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C2765F63-7A2B-47B8-81CC-2CBBEACD34BF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Carte_Recto" sheetId="1" r:id="rId1"/>
    <sheet name="Carte_Verso" sheetId="4" r:id="rId2"/>
    <sheet name="BDD_Clients" sheetId="3" r:id="rId3"/>
    <sheet name="Arrivage_Reservoirs" sheetId="6" r:id="rId4"/>
    <sheet name="Listes" sheetId="5" r:id="rId5"/>
    <sheet name="Feuil1" sheetId="7" r:id="rId6"/>
  </sheets>
  <definedNames>
    <definedName name="agrement">Tableau6[Agrément N°]</definedName>
    <definedName name="Arrivage">Tableau5[]</definedName>
    <definedName name="Base_Vihécle">Tableau13[]</definedName>
    <definedName name="baseclient">Tableau1[[Code_Client]:[Agrément-N]]</definedName>
    <definedName name="BDD_Reservoirs">Tableau5[]</definedName>
    <definedName name="controleur">Tableau8[Controleurs]</definedName>
    <definedName name="Forme_citerne">Tableau2[Forme de réservoir]</definedName>
    <definedName name="Genre_v">Tableau10[Genre Véhicule]</definedName>
    <definedName name="ID_Client">Tableau1[Code_Client]</definedName>
    <definedName name="Modele">Tableau4[Modèle]</definedName>
    <definedName name="Num_Arrivage">Tableau5[N° d''Arrivage]</definedName>
    <definedName name="technicien">Tableau7[Techniciens]</definedName>
    <definedName name="wilaya">Tableau9[Wilaya]</definedName>
    <definedName name="_xlnm.Print_Area" localSheetId="0">Carte_Recto!$A$3:$E$35</definedName>
    <definedName name="_xlnm.Print_Area" localSheetId="1">Carte_Verso!$A$2:$E$36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" i="3" l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2" i="5"/>
  <c r="B5" i="3" l="1"/>
  <c r="O5" i="3"/>
  <c r="P5" i="3"/>
  <c r="Q5" i="3"/>
  <c r="Y5" i="3"/>
  <c r="M2" i="3" l="1"/>
  <c r="B2" i="3"/>
  <c r="B3" i="3"/>
  <c r="B4" i="3"/>
  <c r="K3" i="5" l="1"/>
  <c r="Y2" i="3"/>
  <c r="Y3" i="3"/>
  <c r="Y4" i="3"/>
  <c r="O2" i="3" l="1"/>
  <c r="O3" i="3"/>
  <c r="O4" i="3"/>
  <c r="P2" i="3"/>
  <c r="Q2" i="3" l="1"/>
  <c r="Q3" i="3"/>
  <c r="Q4" i="3"/>
  <c r="P3" i="3"/>
  <c r="P4" i="3"/>
  <c r="M4" i="3" l="1"/>
  <c r="M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Tarik</author>
  </authors>
  <commentList>
    <comment ref="K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à ne pas supprimer</t>
        </r>
      </text>
    </comment>
    <comment ref="K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à ne pas supprimer</t>
        </r>
      </text>
    </comment>
  </commentList>
</comments>
</file>

<file path=xl/sharedStrings.xml><?xml version="1.0" encoding="utf-8"?>
<sst xmlns="http://schemas.openxmlformats.org/spreadsheetml/2006/main" count="245" uniqueCount="133">
  <si>
    <t>V.P</t>
  </si>
  <si>
    <t>STEP</t>
  </si>
  <si>
    <t>21 BARS</t>
  </si>
  <si>
    <t>ALGER</t>
  </si>
  <si>
    <t>Année</t>
  </si>
  <si>
    <t>Nom &amp; prénom</t>
  </si>
  <si>
    <t>Immatriculé</t>
  </si>
  <si>
    <t>Genre véhicule</t>
  </si>
  <si>
    <t>N° Série_Res</t>
  </si>
  <si>
    <t>Pression service</t>
  </si>
  <si>
    <t>Marque_Véh</t>
  </si>
  <si>
    <t>N° d'ordre_Véh</t>
  </si>
  <si>
    <t>Modèle</t>
  </si>
  <si>
    <t>Marque</t>
  </si>
  <si>
    <t>Forme de réservoir</t>
  </si>
  <si>
    <t>Aveo</t>
  </si>
  <si>
    <t>Chevrolet</t>
  </si>
  <si>
    <t>Accent</t>
  </si>
  <si>
    <t>Cylindrique 60 L</t>
  </si>
  <si>
    <t>Taurique</t>
  </si>
  <si>
    <t>Cielo</t>
  </si>
  <si>
    <t>Cruze</t>
  </si>
  <si>
    <t>Clio classique</t>
  </si>
  <si>
    <t>Sail</t>
  </si>
  <si>
    <t>Corolla</t>
  </si>
  <si>
    <t>Spark</t>
  </si>
  <si>
    <t>Duster</t>
  </si>
  <si>
    <t>Dacia</t>
  </si>
  <si>
    <t>Logan</t>
  </si>
  <si>
    <t>Sandero</t>
  </si>
  <si>
    <t>Kangoo</t>
  </si>
  <si>
    <t>Daewoo</t>
  </si>
  <si>
    <t>Lancer glx</t>
  </si>
  <si>
    <t>Nubira</t>
  </si>
  <si>
    <t>Lanos</t>
  </si>
  <si>
    <t>Hyundai</t>
  </si>
  <si>
    <t>Mitsubishi</t>
  </si>
  <si>
    <t>Oley</t>
  </si>
  <si>
    <t>Sunny</t>
  </si>
  <si>
    <t>Nissan</t>
  </si>
  <si>
    <t>Partner</t>
  </si>
  <si>
    <t>Renault</t>
  </si>
  <si>
    <t>Symbol</t>
  </si>
  <si>
    <t>Sorento</t>
  </si>
  <si>
    <t>Peugeot</t>
  </si>
  <si>
    <t>Voleex</t>
  </si>
  <si>
    <t>Great Wall</t>
  </si>
  <si>
    <t>Volkswagen</t>
  </si>
  <si>
    <t>Faw</t>
  </si>
  <si>
    <t>Kia</t>
  </si>
  <si>
    <t>Yaris</t>
  </si>
  <si>
    <t>Toyota</t>
  </si>
  <si>
    <t>SX 4</t>
  </si>
  <si>
    <t>ww</t>
  </si>
  <si>
    <t>Suzuki</t>
  </si>
  <si>
    <t>Audi</t>
  </si>
  <si>
    <t>Type</t>
  </si>
  <si>
    <t>Modèle_Véh</t>
  </si>
  <si>
    <t>N° série</t>
  </si>
  <si>
    <t>Date de Contrôle</t>
  </si>
  <si>
    <t>Contrôleur</t>
  </si>
  <si>
    <t>Cellule Réference</t>
  </si>
  <si>
    <t>N° d'Arrivage</t>
  </si>
  <si>
    <t>Capacité</t>
  </si>
  <si>
    <t>60 L</t>
  </si>
  <si>
    <t>Année de fabrication</t>
  </si>
  <si>
    <t>Date d'achat</t>
  </si>
  <si>
    <t>Qté achetée</t>
  </si>
  <si>
    <t>Fournisseur</t>
  </si>
  <si>
    <t>N° Facture</t>
  </si>
  <si>
    <t>0008/2018</t>
  </si>
  <si>
    <t>Fabricant</t>
  </si>
  <si>
    <t>MERIDYEN ALTERNATIVE FUEL SYSTEMS</t>
  </si>
  <si>
    <t xml:space="preserve">Pays d’origine </t>
  </si>
  <si>
    <t>Turquie</t>
  </si>
  <si>
    <t>Date Prochain contrôle</t>
  </si>
  <si>
    <t>Arrivage</t>
  </si>
  <si>
    <t>Domicilié</t>
  </si>
  <si>
    <t>Technicien</t>
  </si>
  <si>
    <t>Agrément-N</t>
  </si>
  <si>
    <t>Année_V</t>
  </si>
  <si>
    <t>1993</t>
  </si>
  <si>
    <t>2005</t>
  </si>
  <si>
    <t>N° de chassis</t>
  </si>
  <si>
    <t>Date d'obtention</t>
  </si>
  <si>
    <t>Agrément N°</t>
  </si>
  <si>
    <t>Date d'expiration</t>
  </si>
  <si>
    <t>Techniciens</t>
  </si>
  <si>
    <t>Controleurs</t>
  </si>
  <si>
    <t>Num</t>
  </si>
  <si>
    <t>Num_Client</t>
  </si>
  <si>
    <t>Code_Client</t>
  </si>
  <si>
    <t>Date_naissance</t>
  </si>
  <si>
    <t>N°_Tél</t>
  </si>
  <si>
    <t>Wilaya</t>
  </si>
  <si>
    <t>Date_installation</t>
  </si>
  <si>
    <t>Note</t>
  </si>
  <si>
    <t>Golf 5</t>
  </si>
  <si>
    <t>Golf 4</t>
  </si>
  <si>
    <t>Golf 6</t>
  </si>
  <si>
    <t>2011</t>
  </si>
  <si>
    <t>Genre Véhicule</t>
  </si>
  <si>
    <t>0001</t>
  </si>
  <si>
    <t>0002</t>
  </si>
  <si>
    <t>0003</t>
  </si>
  <si>
    <t>2007</t>
  </si>
  <si>
    <t>0004</t>
  </si>
  <si>
    <t>09/2018</t>
  </si>
  <si>
    <t>205</t>
  </si>
  <si>
    <t>206</t>
  </si>
  <si>
    <t>308</t>
  </si>
  <si>
    <t>gm</t>
  </si>
  <si>
    <t>jkmj</t>
  </si>
  <si>
    <t>SARL Ziko</t>
  </si>
  <si>
    <t>MARINO Amar</t>
  </si>
  <si>
    <t>LORCELLO Mostefa</t>
  </si>
  <si>
    <t>KARINZO Mohamed</t>
  </si>
  <si>
    <t>BAYTAKI Rio</t>
  </si>
  <si>
    <t>01777-193-16</t>
  </si>
  <si>
    <t>01650-105-16</t>
  </si>
  <si>
    <t>32329-107-16</t>
  </si>
  <si>
    <t>77391-111-16</t>
  </si>
  <si>
    <t>VF380UH12-25036780</t>
  </si>
  <si>
    <t>MALJK51GP-5M106099</t>
  </si>
  <si>
    <t>KL1TL68O2-8B033513</t>
  </si>
  <si>
    <t>SJNFPLI10-Z2123850</t>
  </si>
  <si>
    <t>ADIANO</t>
  </si>
  <si>
    <t>GKILECH Ali</t>
  </si>
  <si>
    <t>MOPLIAB Amar</t>
  </si>
  <si>
    <t>2548/PP.C/2017</t>
  </si>
  <si>
    <t>2548/PP.C/2018</t>
  </si>
  <si>
    <t>2548/PP.C/2019</t>
  </si>
  <si>
    <t>2548/PP.C/2020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</si>
</sst>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00&quot;0"/>
    <numFmt numFmtId="165" formatCode="0&quot; Réservoirs&quot;"/>
    <numFmt numFmtId="166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indexed="22"/>
        <bgColor indexed="0"/>
      </patternFill>
    </fill>
    <fill>
      <patternFill patternType="solid">
        <fgColor theme="6" tint="0.59999389629810485"/>
        <bgColor theme="6" tint="0.59999389629810485"/>
      </patternFill>
    </fill>
  </fills>
  <borders count="2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double">
        <color auto="1"/>
      </right>
      <top/>
      <bottom style="hair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3" fillId="0" borderId="0"/>
  </cellStyleXfs>
  <cellXfs count="89">
    <xf numFmtId="0" fontId="0" fillId="0" borderId="0" xfId="0"/>
    <xf numFmtId="0" fontId="0" fillId="0" borderId="9" xfId="0" applyBorder="1" applyProtection="1"/>
    <xf numFmtId="0" fontId="0" fillId="0" borderId="9" xfId="0" applyBorder="1" applyAlignment="1" applyProtection="1">
      <alignment horizontal="left"/>
    </xf>
    <xf numFmtId="0" fontId="0" fillId="0" borderId="10" xfId="0" applyBorder="1" applyAlignment="1" applyProtection="1">
      <alignment horizontal="left"/>
    </xf>
    <xf numFmtId="0" fontId="0" fillId="0" borderId="0" xfId="0" applyProtection="1"/>
    <xf numFmtId="0" fontId="0" fillId="0" borderId="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top"/>
    </xf>
    <xf numFmtId="0" fontId="0" fillId="0" borderId="4" xfId="0" applyBorder="1" applyAlignment="1" applyProtection="1">
      <alignment horizontal="left" indent="1"/>
    </xf>
    <xf numFmtId="0" fontId="0" fillId="0" borderId="10" xfId="0" applyBorder="1" applyProtection="1"/>
    <xf numFmtId="0" fontId="0" fillId="0" borderId="0" xfId="0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indent="1" readingOrder="1"/>
    </xf>
    <xf numFmtId="0" fontId="0" fillId="0" borderId="0" xfId="0" applyBorder="1" applyProtection="1"/>
    <xf numFmtId="0" fontId="0" fillId="0" borderId="5" xfId="0" applyBorder="1" applyProtection="1"/>
    <xf numFmtId="0" fontId="0" fillId="0" borderId="4" xfId="0" applyBorder="1" applyProtection="1"/>
    <xf numFmtId="0" fontId="2" fillId="0" borderId="4" xfId="0" applyFont="1" applyBorder="1" applyAlignment="1" applyProtection="1">
      <alignment horizontal="left" indent="1"/>
    </xf>
    <xf numFmtId="0" fontId="0" fillId="0" borderId="0" xfId="0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4" fillId="0" borderId="9" xfId="0" applyFont="1" applyBorder="1" applyProtection="1"/>
    <xf numFmtId="0" fontId="4" fillId="0" borderId="9" xfId="0" applyFont="1" applyBorder="1" applyAlignment="1" applyProtection="1">
      <alignment horizontal="left"/>
    </xf>
    <xf numFmtId="0" fontId="4" fillId="0" borderId="10" xfId="0" applyFont="1" applyBorder="1" applyAlignment="1" applyProtection="1">
      <alignment horizontal="left"/>
    </xf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9" xfId="0" applyBorder="1" applyProtection="1"/>
    <xf numFmtId="0" fontId="5" fillId="2" borderId="0" xfId="0" applyFont="1" applyFill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Protection="1"/>
    <xf numFmtId="164" fontId="4" fillId="0" borderId="9" xfId="0" applyNumberFormat="1" applyFont="1" applyBorder="1" applyAlignment="1" applyProtection="1">
      <alignment horizontal="center"/>
    </xf>
    <xf numFmtId="0" fontId="8" fillId="4" borderId="20" xfId="1" applyBorder="1"/>
    <xf numFmtId="0" fontId="0" fillId="0" borderId="20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9" xfId="0" applyFont="1" applyBorder="1" applyAlignment="1" applyProtection="1">
      <alignment horizontal="center"/>
    </xf>
    <xf numFmtId="0" fontId="11" fillId="0" borderId="20" xfId="0" applyFont="1" applyBorder="1" applyProtection="1"/>
    <xf numFmtId="0" fontId="12" fillId="0" borderId="20" xfId="0" applyNumberFormat="1" applyFont="1" applyBorder="1" applyAlignment="1" applyProtection="1">
      <alignment horizontal="center"/>
      <protection locked="0"/>
    </xf>
    <xf numFmtId="14" fontId="0" fillId="0" borderId="0" xfId="0" applyNumberFormat="1"/>
    <xf numFmtId="0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0" fontId="0" fillId="0" borderId="0" xfId="0" applyAlignment="1"/>
    <xf numFmtId="0" fontId="14" fillId="5" borderId="23" xfId="2" applyFont="1" applyFill="1" applyBorder="1" applyAlignment="1">
      <alignment horizontal="center"/>
    </xf>
    <xf numFmtId="0" fontId="5" fillId="0" borderId="20" xfId="0" applyFont="1" applyBorder="1" applyProtection="1"/>
    <xf numFmtId="0" fontId="15" fillId="0" borderId="20" xfId="0" applyNumberFormat="1" applyFont="1" applyBorder="1" applyAlignment="1" applyProtection="1">
      <alignment horizontal="center"/>
      <protection locked="0"/>
    </xf>
    <xf numFmtId="0" fontId="0" fillId="0" borderId="24" xfId="0" applyBorder="1"/>
    <xf numFmtId="49" fontId="0" fillId="0" borderId="0" xfId="0" quotePrefix="1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49" fontId="0" fillId="0" borderId="0" xfId="0" applyNumberFormat="1"/>
    <xf numFmtId="1" fontId="0" fillId="0" borderId="0" xfId="0" quotePrefix="1" applyNumberFormat="1" applyAlignment="1">
      <alignment horizontal="left" vertical="center"/>
    </xf>
    <xf numFmtId="0" fontId="0" fillId="6" borderId="0" xfId="0" applyFont="1" applyFill="1" applyBorder="1"/>
    <xf numFmtId="0" fontId="0" fillId="0" borderId="0" xfId="0" quotePrefix="1"/>
    <xf numFmtId="49" fontId="0" fillId="0" borderId="0" xfId="0" quotePrefix="1" applyNumberFormat="1"/>
    <xf numFmtId="0" fontId="0" fillId="6" borderId="0" xfId="0" quotePrefix="1" applyFont="1" applyFill="1" applyBorder="1"/>
    <xf numFmtId="49" fontId="0" fillId="0" borderId="0" xfId="0" quotePrefix="1" applyNumberFormat="1" applyAlignment="1" applyProtection="1">
      <alignment horizontal="center" vertical="center"/>
    </xf>
    <xf numFmtId="0" fontId="0" fillId="0" borderId="4" xfId="0" applyBorder="1" applyAlignment="1" applyProtection="1">
      <alignment horizontal="left" wrapText="1" indent="1"/>
    </xf>
    <xf numFmtId="0" fontId="0" fillId="0" borderId="0" xfId="0" applyBorder="1" applyAlignment="1" applyProtection="1">
      <alignment horizontal="left" wrapText="1" indent="1"/>
    </xf>
    <xf numFmtId="0" fontId="0" fillId="0" borderId="5" xfId="0" applyBorder="1" applyAlignment="1" applyProtection="1">
      <alignment horizontal="left" wrapText="1" indent="1"/>
    </xf>
    <xf numFmtId="0" fontId="0" fillId="0" borderId="4" xfId="0" applyBorder="1" applyAlignment="1" applyProtection="1">
      <alignment horizontal="left" vertical="center" wrapText="1" indent="1"/>
    </xf>
    <xf numFmtId="0" fontId="0" fillId="0" borderId="0" xfId="0" applyBorder="1" applyAlignment="1" applyProtection="1">
      <alignment horizontal="left" vertical="center" wrapText="1" indent="1"/>
    </xf>
    <xf numFmtId="0" fontId="0" fillId="0" borderId="5" xfId="0" applyBorder="1" applyAlignment="1" applyProtection="1">
      <alignment horizontal="left" vertical="center" wrapText="1" indent="1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</cellXfs>
  <cellStyles count="3">
    <cellStyle name="Insatisfaisant" xfId="1" builtinId="27"/>
    <cellStyle name="Normal" xfId="0" builtinId="0"/>
    <cellStyle name="Normal_Listes" xfId="2" xr:uid="{00000000-0005-0000-0000-000002000000}"/>
  </cellStyles>
  <dxfs count="53"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 tint="0.249977111117893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217346"/>
        </patternFill>
      </fill>
      <alignment horizontal="left" vertical="center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217346"/>
        </patternFill>
      </fill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&quot; Réservoirs&quot;"/>
      <alignment horizontal="center" vertical="center" textRotation="0" wrapText="0" indent="0" justifyLastLine="0" shrinkToFit="0" readingOrder="0"/>
    </dxf>
    <dxf>
      <numFmt numFmtId="165" formatCode="0&quot; Réservoirs&quot;"/>
      <alignment horizontal="center" vertical="center" textRotation="0" wrapText="0" indent="0" justifyLastLine="0" shrinkToFit="0" readingOrder="0"/>
    </dxf>
    <dxf>
      <numFmt numFmtId="165" formatCode="0&quot; Réservoirs&quot;"/>
      <alignment horizontal="center" vertical="center" textRotation="0" wrapText="0" indent="0" justifyLastLine="0" shrinkToFit="0" readingOrder="0"/>
    </dxf>
    <dxf>
      <numFmt numFmtId="165" formatCode="0&quot; Réservoirs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30" formatCode="@"/>
      <alignment horizontal="center" vertical="center" textRotation="0" wrapText="0" indent="0" justifyLastLine="0" shrinkToFit="0" readingOrder="0"/>
      <protection locked="1" hidden="0"/>
    </dxf>
    <dxf>
      <numFmt numFmtId="30" formatCode="@"/>
      <alignment horizontal="center" vertical="center" textRotation="0" wrapText="0" indent="0" justifyLastLine="0" shrinkToFit="0" readingOrder="0"/>
      <protection locked="1" hidden="0"/>
    </dxf>
    <dxf>
      <numFmt numFmtId="166" formatCode="0#&quot; &quot;##&quot; &quot;##&quot; &quot;##&quot; &quot;##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30" formatCode="@"/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arte_Recto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2</xdr:row>
      <xdr:rowOff>66675</xdr:rowOff>
    </xdr:from>
    <xdr:to>
      <xdr:col>14</xdr:col>
      <xdr:colOff>142875</xdr:colOff>
      <xdr:row>3</xdr:row>
      <xdr:rowOff>161925</xdr:rowOff>
    </xdr:to>
    <xdr:sp macro="" textlink="">
      <xdr:nvSpPr>
        <xdr:cNvPr id="8" name="Rectangl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639175" y="495300"/>
          <a:ext cx="1971675" cy="4095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>
                  <a:lumMod val="75000"/>
                  <a:lumOff val="25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Recto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895350</xdr:colOff>
          <xdr:row>7</xdr:row>
          <xdr:rowOff>152400</xdr:rowOff>
        </xdr:from>
        <xdr:to>
          <xdr:col>6</xdr:col>
          <xdr:colOff>66675</xdr:colOff>
          <xdr:row>11</xdr:row>
          <xdr:rowOff>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</xdr:row>
      <xdr:rowOff>161925</xdr:rowOff>
    </xdr:from>
    <xdr:to>
      <xdr:col>2</xdr:col>
      <xdr:colOff>238126</xdr:colOff>
      <xdr:row>10</xdr:row>
      <xdr:rowOff>177086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pSpPr/>
      </xdr:nvGrpSpPr>
      <xdr:grpSpPr>
        <a:xfrm>
          <a:off x="285750" y="352425"/>
          <a:ext cx="1476376" cy="1729661"/>
          <a:chOff x="6858000" y="1524000"/>
          <a:chExt cx="1476376" cy="1729661"/>
        </a:xfrm>
      </xdr:grpSpPr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6858000" y="2305050"/>
            <a:ext cx="1476376" cy="948611"/>
          </a:xfrm>
          <a:custGeom>
            <a:avLst/>
            <a:gdLst>
              <a:gd name="connsiteX0" fmla="*/ 738188 w 1476376"/>
              <a:gd name="connsiteY0" fmla="*/ 0 h 948611"/>
              <a:gd name="connsiteX1" fmla="*/ 1476376 w 1476376"/>
              <a:gd name="connsiteY1" fmla="*/ 814387 h 948611"/>
              <a:gd name="connsiteX2" fmla="*/ 1464111 w 1476376"/>
              <a:gd name="connsiteY2" fmla="*/ 948611 h 948611"/>
              <a:gd name="connsiteX3" fmla="*/ 12265 w 1476376"/>
              <a:gd name="connsiteY3" fmla="*/ 948611 h 948611"/>
              <a:gd name="connsiteX4" fmla="*/ 0 w 1476376"/>
              <a:gd name="connsiteY4" fmla="*/ 814387 h 948611"/>
              <a:gd name="connsiteX5" fmla="*/ 738188 w 1476376"/>
              <a:gd name="connsiteY5" fmla="*/ 0 h 94861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76376" h="948611">
                <a:moveTo>
                  <a:pt x="738188" y="0"/>
                </a:moveTo>
                <a:cubicBezTo>
                  <a:pt x="1145878" y="0"/>
                  <a:pt x="1476376" y="364613"/>
                  <a:pt x="1476376" y="814387"/>
                </a:cubicBezTo>
                <a:lnTo>
                  <a:pt x="1464111" y="948611"/>
                </a:lnTo>
                <a:lnTo>
                  <a:pt x="12265" y="948611"/>
                </a:lnTo>
                <a:lnTo>
                  <a:pt x="0" y="814387"/>
                </a:lnTo>
                <a:cubicBezTo>
                  <a:pt x="0" y="364613"/>
                  <a:pt x="330498" y="0"/>
                  <a:pt x="738188" y="0"/>
                </a:cubicBezTo>
                <a:close/>
              </a:path>
            </a:pathLst>
          </a:cu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100"/>
          </a:p>
        </xdr:txBody>
      </xdr:sp>
      <xdr:sp macro="" textlink="">
        <xdr:nvSpPr>
          <xdr:cNvPr id="6" name="Ellipse 5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SpPr/>
        </xdr:nvSpPr>
        <xdr:spPr>
          <a:xfrm>
            <a:off x="7286626" y="1524000"/>
            <a:ext cx="619125" cy="781050"/>
          </a:xfrm>
          <a:prstGeom prst="ellipse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fr-FR" sz="1100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Z5" totalsRowShown="0" headerRowDxfId="52" dataDxfId="51">
  <autoFilter ref="A1:Z5" xr:uid="{00000000-0009-0000-0100-000001000000}"/>
  <sortState ref="A2:Z4">
    <sortCondition ref="B1:B4"/>
  </sortState>
  <tableColumns count="26">
    <tableColumn id="26" xr3:uid="{00000000-0010-0000-0000-00001A000000}" name="Num" dataDxfId="50"/>
    <tableColumn id="2" xr3:uid="{00000000-0010-0000-0000-000002000000}" name="Code_Client" dataDxfId="49">
      <calculatedColumnFormula>Tableau1[[#This Row],[Année]]&amp;"_"&amp;Tableau1[[#This Row],[Num_Client]]</calculatedColumnFormula>
    </tableColumn>
    <tableColumn id="19" xr3:uid="{00000000-0010-0000-0000-000013000000}" name="Num_Client" dataDxfId="48"/>
    <tableColumn id="3" xr3:uid="{00000000-0010-0000-0000-000003000000}" name="Année" dataDxfId="47"/>
    <tableColumn id="4" xr3:uid="{00000000-0010-0000-0000-000004000000}" name="Nom &amp; prénom" dataDxfId="46"/>
    <tableColumn id="29" xr3:uid="{00000000-0010-0000-0000-00001D000000}" name="Date_naissance" dataDxfId="45"/>
    <tableColumn id="5" xr3:uid="{00000000-0010-0000-0000-000005000000}" name="Domicilié" dataDxfId="44"/>
    <tableColumn id="28" xr3:uid="{00000000-0010-0000-0000-00001C000000}" name="N°_Tél" dataDxfId="43"/>
    <tableColumn id="6" xr3:uid="{00000000-0010-0000-0000-000006000000}" name="Immatriculé" dataDxfId="42"/>
    <tableColumn id="24" xr3:uid="{00000000-0010-0000-0000-000018000000}" name="Année_V" dataDxfId="41"/>
    <tableColumn id="7" xr3:uid="{00000000-0010-0000-0000-000007000000}" name="Genre véhicule" dataDxfId="40"/>
    <tableColumn id="9" xr3:uid="{00000000-0010-0000-0000-000009000000}" name="Modèle_Véh" dataDxfId="39"/>
    <tableColumn id="8" xr3:uid="{00000000-0010-0000-0000-000008000000}" name="Marque_Véh" dataDxfId="38">
      <calculatedColumnFormula>IF(Tableau1[[#This Row],[Modèle_Véh]]="","",VLOOKUP(Tableau1[[#This Row],[Modèle_Véh]],Base_Vihécle,2,FALSE))</calculatedColumnFormula>
    </tableColumn>
    <tableColumn id="10" xr3:uid="{00000000-0010-0000-0000-00000A000000}" name="N° de chassis" dataDxfId="37"/>
    <tableColumn id="25" xr3:uid="{00000000-0010-0000-0000-000019000000}" name="N° d'ordre_Véh" dataDxfId="36">
      <calculatedColumnFormula>MID(Tableau1[[#This Row],[N° de chassis]],1,SEARCH("-",Tableau1[[#This Row],[N° de chassis]])-1)</calculatedColumnFormula>
    </tableColumn>
    <tableColumn id="1" xr3:uid="{00000000-0010-0000-0000-000001000000}" name="Type" dataDxfId="35">
      <calculatedColumnFormula>MID(Tableau1[[#This Row],[N° de chassis]],4,SEARCH("-",Tableau1[[#This Row],[N° de chassis]])-4)</calculatedColumnFormula>
    </tableColumn>
    <tableColumn id="16" xr3:uid="{00000000-0010-0000-0000-000010000000}" name="N° série" dataDxfId="34">
      <calculatedColumnFormula>MID(Tableau1[[#This Row],[N° de chassis]],SEARCH("-",Tableau1[[#This Row],[N° de chassis]])+1,30)</calculatedColumnFormula>
    </tableColumn>
    <tableColumn id="30" xr3:uid="{00000000-0010-0000-0000-00001E000000}" name="Date_installation" dataDxfId="33"/>
    <tableColumn id="12" xr3:uid="{00000000-0010-0000-0000-00000C000000}" name="N° Série_Res" dataDxfId="32"/>
    <tableColumn id="21" xr3:uid="{00000000-0010-0000-0000-000015000000}" name="Arrivage" dataDxfId="31"/>
    <tableColumn id="22" xr3:uid="{00000000-0010-0000-0000-000016000000}" name="Technicien" dataDxfId="30"/>
    <tableColumn id="23" xr3:uid="{00000000-0010-0000-0000-000017000000}" name="Agrément-N" dataDxfId="29"/>
    <tableColumn id="17" xr3:uid="{00000000-0010-0000-0000-000011000000}" name="Date de Contrôle" dataDxfId="28"/>
    <tableColumn id="18" xr3:uid="{00000000-0010-0000-0000-000012000000}" name="Contrôleur" dataDxfId="27"/>
    <tableColumn id="20" xr3:uid="{00000000-0010-0000-0000-000014000000}" name="Date Prochain contrôle" dataDxfId="26">
      <calculatedColumnFormula>DATE(YEAR(Tableau1[[#This Row],[Date de Contrôle]])+5,MONTH(Tableau1[[#This Row],[Date de Contrôle]]),DAY(Tableau1[[#This Row],[Date de Contrôle]]))-1</calculatedColumnFormula>
    </tableColumn>
    <tableColumn id="11" xr3:uid="{00000000-0010-0000-0000-00000B000000}" name="Note" dataDxfId="2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K2" totalsRowShown="0" dataDxfId="24">
  <autoFilter ref="A1:K2" xr:uid="{00000000-0009-0000-0100-000005000000}"/>
  <sortState ref="A2:K2">
    <sortCondition ref="A1:A2"/>
  </sortState>
  <tableColumns count="11">
    <tableColumn id="1" xr3:uid="{00000000-0010-0000-0100-000001000000}" name="N° d'Arrivage" dataDxfId="23"/>
    <tableColumn id="2" xr3:uid="{00000000-0010-0000-0100-000002000000}" name="Date d'achat" dataDxfId="22"/>
    <tableColumn id="3" xr3:uid="{00000000-0010-0000-0100-000003000000}" name="N° Facture" dataDxfId="21"/>
    <tableColumn id="4" xr3:uid="{00000000-0010-0000-0100-000004000000}" name="Fournisseur" dataDxfId="20"/>
    <tableColumn id="5" xr3:uid="{00000000-0010-0000-0100-000005000000}" name="Qté achetée" dataDxfId="19"/>
    <tableColumn id="8" xr3:uid="{00000000-0010-0000-0100-000008000000}" name="Marque" dataDxfId="18"/>
    <tableColumn id="9" xr3:uid="{00000000-0010-0000-0100-000009000000}" name="Fabricant" dataDxfId="17"/>
    <tableColumn id="10" xr3:uid="{00000000-0010-0000-0100-00000A000000}" name="Pays d’origine " dataDxfId="16"/>
    <tableColumn id="6" xr3:uid="{00000000-0010-0000-0100-000006000000}" name="Capacité" dataDxfId="15"/>
    <tableColumn id="11" xr3:uid="{00000000-0010-0000-0100-00000B000000}" name="Pression service" dataDxfId="14"/>
    <tableColumn id="7" xr3:uid="{00000000-0010-0000-0100-000007000000}" name="Année de fabrication" dataDxfId="13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13" displayName="Tableau13" ref="A1:B31" totalsRowShown="0" headerRowDxfId="12">
  <autoFilter ref="A1:B31" xr:uid="{00000000-0009-0000-0100-000002000000}"/>
  <sortState ref="A2:B31">
    <sortCondition ref="A1:A31"/>
  </sortState>
  <tableColumns count="2">
    <tableColumn id="2" xr3:uid="{00000000-0010-0000-0200-000002000000}" name="Modèle" dataDxfId="11"/>
    <tableColumn id="3" xr3:uid="{00000000-0010-0000-0200-000003000000}" name="Marque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4" displayName="Tableau4" ref="D1:D31" totalsRowShown="0" headerRowDxfId="10" dataDxfId="8" headerRowBorderDxfId="9" tableBorderDxfId="7" totalsRowBorderDxfId="6">
  <autoFilter ref="D1:D31" xr:uid="{00000000-0009-0000-0100-000003000000}"/>
  <sortState ref="D2:D31">
    <sortCondition ref="D1:D31"/>
  </sortState>
  <tableColumns count="1">
    <tableColumn id="1" xr3:uid="{00000000-0010-0000-0300-000001000000}" name="Modèle" dataDxfId="5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2" displayName="Tableau2" ref="F1:F3" totalsRowShown="0" headerRowDxfId="4" tableBorderDxfId="3">
  <autoFilter ref="F1:F3" xr:uid="{00000000-0009-0000-0100-000004000000}"/>
  <tableColumns count="1">
    <tableColumn id="1" xr3:uid="{00000000-0010-0000-0400-000001000000}" name="Forme de réservoir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H1:J2" totalsRowShown="0">
  <autoFilter ref="H1:J2" xr:uid="{00000000-0009-0000-0100-000006000000}"/>
  <tableColumns count="3">
    <tableColumn id="1" xr3:uid="{00000000-0010-0000-0500-000001000000}" name="Date d'obtention"/>
    <tableColumn id="2" xr3:uid="{00000000-0010-0000-0500-000002000000}" name="Agrément N°"/>
    <tableColumn id="3" xr3:uid="{00000000-0010-0000-0500-000003000000}" name="Date d'expiration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M1:M2" totalsRowShown="0">
  <autoFilter ref="M1:M2" xr:uid="{00000000-0009-0000-0100-000007000000}"/>
  <sortState ref="M2">
    <sortCondition ref="M1:M2"/>
  </sortState>
  <tableColumns count="1">
    <tableColumn id="1" xr3:uid="{00000000-0010-0000-0600-000001000000}" name="Techniciens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O1:O2" totalsRowShown="0">
  <autoFilter ref="O1:O2" xr:uid="{00000000-0009-0000-0100-000008000000}"/>
  <sortState ref="O2">
    <sortCondition ref="O1:O2"/>
  </sortState>
  <tableColumns count="1">
    <tableColumn id="1" xr3:uid="{00000000-0010-0000-0700-000001000000}" name="Controleurs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Q1:Q49" totalsRowShown="0" headerRowDxfId="2" headerRowBorderDxfId="1" tableBorderDxfId="0" headerRowCellStyle="Normal_Listes">
  <autoFilter ref="Q1:Q49" xr:uid="{00000000-0009-0000-0100-000009000000}"/>
  <sortState ref="Q2:Q49">
    <sortCondition ref="Q1:Q49"/>
  </sortState>
  <tableColumns count="1">
    <tableColumn id="1" xr3:uid="{00000000-0010-0000-0800-000001000000}" name="Wilaya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S1:S2" totalsRowShown="0">
  <autoFilter ref="S1:S2" xr:uid="{00000000-0009-0000-0100-00000A000000}"/>
  <sortState ref="S2">
    <sortCondition ref="S1:S2"/>
  </sortState>
  <tableColumns count="1">
    <tableColumn id="1" xr3:uid="{00000000-0010-0000-0900-000001000000}" name="Genre Véhicul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comments" Target="../comments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M36"/>
  <sheetViews>
    <sheetView showGridLines="0" zoomScaleNormal="100" workbookViewId="0">
      <selection activeCell="C36" sqref="C36"/>
    </sheetView>
  </sheetViews>
  <sheetFormatPr baseColWidth="10" defaultRowHeight="15" x14ac:dyDescent="0.25"/>
  <cols>
    <col min="1" max="4" width="11.42578125" style="4"/>
    <col min="5" max="5" width="14.7109375" style="4" customWidth="1"/>
    <col min="6" max="6" width="12.7109375" style="4" customWidth="1"/>
    <col min="7" max="10" width="11.42578125" style="4"/>
    <col min="11" max="11" width="14.7109375" style="4" customWidth="1"/>
    <col min="12" max="15" width="11.42578125" style="4"/>
    <col min="16" max="16" width="3.85546875" style="4" customWidth="1"/>
    <col min="17" max="22" width="11.42578125" style="4"/>
    <col min="23" max="23" width="11.42578125" style="4" customWidth="1"/>
    <col min="24" max="16384" width="11.42578125" style="4"/>
  </cols>
  <sheetData>
    <row r="2" spans="1:13" ht="19.5" thickBot="1" x14ac:dyDescent="0.35">
      <c r="J2" s="49"/>
      <c r="K2" s="50"/>
    </row>
    <row r="3" spans="1:13" ht="24.75" customHeight="1" thickTop="1" x14ac:dyDescent="0.25">
      <c r="A3" s="77"/>
      <c r="B3" s="78"/>
      <c r="C3" s="78"/>
      <c r="D3" s="78"/>
      <c r="E3" s="79"/>
      <c r="I3"/>
      <c r="J3"/>
      <c r="K3"/>
      <c r="L3"/>
      <c r="M3"/>
    </row>
    <row r="4" spans="1:13" ht="15" customHeight="1" x14ac:dyDescent="0.25">
      <c r="A4" s="74"/>
      <c r="B4" s="75"/>
      <c r="C4" s="75"/>
      <c r="D4" s="75"/>
      <c r="E4" s="76"/>
      <c r="I4"/>
      <c r="J4"/>
      <c r="K4"/>
      <c r="L4"/>
      <c r="M4"/>
    </row>
    <row r="5" spans="1:13" x14ac:dyDescent="0.25">
      <c r="A5" s="74"/>
      <c r="B5" s="75"/>
      <c r="C5" s="75"/>
      <c r="D5" s="75"/>
      <c r="E5" s="76"/>
      <c r="I5"/>
      <c r="J5"/>
      <c r="K5"/>
      <c r="L5"/>
      <c r="M5"/>
    </row>
    <row r="6" spans="1:13" x14ac:dyDescent="0.25">
      <c r="A6" s="74"/>
      <c r="B6" s="75"/>
      <c r="C6" s="75"/>
      <c r="D6" s="75"/>
      <c r="E6" s="76"/>
      <c r="I6"/>
      <c r="J6"/>
      <c r="K6"/>
      <c r="L6"/>
      <c r="M6"/>
    </row>
    <row r="7" spans="1:13" x14ac:dyDescent="0.25">
      <c r="A7" s="5"/>
      <c r="B7" s="6"/>
      <c r="C7" s="6"/>
      <c r="D7" s="6"/>
      <c r="E7" s="7"/>
      <c r="I7"/>
      <c r="J7"/>
      <c r="K7"/>
      <c r="L7"/>
      <c r="M7"/>
    </row>
    <row r="8" spans="1:13" ht="25.5" customHeight="1" x14ac:dyDescent="0.25">
      <c r="A8" s="5"/>
      <c r="B8" s="6"/>
      <c r="C8" s="8"/>
      <c r="D8" s="6"/>
      <c r="E8" s="7"/>
      <c r="I8"/>
      <c r="J8"/>
      <c r="K8"/>
      <c r="L8"/>
      <c r="M8"/>
    </row>
    <row r="9" spans="1:13" ht="15" customHeight="1" x14ac:dyDescent="0.25">
      <c r="A9" s="5"/>
      <c r="B9" s="6"/>
      <c r="C9" s="8"/>
      <c r="D9" s="6"/>
      <c r="E9" s="7"/>
      <c r="I9"/>
      <c r="J9"/>
      <c r="K9"/>
      <c r="L9"/>
      <c r="M9"/>
    </row>
    <row r="10" spans="1:13" ht="15" customHeight="1" x14ac:dyDescent="0.25">
      <c r="A10" s="9"/>
      <c r="B10" s="1"/>
      <c r="C10" s="26"/>
      <c r="D10" s="1"/>
      <c r="E10" s="10"/>
      <c r="I10"/>
      <c r="J10"/>
      <c r="K10"/>
      <c r="L10"/>
      <c r="M10"/>
    </row>
    <row r="11" spans="1:13" x14ac:dyDescent="0.25">
      <c r="A11" s="9"/>
      <c r="B11" s="1"/>
      <c r="C11" s="26"/>
      <c r="D11" s="1"/>
      <c r="E11" s="10"/>
      <c r="I11"/>
      <c r="J11"/>
      <c r="K11"/>
      <c r="L11"/>
      <c r="M11"/>
    </row>
    <row r="12" spans="1:13" x14ac:dyDescent="0.25">
      <c r="A12" s="13"/>
      <c r="B12" s="14"/>
      <c r="C12" s="14"/>
      <c r="D12" s="14"/>
      <c r="E12" s="15"/>
      <c r="I12"/>
      <c r="J12"/>
      <c r="K12"/>
      <c r="L12"/>
      <c r="M12"/>
    </row>
    <row r="13" spans="1:13" x14ac:dyDescent="0.25">
      <c r="A13" s="16"/>
      <c r="B13" s="14"/>
      <c r="C13" s="41"/>
      <c r="D13" s="14"/>
      <c r="E13" s="15"/>
      <c r="I13"/>
      <c r="J13"/>
      <c r="K13"/>
      <c r="L13"/>
      <c r="M13"/>
    </row>
    <row r="14" spans="1:13" x14ac:dyDescent="0.25">
      <c r="A14" s="9"/>
      <c r="B14" s="14"/>
      <c r="C14" s="14"/>
      <c r="D14" s="14"/>
      <c r="E14" s="15"/>
      <c r="I14"/>
      <c r="J14"/>
      <c r="K14"/>
      <c r="L14"/>
      <c r="M14"/>
    </row>
    <row r="15" spans="1:13" x14ac:dyDescent="0.25">
      <c r="A15" s="17"/>
      <c r="B15" s="14"/>
      <c r="C15" s="14"/>
      <c r="D15" s="14"/>
      <c r="E15" s="15"/>
      <c r="I15"/>
      <c r="J15"/>
      <c r="K15"/>
      <c r="L15"/>
      <c r="M15"/>
    </row>
    <row r="16" spans="1:13" x14ac:dyDescent="0.25">
      <c r="A16" s="9"/>
      <c r="B16" s="26"/>
      <c r="C16" s="14"/>
      <c r="D16" s="26"/>
      <c r="E16" s="10"/>
      <c r="I16"/>
      <c r="J16"/>
      <c r="K16"/>
      <c r="L16"/>
      <c r="M16"/>
    </row>
    <row r="17" spans="1:13" x14ac:dyDescent="0.25">
      <c r="A17" s="9"/>
      <c r="B17" s="27"/>
      <c r="C17" s="14"/>
      <c r="D17" s="26"/>
      <c r="E17" s="10"/>
      <c r="I17"/>
      <c r="J17"/>
      <c r="K17"/>
      <c r="L17"/>
      <c r="M17"/>
    </row>
    <row r="18" spans="1:13" x14ac:dyDescent="0.25">
      <c r="A18" s="17"/>
      <c r="B18" s="14"/>
      <c r="C18" s="14"/>
      <c r="D18" s="14"/>
      <c r="E18" s="15"/>
      <c r="I18"/>
      <c r="J18"/>
      <c r="K18"/>
      <c r="L18"/>
      <c r="M18"/>
    </row>
    <row r="19" spans="1:13" x14ac:dyDescent="0.25">
      <c r="A19" s="9"/>
      <c r="B19" s="26"/>
      <c r="C19" s="20"/>
      <c r="D19" s="27"/>
      <c r="E19" s="10"/>
    </row>
    <row r="20" spans="1:13" x14ac:dyDescent="0.25">
      <c r="A20" s="9"/>
      <c r="B20" s="26"/>
      <c r="C20" s="21"/>
      <c r="D20" s="14"/>
      <c r="E20" s="28"/>
    </row>
    <row r="21" spans="1:13" x14ac:dyDescent="0.25">
      <c r="A21" s="9"/>
      <c r="B21" s="14"/>
      <c r="C21" s="27"/>
      <c r="D21" s="2"/>
      <c r="E21" s="3"/>
    </row>
    <row r="22" spans="1:13" x14ac:dyDescent="0.25">
      <c r="A22" s="16"/>
      <c r="B22" s="14"/>
      <c r="C22" s="14"/>
      <c r="D22" s="14"/>
      <c r="E22" s="15"/>
    </row>
    <row r="23" spans="1:13" ht="15" customHeight="1" x14ac:dyDescent="0.25">
      <c r="A23" s="71"/>
      <c r="B23" s="72"/>
      <c r="C23" s="72"/>
      <c r="D23" s="72"/>
      <c r="E23" s="73"/>
    </row>
    <row r="24" spans="1:13" x14ac:dyDescent="0.25">
      <c r="A24" s="71"/>
      <c r="B24" s="72"/>
      <c r="C24" s="72"/>
      <c r="D24" s="72"/>
      <c r="E24" s="73"/>
    </row>
    <row r="25" spans="1:13" x14ac:dyDescent="0.25">
      <c r="A25" s="71"/>
      <c r="B25" s="72"/>
      <c r="C25" s="72"/>
      <c r="D25" s="72"/>
      <c r="E25" s="73"/>
    </row>
    <row r="26" spans="1:13" x14ac:dyDescent="0.25">
      <c r="A26" s="71"/>
      <c r="B26" s="72"/>
      <c r="C26" s="72"/>
      <c r="D26" s="72"/>
      <c r="E26" s="73"/>
    </row>
    <row r="27" spans="1:13" x14ac:dyDescent="0.25">
      <c r="A27" s="71"/>
      <c r="B27" s="72"/>
      <c r="C27" s="72"/>
      <c r="D27" s="72"/>
      <c r="E27" s="73"/>
    </row>
    <row r="28" spans="1:13" x14ac:dyDescent="0.25">
      <c r="A28" s="16"/>
      <c r="B28" s="20"/>
      <c r="C28" s="14"/>
      <c r="D28" s="22"/>
      <c r="E28" s="15"/>
    </row>
    <row r="29" spans="1:13" x14ac:dyDescent="0.25">
      <c r="A29" s="16"/>
      <c r="B29" s="14"/>
      <c r="C29" s="14"/>
      <c r="D29" s="14"/>
      <c r="E29" s="15"/>
    </row>
    <row r="30" spans="1:13" x14ac:dyDescent="0.25">
      <c r="A30" s="16"/>
      <c r="B30" s="14"/>
      <c r="C30" s="14"/>
      <c r="D30" s="14"/>
      <c r="E30" s="15"/>
    </row>
    <row r="31" spans="1:13" x14ac:dyDescent="0.25">
      <c r="A31" s="16"/>
      <c r="B31" s="14"/>
      <c r="C31" s="14"/>
      <c r="D31" s="14"/>
      <c r="E31" s="15"/>
    </row>
    <row r="32" spans="1:13" x14ac:dyDescent="0.25">
      <c r="A32" s="16"/>
      <c r="B32" s="14"/>
      <c r="C32" s="14"/>
      <c r="D32" s="14"/>
      <c r="E32" s="15"/>
    </row>
    <row r="33" spans="1:5" x14ac:dyDescent="0.25">
      <c r="A33" s="16"/>
      <c r="B33" s="14"/>
      <c r="C33" s="14"/>
      <c r="D33" s="14"/>
      <c r="E33" s="15"/>
    </row>
    <row r="34" spans="1:5" x14ac:dyDescent="0.25">
      <c r="A34" s="16"/>
      <c r="B34" s="14"/>
      <c r="C34" s="14"/>
      <c r="D34" s="14"/>
      <c r="E34" s="15"/>
    </row>
    <row r="35" spans="1:5" ht="15.75" thickBot="1" x14ac:dyDescent="0.3">
      <c r="A35" s="23"/>
      <c r="B35" s="24"/>
      <c r="C35" s="24"/>
      <c r="D35" s="24"/>
      <c r="E35" s="25"/>
    </row>
    <row r="36" spans="1:5" ht="15.75" thickTop="1" x14ac:dyDescent="0.25"/>
  </sheetData>
  <sheetProtection selectLockedCells="1"/>
  <mergeCells count="3">
    <mergeCell ref="A23:E27"/>
    <mergeCell ref="A4:E6"/>
    <mergeCell ref="A3:E3"/>
  </mergeCells>
  <dataValidations count="1">
    <dataValidation type="list" allowBlank="1" showInputMessage="1" showErrorMessage="1" sqref="K2" xr:uid="{00000000-0002-0000-0000-000000000000}">
      <formula1>ID_Client</formula1>
    </dataValidation>
  </dataValidations>
  <pageMargins left="0.6692913385826772" right="0.39370078740157483" top="0.70866141732283472" bottom="0.70866141732283472" header="0.35433070866141736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37"/>
  <sheetViews>
    <sheetView showGridLines="0" zoomScaleNormal="100" zoomScaleSheetLayoutView="80" workbookViewId="0">
      <selection activeCell="O4" sqref="O4"/>
    </sheetView>
  </sheetViews>
  <sheetFormatPr baseColWidth="10" defaultRowHeight="15" x14ac:dyDescent="0.25"/>
  <cols>
    <col min="1" max="4" width="11.42578125" style="4"/>
    <col min="5" max="5" width="14.7109375" style="4" customWidth="1"/>
    <col min="6" max="6" width="12.7109375" style="4" customWidth="1"/>
    <col min="7" max="8" width="11.42578125" style="4"/>
    <col min="9" max="9" width="3.85546875" style="4" customWidth="1"/>
    <col min="10" max="15" width="11.42578125" style="4"/>
    <col min="16" max="19" width="11" style="4" customWidth="1"/>
    <col min="20" max="20" width="11.42578125" style="4" customWidth="1"/>
    <col min="21" max="16384" width="11.42578125" style="4"/>
  </cols>
  <sheetData>
    <row r="1" spans="1:16" ht="15.75" x14ac:dyDescent="0.25">
      <c r="M1" s="59"/>
      <c r="N1" s="60"/>
      <c r="O1"/>
      <c r="P1"/>
    </row>
    <row r="2" spans="1:16" x14ac:dyDescent="0.25">
      <c r="A2" s="14"/>
      <c r="B2" s="14"/>
      <c r="C2" s="14"/>
      <c r="D2" s="14"/>
      <c r="E2" s="14"/>
      <c r="F2" s="14"/>
      <c r="G2" s="14"/>
      <c r="H2" s="14"/>
      <c r="I2" s="14"/>
      <c r="N2"/>
      <c r="O2"/>
      <c r="P2"/>
    </row>
    <row r="3" spans="1:16" ht="24.7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N3"/>
      <c r="O3"/>
      <c r="P3"/>
    </row>
    <row r="4" spans="1:16" ht="1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6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6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6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6" ht="25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6" ht="15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16" x14ac:dyDescent="0.25">
      <c r="A10" s="14"/>
      <c r="B10" s="14"/>
      <c r="C10" s="14"/>
      <c r="D10" s="14"/>
      <c r="E10" s="14"/>
      <c r="F10" s="14"/>
      <c r="I10" s="11"/>
      <c r="L10" s="80"/>
      <c r="M10" s="81"/>
      <c r="N10" s="81"/>
      <c r="O10" s="82"/>
    </row>
    <row r="11" spans="1:16" ht="15.75" thickBot="1" x14ac:dyDescent="0.3">
      <c r="A11" s="14"/>
      <c r="B11" s="14"/>
      <c r="C11" s="14"/>
      <c r="D11" s="14"/>
      <c r="E11" s="14"/>
      <c r="F11" s="14"/>
      <c r="I11" s="12"/>
      <c r="L11" s="83"/>
      <c r="M11" s="84"/>
      <c r="N11" s="84"/>
      <c r="O11" s="85"/>
    </row>
    <row r="12" spans="1:16" x14ac:dyDescent="0.25">
      <c r="A12" s="14"/>
      <c r="B12" s="14"/>
      <c r="C12" s="14"/>
      <c r="D12" s="14"/>
      <c r="E12" s="14"/>
      <c r="F12" s="14"/>
      <c r="L12" s="86"/>
      <c r="M12" s="87"/>
      <c r="N12" s="87"/>
      <c r="O12" s="88"/>
    </row>
    <row r="13" spans="1:16" x14ac:dyDescent="0.25">
      <c r="A13" s="14"/>
      <c r="B13" s="14"/>
      <c r="C13" s="14"/>
      <c r="D13" s="14"/>
      <c r="E13" s="14"/>
      <c r="F13" s="14"/>
      <c r="I13" s="11"/>
    </row>
    <row r="14" spans="1:16" x14ac:dyDescent="0.25">
      <c r="A14" s="14"/>
      <c r="B14" s="14"/>
      <c r="C14" s="14"/>
      <c r="D14" s="14"/>
      <c r="E14" s="14"/>
      <c r="F14" s="14"/>
      <c r="I14" s="11"/>
      <c r="L14" s="29"/>
      <c r="M14" s="31"/>
      <c r="N14" s="30"/>
      <c r="O14" s="31"/>
    </row>
    <row r="15" spans="1:16" x14ac:dyDescent="0.25">
      <c r="A15" s="14"/>
      <c r="B15" s="14"/>
      <c r="C15" s="14"/>
      <c r="D15" s="14"/>
      <c r="E15" s="14"/>
      <c r="F15" s="14"/>
      <c r="I15" s="11"/>
      <c r="L15" s="32"/>
      <c r="M15" s="33"/>
      <c r="N15" s="14"/>
      <c r="O15" s="33"/>
    </row>
    <row r="16" spans="1:16" ht="15.75" thickBot="1" x14ac:dyDescent="0.3">
      <c r="A16" s="14"/>
      <c r="B16" s="14"/>
      <c r="C16" s="14"/>
      <c r="D16" s="14"/>
      <c r="E16" s="14"/>
      <c r="F16" s="14"/>
      <c r="I16" s="12"/>
      <c r="L16" s="34"/>
      <c r="M16" s="36"/>
      <c r="N16" s="35"/>
      <c r="O16" s="36"/>
    </row>
    <row r="17" spans="1:15" x14ac:dyDescent="0.25">
      <c r="A17" s="14"/>
      <c r="B17" s="14"/>
      <c r="C17" s="14"/>
      <c r="D17" s="14"/>
      <c r="E17" s="14"/>
      <c r="F17" s="14"/>
      <c r="G17" s="18"/>
      <c r="H17" s="42"/>
      <c r="I17" s="19"/>
      <c r="J17" s="48"/>
      <c r="L17" s="29"/>
      <c r="M17" s="31"/>
      <c r="N17" s="30"/>
      <c r="O17" s="31"/>
    </row>
    <row r="18" spans="1:15" x14ac:dyDescent="0.25">
      <c r="A18" s="14"/>
      <c r="B18" s="14"/>
      <c r="C18" s="14"/>
      <c r="D18" s="14"/>
      <c r="E18" s="14"/>
      <c r="F18" s="14"/>
      <c r="L18" s="32"/>
      <c r="M18" s="33"/>
      <c r="N18" s="14"/>
      <c r="O18" s="33"/>
    </row>
    <row r="19" spans="1:15" x14ac:dyDescent="0.25">
      <c r="A19" s="14"/>
      <c r="B19" s="14"/>
      <c r="C19" s="14"/>
      <c r="D19" s="14"/>
      <c r="E19" s="14"/>
      <c r="F19" s="14"/>
      <c r="I19" s="19"/>
      <c r="L19" s="34"/>
      <c r="M19" s="36"/>
      <c r="N19" s="35"/>
      <c r="O19" s="36"/>
    </row>
    <row r="20" spans="1:15" x14ac:dyDescent="0.25">
      <c r="A20" s="14"/>
      <c r="B20" s="14"/>
      <c r="C20" s="14"/>
      <c r="D20" s="14"/>
      <c r="E20" s="14"/>
      <c r="F20" s="14"/>
      <c r="I20" s="19"/>
      <c r="L20" s="29"/>
      <c r="M20" s="31"/>
      <c r="N20" s="30"/>
      <c r="O20" s="31"/>
    </row>
    <row r="21" spans="1:15" x14ac:dyDescent="0.25">
      <c r="A21" s="14"/>
      <c r="B21" s="14"/>
      <c r="C21" s="14"/>
      <c r="D21" s="14"/>
      <c r="E21" s="14"/>
      <c r="F21" s="14"/>
      <c r="I21" s="19"/>
      <c r="L21" s="32"/>
      <c r="M21" s="33"/>
      <c r="N21" s="14"/>
      <c r="O21" s="33"/>
    </row>
    <row r="22" spans="1:15" x14ac:dyDescent="0.25">
      <c r="A22" s="14"/>
      <c r="B22" s="14"/>
      <c r="C22" s="14"/>
      <c r="D22" s="14"/>
      <c r="E22" s="14"/>
      <c r="F22" s="14"/>
      <c r="L22" s="34"/>
      <c r="M22" s="36"/>
      <c r="N22" s="35"/>
      <c r="O22" s="36"/>
    </row>
    <row r="23" spans="1:15" ht="15" customHeight="1" x14ac:dyDescent="0.25">
      <c r="A23" s="14"/>
      <c r="B23" s="14"/>
      <c r="C23" s="14"/>
      <c r="D23" s="14"/>
      <c r="E23" s="14"/>
      <c r="F23" s="14"/>
      <c r="L23" s="32"/>
      <c r="M23" s="33"/>
      <c r="N23" s="14"/>
      <c r="O23" s="33"/>
    </row>
    <row r="24" spans="1:15" x14ac:dyDescent="0.25">
      <c r="A24" s="14"/>
      <c r="B24" s="14"/>
      <c r="C24" s="14"/>
      <c r="D24" s="14"/>
      <c r="E24" s="14"/>
      <c r="F24" s="14"/>
      <c r="L24" s="32"/>
      <c r="M24" s="33"/>
      <c r="N24" s="14"/>
      <c r="O24" s="33"/>
    </row>
    <row r="25" spans="1:15" x14ac:dyDescent="0.25">
      <c r="A25" s="14"/>
      <c r="B25" s="14"/>
      <c r="C25" s="14"/>
      <c r="D25" s="14"/>
      <c r="E25" s="14"/>
      <c r="F25" s="14"/>
      <c r="L25" s="34"/>
      <c r="M25" s="36"/>
      <c r="N25" s="35"/>
      <c r="O25" s="36"/>
    </row>
    <row r="26" spans="1:1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5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  <row r="31" spans="1:15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5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spans="1:12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</row>
  </sheetData>
  <sheetProtection selectLockedCells="1"/>
  <mergeCells count="1">
    <mergeCell ref="L10:O12"/>
  </mergeCells>
  <dataValidations count="1">
    <dataValidation type="list" allowBlank="1" showInputMessage="1" showErrorMessage="1" sqref="N1" xr:uid="{00000000-0002-0000-0100-000000000000}">
      <formula1>ID_Client</formula1>
    </dataValidation>
  </dataValidations>
  <pageMargins left="0.6692913385826772" right="0.39370078740157483" top="0.51181102362204722" bottom="0.55118110236220474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D5"/>
  <sheetViews>
    <sheetView tabSelected="1" workbookViewId="0">
      <selection activeCell="G17" sqref="G17"/>
    </sheetView>
  </sheetViews>
  <sheetFormatPr baseColWidth="10" defaultRowHeight="15" x14ac:dyDescent="0.25"/>
  <cols>
    <col min="1" max="1" width="7.5703125" style="4" bestFit="1" customWidth="1"/>
    <col min="2" max="2" width="14.140625" style="4" bestFit="1" customWidth="1"/>
    <col min="3" max="3" width="13.85546875" style="4" bestFit="1" customWidth="1"/>
    <col min="4" max="4" width="9.140625" style="4" bestFit="1" customWidth="1"/>
    <col min="5" max="5" width="20.7109375" style="4" bestFit="1" customWidth="1"/>
    <col min="6" max="6" width="17" style="4" bestFit="1" customWidth="1"/>
    <col min="7" max="7" width="11.7109375" style="4" bestFit="1" customWidth="1"/>
    <col min="8" max="8" width="12.7109375" style="4" bestFit="1" customWidth="1"/>
    <col min="9" max="9" width="14" style="4" bestFit="1" customWidth="1"/>
    <col min="10" max="10" width="11.42578125" style="4" bestFit="1" customWidth="1"/>
    <col min="11" max="11" width="16.85546875" style="4" bestFit="1" customWidth="1"/>
    <col min="12" max="12" width="14.85546875" style="4" bestFit="1" customWidth="1"/>
    <col min="13" max="13" width="14.85546875" bestFit="1" customWidth="1"/>
    <col min="14" max="14" width="21.42578125" style="4" bestFit="1" customWidth="1"/>
    <col min="15" max="15" width="17" bestFit="1" customWidth="1"/>
    <col min="16" max="16" width="7.85546875" bestFit="1" customWidth="1"/>
    <col min="17" max="17" width="10.28515625" style="4" bestFit="1" customWidth="1"/>
    <col min="18" max="18" width="18.5703125" style="4" bestFit="1" customWidth="1"/>
    <col min="19" max="19" width="14.5703125" style="4" bestFit="1" customWidth="1"/>
    <col min="20" max="20" width="10.7109375" style="4" bestFit="1" customWidth="1"/>
    <col min="21" max="21" width="12.85546875" style="4" bestFit="1" customWidth="1"/>
    <col min="22" max="22" width="14.28515625" style="4" bestFit="1" customWidth="1"/>
    <col min="23" max="23" width="18.42578125" style="4" bestFit="1" customWidth="1"/>
    <col min="24" max="24" width="14" style="4" bestFit="1" customWidth="1"/>
    <col min="25" max="25" width="23.7109375" style="4" bestFit="1" customWidth="1"/>
    <col min="26" max="27" width="7.7109375" style="4" bestFit="1" customWidth="1"/>
    <col min="28" max="28" width="23.7109375" style="4" bestFit="1" customWidth="1"/>
    <col min="31" max="16384" width="11.42578125" style="4"/>
  </cols>
  <sheetData>
    <row r="1" spans="1:26" s="11" customFormat="1" x14ac:dyDescent="0.25">
      <c r="A1" s="53" t="s">
        <v>89</v>
      </c>
      <c r="B1" s="53" t="s">
        <v>91</v>
      </c>
      <c r="C1" s="53" t="s">
        <v>90</v>
      </c>
      <c r="D1" s="53" t="s">
        <v>4</v>
      </c>
      <c r="E1" s="53" t="s">
        <v>5</v>
      </c>
      <c r="F1" s="53" t="s">
        <v>92</v>
      </c>
      <c r="G1" s="53" t="s">
        <v>77</v>
      </c>
      <c r="H1" s="53" t="s">
        <v>93</v>
      </c>
      <c r="I1" s="53" t="s">
        <v>6</v>
      </c>
      <c r="J1" s="53" t="s">
        <v>80</v>
      </c>
      <c r="K1" s="53" t="s">
        <v>7</v>
      </c>
      <c r="L1" s="53" t="s">
        <v>57</v>
      </c>
      <c r="M1" s="53" t="s">
        <v>10</v>
      </c>
      <c r="N1" s="53" t="s">
        <v>83</v>
      </c>
      <c r="O1" s="53" t="s">
        <v>11</v>
      </c>
      <c r="P1" s="53" t="s">
        <v>56</v>
      </c>
      <c r="Q1" s="53" t="s">
        <v>58</v>
      </c>
      <c r="R1" s="53" t="s">
        <v>95</v>
      </c>
      <c r="S1" s="53" t="s">
        <v>8</v>
      </c>
      <c r="T1" s="53" t="s">
        <v>76</v>
      </c>
      <c r="U1" s="53" t="s">
        <v>78</v>
      </c>
      <c r="V1" s="53" t="s">
        <v>79</v>
      </c>
      <c r="W1" s="53" t="s">
        <v>59</v>
      </c>
      <c r="X1" s="53" t="s">
        <v>60</v>
      </c>
      <c r="Y1" s="53" t="s">
        <v>75</v>
      </c>
      <c r="Z1" s="53" t="s">
        <v>96</v>
      </c>
    </row>
    <row r="2" spans="1:26" s="11" customFormat="1" x14ac:dyDescent="0.25">
      <c r="A2" s="11">
        <v>1</v>
      </c>
      <c r="B2" s="52" t="str">
        <f>Tableau1[[#This Row],[Année]]&amp;"_"&amp;Tableau1[[#This Row],[Num_Client]]</f>
        <v>2019_0001</v>
      </c>
      <c r="C2" s="54" t="s">
        <v>102</v>
      </c>
      <c r="D2" s="11">
        <v>2019</v>
      </c>
      <c r="E2" s="11" t="s">
        <v>114</v>
      </c>
      <c r="F2" s="55">
        <v>25630</v>
      </c>
      <c r="G2" s="11" t="s">
        <v>3</v>
      </c>
      <c r="H2" s="56">
        <v>559837230</v>
      </c>
      <c r="I2" s="54" t="s">
        <v>118</v>
      </c>
      <c r="J2" s="54" t="s">
        <v>81</v>
      </c>
      <c r="K2" s="11" t="s">
        <v>0</v>
      </c>
      <c r="L2" s="70" t="s">
        <v>108</v>
      </c>
      <c r="M2" s="11" t="str">
        <f>IF(Tableau1[[#This Row],[Modèle_Véh]]="","",VLOOKUP(Tableau1[[#This Row],[Modèle_Véh]],Base_Vihécle,2,FALSE))</f>
        <v>Peugeot</v>
      </c>
      <c r="N2" s="11" t="s">
        <v>122</v>
      </c>
      <c r="O2" s="11" t="str">
        <f>MID(Tableau1[[#This Row],[N° de chassis]],1,SEARCH("-",Tableau1[[#This Row],[N° de chassis]])-1)</f>
        <v>VF380UH12</v>
      </c>
      <c r="P2" s="11" t="str">
        <f>MID(Tableau1[[#This Row],[N° de chassis]],4,SEARCH("-",Tableau1[[#This Row],[N° de chassis]])-4)</f>
        <v>80UH12</v>
      </c>
      <c r="Q2" s="11" t="str">
        <f>MID(Tableau1[[#This Row],[N° de chassis]],SEARCH("-",Tableau1[[#This Row],[N° de chassis]])+1,30)</f>
        <v>25036780</v>
      </c>
      <c r="R2" s="55">
        <v>43482</v>
      </c>
      <c r="S2" s="11">
        <v>811156</v>
      </c>
      <c r="T2" s="11">
        <v>1</v>
      </c>
      <c r="U2" s="11" t="s">
        <v>127</v>
      </c>
      <c r="V2" s="11" t="s">
        <v>129</v>
      </c>
      <c r="W2" s="55">
        <v>43650</v>
      </c>
      <c r="X2" s="11" t="s">
        <v>128</v>
      </c>
      <c r="Y2" s="55">
        <f>DATE(YEAR(Tableau1[[#This Row],[Date de Contrôle]])+5,MONTH(Tableau1[[#This Row],[Date de Contrôle]]),DAY(Tableau1[[#This Row],[Date de Contrôle]]))-1</f>
        <v>45476</v>
      </c>
      <c r="Z2" s="11" t="s">
        <v>111</v>
      </c>
    </row>
    <row r="3" spans="1:26" s="11" customFormat="1" x14ac:dyDescent="0.25">
      <c r="A3" s="11">
        <v>2</v>
      </c>
      <c r="B3" s="52" t="str">
        <f>Tableau1[[#This Row],[Année]]&amp;"_"&amp;Tableau1[[#This Row],[Num_Client]]</f>
        <v>2019_0002</v>
      </c>
      <c r="C3" s="54" t="s">
        <v>103</v>
      </c>
      <c r="D3" s="11">
        <v>2019</v>
      </c>
      <c r="E3" s="11" t="s">
        <v>115</v>
      </c>
      <c r="F3" s="55">
        <v>17838</v>
      </c>
      <c r="G3" s="11" t="s">
        <v>3</v>
      </c>
      <c r="H3" s="56">
        <v>778698027</v>
      </c>
      <c r="I3" s="54" t="s">
        <v>119</v>
      </c>
      <c r="J3" s="54" t="s">
        <v>82</v>
      </c>
      <c r="K3" s="11" t="s">
        <v>0</v>
      </c>
      <c r="L3" s="11" t="s">
        <v>17</v>
      </c>
      <c r="M3" s="11" t="str">
        <f>IF(Tableau1[[#This Row],[Modèle_Véh]]="","",VLOOKUP(Tableau1[[#This Row],[Modèle_Véh]],Base_Vihécle,2,FALSE))</f>
        <v>Hyundai</v>
      </c>
      <c r="N3" s="11" t="s">
        <v>123</v>
      </c>
      <c r="O3" s="11" t="str">
        <f>MID(Tableau1[[#This Row],[N° de chassis]],1,SEARCH("-",Tableau1[[#This Row],[N° de chassis]])-1)</f>
        <v>MALJK51GP</v>
      </c>
      <c r="P3" s="11" t="str">
        <f>MID(Tableau1[[#This Row],[N° de chassis]],4,SEARCH("-",Tableau1[[#This Row],[N° de chassis]])-4)</f>
        <v>JK51GP</v>
      </c>
      <c r="Q3" s="11" t="str">
        <f>MID(Tableau1[[#This Row],[N° de chassis]],SEARCH("-",Tableau1[[#This Row],[N° de chassis]])+1,30)</f>
        <v>5M106099</v>
      </c>
      <c r="R3" s="55">
        <v>43605</v>
      </c>
      <c r="S3" s="11">
        <v>811015</v>
      </c>
      <c r="T3" s="11">
        <v>1</v>
      </c>
      <c r="U3" s="11" t="s">
        <v>127</v>
      </c>
      <c r="V3" s="11" t="s">
        <v>130</v>
      </c>
      <c r="W3" s="55">
        <v>43651</v>
      </c>
      <c r="X3" s="11" t="s">
        <v>128</v>
      </c>
      <c r="Y3" s="55">
        <f>DATE(YEAR(Tableau1[[#This Row],[Date de Contrôle]])+5,MONTH(Tableau1[[#This Row],[Date de Contrôle]]),DAY(Tableau1[[#This Row],[Date de Contrôle]]))-1</f>
        <v>45477</v>
      </c>
      <c r="Z3" s="11" t="s">
        <v>112</v>
      </c>
    </row>
    <row r="4" spans="1:26" s="11" customFormat="1" x14ac:dyDescent="0.25">
      <c r="A4" s="11">
        <v>3</v>
      </c>
      <c r="B4" s="52" t="str">
        <f>Tableau1[[#This Row],[Année]]&amp;"_"&amp;Tableau1[[#This Row],[Num_Client]]</f>
        <v>2019_0003</v>
      </c>
      <c r="C4" s="54" t="s">
        <v>104</v>
      </c>
      <c r="D4" s="11">
        <v>2019</v>
      </c>
      <c r="E4" s="11" t="s">
        <v>116</v>
      </c>
      <c r="F4" s="55">
        <v>23824</v>
      </c>
      <c r="G4" s="11" t="s">
        <v>3</v>
      </c>
      <c r="H4" s="56">
        <v>553647632</v>
      </c>
      <c r="I4" s="54" t="s">
        <v>120</v>
      </c>
      <c r="J4" s="54" t="s">
        <v>105</v>
      </c>
      <c r="K4" s="11" t="s">
        <v>0</v>
      </c>
      <c r="L4" s="11" t="s">
        <v>15</v>
      </c>
      <c r="M4" s="52" t="str">
        <f>IF(Tableau1[[#This Row],[Modèle_Véh]]="","",VLOOKUP(Tableau1[[#This Row],[Modèle_Véh]],Base_Vihécle,2,FALSE))</f>
        <v>Chevrolet</v>
      </c>
      <c r="N4" s="11" t="s">
        <v>124</v>
      </c>
      <c r="O4" s="11" t="str">
        <f>MID(Tableau1[[#This Row],[N° de chassis]],1,SEARCH("-",Tableau1[[#This Row],[N° de chassis]])-1)</f>
        <v>KL1TL68O2</v>
      </c>
      <c r="P4" s="11" t="str">
        <f>MID(Tableau1[[#This Row],[N° de chassis]],4,SEARCH("-",Tableau1[[#This Row],[N° de chassis]])-4)</f>
        <v>TL68O2</v>
      </c>
      <c r="Q4" s="11" t="str">
        <f>MID(Tableau1[[#This Row],[N° de chassis]],SEARCH("-",Tableau1[[#This Row],[N° de chassis]])+1,30)</f>
        <v>8B033513</v>
      </c>
      <c r="R4" s="55">
        <v>43681</v>
      </c>
      <c r="S4" s="11">
        <v>811245</v>
      </c>
      <c r="T4" s="11">
        <v>1</v>
      </c>
      <c r="U4" s="11" t="s">
        <v>127</v>
      </c>
      <c r="V4" s="11" t="s">
        <v>131</v>
      </c>
      <c r="W4" s="55">
        <v>43652</v>
      </c>
      <c r="X4" s="11" t="s">
        <v>128</v>
      </c>
      <c r="Y4" s="55">
        <f>DATE(YEAR(Tableau1[[#This Row],[Date de Contrôle]])+5,MONTH(Tableau1[[#This Row],[Date de Contrôle]]),DAY(Tableau1[[#This Row],[Date de Contrôle]]))-1</f>
        <v>45478</v>
      </c>
    </row>
    <row r="5" spans="1:26" x14ac:dyDescent="0.25">
      <c r="A5" s="11">
        <v>4</v>
      </c>
      <c r="B5" s="52" t="str">
        <f>Tableau1[[#This Row],[Année]]&amp;"_"&amp;Tableau1[[#This Row],[Num_Client]]</f>
        <v>2018_0004</v>
      </c>
      <c r="C5" s="54" t="s">
        <v>106</v>
      </c>
      <c r="D5" s="11">
        <v>2018</v>
      </c>
      <c r="E5" s="11" t="s">
        <v>117</v>
      </c>
      <c r="F5" s="55">
        <v>31990</v>
      </c>
      <c r="G5" s="11" t="s">
        <v>3</v>
      </c>
      <c r="H5" s="56">
        <v>560895732</v>
      </c>
      <c r="I5" s="54" t="s">
        <v>121</v>
      </c>
      <c r="J5" s="54" t="s">
        <v>100</v>
      </c>
      <c r="K5" s="11" t="s">
        <v>0</v>
      </c>
      <c r="L5" s="11" t="s">
        <v>15</v>
      </c>
      <c r="M5" s="52" t="str">
        <f>IF(Tableau1[[#This Row],[Modèle_Véh]]="","",VLOOKUP(Tableau1[[#This Row],[Modèle_Véh]],Base_Vihécle,2,FALSE))</f>
        <v>Chevrolet</v>
      </c>
      <c r="N5" s="11" t="s">
        <v>125</v>
      </c>
      <c r="O5" s="52" t="str">
        <f>MID(Tableau1[[#This Row],[N° de chassis]],1,SEARCH("-",Tableau1[[#This Row],[N° de chassis]])-1)</f>
        <v>SJNFPLI10</v>
      </c>
      <c r="P5" s="52" t="str">
        <f>MID(Tableau1[[#This Row],[N° de chassis]],4,SEARCH("-",Tableau1[[#This Row],[N° de chassis]])-4)</f>
        <v>FPLI10</v>
      </c>
      <c r="Q5" s="52" t="str">
        <f>MID(Tableau1[[#This Row],[N° de chassis]],SEARCH("-",Tableau1[[#This Row],[N° de chassis]])+1,30)</f>
        <v>Z2123850</v>
      </c>
      <c r="R5" s="55">
        <v>43682</v>
      </c>
      <c r="S5" s="11">
        <v>811246</v>
      </c>
      <c r="T5" s="11">
        <v>1</v>
      </c>
      <c r="U5" s="11" t="s">
        <v>127</v>
      </c>
      <c r="V5" s="11" t="s">
        <v>132</v>
      </c>
      <c r="W5" s="55">
        <v>43653</v>
      </c>
      <c r="X5" s="11" t="s">
        <v>128</v>
      </c>
      <c r="Y5" s="55">
        <f>DATE(YEAR(Tableau1[[#This Row],[Date de Contrôle]])+5,MONTH(Tableau1[[#This Row],[Date de Contrôle]]),DAY(Tableau1[[#This Row],[Date de Contrôle]]))-1</f>
        <v>45479</v>
      </c>
      <c r="Z5" s="11"/>
    </row>
  </sheetData>
  <phoneticPr fontId="10" type="noConversion"/>
  <dataValidations count="7">
    <dataValidation type="list" allowBlank="1" showInputMessage="1" showErrorMessage="1" sqref="L2:L5" xr:uid="{00000000-0002-0000-0200-000000000000}">
      <formula1>Modele</formula1>
    </dataValidation>
    <dataValidation type="list" allowBlank="1" showInputMessage="1" showErrorMessage="1" sqref="T2:T5" xr:uid="{00000000-0002-0000-0200-000001000000}">
      <formula1>Num_Arrivage</formula1>
    </dataValidation>
    <dataValidation type="list" allowBlank="1" showInputMessage="1" showErrorMessage="1" sqref="V2:V5" xr:uid="{00000000-0002-0000-0200-000002000000}">
      <formula1>agrement</formula1>
    </dataValidation>
    <dataValidation type="list" allowBlank="1" showInputMessage="1" showErrorMessage="1" sqref="X2:X5" xr:uid="{00000000-0002-0000-0200-000003000000}">
      <formula1>controleur</formula1>
    </dataValidation>
    <dataValidation type="list" allowBlank="1" showInputMessage="1" showErrorMessage="1" sqref="U2:U5" xr:uid="{00000000-0002-0000-0200-000004000000}">
      <formula1>technicien</formula1>
    </dataValidation>
    <dataValidation type="list" allowBlank="1" showInputMessage="1" showErrorMessage="1" sqref="G2:G5" xr:uid="{00000000-0002-0000-0200-000005000000}">
      <formula1>wilaya</formula1>
    </dataValidation>
    <dataValidation type="list" allowBlank="1" showInputMessage="1" showErrorMessage="1" sqref="K2:K5" xr:uid="{00000000-0002-0000-0200-000006000000}">
      <formula1>Genre_v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4</xdr:col>
                <xdr:colOff>895350</xdr:colOff>
                <xdr:row>7</xdr:row>
                <xdr:rowOff>152400</xdr:rowOff>
              </from>
              <to>
                <xdr:col>6</xdr:col>
                <xdr:colOff>66675</xdr:colOff>
                <xdr:row>11</xdr:row>
                <xdr:rowOff>0</xdr:rowOff>
              </to>
            </anchor>
          </controlPr>
        </control>
      </mc:Choice>
      <mc:Fallback>
        <control shapeId="6146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K2"/>
  <sheetViews>
    <sheetView workbookViewId="0">
      <selection activeCell="D28" sqref="D28"/>
    </sheetView>
  </sheetViews>
  <sheetFormatPr baseColWidth="10" defaultRowHeight="15" x14ac:dyDescent="0.25"/>
  <cols>
    <col min="1" max="1" width="15" bestFit="1" customWidth="1"/>
    <col min="2" max="2" width="14.28515625" bestFit="1" customWidth="1"/>
    <col min="3" max="3" width="12.42578125" bestFit="1" customWidth="1"/>
    <col min="4" max="4" width="17.140625" bestFit="1" customWidth="1"/>
    <col min="5" max="5" width="14.140625" bestFit="1" customWidth="1"/>
    <col min="6" max="6" width="10.28515625" bestFit="1" customWidth="1"/>
    <col min="7" max="7" width="35.7109375" bestFit="1" customWidth="1"/>
    <col min="8" max="8" width="16.140625" bestFit="1" customWidth="1"/>
    <col min="9" max="9" width="10.85546875" bestFit="1" customWidth="1"/>
    <col min="10" max="10" width="17.5703125" bestFit="1" customWidth="1"/>
    <col min="11" max="11" width="22" bestFit="1" customWidth="1"/>
  </cols>
  <sheetData>
    <row r="1" spans="1:11" x14ac:dyDescent="0.25">
      <c r="A1" t="s">
        <v>62</v>
      </c>
      <c r="B1" t="s">
        <v>66</v>
      </c>
      <c r="C1" t="s">
        <v>69</v>
      </c>
      <c r="D1" t="s">
        <v>68</v>
      </c>
      <c r="E1" t="s">
        <v>67</v>
      </c>
      <c r="F1" t="s">
        <v>13</v>
      </c>
      <c r="G1" t="s">
        <v>71</v>
      </c>
      <c r="H1" t="s">
        <v>73</v>
      </c>
      <c r="I1" t="s">
        <v>63</v>
      </c>
      <c r="J1" t="s">
        <v>9</v>
      </c>
      <c r="K1" t="s">
        <v>65</v>
      </c>
    </row>
    <row r="2" spans="1:11" x14ac:dyDescent="0.25">
      <c r="A2" s="45">
        <v>1</v>
      </c>
      <c r="B2" s="46">
        <v>43438</v>
      </c>
      <c r="C2" s="46" t="s">
        <v>70</v>
      </c>
      <c r="D2" s="46" t="s">
        <v>113</v>
      </c>
      <c r="E2" s="47">
        <v>20</v>
      </c>
      <c r="F2" s="47" t="s">
        <v>1</v>
      </c>
      <c r="G2" s="63" t="s">
        <v>72</v>
      </c>
      <c r="H2" s="47" t="s">
        <v>74</v>
      </c>
      <c r="I2" s="45" t="s">
        <v>64</v>
      </c>
      <c r="J2" s="45" t="s">
        <v>2</v>
      </c>
      <c r="K2" s="62" t="s">
        <v>107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S49"/>
  <sheetViews>
    <sheetView workbookViewId="0">
      <selection activeCell="M2" sqref="M2"/>
    </sheetView>
  </sheetViews>
  <sheetFormatPr baseColWidth="10" defaultRowHeight="15" x14ac:dyDescent="0.25"/>
  <cols>
    <col min="1" max="1" width="13" bestFit="1" customWidth="1"/>
    <col min="3" max="3" width="3.140625" customWidth="1"/>
    <col min="4" max="4" width="13" bestFit="1" customWidth="1"/>
    <col min="5" max="5" width="2.85546875" customWidth="1"/>
    <col min="6" max="6" width="27.85546875" bestFit="1" customWidth="1"/>
    <col min="7" max="7" width="2.42578125" customWidth="1"/>
    <col min="8" max="8" width="17" bestFit="1" customWidth="1"/>
    <col min="9" max="9" width="14.7109375" bestFit="1" customWidth="1"/>
    <col min="10" max="10" width="18.85546875" bestFit="1" customWidth="1"/>
    <col min="11" max="11" width="17" bestFit="1" customWidth="1"/>
    <col min="12" max="12" width="3" customWidth="1"/>
    <col min="13" max="13" width="18.42578125" customWidth="1"/>
    <col min="14" max="14" width="2.7109375" customWidth="1"/>
    <col min="15" max="15" width="14" bestFit="1" customWidth="1"/>
    <col min="16" max="16" width="2.85546875" customWidth="1"/>
    <col min="17" max="17" width="17.5703125" style="57" bestFit="1" customWidth="1"/>
    <col min="18" max="18" width="2.7109375" customWidth="1"/>
    <col min="19" max="19" width="16.85546875" customWidth="1"/>
  </cols>
  <sheetData>
    <row r="1" spans="1:19" ht="19.5" thickBot="1" x14ac:dyDescent="0.3">
      <c r="A1" s="37" t="s">
        <v>12</v>
      </c>
      <c r="B1" s="37" t="s">
        <v>13</v>
      </c>
      <c r="D1" s="38" t="s">
        <v>12</v>
      </c>
      <c r="F1" s="39" t="s">
        <v>14</v>
      </c>
      <c r="H1" t="s">
        <v>84</v>
      </c>
      <c r="I1" t="s">
        <v>85</v>
      </c>
      <c r="J1" t="s">
        <v>86</v>
      </c>
      <c r="K1" s="43" t="s">
        <v>61</v>
      </c>
      <c r="M1" t="s">
        <v>87</v>
      </c>
      <c r="O1" t="s">
        <v>88</v>
      </c>
      <c r="Q1" s="58" t="s">
        <v>94</v>
      </c>
      <c r="S1" t="s">
        <v>101</v>
      </c>
    </row>
    <row r="2" spans="1:19" ht="15.75" thickTop="1" x14ac:dyDescent="0.25">
      <c r="A2" s="65" t="s">
        <v>108</v>
      </c>
      <c r="B2" s="40" t="s">
        <v>44</v>
      </c>
      <c r="D2" s="40">
        <v>205</v>
      </c>
      <c r="E2">
        <f>IF(Tableau13[[#This Row],[Modèle]]=Tableau4[[#This Row],[Modèle]],1,0)</f>
        <v>0</v>
      </c>
      <c r="F2" t="s">
        <v>18</v>
      </c>
      <c r="H2" s="51">
        <v>42834</v>
      </c>
      <c r="I2" t="s">
        <v>129</v>
      </c>
      <c r="J2" s="51">
        <v>44659</v>
      </c>
      <c r="K2" s="44"/>
      <c r="M2" t="s">
        <v>127</v>
      </c>
      <c r="O2" t="s">
        <v>128</v>
      </c>
      <c r="Q2" t="s">
        <v>126</v>
      </c>
      <c r="S2" t="s">
        <v>0</v>
      </c>
    </row>
    <row r="3" spans="1:19" x14ac:dyDescent="0.25">
      <c r="A3" s="68" t="s">
        <v>109</v>
      </c>
      <c r="B3" t="s">
        <v>44</v>
      </c>
      <c r="D3" s="69" t="s">
        <v>109</v>
      </c>
      <c r="E3">
        <f>IF(Tableau13[[#This Row],[Modèle]]=Tableau4[[#This Row],[Modèle]],1,0)</f>
        <v>1</v>
      </c>
      <c r="F3" t="s">
        <v>19</v>
      </c>
      <c r="K3" s="44">
        <f>COUNTA(Tableau1[Code_Client])</f>
        <v>4</v>
      </c>
      <c r="Q3" t="s">
        <v>126</v>
      </c>
    </row>
    <row r="4" spans="1:19" x14ac:dyDescent="0.25">
      <c r="A4" s="68" t="s">
        <v>110</v>
      </c>
      <c r="B4" t="s">
        <v>44</v>
      </c>
      <c r="D4" s="66">
        <v>308</v>
      </c>
      <c r="E4">
        <f>IF(Tableau13[[#This Row],[Modèle]]=Tableau4[[#This Row],[Modèle]],1,0)</f>
        <v>0</v>
      </c>
      <c r="H4" s="51"/>
      <c r="J4" s="51"/>
      <c r="Q4" t="s">
        <v>126</v>
      </c>
    </row>
    <row r="5" spans="1:19" x14ac:dyDescent="0.25">
      <c r="A5" s="64" t="s">
        <v>17</v>
      </c>
      <c r="B5" t="s">
        <v>35</v>
      </c>
      <c r="D5" t="s">
        <v>17</v>
      </c>
      <c r="E5">
        <f>IF(Tableau13[[#This Row],[Modèle]]=Tableau4[[#This Row],[Modèle]],1,0)</f>
        <v>1</v>
      </c>
      <c r="Q5" t="s">
        <v>126</v>
      </c>
    </row>
    <row r="6" spans="1:19" x14ac:dyDescent="0.25">
      <c r="A6" s="64" t="s">
        <v>15</v>
      </c>
      <c r="B6" t="s">
        <v>16</v>
      </c>
      <c r="D6" t="s">
        <v>15</v>
      </c>
      <c r="E6">
        <f>IF(Tableau13[[#This Row],[Modèle]]=Tableau4[[#This Row],[Modèle]],1,0)</f>
        <v>1</v>
      </c>
      <c r="Q6" t="s">
        <v>126</v>
      </c>
    </row>
    <row r="7" spans="1:19" x14ac:dyDescent="0.25">
      <c r="A7" s="64" t="s">
        <v>20</v>
      </c>
      <c r="B7" t="s">
        <v>31</v>
      </c>
      <c r="D7" t="s">
        <v>20</v>
      </c>
      <c r="E7">
        <f>IF(Tableau13[[#This Row],[Modèle]]=Tableau4[[#This Row],[Modèle]],1,0)</f>
        <v>1</v>
      </c>
      <c r="Q7" t="s">
        <v>126</v>
      </c>
    </row>
    <row r="8" spans="1:19" x14ac:dyDescent="0.25">
      <c r="A8" s="64" t="s">
        <v>22</v>
      </c>
      <c r="B8" t="s">
        <v>41</v>
      </c>
      <c r="D8" t="s">
        <v>22</v>
      </c>
      <c r="E8">
        <f>IF(Tableau13[[#This Row],[Modèle]]=Tableau4[[#This Row],[Modèle]],1,0)</f>
        <v>1</v>
      </c>
      <c r="Q8" t="s">
        <v>126</v>
      </c>
    </row>
    <row r="9" spans="1:19" x14ac:dyDescent="0.25">
      <c r="A9" s="64" t="s">
        <v>24</v>
      </c>
      <c r="B9" t="s">
        <v>51</v>
      </c>
      <c r="D9" t="s">
        <v>24</v>
      </c>
      <c r="E9">
        <f>IF(Tableau13[[#This Row],[Modèle]]=Tableau4[[#This Row],[Modèle]],1,0)</f>
        <v>1</v>
      </c>
      <c r="Q9" t="s">
        <v>126</v>
      </c>
    </row>
    <row r="10" spans="1:19" x14ac:dyDescent="0.25">
      <c r="A10" s="64" t="s">
        <v>21</v>
      </c>
      <c r="B10" t="s">
        <v>16</v>
      </c>
      <c r="D10" t="s">
        <v>21</v>
      </c>
      <c r="E10">
        <f>IF(Tableau13[[#This Row],[Modèle]]=Tableau4[[#This Row],[Modèle]],1,0)</f>
        <v>1</v>
      </c>
      <c r="Q10" t="s">
        <v>126</v>
      </c>
    </row>
    <row r="11" spans="1:19" x14ac:dyDescent="0.25">
      <c r="A11" s="64" t="s">
        <v>26</v>
      </c>
      <c r="B11" t="s">
        <v>27</v>
      </c>
      <c r="D11" t="s">
        <v>26</v>
      </c>
      <c r="E11">
        <f>IF(Tableau13[[#This Row],[Modèle]]=Tableau4[[#This Row],[Modèle]],1,0)</f>
        <v>1</v>
      </c>
      <c r="Q11" t="s">
        <v>126</v>
      </c>
    </row>
    <row r="12" spans="1:19" x14ac:dyDescent="0.25">
      <c r="A12" s="64" t="s">
        <v>98</v>
      </c>
      <c r="B12" t="s">
        <v>47</v>
      </c>
      <c r="D12" t="s">
        <v>98</v>
      </c>
      <c r="E12">
        <f>IF(Tableau13[[#This Row],[Modèle]]=Tableau4[[#This Row],[Modèle]],1,0)</f>
        <v>1</v>
      </c>
      <c r="Q12" t="s">
        <v>126</v>
      </c>
    </row>
    <row r="13" spans="1:19" x14ac:dyDescent="0.25">
      <c r="A13" s="64" t="s">
        <v>97</v>
      </c>
      <c r="B13" t="s">
        <v>47</v>
      </c>
      <c r="D13" t="s">
        <v>97</v>
      </c>
      <c r="E13">
        <f>IF(Tableau13[[#This Row],[Modèle]]=Tableau4[[#This Row],[Modèle]],1,0)</f>
        <v>1</v>
      </c>
      <c r="Q13" t="s">
        <v>126</v>
      </c>
    </row>
    <row r="14" spans="1:19" x14ac:dyDescent="0.25">
      <c r="A14" s="64" t="s">
        <v>99</v>
      </c>
      <c r="B14" t="s">
        <v>47</v>
      </c>
      <c r="D14" t="s">
        <v>99</v>
      </c>
      <c r="E14">
        <f>IF(Tableau13[[#This Row],[Modèle]]=Tableau4[[#This Row],[Modèle]],1,0)</f>
        <v>1</v>
      </c>
      <c r="Q14" t="s">
        <v>126</v>
      </c>
    </row>
    <row r="15" spans="1:19" x14ac:dyDescent="0.25">
      <c r="A15" s="64" t="s">
        <v>30</v>
      </c>
      <c r="B15" t="s">
        <v>41</v>
      </c>
      <c r="D15" t="s">
        <v>30</v>
      </c>
      <c r="E15">
        <f>IF(Tableau13[[#This Row],[Modèle]]=Tableau4[[#This Row],[Modèle]],1,0)</f>
        <v>1</v>
      </c>
      <c r="H15" s="67"/>
      <c r="Q15" t="s">
        <v>126</v>
      </c>
    </row>
    <row r="16" spans="1:19" x14ac:dyDescent="0.25">
      <c r="A16" s="64" t="s">
        <v>32</v>
      </c>
      <c r="B16" t="s">
        <v>36</v>
      </c>
      <c r="D16" t="s">
        <v>32</v>
      </c>
      <c r="E16">
        <f>IF(Tableau13[[#This Row],[Modèle]]=Tableau4[[#This Row],[Modèle]],1,0)</f>
        <v>1</v>
      </c>
      <c r="H16" s="67"/>
      <c r="Q16" t="s">
        <v>126</v>
      </c>
    </row>
    <row r="17" spans="1:17" x14ac:dyDescent="0.25">
      <c r="A17" s="64" t="s">
        <v>34</v>
      </c>
      <c r="B17" t="s">
        <v>31</v>
      </c>
      <c r="D17" t="s">
        <v>34</v>
      </c>
      <c r="E17">
        <f>IF(Tableau13[[#This Row],[Modèle]]=Tableau4[[#This Row],[Modèle]],1,0)</f>
        <v>1</v>
      </c>
      <c r="Q17" t="s">
        <v>126</v>
      </c>
    </row>
    <row r="18" spans="1:17" x14ac:dyDescent="0.25">
      <c r="A18" s="64" t="s">
        <v>28</v>
      </c>
      <c r="B18" t="s">
        <v>27</v>
      </c>
      <c r="D18" t="s">
        <v>28</v>
      </c>
      <c r="E18">
        <f>IF(Tableau13[[#This Row],[Modèle]]=Tableau4[[#This Row],[Modèle]],1,0)</f>
        <v>1</v>
      </c>
      <c r="Q18" t="s">
        <v>126</v>
      </c>
    </row>
    <row r="19" spans="1:17" x14ac:dyDescent="0.25">
      <c r="A19" s="64" t="s">
        <v>33</v>
      </c>
      <c r="B19" t="s">
        <v>31</v>
      </c>
      <c r="D19" t="s">
        <v>33</v>
      </c>
      <c r="E19">
        <f>IF(Tableau13[[#This Row],[Modèle]]=Tableau4[[#This Row],[Modèle]],1,0)</f>
        <v>1</v>
      </c>
      <c r="Q19" t="s">
        <v>126</v>
      </c>
    </row>
    <row r="20" spans="1:17" x14ac:dyDescent="0.25">
      <c r="A20" s="64" t="s">
        <v>37</v>
      </c>
      <c r="B20" t="s">
        <v>48</v>
      </c>
      <c r="D20" t="s">
        <v>37</v>
      </c>
      <c r="E20">
        <f>IF(Tableau13[[#This Row],[Modèle]]=Tableau4[[#This Row],[Modèle]],1,0)</f>
        <v>1</v>
      </c>
      <c r="Q20" t="s">
        <v>126</v>
      </c>
    </row>
    <row r="21" spans="1:17" x14ac:dyDescent="0.25">
      <c r="A21" s="64" t="s">
        <v>40</v>
      </c>
      <c r="B21" t="s">
        <v>44</v>
      </c>
      <c r="D21" t="s">
        <v>40</v>
      </c>
      <c r="E21">
        <f>IF(Tableau13[[#This Row],[Modèle]]=Tableau4[[#This Row],[Modèle]],1,0)</f>
        <v>1</v>
      </c>
      <c r="Q21" t="s">
        <v>126</v>
      </c>
    </row>
    <row r="22" spans="1:17" x14ac:dyDescent="0.25">
      <c r="A22" s="64" t="s">
        <v>23</v>
      </c>
      <c r="B22" t="s">
        <v>16</v>
      </c>
      <c r="D22" s="61" t="s">
        <v>23</v>
      </c>
      <c r="E22">
        <f>IF(Tableau13[[#This Row],[Modèle]]=Tableau4[[#This Row],[Modèle]],1,0)</f>
        <v>1</v>
      </c>
      <c r="Q22" t="s">
        <v>126</v>
      </c>
    </row>
    <row r="23" spans="1:17" x14ac:dyDescent="0.25">
      <c r="A23" s="64" t="s">
        <v>29</v>
      </c>
      <c r="B23" t="s">
        <v>27</v>
      </c>
      <c r="D23" s="61" t="s">
        <v>29</v>
      </c>
      <c r="E23">
        <f>IF(Tableau13[[#This Row],[Modèle]]=Tableau4[[#This Row],[Modèle]],1,0)</f>
        <v>1</v>
      </c>
      <c r="Q23" t="s">
        <v>126</v>
      </c>
    </row>
    <row r="24" spans="1:17" x14ac:dyDescent="0.25">
      <c r="A24" s="64" t="s">
        <v>43</v>
      </c>
      <c r="B24" t="s">
        <v>49</v>
      </c>
      <c r="D24" s="61" t="s">
        <v>43</v>
      </c>
      <c r="E24">
        <f>IF(Tableau13[[#This Row],[Modèle]]=Tableau4[[#This Row],[Modèle]],1,0)</f>
        <v>1</v>
      </c>
      <c r="Q24" t="s">
        <v>126</v>
      </c>
    </row>
    <row r="25" spans="1:17" x14ac:dyDescent="0.25">
      <c r="A25" s="64" t="s">
        <v>25</v>
      </c>
      <c r="B25" t="s">
        <v>16</v>
      </c>
      <c r="D25" s="61" t="s">
        <v>25</v>
      </c>
      <c r="E25">
        <f>IF(Tableau13[[#This Row],[Modèle]]=Tableau4[[#This Row],[Modèle]],1,0)</f>
        <v>1</v>
      </c>
      <c r="Q25" t="s">
        <v>126</v>
      </c>
    </row>
    <row r="26" spans="1:17" x14ac:dyDescent="0.25">
      <c r="A26" s="64" t="s">
        <v>38</v>
      </c>
      <c r="B26" t="s">
        <v>39</v>
      </c>
      <c r="D26" s="61" t="s">
        <v>38</v>
      </c>
      <c r="E26">
        <f>IF(Tableau13[[#This Row],[Modèle]]=Tableau4[[#This Row],[Modèle]],1,0)</f>
        <v>1</v>
      </c>
      <c r="Q26" t="s">
        <v>126</v>
      </c>
    </row>
    <row r="27" spans="1:17" x14ac:dyDescent="0.25">
      <c r="A27" s="64" t="s">
        <v>52</v>
      </c>
      <c r="B27" t="s">
        <v>54</v>
      </c>
      <c r="D27" s="61" t="s">
        <v>52</v>
      </c>
      <c r="E27">
        <f>IF(Tableau13[[#This Row],[Modèle]]=Tableau4[[#This Row],[Modèle]],1,0)</f>
        <v>1</v>
      </c>
      <c r="Q27" t="s">
        <v>126</v>
      </c>
    </row>
    <row r="28" spans="1:17" x14ac:dyDescent="0.25">
      <c r="A28" s="64" t="s">
        <v>42</v>
      </c>
      <c r="B28" t="s">
        <v>41</v>
      </c>
      <c r="D28" s="61" t="s">
        <v>42</v>
      </c>
      <c r="E28">
        <f>IF(Tableau13[[#This Row],[Modèle]]=Tableau4[[#This Row],[Modèle]],1,0)</f>
        <v>1</v>
      </c>
      <c r="Q28" t="s">
        <v>126</v>
      </c>
    </row>
    <row r="29" spans="1:17" x14ac:dyDescent="0.25">
      <c r="A29" s="64" t="s">
        <v>45</v>
      </c>
      <c r="B29" t="s">
        <v>46</v>
      </c>
      <c r="D29" s="61" t="s">
        <v>45</v>
      </c>
      <c r="E29">
        <f>IF(Tableau13[[#This Row],[Modèle]]=Tableau4[[#This Row],[Modèle]],1,0)</f>
        <v>1</v>
      </c>
      <c r="Q29" t="s">
        <v>126</v>
      </c>
    </row>
    <row r="30" spans="1:17" x14ac:dyDescent="0.25">
      <c r="A30" s="64" t="s">
        <v>53</v>
      </c>
      <c r="B30" t="s">
        <v>55</v>
      </c>
      <c r="D30" s="61" t="s">
        <v>53</v>
      </c>
      <c r="Q30" t="s">
        <v>126</v>
      </c>
    </row>
    <row r="31" spans="1:17" x14ac:dyDescent="0.25">
      <c r="A31" s="64" t="s">
        <v>50</v>
      </c>
      <c r="B31" t="s">
        <v>51</v>
      </c>
      <c r="D31" s="61" t="s">
        <v>50</v>
      </c>
      <c r="Q31" t="s">
        <v>126</v>
      </c>
    </row>
    <row r="32" spans="1:17" x14ac:dyDescent="0.25">
      <c r="Q32" t="s">
        <v>126</v>
      </c>
    </row>
    <row r="33" spans="17:17" x14ac:dyDescent="0.25">
      <c r="Q33" t="s">
        <v>126</v>
      </c>
    </row>
    <row r="34" spans="17:17" x14ac:dyDescent="0.25">
      <c r="Q34" t="s">
        <v>126</v>
      </c>
    </row>
    <row r="35" spans="17:17" x14ac:dyDescent="0.25">
      <c r="Q35" t="s">
        <v>126</v>
      </c>
    </row>
    <row r="36" spans="17:17" x14ac:dyDescent="0.25">
      <c r="Q36" t="s">
        <v>126</v>
      </c>
    </row>
    <row r="37" spans="17:17" x14ac:dyDescent="0.25">
      <c r="Q37" t="s">
        <v>126</v>
      </c>
    </row>
    <row r="38" spans="17:17" x14ac:dyDescent="0.25">
      <c r="Q38" t="s">
        <v>126</v>
      </c>
    </row>
    <row r="39" spans="17:17" x14ac:dyDescent="0.25">
      <c r="Q39" t="s">
        <v>126</v>
      </c>
    </row>
    <row r="40" spans="17:17" x14ac:dyDescent="0.25">
      <c r="Q40" t="s">
        <v>126</v>
      </c>
    </row>
    <row r="41" spans="17:17" x14ac:dyDescent="0.25">
      <c r="Q41" t="s">
        <v>126</v>
      </c>
    </row>
    <row r="42" spans="17:17" x14ac:dyDescent="0.25">
      <c r="Q42" t="s">
        <v>126</v>
      </c>
    </row>
    <row r="43" spans="17:17" x14ac:dyDescent="0.25">
      <c r="Q43" t="s">
        <v>126</v>
      </c>
    </row>
    <row r="44" spans="17:17" x14ac:dyDescent="0.25">
      <c r="Q44" t="s">
        <v>126</v>
      </c>
    </row>
    <row r="45" spans="17:17" x14ac:dyDescent="0.25">
      <c r="Q45" t="s">
        <v>126</v>
      </c>
    </row>
    <row r="46" spans="17:17" x14ac:dyDescent="0.25">
      <c r="Q46" t="s">
        <v>126</v>
      </c>
    </row>
    <row r="47" spans="17:17" x14ac:dyDescent="0.25">
      <c r="Q47" t="s">
        <v>126</v>
      </c>
    </row>
    <row r="48" spans="17:17" x14ac:dyDescent="0.25">
      <c r="Q48" t="s">
        <v>126</v>
      </c>
    </row>
    <row r="49" spans="17:17" x14ac:dyDescent="0.25">
      <c r="Q49" t="s">
        <v>126</v>
      </c>
    </row>
  </sheetData>
  <phoneticPr fontId="10" type="noConversion"/>
  <pageMargins left="0.7" right="0.7" top="0.75" bottom="0.75" header="0.3" footer="0.3"/>
  <legacyDrawing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showGridLines="0"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Carte_Recto</vt:lpstr>
      <vt:lpstr>Carte_Verso</vt:lpstr>
      <vt:lpstr>BDD_Clients</vt:lpstr>
      <vt:lpstr>Arrivage_Reservoirs</vt:lpstr>
      <vt:lpstr>Listes</vt:lpstr>
      <vt:lpstr>Feuil1</vt:lpstr>
      <vt:lpstr>agrement</vt:lpstr>
      <vt:lpstr>Arrivage</vt:lpstr>
      <vt:lpstr>Base_Vihécle</vt:lpstr>
      <vt:lpstr>baseclient</vt:lpstr>
      <vt:lpstr>BDD_Reservoirs</vt:lpstr>
      <vt:lpstr>controleur</vt:lpstr>
      <vt:lpstr>Forme_citerne</vt:lpstr>
      <vt:lpstr>Genre_v</vt:lpstr>
      <vt:lpstr>ID_Client</vt:lpstr>
      <vt:lpstr>Modele</vt:lpstr>
      <vt:lpstr>Num_Arrivage</vt:lpstr>
      <vt:lpstr>technicien</vt:lpstr>
      <vt:lpstr>wilaya</vt:lpstr>
      <vt:lpstr>Carte_Recto!Zone_d_impression</vt:lpstr>
      <vt:lpstr>Carte_Verso!Zone_d_impression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Carte pour les clients de GPL</dc:title>
  <dc:creator>BAZIZ Riad</dc:creator>
  <cp:lastModifiedBy>Riad Baziz</cp:lastModifiedBy>
  <cp:lastPrinted>2019-08-07T11:04:50Z</cp:lastPrinted>
  <dcterms:created xsi:type="dcterms:W3CDTF">2018-12-19T08:41:18Z</dcterms:created>
  <dcterms:modified xsi:type="dcterms:W3CDTF">2019-08-10T21:49:26Z</dcterms:modified>
  <cp:category>GPL</cp:category>
</cp:coreProperties>
</file>