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2"/>
  </bookViews>
  <sheets>
    <sheet name="Liste complète_FVI" sheetId="1" r:id="rId1"/>
    <sheet name="Fiche non clos à améliorer" sheetId="3" r:id="rId2"/>
    <sheet name="Fiche récente" sheetId="5" r:id="rId3"/>
  </sheets>
  <externalReferences>
    <externalReference r:id="rId4"/>
  </externalReferences>
  <definedNames>
    <definedName name="Tableau3" localSheetId="2">Tableau24[]</definedName>
    <definedName name="Tableau3">Tableau24[]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5" l="1"/>
  <c r="B6" i="5"/>
  <c r="D5" i="5"/>
  <c r="B5" i="5"/>
  <c r="D4" i="5"/>
  <c r="B4" i="5"/>
  <c r="D3" i="5"/>
  <c r="B3" i="5"/>
  <c r="B2" i="5" l="1"/>
  <c r="F3" i="1"/>
  <c r="B3" i="1"/>
  <c r="F6" i="1"/>
  <c r="F5" i="1"/>
  <c r="F4" i="1"/>
  <c r="B6" i="1"/>
  <c r="B5" i="1"/>
  <c r="B4" i="1"/>
  <c r="C6" i="1"/>
  <c r="C5" i="1"/>
  <c r="C4" i="1"/>
  <c r="B4" i="3"/>
  <c r="B3" i="3"/>
  <c r="B6" i="3" l="1"/>
  <c r="B5" i="3"/>
  <c r="B2" i="3" l="1"/>
  <c r="A6" i="3"/>
  <c r="A5" i="3"/>
  <c r="A4" i="3"/>
  <c r="A3" i="3"/>
  <c r="A2" i="3"/>
  <c r="G6" i="1"/>
  <c r="G5" i="1"/>
  <c r="G4" i="1"/>
</calcChain>
</file>

<file path=xl/sharedStrings.xml><?xml version="1.0" encoding="utf-8"?>
<sst xmlns="http://schemas.openxmlformats.org/spreadsheetml/2006/main" count="429" uniqueCount="60">
  <si>
    <t>Liste complète des visites de chantier du SGMOE</t>
  </si>
  <si>
    <t>Date de génération :</t>
  </si>
  <si>
    <t>Nb de fiches de visites :</t>
  </si>
  <si>
    <t>Nb Fiches à clôturer :</t>
  </si>
  <si>
    <t>en OL :</t>
  </si>
  <si>
    <t xml:space="preserve"> en OA :</t>
  </si>
  <si>
    <t>en Environnement :</t>
  </si>
  <si>
    <t>Identification du contrôle</t>
  </si>
  <si>
    <t>Validation de la visite</t>
  </si>
  <si>
    <t>Clôture de la visite</t>
  </si>
  <si>
    <t>Chrono</t>
  </si>
  <si>
    <t>Date de la visite</t>
  </si>
  <si>
    <t>Rédacteur</t>
  </si>
  <si>
    <t>Code objet - ouvrage</t>
  </si>
  <si>
    <t>Zone</t>
  </si>
  <si>
    <t>Entité concernée</t>
  </si>
  <si>
    <t>Domaines</t>
  </si>
  <si>
    <t>Activités</t>
  </si>
  <si>
    <t>Participants</t>
  </si>
  <si>
    <t>Description de la visite</t>
  </si>
  <si>
    <t>Etat de la constatation</t>
  </si>
  <si>
    <t>Pièces jointes</t>
  </si>
  <si>
    <t>Situation à risque détectée</t>
  </si>
  <si>
    <t>Envoi en validation à</t>
  </si>
  <si>
    <t>Date d'envoi en validation</t>
  </si>
  <si>
    <t>Commentaires</t>
  </si>
  <si>
    <t>Valideur</t>
  </si>
  <si>
    <t>Décision</t>
  </si>
  <si>
    <t>Date de validation</t>
  </si>
  <si>
    <t>Responsable de la clôture</t>
  </si>
  <si>
    <t>Date de clôture</t>
  </si>
  <si>
    <t>FNC associée</t>
  </si>
  <si>
    <t>CDE associé</t>
  </si>
  <si>
    <t>FAC associée</t>
  </si>
  <si>
    <t>Diffusion à</t>
  </si>
  <si>
    <t>Pièces jointes2</t>
  </si>
  <si>
    <t>Commentaires3</t>
  </si>
  <si>
    <t>Pièces jointes4</t>
  </si>
  <si>
    <t>FVI-PAND-MOE-00347</t>
  </si>
  <si>
    <t>RERDT-02400</t>
  </si>
  <si>
    <t>RD 222</t>
  </si>
  <si>
    <t>SGI - Sous-Groupement Infrastructure</t>
  </si>
  <si>
    <t>Qualité</t>
  </si>
  <si>
    <t>Terrassement, OA, Assainissement, Réseau, Aménagement paysager</t>
  </si>
  <si>
    <t/>
  </si>
  <si>
    <t>Non</t>
  </si>
  <si>
    <t>FVI-PAND-MOE-00346</t>
  </si>
  <si>
    <t>DBGEN-06700</t>
  </si>
  <si>
    <t>D136 Chemin agricole</t>
  </si>
  <si>
    <t>Assainissement</t>
  </si>
  <si>
    <t>Validé</t>
  </si>
  <si>
    <t>RAS</t>
  </si>
  <si>
    <t>Liste des visites de chantier non clos du SGMOE avec constatation "Non correct" ou "A améliorer" incluant les situations à risque</t>
  </si>
  <si>
    <t>Pascal ANDRE</t>
  </si>
  <si>
    <t>Philippe ZINK</t>
  </si>
  <si>
    <t>Florian SAILLARD</t>
  </si>
  <si>
    <t>Non correct / à corriger</t>
  </si>
  <si>
    <t>A améliorer</t>
  </si>
  <si>
    <t>Correct</t>
  </si>
  <si>
    <t>Liste complète des visites de chantier du SGMOE depuis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</si>
</sst>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4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14" fontId="1" fillId="3" borderId="2" xfId="0" applyNumberFormat="1" applyFont="1" applyFill="1" applyBorder="1" applyAlignment="1">
      <alignment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/>
    </xf>
    <xf numFmtId="14" fontId="4" fillId="0" borderId="0" xfId="0" applyNumberFormat="1" applyFont="1" applyAlignment="1">
      <alignment horizontal="left" vertical="center" wrapText="1"/>
    </xf>
    <xf numFmtId="14" fontId="0" fillId="4" borderId="0" xfId="0" applyNumberFormat="1" applyFill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top" wrapText="1"/>
    </xf>
    <xf numFmtId="14" fontId="0" fillId="3" borderId="2" xfId="0" applyNumberFormat="1" applyFill="1" applyBorder="1" applyAlignment="1">
      <alignment horizontal="left" vertical="center" wrapText="1"/>
    </xf>
    <xf numFmtId="14" fontId="1" fillId="3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12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</dxfs>
  <tableStyles count="1" defaultTableStyle="TableStyleMedium2" defaultPivotStyle="PivotStyleLight16">
    <tableStyle name="Style de tableau 1" pivot="0" count="8">
      <tableStyleElement type="wholeTable" dxfId="122"/>
      <tableStyleElement type="headerRow" dxfId="121"/>
      <tableStyleElement type="firstColumn" dxfId="120"/>
      <tableStyleElement type="lastColumn" dxfId="119"/>
      <tableStyleElement type="firstRowStripe" dxfId="118"/>
      <tableStyleElement type="secondRowStripe" dxfId="117"/>
      <tableStyleElement type="firstColumnStripe" dxfId="116"/>
      <tableStyleElement type="secondColumnStripe" dxfId="1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2</xdr:col>
          <xdr:colOff>1914525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</xdr:row>
          <xdr:rowOff>28575</xdr:rowOff>
        </xdr:from>
        <xdr:to>
          <xdr:col>4</xdr:col>
          <xdr:colOff>533400</xdr:colOff>
          <xdr:row>3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Activer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1</xdr:row>
          <xdr:rowOff>28575</xdr:rowOff>
        </xdr:from>
        <xdr:to>
          <xdr:col>5</xdr:col>
          <xdr:colOff>762000</xdr:colOff>
          <xdr:row>3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Désactiver Filtres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85725</xdr:rowOff>
        </xdr:from>
        <xdr:to>
          <xdr:col>5</xdr:col>
          <xdr:colOff>123825</xdr:colOff>
          <xdr:row>3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0</xdr:row>
          <xdr:rowOff>457200</xdr:rowOff>
        </xdr:from>
        <xdr:to>
          <xdr:col>8</xdr:col>
          <xdr:colOff>1362075</xdr:colOff>
          <xdr:row>2</xdr:row>
          <xdr:rowOff>190500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ste_FVI%202019-10-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plète_FVI"/>
      <sheetName val="Fiche non clos à améliorer"/>
      <sheetName val="Fiche récente"/>
      <sheetName val="Suivi"/>
      <sheetName val="Suivi (2)"/>
      <sheetName val="Analyse risque"/>
    </sheetNames>
    <sheetDataSet>
      <sheetData sheetId="0">
        <row r="2">
          <cell r="A2" t="str">
            <v>Date de génération :</v>
          </cell>
        </row>
        <row r="3">
          <cell r="A3" t="str">
            <v>Nb de fiches de visites :</v>
          </cell>
        </row>
        <row r="4">
          <cell r="A4" t="str">
            <v>en OL :</v>
          </cell>
        </row>
        <row r="5">
          <cell r="A5" t="str">
            <v xml:space="preserve"> en OA :</v>
          </cell>
        </row>
        <row r="6">
          <cell r="A6" t="str">
            <v>en Environnement :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2" name="Tableau2" displayName="Tableau2" ref="A9:AB15" totalsRowShown="0" headerRowDxfId="114" dataDxfId="113">
  <autoFilter ref="A9:AB15"/>
  <sortState ref="A10:AB15">
    <sortCondition descending="1" ref="B9:B15"/>
  </sortState>
  <tableColumns count="28">
    <tableColumn id="1" name="Chrono" dataDxfId="112"/>
    <tableColumn id="2" name="Date de la visite" dataDxfId="111"/>
    <tableColumn id="3" name="Rédacteur" dataDxfId="110"/>
    <tableColumn id="4" name="Code objet - ouvrage" dataDxfId="109"/>
    <tableColumn id="5" name="Zone" dataDxfId="108"/>
    <tableColumn id="6" name="Entité concernée" dataDxfId="107"/>
    <tableColumn id="7" name="Domaines" dataDxfId="106"/>
    <tableColumn id="8" name="Activités" dataDxfId="105"/>
    <tableColumn id="9" name="Participants" dataDxfId="104"/>
    <tableColumn id="10" name="Description de la visite" dataDxfId="103"/>
    <tableColumn id="11" name="Etat de la constatation" dataDxfId="102"/>
    <tableColumn id="12" name="Pièces jointes" dataDxfId="101"/>
    <tableColumn id="13" name="Situation à risque détectée" dataDxfId="100"/>
    <tableColumn id="14" name="Envoi en validation à" dataDxfId="99"/>
    <tableColumn id="15" name="Date d'envoi en validation" dataDxfId="98"/>
    <tableColumn id="16" name="Commentaires" dataDxfId="97"/>
    <tableColumn id="17" name="Pièces jointes2" dataDxfId="96"/>
    <tableColumn id="18" name="Valideur" dataDxfId="95"/>
    <tableColumn id="19" name="Décision" dataDxfId="94"/>
    <tableColumn id="20" name="Date de validation" dataDxfId="93"/>
    <tableColumn id="21" name="Commentaires3" dataDxfId="92"/>
    <tableColumn id="22" name="Pièces jointes4" dataDxfId="91"/>
    <tableColumn id="23" name="Responsable de la clôture" dataDxfId="90"/>
    <tableColumn id="24" name="Date de clôture" dataDxfId="89"/>
    <tableColumn id="25" name="FNC associée" dataDxfId="88"/>
    <tableColumn id="26" name="CDE associé" dataDxfId="87"/>
    <tableColumn id="27" name="FAC associée" dataDxfId="86"/>
    <tableColumn id="28" name="Diffusion à" dataDxfId="85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9:AB15" totalsRowShown="0" headerRowDxfId="84" dataDxfId="25">
  <autoFilter ref="A9:AB15"/>
  <tableColumns count="28">
    <tableColumn id="1" name="Chrono" dataDxfId="53"/>
    <tableColumn id="2" name="Date de la visite" dataDxfId="52"/>
    <tableColumn id="3" name="Rédacteur" dataDxfId="51"/>
    <tableColumn id="4" name="Code objet - ouvrage" dataDxfId="50"/>
    <tableColumn id="5" name="Zone" dataDxfId="49"/>
    <tableColumn id="6" name="Entité concernée" dataDxfId="48"/>
    <tableColumn id="7" name="Domaines" dataDxfId="47"/>
    <tableColumn id="8" name="Activités" dataDxfId="46"/>
    <tableColumn id="9" name="Participants" dataDxfId="45"/>
    <tableColumn id="10" name="Description de la visite" dataDxfId="44"/>
    <tableColumn id="11" name="Etat de la constatation" dataDxfId="43"/>
    <tableColumn id="12" name="Pièces jointes" dataDxfId="42"/>
    <tableColumn id="13" name="Situation à risque détectée" dataDxfId="41"/>
    <tableColumn id="14" name="Envoi en validation à" dataDxfId="40"/>
    <tableColumn id="15" name="Date d'envoi en validation" dataDxfId="39"/>
    <tableColumn id="16" name="Commentaires" dataDxfId="38"/>
    <tableColumn id="17" name="Pièces jointes2" dataDxfId="37"/>
    <tableColumn id="18" name="Valideur" dataDxfId="36"/>
    <tableColumn id="19" name="Décision" dataDxfId="35"/>
    <tableColumn id="20" name="Date de validation" dataDxfId="34"/>
    <tableColumn id="21" name="Commentaires3" dataDxfId="33"/>
    <tableColumn id="22" name="Pièces jointes4" dataDxfId="32"/>
    <tableColumn id="23" name="Responsable de la clôture" dataDxfId="31"/>
    <tableColumn id="24" name="Date de clôture" dataDxfId="30"/>
    <tableColumn id="25" name="FNC associée" dataDxfId="29"/>
    <tableColumn id="26" name="CDE associé" dataDxfId="28"/>
    <tableColumn id="27" name="FAC associée" dataDxfId="27"/>
    <tableColumn id="28" name="Diffusion à" dataDxfId="26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9:AB13" totalsRowShown="0" headerRowDxfId="83" dataDxfId="82">
  <autoFilter ref="A9:AB13"/>
  <tableColumns count="28">
    <tableColumn id="1" name="Chrono" dataDxfId="81"/>
    <tableColumn id="2" name="Date de la visite" dataDxfId="80"/>
    <tableColumn id="3" name="Rédacteur" dataDxfId="79"/>
    <tableColumn id="4" name="Code objet - ouvrage" dataDxfId="78"/>
    <tableColumn id="5" name="Zone" dataDxfId="77"/>
    <tableColumn id="6" name="Entité concernée" dataDxfId="76"/>
    <tableColumn id="7" name="Domaines" dataDxfId="75"/>
    <tableColumn id="8" name="Activités" dataDxfId="74"/>
    <tableColumn id="9" name="Participants" dataDxfId="73"/>
    <tableColumn id="10" name="Description de la visite" dataDxfId="72"/>
    <tableColumn id="11" name="Etat de la constatation" dataDxfId="71"/>
    <tableColumn id="12" name="Pièces jointes" dataDxfId="70"/>
    <tableColumn id="13" name="Situation à risque détectée" dataDxfId="69"/>
    <tableColumn id="14" name="Envoi en validation à" dataDxfId="68"/>
    <tableColumn id="15" name="Date d'envoi en validation" dataDxfId="67"/>
    <tableColumn id="16" name="Commentaires" dataDxfId="66"/>
    <tableColumn id="17" name="Pièces jointes2" dataDxfId="65"/>
    <tableColumn id="18" name="Valideur" dataDxfId="64"/>
    <tableColumn id="19" name="Décision" dataDxfId="63"/>
    <tableColumn id="20" name="Date de validation" dataDxfId="62"/>
    <tableColumn id="21" name="Commentaires3" dataDxfId="61"/>
    <tableColumn id="22" name="Pièces jointes4" dataDxfId="60"/>
    <tableColumn id="23" name="Responsable de la clôture" dataDxfId="59"/>
    <tableColumn id="24" name="Date de clôture" dataDxfId="58"/>
    <tableColumn id="25" name="FNC associée" dataDxfId="57"/>
    <tableColumn id="26" name="CDE associé" dataDxfId="56"/>
    <tableColumn id="27" name="FAC associée" dataDxfId="55"/>
    <tableColumn id="28" name="Diffusion à" dataDxfId="5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B15"/>
  <sheetViews>
    <sheetView showGridLines="0" topLeftCell="A25" zoomScale="75" zoomScaleNormal="75" workbookViewId="0">
      <selection activeCell="E57" sqref="E57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0</v>
      </c>
      <c r="B1" s="31"/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v>43766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4">
        <f>COUNTA(A$10:A$15)</f>
        <v>6</v>
      </c>
      <c r="C3" s="15"/>
      <c r="D3" s="15"/>
      <c r="E3" s="11" t="s">
        <v>3</v>
      </c>
      <c r="F3" s="6">
        <f>COUNTIFS(W10:W15,"",A10:A15,"&gt;&lt;")</f>
        <v>2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43">
        <f>COUNTIF(C10:C15,"Pascal ANDRE")+COUNTIF(C10:C15,"Florian SAILLARD")+COUNTIF(C10:C15,"Jean-luc BAUMGAERTNER")</f>
        <v>4</v>
      </c>
      <c r="C4" s="7" t="str">
        <f>CONCATENATE("dont ",COUNTIF(C10:C15,"Pascal ANDRE")," PAND + ",COUNTIF(C10:C15,"Florian SAILLARD")," FSAI + ",COUNTIF(C10:C15,"Jean-luc BAUMGAERTNER")," JBAU")</f>
        <v>dont 2 PAND + 2 FSAI + 0 JBAU</v>
      </c>
      <c r="D4" s="15"/>
      <c r="E4" s="15" t="s">
        <v>4</v>
      </c>
      <c r="F4" s="13">
        <f>COUNTIFS(W10:W15,"",C10:C15,"Pascal ANDRE")+COUNTIFS(W10:W15,"",C10:C15,"Florian SAILLARD")+COUNTIFS(W10:W15,"",C10:C15,"Jean-luc BAUMGAERTNER")</f>
        <v>2</v>
      </c>
      <c r="G4" s="7" t="str">
        <f>CONCATENATE("dont ",COUNTIFS(W16:W65509,"",C16:C65509,"Pascal ANDRE")," PAND + ",COUNTIFS(W16:W65509,"",C16:C65509,"Florian SAILLARD")," FSAI + ",COUNTIFS(W16:W65509,"",C16:C65509,"Jean-luc BAUMGAERTNER")," JBAU")</f>
        <v>dont 0 PAND + 0 FSAI + 0 JBAU</v>
      </c>
      <c r="O4" s="32"/>
      <c r="T4" s="42"/>
      <c r="X4" s="32"/>
    </row>
    <row r="5" spans="1:28" s="14" customFormat="1" ht="21.75" customHeight="1" x14ac:dyDescent="0.25">
      <c r="A5" s="15" t="s">
        <v>5</v>
      </c>
      <c r="B5" s="43">
        <f>COUNTIF(C10:C15,"Nathalie SCHAEFFER")+COUNTIF(C10:C15,"Bernard MUSIAL")+COUNTIF(C10:C15,"Philippe ZINK")</f>
        <v>2</v>
      </c>
      <c r="C5" s="7" t="str">
        <f>CONCATENATE("dont ",COUNTIF(C10:C15,"Nathalie SCHAEFFER")," NSCH + ",COUNTIF(C10:C15,"Bernard MUSIAL")," BMUS + ",COUNTIF(C10:C15,"Philippe ZINK")," PZIN")</f>
        <v>dont 0 NSCH + 0 BMUS + 2 PZIN</v>
      </c>
      <c r="D5" s="15"/>
      <c r="E5" s="15" t="s">
        <v>5</v>
      </c>
      <c r="F5" s="13">
        <f>COUNTIFS(W10:W15,"",C10:C15,"Nathalie SCHAEFFER")+COUNTIFS(W10:W15,"",C10:C15,"Bernard MUSIAL")+COUNTIFS(W10:W15,"",C10:C15,"Philippe ZINK")</f>
        <v>0</v>
      </c>
      <c r="G5" s="7" t="str">
        <f>CONCATENATE("dont ",COUNTIFS(W16:W65509,"",C16:C65509,"Nathalie SCHAEFFER")," NSCH + ",COUNTIFS(W16:W65509,"",C16:C65509,"Bernard MUSIAL")," BMUS + ",COUNTIFS(W16:W65509,"",C16:C65509,"Philippe ZINK")," PZIN")</f>
        <v>dont 0 NSCH + 0 BMUS + 0 PZIN</v>
      </c>
      <c r="O5" s="32"/>
      <c r="T5" s="42"/>
      <c r="X5" s="32"/>
    </row>
    <row r="6" spans="1:28" s="14" customFormat="1" ht="21.75" customHeight="1" x14ac:dyDescent="0.25">
      <c r="A6" s="15" t="s">
        <v>6</v>
      </c>
      <c r="B6" s="43">
        <f>COUNTIF(C10:C15,"Sylvain GENTILE")</f>
        <v>0</v>
      </c>
      <c r="C6" s="17" t="str">
        <f>CONCATENATE("dont ",COUNTIF(C10:C15,"Sylvain GENTILE")," SGEN")</f>
        <v>dont 0 SGEN</v>
      </c>
      <c r="D6" s="15"/>
      <c r="E6" s="15" t="s">
        <v>6</v>
      </c>
      <c r="F6" s="13">
        <f>COUNTIFS(W10:W15,"",C10:C15,"Sylvain GENTILE")</f>
        <v>0</v>
      </c>
      <c r="G6" s="17" t="str">
        <f>CONCATENATE("dont ",COUNTIFS(W16:W65509,"",C16:C65509,"Sylvain GENTILE")," SGEN")</f>
        <v>dont 0 SGEN</v>
      </c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1048576">
    <cfRule type="cellIs" dxfId="24" priority="3" operator="equal">
      <formula>"Non correct / à corriger"</formula>
    </cfRule>
    <cfRule type="cellIs" dxfId="23" priority="4" operator="equal">
      <formula>"A améliorer"</formula>
    </cfRule>
    <cfRule type="cellIs" dxfId="22" priority="5" operator="equal">
      <formula>"Correct"</formula>
    </cfRule>
  </conditionalFormatting>
  <conditionalFormatting sqref="M1:M1048576">
    <cfRule type="cellIs" dxfId="21" priority="1" operator="equal">
      <formula>"Non"</formula>
    </cfRule>
    <cfRule type="cellIs" dxfId="20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B15"/>
  <sheetViews>
    <sheetView showGridLines="0" topLeftCell="B7" zoomScale="75" zoomScaleNormal="75" workbookViewId="0">
      <selection activeCell="C13" sqref="C13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" customFormat="1" ht="42.6" customHeight="1" x14ac:dyDescent="0.25">
      <c r="A1" s="1" t="s">
        <v>52</v>
      </c>
      <c r="B1" s="38"/>
      <c r="O1" s="39"/>
      <c r="T1" s="3"/>
      <c r="X1" s="39"/>
    </row>
    <row r="2" spans="1:28" s="9" customFormat="1" ht="21.75" customHeight="1" x14ac:dyDescent="0.25">
      <c r="A2" s="4" t="str">
        <f>'[1]Liste complète_FVI'!A2</f>
        <v>Date de génération :</v>
      </c>
      <c r="B2" s="5">
        <f>'Liste complète_FVI'!B2</f>
        <v>43766</v>
      </c>
      <c r="C2" s="15"/>
      <c r="D2" s="15"/>
      <c r="E2" s="15"/>
      <c r="F2" s="15"/>
      <c r="G2" s="15"/>
      <c r="O2" s="34"/>
      <c r="T2" s="24"/>
      <c r="X2" s="34"/>
    </row>
    <row r="3" spans="1:28" s="9" customFormat="1" ht="21.75" customHeight="1" x14ac:dyDescent="0.25">
      <c r="A3" s="4" t="str">
        <f>'[1]Liste complète_FVI'!A3</f>
        <v>Nb de fiches de visites :</v>
      </c>
      <c r="B3" s="41">
        <f>COUNTIFS(K10:K10001,"Non correct / à corriger",X10:X10001,"")+COUNTIFS(K10:K10001,"A améliorer",X10:X10001,"")</f>
        <v>1</v>
      </c>
      <c r="C3" s="7"/>
      <c r="D3" s="15"/>
      <c r="E3" s="11"/>
      <c r="F3" s="6"/>
      <c r="G3" s="15"/>
      <c r="O3" s="34"/>
      <c r="T3" s="24"/>
      <c r="X3" s="34"/>
    </row>
    <row r="4" spans="1:28" s="9" customFormat="1" ht="21.75" customHeight="1" x14ac:dyDescent="0.25">
      <c r="A4" s="8" t="str">
        <f>'[1]Liste complète_FVI'!A4</f>
        <v>en OL :</v>
      </c>
      <c r="B4" s="40">
        <f>COUNTIFS(K10:K10001,"Non correct / à corriger",X10:X10001,"",C10:C10001,"Pascal ANDRE")+COUNTIFS(K10:K10001,"A améliorer",X10:X10001,"",C10:C10001,"Pascal ANDRE")+COUNTIFS(K10:K10001,"Non correct / à corriger",X10:X10001,"",C10:C10001,"Florian SAILLARD")+COUNTIFS(K10:K10001,"A améliorer",X10:X10001,"",C10:C10001,"Florian SAILLARD")+COUNTIFS(K10:K10001,"Non correct / à corriger",X10:X10001,"",C10:C10001,"Jean-luc BAUMGAERTNER")+COUNTIFS(K10:K10001,"A améliorer",X10:X10001,"",C10:C10001,"Jean-luc BAUMGAERTNER")</f>
        <v>1</v>
      </c>
      <c r="C4" s="7"/>
      <c r="D4" s="15"/>
      <c r="E4" s="15"/>
      <c r="F4" s="16"/>
      <c r="G4" s="17"/>
      <c r="O4" s="34"/>
      <c r="T4" s="24"/>
      <c r="X4" s="34"/>
    </row>
    <row r="5" spans="1:28" s="9" customFormat="1" ht="21.75" customHeight="1" x14ac:dyDescent="0.25">
      <c r="A5" s="8" t="str">
        <f>'[1]Liste complète_FVI'!A5</f>
        <v xml:space="preserve"> en OA :</v>
      </c>
      <c r="B5" s="40">
        <f>COUNTIFS(K10:K10001,"Non correct / à corriger",X10:X10001,"",C10:C10001,"Bernard MUSIAL")+COUNTIFS(K10:K10001,"A améliorer",X10:X10001,"",C10:C10001,"Bernard MUSIAL")+COUNTIFS(K10:K10001,"Non correct / à corriger",X10:X10001,"",C10:C10001,"Nathalie SCHAEFFER")+COUNTIFS(K10:K10001,"A améliorer",X10:X10001,"",C10:C10001,"Nathalie SCHAEFFER")+COUNTIFS(K10:K10001,"Non correct / à corriger",X10:X10001,"",C10:C10001,"Philippe ZINK")+COUNTIFS(K10:K10001,"A améliorer",X10:X10001,"",C10:C10001,"Philippe ZINK")</f>
        <v>0</v>
      </c>
      <c r="C5" s="7"/>
      <c r="D5" s="15"/>
      <c r="E5" s="15"/>
      <c r="F5" s="16"/>
      <c r="G5" s="17"/>
      <c r="O5" s="34"/>
      <c r="T5" s="24"/>
      <c r="X5" s="34"/>
    </row>
    <row r="6" spans="1:28" s="9" customFormat="1" ht="21.75" customHeight="1" x14ac:dyDescent="0.25">
      <c r="A6" s="8" t="str">
        <f>'[1]Liste complète_FVI'!A6</f>
        <v>en Environnement :</v>
      </c>
      <c r="B6" s="40">
        <f>+COUNTIFS(K10:K10001,"Non correct / à corriger",X10:X10001,"",C10:C10001,"Sylvain GENTILE")+COUNTIFS(K10:K10001,"A améliorer",X10:X10001,"",C10:C10001,"Sylvain GENTILE")</f>
        <v>0</v>
      </c>
      <c r="C6" s="7"/>
      <c r="D6" s="15"/>
      <c r="E6" s="15"/>
      <c r="F6" s="16"/>
      <c r="G6" s="17"/>
      <c r="O6" s="34"/>
      <c r="T6" s="24"/>
      <c r="X6" s="34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9 K16:K1048576">
    <cfRule type="cellIs" dxfId="19" priority="223" operator="equal">
      <formula>"Non correct / à corriger"</formula>
    </cfRule>
    <cfRule type="cellIs" dxfId="18" priority="224" operator="equal">
      <formula>"A améliorer"</formula>
    </cfRule>
    <cfRule type="cellIs" dxfId="17" priority="225" operator="equal">
      <formula>"Correct"</formula>
    </cfRule>
  </conditionalFormatting>
  <conditionalFormatting sqref="M1:M9 M16:M1048576">
    <cfRule type="cellIs" dxfId="16" priority="221" operator="equal">
      <formula>"Non"</formula>
    </cfRule>
    <cfRule type="cellIs" dxfId="15" priority="222" operator="equal">
      <formula>"Oui"</formula>
    </cfRule>
  </conditionalFormatting>
  <conditionalFormatting sqref="K10:K15">
    <cfRule type="cellIs" dxfId="14" priority="3" operator="equal">
      <formula>"Non correct / à corriger"</formula>
    </cfRule>
    <cfRule type="cellIs" dxfId="13" priority="4" operator="equal">
      <formula>"A améliorer"</formula>
    </cfRule>
    <cfRule type="cellIs" dxfId="12" priority="5" operator="equal">
      <formula>"Correct"</formula>
    </cfRule>
  </conditionalFormatting>
  <conditionalFormatting sqref="M10:M15">
    <cfRule type="cellIs" dxfId="11" priority="1" operator="equal">
      <formula>"Non"</formula>
    </cfRule>
    <cfRule type="cellIs" dxfId="10" priority="2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rangecopy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2</xdr:col>
                    <xdr:colOff>1914525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iltres">
                <anchor moveWithCells="1" sizeWithCells="1">
                  <from>
                    <xdr:col>3</xdr:col>
                    <xdr:colOff>57150</xdr:colOff>
                    <xdr:row>1</xdr:row>
                    <xdr:rowOff>28575</xdr:rowOff>
                  </from>
                  <to>
                    <xdr:col>4</xdr:col>
                    <xdr:colOff>533400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ession_filtres">
                <anchor moveWithCells="1" sizeWithCells="1">
                  <from>
                    <xdr:col>4</xdr:col>
                    <xdr:colOff>685800</xdr:colOff>
                    <xdr:row>1</xdr:row>
                    <xdr:rowOff>28575</xdr:rowOff>
                  </from>
                  <to>
                    <xdr:col>5</xdr:col>
                    <xdr:colOff>762000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AB13"/>
  <sheetViews>
    <sheetView showGridLines="0" tabSelected="1" zoomScale="75" zoomScaleNormal="75" workbookViewId="0">
      <selection activeCell="C16" sqref="C16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59</v>
      </c>
      <c r="B1" s="31"/>
      <c r="G1" s="45">
        <v>43752</v>
      </c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f>'Liste complète_FVI'!B2</f>
        <v>43766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6">
        <f>COUNTA(A$10:A$13)</f>
        <v>4</v>
      </c>
      <c r="C3" s="11" t="s">
        <v>3</v>
      </c>
      <c r="D3" s="46">
        <f>COUNTIFS(W10:W13,"",A10:A13,"&gt;&lt;")</f>
        <v>1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25">
        <f>COUNTIF(C10:C13,"Pascal ANDRE")+COUNTIF(C10:C13,"Florian SAILLARD")+COUNTIF(C10:C13,"Jean-luc BAUMGAERTNER")</f>
        <v>3</v>
      </c>
      <c r="C4" s="15" t="s">
        <v>4</v>
      </c>
      <c r="D4" s="16">
        <f>COUNTIFS(W10:W13,"",C10:C13,"Pascal ANDRE")+COUNTIFS(W10:W13,"",C10:C13,"Florian SAILLARD")+COUNTIFS(W10:W13,"",C10:C13,"Jean-luc BAUMGAERTNER")</f>
        <v>1</v>
      </c>
      <c r="G4" s="7"/>
      <c r="O4" s="32"/>
      <c r="T4" s="42"/>
      <c r="X4" s="32"/>
    </row>
    <row r="5" spans="1:28" s="14" customFormat="1" ht="21.75" customHeight="1" x14ac:dyDescent="0.25">
      <c r="A5" s="15" t="s">
        <v>5</v>
      </c>
      <c r="B5" s="25">
        <f>COUNTIF(C10:C13,"Nathalie SCHAEFFER")+COUNTIF(C10:C13,"Bernard MUSIAL")+COUNTIF(C10:C13,"Philippe ZINK")</f>
        <v>1</v>
      </c>
      <c r="C5" s="15" t="s">
        <v>5</v>
      </c>
      <c r="D5" s="16">
        <f>COUNTIFS(W10:W13,"",C10:C13,"Nathalie SCHAEFFER")+COUNTIFS(W10:W13,"",C10:C13,"Bernard MUSIAL")+COUNTIFS(W10:W13,"",C10:C13,"Philippe ZINK")</f>
        <v>0</v>
      </c>
      <c r="G5" s="7"/>
      <c r="O5" s="32"/>
      <c r="T5" s="42"/>
      <c r="X5" s="32"/>
    </row>
    <row r="6" spans="1:28" s="14" customFormat="1" ht="21.75" customHeight="1" x14ac:dyDescent="0.25">
      <c r="A6" s="15" t="s">
        <v>6</v>
      </c>
      <c r="B6" s="25">
        <f>COUNTIF(C10:C13,"Sylvain GENTILE")</f>
        <v>0</v>
      </c>
      <c r="C6" s="15" t="s">
        <v>6</v>
      </c>
      <c r="D6" s="16">
        <f>COUNTIFS(W10:W13,"",C10:C13,"Sylvain GENTILE")</f>
        <v>0</v>
      </c>
      <c r="G6" s="17"/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30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30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U13" s="30"/>
      <c r="V13" s="29" t="s">
        <v>45</v>
      </c>
      <c r="Y13" s="35" t="s">
        <v>44</v>
      </c>
      <c r="Z13" s="29" t="s">
        <v>44</v>
      </c>
      <c r="AA13" s="29" t="s">
        <v>44</v>
      </c>
    </row>
  </sheetData>
  <conditionalFormatting sqref="K1:K9 K11:K1048576">
    <cfRule type="cellIs" dxfId="9" priority="28" operator="equal">
      <formula>"Non correct / à corriger"</formula>
    </cfRule>
    <cfRule type="cellIs" dxfId="8" priority="29" operator="equal">
      <formula>"A améliorer"</formula>
    </cfRule>
    <cfRule type="cellIs" dxfId="7" priority="30" operator="equal">
      <formula>"Correct"</formula>
    </cfRule>
  </conditionalFormatting>
  <conditionalFormatting sqref="M1:M9 M11:M1048576">
    <cfRule type="cellIs" dxfId="6" priority="26" operator="equal">
      <formula>"Non"</formula>
    </cfRule>
    <cfRule type="cellIs" dxfId="5" priority="27" operator="equal">
      <formula>"Oui"</formula>
    </cfRule>
  </conditionalFormatting>
  <conditionalFormatting sqref="K10:K13">
    <cfRule type="cellIs" dxfId="4" priority="3" operator="equal">
      <formula>"Non correct / à corriger"</formula>
    </cfRule>
    <cfRule type="cellIs" dxfId="3" priority="4" operator="equal">
      <formula>"A améliorer"</formula>
    </cfRule>
    <cfRule type="cellIs" dxfId="2" priority="5" operator="equal">
      <formula>"Correct"</formula>
    </cfRule>
  </conditionalFormatting>
  <conditionalFormatting sqref="M10:M13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odule3.rangecopy">
                <anchor moveWithCells="1" sizeWithCells="1">
                  <from>
                    <xdr:col>4</xdr:col>
                    <xdr:colOff>47625</xdr:colOff>
                    <xdr:row>1</xdr:row>
                    <xdr:rowOff>85725</xdr:rowOff>
                  </from>
                  <to>
                    <xdr:col>5</xdr:col>
                    <xdr:colOff>123825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Feuil3.import">
                <anchor moveWithCells="1" sizeWithCells="1">
                  <from>
                    <xdr:col>7</xdr:col>
                    <xdr:colOff>542925</xdr:colOff>
                    <xdr:row>0</xdr:row>
                    <xdr:rowOff>457200</xdr:rowOff>
                  </from>
                  <to>
                    <xdr:col>8</xdr:col>
                    <xdr:colOff>1362075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complète_FVI</vt:lpstr>
      <vt:lpstr>Fiche non clos à améliorer</vt:lpstr>
      <vt:lpstr>Fiche récente</vt:lpstr>
      <vt:lpstr>'Fiche récente'!Tableau3</vt:lpstr>
      <vt:lpstr>Tableau3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acer</cp:lastModifiedBy>
  <dcterms:created xsi:type="dcterms:W3CDTF">2019-10-29T19:43:37Z</dcterms:created>
  <dcterms:modified xsi:type="dcterms:W3CDTF">2019-10-30T13:49:47Z</dcterms:modified>
</cp:coreProperties>
</file>