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_mes documents\_greta\_2025-2026\IUFC\caravati\"/>
    </mc:Choice>
  </mc:AlternateContent>
  <xr:revisionPtr revIDLastSave="0" documentId="13_ncr:1_{04E7FFB7-6489-425A-997E-A7D79FA581D1}" xr6:coauthVersionLast="47" xr6:coauthVersionMax="47" xr10:uidLastSave="{00000000-0000-0000-0000-000000000000}"/>
  <bookViews>
    <workbookView xWindow="-120" yWindow="-120" windowWidth="24240" windowHeight="13140" firstSheet="1" activeTab="4" xr2:uid="{00000000-000D-0000-FFFF-FFFF00000000}"/>
  </bookViews>
  <sheets>
    <sheet name="Feuil1" sheetId="12" state="hidden" r:id="rId1"/>
    <sheet name="Mode d'emploi" sheetId="7" r:id="rId2"/>
    <sheet name="mode emploi macro" sheetId="18" state="hidden" r:id="rId3"/>
    <sheet name="Férié" sheetId="15" r:id="rId4"/>
    <sheet name="25-26" sheetId="20" r:id="rId5"/>
    <sheet name="26-27" sheetId="11" r:id="rId6"/>
    <sheet name="27-28" sheetId="14" r:id="rId7"/>
    <sheet name="28-29" sheetId="19" r:id="rId8"/>
  </sheets>
  <functionGroups builtInGroupCount="19"/>
  <definedNames>
    <definedName name="annee_en_cours">Férié!$B$1</definedName>
    <definedName name="debut_calendrier" localSheetId="4">'25-26'!$P$1</definedName>
    <definedName name="debut_calendrier" localSheetId="5">'26-27'!$P$1</definedName>
    <definedName name="debut_calendrier" localSheetId="6">'27-28'!$P$1</definedName>
    <definedName name="debut_calendrier" localSheetId="7">'28-29'!$P$1</definedName>
    <definedName name="jour_ferie">Férié!$A$5:$B$48</definedName>
    <definedName name="_xlnm.Print_Area" localSheetId="5">'26-27'!$A$1:$L$67</definedName>
    <definedName name="_xlnm.Print_Area" localSheetId="6">'27-28'!$A$1:$L$67</definedName>
    <definedName name="_xlnm.Print_Area" localSheetId="7">'28-29'!$A$1:$L$67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g/6HWrNsZvVbx7LIm6xkJ4G2+iIw=="/>
    </ext>
  </extLst>
</workbook>
</file>

<file path=xl/calcChain.xml><?xml version="1.0" encoding="utf-8"?>
<calcChain xmlns="http://schemas.openxmlformats.org/spreadsheetml/2006/main">
  <c r="B46" i="15" l="1"/>
  <c r="P25" i="20"/>
  <c r="P24" i="20"/>
  <c r="P23" i="20"/>
  <c r="Q23" i="20" s="1"/>
  <c r="Q17" i="20"/>
  <c r="B6" i="20"/>
  <c r="C6" i="20" s="1"/>
  <c r="P25" i="19"/>
  <c r="P24" i="19"/>
  <c r="P25" i="14"/>
  <c r="P24" i="14"/>
  <c r="P25" i="11"/>
  <c r="P23" i="19"/>
  <c r="Q23" i="19" s="1"/>
  <c r="Q17" i="19"/>
  <c r="B6" i="19"/>
  <c r="B7" i="19" s="1"/>
  <c r="B30" i="15"/>
  <c r="B48" i="15"/>
  <c r="B47" i="15"/>
  <c r="B45" i="15"/>
  <c r="B44" i="15"/>
  <c r="B41" i="15"/>
  <c r="B40" i="15"/>
  <c r="B27" i="15"/>
  <c r="B38" i="15"/>
  <c r="B39" i="15" a="1"/>
  <c r="B43" i="15" a="1"/>
  <c r="B42" i="15" a="1"/>
  <c r="B43" i="15" l="1"/>
  <c r="B42" i="15"/>
  <c r="A6" i="20"/>
  <c r="B7" i="20"/>
  <c r="B8" i="19"/>
  <c r="C7" i="19"/>
  <c r="A7" i="19"/>
  <c r="C6" i="19"/>
  <c r="A6" i="19"/>
  <c r="B39" i="15"/>
  <c r="C7" i="20" l="1"/>
  <c r="B8" i="20"/>
  <c r="A7" i="20"/>
  <c r="B9" i="19"/>
  <c r="C8" i="19"/>
  <c r="A8" i="19"/>
  <c r="B37" i="15"/>
  <c r="B36" i="15"/>
  <c r="B35" i="15"/>
  <c r="B34" i="15"/>
  <c r="B33" i="15"/>
  <c r="B29" i="15"/>
  <c r="B26" i="15"/>
  <c r="B25" i="15"/>
  <c r="B24" i="15"/>
  <c r="B23" i="15"/>
  <c r="B22" i="15"/>
  <c r="B19" i="15"/>
  <c r="B18" i="15"/>
  <c r="B16" i="15"/>
  <c r="B15" i="15"/>
  <c r="B14" i="15"/>
  <c r="B13" i="15"/>
  <c r="B12" i="15"/>
  <c r="B11" i="15"/>
  <c r="B8" i="15"/>
  <c r="B7" i="15"/>
  <c r="B5" i="15"/>
  <c r="B6" i="14"/>
  <c r="C6" i="14" s="1"/>
  <c r="B6" i="11"/>
  <c r="P23" i="14"/>
  <c r="Q23" i="14" s="1"/>
  <c r="P24" i="11"/>
  <c r="P23" i="11"/>
  <c r="Q23" i="11" s="1"/>
  <c r="Q17" i="14"/>
  <c r="Q17" i="11"/>
  <c r="B20" i="15" a="1"/>
  <c r="B28" i="15" a="1"/>
  <c r="B10" i="15" a="1"/>
  <c r="B21" i="15" a="1"/>
  <c r="B31" i="15" a="1"/>
  <c r="B32" i="15" a="1"/>
  <c r="B9" i="15" a="1"/>
  <c r="B17" i="15" a="1"/>
  <c r="B6" i="15" a="1"/>
  <c r="B9" i="20" l="1"/>
  <c r="A8" i="20"/>
  <c r="C8" i="20"/>
  <c r="B10" i="19"/>
  <c r="C9" i="19"/>
  <c r="A9" i="19"/>
  <c r="B7" i="14"/>
  <c r="B8" i="14" s="1"/>
  <c r="A6" i="14"/>
  <c r="B7" i="11"/>
  <c r="A7" i="11" s="1"/>
  <c r="C6" i="11"/>
  <c r="B32" i="15"/>
  <c r="B31" i="15"/>
  <c r="B28" i="15"/>
  <c r="B21" i="15"/>
  <c r="B20" i="15"/>
  <c r="B17" i="15"/>
  <c r="B10" i="15"/>
  <c r="B9" i="15"/>
  <c r="B6" i="15"/>
  <c r="A6" i="11"/>
  <c r="B10" i="20" l="1"/>
  <c r="A9" i="20"/>
  <c r="C9" i="20"/>
  <c r="A10" i="19"/>
  <c r="C10" i="19"/>
  <c r="B11" i="19"/>
  <c r="C7" i="14"/>
  <c r="A7" i="14"/>
  <c r="A8" i="14"/>
  <c r="C8" i="14"/>
  <c r="B9" i="14"/>
  <c r="C9" i="14" s="1"/>
  <c r="B8" i="11"/>
  <c r="C7" i="11"/>
  <c r="C10" i="20" l="1"/>
  <c r="B11" i="20"/>
  <c r="A10" i="20"/>
  <c r="A11" i="19"/>
  <c r="B12" i="19"/>
  <c r="C11" i="19"/>
  <c r="B10" i="14"/>
  <c r="C10" i="14" s="1"/>
  <c r="A9" i="14"/>
  <c r="C8" i="11"/>
  <c r="B9" i="11"/>
  <c r="A8" i="11"/>
  <c r="B12" i="20" l="1"/>
  <c r="A11" i="20"/>
  <c r="C11" i="20"/>
  <c r="B13" i="19"/>
  <c r="C12" i="19"/>
  <c r="A12" i="19"/>
  <c r="B11" i="14"/>
  <c r="C11" i="14" s="1"/>
  <c r="A10" i="14"/>
  <c r="C9" i="11"/>
  <c r="B10" i="11"/>
  <c r="A9" i="11"/>
  <c r="A12" i="20" l="1"/>
  <c r="C12" i="20"/>
  <c r="B13" i="20"/>
  <c r="B12" i="14"/>
  <c r="C12" i="14" s="1"/>
  <c r="A11" i="14"/>
  <c r="A13" i="19"/>
  <c r="B14" i="19"/>
  <c r="C13" i="19"/>
  <c r="C10" i="11"/>
  <c r="B11" i="11"/>
  <c r="A10" i="11"/>
  <c r="A12" i="14" l="1"/>
  <c r="B13" i="14"/>
  <c r="C13" i="14" s="1"/>
  <c r="A13" i="20"/>
  <c r="C13" i="20"/>
  <c r="B14" i="20"/>
  <c r="B15" i="19"/>
  <c r="C14" i="19"/>
  <c r="A14" i="19"/>
  <c r="C11" i="11"/>
  <c r="B12" i="11"/>
  <c r="A11" i="11"/>
  <c r="A13" i="14"/>
  <c r="B14" i="14"/>
  <c r="C14" i="14" s="1"/>
  <c r="B15" i="20" l="1"/>
  <c r="A14" i="20"/>
  <c r="C14" i="20"/>
  <c r="A15" i="19"/>
  <c r="B16" i="19"/>
  <c r="C15" i="19"/>
  <c r="C12" i="11"/>
  <c r="B13" i="11"/>
  <c r="A12" i="11"/>
  <c r="A14" i="14"/>
  <c r="B15" i="14"/>
  <c r="C15" i="14" s="1"/>
  <c r="B16" i="20" l="1"/>
  <c r="A15" i="20"/>
  <c r="C15" i="20"/>
  <c r="B17" i="19"/>
  <c r="C16" i="19"/>
  <c r="A16" i="19"/>
  <c r="C13" i="11"/>
  <c r="B14" i="11"/>
  <c r="A13" i="11"/>
  <c r="A15" i="14"/>
  <c r="B16" i="14"/>
  <c r="C16" i="14" s="1"/>
  <c r="A16" i="20" l="1"/>
  <c r="C16" i="20"/>
  <c r="B17" i="20"/>
  <c r="C17" i="19"/>
  <c r="B18" i="19"/>
  <c r="A17" i="19"/>
  <c r="C14" i="11"/>
  <c r="B15" i="11"/>
  <c r="A14" i="11"/>
  <c r="A16" i="14"/>
  <c r="B17" i="14"/>
  <c r="C17" i="14" s="1"/>
  <c r="A17" i="20" l="1"/>
  <c r="C17" i="20"/>
  <c r="B18" i="20"/>
  <c r="B19" i="19"/>
  <c r="C18" i="19"/>
  <c r="A18" i="19"/>
  <c r="C15" i="11"/>
  <c r="B16" i="11"/>
  <c r="A15" i="11"/>
  <c r="B18" i="14"/>
  <c r="C18" i="14" s="1"/>
  <c r="A17" i="14"/>
  <c r="A18" i="20" l="1"/>
  <c r="C18" i="20"/>
  <c r="B19" i="20"/>
  <c r="C19" i="19"/>
  <c r="A19" i="19"/>
  <c r="B20" i="19"/>
  <c r="C16" i="11"/>
  <c r="B17" i="11"/>
  <c r="A16" i="11"/>
  <c r="B19" i="14"/>
  <c r="C19" i="14" s="1"/>
  <c r="A18" i="14"/>
  <c r="B20" i="20" l="1"/>
  <c r="A19" i="20"/>
  <c r="C19" i="20"/>
  <c r="A20" i="19"/>
  <c r="B21" i="19"/>
  <c r="C20" i="19"/>
  <c r="C17" i="11"/>
  <c r="B18" i="11"/>
  <c r="A17" i="11"/>
  <c r="A19" i="14"/>
  <c r="B20" i="14"/>
  <c r="C20" i="14" s="1"/>
  <c r="B21" i="20" l="1"/>
  <c r="C20" i="20"/>
  <c r="A20" i="20"/>
  <c r="A21" i="19"/>
  <c r="B22" i="19"/>
  <c r="C21" i="19"/>
  <c r="C18" i="11"/>
  <c r="B19" i="11"/>
  <c r="A18" i="11"/>
  <c r="A20" i="14"/>
  <c r="B21" i="14"/>
  <c r="C21" i="14" s="1"/>
  <c r="A21" i="20" l="1"/>
  <c r="C21" i="20"/>
  <c r="B22" i="20"/>
  <c r="A22" i="19"/>
  <c r="B23" i="19"/>
  <c r="C22" i="19"/>
  <c r="C19" i="11"/>
  <c r="B20" i="11"/>
  <c r="A19" i="11"/>
  <c r="A21" i="14"/>
  <c r="B22" i="14"/>
  <c r="C22" i="14" s="1"/>
  <c r="A22" i="20" l="1"/>
  <c r="C22" i="20"/>
  <c r="B23" i="20"/>
  <c r="C23" i="19"/>
  <c r="A23" i="19"/>
  <c r="B24" i="19"/>
  <c r="C20" i="11"/>
  <c r="B21" i="11"/>
  <c r="A20" i="11"/>
  <c r="A22" i="14"/>
  <c r="B23" i="14"/>
  <c r="C23" i="14" s="1"/>
  <c r="C23" i="20" l="1"/>
  <c r="A23" i="20"/>
  <c r="B24" i="20"/>
  <c r="B25" i="19"/>
  <c r="C24" i="19"/>
  <c r="A24" i="19"/>
  <c r="C21" i="11"/>
  <c r="B22" i="11"/>
  <c r="A21" i="11"/>
  <c r="A23" i="14"/>
  <c r="B24" i="14"/>
  <c r="C24" i="14" s="1"/>
  <c r="A24" i="20" l="1"/>
  <c r="C24" i="20"/>
  <c r="B25" i="20"/>
  <c r="C25" i="19"/>
  <c r="B26" i="19"/>
  <c r="A25" i="19"/>
  <c r="C22" i="11"/>
  <c r="B23" i="11"/>
  <c r="A22" i="11"/>
  <c r="A24" i="14"/>
  <c r="B25" i="14"/>
  <c r="C25" i="14" s="1"/>
  <c r="A25" i="20" l="1"/>
  <c r="C25" i="20"/>
  <c r="B26" i="20"/>
  <c r="C26" i="19"/>
  <c r="B27" i="19"/>
  <c r="A26" i="19"/>
  <c r="C23" i="11"/>
  <c r="B24" i="11"/>
  <c r="A23" i="11"/>
  <c r="B26" i="14"/>
  <c r="C26" i="14" s="1"/>
  <c r="A25" i="14"/>
  <c r="A26" i="20" l="1"/>
  <c r="C26" i="20"/>
  <c r="B27" i="20"/>
  <c r="C27" i="19"/>
  <c r="A27" i="19"/>
  <c r="B28" i="19"/>
  <c r="C24" i="11"/>
  <c r="B25" i="11"/>
  <c r="A24" i="11"/>
  <c r="B27" i="14"/>
  <c r="C27" i="14" s="1"/>
  <c r="A26" i="14"/>
  <c r="B28" i="20" l="1"/>
  <c r="A27" i="20"/>
  <c r="C27" i="20"/>
  <c r="B29" i="19"/>
  <c r="C28" i="19"/>
  <c r="A28" i="19"/>
  <c r="C25" i="11"/>
  <c r="B26" i="11"/>
  <c r="A25" i="11"/>
  <c r="A27" i="14"/>
  <c r="B28" i="14"/>
  <c r="C28" i="14" s="1"/>
  <c r="A28" i="20" l="1"/>
  <c r="C28" i="20"/>
  <c r="B29" i="20"/>
  <c r="B30" i="19"/>
  <c r="C29" i="19"/>
  <c r="A29" i="19"/>
  <c r="C26" i="11"/>
  <c r="B27" i="11"/>
  <c r="A26" i="11"/>
  <c r="A28" i="14"/>
  <c r="B29" i="14"/>
  <c r="C29" i="14" s="1"/>
  <c r="A29" i="20" l="1"/>
  <c r="B30" i="20"/>
  <c r="C29" i="20"/>
  <c r="A30" i="19"/>
  <c r="C30" i="19"/>
  <c r="B31" i="19"/>
  <c r="C27" i="11"/>
  <c r="B28" i="11"/>
  <c r="A27" i="11"/>
  <c r="A29" i="14"/>
  <c r="B30" i="14"/>
  <c r="A30" i="20" l="1"/>
  <c r="C30" i="20"/>
  <c r="B31" i="20"/>
  <c r="C30" i="14"/>
  <c r="B31" i="14"/>
  <c r="B32" i="19"/>
  <c r="C31" i="19"/>
  <c r="A31" i="19"/>
  <c r="C28" i="11"/>
  <c r="B29" i="11"/>
  <c r="A28" i="11"/>
  <c r="A30" i="14"/>
  <c r="B32" i="20" l="1"/>
  <c r="A31" i="20"/>
  <c r="C31" i="20"/>
  <c r="A31" i="14"/>
  <c r="B32" i="14"/>
  <c r="C31" i="14"/>
  <c r="B33" i="19"/>
  <c r="C32" i="19"/>
  <c r="A32" i="19"/>
  <c r="C29" i="11"/>
  <c r="B30" i="11"/>
  <c r="B31" i="11" s="1"/>
  <c r="B32" i="11" s="1"/>
  <c r="A29" i="11"/>
  <c r="B33" i="20" l="1"/>
  <c r="A32" i="20"/>
  <c r="C32" i="20"/>
  <c r="C32" i="14"/>
  <c r="B33" i="14"/>
  <c r="A32" i="14"/>
  <c r="A32" i="11"/>
  <c r="B33" i="11"/>
  <c r="C32" i="11"/>
  <c r="C33" i="19"/>
  <c r="B34" i="19"/>
  <c r="A33" i="19"/>
  <c r="A31" i="11"/>
  <c r="C31" i="11"/>
  <c r="C30" i="11"/>
  <c r="A30" i="11"/>
  <c r="A33" i="20" l="1"/>
  <c r="C33" i="20"/>
  <c r="B34" i="20"/>
  <c r="A33" i="11"/>
  <c r="C33" i="11"/>
  <c r="B34" i="11"/>
  <c r="A33" i="14"/>
  <c r="B34" i="14"/>
  <c r="C33" i="14"/>
  <c r="C34" i="19"/>
  <c r="B35" i="19"/>
  <c r="A34" i="19"/>
  <c r="A34" i="20" l="1"/>
  <c r="B35" i="20"/>
  <c r="C34" i="20"/>
  <c r="C34" i="14"/>
  <c r="A34" i="14"/>
  <c r="B35" i="14"/>
  <c r="C34" i="11"/>
  <c r="B35" i="11"/>
  <c r="A34" i="11"/>
  <c r="A35" i="19"/>
  <c r="B36" i="19"/>
  <c r="C35" i="19"/>
  <c r="B36" i="20" l="1"/>
  <c r="A35" i="20"/>
  <c r="C35" i="20"/>
  <c r="A35" i="11"/>
  <c r="B36" i="11"/>
  <c r="C35" i="11"/>
  <c r="C35" i="14"/>
  <c r="B36" i="14"/>
  <c r="A35" i="14"/>
  <c r="B37" i="19"/>
  <c r="A36" i="19"/>
  <c r="C36" i="19"/>
  <c r="B37" i="20" l="1"/>
  <c r="A36" i="20"/>
  <c r="C36" i="20"/>
  <c r="A36" i="14"/>
  <c r="B37" i="14"/>
  <c r="C36" i="14"/>
  <c r="C36" i="11"/>
  <c r="A36" i="11"/>
  <c r="B37" i="11"/>
  <c r="A37" i="19"/>
  <c r="B38" i="19"/>
  <c r="C37" i="19"/>
  <c r="A37" i="20" l="1"/>
  <c r="C37" i="20"/>
  <c r="B38" i="20"/>
  <c r="B38" i="14"/>
  <c r="A37" i="14"/>
  <c r="C37" i="14"/>
  <c r="B38" i="11"/>
  <c r="C37" i="11"/>
  <c r="A37" i="11"/>
  <c r="B39" i="19"/>
  <c r="C38" i="19"/>
  <c r="A38" i="19"/>
  <c r="A38" i="20" l="1"/>
  <c r="C38" i="20"/>
  <c r="B39" i="20"/>
  <c r="B39" i="11"/>
  <c r="A38" i="11"/>
  <c r="C38" i="11"/>
  <c r="A38" i="14"/>
  <c r="B39" i="14"/>
  <c r="C38" i="14"/>
  <c r="C39" i="19"/>
  <c r="A39" i="19"/>
  <c r="B40" i="19"/>
  <c r="B40" i="20" l="1"/>
  <c r="A39" i="20"/>
  <c r="C39" i="20"/>
  <c r="B40" i="14"/>
  <c r="A39" i="14"/>
  <c r="C39" i="14"/>
  <c r="A39" i="11"/>
  <c r="C39" i="11"/>
  <c r="B40" i="11"/>
  <c r="B41" i="19"/>
  <c r="A40" i="19"/>
  <c r="C40" i="19"/>
  <c r="B41" i="20" l="1"/>
  <c r="A40" i="20"/>
  <c r="C40" i="20"/>
  <c r="B41" i="11"/>
  <c r="C40" i="11"/>
  <c r="A40" i="11"/>
  <c r="C40" i="14"/>
  <c r="B41" i="14"/>
  <c r="A40" i="14"/>
  <c r="C41" i="19"/>
  <c r="A41" i="19"/>
  <c r="B42" i="19"/>
  <c r="A41" i="20" l="1"/>
  <c r="B42" i="20"/>
  <c r="C41" i="20"/>
  <c r="A41" i="14"/>
  <c r="B42" i="14"/>
  <c r="C41" i="14"/>
  <c r="C41" i="11"/>
  <c r="A41" i="11"/>
  <c r="B42" i="11"/>
  <c r="B43" i="19"/>
  <c r="C42" i="19"/>
  <c r="A42" i="19"/>
  <c r="B43" i="20" l="1"/>
  <c r="A42" i="20"/>
  <c r="C42" i="20"/>
  <c r="B43" i="11"/>
  <c r="A42" i="11"/>
  <c r="C42" i="11"/>
  <c r="B43" i="14"/>
  <c r="C42" i="14"/>
  <c r="A42" i="14"/>
  <c r="B44" i="19"/>
  <c r="C43" i="19"/>
  <c r="A43" i="19"/>
  <c r="C43" i="20" l="1"/>
  <c r="B44" i="20"/>
  <c r="A43" i="20"/>
  <c r="C43" i="14"/>
  <c r="B44" i="14"/>
  <c r="A43" i="14"/>
  <c r="B44" i="11"/>
  <c r="A43" i="11"/>
  <c r="C43" i="11"/>
  <c r="A44" i="19"/>
  <c r="B45" i="19"/>
  <c r="C44" i="19"/>
  <c r="C44" i="20" l="1"/>
  <c r="B45" i="20"/>
  <c r="A44" i="20"/>
  <c r="A44" i="11"/>
  <c r="B45" i="11"/>
  <c r="C44" i="11"/>
  <c r="B45" i="14"/>
  <c r="C44" i="14"/>
  <c r="A44" i="14"/>
  <c r="B46" i="19"/>
  <c r="C45" i="19"/>
  <c r="A45" i="19"/>
  <c r="A45" i="20" l="1"/>
  <c r="C45" i="20"/>
  <c r="B46" i="20"/>
  <c r="A45" i="14"/>
  <c r="C45" i="14"/>
  <c r="B46" i="14"/>
  <c r="B46" i="11"/>
  <c r="A45" i="11"/>
  <c r="C45" i="11"/>
  <c r="C46" i="19"/>
  <c r="B47" i="19"/>
  <c r="A46" i="19"/>
  <c r="A46" i="20" l="1"/>
  <c r="C46" i="20"/>
  <c r="B47" i="20"/>
  <c r="A46" i="11"/>
  <c r="B47" i="11"/>
  <c r="C46" i="11"/>
  <c r="C46" i="14"/>
  <c r="B47" i="14"/>
  <c r="A46" i="14"/>
  <c r="B48" i="19"/>
  <c r="C47" i="19"/>
  <c r="A47" i="19"/>
  <c r="B48" i="20" l="1"/>
  <c r="A47" i="20"/>
  <c r="C47" i="20"/>
  <c r="A47" i="14"/>
  <c r="C47" i="14"/>
  <c r="B48" i="14"/>
  <c r="C47" i="11"/>
  <c r="A47" i="11"/>
  <c r="B48" i="11"/>
  <c r="C48" i="19"/>
  <c r="B49" i="19"/>
  <c r="A48" i="19"/>
  <c r="B49" i="20" l="1"/>
  <c r="C48" i="20"/>
  <c r="A48" i="20"/>
  <c r="A48" i="11"/>
  <c r="B49" i="11"/>
  <c r="C48" i="11"/>
  <c r="A48" i="14"/>
  <c r="C48" i="14"/>
  <c r="B49" i="14"/>
  <c r="A49" i="19"/>
  <c r="B50" i="19"/>
  <c r="C49" i="19"/>
  <c r="A49" i="20" l="1"/>
  <c r="C49" i="20"/>
  <c r="B50" i="20"/>
  <c r="C49" i="14"/>
  <c r="B50" i="14"/>
  <c r="A49" i="14"/>
  <c r="C49" i="11"/>
  <c r="B50" i="11"/>
  <c r="A49" i="11"/>
  <c r="C50" i="19"/>
  <c r="A50" i="19"/>
  <c r="B51" i="19"/>
  <c r="A50" i="20" l="1"/>
  <c r="C50" i="20"/>
  <c r="B51" i="20"/>
  <c r="C50" i="11"/>
  <c r="A50" i="11"/>
  <c r="B51" i="11"/>
  <c r="A50" i="14"/>
  <c r="B51" i="14"/>
  <c r="C50" i="14"/>
  <c r="B52" i="19"/>
  <c r="A51" i="19"/>
  <c r="C51" i="19"/>
  <c r="B52" i="20" l="1"/>
  <c r="A51" i="20"/>
  <c r="C51" i="20"/>
  <c r="C51" i="14"/>
  <c r="B52" i="14"/>
  <c r="A51" i="14"/>
  <c r="A51" i="11"/>
  <c r="B52" i="11"/>
  <c r="C51" i="11"/>
  <c r="B53" i="19"/>
  <c r="C52" i="19"/>
  <c r="A52" i="19"/>
  <c r="B53" i="20" l="1"/>
  <c r="C52" i="20"/>
  <c r="A52" i="20"/>
  <c r="B53" i="11"/>
  <c r="C52" i="11"/>
  <c r="A52" i="11"/>
  <c r="A52" i="14"/>
  <c r="C52" i="14"/>
  <c r="B53" i="14"/>
  <c r="C53" i="19"/>
  <c r="B54" i="19"/>
  <c r="A53" i="19"/>
  <c r="A53" i="20" l="1"/>
  <c r="C53" i="20"/>
  <c r="B54" i="20"/>
  <c r="B54" i="14"/>
  <c r="A53" i="14"/>
  <c r="C53" i="14"/>
  <c r="A53" i="11"/>
  <c r="C53" i="11"/>
  <c r="B54" i="11"/>
  <c r="C54" i="19"/>
  <c r="B55" i="19"/>
  <c r="A54" i="19"/>
  <c r="A54" i="20" l="1"/>
  <c r="C54" i="20"/>
  <c r="B55" i="20"/>
  <c r="B55" i="11"/>
  <c r="C54" i="11"/>
  <c r="A54" i="11"/>
  <c r="C54" i="14"/>
  <c r="B55" i="14"/>
  <c r="A54" i="14"/>
  <c r="C55" i="19"/>
  <c r="A55" i="19"/>
  <c r="B56" i="19"/>
  <c r="B56" i="20" l="1"/>
  <c r="A55" i="20"/>
  <c r="C55" i="20"/>
  <c r="A55" i="14"/>
  <c r="C55" i="14"/>
  <c r="B56" i="14"/>
  <c r="A55" i="11"/>
  <c r="C55" i="11"/>
  <c r="B56" i="11"/>
  <c r="B57" i="19"/>
  <c r="C56" i="19"/>
  <c r="A56" i="19"/>
  <c r="B57" i="20" l="1"/>
  <c r="A56" i="20"/>
  <c r="C56" i="20"/>
  <c r="A56" i="11"/>
  <c r="B57" i="11"/>
  <c r="C56" i="11"/>
  <c r="A56" i="14"/>
  <c r="B57" i="14"/>
  <c r="C56" i="14"/>
  <c r="B58" i="19"/>
  <c r="A57" i="19"/>
  <c r="C57" i="19"/>
  <c r="A57" i="20" l="1"/>
  <c r="C57" i="20"/>
  <c r="B58" i="20"/>
  <c r="C57" i="14"/>
  <c r="B58" i="14"/>
  <c r="A57" i="14"/>
  <c r="A57" i="11"/>
  <c r="C57" i="11"/>
  <c r="B58" i="11"/>
  <c r="A58" i="19"/>
  <c r="C58" i="19"/>
  <c r="B59" i="19"/>
  <c r="A58" i="20" l="1"/>
  <c r="B59" i="20"/>
  <c r="C58" i="20"/>
  <c r="A58" i="11"/>
  <c r="C58" i="11"/>
  <c r="B59" i="11"/>
  <c r="B59" i="14"/>
  <c r="C58" i="14"/>
  <c r="A58" i="14"/>
  <c r="C59" i="19"/>
  <c r="B60" i="19"/>
  <c r="A59" i="19"/>
  <c r="B60" i="20" l="1"/>
  <c r="A59" i="20"/>
  <c r="C59" i="20"/>
  <c r="A59" i="14"/>
  <c r="C59" i="14"/>
  <c r="B60" i="14"/>
  <c r="B60" i="11"/>
  <c r="A59" i="11"/>
  <c r="C59" i="11"/>
  <c r="C60" i="19"/>
  <c r="A60" i="19"/>
  <c r="B61" i="19"/>
  <c r="B61" i="20" l="1"/>
  <c r="A60" i="20"/>
  <c r="C60" i="20"/>
  <c r="A60" i="11"/>
  <c r="B61" i="11"/>
  <c r="C60" i="11"/>
  <c r="C60" i="14"/>
  <c r="B61" i="14"/>
  <c r="A60" i="14"/>
  <c r="B62" i="19"/>
  <c r="C61" i="19"/>
  <c r="A61" i="19"/>
  <c r="A61" i="20" l="1"/>
  <c r="C61" i="20"/>
  <c r="B62" i="20"/>
  <c r="C61" i="14"/>
  <c r="B62" i="14"/>
  <c r="A61" i="14"/>
  <c r="C61" i="11"/>
  <c r="B62" i="11"/>
  <c r="A61" i="11"/>
  <c r="C62" i="19"/>
  <c r="B63" i="19"/>
  <c r="A62" i="19"/>
  <c r="A62" i="20" l="1"/>
  <c r="C62" i="20"/>
  <c r="B63" i="20"/>
  <c r="B63" i="11"/>
  <c r="C62" i="11"/>
  <c r="A62" i="11"/>
  <c r="C62" i="14"/>
  <c r="A62" i="14"/>
  <c r="B63" i="14"/>
  <c r="A63" i="19"/>
  <c r="C63" i="19"/>
  <c r="B64" i="19"/>
  <c r="B64" i="20" l="1"/>
  <c r="A63" i="20"/>
  <c r="C63" i="20"/>
  <c r="C63" i="14"/>
  <c r="B64" i="14"/>
  <c r="A63" i="14"/>
  <c r="C63" i="11"/>
  <c r="A63" i="11"/>
  <c r="B64" i="11"/>
  <c r="C64" i="19"/>
  <c r="A64" i="19"/>
  <c r="B65" i="19"/>
  <c r="A64" i="20" l="1"/>
  <c r="C64" i="20"/>
  <c r="B65" i="20"/>
  <c r="A64" i="11"/>
  <c r="B65" i="11"/>
  <c r="C64" i="11"/>
  <c r="C64" i="14"/>
  <c r="A64" i="14"/>
  <c r="B65" i="14"/>
  <c r="A65" i="19"/>
  <c r="B66" i="19"/>
  <c r="C65" i="19"/>
  <c r="A65" i="20" l="1"/>
  <c r="B66" i="20"/>
  <c r="C65" i="20"/>
  <c r="C65" i="14"/>
  <c r="A65" i="14"/>
  <c r="B66" i="14"/>
  <c r="B66" i="11"/>
  <c r="A65" i="11"/>
  <c r="C65" i="11"/>
  <c r="B67" i="19"/>
  <c r="C66" i="19"/>
  <c r="A66" i="19"/>
  <c r="A66" i="20" l="1"/>
  <c r="C66" i="20"/>
  <c r="B67" i="20"/>
  <c r="C66" i="11"/>
  <c r="A66" i="11"/>
  <c r="B67" i="11"/>
  <c r="B67" i="14"/>
  <c r="C66" i="14"/>
  <c r="A66" i="14"/>
  <c r="C67" i="19"/>
  <c r="A67" i="19"/>
  <c r="B68" i="20" l="1"/>
  <c r="A67" i="20"/>
  <c r="C67" i="20"/>
  <c r="A67" i="14"/>
  <c r="C67" i="14"/>
  <c r="C67" i="11"/>
  <c r="A67" i="11"/>
  <c r="A68" i="20" l="1"/>
  <c r="B69" i="20"/>
  <c r="C68" i="20"/>
  <c r="C69" i="20" l="1"/>
  <c r="B70" i="20"/>
  <c r="A69" i="20"/>
  <c r="A70" i="20" l="1"/>
  <c r="C70" i="2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<sst xmlns="http://schemas.openxmlformats.org/spreadsheetml/2006/main" count="237" uniqueCount="82">
  <si>
    <t>Oui</t>
  </si>
  <si>
    <t>Non</t>
  </si>
  <si>
    <t>Réponse MCC à enregistrer</t>
  </si>
  <si>
    <t xml:space="preserve">Les codes couleurs du calendrier apparaitront automatiquement en respectant la procédure ci-dessous </t>
  </si>
  <si>
    <t xml:space="preserve">Dans les cellules vides taper : </t>
  </si>
  <si>
    <t>U</t>
  </si>
  <si>
    <t xml:space="preserve">pour </t>
  </si>
  <si>
    <t>Enseignement à l'université</t>
  </si>
  <si>
    <t>E</t>
  </si>
  <si>
    <t>Employeur</t>
  </si>
  <si>
    <t>S</t>
  </si>
  <si>
    <t>Soutenances / Examens</t>
  </si>
  <si>
    <t>EAD</t>
  </si>
  <si>
    <t>Enseignement à distance en entreprise</t>
  </si>
  <si>
    <t>Le premier jour "Formation" de l'année universitaire est considéré comme le jour de la rentrée.</t>
  </si>
  <si>
    <t>La fin de formation se traduira par le dernier "S" de soutenances/examens/jurys.</t>
  </si>
  <si>
    <t>Laisser la cellule vide les jours avant la rentrée et après la fin de formation.</t>
  </si>
  <si>
    <t>Il convient de remplir un fichier Excel par promotion.</t>
  </si>
  <si>
    <t>Par exemple, un fichier pour les formations qui ouvrent en alternance à partir de :</t>
  </si>
  <si>
    <t xml:space="preserve">   - BUT1 avec les trois onglets renseignés</t>
  </si>
  <si>
    <t xml:space="preserve">   - BUT2, M1, DEUST1 ou DSCG1 avec les 2 premiers onglets  renseignés</t>
  </si>
  <si>
    <t xml:space="preserve">   - BUT3, M2, LP, L3, DEUST2, DSCG 2 ou 3ieme année Ingénieur avec le premier onglet renseigné</t>
  </si>
  <si>
    <t>Les onglets non renseignés et l'onglet "mode d'emploi" seront supprimés pour la version envoyée à l'employeur.</t>
  </si>
  <si>
    <t>Nombre jours et semaines de présence à l'université et chez l'employeur.</t>
  </si>
  <si>
    <t>Les calculs s'effectuent automatiquement.</t>
  </si>
  <si>
    <t>Les jours "U" et "S" sont comptabilisés comme une présence de l'alternant à l'université.</t>
  </si>
  <si>
    <t>Les jours "EAD" et "E" sont comptabilisés comme une présence de l'alternant chez l'employeur</t>
  </si>
  <si>
    <t>MCC - Modalité de contrôle des connaissances</t>
  </si>
  <si>
    <t>Si les modalités de contrôle des connaissances sont en contrôle terminal intégral ou un mixte terminal et continu, l’apprenti a droit, dans le mois qui précède les épreuves terminales, à cinq jours de congés payés supplémentaires soit à titre personnel, soit prioritairement au titre d’une semaine de révision organisée par son organisme de formation (article L. 6222-35 du même code). Ce droit ne peut éventuellement s’appliquer qu’une seule fois par contrat d’apprentissage, et est inopérant dans le cadre de formation sanctionnée uniquement par un contrôle continu.</t>
  </si>
  <si>
    <t>année en cours</t>
  </si>
  <si>
    <t>intitulé</t>
  </si>
  <si>
    <t>jour_ferié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</si>
  <si>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</si>
  <si>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</si>
  <si>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</si>
  <si>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</si>
  <si>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</si>
  <si>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</si>
  <si>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</si>
  <si>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</si>
  <si>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</si>
  <si>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</si>
  <si>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noel</t>
  </si>
  <si>
    <t>Calendrier prévisionnel alternance 2026/2027</t>
  </si>
  <si>
    <t>début calendrier</t>
  </si>
  <si>
    <t xml:space="preserve">Niveau et intitulé de la formation </t>
  </si>
  <si>
    <t>Sem. Cal.</t>
  </si>
  <si>
    <t xml:space="preserve">du </t>
  </si>
  <si>
    <t>au</t>
  </si>
  <si>
    <t>LUNDI</t>
  </si>
  <si>
    <t>MARDI</t>
  </si>
  <si>
    <t>MERCREDI</t>
  </si>
  <si>
    <t>JEUDI</t>
  </si>
  <si>
    <t>VENDREDI</t>
  </si>
  <si>
    <t>SAMEDI</t>
  </si>
  <si>
    <t>dimanche</t>
  </si>
  <si>
    <t>Légende</t>
  </si>
  <si>
    <t>Eléments non diffusés à l'employeur et aux alternants</t>
  </si>
  <si>
    <t>Employeur (E)</t>
  </si>
  <si>
    <t>Alternant présent chez son employeur (également les jours fériés, si ces derniers sont travaillés dans l'entreprise)</t>
  </si>
  <si>
    <t>Les modalités de contrôle des connaissances sont-elles en contrôle continu  intégral? (cf mode d'emploi)</t>
  </si>
  <si>
    <t>Férié</t>
  </si>
  <si>
    <t>Calcul du volume de la formation</t>
  </si>
  <si>
    <t>Merci de saisir le nombre d'heures pour chaque catégorie</t>
  </si>
  <si>
    <t>Enseignement à l'université (U)</t>
  </si>
  <si>
    <t>Alternant présent à l'université</t>
  </si>
  <si>
    <t>Nb d'heures</t>
  </si>
  <si>
    <t>CM, Td, Tp, Projet tutoré à l'université, examen, soutenance</t>
  </si>
  <si>
    <t>Enseignement à distance (EAD)</t>
  </si>
  <si>
    <t>Alternant présent chez son employeur ou à tout autre endroit sous couvert de son employeur</t>
  </si>
  <si>
    <r>
      <t xml:space="preserve">Autonomie </t>
    </r>
    <r>
      <rPr>
        <b/>
        <u/>
        <sz val="11"/>
        <color theme="1"/>
        <rFont val="Calibri"/>
        <family val="2"/>
        <scheme val="minor"/>
      </rPr>
      <t>encadrée</t>
    </r>
  </si>
  <si>
    <t>Total d'heures de la formation</t>
  </si>
  <si>
    <t>Soutenances Examens Jurys (S)</t>
  </si>
  <si>
    <t>Selon l'organisation de la formation, l'alternant sera à l'université ou chez l'employeur</t>
  </si>
  <si>
    <t xml:space="preserve">Nb de jours </t>
  </si>
  <si>
    <t>Nb de semaines</t>
  </si>
  <si>
    <t>Le calcul du nombre de semaine à l'université correspond au nombre de jours à l'université divisé par 5.</t>
  </si>
  <si>
    <t>Présence à l'université</t>
  </si>
  <si>
    <t>Jour férié</t>
  </si>
  <si>
    <t>Présence chez l'employeur</t>
  </si>
  <si>
    <t>Calendrier prévisionnel alternance 2027/2028</t>
  </si>
  <si>
    <t>Calendrier prévisionnel alternance 2028/2029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</si>
</sst>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6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80"/>
      <name val="Arial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7"/>
      <name val="Arial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5"/>
    <xf numFmtId="0" fontId="3" fillId="0" borderId="5"/>
  </cellStyleXfs>
  <cellXfs count="136">
    <xf numFmtId="0" fontId="0" fillId="0" borderId="0" xfId="0"/>
    <xf numFmtId="0" fontId="3" fillId="0" borderId="5" xfId="2"/>
    <xf numFmtId="0" fontId="10" fillId="0" borderId="5" xfId="2" applyFo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1" fillId="3" borderId="6" xfId="0" applyFont="1" applyFill="1" applyBorder="1" applyAlignment="1" applyProtection="1">
      <alignment horizontal="center" vertical="center"/>
      <protection locked="0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Protection="1">
      <protection locked="0"/>
    </xf>
    <xf numFmtId="0" fontId="0" fillId="11" borderId="7" xfId="0" applyFill="1" applyBorder="1" applyProtection="1">
      <protection locked="0"/>
    </xf>
    <xf numFmtId="0" fontId="11" fillId="3" borderId="56" xfId="0" applyFont="1" applyFill="1" applyBorder="1" applyAlignment="1" applyProtection="1">
      <alignment horizontal="center" vertical="center"/>
      <protection locked="0"/>
    </xf>
    <xf numFmtId="0" fontId="16" fillId="0" borderId="6" xfId="0" applyFont="1" applyBorder="1" applyProtection="1">
      <protection locked="0"/>
    </xf>
    <xf numFmtId="1" fontId="19" fillId="0" borderId="6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17" fillId="0" borderId="0" xfId="0" applyFont="1" applyProtection="1">
      <protection locked="0"/>
    </xf>
    <xf numFmtId="14" fontId="0" fillId="0" borderId="0" xfId="0" applyNumberFormat="1" applyProtection="1">
      <protection locked="0"/>
    </xf>
    <xf numFmtId="0" fontId="20" fillId="12" borderId="6" xfId="0" applyFont="1" applyFill="1" applyBorder="1" applyProtection="1">
      <protection locked="0"/>
    </xf>
    <xf numFmtId="14" fontId="20" fillId="12" borderId="6" xfId="0" applyNumberFormat="1" applyFont="1" applyFill="1" applyBorder="1"/>
    <xf numFmtId="14" fontId="20" fillId="0" borderId="6" xfId="0" applyNumberFormat="1" applyFont="1" applyBorder="1" applyProtection="1">
      <protection locked="0"/>
    </xf>
    <xf numFmtId="0" fontId="11" fillId="3" borderId="57" xfId="0" applyFont="1" applyFill="1" applyBorder="1" applyAlignment="1" applyProtection="1">
      <alignment horizontal="center" vertical="center"/>
      <protection locked="0"/>
    </xf>
    <xf numFmtId="0" fontId="11" fillId="3" borderId="58" xfId="0" applyFont="1" applyFill="1" applyBorder="1" applyAlignment="1" applyProtection="1">
      <alignment horizontal="center" vertical="center"/>
      <protection locked="0"/>
    </xf>
    <xf numFmtId="0" fontId="21" fillId="0" borderId="5" xfId="2" applyFont="1"/>
    <xf numFmtId="0" fontId="18" fillId="2" borderId="1" xfId="0" applyFont="1" applyFill="1" applyBorder="1" applyAlignment="1" applyProtection="1">
      <alignment horizontal="center"/>
      <protection locked="0"/>
    </xf>
    <xf numFmtId="0" fontId="18" fillId="2" borderId="3" xfId="0" applyFont="1" applyFill="1" applyBorder="1" applyAlignment="1" applyProtection="1">
      <alignment horizontal="center"/>
      <protection locked="0"/>
    </xf>
    <xf numFmtId="0" fontId="18" fillId="2" borderId="11" xfId="0" applyFont="1" applyFill="1" applyBorder="1" applyAlignment="1" applyProtection="1">
      <alignment horizontal="center"/>
      <protection locked="0"/>
    </xf>
    <xf numFmtId="0" fontId="18" fillId="2" borderId="0" xfId="0" applyFont="1" applyFill="1" applyAlignment="1" applyProtection="1">
      <alignment horizontal="center"/>
      <protection locked="0"/>
    </xf>
    <xf numFmtId="0" fontId="11" fillId="3" borderId="59" xfId="0" applyFont="1" applyFill="1" applyBorder="1" applyAlignment="1" applyProtection="1">
      <alignment horizontal="center" vertical="center"/>
      <protection locked="0"/>
    </xf>
    <xf numFmtId="0" fontId="11" fillId="3" borderId="60" xfId="0" applyFont="1" applyFill="1" applyBorder="1" applyAlignment="1" applyProtection="1">
      <alignment horizontal="center" vertical="center"/>
      <protection locked="0"/>
    </xf>
    <xf numFmtId="14" fontId="20" fillId="0" borderId="0" xfId="0" applyNumberFormat="1" applyFont="1" applyProtection="1">
      <protection locked="0"/>
    </xf>
    <xf numFmtId="0" fontId="15" fillId="11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2" fillId="0" borderId="5" xfId="2" applyFont="1"/>
    <xf numFmtId="0" fontId="2" fillId="0" borderId="5" xfId="2" applyFont="1" applyAlignment="1">
      <alignment horizontal="left"/>
    </xf>
    <xf numFmtId="0" fontId="10" fillId="9" borderId="5" xfId="2" applyFont="1" applyFill="1" applyAlignment="1">
      <alignment horizontal="center"/>
    </xf>
    <xf numFmtId="0" fontId="10" fillId="9" borderId="5" xfId="2" applyFont="1" applyFill="1" applyAlignment="1">
      <alignment horizontal="center" vertical="center"/>
    </xf>
    <xf numFmtId="0" fontId="2" fillId="0" borderId="5" xfId="2" applyFont="1" applyAlignment="1">
      <alignment horizontal="left"/>
    </xf>
    <xf numFmtId="0" fontId="2" fillId="0" borderId="5" xfId="2" applyFont="1" applyAlignment="1">
      <alignment horizontal="left" vertical="top" wrapText="1"/>
    </xf>
    <xf numFmtId="0" fontId="0" fillId="11" borderId="7" xfId="0" applyFill="1" applyBorder="1" applyAlignment="1" applyProtection="1">
      <alignment horizontal="right" vertical="center"/>
      <protection locked="0"/>
    </xf>
    <xf numFmtId="0" fontId="0" fillId="11" borderId="39" xfId="0" applyFill="1" applyBorder="1" applyAlignment="1" applyProtection="1">
      <alignment horizontal="right" vertical="center"/>
      <protection locked="0"/>
    </xf>
    <xf numFmtId="0" fontId="1" fillId="11" borderId="7" xfId="0" applyFont="1" applyFill="1" applyBorder="1" applyAlignment="1" applyProtection="1">
      <alignment horizontal="right" vertical="center"/>
      <protection locked="0"/>
    </xf>
    <xf numFmtId="0" fontId="11" fillId="3" borderId="56" xfId="0" applyFont="1" applyFill="1" applyBorder="1" applyAlignment="1" applyProtection="1">
      <alignment horizontal="center" vertical="center"/>
    </xf>
    <xf numFmtId="0" fontId="0" fillId="0" borderId="0" xfId="0" applyProtection="1"/>
    <xf numFmtId="0" fontId="7" fillId="0" borderId="5" xfId="0" applyFont="1" applyBorder="1" applyAlignment="1" applyProtection="1">
      <alignment horizontal="left"/>
    </xf>
    <xf numFmtId="0" fontId="16" fillId="9" borderId="6" xfId="0" applyFont="1" applyFill="1" applyBorder="1" applyProtection="1"/>
    <xf numFmtId="14" fontId="22" fillId="0" borderId="6" xfId="0" applyNumberFormat="1" applyFont="1" applyBorder="1" applyProtection="1"/>
    <xf numFmtId="0" fontId="7" fillId="0" borderId="5" xfId="0" applyFont="1" applyBorder="1" applyAlignment="1" applyProtection="1">
      <alignment horizontal="center"/>
    </xf>
    <xf numFmtId="0" fontId="10" fillId="0" borderId="61" xfId="0" applyFont="1" applyBorder="1" applyAlignment="1" applyProtection="1">
      <alignment horizontal="left" vertical="center"/>
    </xf>
    <xf numFmtId="0" fontId="10" fillId="0" borderId="20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top"/>
    </xf>
    <xf numFmtId="0" fontId="2" fillId="0" borderId="62" xfId="0" applyFont="1" applyBorder="1" applyAlignment="1" applyProtection="1">
      <alignment horizontal="center" vertical="top"/>
    </xf>
    <xf numFmtId="0" fontId="2" fillId="0" borderId="61" xfId="0" applyFont="1" applyBorder="1" applyAlignment="1" applyProtection="1">
      <alignment horizontal="center" vertical="top"/>
    </xf>
    <xf numFmtId="0" fontId="0" fillId="0" borderId="20" xfId="0" applyBorder="1" applyProtection="1"/>
    <xf numFmtId="0" fontId="0" fillId="0" borderId="62" xfId="0" applyBorder="1" applyProtection="1"/>
    <xf numFmtId="0" fontId="4" fillId="0" borderId="0" xfId="0" applyFont="1" applyProtection="1"/>
    <xf numFmtId="0" fontId="0" fillId="11" borderId="27" xfId="0" applyFill="1" applyBorder="1" applyProtection="1"/>
    <xf numFmtId="0" fontId="0" fillId="11" borderId="28" xfId="0" applyFill="1" applyBorder="1" applyProtection="1"/>
    <xf numFmtId="0" fontId="0" fillId="11" borderId="29" xfId="0" applyFill="1" applyBorder="1" applyProtection="1"/>
    <xf numFmtId="0" fontId="5" fillId="2" borderId="1" xfId="0" applyFont="1" applyFill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/>
    </xf>
    <xf numFmtId="0" fontId="0" fillId="11" borderId="30" xfId="0" applyFill="1" applyBorder="1" applyProtection="1"/>
    <xf numFmtId="0" fontId="10" fillId="11" borderId="5" xfId="0" applyFont="1" applyFill="1" applyBorder="1" applyAlignment="1" applyProtection="1">
      <alignment horizontal="left"/>
    </xf>
    <xf numFmtId="0" fontId="0" fillId="11" borderId="31" xfId="0" applyFill="1" applyBorder="1" applyProtection="1"/>
    <xf numFmtId="0" fontId="6" fillId="4" borderId="1" xfId="0" applyFont="1" applyFill="1" applyBorder="1" applyAlignment="1" applyProtection="1">
      <alignment horizontal="center"/>
    </xf>
    <xf numFmtId="14" fontId="6" fillId="4" borderId="2" xfId="0" applyNumberFormat="1" applyFont="1" applyFill="1" applyBorder="1" applyAlignment="1" applyProtection="1">
      <alignment horizontal="center"/>
    </xf>
    <xf numFmtId="0" fontId="11" fillId="3" borderId="6" xfId="0" applyFont="1" applyFill="1" applyBorder="1" applyAlignment="1" applyProtection="1">
      <alignment horizontal="center" vertical="center"/>
    </xf>
    <xf numFmtId="0" fontId="9" fillId="8" borderId="46" xfId="1" applyFont="1" applyFill="1" applyBorder="1" applyAlignment="1" applyProtection="1">
      <alignment horizontal="center" vertical="center"/>
    </xf>
    <xf numFmtId="0" fontId="9" fillId="0" borderId="53" xfId="1" applyFont="1" applyBorder="1" applyAlignment="1" applyProtection="1">
      <alignment horizontal="center" vertical="center" wrapText="1"/>
    </xf>
    <xf numFmtId="0" fontId="10" fillId="11" borderId="5" xfId="0" applyFont="1" applyFill="1" applyBorder="1" applyAlignment="1" applyProtection="1">
      <alignment horizontal="left"/>
    </xf>
    <xf numFmtId="0" fontId="9" fillId="8" borderId="47" xfId="1" applyFont="1" applyFill="1" applyBorder="1" applyAlignment="1" applyProtection="1">
      <alignment horizontal="center" vertical="center"/>
    </xf>
    <xf numFmtId="0" fontId="9" fillId="0" borderId="54" xfId="1" applyFont="1" applyBorder="1" applyAlignment="1" applyProtection="1">
      <alignment horizontal="center" vertical="center" wrapText="1"/>
    </xf>
    <xf numFmtId="0" fontId="2" fillId="11" borderId="5" xfId="0" applyFont="1" applyFill="1" applyBorder="1" applyAlignment="1" applyProtection="1">
      <alignment horizontal="left" vertical="top" wrapText="1"/>
    </xf>
    <xf numFmtId="0" fontId="15" fillId="11" borderId="5" xfId="0" applyFont="1" applyFill="1" applyBorder="1" applyAlignment="1" applyProtection="1">
      <alignment horizontal="center" vertical="center"/>
    </xf>
    <xf numFmtId="0" fontId="9" fillId="8" borderId="48" xfId="1" applyFont="1" applyFill="1" applyBorder="1" applyAlignment="1" applyProtection="1">
      <alignment horizontal="center" vertical="center"/>
    </xf>
    <xf numFmtId="0" fontId="9" fillId="7" borderId="55" xfId="0" applyFont="1" applyFill="1" applyBorder="1" applyAlignment="1" applyProtection="1">
      <alignment horizontal="center" vertical="center"/>
    </xf>
    <xf numFmtId="0" fontId="10" fillId="11" borderId="5" xfId="0" applyFont="1" applyFill="1" applyBorder="1" applyAlignment="1" applyProtection="1">
      <alignment horizontal="left" vertical="top" wrapText="1"/>
    </xf>
    <xf numFmtId="0" fontId="9" fillId="7" borderId="47" xfId="0" applyFont="1" applyFill="1" applyBorder="1" applyAlignment="1" applyProtection="1">
      <alignment horizontal="center" vertical="center"/>
    </xf>
    <xf numFmtId="0" fontId="2" fillId="11" borderId="5" xfId="0" applyFont="1" applyFill="1" applyBorder="1" applyAlignment="1" applyProtection="1">
      <alignment horizontal="left"/>
    </xf>
    <xf numFmtId="0" fontId="9" fillId="7" borderId="64" xfId="0" applyFont="1" applyFill="1" applyBorder="1" applyAlignment="1" applyProtection="1">
      <alignment horizontal="center" vertical="center"/>
    </xf>
    <xf numFmtId="0" fontId="9" fillId="0" borderId="63" xfId="1" applyFont="1" applyBorder="1" applyAlignment="1" applyProtection="1">
      <alignment horizontal="center" vertical="center" wrapText="1"/>
    </xf>
    <xf numFmtId="0" fontId="14" fillId="11" borderId="35" xfId="0" applyFont="1" applyFill="1" applyBorder="1" applyAlignment="1" applyProtection="1">
      <alignment horizontal="left"/>
    </xf>
    <xf numFmtId="0" fontId="9" fillId="5" borderId="50" xfId="1" applyFont="1" applyFill="1" applyBorder="1" applyAlignment="1" applyProtection="1">
      <alignment horizontal="center" vertical="center" wrapText="1"/>
    </xf>
    <xf numFmtId="0" fontId="0" fillId="11" borderId="25" xfId="0" applyFill="1" applyBorder="1" applyAlignment="1" applyProtection="1">
      <alignment horizontal="center"/>
    </xf>
    <xf numFmtId="0" fontId="0" fillId="11" borderId="26" xfId="0" applyFill="1" applyBorder="1" applyAlignment="1" applyProtection="1">
      <alignment horizontal="center"/>
    </xf>
    <xf numFmtId="0" fontId="10" fillId="11" borderId="15" xfId="0" applyFont="1" applyFill="1" applyBorder="1" applyProtection="1"/>
    <xf numFmtId="0" fontId="9" fillId="5" borderId="9" xfId="1" applyFont="1" applyFill="1" applyBorder="1" applyAlignment="1" applyProtection="1">
      <alignment horizontal="center" vertical="center" wrapText="1"/>
    </xf>
    <xf numFmtId="0" fontId="2" fillId="11" borderId="36" xfId="0" applyFont="1" applyFill="1" applyBorder="1" applyAlignment="1" applyProtection="1">
      <alignment horizontal="left" vertical="top" wrapText="1"/>
    </xf>
    <xf numFmtId="0" fontId="2" fillId="11" borderId="37" xfId="0" applyFont="1" applyFill="1" applyBorder="1" applyAlignment="1" applyProtection="1">
      <alignment horizontal="left" vertical="top" wrapText="1"/>
    </xf>
    <xf numFmtId="0" fontId="9" fillId="10" borderId="47" xfId="0" applyFont="1" applyFill="1" applyBorder="1" applyAlignment="1" applyProtection="1">
      <alignment horizontal="center" vertical="center" wrapText="1"/>
    </xf>
    <xf numFmtId="0" fontId="2" fillId="11" borderId="24" xfId="0" applyFont="1" applyFill="1" applyBorder="1" applyAlignment="1" applyProtection="1">
      <alignment horizontal="left" vertical="top" wrapText="1"/>
    </xf>
    <xf numFmtId="0" fontId="2" fillId="11" borderId="38" xfId="0" applyFont="1" applyFill="1" applyBorder="1" applyAlignment="1" applyProtection="1">
      <alignment horizontal="left" vertical="top" wrapText="1"/>
    </xf>
    <xf numFmtId="0" fontId="2" fillId="11" borderId="21" xfId="0" applyFont="1" applyFill="1" applyBorder="1" applyAlignment="1" applyProtection="1">
      <alignment horizontal="left"/>
    </xf>
    <xf numFmtId="0" fontId="2" fillId="11" borderId="12" xfId="0" applyFont="1" applyFill="1" applyBorder="1" applyAlignment="1" applyProtection="1">
      <alignment horizontal="left"/>
    </xf>
    <xf numFmtId="0" fontId="0" fillId="11" borderId="16" xfId="0" applyFill="1" applyBorder="1" applyProtection="1"/>
    <xf numFmtId="0" fontId="2" fillId="11" borderId="22" xfId="0" applyFont="1" applyFill="1" applyBorder="1" applyAlignment="1" applyProtection="1">
      <alignment horizontal="left"/>
    </xf>
    <xf numFmtId="0" fontId="2" fillId="11" borderId="23" xfId="0" applyFont="1" applyFill="1" applyBorder="1" applyAlignment="1" applyProtection="1">
      <alignment horizontal="left"/>
    </xf>
    <xf numFmtId="0" fontId="9" fillId="10" borderId="64" xfId="0" applyFont="1" applyFill="1" applyBorder="1" applyAlignment="1" applyProtection="1">
      <alignment horizontal="center" vertical="center" wrapText="1"/>
    </xf>
    <xf numFmtId="0" fontId="10" fillId="11" borderId="18" xfId="0" applyFont="1" applyFill="1" applyBorder="1" applyProtection="1"/>
    <xf numFmtId="0" fontId="10" fillId="11" borderId="20" xfId="0" applyFont="1" applyFill="1" applyBorder="1" applyProtection="1"/>
    <xf numFmtId="0" fontId="10" fillId="11" borderId="19" xfId="0" applyFont="1" applyFill="1" applyBorder="1" applyProtection="1"/>
    <xf numFmtId="0" fontId="9" fillId="6" borderId="50" xfId="1" applyFont="1" applyFill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0" fillId="11" borderId="5" xfId="0" applyFill="1" applyBorder="1" applyProtection="1"/>
    <xf numFmtId="0" fontId="9" fillId="6" borderId="8" xfId="1" applyFont="1" applyFill="1" applyBorder="1" applyAlignment="1" applyProtection="1">
      <alignment horizontal="center" vertical="center" wrapText="1"/>
    </xf>
    <xf numFmtId="0" fontId="9" fillId="0" borderId="16" xfId="1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left" vertical="top" wrapText="1"/>
    </xf>
    <xf numFmtId="0" fontId="0" fillId="11" borderId="46" xfId="0" applyFill="1" applyBorder="1" applyAlignment="1" applyProtection="1">
      <alignment horizontal="center"/>
    </xf>
    <xf numFmtId="0" fontId="10" fillId="11" borderId="13" xfId="0" applyFont="1" applyFill="1" applyBorder="1" applyProtection="1"/>
    <xf numFmtId="0" fontId="0" fillId="11" borderId="47" xfId="0" applyFill="1" applyBorder="1" applyAlignment="1" applyProtection="1">
      <alignment horizontal="center"/>
    </xf>
    <xf numFmtId="0" fontId="13" fillId="11" borderId="40" xfId="0" applyFont="1" applyFill="1" applyBorder="1" applyAlignment="1" applyProtection="1">
      <alignment horizontal="left" wrapText="1"/>
    </xf>
    <xf numFmtId="0" fontId="13" fillId="11" borderId="41" xfId="0" applyFont="1" applyFill="1" applyBorder="1" applyAlignment="1" applyProtection="1">
      <alignment horizontal="left" wrapText="1"/>
    </xf>
    <xf numFmtId="0" fontId="9" fillId="6" borderId="9" xfId="1" applyFont="1" applyFill="1" applyBorder="1" applyAlignment="1" applyProtection="1">
      <alignment horizontal="center" vertical="center" wrapText="1"/>
    </xf>
    <xf numFmtId="0" fontId="9" fillId="0" borderId="17" xfId="1" applyFont="1" applyBorder="1" applyAlignment="1" applyProtection="1">
      <alignment horizontal="center" vertical="center" wrapText="1"/>
    </xf>
    <xf numFmtId="0" fontId="13" fillId="11" borderId="42" xfId="0" applyFont="1" applyFill="1" applyBorder="1" applyAlignment="1" applyProtection="1">
      <alignment horizontal="left" wrapText="1"/>
    </xf>
    <xf numFmtId="0" fontId="13" fillId="11" borderId="43" xfId="0" applyFont="1" applyFill="1" applyBorder="1" applyAlignment="1" applyProtection="1">
      <alignment horizontal="left" wrapText="1"/>
    </xf>
    <xf numFmtId="0" fontId="13" fillId="0" borderId="5" xfId="0" applyFont="1" applyBorder="1" applyAlignment="1" applyProtection="1">
      <alignment vertical="top" wrapText="1"/>
    </xf>
    <xf numFmtId="0" fontId="0" fillId="11" borderId="48" xfId="0" applyFill="1" applyBorder="1" applyAlignment="1" applyProtection="1">
      <alignment horizontal="center"/>
    </xf>
    <xf numFmtId="0" fontId="13" fillId="11" borderId="44" xfId="0" applyFont="1" applyFill="1" applyBorder="1" applyAlignment="1" applyProtection="1">
      <alignment horizontal="left" wrapText="1"/>
    </xf>
    <xf numFmtId="0" fontId="13" fillId="11" borderId="45" xfId="0" applyFont="1" applyFill="1" applyBorder="1" applyAlignment="1" applyProtection="1">
      <alignment horizontal="left" wrapText="1"/>
    </xf>
    <xf numFmtId="0" fontId="10" fillId="11" borderId="8" xfId="0" applyFont="1" applyFill="1" applyBorder="1" applyProtection="1"/>
    <xf numFmtId="0" fontId="0" fillId="11" borderId="6" xfId="0" applyFill="1" applyBorder="1" applyProtection="1"/>
    <xf numFmtId="0" fontId="0" fillId="11" borderId="51" xfId="0" applyFill="1" applyBorder="1" applyProtection="1"/>
    <xf numFmtId="0" fontId="10" fillId="11" borderId="9" xfId="0" applyFont="1" applyFill="1" applyBorder="1" applyProtection="1"/>
    <xf numFmtId="0" fontId="0" fillId="11" borderId="10" xfId="0" applyFill="1" applyBorder="1" applyProtection="1"/>
    <xf numFmtId="0" fontId="0" fillId="11" borderId="52" xfId="0" applyFill="1" applyBorder="1" applyProtection="1"/>
    <xf numFmtId="0" fontId="0" fillId="11" borderId="32" xfId="0" applyFill="1" applyBorder="1" applyProtection="1"/>
    <xf numFmtId="0" fontId="0" fillId="11" borderId="33" xfId="0" applyFill="1" applyBorder="1" applyProtection="1"/>
    <xf numFmtId="0" fontId="0" fillId="11" borderId="34" xfId="0" applyFill="1" applyBorder="1" applyProtection="1"/>
    <xf numFmtId="14" fontId="6" fillId="4" borderId="4" xfId="0" applyNumberFormat="1" applyFont="1" applyFill="1" applyBorder="1" applyAlignment="1" applyProtection="1">
      <alignment horizontal="center"/>
    </xf>
    <xf numFmtId="14" fontId="6" fillId="4" borderId="1" xfId="0" applyNumberFormat="1" applyFont="1" applyFill="1" applyBorder="1" applyAlignment="1" applyProtection="1">
      <alignment horizontal="center"/>
    </xf>
    <xf numFmtId="14" fontId="6" fillId="4" borderId="3" xfId="0" applyNumberFormat="1" applyFont="1" applyFill="1" applyBorder="1" applyAlignment="1" applyProtection="1">
      <alignment horizontal="center"/>
    </xf>
    <xf numFmtId="0" fontId="0" fillId="0" borderId="5" xfId="0" applyBorder="1" applyProtection="1"/>
    <xf numFmtId="14" fontId="16" fillId="0" borderId="6" xfId="0" applyNumberFormat="1" applyFont="1" applyBorder="1" applyProtection="1"/>
    <xf numFmtId="0" fontId="6" fillId="4" borderId="6" xfId="0" applyFont="1" applyFill="1" applyBorder="1" applyAlignment="1" applyProtection="1">
      <alignment horizontal="center"/>
    </xf>
    <xf numFmtId="14" fontId="6" fillId="4" borderId="6" xfId="0" applyNumberFormat="1" applyFont="1" applyFill="1" applyBorder="1" applyAlignment="1" applyProtection="1">
      <alignment horizontal="center"/>
    </xf>
    <xf numFmtId="14" fontId="6" fillId="4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fill>
        <patternFill patternType="solid">
          <fgColor rgb="FFE7E6E6"/>
          <bgColor rgb="FFE7E6E6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fill>
        <patternFill patternType="solid">
          <fgColor rgb="FFE7E6E6"/>
          <bgColor rgb="FFE7E6E6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fill>
        <patternFill patternType="solid">
          <fgColor rgb="FFE7E6E6"/>
          <bgColor rgb="FFE7E6E6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80"/>
        <name val="Arial"/>
        <family val="2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fill>
        <patternFill patternType="solid">
          <fgColor rgb="FFE7E6E6"/>
          <bgColor rgb="FFE7E6E6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right style="thin">
          <color rgb="FF000000"/>
        </right>
        <bottom style="thin">
          <color rgb="FF000000"/>
        </bottom>
      </border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FF00"/>
        </patternFill>
      </fill>
    </dxf>
    <dxf>
      <border outline="0">
        <right style="thin">
          <color indexed="64"/>
        </right>
        <bottom style="thin">
          <color indexed="64"/>
        </bottom>
      </border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FF00"/>
        </patternFill>
      </fill>
    </dxf>
    <dxf>
      <border outline="0">
        <right style="thin">
          <color indexed="64"/>
        </right>
      </border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FF00"/>
        </patternFill>
      </fill>
    </dxf>
    <dxf>
      <border outline="0">
        <right style="thin">
          <color indexed="64"/>
        </right>
      </border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FFD5FF"/>
        </patternFill>
      </fill>
    </dxf>
    <dxf>
      <fill>
        <patternFill>
          <bgColor rgb="FF99CCFF"/>
        </patternFill>
      </fill>
    </dxf>
    <dxf>
      <fill>
        <patternFill>
          <bgColor rgb="FFCCE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D5FF"/>
        </patternFill>
      </fill>
    </dxf>
    <dxf>
      <fill>
        <patternFill patternType="gray0625">
          <bgColor rgb="FFFF99CC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9CCFF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66CCFF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7DD"/>
      <color rgb="FFFFCCCC"/>
      <color rgb="FFFF99CC"/>
      <color rgb="FFF4BEE5"/>
      <color rgb="FF66CCFF"/>
      <color rgb="FFCCFFCC"/>
      <color rgb="FF99FF99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8</xdr:row>
      <xdr:rowOff>171450</xdr:rowOff>
    </xdr:from>
    <xdr:to>
      <xdr:col>11</xdr:col>
      <xdr:colOff>552450</xdr:colOff>
      <xdr:row>14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30585DE-9D3F-DA48-1038-1803CA02E17F}"/>
            </a:ext>
          </a:extLst>
        </xdr:cNvPr>
        <xdr:cNvSpPr txBox="1"/>
      </xdr:nvSpPr>
      <xdr:spPr>
        <a:xfrm>
          <a:off x="981075" y="1695450"/>
          <a:ext cx="795337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vérouiller</a:t>
          </a:r>
          <a:r>
            <a:rPr lang="fr-FR" sz="1100" baseline="0"/>
            <a:t> ou dévérouiller les feuilles </a:t>
          </a:r>
        </a:p>
        <a:p>
          <a:r>
            <a:rPr lang="fr-FR" sz="1100" baseline="0"/>
            <a:t>developpeur/macros/</a:t>
          </a:r>
        </a:p>
        <a:p>
          <a:r>
            <a:rPr lang="fr-FR" sz="1100" baseline="0"/>
            <a:t>pour vérouiller  sélectionner la macro " verouiller_toutes_les_feuilles" puis cliquer sur "excécuter"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dévérouiller  sélectionner la macro "de verouiller_toutes_les_feuilles" puis cliquer sur "excécuter"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</xdr:col>
      <xdr:colOff>476250</xdr:colOff>
      <xdr:row>1</xdr:row>
      <xdr:rowOff>104775</xdr:rowOff>
    </xdr:from>
    <xdr:to>
      <xdr:col>7</xdr:col>
      <xdr:colOff>180975</xdr:colOff>
      <xdr:row>4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F7967C-44CD-C20C-9086-B718411ACF48}"/>
            </a:ext>
          </a:extLst>
        </xdr:cNvPr>
        <xdr:cNvSpPr txBox="1"/>
      </xdr:nvSpPr>
      <xdr:spPr>
        <a:xfrm>
          <a:off x="1238250" y="295275"/>
          <a:ext cx="42767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</a:t>
          </a:r>
          <a:r>
            <a:rPr lang="fr-FR" sz="1100" baseline="0"/>
            <a:t> jamais fusionner de cellules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</xdr:col>
      <xdr:colOff>352425</xdr:colOff>
      <xdr:row>16</xdr:row>
      <xdr:rowOff>19050</xdr:rowOff>
    </xdr:from>
    <xdr:to>
      <xdr:col>10</xdr:col>
      <xdr:colOff>257175</xdr:colOff>
      <xdr:row>21</xdr:row>
      <xdr:rowOff>76200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C69D85C-F9C6-F910-3492-9DE9DCC7BB15}"/>
            </a:ext>
          </a:extLst>
        </xdr:cNvPr>
        <xdr:cNvSpPr txBox="1"/>
      </xdr:nvSpPr>
      <xdr:spPr>
        <a:xfrm>
          <a:off x="1114425" y="3067050"/>
          <a:ext cx="67627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poignée de recopie pour étirer (en ligne ou en colonne:</a:t>
          </a:r>
        </a:p>
        <a:p>
          <a:r>
            <a:rPr lang="fr-FR" sz="1100"/>
            <a:t>soit utiliser le copier coller</a:t>
          </a:r>
        </a:p>
        <a:p>
          <a:r>
            <a:rPr lang="fr-FR" sz="1100"/>
            <a:t>ou</a:t>
          </a:r>
        </a:p>
        <a:p>
          <a:r>
            <a:rPr lang="fr-FR" sz="1100"/>
            <a:t>aller dans Révision/protéger la feuille</a:t>
          </a:r>
          <a:r>
            <a:rPr lang="fr-FR" sz="1100" baseline="0"/>
            <a:t>  cocher modifier les objets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142875</xdr:rowOff>
    </xdr:from>
    <xdr:to>
      <xdr:col>6</xdr:col>
      <xdr:colOff>400050</xdr:colOff>
      <xdr:row>3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04F4BEF-5CBA-4654-BAB1-88EEB2BAB04A}"/>
            </a:ext>
          </a:extLst>
        </xdr:cNvPr>
        <xdr:cNvSpPr txBox="1"/>
      </xdr:nvSpPr>
      <xdr:spPr>
        <a:xfrm>
          <a:off x="3600450" y="142875"/>
          <a:ext cx="372427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Saisir</a:t>
          </a:r>
          <a:r>
            <a:rPr lang="fr-FR" sz="1400" b="1" baseline="0"/>
            <a:t> la première année du contrat en B1 (nommée  "annee_en_cours")</a:t>
          </a:r>
          <a:endParaRPr lang="fr-FR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0</xdr:row>
          <xdr:rowOff>123825</xdr:rowOff>
        </xdr:from>
        <xdr:to>
          <xdr:col>19</xdr:col>
          <xdr:colOff>752475</xdr:colOff>
          <xdr:row>1</xdr:row>
          <xdr:rowOff>457200</xdr:rowOff>
        </xdr:to>
        <xdr:sp macro="" textlink="">
          <xdr:nvSpPr>
            <xdr:cNvPr id="12289" name="bouton_jour_feri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Ecriture des jours fériés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133350</xdr:colOff>
          <xdr:row>2</xdr:row>
          <xdr:rowOff>47625</xdr:rowOff>
        </xdr:from>
        <xdr:to>
          <xdr:col>19</xdr:col>
          <xdr:colOff>752475</xdr:colOff>
          <xdr:row>4</xdr:row>
          <xdr:rowOff>19050</xdr:rowOff>
        </xdr:to>
        <xdr:sp macro="" textlink="">
          <xdr:nvSpPr>
            <xdr:cNvPr id="12290" name="bouton_agrandir_tableau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agrandir le tableau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0</xdr:row>
          <xdr:rowOff>123825</xdr:rowOff>
        </xdr:from>
        <xdr:to>
          <xdr:col>19</xdr:col>
          <xdr:colOff>752475</xdr:colOff>
          <xdr:row>0</xdr:row>
          <xdr:rowOff>457200</xdr:rowOff>
        </xdr:to>
        <xdr:sp macro="" textlink="">
          <xdr:nvSpPr>
            <xdr:cNvPr id="4103" name="bouton_jour_ferie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5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Ecriture des jours fériés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133350</xdr:colOff>
          <xdr:row>2</xdr:row>
          <xdr:rowOff>47625</xdr:rowOff>
        </xdr:from>
        <xdr:to>
          <xdr:col>19</xdr:col>
          <xdr:colOff>752475</xdr:colOff>
          <xdr:row>4</xdr:row>
          <xdr:rowOff>19050</xdr:rowOff>
        </xdr:to>
        <xdr:sp macro="" textlink="">
          <xdr:nvSpPr>
            <xdr:cNvPr id="4104" name="bouton_agrandir_tableau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5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agrandir le tableau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200025</xdr:colOff>
          <xdr:row>0</xdr:row>
          <xdr:rowOff>200025</xdr:rowOff>
        </xdr:from>
        <xdr:to>
          <xdr:col>19</xdr:col>
          <xdr:colOff>590550</xdr:colOff>
          <xdr:row>1</xdr:row>
          <xdr:rowOff>19050</xdr:rowOff>
        </xdr:to>
        <xdr:sp macro="" textlink="">
          <xdr:nvSpPr>
            <xdr:cNvPr id="5125" name="bouton_jour_ferie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6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Ecriture des jours fériés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2</xdr:row>
          <xdr:rowOff>66675</xdr:rowOff>
        </xdr:from>
        <xdr:to>
          <xdr:col>19</xdr:col>
          <xdr:colOff>638175</xdr:colOff>
          <xdr:row>4</xdr:row>
          <xdr:rowOff>47625</xdr:rowOff>
        </xdr:to>
        <xdr:sp macro="" textlink="">
          <xdr:nvSpPr>
            <xdr:cNvPr id="5126" name="bouton_agrandir_tableau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6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agrandir le tableau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200025</xdr:colOff>
          <xdr:row>0</xdr:row>
          <xdr:rowOff>200025</xdr:rowOff>
        </xdr:from>
        <xdr:to>
          <xdr:col>19</xdr:col>
          <xdr:colOff>590550</xdr:colOff>
          <xdr:row>1</xdr:row>
          <xdr:rowOff>19050</xdr:rowOff>
        </xdr:to>
        <xdr:sp macro="" textlink="">
          <xdr:nvSpPr>
            <xdr:cNvPr id="11265" name="bouton_jour_ferie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Ecriture des jours fériés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2</xdr:row>
          <xdr:rowOff>66675</xdr:rowOff>
        </xdr:from>
        <xdr:to>
          <xdr:col>19</xdr:col>
          <xdr:colOff>638175</xdr:colOff>
          <xdr:row>4</xdr:row>
          <xdr:rowOff>47625</xdr:rowOff>
        </xdr:to>
        <xdr:sp macro="" textlink="">
          <xdr:nvSpPr>
            <xdr:cNvPr id="11266" name="bouton_agrandir_tableau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agrandir le tableau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EADA54-61D1-4375-B5E6-26718836561B}" name="t_calendrier_25" displayName="t_calendrier_25" ref="D5:J70" totalsRowShown="0" headerRowDxfId="35" dataDxfId="27" tableBorderDxfId="138">
  <autoFilter ref="D5:J70" xr:uid="{17EADA54-61D1-4375-B5E6-26718836561B}"/>
  <tableColumns count="7">
    <tableColumn id="1" xr3:uid="{840F78E7-ADE9-4AD3-942D-3D4B2D255E43}" name="LUNDI" dataDxfId="34"/>
    <tableColumn id="2" xr3:uid="{30075560-7B2D-4BDD-9824-DE331684C055}" name="MARDI" dataDxfId="33"/>
    <tableColumn id="3" xr3:uid="{AAEEDDCE-AFDF-4154-AC8F-FED0E351622D}" name="MERCREDI" dataDxfId="32"/>
    <tableColumn id="4" xr3:uid="{DB13B410-9F98-47C8-8106-BB6CF6F72561}" name="JEUDI" dataDxfId="31"/>
    <tableColumn id="5" xr3:uid="{E4262527-10DD-4B0F-8BBF-2FA1C56EA820}" name="VENDREDI" dataDxfId="30"/>
    <tableColumn id="6" xr3:uid="{19DA6200-41FA-4772-846E-E4C1217E1D9C}" name="SAMEDI" dataDxfId="29"/>
    <tableColumn id="7" xr3:uid="{9C3AB413-1F82-4586-9EEC-44CCBF209BEB}" name="dimanche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D91E68-EF5B-42D0-8BC7-7ADBBE2087DF}" name="t_calendrier_2" displayName="t_calendrier_2" ref="D5:J67" totalsRowShown="0" headerRowDxfId="26" dataDxfId="18" tableBorderDxfId="104">
  <autoFilter ref="D5:J67" xr:uid="{7DD91E68-EF5B-42D0-8BC7-7ADBBE2087DF}"/>
  <tableColumns count="7">
    <tableColumn id="1" xr3:uid="{40927C02-CD90-4D73-A0FF-294277451788}" name="LUNDI" dataDxfId="25"/>
    <tableColumn id="2" xr3:uid="{4B42496F-EE6E-4525-B575-23C64F80CAEA}" name="MARDI" dataDxfId="24"/>
    <tableColumn id="3" xr3:uid="{6F0E2030-D515-4173-9169-03494D4C20A6}" name="MERCREDI" dataDxfId="23"/>
    <tableColumn id="4" xr3:uid="{2E11F0F3-23BA-4646-96E9-3FE044BE7D35}" name="JEUDI" dataDxfId="22"/>
    <tableColumn id="5" xr3:uid="{CC0E3AD4-4A2C-409E-BF25-EAD085344184}" name="VENDREDI" dataDxfId="21"/>
    <tableColumn id="6" xr3:uid="{54F37E8B-2837-4061-9081-B08095A1506C}" name="SAMEDI" dataDxfId="20"/>
    <tableColumn id="7" xr3:uid="{D2F9A2A8-5A9B-4B38-B6D0-7FE6F54D88D7}" name="dimanche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7FEAE3-A4A9-4A63-A331-1AE38F49B114}" name="t_calendrier_3" displayName="t_calendrier_3" ref="D5:J67" totalsRowShown="0" headerRowDxfId="17" dataDxfId="9" tableBorderDxfId="70">
  <autoFilter ref="D5:J67" xr:uid="{AD7FEAE3-A4A9-4A63-A331-1AE38F49B114}"/>
  <tableColumns count="7">
    <tableColumn id="1" xr3:uid="{D34C6D17-DEB8-480E-8981-B4608567D09A}" name="LUNDI" dataDxfId="16"/>
    <tableColumn id="2" xr3:uid="{9F82A1D6-17D8-4E00-9E50-1002C40990AB}" name="MARDI" dataDxfId="15"/>
    <tableColumn id="3" xr3:uid="{0598E408-5E77-4C53-904E-35BD03039C0A}" name="MERCREDI" dataDxfId="14"/>
    <tableColumn id="4" xr3:uid="{D93216BA-1F57-47F5-9F3D-61D513799F7E}" name="JEUDI" dataDxfId="13"/>
    <tableColumn id="5" xr3:uid="{109272B9-E0CC-41BF-BA68-E7E1DF3BD2A1}" name="VENDREDI" dataDxfId="12"/>
    <tableColumn id="6" xr3:uid="{70BEE2E7-1998-43E0-A3B2-2FD01FBB9FCB}" name="SAMEDI" dataDxfId="11"/>
    <tableColumn id="7" xr3:uid="{968F806B-F803-4B18-BE38-995C6D95C016}" name="dimanche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8B25CA-EC6E-4BB3-9ECB-83D40D9CF994}" name="t_calendrier_32" displayName="t_calendrier_32" ref="D5:J67" totalsRowShown="0" headerRowDxfId="8" dataDxfId="0" tableBorderDxfId="36">
  <autoFilter ref="D5:J67" xr:uid="{AD7FEAE3-A4A9-4A63-A331-1AE38F49B114}"/>
  <tableColumns count="7">
    <tableColumn id="1" xr3:uid="{4E1DAEEC-0700-4183-A552-4BDDA0B3E3E6}" name="LUNDI" dataDxfId="7"/>
    <tableColumn id="2" xr3:uid="{09643C2B-7B1B-4028-8E4A-FE4BDAE360E3}" name="MARDI" dataDxfId="6"/>
    <tableColumn id="3" xr3:uid="{C94ABE7B-0090-43B2-8296-651B865EC6E2}" name="MERCREDI" dataDxfId="5"/>
    <tableColumn id="4" xr3:uid="{B7954CA0-32E0-4315-9C18-CFB1A90EE539}" name="JEUDI" dataDxfId="4"/>
    <tableColumn id="5" xr3:uid="{99C4C075-4249-45E7-9926-9DAD55C9FB4F}" name="VENDREDI" dataDxfId="3"/>
    <tableColumn id="6" xr3:uid="{E83D73BA-13E3-4601-A5C7-C958CB933891}" name="SAMEDI" dataDxfId="2"/>
    <tableColumn id="7" xr3:uid="{0D433D59-8B53-46DA-AD6D-92200409F16D}" name="dimanch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"/>
  <sheetViews>
    <sheetView workbookViewId="0">
      <selection activeCell="B18" sqref="B18"/>
    </sheetView>
  </sheetViews>
  <sheetFormatPr baseColWidth="10" defaultColWidth="11.42578125" defaultRowHeight="15" x14ac:dyDescent="0.25"/>
  <sheetData>
    <row r="1" spans="1:1" x14ac:dyDescent="0.25">
      <c r="A1" s="30" t="s">
        <v>0</v>
      </c>
    </row>
    <row r="2" spans="1:1" x14ac:dyDescent="0.25">
      <c r="A2" s="30" t="s">
        <v>1</v>
      </c>
    </row>
    <row r="3" spans="1:1" x14ac:dyDescent="0.25">
      <c r="A3" s="3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_mode_emploi">
    <tabColor rgb="FF00B0F0"/>
  </sheetPr>
  <dimension ref="A1:L36"/>
  <sheetViews>
    <sheetView topLeftCell="A7" zoomScaleNormal="100" workbookViewId="0">
      <selection activeCell="C11" sqref="C11"/>
    </sheetView>
  </sheetViews>
  <sheetFormatPr baseColWidth="10" defaultColWidth="11.5703125" defaultRowHeight="15" x14ac:dyDescent="0.25"/>
  <cols>
    <col min="1" max="4" width="11.5703125" style="1"/>
    <col min="5" max="5" width="34" style="1" customWidth="1"/>
    <col min="6" max="16384" width="11.5703125" style="1"/>
  </cols>
  <sheetData>
    <row r="1" spans="1:6" x14ac:dyDescent="0.25">
      <c r="A1" s="34" t="s">
        <v>3</v>
      </c>
      <c r="B1" s="34"/>
      <c r="C1" s="34"/>
      <c r="D1" s="34"/>
      <c r="E1" s="34"/>
      <c r="F1" s="34"/>
    </row>
    <row r="2" spans="1:6" x14ac:dyDescent="0.25">
      <c r="A2" s="34"/>
      <c r="B2" s="34"/>
      <c r="C2" s="34"/>
      <c r="D2" s="34"/>
      <c r="E2" s="34"/>
      <c r="F2" s="34"/>
    </row>
    <row r="3" spans="1:6" x14ac:dyDescent="0.25">
      <c r="A3" s="33" t="s">
        <v>4</v>
      </c>
      <c r="B3" s="33"/>
      <c r="C3" s="33"/>
      <c r="D3" s="33"/>
    </row>
    <row r="4" spans="1:6" x14ac:dyDescent="0.25">
      <c r="C4" s="2"/>
    </row>
    <row r="5" spans="1:6" x14ac:dyDescent="0.25">
      <c r="C5" s="2" t="s">
        <v>5</v>
      </c>
      <c r="D5" s="1" t="s">
        <v>6</v>
      </c>
      <c r="E5" s="31" t="s">
        <v>7</v>
      </c>
    </row>
    <row r="6" spans="1:6" x14ac:dyDescent="0.25">
      <c r="C6" s="2" t="s">
        <v>8</v>
      </c>
      <c r="D6" s="1" t="s">
        <v>6</v>
      </c>
      <c r="E6" s="1" t="s">
        <v>9</v>
      </c>
    </row>
    <row r="7" spans="1:6" x14ac:dyDescent="0.25">
      <c r="C7" s="2" t="s">
        <v>10</v>
      </c>
      <c r="D7" s="1" t="s">
        <v>6</v>
      </c>
      <c r="E7" s="31" t="s">
        <v>11</v>
      </c>
    </row>
    <row r="8" spans="1:6" x14ac:dyDescent="0.25">
      <c r="C8" s="2" t="s">
        <v>12</v>
      </c>
      <c r="D8" s="1" t="s">
        <v>6</v>
      </c>
      <c r="E8" s="31" t="s">
        <v>13</v>
      </c>
    </row>
    <row r="9" spans="1:6" x14ac:dyDescent="0.25">
      <c r="C9" s="31"/>
    </row>
    <row r="10" spans="1:6" x14ac:dyDescent="0.25">
      <c r="C10" s="21"/>
      <c r="D10" s="31"/>
      <c r="E10" s="31"/>
    </row>
    <row r="12" spans="1:6" x14ac:dyDescent="0.25">
      <c r="A12" s="35" t="s">
        <v>14</v>
      </c>
      <c r="B12" s="35"/>
      <c r="C12" s="35"/>
      <c r="D12" s="35"/>
      <c r="E12" s="35"/>
      <c r="F12" s="35"/>
    </row>
    <row r="14" spans="1:6" x14ac:dyDescent="0.25">
      <c r="A14" s="31" t="s">
        <v>15</v>
      </c>
      <c r="B14" s="31"/>
      <c r="C14" s="31"/>
      <c r="D14" s="31"/>
      <c r="E14" s="31"/>
    </row>
    <row r="15" spans="1:6" x14ac:dyDescent="0.25">
      <c r="A15" s="32"/>
      <c r="B15" s="32"/>
      <c r="C15" s="32"/>
      <c r="D15" s="32"/>
      <c r="E15" s="32"/>
    </row>
    <row r="16" spans="1:6" x14ac:dyDescent="0.25">
      <c r="A16" s="32" t="s">
        <v>16</v>
      </c>
      <c r="B16" s="32"/>
      <c r="C16" s="32"/>
      <c r="D16" s="32"/>
      <c r="E16" s="32"/>
    </row>
    <row r="18" spans="1:12" x14ac:dyDescent="0.25">
      <c r="A18" s="2" t="s">
        <v>17</v>
      </c>
    </row>
    <row r="19" spans="1:12" x14ac:dyDescent="0.25">
      <c r="A19" s="31" t="s">
        <v>18</v>
      </c>
    </row>
    <row r="20" spans="1:12" x14ac:dyDescent="0.25">
      <c r="A20" s="31" t="s">
        <v>19</v>
      </c>
    </row>
    <row r="21" spans="1:12" x14ac:dyDescent="0.25">
      <c r="A21" s="31" t="s">
        <v>20</v>
      </c>
    </row>
    <row r="22" spans="1:12" x14ac:dyDescent="0.25">
      <c r="A22" s="31" t="s">
        <v>21</v>
      </c>
    </row>
    <row r="23" spans="1:12" x14ac:dyDescent="0.25">
      <c r="A23" s="2" t="s">
        <v>22</v>
      </c>
    </row>
    <row r="25" spans="1:12" x14ac:dyDescent="0.25">
      <c r="A25" s="2" t="s">
        <v>23</v>
      </c>
    </row>
    <row r="26" spans="1:12" x14ac:dyDescent="0.25">
      <c r="A26" s="31" t="s">
        <v>24</v>
      </c>
    </row>
    <row r="27" spans="1:12" x14ac:dyDescent="0.25">
      <c r="A27" s="31" t="s">
        <v>25</v>
      </c>
    </row>
    <row r="28" spans="1:12" x14ac:dyDescent="0.25">
      <c r="A28" s="31" t="s">
        <v>26</v>
      </c>
    </row>
    <row r="30" spans="1:12" x14ac:dyDescent="0.25">
      <c r="A30" s="2" t="s">
        <v>27</v>
      </c>
    </row>
    <row r="31" spans="1:12" ht="14.45" customHeight="1" x14ac:dyDescent="0.25">
      <c r="A31" s="36" t="s">
        <v>28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2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</row>
    <row r="36" spans="1:12" x14ac:dyDescent="0.25">
      <c r="A36" s="31"/>
    </row>
  </sheetData>
  <mergeCells count="4">
    <mergeCell ref="A3:D3"/>
    <mergeCell ref="A1:F2"/>
    <mergeCell ref="A12:F12"/>
    <mergeCell ref="A31:L35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1A231-4C62-4641-92BB-9B7E12275C30}">
  <sheetPr codeName="f_mode_emploi_macro"/>
  <dimension ref="A1"/>
  <sheetViews>
    <sheetView workbookViewId="0">
      <selection activeCell="M18" sqref="M18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D7FD-7E28-49DE-B486-C7826346CA09}">
  <sheetPr codeName="f_jour_ferier"/>
  <dimension ref="A1:H48"/>
  <sheetViews>
    <sheetView topLeftCell="A3" workbookViewId="0">
      <selection activeCell="F37" sqref="F37"/>
    </sheetView>
  </sheetViews>
  <sheetFormatPr baseColWidth="10" defaultColWidth="11.42578125" defaultRowHeight="15" x14ac:dyDescent="0.25"/>
  <cols>
    <col min="1" max="1" width="21.140625" style="13" customWidth="1"/>
    <col min="2" max="2" width="28.140625" style="13" customWidth="1"/>
    <col min="3" max="5" width="11.42578125" style="13"/>
    <col min="6" max="6" width="20.28515625" style="13" bestFit="1" customWidth="1"/>
    <col min="7" max="16384" width="11.42578125" style="13"/>
  </cols>
  <sheetData>
    <row r="1" spans="1:8" ht="18.75" x14ac:dyDescent="0.3">
      <c r="A1" s="11" t="s">
        <v>29</v>
      </c>
      <c r="B1" s="12">
        <v>2024</v>
      </c>
      <c r="F1" s="14"/>
    </row>
    <row r="2" spans="1:8" ht="18.75" x14ac:dyDescent="0.3">
      <c r="F2" s="14"/>
    </row>
    <row r="3" spans="1:8" x14ac:dyDescent="0.25">
      <c r="G3" s="15"/>
    </row>
    <row r="4" spans="1:8" ht="15.75" x14ac:dyDescent="0.25">
      <c r="A4" s="16" t="s">
        <v>30</v>
      </c>
      <c r="B4" s="16" t="s">
        <v>31</v>
      </c>
      <c r="G4" s="15"/>
    </row>
    <row r="5" spans="1:8" ht="15.75" x14ac:dyDescent="0.25">
      <c r="A5" s="16" t="s">
        <v>32</v>
      </c>
      <c r="B5" s="17">
        <f>DATE(annee_en_cours,1,1)</f>
        <v>45292</v>
      </c>
    </row>
    <row r="6" spans="1:8" ht="15.75" x14ac:dyDescent="0.25">
      <c r="A6" s="16" t="s">
        <v>33</v>
      </c>
      <c r="B6" s="17" cm="1">
        <f t="array" ref="B6">Paques(annee_en_cours)+1</f>
        <v>45383</v>
      </c>
      <c r="D6" s="15"/>
    </row>
    <row r="7" spans="1:8" ht="15.75" x14ac:dyDescent="0.25">
      <c r="A7" s="16" t="s">
        <v>34</v>
      </c>
      <c r="B7" s="17">
        <f>DATE(annee_en_cours,5,1)</f>
        <v>45413</v>
      </c>
      <c r="D7" s="15"/>
      <c r="H7" s="15"/>
    </row>
    <row r="8" spans="1:8" ht="15.75" x14ac:dyDescent="0.25">
      <c r="A8" s="16" t="s">
        <v>35</v>
      </c>
      <c r="B8" s="17">
        <f>DATE(annee_en_cours,5,8)</f>
        <v>45420</v>
      </c>
      <c r="D8" s="15"/>
    </row>
    <row r="9" spans="1:8" ht="15.75" x14ac:dyDescent="0.25">
      <c r="A9" s="16" t="s">
        <v>36</v>
      </c>
      <c r="B9" s="17" cm="1">
        <f t="array" ref="B9">Paques(annee_en_cours)+39</f>
        <v>45421</v>
      </c>
      <c r="D9" s="15"/>
      <c r="E9" s="18"/>
    </row>
    <row r="10" spans="1:8" ht="15.75" x14ac:dyDescent="0.25">
      <c r="A10" s="16" t="s">
        <v>37</v>
      </c>
      <c r="B10" s="17" cm="1">
        <f t="array" ref="B10">Paques(annee_en_cours)+50</f>
        <v>45432</v>
      </c>
      <c r="D10" s="15"/>
    </row>
    <row r="11" spans="1:8" ht="15.75" x14ac:dyDescent="0.25">
      <c r="A11" s="16" t="s">
        <v>38</v>
      </c>
      <c r="B11" s="17">
        <f>DATE(annee_en_cours,7,14)</f>
        <v>45487</v>
      </c>
      <c r="D11" s="15"/>
    </row>
    <row r="12" spans="1:8" ht="15.75" x14ac:dyDescent="0.25">
      <c r="A12" s="16" t="s">
        <v>39</v>
      </c>
      <c r="B12" s="17">
        <f>DATE(annee_en_cours,8,15)</f>
        <v>45519</v>
      </c>
      <c r="D12" s="15"/>
    </row>
    <row r="13" spans="1:8" ht="15.75" x14ac:dyDescent="0.25">
      <c r="A13" s="16" t="s">
        <v>40</v>
      </c>
      <c r="B13" s="17">
        <f>DATE(annee_en_cours,11,1)</f>
        <v>45597</v>
      </c>
      <c r="D13" s="15"/>
    </row>
    <row r="14" spans="1:8" ht="15.75" x14ac:dyDescent="0.25">
      <c r="A14" s="16" t="s">
        <v>41</v>
      </c>
      <c r="B14" s="17">
        <f>DATE(annee_en_cours,11,11)</f>
        <v>45607</v>
      </c>
      <c r="D14" s="15"/>
    </row>
    <row r="15" spans="1:8" ht="15.75" x14ac:dyDescent="0.25">
      <c r="A15" s="16" t="s">
        <v>42</v>
      </c>
      <c r="B15" s="17">
        <f>DATE(annee_en_cours,12,25)</f>
        <v>45651</v>
      </c>
      <c r="D15" s="15"/>
    </row>
    <row r="16" spans="1:8" ht="15.75" x14ac:dyDescent="0.25">
      <c r="A16" s="16" t="s">
        <v>32</v>
      </c>
      <c r="B16" s="17">
        <f>DATE(annee_en_cours+1,1,1)</f>
        <v>45658</v>
      </c>
      <c r="D16" s="15"/>
    </row>
    <row r="17" spans="1:4" ht="15.75" x14ac:dyDescent="0.25">
      <c r="A17" s="16" t="s">
        <v>33</v>
      </c>
      <c r="B17" s="17" cm="1">
        <f t="array" ref="B17">Paques(annee_en_cours+1)+1</f>
        <v>45768</v>
      </c>
      <c r="D17" s="15"/>
    </row>
    <row r="18" spans="1:4" ht="15.75" x14ac:dyDescent="0.25">
      <c r="A18" s="16" t="s">
        <v>34</v>
      </c>
      <c r="B18" s="17">
        <f>DATE(annee_en_cours+1,5,1)</f>
        <v>45778</v>
      </c>
      <c r="D18" s="15"/>
    </row>
    <row r="19" spans="1:4" ht="15.75" x14ac:dyDescent="0.25">
      <c r="A19" s="16" t="s">
        <v>35</v>
      </c>
      <c r="B19" s="17">
        <f>DATE(annee_en_cours+1,5,8)</f>
        <v>45785</v>
      </c>
      <c r="D19" s="15"/>
    </row>
    <row r="20" spans="1:4" ht="15.75" x14ac:dyDescent="0.25">
      <c r="A20" s="16" t="s">
        <v>36</v>
      </c>
      <c r="B20" s="17" cm="1">
        <f t="array" ref="B20">Paques(annee_en_cours+1)+39</f>
        <v>45806</v>
      </c>
      <c r="D20" s="15"/>
    </row>
    <row r="21" spans="1:4" ht="15.75" x14ac:dyDescent="0.25">
      <c r="A21" s="16" t="s">
        <v>37</v>
      </c>
      <c r="B21" s="17" cm="1">
        <f t="array" ref="B21">Paques(annee_en_cours+1)+50</f>
        <v>45817</v>
      </c>
      <c r="D21" s="15"/>
    </row>
    <row r="22" spans="1:4" ht="15.75" x14ac:dyDescent="0.25">
      <c r="A22" s="16" t="s">
        <v>38</v>
      </c>
      <c r="B22" s="17">
        <f>DATE(annee_en_cours+1,7,14)</f>
        <v>45852</v>
      </c>
      <c r="D22" s="15"/>
    </row>
    <row r="23" spans="1:4" ht="15.75" x14ac:dyDescent="0.25">
      <c r="A23" s="16" t="s">
        <v>39</v>
      </c>
      <c r="B23" s="17">
        <f>DATE(annee_en_cours+1,8,15)</f>
        <v>45884</v>
      </c>
      <c r="D23" s="15"/>
    </row>
    <row r="24" spans="1:4" ht="15.75" x14ac:dyDescent="0.25">
      <c r="A24" s="16" t="s">
        <v>40</v>
      </c>
      <c r="B24" s="17">
        <f>DATE(annee_en_cours+1,11,1)</f>
        <v>45962</v>
      </c>
      <c r="D24" s="15"/>
    </row>
    <row r="25" spans="1:4" ht="15.75" x14ac:dyDescent="0.25">
      <c r="A25" s="16" t="s">
        <v>41</v>
      </c>
      <c r="B25" s="17">
        <f>DATE(annee_en_cours+1,11,11)</f>
        <v>45972</v>
      </c>
      <c r="D25" s="15"/>
    </row>
    <row r="26" spans="1:4" ht="15.75" x14ac:dyDescent="0.25">
      <c r="A26" s="16" t="s">
        <v>42</v>
      </c>
      <c r="B26" s="17">
        <f>DATE(annee_en_cours+1,12,25)</f>
        <v>46016</v>
      </c>
      <c r="D26" s="15"/>
    </row>
    <row r="27" spans="1:4" ht="15.75" x14ac:dyDescent="0.25">
      <c r="A27" s="16" t="s">
        <v>32</v>
      </c>
      <c r="B27" s="17">
        <f>DATE(annee_en_cours+2,1,1)</f>
        <v>46023</v>
      </c>
    </row>
    <row r="28" spans="1:4" ht="15.75" x14ac:dyDescent="0.25">
      <c r="A28" s="16" t="s">
        <v>33</v>
      </c>
      <c r="B28" s="17" cm="1">
        <f t="array" ref="B28">Paques(annee_en_cours+2)+1</f>
        <v>46118</v>
      </c>
    </row>
    <row r="29" spans="1:4" ht="15.75" x14ac:dyDescent="0.25">
      <c r="A29" s="16" t="s">
        <v>34</v>
      </c>
      <c r="B29" s="17">
        <f>DATE(annee_en_cours+2,5,1)</f>
        <v>46143</v>
      </c>
    </row>
    <row r="30" spans="1:4" ht="15.75" x14ac:dyDescent="0.25">
      <c r="A30" s="16" t="s">
        <v>35</v>
      </c>
      <c r="B30" s="17">
        <f>DATE(annee_en_cours+2,5,8)</f>
        <v>46150</v>
      </c>
    </row>
    <row r="31" spans="1:4" ht="15.75" x14ac:dyDescent="0.25">
      <c r="A31" s="16" t="s">
        <v>36</v>
      </c>
      <c r="B31" s="17" cm="1">
        <f t="array" ref="B31">Paques(annee_en_cours+2)+39</f>
        <v>46156</v>
      </c>
    </row>
    <row r="32" spans="1:4" ht="15.75" x14ac:dyDescent="0.25">
      <c r="A32" s="16" t="s">
        <v>37</v>
      </c>
      <c r="B32" s="17" cm="1">
        <f t="array" ref="B32">Paques(annee_en_cours+2)+50</f>
        <v>46167</v>
      </c>
    </row>
    <row r="33" spans="1:2" ht="15.75" x14ac:dyDescent="0.25">
      <c r="A33" s="16" t="s">
        <v>38</v>
      </c>
      <c r="B33" s="17">
        <f>DATE(annee_en_cours+2,7,14)</f>
        <v>46217</v>
      </c>
    </row>
    <row r="34" spans="1:2" ht="15.75" x14ac:dyDescent="0.25">
      <c r="A34" s="16" t="s">
        <v>39</v>
      </c>
      <c r="B34" s="17">
        <f>DATE(annee_en_cours+2,8,15)</f>
        <v>46249</v>
      </c>
    </row>
    <row r="35" spans="1:2" ht="15.75" x14ac:dyDescent="0.25">
      <c r="A35" s="16" t="s">
        <v>40</v>
      </c>
      <c r="B35" s="17">
        <f>DATE(annee_en_cours+2,11,1)</f>
        <v>46327</v>
      </c>
    </row>
    <row r="36" spans="1:2" ht="15.75" x14ac:dyDescent="0.25">
      <c r="A36" s="16" t="s">
        <v>41</v>
      </c>
      <c r="B36" s="17">
        <f>DATE(annee_en_cours+2,11,11)</f>
        <v>46337</v>
      </c>
    </row>
    <row r="37" spans="1:2" ht="15.75" x14ac:dyDescent="0.25">
      <c r="A37" s="16" t="s">
        <v>42</v>
      </c>
      <c r="B37" s="17">
        <f>DATE(annee_en_cours+2,12,25)</f>
        <v>46381</v>
      </c>
    </row>
    <row r="38" spans="1:2" ht="15.75" x14ac:dyDescent="0.25">
      <c r="A38" s="16" t="s">
        <v>32</v>
      </c>
      <c r="B38" s="28">
        <f>DATE(annee_en_cours+3,1,1)</f>
        <v>46388</v>
      </c>
    </row>
    <row r="39" spans="1:2" ht="15.75" x14ac:dyDescent="0.25">
      <c r="A39" s="16" t="s">
        <v>33</v>
      </c>
      <c r="B39" s="17" cm="1">
        <f t="array" ref="B39">Paques(annee_en_cours+3)+1</f>
        <v>46475</v>
      </c>
    </row>
    <row r="40" spans="1:2" ht="15.75" x14ac:dyDescent="0.25">
      <c r="A40" s="16" t="s">
        <v>34</v>
      </c>
      <c r="B40" s="17">
        <f>DATE(annee_en_cours+3,5,1)</f>
        <v>46508</v>
      </c>
    </row>
    <row r="41" spans="1:2" ht="15.75" x14ac:dyDescent="0.25">
      <c r="A41" s="16" t="s">
        <v>35</v>
      </c>
      <c r="B41" s="17">
        <f>DATE(annee_en_cours+3,5,8)</f>
        <v>46515</v>
      </c>
    </row>
    <row r="42" spans="1:2" ht="15.75" x14ac:dyDescent="0.25">
      <c r="A42" s="16" t="s">
        <v>36</v>
      </c>
      <c r="B42" s="17" cm="1">
        <f t="array" ref="B42">Paques(annee_en_cours+3)+39</f>
        <v>46513</v>
      </c>
    </row>
    <row r="43" spans="1:2" ht="15.75" x14ac:dyDescent="0.25">
      <c r="A43" s="16" t="s">
        <v>37</v>
      </c>
      <c r="B43" s="17" cm="1">
        <f t="array" ref="B43">Paques(annee_en_cours+3)+50</f>
        <v>46524</v>
      </c>
    </row>
    <row r="44" spans="1:2" ht="15.75" x14ac:dyDescent="0.25">
      <c r="A44" s="16" t="s">
        <v>38</v>
      </c>
      <c r="B44" s="17">
        <f>DATE(annee_en_cours+3,7,14)</f>
        <v>46582</v>
      </c>
    </row>
    <row r="45" spans="1:2" ht="15.75" x14ac:dyDescent="0.25">
      <c r="A45" s="16" t="s">
        <v>39</v>
      </c>
      <c r="B45" s="17">
        <f>DATE(annee_en_cours+3,8,15)</f>
        <v>46614</v>
      </c>
    </row>
    <row r="46" spans="1:2" ht="15.75" x14ac:dyDescent="0.25">
      <c r="A46" s="16" t="s">
        <v>40</v>
      </c>
      <c r="B46" s="17">
        <f>DATE(annee_en_cours+3,11,1)</f>
        <v>46692</v>
      </c>
    </row>
    <row r="47" spans="1:2" ht="15.75" x14ac:dyDescent="0.25">
      <c r="A47" s="16" t="s">
        <v>41</v>
      </c>
      <c r="B47" s="17">
        <f>DATE(annee_en_cours+3,11,11)</f>
        <v>46702</v>
      </c>
    </row>
    <row r="48" spans="1:2" ht="15.75" x14ac:dyDescent="0.25">
      <c r="A48" s="16" t="s">
        <v>42</v>
      </c>
      <c r="B48" s="17">
        <f>DATE(annee_en_cours+3,12,25)</f>
        <v>46746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057E-508E-4A97-9F2E-4E2091FD1ADD}">
  <sheetPr codeName="f1"/>
  <dimension ref="A1:R70"/>
  <sheetViews>
    <sheetView tabSelected="1" workbookViewId="0">
      <selection activeCell="K1" sqref="K1"/>
    </sheetView>
  </sheetViews>
  <sheetFormatPr baseColWidth="10" defaultColWidth="14.42578125" defaultRowHeight="15" x14ac:dyDescent="0.25"/>
  <cols>
    <col min="1" max="1" width="6.85546875" style="41" customWidth="1"/>
    <col min="2" max="3" width="8.85546875" style="41" bestFit="1" customWidth="1"/>
    <col min="4" max="5" width="9.7109375" style="41" customWidth="1"/>
    <col min="6" max="6" width="11.7109375" style="41" customWidth="1"/>
    <col min="7" max="7" width="9.7109375" style="41" customWidth="1"/>
    <col min="8" max="8" width="11.28515625" style="41" customWidth="1"/>
    <col min="9" max="9" width="9.7109375" style="41" customWidth="1"/>
    <col min="10" max="10" width="7.28515625" style="41" hidden="1" customWidth="1"/>
    <col min="11" max="11" width="12.7109375" style="41" customWidth="1"/>
    <col min="12" max="12" width="14.5703125" style="41" customWidth="1"/>
    <col min="13" max="13" width="3.7109375" style="41" customWidth="1"/>
    <col min="14" max="14" width="3.28515625" style="41" customWidth="1"/>
    <col min="15" max="15" width="34.28515625" style="41" customWidth="1"/>
    <col min="16" max="16" width="15" style="41" bestFit="1" customWidth="1"/>
    <col min="17" max="17" width="24" style="41" customWidth="1"/>
    <col min="18" max="18" width="3.28515625" style="41" customWidth="1"/>
    <col min="19" max="16384" width="14.42578125" style="41"/>
  </cols>
  <sheetData>
    <row r="1" spans="1:18" ht="39" customHeight="1" x14ac:dyDescent="0.3">
      <c r="B1" s="42"/>
      <c r="C1" s="42" t="s">
        <v>43</v>
      </c>
      <c r="D1" s="42"/>
      <c r="E1" s="42"/>
      <c r="F1" s="42"/>
      <c r="G1" s="42"/>
      <c r="H1" s="42"/>
      <c r="I1" s="42"/>
      <c r="O1" s="43" t="s">
        <v>44</v>
      </c>
      <c r="P1" s="44">
        <v>46601</v>
      </c>
    </row>
    <row r="2" spans="1:18" ht="11.25" customHeight="1" thickBot="1" x14ac:dyDescent="0.3">
      <c r="A2" s="45"/>
      <c r="B2" s="45"/>
      <c r="C2" s="45"/>
      <c r="D2" s="45"/>
      <c r="E2" s="45"/>
      <c r="F2" s="45"/>
      <c r="G2" s="45"/>
      <c r="H2" s="45"/>
      <c r="I2" s="45"/>
    </row>
    <row r="3" spans="1:18" ht="24.6" customHeight="1" thickBot="1" x14ac:dyDescent="0.3">
      <c r="A3" s="46" t="s">
        <v>45</v>
      </c>
      <c r="B3" s="47"/>
      <c r="C3" s="48"/>
      <c r="D3" s="49"/>
      <c r="E3" s="50"/>
      <c r="F3" s="48"/>
      <c r="G3" s="48"/>
      <c r="H3" s="48"/>
      <c r="I3" s="48"/>
      <c r="J3" s="51"/>
      <c r="K3" s="51"/>
      <c r="L3" s="52"/>
    </row>
    <row r="4" spans="1:18" ht="4.9000000000000004" customHeight="1" thickTop="1" thickBot="1" x14ac:dyDescent="0.3">
      <c r="A4" s="53"/>
      <c r="B4" s="53"/>
      <c r="C4" s="53"/>
      <c r="D4" s="53"/>
      <c r="E4" s="53"/>
      <c r="F4" s="53"/>
      <c r="G4" s="53"/>
      <c r="H4" s="53"/>
      <c r="I4" s="53"/>
      <c r="N4" s="54"/>
      <c r="O4" s="55"/>
      <c r="P4" s="55"/>
      <c r="Q4" s="55"/>
      <c r="R4" s="56"/>
    </row>
    <row r="5" spans="1:18" ht="15" customHeight="1" thickBot="1" x14ac:dyDescent="0.3">
      <c r="A5" s="57" t="s">
        <v>46</v>
      </c>
      <c r="B5" s="57" t="s">
        <v>47</v>
      </c>
      <c r="C5" s="57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3" t="s">
        <v>53</v>
      </c>
      <c r="I5" s="24" t="s">
        <v>54</v>
      </c>
      <c r="J5" s="25" t="s">
        <v>55</v>
      </c>
      <c r="K5" s="58" t="s">
        <v>56</v>
      </c>
      <c r="L5" s="59"/>
      <c r="N5" s="60"/>
      <c r="O5" s="61" t="s">
        <v>57</v>
      </c>
      <c r="P5" s="61"/>
      <c r="Q5" s="61"/>
      <c r="R5" s="62"/>
    </row>
    <row r="6" spans="1:18" ht="14.25" customHeight="1" x14ac:dyDescent="0.25">
      <c r="A6" s="63">
        <f>_xlfn.ISOWEEKNUM(B6)</f>
        <v>31</v>
      </c>
      <c r="B6" s="64">
        <f>debut_calendrier</f>
        <v>46601</v>
      </c>
      <c r="C6" s="64">
        <f>B6+5</f>
        <v>46606</v>
      </c>
      <c r="D6" s="3"/>
      <c r="E6" s="3"/>
      <c r="F6" s="3"/>
      <c r="G6" s="3"/>
      <c r="H6" s="4"/>
      <c r="I6" s="5"/>
      <c r="J6" s="20"/>
      <c r="K6" s="66" t="s">
        <v>58</v>
      </c>
      <c r="L6" s="67" t="s">
        <v>59</v>
      </c>
      <c r="N6" s="60"/>
      <c r="O6" s="68"/>
      <c r="P6" s="68"/>
      <c r="Q6" s="68"/>
      <c r="R6" s="62"/>
    </row>
    <row r="7" spans="1:18" ht="14.25" customHeight="1" x14ac:dyDescent="0.25">
      <c r="A7" s="63">
        <f t="shared" ref="A7:A67" si="0">_xlfn.ISOWEEKNUM(B7)</f>
        <v>32</v>
      </c>
      <c r="B7" s="64">
        <f>B6+7</f>
        <v>46608</v>
      </c>
      <c r="C7" s="64">
        <f t="shared" ref="C7:C67" si="1">B7+5</f>
        <v>46613</v>
      </c>
      <c r="D7" s="3"/>
      <c r="E7" s="3"/>
      <c r="F7" s="3"/>
      <c r="G7" s="3"/>
      <c r="H7" s="4"/>
      <c r="I7" s="5"/>
      <c r="J7" s="40" t="s">
        <v>61</v>
      </c>
      <c r="K7" s="69"/>
      <c r="L7" s="70"/>
      <c r="N7" s="60"/>
      <c r="O7" s="71" t="s">
        <v>60</v>
      </c>
      <c r="P7" s="71"/>
      <c r="Q7" s="29" t="s">
        <v>2</v>
      </c>
      <c r="R7" s="62"/>
    </row>
    <row r="8" spans="1:18" ht="14.25" customHeight="1" x14ac:dyDescent="0.25">
      <c r="A8" s="63">
        <f t="shared" si="0"/>
        <v>33</v>
      </c>
      <c r="B8" s="64">
        <f t="shared" ref="B8:B70" si="2">B7+7</f>
        <v>46615</v>
      </c>
      <c r="C8" s="64">
        <f t="shared" si="1"/>
        <v>46620</v>
      </c>
      <c r="D8" s="3"/>
      <c r="E8" s="3"/>
      <c r="F8" s="3"/>
      <c r="G8" s="3"/>
      <c r="H8" s="4"/>
      <c r="I8" s="5"/>
      <c r="J8" s="10"/>
      <c r="K8" s="73"/>
      <c r="L8" s="70"/>
      <c r="N8" s="60"/>
      <c r="O8" s="71"/>
      <c r="P8" s="71"/>
      <c r="Q8" s="72"/>
      <c r="R8" s="62"/>
    </row>
    <row r="9" spans="1:18" ht="14.25" customHeight="1" x14ac:dyDescent="0.25">
      <c r="A9" s="63">
        <f t="shared" si="0"/>
        <v>34</v>
      </c>
      <c r="B9" s="64">
        <f t="shared" si="2"/>
        <v>46622</v>
      </c>
      <c r="C9" s="64">
        <f t="shared" si="1"/>
        <v>46627</v>
      </c>
      <c r="D9" s="3"/>
      <c r="E9" s="3"/>
      <c r="F9" s="3"/>
      <c r="G9" s="3"/>
      <c r="H9" s="4"/>
      <c r="I9" s="5"/>
      <c r="J9" s="10"/>
      <c r="K9" s="74" t="s">
        <v>61</v>
      </c>
      <c r="L9" s="70"/>
      <c r="N9" s="60"/>
      <c r="O9" s="75"/>
      <c r="P9" s="75"/>
      <c r="Q9" s="75"/>
      <c r="R9" s="62"/>
    </row>
    <row r="10" spans="1:18" ht="14.25" customHeight="1" x14ac:dyDescent="0.25">
      <c r="A10" s="63">
        <f t="shared" si="0"/>
        <v>35</v>
      </c>
      <c r="B10" s="64">
        <f t="shared" si="2"/>
        <v>46629</v>
      </c>
      <c r="C10" s="64">
        <f t="shared" si="1"/>
        <v>46634</v>
      </c>
      <c r="D10" s="3"/>
      <c r="E10" s="3"/>
      <c r="F10" s="3"/>
      <c r="G10" s="3"/>
      <c r="H10" s="4"/>
      <c r="I10" s="5"/>
      <c r="J10" s="10"/>
      <c r="K10" s="76"/>
      <c r="L10" s="70"/>
      <c r="N10" s="60"/>
      <c r="O10" s="77" t="s">
        <v>62</v>
      </c>
      <c r="P10" s="77"/>
      <c r="Q10" s="77"/>
      <c r="R10" s="62"/>
    </row>
    <row r="11" spans="1:18" ht="14.25" customHeight="1" thickBot="1" x14ac:dyDescent="0.3">
      <c r="A11" s="63">
        <f t="shared" si="0"/>
        <v>36</v>
      </c>
      <c r="B11" s="64">
        <f t="shared" si="2"/>
        <v>46636</v>
      </c>
      <c r="C11" s="64">
        <f t="shared" si="1"/>
        <v>46641</v>
      </c>
      <c r="D11" s="3"/>
      <c r="E11" s="3"/>
      <c r="F11" s="3"/>
      <c r="G11" s="3"/>
      <c r="H11" s="4"/>
      <c r="I11" s="5"/>
      <c r="J11" s="10"/>
      <c r="K11" s="78"/>
      <c r="L11" s="79"/>
      <c r="N11" s="60"/>
      <c r="O11" s="80" t="s">
        <v>63</v>
      </c>
      <c r="P11" s="80"/>
      <c r="Q11" s="80"/>
      <c r="R11" s="62"/>
    </row>
    <row r="12" spans="1:18" ht="14.25" customHeight="1" x14ac:dyDescent="0.25">
      <c r="A12" s="63">
        <f t="shared" si="0"/>
        <v>37</v>
      </c>
      <c r="B12" s="64">
        <f t="shared" si="2"/>
        <v>46643</v>
      </c>
      <c r="C12" s="64">
        <f t="shared" si="1"/>
        <v>46648</v>
      </c>
      <c r="D12" s="3"/>
      <c r="E12" s="3"/>
      <c r="F12" s="3"/>
      <c r="G12" s="3"/>
      <c r="H12" s="4"/>
      <c r="I12" s="5"/>
      <c r="J12" s="10"/>
      <c r="K12" s="81" t="s">
        <v>64</v>
      </c>
      <c r="L12" s="67" t="s">
        <v>65</v>
      </c>
      <c r="N12" s="60"/>
      <c r="O12" s="82"/>
      <c r="P12" s="83"/>
      <c r="Q12" s="84" t="s">
        <v>66</v>
      </c>
      <c r="R12" s="62"/>
    </row>
    <row r="13" spans="1:18" ht="14.25" customHeight="1" thickBot="1" x14ac:dyDescent="0.3">
      <c r="A13" s="63">
        <f t="shared" si="0"/>
        <v>38</v>
      </c>
      <c r="B13" s="64">
        <f t="shared" si="2"/>
        <v>46650</v>
      </c>
      <c r="C13" s="64">
        <f t="shared" si="1"/>
        <v>46655</v>
      </c>
      <c r="D13" s="3"/>
      <c r="E13" s="3"/>
      <c r="F13" s="3"/>
      <c r="G13" s="3"/>
      <c r="H13" s="4"/>
      <c r="I13" s="5"/>
      <c r="J13" s="10"/>
      <c r="K13" s="85"/>
      <c r="L13" s="79"/>
      <c r="N13" s="60"/>
      <c r="O13" s="86" t="s">
        <v>67</v>
      </c>
      <c r="P13" s="87"/>
      <c r="Q13" s="37"/>
      <c r="R13" s="62"/>
    </row>
    <row r="14" spans="1:18" ht="14.25" customHeight="1" x14ac:dyDescent="0.25">
      <c r="A14" s="63">
        <f t="shared" si="0"/>
        <v>39</v>
      </c>
      <c r="B14" s="64">
        <f t="shared" si="2"/>
        <v>46657</v>
      </c>
      <c r="C14" s="64">
        <f t="shared" si="1"/>
        <v>46662</v>
      </c>
      <c r="D14" s="3"/>
      <c r="E14" s="3"/>
      <c r="F14" s="3"/>
      <c r="G14" s="3"/>
      <c r="H14" s="4"/>
      <c r="I14" s="5"/>
      <c r="J14" s="10"/>
      <c r="K14" s="88" t="s">
        <v>68</v>
      </c>
      <c r="L14" s="70" t="s">
        <v>69</v>
      </c>
      <c r="N14" s="60"/>
      <c r="O14" s="89"/>
      <c r="P14" s="90"/>
      <c r="Q14" s="38"/>
      <c r="R14" s="62"/>
    </row>
    <row r="15" spans="1:18" ht="14.25" customHeight="1" x14ac:dyDescent="0.25">
      <c r="A15" s="63">
        <f t="shared" si="0"/>
        <v>40</v>
      </c>
      <c r="B15" s="64">
        <f t="shared" si="2"/>
        <v>46664</v>
      </c>
      <c r="C15" s="64">
        <f t="shared" si="1"/>
        <v>46669</v>
      </c>
      <c r="D15" s="3"/>
      <c r="E15" s="3"/>
      <c r="F15" s="3"/>
      <c r="G15" s="3"/>
      <c r="H15" s="4"/>
      <c r="I15" s="5"/>
      <c r="J15" s="10"/>
      <c r="K15" s="88"/>
      <c r="L15" s="70"/>
      <c r="N15" s="60"/>
      <c r="O15" s="91" t="s">
        <v>70</v>
      </c>
      <c r="P15" s="92"/>
      <c r="Q15" s="8"/>
      <c r="R15" s="62"/>
    </row>
    <row r="16" spans="1:18" ht="14.25" customHeight="1" thickBot="1" x14ac:dyDescent="0.3">
      <c r="A16" s="63">
        <f t="shared" si="0"/>
        <v>41</v>
      </c>
      <c r="B16" s="64">
        <f t="shared" si="2"/>
        <v>46671</v>
      </c>
      <c r="C16" s="64">
        <f t="shared" si="1"/>
        <v>46676</v>
      </c>
      <c r="D16" s="3"/>
      <c r="E16" s="3"/>
      <c r="F16" s="3"/>
      <c r="G16" s="3"/>
      <c r="H16" s="4"/>
      <c r="I16" s="5"/>
      <c r="J16" s="10"/>
      <c r="K16" s="88"/>
      <c r="L16" s="70"/>
      <c r="N16" s="60"/>
      <c r="O16" s="94" t="s">
        <v>12</v>
      </c>
      <c r="P16" s="95"/>
      <c r="Q16" s="9"/>
      <c r="R16" s="62"/>
    </row>
    <row r="17" spans="1:18" ht="14.25" customHeight="1" thickBot="1" x14ac:dyDescent="0.3">
      <c r="A17" s="63">
        <f t="shared" si="0"/>
        <v>42</v>
      </c>
      <c r="B17" s="64">
        <f t="shared" si="2"/>
        <v>46678</v>
      </c>
      <c r="C17" s="64">
        <f t="shared" si="1"/>
        <v>46683</v>
      </c>
      <c r="D17" s="3"/>
      <c r="E17" s="3"/>
      <c r="F17" s="3"/>
      <c r="G17" s="3"/>
      <c r="H17" s="4"/>
      <c r="I17" s="5"/>
      <c r="J17" s="10"/>
      <c r="K17" s="96"/>
      <c r="L17" s="79"/>
      <c r="N17" s="60"/>
      <c r="O17" s="97" t="s">
        <v>71</v>
      </c>
      <c r="P17" s="98"/>
      <c r="Q17" s="99">
        <f>SUM(Q13:Q16)</f>
        <v>0</v>
      </c>
      <c r="R17" s="62"/>
    </row>
    <row r="18" spans="1:18" ht="14.25" customHeight="1" thickBot="1" x14ac:dyDescent="0.3">
      <c r="A18" s="63">
        <f t="shared" si="0"/>
        <v>43</v>
      </c>
      <c r="B18" s="64">
        <f t="shared" si="2"/>
        <v>46685</v>
      </c>
      <c r="C18" s="64">
        <f t="shared" si="1"/>
        <v>46690</v>
      </c>
      <c r="D18" s="3"/>
      <c r="E18" s="3"/>
      <c r="F18" s="3"/>
      <c r="G18" s="3"/>
      <c r="H18" s="4"/>
      <c r="I18" s="5"/>
      <c r="J18" s="10"/>
      <c r="K18" s="100" t="s">
        <v>72</v>
      </c>
      <c r="L18" s="101" t="s">
        <v>73</v>
      </c>
      <c r="N18" s="60"/>
      <c r="O18" s="102"/>
      <c r="P18" s="102"/>
      <c r="Q18" s="102"/>
      <c r="R18" s="62"/>
    </row>
    <row r="19" spans="1:18" ht="14.25" customHeight="1" x14ac:dyDescent="0.25">
      <c r="A19" s="63">
        <f t="shared" si="0"/>
        <v>44</v>
      </c>
      <c r="B19" s="64">
        <f t="shared" si="2"/>
        <v>46692</v>
      </c>
      <c r="C19" s="64">
        <f t="shared" si="1"/>
        <v>46697</v>
      </c>
      <c r="D19" s="3"/>
      <c r="E19" s="3"/>
      <c r="F19" s="3"/>
      <c r="G19" s="3"/>
      <c r="H19" s="4"/>
      <c r="I19" s="5"/>
      <c r="J19" s="10"/>
      <c r="K19" s="103"/>
      <c r="L19" s="104"/>
      <c r="M19" s="105"/>
      <c r="N19" s="60"/>
      <c r="O19" s="106"/>
      <c r="P19" s="107" t="s">
        <v>74</v>
      </c>
      <c r="Q19" s="84" t="s">
        <v>75</v>
      </c>
      <c r="R19" s="62"/>
    </row>
    <row r="20" spans="1:18" ht="14.25" customHeight="1" x14ac:dyDescent="0.25">
      <c r="A20" s="63">
        <f t="shared" si="0"/>
        <v>45</v>
      </c>
      <c r="B20" s="64">
        <f t="shared" si="2"/>
        <v>46699</v>
      </c>
      <c r="C20" s="64">
        <f t="shared" si="1"/>
        <v>46704</v>
      </c>
      <c r="D20" s="3"/>
      <c r="E20" s="3"/>
      <c r="F20" s="3"/>
      <c r="G20" s="3"/>
      <c r="H20" s="4"/>
      <c r="I20" s="5"/>
      <c r="J20" s="10"/>
      <c r="K20" s="103"/>
      <c r="L20" s="104"/>
      <c r="M20" s="105"/>
      <c r="N20" s="60"/>
      <c r="O20" s="108"/>
      <c r="P20" s="109" t="s">
        <v>76</v>
      </c>
      <c r="Q20" s="110"/>
      <c r="R20" s="62"/>
    </row>
    <row r="21" spans="1:18" ht="14.25" customHeight="1" thickBot="1" x14ac:dyDescent="0.3">
      <c r="A21" s="63">
        <f t="shared" si="0"/>
        <v>46</v>
      </c>
      <c r="B21" s="64">
        <f t="shared" si="2"/>
        <v>46706</v>
      </c>
      <c r="C21" s="64">
        <f t="shared" si="1"/>
        <v>46711</v>
      </c>
      <c r="D21" s="3"/>
      <c r="E21" s="3"/>
      <c r="F21" s="3"/>
      <c r="G21" s="3"/>
      <c r="H21" s="4"/>
      <c r="I21" s="5"/>
      <c r="J21" s="10"/>
      <c r="K21" s="111"/>
      <c r="L21" s="112"/>
      <c r="N21" s="60"/>
      <c r="O21" s="108"/>
      <c r="P21" s="113"/>
      <c r="Q21" s="114"/>
      <c r="R21" s="62"/>
    </row>
    <row r="22" spans="1:18" ht="14.25" customHeight="1" x14ac:dyDescent="0.25">
      <c r="A22" s="63">
        <f t="shared" si="0"/>
        <v>47</v>
      </c>
      <c r="B22" s="64">
        <f t="shared" si="2"/>
        <v>46713</v>
      </c>
      <c r="C22" s="64">
        <f t="shared" si="1"/>
        <v>46718</v>
      </c>
      <c r="D22" s="3"/>
      <c r="E22" s="3"/>
      <c r="F22" s="3"/>
      <c r="G22" s="3"/>
      <c r="H22" s="4"/>
      <c r="I22" s="5"/>
      <c r="J22" s="10"/>
      <c r="K22" s="115"/>
      <c r="L22" s="115"/>
      <c r="N22" s="60"/>
      <c r="O22" s="116"/>
      <c r="P22" s="117"/>
      <c r="Q22" s="118"/>
      <c r="R22" s="62"/>
    </row>
    <row r="23" spans="1:18" ht="14.25" customHeight="1" x14ac:dyDescent="0.25">
      <c r="A23" s="63">
        <f t="shared" si="0"/>
        <v>48</v>
      </c>
      <c r="B23" s="64">
        <f t="shared" si="2"/>
        <v>46720</v>
      </c>
      <c r="C23" s="64">
        <f t="shared" si="1"/>
        <v>46725</v>
      </c>
      <c r="D23" s="3"/>
      <c r="E23" s="3"/>
      <c r="F23" s="3"/>
      <c r="G23" s="3"/>
      <c r="H23" s="4"/>
      <c r="I23" s="5"/>
      <c r="J23" s="10"/>
      <c r="N23" s="60"/>
      <c r="O23" s="119" t="s">
        <v>77</v>
      </c>
      <c r="P23" s="120">
        <f>COUNTIF(D:I,"U")+COUNTIF(D:I,"S")</f>
        <v>0</v>
      </c>
      <c r="Q23" s="93">
        <f>P23/5</f>
        <v>0</v>
      </c>
      <c r="R23" s="62"/>
    </row>
    <row r="24" spans="1:18" ht="14.25" customHeight="1" x14ac:dyDescent="0.25">
      <c r="A24" s="63">
        <f t="shared" si="0"/>
        <v>49</v>
      </c>
      <c r="B24" s="64">
        <f t="shared" si="2"/>
        <v>46727</v>
      </c>
      <c r="C24" s="64">
        <f t="shared" si="1"/>
        <v>46732</v>
      </c>
      <c r="D24" s="3"/>
      <c r="E24" s="3"/>
      <c r="F24" s="3"/>
      <c r="G24" s="3"/>
      <c r="H24" s="4"/>
      <c r="I24" s="5"/>
      <c r="J24" s="10"/>
      <c r="N24" s="60"/>
      <c r="O24" s="119" t="s">
        <v>78</v>
      </c>
      <c r="P24" s="120">
        <f>COUNTIF(D:I,"Férié")</f>
        <v>0</v>
      </c>
      <c r="Q24" s="121"/>
      <c r="R24" s="62"/>
    </row>
    <row r="25" spans="1:18" ht="14.25" customHeight="1" thickBot="1" x14ac:dyDescent="0.3">
      <c r="A25" s="63">
        <f t="shared" si="0"/>
        <v>50</v>
      </c>
      <c r="B25" s="64">
        <f t="shared" si="2"/>
        <v>46734</v>
      </c>
      <c r="C25" s="64">
        <f t="shared" si="1"/>
        <v>46739</v>
      </c>
      <c r="D25" s="3"/>
      <c r="E25" s="3"/>
      <c r="F25" s="3"/>
      <c r="G25" s="3"/>
      <c r="H25" s="4"/>
      <c r="I25" s="5"/>
      <c r="J25" s="10"/>
      <c r="N25" s="60"/>
      <c r="O25" s="122" t="s">
        <v>79</v>
      </c>
      <c r="P25" s="123">
        <f>COUNTIF(D:I,"E")</f>
        <v>0</v>
      </c>
      <c r="Q25" s="124"/>
      <c r="R25" s="62"/>
    </row>
    <row r="26" spans="1:18" ht="14.25" customHeight="1" thickBot="1" x14ac:dyDescent="0.3">
      <c r="A26" s="63">
        <f t="shared" si="0"/>
        <v>51</v>
      </c>
      <c r="B26" s="64">
        <f t="shared" si="2"/>
        <v>46741</v>
      </c>
      <c r="C26" s="64">
        <f t="shared" si="1"/>
        <v>46746</v>
      </c>
      <c r="D26" s="3"/>
      <c r="E26" s="3"/>
      <c r="F26" s="3"/>
      <c r="G26" s="3"/>
      <c r="H26" s="4"/>
      <c r="I26" s="5"/>
      <c r="J26" s="10"/>
      <c r="N26" s="125"/>
      <c r="O26" s="126"/>
      <c r="P26" s="126"/>
      <c r="Q26" s="126"/>
      <c r="R26" s="127"/>
    </row>
    <row r="27" spans="1:18" ht="14.25" customHeight="1" thickTop="1" x14ac:dyDescent="0.25">
      <c r="A27" s="63">
        <f t="shared" si="0"/>
        <v>52</v>
      </c>
      <c r="B27" s="64">
        <f t="shared" si="2"/>
        <v>46748</v>
      </c>
      <c r="C27" s="64">
        <f t="shared" si="1"/>
        <v>46753</v>
      </c>
      <c r="D27" s="3"/>
      <c r="E27" s="3"/>
      <c r="F27" s="3"/>
      <c r="G27" s="3"/>
      <c r="H27" s="4"/>
      <c r="I27" s="5"/>
      <c r="J27" s="10"/>
    </row>
    <row r="28" spans="1:18" ht="14.25" customHeight="1" x14ac:dyDescent="0.25">
      <c r="A28" s="63">
        <f t="shared" si="0"/>
        <v>1</v>
      </c>
      <c r="B28" s="64">
        <f t="shared" si="2"/>
        <v>46755</v>
      </c>
      <c r="C28" s="64">
        <f t="shared" si="1"/>
        <v>46760</v>
      </c>
      <c r="D28" s="3"/>
      <c r="E28" s="3"/>
      <c r="F28" s="3"/>
      <c r="G28" s="3"/>
      <c r="H28" s="4"/>
      <c r="I28" s="5"/>
      <c r="J28" s="10"/>
    </row>
    <row r="29" spans="1:18" ht="14.25" customHeight="1" x14ac:dyDescent="0.25">
      <c r="A29" s="63">
        <f t="shared" si="0"/>
        <v>2</v>
      </c>
      <c r="B29" s="64">
        <f t="shared" si="2"/>
        <v>46762</v>
      </c>
      <c r="C29" s="64">
        <f t="shared" si="1"/>
        <v>46767</v>
      </c>
      <c r="D29" s="3"/>
      <c r="E29" s="3"/>
      <c r="F29" s="3"/>
      <c r="G29" s="3"/>
      <c r="H29" s="4"/>
      <c r="I29" s="5"/>
      <c r="J29" s="10"/>
    </row>
    <row r="30" spans="1:18" ht="14.25" customHeight="1" x14ac:dyDescent="0.25">
      <c r="A30" s="63">
        <f t="shared" si="0"/>
        <v>3</v>
      </c>
      <c r="B30" s="64">
        <f t="shared" si="2"/>
        <v>46769</v>
      </c>
      <c r="C30" s="64">
        <f t="shared" si="1"/>
        <v>46774</v>
      </c>
      <c r="D30" s="6"/>
      <c r="E30" s="6"/>
      <c r="F30" s="6"/>
      <c r="G30" s="6"/>
      <c r="H30" s="7"/>
      <c r="I30" s="26"/>
      <c r="J30" s="27"/>
    </row>
    <row r="31" spans="1:18" ht="15" customHeight="1" x14ac:dyDescent="0.25">
      <c r="A31" s="63">
        <f t="shared" si="0"/>
        <v>4</v>
      </c>
      <c r="B31" s="64">
        <f t="shared" si="2"/>
        <v>46776</v>
      </c>
      <c r="C31" s="128">
        <f t="shared" si="1"/>
        <v>46781</v>
      </c>
      <c r="D31" s="26"/>
      <c r="E31" s="26"/>
      <c r="F31" s="26"/>
      <c r="G31" s="26"/>
      <c r="H31" s="26"/>
      <c r="I31" s="26"/>
      <c r="J31" s="26"/>
    </row>
    <row r="32" spans="1:18" ht="15" customHeight="1" x14ac:dyDescent="0.25">
      <c r="A32" s="63">
        <f t="shared" si="0"/>
        <v>5</v>
      </c>
      <c r="B32" s="64">
        <f t="shared" si="2"/>
        <v>46783</v>
      </c>
      <c r="C32" s="128">
        <f t="shared" si="1"/>
        <v>46788</v>
      </c>
      <c r="D32" s="5"/>
      <c r="E32" s="5"/>
      <c r="F32" s="5"/>
      <c r="G32" s="5"/>
      <c r="H32" s="5"/>
      <c r="I32" s="5"/>
      <c r="J32" s="5"/>
    </row>
    <row r="33" spans="1:10" ht="15" customHeight="1" x14ac:dyDescent="0.25">
      <c r="A33" s="63">
        <f t="shared" si="0"/>
        <v>6</v>
      </c>
      <c r="B33" s="64">
        <f t="shared" si="2"/>
        <v>46790</v>
      </c>
      <c r="C33" s="128">
        <f t="shared" si="1"/>
        <v>46795</v>
      </c>
      <c r="D33" s="5"/>
      <c r="E33" s="5"/>
      <c r="F33" s="5"/>
      <c r="G33" s="5"/>
      <c r="H33" s="5"/>
      <c r="I33" s="5"/>
      <c r="J33" s="5"/>
    </row>
    <row r="34" spans="1:10" ht="15" customHeight="1" x14ac:dyDescent="0.25">
      <c r="A34" s="63">
        <f t="shared" si="0"/>
        <v>7</v>
      </c>
      <c r="B34" s="64">
        <f t="shared" si="2"/>
        <v>46797</v>
      </c>
      <c r="C34" s="128">
        <f t="shared" si="1"/>
        <v>46802</v>
      </c>
      <c r="D34" s="5"/>
      <c r="E34" s="5"/>
      <c r="F34" s="5"/>
      <c r="G34" s="5"/>
      <c r="H34" s="5"/>
      <c r="I34" s="5"/>
      <c r="J34" s="5"/>
    </row>
    <row r="35" spans="1:10" ht="15" customHeight="1" x14ac:dyDescent="0.25">
      <c r="A35" s="63">
        <f t="shared" si="0"/>
        <v>8</v>
      </c>
      <c r="B35" s="64">
        <f t="shared" si="2"/>
        <v>46804</v>
      </c>
      <c r="C35" s="128">
        <f t="shared" si="1"/>
        <v>46809</v>
      </c>
      <c r="D35" s="5"/>
      <c r="E35" s="5"/>
      <c r="F35" s="5"/>
      <c r="G35" s="5"/>
      <c r="H35" s="5"/>
      <c r="I35" s="5"/>
      <c r="J35" s="5"/>
    </row>
    <row r="36" spans="1:10" ht="15" customHeight="1" x14ac:dyDescent="0.25">
      <c r="A36" s="63">
        <f t="shared" si="0"/>
        <v>9</v>
      </c>
      <c r="B36" s="64">
        <f t="shared" si="2"/>
        <v>46811</v>
      </c>
      <c r="C36" s="128">
        <f t="shared" si="1"/>
        <v>46816</v>
      </c>
      <c r="D36" s="5"/>
      <c r="E36" s="5"/>
      <c r="F36" s="5"/>
      <c r="G36" s="5"/>
      <c r="H36" s="5"/>
      <c r="I36" s="5"/>
      <c r="J36" s="5"/>
    </row>
    <row r="37" spans="1:10" ht="15" customHeight="1" x14ac:dyDescent="0.25">
      <c r="A37" s="63">
        <f t="shared" si="0"/>
        <v>10</v>
      </c>
      <c r="B37" s="64">
        <f t="shared" si="2"/>
        <v>46818</v>
      </c>
      <c r="C37" s="128">
        <f t="shared" si="1"/>
        <v>46823</v>
      </c>
      <c r="D37" s="5"/>
      <c r="E37" s="5"/>
      <c r="F37" s="5"/>
      <c r="G37" s="5"/>
      <c r="H37" s="5"/>
      <c r="I37" s="5"/>
      <c r="J37" s="5"/>
    </row>
    <row r="38" spans="1:10" ht="15" customHeight="1" x14ac:dyDescent="0.25">
      <c r="A38" s="63">
        <f t="shared" si="0"/>
        <v>11</v>
      </c>
      <c r="B38" s="64">
        <f t="shared" si="2"/>
        <v>46825</v>
      </c>
      <c r="C38" s="128">
        <f t="shared" si="1"/>
        <v>46830</v>
      </c>
      <c r="D38" s="5"/>
      <c r="E38" s="5"/>
      <c r="F38" s="5"/>
      <c r="G38" s="5"/>
      <c r="H38" s="5"/>
      <c r="I38" s="5"/>
      <c r="J38" s="5"/>
    </row>
    <row r="39" spans="1:10" ht="15" customHeight="1" x14ac:dyDescent="0.25">
      <c r="A39" s="63">
        <f t="shared" si="0"/>
        <v>12</v>
      </c>
      <c r="B39" s="64">
        <f t="shared" si="2"/>
        <v>46832</v>
      </c>
      <c r="C39" s="128">
        <f t="shared" si="1"/>
        <v>46837</v>
      </c>
      <c r="D39" s="5"/>
      <c r="E39" s="5"/>
      <c r="F39" s="5"/>
      <c r="G39" s="5"/>
      <c r="H39" s="5"/>
      <c r="I39" s="5"/>
      <c r="J39" s="5"/>
    </row>
    <row r="40" spans="1:10" ht="15" customHeight="1" x14ac:dyDescent="0.25">
      <c r="A40" s="63">
        <f t="shared" si="0"/>
        <v>13</v>
      </c>
      <c r="B40" s="64">
        <f t="shared" si="2"/>
        <v>46839</v>
      </c>
      <c r="C40" s="128">
        <f t="shared" si="1"/>
        <v>46844</v>
      </c>
      <c r="D40" s="5"/>
      <c r="E40" s="5"/>
      <c r="F40" s="5"/>
      <c r="G40" s="5"/>
      <c r="H40" s="5"/>
      <c r="I40" s="5"/>
      <c r="J40" s="5"/>
    </row>
    <row r="41" spans="1:10" ht="15" customHeight="1" x14ac:dyDescent="0.25">
      <c r="A41" s="63">
        <f t="shared" si="0"/>
        <v>14</v>
      </c>
      <c r="B41" s="64">
        <f t="shared" si="2"/>
        <v>46846</v>
      </c>
      <c r="C41" s="128">
        <f t="shared" si="1"/>
        <v>46851</v>
      </c>
      <c r="D41" s="5"/>
      <c r="E41" s="5"/>
      <c r="F41" s="5"/>
      <c r="G41" s="5"/>
      <c r="H41" s="5"/>
      <c r="I41" s="5"/>
      <c r="J41" s="5"/>
    </row>
    <row r="42" spans="1:10" ht="15" customHeight="1" x14ac:dyDescent="0.25">
      <c r="A42" s="63">
        <f t="shared" si="0"/>
        <v>15</v>
      </c>
      <c r="B42" s="64">
        <f t="shared" si="2"/>
        <v>46853</v>
      </c>
      <c r="C42" s="128">
        <f t="shared" si="1"/>
        <v>46858</v>
      </c>
      <c r="D42" s="5"/>
      <c r="E42" s="5"/>
      <c r="F42" s="5"/>
      <c r="G42" s="5"/>
      <c r="H42" s="5"/>
      <c r="I42" s="5"/>
      <c r="J42" s="5"/>
    </row>
    <row r="43" spans="1:10" ht="15" customHeight="1" x14ac:dyDescent="0.25">
      <c r="A43" s="63">
        <f t="shared" si="0"/>
        <v>16</v>
      </c>
      <c r="B43" s="64">
        <f t="shared" si="2"/>
        <v>46860</v>
      </c>
      <c r="C43" s="128">
        <f t="shared" si="1"/>
        <v>46865</v>
      </c>
      <c r="D43" s="5"/>
      <c r="E43" s="5"/>
      <c r="F43" s="5"/>
      <c r="G43" s="5"/>
      <c r="H43" s="5"/>
      <c r="I43" s="5"/>
      <c r="J43" s="5"/>
    </row>
    <row r="44" spans="1:10" ht="15" customHeight="1" x14ac:dyDescent="0.25">
      <c r="A44" s="63">
        <f t="shared" si="0"/>
        <v>17</v>
      </c>
      <c r="B44" s="64">
        <f t="shared" si="2"/>
        <v>46867</v>
      </c>
      <c r="C44" s="128">
        <f t="shared" si="1"/>
        <v>46872</v>
      </c>
      <c r="D44" s="5"/>
      <c r="E44" s="5"/>
      <c r="F44" s="5"/>
      <c r="G44" s="5"/>
      <c r="H44" s="5"/>
      <c r="I44" s="5"/>
      <c r="J44" s="5"/>
    </row>
    <row r="45" spans="1:10" ht="15" customHeight="1" x14ac:dyDescent="0.25">
      <c r="A45" s="63">
        <f t="shared" si="0"/>
        <v>18</v>
      </c>
      <c r="B45" s="64">
        <f t="shared" si="2"/>
        <v>46874</v>
      </c>
      <c r="C45" s="128">
        <f t="shared" si="1"/>
        <v>46879</v>
      </c>
      <c r="D45" s="5"/>
      <c r="E45" s="5"/>
      <c r="F45" s="5"/>
      <c r="G45" s="5"/>
      <c r="H45" s="5"/>
      <c r="I45" s="5"/>
      <c r="J45" s="5"/>
    </row>
    <row r="46" spans="1:10" ht="15" customHeight="1" x14ac:dyDescent="0.25">
      <c r="A46" s="63">
        <f t="shared" si="0"/>
        <v>19</v>
      </c>
      <c r="B46" s="64">
        <f t="shared" si="2"/>
        <v>46881</v>
      </c>
      <c r="C46" s="128">
        <f t="shared" si="1"/>
        <v>46886</v>
      </c>
      <c r="D46" s="5"/>
      <c r="E46" s="5"/>
      <c r="F46" s="5"/>
      <c r="G46" s="5"/>
      <c r="H46" s="5"/>
      <c r="I46" s="5"/>
      <c r="J46" s="5"/>
    </row>
    <row r="47" spans="1:10" ht="15" customHeight="1" x14ac:dyDescent="0.25">
      <c r="A47" s="63">
        <f t="shared" si="0"/>
        <v>20</v>
      </c>
      <c r="B47" s="64">
        <f t="shared" si="2"/>
        <v>46888</v>
      </c>
      <c r="C47" s="128">
        <f t="shared" si="1"/>
        <v>46893</v>
      </c>
      <c r="D47" s="5"/>
      <c r="E47" s="5"/>
      <c r="F47" s="5"/>
      <c r="G47" s="5"/>
      <c r="H47" s="5"/>
      <c r="I47" s="5"/>
      <c r="J47" s="5"/>
    </row>
    <row r="48" spans="1:10" ht="15" customHeight="1" x14ac:dyDescent="0.25">
      <c r="A48" s="63">
        <f t="shared" si="0"/>
        <v>21</v>
      </c>
      <c r="B48" s="64">
        <f t="shared" si="2"/>
        <v>46895</v>
      </c>
      <c r="C48" s="128">
        <f t="shared" si="1"/>
        <v>46900</v>
      </c>
      <c r="D48" s="5"/>
      <c r="E48" s="5"/>
      <c r="F48" s="5"/>
      <c r="G48" s="5"/>
      <c r="H48" s="5"/>
      <c r="I48" s="5"/>
      <c r="J48" s="5"/>
    </row>
    <row r="49" spans="1:10" ht="15" customHeight="1" x14ac:dyDescent="0.25">
      <c r="A49" s="63">
        <f t="shared" si="0"/>
        <v>22</v>
      </c>
      <c r="B49" s="64">
        <f t="shared" si="2"/>
        <v>46902</v>
      </c>
      <c r="C49" s="128">
        <f t="shared" si="1"/>
        <v>46907</v>
      </c>
      <c r="D49" s="5"/>
      <c r="E49" s="5"/>
      <c r="F49" s="5"/>
      <c r="G49" s="5"/>
      <c r="H49" s="5"/>
      <c r="I49" s="5"/>
      <c r="J49" s="5"/>
    </row>
    <row r="50" spans="1:10" ht="15" customHeight="1" x14ac:dyDescent="0.25">
      <c r="A50" s="63">
        <f t="shared" si="0"/>
        <v>23</v>
      </c>
      <c r="B50" s="64">
        <f t="shared" si="2"/>
        <v>46909</v>
      </c>
      <c r="C50" s="128">
        <f t="shared" si="1"/>
        <v>46914</v>
      </c>
      <c r="D50" s="5"/>
      <c r="E50" s="5"/>
      <c r="F50" s="5"/>
      <c r="G50" s="5"/>
      <c r="H50" s="5"/>
      <c r="I50" s="5"/>
      <c r="J50" s="5"/>
    </row>
    <row r="51" spans="1:10" ht="15" customHeight="1" x14ac:dyDescent="0.25">
      <c r="A51" s="63">
        <f t="shared" si="0"/>
        <v>24</v>
      </c>
      <c r="B51" s="64">
        <f t="shared" si="2"/>
        <v>46916</v>
      </c>
      <c r="C51" s="128">
        <f t="shared" si="1"/>
        <v>46921</v>
      </c>
      <c r="D51" s="5"/>
      <c r="E51" s="5"/>
      <c r="F51" s="5"/>
      <c r="G51" s="5"/>
      <c r="H51" s="5"/>
      <c r="I51" s="5"/>
      <c r="J51" s="5"/>
    </row>
    <row r="52" spans="1:10" ht="15" customHeight="1" x14ac:dyDescent="0.25">
      <c r="A52" s="63">
        <f t="shared" si="0"/>
        <v>25</v>
      </c>
      <c r="B52" s="64">
        <f t="shared" si="2"/>
        <v>46923</v>
      </c>
      <c r="C52" s="128">
        <f t="shared" si="1"/>
        <v>46928</v>
      </c>
      <c r="D52" s="5"/>
      <c r="E52" s="5"/>
      <c r="F52" s="5"/>
      <c r="G52" s="5"/>
      <c r="H52" s="5"/>
      <c r="I52" s="5"/>
      <c r="J52" s="5"/>
    </row>
    <row r="53" spans="1:10" ht="15" customHeight="1" x14ac:dyDescent="0.25">
      <c r="A53" s="63">
        <f t="shared" si="0"/>
        <v>26</v>
      </c>
      <c r="B53" s="64">
        <f t="shared" si="2"/>
        <v>46930</v>
      </c>
      <c r="C53" s="128">
        <f t="shared" si="1"/>
        <v>46935</v>
      </c>
      <c r="D53" s="5"/>
      <c r="E53" s="5"/>
      <c r="F53" s="5"/>
      <c r="G53" s="5"/>
      <c r="H53" s="5"/>
      <c r="I53" s="5"/>
      <c r="J53" s="5"/>
    </row>
    <row r="54" spans="1:10" ht="15" customHeight="1" x14ac:dyDescent="0.25">
      <c r="A54" s="63">
        <f t="shared" si="0"/>
        <v>27</v>
      </c>
      <c r="B54" s="64">
        <f t="shared" si="2"/>
        <v>46937</v>
      </c>
      <c r="C54" s="128">
        <f t="shared" si="1"/>
        <v>46942</v>
      </c>
      <c r="D54" s="5"/>
      <c r="E54" s="5"/>
      <c r="F54" s="5"/>
      <c r="G54" s="5"/>
      <c r="H54" s="5"/>
      <c r="I54" s="5"/>
      <c r="J54" s="5"/>
    </row>
    <row r="55" spans="1:10" ht="15" customHeight="1" x14ac:dyDescent="0.25">
      <c r="A55" s="63">
        <f t="shared" si="0"/>
        <v>28</v>
      </c>
      <c r="B55" s="64">
        <f t="shared" si="2"/>
        <v>46944</v>
      </c>
      <c r="C55" s="128">
        <f t="shared" si="1"/>
        <v>46949</v>
      </c>
      <c r="D55" s="5"/>
      <c r="E55" s="5"/>
      <c r="F55" s="5"/>
      <c r="G55" s="5"/>
      <c r="H55" s="5"/>
      <c r="I55" s="5"/>
      <c r="J55" s="5"/>
    </row>
    <row r="56" spans="1:10" ht="15" customHeight="1" x14ac:dyDescent="0.25">
      <c r="A56" s="63">
        <f t="shared" si="0"/>
        <v>29</v>
      </c>
      <c r="B56" s="64">
        <f t="shared" si="2"/>
        <v>46951</v>
      </c>
      <c r="C56" s="128">
        <f t="shared" si="1"/>
        <v>46956</v>
      </c>
      <c r="D56" s="5"/>
      <c r="E56" s="5"/>
      <c r="F56" s="5"/>
      <c r="G56" s="5"/>
      <c r="H56" s="5"/>
      <c r="I56" s="5"/>
      <c r="J56" s="5"/>
    </row>
    <row r="57" spans="1:10" ht="15" customHeight="1" x14ac:dyDescent="0.25">
      <c r="A57" s="63">
        <f t="shared" si="0"/>
        <v>30</v>
      </c>
      <c r="B57" s="64">
        <f t="shared" si="2"/>
        <v>46958</v>
      </c>
      <c r="C57" s="128">
        <f t="shared" si="1"/>
        <v>46963</v>
      </c>
      <c r="D57" s="5"/>
      <c r="E57" s="5"/>
      <c r="F57" s="5"/>
      <c r="G57" s="5"/>
      <c r="H57" s="5"/>
      <c r="I57" s="5"/>
      <c r="J57" s="5"/>
    </row>
    <row r="58" spans="1:10" ht="15" customHeight="1" x14ac:dyDescent="0.25">
      <c r="A58" s="63">
        <f t="shared" si="0"/>
        <v>31</v>
      </c>
      <c r="B58" s="64">
        <f t="shared" si="2"/>
        <v>46965</v>
      </c>
      <c r="C58" s="128">
        <f t="shared" si="1"/>
        <v>46970</v>
      </c>
      <c r="D58" s="5"/>
      <c r="E58" s="5"/>
      <c r="F58" s="5"/>
      <c r="G58" s="5"/>
      <c r="H58" s="5"/>
      <c r="I58" s="5"/>
      <c r="J58" s="5"/>
    </row>
    <row r="59" spans="1:10" ht="15" customHeight="1" x14ac:dyDescent="0.25">
      <c r="A59" s="63">
        <f t="shared" si="0"/>
        <v>32</v>
      </c>
      <c r="B59" s="64">
        <f t="shared" si="2"/>
        <v>46972</v>
      </c>
      <c r="C59" s="128">
        <f t="shared" si="1"/>
        <v>46977</v>
      </c>
      <c r="D59" s="5"/>
      <c r="E59" s="5"/>
      <c r="F59" s="5"/>
      <c r="G59" s="5"/>
      <c r="H59" s="5"/>
      <c r="I59" s="5"/>
      <c r="J59" s="5"/>
    </row>
    <row r="60" spans="1:10" ht="15" customHeight="1" x14ac:dyDescent="0.25">
      <c r="A60" s="63">
        <f t="shared" si="0"/>
        <v>33</v>
      </c>
      <c r="B60" s="64">
        <f t="shared" si="2"/>
        <v>46979</v>
      </c>
      <c r="C60" s="128">
        <f t="shared" si="1"/>
        <v>46984</v>
      </c>
      <c r="D60" s="5"/>
      <c r="E60" s="5"/>
      <c r="F60" s="5"/>
      <c r="G60" s="5"/>
      <c r="H60" s="5"/>
      <c r="I60" s="5"/>
      <c r="J60" s="5"/>
    </row>
    <row r="61" spans="1:10" ht="15" customHeight="1" x14ac:dyDescent="0.25">
      <c r="A61" s="63">
        <f t="shared" si="0"/>
        <v>34</v>
      </c>
      <c r="B61" s="64">
        <f t="shared" si="2"/>
        <v>46986</v>
      </c>
      <c r="C61" s="128">
        <f t="shared" si="1"/>
        <v>46991</v>
      </c>
      <c r="D61" s="5"/>
      <c r="E61" s="5"/>
      <c r="F61" s="5"/>
      <c r="G61" s="5"/>
      <c r="H61" s="5"/>
      <c r="I61" s="5"/>
      <c r="J61" s="5"/>
    </row>
    <row r="62" spans="1:10" ht="15" customHeight="1" x14ac:dyDescent="0.25">
      <c r="A62" s="63">
        <f t="shared" si="0"/>
        <v>35</v>
      </c>
      <c r="B62" s="64">
        <f t="shared" si="2"/>
        <v>46993</v>
      </c>
      <c r="C62" s="128">
        <f t="shared" si="1"/>
        <v>46998</v>
      </c>
      <c r="D62" s="5"/>
      <c r="E62" s="5"/>
      <c r="F62" s="5"/>
      <c r="G62" s="5"/>
      <c r="H62" s="5"/>
      <c r="I62" s="5"/>
      <c r="J62" s="5"/>
    </row>
    <row r="63" spans="1:10" ht="15" customHeight="1" x14ac:dyDescent="0.25">
      <c r="A63" s="63">
        <f t="shared" si="0"/>
        <v>36</v>
      </c>
      <c r="B63" s="64">
        <f t="shared" si="2"/>
        <v>47000</v>
      </c>
      <c r="C63" s="128">
        <f t="shared" si="1"/>
        <v>47005</v>
      </c>
      <c r="D63" s="5"/>
      <c r="E63" s="5"/>
      <c r="F63" s="5"/>
      <c r="G63" s="5"/>
      <c r="H63" s="5"/>
      <c r="I63" s="5"/>
      <c r="J63" s="5"/>
    </row>
    <row r="64" spans="1:10" ht="15" customHeight="1" x14ac:dyDescent="0.25">
      <c r="A64" s="63">
        <f t="shared" si="0"/>
        <v>37</v>
      </c>
      <c r="B64" s="64">
        <f t="shared" si="2"/>
        <v>47007</v>
      </c>
      <c r="C64" s="128">
        <f t="shared" si="1"/>
        <v>47012</v>
      </c>
      <c r="D64" s="5"/>
      <c r="E64" s="5"/>
      <c r="F64" s="5"/>
      <c r="G64" s="5"/>
      <c r="H64" s="5"/>
      <c r="I64" s="5"/>
      <c r="J64" s="5"/>
    </row>
    <row r="65" spans="1:10" ht="15" customHeight="1" x14ac:dyDescent="0.25">
      <c r="A65" s="63">
        <f t="shared" si="0"/>
        <v>38</v>
      </c>
      <c r="B65" s="64">
        <f t="shared" si="2"/>
        <v>47014</v>
      </c>
      <c r="C65" s="128">
        <f t="shared" si="1"/>
        <v>47019</v>
      </c>
      <c r="D65" s="5"/>
      <c r="E65" s="5"/>
      <c r="F65" s="5"/>
      <c r="G65" s="5"/>
      <c r="H65" s="5"/>
      <c r="I65" s="5"/>
      <c r="J65" s="5"/>
    </row>
    <row r="66" spans="1:10" ht="15" customHeight="1" x14ac:dyDescent="0.25">
      <c r="A66" s="63">
        <f t="shared" si="0"/>
        <v>39</v>
      </c>
      <c r="B66" s="64">
        <f t="shared" si="2"/>
        <v>47021</v>
      </c>
      <c r="C66" s="128">
        <f t="shared" si="1"/>
        <v>47026</v>
      </c>
      <c r="D66" s="5"/>
      <c r="E66" s="5"/>
      <c r="F66" s="5"/>
      <c r="G66" s="5"/>
      <c r="H66" s="5"/>
      <c r="I66" s="5"/>
      <c r="J66" s="5"/>
    </row>
    <row r="67" spans="1:10" ht="15" customHeight="1" x14ac:dyDescent="0.25">
      <c r="A67" s="63">
        <f t="shared" si="0"/>
        <v>40</v>
      </c>
      <c r="B67" s="129">
        <f t="shared" si="2"/>
        <v>47028</v>
      </c>
      <c r="C67" s="130">
        <f t="shared" si="1"/>
        <v>47033</v>
      </c>
      <c r="D67" s="26"/>
      <c r="E67" s="26"/>
      <c r="F67" s="26"/>
      <c r="G67" s="26"/>
      <c r="H67" s="26"/>
      <c r="I67" s="26"/>
      <c r="J67" s="26"/>
    </row>
    <row r="68" spans="1:10" ht="15" customHeight="1" x14ac:dyDescent="0.25">
      <c r="A68" s="63">
        <f t="shared" ref="A68:A70" si="3">_xlfn.ISOWEEKNUM(B68)</f>
        <v>41</v>
      </c>
      <c r="B68" s="129">
        <f t="shared" si="2"/>
        <v>47035</v>
      </c>
      <c r="C68" s="130">
        <f t="shared" ref="C68:C70" si="4">B68+5</f>
        <v>47040</v>
      </c>
      <c r="D68" s="5"/>
      <c r="E68" s="5"/>
      <c r="F68" s="5"/>
      <c r="G68" s="5"/>
      <c r="H68" s="5"/>
      <c r="I68" s="5"/>
      <c r="J68" s="5"/>
    </row>
    <row r="69" spans="1:10" x14ac:dyDescent="0.25">
      <c r="A69" s="63">
        <f t="shared" si="3"/>
        <v>42</v>
      </c>
      <c r="B69" s="129">
        <f t="shared" si="2"/>
        <v>47042</v>
      </c>
      <c r="C69" s="130">
        <f t="shared" si="4"/>
        <v>47047</v>
      </c>
      <c r="D69" s="5"/>
      <c r="E69" s="5"/>
      <c r="F69" s="5"/>
      <c r="G69" s="5"/>
      <c r="H69" s="5"/>
      <c r="I69" s="5"/>
      <c r="J69" s="5"/>
    </row>
    <row r="70" spans="1:10" x14ac:dyDescent="0.25">
      <c r="A70" s="63">
        <f t="shared" si="3"/>
        <v>43</v>
      </c>
      <c r="B70" s="129">
        <f t="shared" si="2"/>
        <v>47049</v>
      </c>
      <c r="C70" s="130">
        <f t="shared" si="4"/>
        <v>47054</v>
      </c>
      <c r="D70" s="5"/>
      <c r="E70" s="5"/>
      <c r="F70" s="5"/>
      <c r="G70" s="5"/>
      <c r="H70" s="5"/>
      <c r="I70" s="5"/>
      <c r="J70" s="5"/>
    </row>
  </sheetData>
  <sheetProtection algorithmName="SHA-512" hashValue="+X2w4UoZqYey0AnTEGmPHdzCnrEvrvSsGoHCl1PS7QRQpym7vtG8xgMJHaChPiSQ3MQ0jAJpbYp1uPKkaEoAtg==" saltValue="EoALnnF093+7EBZ2yMTyFg==" spinCount="100000" sheet="1" scenarios="1"/>
  <mergeCells count="21">
    <mergeCell ref="K18:K21"/>
    <mergeCell ref="L18:L21"/>
    <mergeCell ref="O19:O22"/>
    <mergeCell ref="P20:Q22"/>
    <mergeCell ref="K12:K13"/>
    <mergeCell ref="L12:L13"/>
    <mergeCell ref="O12:P12"/>
    <mergeCell ref="O13:P14"/>
    <mergeCell ref="Q13:Q14"/>
    <mergeCell ref="K14:K17"/>
    <mergeCell ref="L14:L17"/>
    <mergeCell ref="O15:P15"/>
    <mergeCell ref="O16:P16"/>
    <mergeCell ref="K5:L5"/>
    <mergeCell ref="O5:Q5"/>
    <mergeCell ref="K6:K8"/>
    <mergeCell ref="L6:L11"/>
    <mergeCell ref="O7:P8"/>
    <mergeCell ref="K9:K11"/>
    <mergeCell ref="O10:Q10"/>
    <mergeCell ref="O11:Q11"/>
  </mergeCells>
  <conditionalFormatting sqref="D6:I70">
    <cfRule type="cellIs" dxfId="171" priority="9" operator="equal">
      <formula>"F"</formula>
    </cfRule>
    <cfRule type="cellIs" dxfId="170" priority="10" operator="equal">
      <formula>"EAD"</formula>
    </cfRule>
    <cfRule type="cellIs" dxfId="169" priority="11" operator="equal">
      <formula>"S"</formula>
    </cfRule>
    <cfRule type="cellIs" dxfId="168" priority="12" operator="equal">
      <formula>"U"</formula>
    </cfRule>
    <cfRule type="cellIs" dxfId="167" priority="13" operator="equal">
      <formula>"Férié"</formula>
    </cfRule>
    <cfRule type="cellIs" dxfId="166" priority="14" operator="equal">
      <formula>"E"</formula>
    </cfRule>
  </conditionalFormatting>
  <conditionalFormatting sqref="K6:L6 K9">
    <cfRule type="cellIs" dxfId="165" priority="30" operator="equal">
      <formula>"E"</formula>
    </cfRule>
    <cfRule type="cellIs" dxfId="164" priority="31" operator="equal">
      <formula>"S"</formula>
    </cfRule>
  </conditionalFormatting>
  <conditionalFormatting sqref="K9">
    <cfRule type="cellIs" dxfId="163" priority="15" operator="equal">
      <formula>"C"</formula>
    </cfRule>
    <cfRule type="cellIs" dxfId="162" priority="16" operator="equal">
      <formula>"E"</formula>
    </cfRule>
    <cfRule type="cellIs" dxfId="161" priority="17" operator="equal">
      <formula>"S"</formula>
    </cfRule>
    <cfRule type="cellIs" dxfId="160" priority="18" operator="equal">
      <formula>"EAD"</formula>
    </cfRule>
  </conditionalFormatting>
  <conditionalFormatting sqref="K18">
    <cfRule type="cellIs" dxfId="159" priority="19" operator="equal">
      <formula>"Pte"</formula>
    </cfRule>
    <cfRule type="cellIs" dxfId="158" priority="20" operator="equal">
      <formula>"E"</formula>
    </cfRule>
    <cfRule type="cellIs" dxfId="157" priority="21" operator="equal">
      <formula>"S"</formula>
    </cfRule>
    <cfRule type="cellIs" dxfId="156" priority="22" operator="equal">
      <formula>"Ptu"</formula>
    </cfRule>
    <cfRule type="cellIs" dxfId="155" priority="23" operator="equal">
      <formula>"C"</formula>
    </cfRule>
  </conditionalFormatting>
  <conditionalFormatting sqref="K6:L6 K9">
    <cfRule type="cellIs" dxfId="154" priority="29" operator="equal">
      <formula>"Pte"</formula>
    </cfRule>
    <cfRule type="cellIs" dxfId="153" priority="32" operator="equal">
      <formula>"Ptu"</formula>
    </cfRule>
  </conditionalFormatting>
  <conditionalFormatting sqref="K6:L6">
    <cfRule type="cellIs" dxfId="152" priority="33" operator="equal">
      <formula>"C"</formula>
    </cfRule>
  </conditionalFormatting>
  <conditionalFormatting sqref="K12:L12">
    <cfRule type="cellIs" dxfId="151" priority="24" operator="equal">
      <formula>"Pte"</formula>
    </cfRule>
    <cfRule type="cellIs" dxfId="150" priority="25" operator="equal">
      <formula>"E"</formula>
    </cfRule>
    <cfRule type="cellIs" dxfId="149" priority="26" operator="equal">
      <formula>"S"</formula>
    </cfRule>
    <cfRule type="cellIs" dxfId="148" priority="27" operator="equal">
      <formula>"Ptu"</formula>
    </cfRule>
    <cfRule type="cellIs" dxfId="147" priority="28" operator="equal">
      <formula>"C"</formula>
    </cfRule>
  </conditionalFormatting>
  <conditionalFormatting sqref="K14">
    <cfRule type="cellIs" dxfId="146" priority="1" operator="equal">
      <formula>"C"</formula>
    </cfRule>
    <cfRule type="cellIs" dxfId="145" priority="2" operator="equal">
      <formula>"E"</formula>
    </cfRule>
    <cfRule type="cellIs" dxfId="144" priority="3" operator="equal">
      <formula>"S"</formula>
    </cfRule>
    <cfRule type="cellIs" dxfId="143" priority="4" operator="equal">
      <formula>"EAD"</formula>
    </cfRule>
    <cfRule type="cellIs" dxfId="142" priority="5" operator="equal">
      <formula>"Pte"</formula>
    </cfRule>
    <cfRule type="cellIs" dxfId="141" priority="6" operator="equal">
      <formula>"E"</formula>
    </cfRule>
    <cfRule type="cellIs" dxfId="140" priority="7" operator="equal">
      <formula>"S"</formula>
    </cfRule>
    <cfRule type="cellIs" dxfId="139" priority="8" operator="equal">
      <formula>"Ptu"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outon_jour_ferie">
              <controlPr locked="0" defaultSize="0" print="0" autoFill="0" autoPict="0" macro="[0]!ecrit_jour_ferie">
                <anchor moveWithCells="1" sizeWithCells="1">
                  <from>
                    <xdr:col>18</xdr:col>
                    <xdr:colOff>142875</xdr:colOff>
                    <xdr:row>0</xdr:row>
                    <xdr:rowOff>123825</xdr:rowOff>
                  </from>
                  <to>
                    <xdr:col>19</xdr:col>
                    <xdr:colOff>752475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outon_agrandir_tableau">
              <controlPr locked="0" defaultSize="0" print="0" autoFill="0" autoPict="0" macro="[0]!agrandir_tableau">
                <anchor moveWithCells="1" sizeWithCells="1">
                  <from>
                    <xdr:col>18</xdr:col>
                    <xdr:colOff>133350</xdr:colOff>
                    <xdr:row>2</xdr:row>
                    <xdr:rowOff>47625</xdr:rowOff>
                  </from>
                  <to>
                    <xdr:col>19</xdr:col>
                    <xdr:colOff>752475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6A7336E-C8DE-4BE5-8758-4AE5155531EE}">
          <x14:formula1>
            <xm:f>'Mode d''emploi'!$C$5:$C$8</xm:f>
          </x14:formula1>
          <xm:sqref>D6:I70</xm:sqref>
        </x14:dataValidation>
        <x14:dataValidation type="list" allowBlank="1" showInputMessage="1" showErrorMessage="1" xr:uid="{87BD9CD9-D2F3-4C9E-B6A8-9EFD852C4944}">
          <x14:formula1>
            <xm:f>Feuil1!$A$1:$A$3</xm:f>
          </x14:formula1>
          <xm:sqref>Q7:Q8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2"/>
  <dimension ref="A1:R68"/>
  <sheetViews>
    <sheetView zoomScaleNormal="100" workbookViewId="0">
      <selection activeCell="D6" sqref="D6:I67"/>
    </sheetView>
  </sheetViews>
  <sheetFormatPr baseColWidth="10" defaultColWidth="14.42578125" defaultRowHeight="15" customHeight="1" x14ac:dyDescent="0.25"/>
  <cols>
    <col min="1" max="1" width="6.85546875" style="41" customWidth="1"/>
    <col min="2" max="3" width="8.85546875" style="41" bestFit="1" customWidth="1"/>
    <col min="4" max="5" width="9.7109375" style="41" customWidth="1"/>
    <col min="6" max="6" width="11.7109375" style="41" customWidth="1"/>
    <col min="7" max="7" width="9.7109375" style="41" customWidth="1"/>
    <col min="8" max="8" width="11.28515625" style="41" customWidth="1"/>
    <col min="9" max="9" width="9.7109375" style="41" customWidth="1"/>
    <col min="10" max="10" width="7.28515625" style="41" hidden="1" customWidth="1"/>
    <col min="11" max="11" width="12.7109375" style="41" customWidth="1"/>
    <col min="12" max="12" width="14.5703125" style="41" customWidth="1"/>
    <col min="13" max="13" width="3.7109375" style="41" customWidth="1"/>
    <col min="14" max="14" width="3.28515625" style="41" customWidth="1"/>
    <col min="15" max="15" width="34.28515625" style="41" customWidth="1"/>
    <col min="16" max="16" width="15" style="41" bestFit="1" customWidth="1"/>
    <col min="17" max="17" width="24" style="41" customWidth="1"/>
    <col min="18" max="18" width="3.28515625" style="41" customWidth="1"/>
    <col min="19" max="16384" width="14.42578125" style="41"/>
  </cols>
  <sheetData>
    <row r="1" spans="1:18" ht="39" customHeight="1" x14ac:dyDescent="0.3">
      <c r="B1" s="42"/>
      <c r="C1" s="42" t="s">
        <v>43</v>
      </c>
      <c r="D1" s="42"/>
      <c r="E1" s="42"/>
      <c r="F1" s="42"/>
      <c r="G1" s="42"/>
      <c r="H1" s="42"/>
      <c r="I1" s="42"/>
      <c r="O1" s="43" t="s">
        <v>44</v>
      </c>
      <c r="P1" s="44">
        <v>45845</v>
      </c>
    </row>
    <row r="2" spans="1:18" ht="11.25" customHeight="1" thickBot="1" x14ac:dyDescent="0.3">
      <c r="A2" s="45"/>
      <c r="B2" s="45"/>
      <c r="C2" s="45"/>
      <c r="D2" s="45"/>
      <c r="E2" s="45"/>
      <c r="F2" s="45"/>
      <c r="G2" s="45"/>
      <c r="H2" s="45"/>
      <c r="I2" s="45"/>
    </row>
    <row r="3" spans="1:18" ht="24.6" customHeight="1" thickBot="1" x14ac:dyDescent="0.3">
      <c r="A3" s="46" t="s">
        <v>45</v>
      </c>
      <c r="B3" s="47"/>
      <c r="C3" s="48"/>
      <c r="D3" s="49"/>
      <c r="E3" s="50"/>
      <c r="F3" s="48"/>
      <c r="G3" s="48"/>
      <c r="H3" s="48"/>
      <c r="I3" s="48"/>
      <c r="J3" s="51"/>
      <c r="K3" s="51"/>
      <c r="L3" s="52"/>
    </row>
    <row r="4" spans="1:18" ht="4.9000000000000004" customHeight="1" thickTop="1" thickBot="1" x14ac:dyDescent="0.3">
      <c r="A4" s="53"/>
      <c r="B4" s="53"/>
      <c r="C4" s="53"/>
      <c r="D4" s="53"/>
      <c r="E4" s="53"/>
      <c r="F4" s="53"/>
      <c r="G4" s="53"/>
      <c r="H4" s="53"/>
      <c r="I4" s="53"/>
      <c r="N4" s="54"/>
      <c r="O4" s="55"/>
      <c r="P4" s="55"/>
      <c r="Q4" s="55"/>
      <c r="R4" s="56"/>
    </row>
    <row r="5" spans="1:18" ht="15" customHeight="1" thickBot="1" x14ac:dyDescent="0.3">
      <c r="A5" s="57" t="s">
        <v>46</v>
      </c>
      <c r="B5" s="57" t="s">
        <v>47</v>
      </c>
      <c r="C5" s="57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3" t="s">
        <v>53</v>
      </c>
      <c r="I5" s="24" t="s">
        <v>54</v>
      </c>
      <c r="J5" s="25" t="s">
        <v>55</v>
      </c>
      <c r="K5" s="58" t="s">
        <v>56</v>
      </c>
      <c r="L5" s="59"/>
      <c r="N5" s="60"/>
      <c r="O5" s="61" t="s">
        <v>57</v>
      </c>
      <c r="P5" s="61"/>
      <c r="Q5" s="61"/>
      <c r="R5" s="62"/>
    </row>
    <row r="6" spans="1:18" ht="14.25" customHeight="1" x14ac:dyDescent="0.25">
      <c r="A6" s="63">
        <f>_xlfn.ISOWEEKNUM(B6)</f>
        <v>28</v>
      </c>
      <c r="B6" s="64">
        <f>debut_calendrier</f>
        <v>45845</v>
      </c>
      <c r="C6" s="64">
        <f>B6+5</f>
        <v>45850</v>
      </c>
      <c r="D6" s="3"/>
      <c r="E6" s="3"/>
      <c r="F6" s="3"/>
      <c r="G6" s="3"/>
      <c r="H6" s="4"/>
      <c r="I6" s="5"/>
      <c r="J6" s="20"/>
      <c r="K6" s="66" t="s">
        <v>58</v>
      </c>
      <c r="L6" s="67" t="s">
        <v>59</v>
      </c>
      <c r="N6" s="60"/>
      <c r="O6" s="68"/>
      <c r="P6" s="68"/>
      <c r="Q6" s="68"/>
      <c r="R6" s="62"/>
    </row>
    <row r="7" spans="1:18" ht="14.25" customHeight="1" x14ac:dyDescent="0.25">
      <c r="A7" s="63">
        <f t="shared" ref="A7:A30" si="0">_xlfn.ISOWEEKNUM(B7)</f>
        <v>29</v>
      </c>
      <c r="B7" s="64">
        <f>B6+7</f>
        <v>45852</v>
      </c>
      <c r="C7" s="64">
        <f t="shared" ref="C7:C30" si="1">B7+5</f>
        <v>45857</v>
      </c>
      <c r="D7" s="3"/>
      <c r="E7" s="3"/>
      <c r="F7" s="3"/>
      <c r="G7" s="3"/>
      <c r="H7" s="4"/>
      <c r="I7" s="5"/>
      <c r="J7" s="10"/>
      <c r="K7" s="69"/>
      <c r="L7" s="70"/>
      <c r="N7" s="60"/>
      <c r="O7" s="71" t="s">
        <v>60</v>
      </c>
      <c r="P7" s="71"/>
      <c r="Q7" s="29" t="s">
        <v>2</v>
      </c>
      <c r="R7" s="62"/>
    </row>
    <row r="8" spans="1:18" ht="14.25" customHeight="1" x14ac:dyDescent="0.25">
      <c r="A8" s="63">
        <f t="shared" si="0"/>
        <v>30</v>
      </c>
      <c r="B8" s="64">
        <f t="shared" ref="B8:B67" si="2">B7+7</f>
        <v>45859</v>
      </c>
      <c r="C8" s="64">
        <f t="shared" si="1"/>
        <v>45864</v>
      </c>
      <c r="D8" s="3"/>
      <c r="E8" s="3"/>
      <c r="F8" s="3"/>
      <c r="G8" s="3"/>
      <c r="H8" s="4"/>
      <c r="I8" s="5"/>
      <c r="J8" s="10"/>
      <c r="K8" s="73"/>
      <c r="L8" s="70"/>
      <c r="N8" s="60"/>
      <c r="O8" s="71"/>
      <c r="P8" s="71"/>
      <c r="Q8" s="72"/>
      <c r="R8" s="62"/>
    </row>
    <row r="9" spans="1:18" ht="14.25" customHeight="1" x14ac:dyDescent="0.25">
      <c r="A9" s="63">
        <f t="shared" si="0"/>
        <v>31</v>
      </c>
      <c r="B9" s="64">
        <f t="shared" si="2"/>
        <v>45866</v>
      </c>
      <c r="C9" s="64">
        <f t="shared" si="1"/>
        <v>45871</v>
      </c>
      <c r="D9" s="3"/>
      <c r="E9" s="3"/>
      <c r="F9" s="3"/>
      <c r="G9" s="3"/>
      <c r="H9" s="4"/>
      <c r="I9" s="5"/>
      <c r="J9" s="10"/>
      <c r="K9" s="74" t="s">
        <v>61</v>
      </c>
      <c r="L9" s="70"/>
      <c r="N9" s="60"/>
      <c r="O9" s="75"/>
      <c r="P9" s="75"/>
      <c r="Q9" s="75"/>
      <c r="R9" s="62"/>
    </row>
    <row r="10" spans="1:18" ht="14.25" customHeight="1" x14ac:dyDescent="0.25">
      <c r="A10" s="63">
        <f t="shared" si="0"/>
        <v>32</v>
      </c>
      <c r="B10" s="64">
        <f t="shared" si="2"/>
        <v>45873</v>
      </c>
      <c r="C10" s="64">
        <f t="shared" si="1"/>
        <v>45878</v>
      </c>
      <c r="D10" s="3"/>
      <c r="E10" s="3"/>
      <c r="F10" s="3"/>
      <c r="G10" s="3"/>
      <c r="H10" s="4"/>
      <c r="I10" s="5"/>
      <c r="J10" s="10"/>
      <c r="K10" s="76"/>
      <c r="L10" s="70"/>
      <c r="N10" s="60"/>
      <c r="O10" s="77" t="s">
        <v>62</v>
      </c>
      <c r="P10" s="77"/>
      <c r="Q10" s="77"/>
      <c r="R10" s="62"/>
    </row>
    <row r="11" spans="1:18" ht="14.25" customHeight="1" thickBot="1" x14ac:dyDescent="0.3">
      <c r="A11" s="63">
        <f t="shared" si="0"/>
        <v>33</v>
      </c>
      <c r="B11" s="64">
        <f t="shared" si="2"/>
        <v>45880</v>
      </c>
      <c r="C11" s="64">
        <f t="shared" si="1"/>
        <v>45885</v>
      </c>
      <c r="D11" s="3"/>
      <c r="E11" s="3"/>
      <c r="F11" s="3"/>
      <c r="G11" s="3"/>
      <c r="H11" s="4"/>
      <c r="I11" s="5"/>
      <c r="J11" s="10"/>
      <c r="K11" s="78"/>
      <c r="L11" s="79"/>
      <c r="N11" s="60"/>
      <c r="O11" s="80" t="s">
        <v>63</v>
      </c>
      <c r="P11" s="80"/>
      <c r="Q11" s="80"/>
      <c r="R11" s="62"/>
    </row>
    <row r="12" spans="1:18" ht="14.25" customHeight="1" x14ac:dyDescent="0.25">
      <c r="A12" s="63">
        <f t="shared" si="0"/>
        <v>34</v>
      </c>
      <c r="B12" s="64">
        <f t="shared" si="2"/>
        <v>45887</v>
      </c>
      <c r="C12" s="64">
        <f t="shared" si="1"/>
        <v>45892</v>
      </c>
      <c r="D12" s="3"/>
      <c r="E12" s="3"/>
      <c r="F12" s="3"/>
      <c r="G12" s="3"/>
      <c r="H12" s="4"/>
      <c r="I12" s="5"/>
      <c r="J12" s="10"/>
      <c r="K12" s="81" t="s">
        <v>64</v>
      </c>
      <c r="L12" s="67" t="s">
        <v>65</v>
      </c>
      <c r="N12" s="60"/>
      <c r="O12" s="82"/>
      <c r="P12" s="83"/>
      <c r="Q12" s="84" t="s">
        <v>66</v>
      </c>
      <c r="R12" s="62"/>
    </row>
    <row r="13" spans="1:18" ht="14.25" customHeight="1" thickBot="1" x14ac:dyDescent="0.3">
      <c r="A13" s="63">
        <f t="shared" si="0"/>
        <v>35</v>
      </c>
      <c r="B13" s="64">
        <f t="shared" si="2"/>
        <v>45894</v>
      </c>
      <c r="C13" s="64">
        <f t="shared" si="1"/>
        <v>45899</v>
      </c>
      <c r="D13" s="3"/>
      <c r="E13" s="3"/>
      <c r="F13" s="3"/>
      <c r="G13" s="3"/>
      <c r="H13" s="4"/>
      <c r="I13" s="5"/>
      <c r="J13" s="10"/>
      <c r="K13" s="85"/>
      <c r="L13" s="79"/>
      <c r="N13" s="60"/>
      <c r="O13" s="86" t="s">
        <v>67</v>
      </c>
      <c r="P13" s="87"/>
      <c r="Q13" s="37"/>
      <c r="R13" s="62"/>
    </row>
    <row r="14" spans="1:18" ht="14.25" customHeight="1" x14ac:dyDescent="0.25">
      <c r="A14" s="63">
        <f t="shared" si="0"/>
        <v>36</v>
      </c>
      <c r="B14" s="64">
        <f t="shared" si="2"/>
        <v>45901</v>
      </c>
      <c r="C14" s="64">
        <f t="shared" si="1"/>
        <v>45906</v>
      </c>
      <c r="D14" s="3"/>
      <c r="E14" s="3"/>
      <c r="F14" s="3"/>
      <c r="G14" s="3"/>
      <c r="H14" s="4"/>
      <c r="I14" s="5"/>
      <c r="J14" s="10"/>
      <c r="K14" s="88" t="s">
        <v>68</v>
      </c>
      <c r="L14" s="70" t="s">
        <v>69</v>
      </c>
      <c r="N14" s="60"/>
      <c r="O14" s="89"/>
      <c r="P14" s="90"/>
      <c r="Q14" s="38"/>
      <c r="R14" s="62"/>
    </row>
    <row r="15" spans="1:18" ht="14.25" customHeight="1" x14ac:dyDescent="0.25">
      <c r="A15" s="63">
        <f t="shared" si="0"/>
        <v>37</v>
      </c>
      <c r="B15" s="64">
        <f t="shared" si="2"/>
        <v>45908</v>
      </c>
      <c r="C15" s="64">
        <f t="shared" si="1"/>
        <v>45913</v>
      </c>
      <c r="D15" s="3"/>
      <c r="E15" s="3"/>
      <c r="F15" s="3"/>
      <c r="G15" s="3"/>
      <c r="H15" s="4"/>
      <c r="I15" s="5"/>
      <c r="J15" s="10"/>
      <c r="K15" s="88"/>
      <c r="L15" s="70"/>
      <c r="N15" s="60"/>
      <c r="O15" s="91" t="s">
        <v>70</v>
      </c>
      <c r="P15" s="92"/>
      <c r="Q15" s="8"/>
      <c r="R15" s="62"/>
    </row>
    <row r="16" spans="1:18" ht="14.25" customHeight="1" thickBot="1" x14ac:dyDescent="0.3">
      <c r="A16" s="63">
        <f t="shared" si="0"/>
        <v>38</v>
      </c>
      <c r="B16" s="64">
        <f t="shared" si="2"/>
        <v>45915</v>
      </c>
      <c r="C16" s="64">
        <f t="shared" si="1"/>
        <v>45920</v>
      </c>
      <c r="D16" s="3"/>
      <c r="E16" s="3"/>
      <c r="F16" s="3"/>
      <c r="G16" s="3"/>
      <c r="H16" s="4"/>
      <c r="I16" s="5"/>
      <c r="J16" s="10"/>
      <c r="K16" s="88"/>
      <c r="L16" s="70"/>
      <c r="N16" s="60"/>
      <c r="O16" s="94" t="s">
        <v>12</v>
      </c>
      <c r="P16" s="95"/>
      <c r="Q16" s="9"/>
      <c r="R16" s="62"/>
    </row>
    <row r="17" spans="1:18" ht="14.25" customHeight="1" thickBot="1" x14ac:dyDescent="0.3">
      <c r="A17" s="63">
        <f t="shared" si="0"/>
        <v>39</v>
      </c>
      <c r="B17" s="64">
        <f t="shared" si="2"/>
        <v>45922</v>
      </c>
      <c r="C17" s="64">
        <f t="shared" si="1"/>
        <v>45927</v>
      </c>
      <c r="D17" s="3"/>
      <c r="E17" s="3"/>
      <c r="F17" s="3"/>
      <c r="G17" s="3"/>
      <c r="H17" s="4"/>
      <c r="I17" s="5"/>
      <c r="J17" s="10"/>
      <c r="K17" s="96"/>
      <c r="L17" s="79"/>
      <c r="N17" s="60"/>
      <c r="O17" s="97" t="s">
        <v>71</v>
      </c>
      <c r="P17" s="98"/>
      <c r="Q17" s="99">
        <f>SUM(Q13:Q16)</f>
        <v>0</v>
      </c>
      <c r="R17" s="62"/>
    </row>
    <row r="18" spans="1:18" ht="14.25" customHeight="1" thickBot="1" x14ac:dyDescent="0.3">
      <c r="A18" s="63">
        <f t="shared" si="0"/>
        <v>40</v>
      </c>
      <c r="B18" s="64">
        <f t="shared" si="2"/>
        <v>45929</v>
      </c>
      <c r="C18" s="64">
        <f t="shared" si="1"/>
        <v>45934</v>
      </c>
      <c r="D18" s="3"/>
      <c r="E18" s="3"/>
      <c r="F18" s="3"/>
      <c r="G18" s="3"/>
      <c r="H18" s="4"/>
      <c r="I18" s="5"/>
      <c r="J18" s="10"/>
      <c r="K18" s="100" t="s">
        <v>72</v>
      </c>
      <c r="L18" s="101" t="s">
        <v>73</v>
      </c>
      <c r="N18" s="60"/>
      <c r="O18" s="102"/>
      <c r="P18" s="102"/>
      <c r="Q18" s="102"/>
      <c r="R18" s="62"/>
    </row>
    <row r="19" spans="1:18" ht="14.25" customHeight="1" x14ac:dyDescent="0.25">
      <c r="A19" s="63">
        <f t="shared" si="0"/>
        <v>41</v>
      </c>
      <c r="B19" s="64">
        <f t="shared" si="2"/>
        <v>45936</v>
      </c>
      <c r="C19" s="64">
        <f t="shared" si="1"/>
        <v>45941</v>
      </c>
      <c r="D19" s="3"/>
      <c r="E19" s="3"/>
      <c r="F19" s="3"/>
      <c r="G19" s="3"/>
      <c r="H19" s="4"/>
      <c r="I19" s="5"/>
      <c r="J19" s="10"/>
      <c r="K19" s="103"/>
      <c r="L19" s="104"/>
      <c r="M19" s="105"/>
      <c r="N19" s="60"/>
      <c r="O19" s="106"/>
      <c r="P19" s="107" t="s">
        <v>74</v>
      </c>
      <c r="Q19" s="84" t="s">
        <v>75</v>
      </c>
      <c r="R19" s="62"/>
    </row>
    <row r="20" spans="1:18" ht="14.25" customHeight="1" x14ac:dyDescent="0.25">
      <c r="A20" s="63">
        <f t="shared" si="0"/>
        <v>42</v>
      </c>
      <c r="B20" s="64">
        <f t="shared" si="2"/>
        <v>45943</v>
      </c>
      <c r="C20" s="64">
        <f t="shared" si="1"/>
        <v>45948</v>
      </c>
      <c r="D20" s="3"/>
      <c r="E20" s="3"/>
      <c r="F20" s="3"/>
      <c r="G20" s="3"/>
      <c r="H20" s="4"/>
      <c r="I20" s="5"/>
      <c r="J20" s="10"/>
      <c r="K20" s="103"/>
      <c r="L20" s="104"/>
      <c r="M20" s="105"/>
      <c r="N20" s="60"/>
      <c r="O20" s="108"/>
      <c r="P20" s="109" t="s">
        <v>76</v>
      </c>
      <c r="Q20" s="110"/>
      <c r="R20" s="62"/>
    </row>
    <row r="21" spans="1:18" ht="14.25" customHeight="1" thickBot="1" x14ac:dyDescent="0.3">
      <c r="A21" s="63">
        <f t="shared" si="0"/>
        <v>43</v>
      </c>
      <c r="B21" s="64">
        <f t="shared" si="2"/>
        <v>45950</v>
      </c>
      <c r="C21" s="64">
        <f t="shared" si="1"/>
        <v>45955</v>
      </c>
      <c r="D21" s="3"/>
      <c r="E21" s="3"/>
      <c r="F21" s="3"/>
      <c r="G21" s="3"/>
      <c r="H21" s="4"/>
      <c r="I21" s="5"/>
      <c r="J21" s="10"/>
      <c r="K21" s="111"/>
      <c r="L21" s="112"/>
      <c r="N21" s="60"/>
      <c r="O21" s="108"/>
      <c r="P21" s="113"/>
      <c r="Q21" s="114"/>
      <c r="R21" s="62"/>
    </row>
    <row r="22" spans="1:18" ht="14.25" customHeight="1" x14ac:dyDescent="0.25">
      <c r="A22" s="63">
        <f t="shared" si="0"/>
        <v>44</v>
      </c>
      <c r="B22" s="64">
        <f t="shared" si="2"/>
        <v>45957</v>
      </c>
      <c r="C22" s="64">
        <f t="shared" si="1"/>
        <v>45962</v>
      </c>
      <c r="D22" s="3"/>
      <c r="E22" s="3"/>
      <c r="F22" s="3"/>
      <c r="G22" s="3"/>
      <c r="H22" s="4"/>
      <c r="I22" s="5"/>
      <c r="J22" s="10"/>
      <c r="K22" s="115"/>
      <c r="L22" s="115"/>
      <c r="N22" s="60"/>
      <c r="O22" s="116"/>
      <c r="P22" s="117"/>
      <c r="Q22" s="118"/>
      <c r="R22" s="62"/>
    </row>
    <row r="23" spans="1:18" ht="14.25" customHeight="1" x14ac:dyDescent="0.25">
      <c r="A23" s="63">
        <f t="shared" si="0"/>
        <v>45</v>
      </c>
      <c r="B23" s="64">
        <f t="shared" si="2"/>
        <v>45964</v>
      </c>
      <c r="C23" s="64">
        <f t="shared" si="1"/>
        <v>45969</v>
      </c>
      <c r="D23" s="3"/>
      <c r="E23" s="3"/>
      <c r="F23" s="3"/>
      <c r="G23" s="3"/>
      <c r="H23" s="4"/>
      <c r="I23" s="5"/>
      <c r="J23" s="10"/>
      <c r="N23" s="60"/>
      <c r="O23" s="119" t="s">
        <v>77</v>
      </c>
      <c r="P23" s="120">
        <f>COUNTIF(D:I,"U")+COUNTIF(D:I,"S")</f>
        <v>0</v>
      </c>
      <c r="Q23" s="93">
        <f>P23/5</f>
        <v>0</v>
      </c>
      <c r="R23" s="62"/>
    </row>
    <row r="24" spans="1:18" ht="14.25" customHeight="1" x14ac:dyDescent="0.25">
      <c r="A24" s="63">
        <f t="shared" si="0"/>
        <v>46</v>
      </c>
      <c r="B24" s="64">
        <f t="shared" si="2"/>
        <v>45971</v>
      </c>
      <c r="C24" s="64">
        <f t="shared" si="1"/>
        <v>45976</v>
      </c>
      <c r="D24" s="3"/>
      <c r="E24" s="3"/>
      <c r="F24" s="3"/>
      <c r="G24" s="3"/>
      <c r="H24" s="4"/>
      <c r="I24" s="5"/>
      <c r="J24" s="10"/>
      <c r="N24" s="60"/>
      <c r="O24" s="119" t="s">
        <v>78</v>
      </c>
      <c r="P24" s="120">
        <f>COUNTIF(D:I,"Férié")</f>
        <v>0</v>
      </c>
      <c r="Q24" s="121"/>
      <c r="R24" s="62"/>
    </row>
    <row r="25" spans="1:18" ht="14.25" customHeight="1" thickBot="1" x14ac:dyDescent="0.3">
      <c r="A25" s="63">
        <f t="shared" si="0"/>
        <v>47</v>
      </c>
      <c r="B25" s="64">
        <f t="shared" si="2"/>
        <v>45978</v>
      </c>
      <c r="C25" s="64">
        <f t="shared" si="1"/>
        <v>45983</v>
      </c>
      <c r="D25" s="3"/>
      <c r="E25" s="3"/>
      <c r="F25" s="3"/>
      <c r="G25" s="3"/>
      <c r="H25" s="4"/>
      <c r="I25" s="5"/>
      <c r="J25" s="10"/>
      <c r="N25" s="60"/>
      <c r="O25" s="122" t="s">
        <v>79</v>
      </c>
      <c r="P25" s="123">
        <f>COUNTIF(D:I,"E")</f>
        <v>0</v>
      </c>
      <c r="Q25" s="124"/>
      <c r="R25" s="62"/>
    </row>
    <row r="26" spans="1:18" ht="14.25" customHeight="1" thickBot="1" x14ac:dyDescent="0.3">
      <c r="A26" s="63">
        <f t="shared" si="0"/>
        <v>48</v>
      </c>
      <c r="B26" s="64">
        <f t="shared" si="2"/>
        <v>45985</v>
      </c>
      <c r="C26" s="64">
        <f t="shared" si="1"/>
        <v>45990</v>
      </c>
      <c r="D26" s="3"/>
      <c r="E26" s="3"/>
      <c r="F26" s="3"/>
      <c r="G26" s="3"/>
      <c r="H26" s="4"/>
      <c r="I26" s="5"/>
      <c r="J26" s="10"/>
      <c r="N26" s="125"/>
      <c r="O26" s="126"/>
      <c r="P26" s="126"/>
      <c r="Q26" s="126"/>
      <c r="R26" s="127"/>
    </row>
    <row r="27" spans="1:18" ht="14.25" customHeight="1" thickTop="1" x14ac:dyDescent="0.25">
      <c r="A27" s="63">
        <f t="shared" si="0"/>
        <v>49</v>
      </c>
      <c r="B27" s="64">
        <f t="shared" si="2"/>
        <v>45992</v>
      </c>
      <c r="C27" s="64">
        <f t="shared" si="1"/>
        <v>45997</v>
      </c>
      <c r="D27" s="3"/>
      <c r="E27" s="3"/>
      <c r="F27" s="3"/>
      <c r="G27" s="3"/>
      <c r="H27" s="4"/>
      <c r="I27" s="5"/>
      <c r="J27" s="10"/>
    </row>
    <row r="28" spans="1:18" ht="14.25" customHeight="1" x14ac:dyDescent="0.25">
      <c r="A28" s="63">
        <f t="shared" si="0"/>
        <v>50</v>
      </c>
      <c r="B28" s="64">
        <f t="shared" si="2"/>
        <v>45999</v>
      </c>
      <c r="C28" s="64">
        <f t="shared" si="1"/>
        <v>46004</v>
      </c>
      <c r="D28" s="3"/>
      <c r="E28" s="3"/>
      <c r="F28" s="3"/>
      <c r="G28" s="3"/>
      <c r="H28" s="4"/>
      <c r="I28" s="5"/>
      <c r="J28" s="10"/>
    </row>
    <row r="29" spans="1:18" ht="14.25" customHeight="1" x14ac:dyDescent="0.25">
      <c r="A29" s="63">
        <f t="shared" si="0"/>
        <v>51</v>
      </c>
      <c r="B29" s="64">
        <f t="shared" si="2"/>
        <v>46006</v>
      </c>
      <c r="C29" s="64">
        <f t="shared" si="1"/>
        <v>46011</v>
      </c>
      <c r="D29" s="3"/>
      <c r="E29" s="3"/>
      <c r="F29" s="3"/>
      <c r="G29" s="3"/>
      <c r="H29" s="4"/>
      <c r="I29" s="5"/>
      <c r="J29" s="10"/>
    </row>
    <row r="30" spans="1:18" ht="14.25" customHeight="1" x14ac:dyDescent="0.25">
      <c r="A30" s="63">
        <f t="shared" si="0"/>
        <v>52</v>
      </c>
      <c r="B30" s="64">
        <f t="shared" si="2"/>
        <v>46013</v>
      </c>
      <c r="C30" s="64">
        <f t="shared" si="1"/>
        <v>46018</v>
      </c>
      <c r="D30" s="6"/>
      <c r="E30" s="6"/>
      <c r="F30" s="6"/>
      <c r="G30" s="6"/>
      <c r="H30" s="7"/>
      <c r="I30" s="26"/>
      <c r="J30" s="27"/>
    </row>
    <row r="31" spans="1:18" ht="15" customHeight="1" x14ac:dyDescent="0.25">
      <c r="A31" s="63">
        <f t="shared" ref="A31" si="3">_xlfn.ISOWEEKNUM(B31)</f>
        <v>1</v>
      </c>
      <c r="B31" s="64">
        <f t="shared" si="2"/>
        <v>46020</v>
      </c>
      <c r="C31" s="128">
        <f t="shared" ref="C31" si="4">B31+5</f>
        <v>46025</v>
      </c>
      <c r="D31" s="26"/>
      <c r="E31" s="26"/>
      <c r="F31" s="26"/>
      <c r="G31" s="26"/>
      <c r="H31" s="26"/>
      <c r="I31" s="26"/>
      <c r="J31" s="26"/>
    </row>
    <row r="32" spans="1:18" ht="15" customHeight="1" x14ac:dyDescent="0.25">
      <c r="A32" s="63">
        <f t="shared" ref="A32:A67" si="5">_xlfn.ISOWEEKNUM(B32)</f>
        <v>2</v>
      </c>
      <c r="B32" s="64">
        <f t="shared" si="2"/>
        <v>46027</v>
      </c>
      <c r="C32" s="128">
        <f t="shared" ref="C32:C67" si="6">B32+5</f>
        <v>46032</v>
      </c>
      <c r="D32" s="5"/>
      <c r="E32" s="5"/>
      <c r="F32" s="5"/>
      <c r="G32" s="5"/>
      <c r="H32" s="5"/>
      <c r="I32" s="5"/>
      <c r="J32" s="5"/>
    </row>
    <row r="33" spans="1:10" ht="15" customHeight="1" x14ac:dyDescent="0.25">
      <c r="A33" s="63">
        <f t="shared" si="5"/>
        <v>3</v>
      </c>
      <c r="B33" s="64">
        <f t="shared" si="2"/>
        <v>46034</v>
      </c>
      <c r="C33" s="128">
        <f t="shared" si="6"/>
        <v>46039</v>
      </c>
      <c r="D33" s="5"/>
      <c r="E33" s="5"/>
      <c r="F33" s="5"/>
      <c r="G33" s="5"/>
      <c r="H33" s="5"/>
      <c r="I33" s="5"/>
      <c r="J33" s="5"/>
    </row>
    <row r="34" spans="1:10" ht="15" customHeight="1" x14ac:dyDescent="0.25">
      <c r="A34" s="63">
        <f t="shared" si="5"/>
        <v>4</v>
      </c>
      <c r="B34" s="64">
        <f t="shared" si="2"/>
        <v>46041</v>
      </c>
      <c r="C34" s="128">
        <f t="shared" si="6"/>
        <v>46046</v>
      </c>
      <c r="D34" s="5"/>
      <c r="E34" s="5"/>
      <c r="F34" s="5"/>
      <c r="G34" s="5"/>
      <c r="H34" s="5"/>
      <c r="I34" s="5"/>
      <c r="J34" s="5"/>
    </row>
    <row r="35" spans="1:10" ht="15" customHeight="1" x14ac:dyDescent="0.25">
      <c r="A35" s="63">
        <f t="shared" si="5"/>
        <v>5</v>
      </c>
      <c r="B35" s="64">
        <f t="shared" si="2"/>
        <v>46048</v>
      </c>
      <c r="C35" s="128">
        <f t="shared" si="6"/>
        <v>46053</v>
      </c>
      <c r="D35" s="5"/>
      <c r="E35" s="5"/>
      <c r="F35" s="5"/>
      <c r="G35" s="5"/>
      <c r="H35" s="5"/>
      <c r="I35" s="5"/>
      <c r="J35" s="5"/>
    </row>
    <row r="36" spans="1:10" ht="15" customHeight="1" x14ac:dyDescent="0.25">
      <c r="A36" s="63">
        <f t="shared" si="5"/>
        <v>6</v>
      </c>
      <c r="B36" s="64">
        <f t="shared" si="2"/>
        <v>46055</v>
      </c>
      <c r="C36" s="128">
        <f t="shared" si="6"/>
        <v>46060</v>
      </c>
      <c r="D36" s="5"/>
      <c r="E36" s="5"/>
      <c r="F36" s="5"/>
      <c r="G36" s="5"/>
      <c r="H36" s="5"/>
      <c r="I36" s="5"/>
      <c r="J36" s="5"/>
    </row>
    <row r="37" spans="1:10" ht="15" customHeight="1" x14ac:dyDescent="0.25">
      <c r="A37" s="63">
        <f t="shared" si="5"/>
        <v>7</v>
      </c>
      <c r="B37" s="64">
        <f t="shared" si="2"/>
        <v>46062</v>
      </c>
      <c r="C37" s="128">
        <f t="shared" si="6"/>
        <v>46067</v>
      </c>
      <c r="D37" s="5"/>
      <c r="E37" s="5"/>
      <c r="F37" s="5"/>
      <c r="G37" s="5"/>
      <c r="H37" s="5"/>
      <c r="I37" s="5"/>
      <c r="J37" s="5"/>
    </row>
    <row r="38" spans="1:10" ht="15" customHeight="1" x14ac:dyDescent="0.25">
      <c r="A38" s="63">
        <f t="shared" si="5"/>
        <v>8</v>
      </c>
      <c r="B38" s="64">
        <f t="shared" si="2"/>
        <v>46069</v>
      </c>
      <c r="C38" s="128">
        <f t="shared" si="6"/>
        <v>46074</v>
      </c>
      <c r="D38" s="5"/>
      <c r="E38" s="5"/>
      <c r="F38" s="5"/>
      <c r="G38" s="5"/>
      <c r="H38" s="5"/>
      <c r="I38" s="5"/>
      <c r="J38" s="5"/>
    </row>
    <row r="39" spans="1:10" ht="15" customHeight="1" x14ac:dyDescent="0.25">
      <c r="A39" s="63">
        <f t="shared" si="5"/>
        <v>9</v>
      </c>
      <c r="B39" s="64">
        <f t="shared" si="2"/>
        <v>46076</v>
      </c>
      <c r="C39" s="128">
        <f t="shared" si="6"/>
        <v>46081</v>
      </c>
      <c r="D39" s="5"/>
      <c r="E39" s="5"/>
      <c r="F39" s="5"/>
      <c r="G39" s="5"/>
      <c r="H39" s="5"/>
      <c r="I39" s="5"/>
      <c r="J39" s="5"/>
    </row>
    <row r="40" spans="1:10" ht="15" customHeight="1" x14ac:dyDescent="0.25">
      <c r="A40" s="63">
        <f t="shared" si="5"/>
        <v>10</v>
      </c>
      <c r="B40" s="64">
        <f t="shared" si="2"/>
        <v>46083</v>
      </c>
      <c r="C40" s="128">
        <f t="shared" si="6"/>
        <v>46088</v>
      </c>
      <c r="D40" s="5"/>
      <c r="E40" s="5"/>
      <c r="F40" s="5"/>
      <c r="G40" s="5"/>
      <c r="H40" s="5"/>
      <c r="I40" s="5"/>
      <c r="J40" s="5"/>
    </row>
    <row r="41" spans="1:10" ht="15" customHeight="1" x14ac:dyDescent="0.25">
      <c r="A41" s="63">
        <f t="shared" si="5"/>
        <v>11</v>
      </c>
      <c r="B41" s="64">
        <f t="shared" si="2"/>
        <v>46090</v>
      </c>
      <c r="C41" s="128">
        <f t="shared" si="6"/>
        <v>46095</v>
      </c>
      <c r="D41" s="5"/>
      <c r="E41" s="5"/>
      <c r="F41" s="5"/>
      <c r="G41" s="5"/>
      <c r="H41" s="5"/>
      <c r="I41" s="5"/>
      <c r="J41" s="5"/>
    </row>
    <row r="42" spans="1:10" ht="15" customHeight="1" x14ac:dyDescent="0.25">
      <c r="A42" s="63">
        <f t="shared" si="5"/>
        <v>12</v>
      </c>
      <c r="B42" s="64">
        <f t="shared" si="2"/>
        <v>46097</v>
      </c>
      <c r="C42" s="128">
        <f t="shared" si="6"/>
        <v>46102</v>
      </c>
      <c r="D42" s="5"/>
      <c r="E42" s="5"/>
      <c r="F42" s="5"/>
      <c r="G42" s="5"/>
      <c r="H42" s="5"/>
      <c r="I42" s="5"/>
      <c r="J42" s="5"/>
    </row>
    <row r="43" spans="1:10" ht="15" customHeight="1" x14ac:dyDescent="0.25">
      <c r="A43" s="63">
        <f t="shared" si="5"/>
        <v>13</v>
      </c>
      <c r="B43" s="64">
        <f t="shared" si="2"/>
        <v>46104</v>
      </c>
      <c r="C43" s="128">
        <f t="shared" si="6"/>
        <v>46109</v>
      </c>
      <c r="D43" s="5"/>
      <c r="E43" s="5"/>
      <c r="F43" s="5"/>
      <c r="G43" s="5"/>
      <c r="H43" s="5"/>
      <c r="I43" s="5"/>
      <c r="J43" s="5"/>
    </row>
    <row r="44" spans="1:10" ht="15" customHeight="1" x14ac:dyDescent="0.25">
      <c r="A44" s="63">
        <f t="shared" si="5"/>
        <v>14</v>
      </c>
      <c r="B44" s="64">
        <f t="shared" si="2"/>
        <v>46111</v>
      </c>
      <c r="C44" s="128">
        <f t="shared" si="6"/>
        <v>46116</v>
      </c>
      <c r="D44" s="5"/>
      <c r="E44" s="5"/>
      <c r="F44" s="5"/>
      <c r="G44" s="5"/>
      <c r="H44" s="5"/>
      <c r="I44" s="5"/>
      <c r="J44" s="5"/>
    </row>
    <row r="45" spans="1:10" ht="15" customHeight="1" x14ac:dyDescent="0.25">
      <c r="A45" s="63">
        <f t="shared" si="5"/>
        <v>15</v>
      </c>
      <c r="B45" s="64">
        <f t="shared" si="2"/>
        <v>46118</v>
      </c>
      <c r="C45" s="128">
        <f t="shared" si="6"/>
        <v>46123</v>
      </c>
      <c r="D45" s="5"/>
      <c r="E45" s="5"/>
      <c r="F45" s="5"/>
      <c r="G45" s="5"/>
      <c r="H45" s="5"/>
      <c r="I45" s="5"/>
      <c r="J45" s="5"/>
    </row>
    <row r="46" spans="1:10" ht="15" customHeight="1" x14ac:dyDescent="0.25">
      <c r="A46" s="63">
        <f t="shared" si="5"/>
        <v>16</v>
      </c>
      <c r="B46" s="64">
        <f t="shared" si="2"/>
        <v>46125</v>
      </c>
      <c r="C46" s="128">
        <f t="shared" si="6"/>
        <v>46130</v>
      </c>
      <c r="D46" s="5"/>
      <c r="E46" s="5"/>
      <c r="F46" s="5"/>
      <c r="G46" s="5"/>
      <c r="H46" s="5"/>
      <c r="I46" s="5"/>
      <c r="J46" s="5"/>
    </row>
    <row r="47" spans="1:10" ht="15" customHeight="1" x14ac:dyDescent="0.25">
      <c r="A47" s="63">
        <f t="shared" si="5"/>
        <v>17</v>
      </c>
      <c r="B47" s="64">
        <f t="shared" si="2"/>
        <v>46132</v>
      </c>
      <c r="C47" s="128">
        <f t="shared" si="6"/>
        <v>46137</v>
      </c>
      <c r="D47" s="5"/>
      <c r="E47" s="5"/>
      <c r="F47" s="5"/>
      <c r="G47" s="5"/>
      <c r="H47" s="5"/>
      <c r="I47" s="5"/>
      <c r="J47" s="5"/>
    </row>
    <row r="48" spans="1:10" ht="15" customHeight="1" x14ac:dyDescent="0.25">
      <c r="A48" s="63">
        <f t="shared" si="5"/>
        <v>18</v>
      </c>
      <c r="B48" s="64">
        <f t="shared" si="2"/>
        <v>46139</v>
      </c>
      <c r="C48" s="128">
        <f t="shared" si="6"/>
        <v>46144</v>
      </c>
      <c r="D48" s="5"/>
      <c r="E48" s="5"/>
      <c r="F48" s="5"/>
      <c r="G48" s="5"/>
      <c r="H48" s="5"/>
      <c r="I48" s="5"/>
      <c r="J48" s="5"/>
    </row>
    <row r="49" spans="1:10" ht="15" customHeight="1" x14ac:dyDescent="0.25">
      <c r="A49" s="63">
        <f t="shared" si="5"/>
        <v>19</v>
      </c>
      <c r="B49" s="64">
        <f t="shared" si="2"/>
        <v>46146</v>
      </c>
      <c r="C49" s="128">
        <f t="shared" si="6"/>
        <v>46151</v>
      </c>
      <c r="D49" s="5"/>
      <c r="E49" s="5"/>
      <c r="F49" s="5"/>
      <c r="G49" s="5"/>
      <c r="H49" s="5"/>
      <c r="I49" s="5"/>
      <c r="J49" s="5"/>
    </row>
    <row r="50" spans="1:10" ht="15" customHeight="1" x14ac:dyDescent="0.25">
      <c r="A50" s="63">
        <f t="shared" si="5"/>
        <v>20</v>
      </c>
      <c r="B50" s="64">
        <f t="shared" si="2"/>
        <v>46153</v>
      </c>
      <c r="C50" s="128">
        <f t="shared" si="6"/>
        <v>46158</v>
      </c>
      <c r="D50" s="5"/>
      <c r="E50" s="5"/>
      <c r="F50" s="5"/>
      <c r="G50" s="5"/>
      <c r="H50" s="5"/>
      <c r="I50" s="5"/>
      <c r="J50" s="5"/>
    </row>
    <row r="51" spans="1:10" ht="15" customHeight="1" x14ac:dyDescent="0.25">
      <c r="A51" s="63">
        <f t="shared" si="5"/>
        <v>21</v>
      </c>
      <c r="B51" s="64">
        <f t="shared" si="2"/>
        <v>46160</v>
      </c>
      <c r="C51" s="128">
        <f t="shared" si="6"/>
        <v>46165</v>
      </c>
      <c r="D51" s="5"/>
      <c r="E51" s="5"/>
      <c r="F51" s="5"/>
      <c r="G51" s="5"/>
      <c r="H51" s="5"/>
      <c r="I51" s="5"/>
      <c r="J51" s="5"/>
    </row>
    <row r="52" spans="1:10" ht="15" customHeight="1" x14ac:dyDescent="0.25">
      <c r="A52" s="63">
        <f t="shared" si="5"/>
        <v>22</v>
      </c>
      <c r="B52" s="64">
        <f t="shared" si="2"/>
        <v>46167</v>
      </c>
      <c r="C52" s="128">
        <f t="shared" si="6"/>
        <v>46172</v>
      </c>
      <c r="D52" s="5"/>
      <c r="E52" s="5"/>
      <c r="F52" s="5"/>
      <c r="G52" s="5"/>
      <c r="H52" s="5"/>
      <c r="I52" s="5"/>
      <c r="J52" s="5"/>
    </row>
    <row r="53" spans="1:10" ht="15" customHeight="1" x14ac:dyDescent="0.25">
      <c r="A53" s="63">
        <f t="shared" si="5"/>
        <v>23</v>
      </c>
      <c r="B53" s="64">
        <f t="shared" si="2"/>
        <v>46174</v>
      </c>
      <c r="C53" s="128">
        <f t="shared" si="6"/>
        <v>46179</v>
      </c>
      <c r="D53" s="5"/>
      <c r="E53" s="5"/>
      <c r="F53" s="5"/>
      <c r="G53" s="5"/>
      <c r="H53" s="5"/>
      <c r="I53" s="5"/>
      <c r="J53" s="5"/>
    </row>
    <row r="54" spans="1:10" ht="15" customHeight="1" x14ac:dyDescent="0.25">
      <c r="A54" s="63">
        <f t="shared" si="5"/>
        <v>24</v>
      </c>
      <c r="B54" s="64">
        <f t="shared" si="2"/>
        <v>46181</v>
      </c>
      <c r="C54" s="128">
        <f t="shared" si="6"/>
        <v>46186</v>
      </c>
      <c r="D54" s="5"/>
      <c r="E54" s="5"/>
      <c r="F54" s="5"/>
      <c r="G54" s="5"/>
      <c r="H54" s="5"/>
      <c r="I54" s="5"/>
      <c r="J54" s="5"/>
    </row>
    <row r="55" spans="1:10" ht="15" customHeight="1" x14ac:dyDescent="0.25">
      <c r="A55" s="63">
        <f t="shared" si="5"/>
        <v>25</v>
      </c>
      <c r="B55" s="64">
        <f t="shared" si="2"/>
        <v>46188</v>
      </c>
      <c r="C55" s="128">
        <f t="shared" si="6"/>
        <v>46193</v>
      </c>
      <c r="D55" s="5"/>
      <c r="E55" s="5"/>
      <c r="F55" s="5"/>
      <c r="G55" s="5"/>
      <c r="H55" s="5"/>
      <c r="I55" s="5"/>
      <c r="J55" s="5"/>
    </row>
    <row r="56" spans="1:10" ht="15" customHeight="1" x14ac:dyDescent="0.25">
      <c r="A56" s="63">
        <f t="shared" si="5"/>
        <v>26</v>
      </c>
      <c r="B56" s="64">
        <f t="shared" si="2"/>
        <v>46195</v>
      </c>
      <c r="C56" s="128">
        <f t="shared" si="6"/>
        <v>46200</v>
      </c>
      <c r="D56" s="5"/>
      <c r="E56" s="5"/>
      <c r="F56" s="5"/>
      <c r="G56" s="5"/>
      <c r="H56" s="5"/>
      <c r="I56" s="5"/>
      <c r="J56" s="5"/>
    </row>
    <row r="57" spans="1:10" ht="15" customHeight="1" x14ac:dyDescent="0.25">
      <c r="A57" s="63">
        <f t="shared" si="5"/>
        <v>27</v>
      </c>
      <c r="B57" s="64">
        <f t="shared" si="2"/>
        <v>46202</v>
      </c>
      <c r="C57" s="128">
        <f t="shared" si="6"/>
        <v>46207</v>
      </c>
      <c r="D57" s="5"/>
      <c r="E57" s="5"/>
      <c r="F57" s="5"/>
      <c r="G57" s="5"/>
      <c r="H57" s="5"/>
      <c r="I57" s="5"/>
      <c r="J57" s="5"/>
    </row>
    <row r="58" spans="1:10" ht="15" customHeight="1" x14ac:dyDescent="0.25">
      <c r="A58" s="63">
        <f t="shared" si="5"/>
        <v>28</v>
      </c>
      <c r="B58" s="64">
        <f t="shared" si="2"/>
        <v>46209</v>
      </c>
      <c r="C58" s="128">
        <f t="shared" si="6"/>
        <v>46214</v>
      </c>
      <c r="D58" s="5"/>
      <c r="E58" s="5"/>
      <c r="F58" s="5"/>
      <c r="G58" s="5"/>
      <c r="H58" s="5"/>
      <c r="I58" s="5"/>
      <c r="J58" s="5"/>
    </row>
    <row r="59" spans="1:10" ht="15" customHeight="1" x14ac:dyDescent="0.25">
      <c r="A59" s="63">
        <f t="shared" si="5"/>
        <v>29</v>
      </c>
      <c r="B59" s="64">
        <f t="shared" si="2"/>
        <v>46216</v>
      </c>
      <c r="C59" s="128">
        <f t="shared" si="6"/>
        <v>46221</v>
      </c>
      <c r="D59" s="5"/>
      <c r="E59" s="5"/>
      <c r="F59" s="5"/>
      <c r="G59" s="5"/>
      <c r="H59" s="5"/>
      <c r="I59" s="5"/>
      <c r="J59" s="5"/>
    </row>
    <row r="60" spans="1:10" ht="15" customHeight="1" x14ac:dyDescent="0.25">
      <c r="A60" s="63">
        <f t="shared" si="5"/>
        <v>30</v>
      </c>
      <c r="B60" s="64">
        <f t="shared" si="2"/>
        <v>46223</v>
      </c>
      <c r="C60" s="128">
        <f t="shared" si="6"/>
        <v>46228</v>
      </c>
      <c r="D60" s="5"/>
      <c r="E60" s="5"/>
      <c r="F60" s="5"/>
      <c r="G60" s="5"/>
      <c r="H60" s="5"/>
      <c r="I60" s="5"/>
      <c r="J60" s="5"/>
    </row>
    <row r="61" spans="1:10" ht="15" customHeight="1" x14ac:dyDescent="0.25">
      <c r="A61" s="63">
        <f t="shared" si="5"/>
        <v>31</v>
      </c>
      <c r="B61" s="64">
        <f t="shared" si="2"/>
        <v>46230</v>
      </c>
      <c r="C61" s="128">
        <f t="shared" si="6"/>
        <v>46235</v>
      </c>
      <c r="D61" s="5"/>
      <c r="E61" s="5"/>
      <c r="F61" s="5"/>
      <c r="G61" s="5"/>
      <c r="H61" s="5"/>
      <c r="I61" s="5"/>
      <c r="J61" s="5"/>
    </row>
    <row r="62" spans="1:10" ht="15" customHeight="1" x14ac:dyDescent="0.25">
      <c r="A62" s="63">
        <f t="shared" si="5"/>
        <v>32</v>
      </c>
      <c r="B62" s="64">
        <f t="shared" si="2"/>
        <v>46237</v>
      </c>
      <c r="C62" s="128">
        <f t="shared" si="6"/>
        <v>46242</v>
      </c>
      <c r="D62" s="5"/>
      <c r="E62" s="5"/>
      <c r="F62" s="5"/>
      <c r="G62" s="5"/>
      <c r="H62" s="5"/>
      <c r="I62" s="5"/>
      <c r="J62" s="5"/>
    </row>
    <row r="63" spans="1:10" ht="15" customHeight="1" x14ac:dyDescent="0.25">
      <c r="A63" s="63">
        <f t="shared" si="5"/>
        <v>33</v>
      </c>
      <c r="B63" s="64">
        <f t="shared" si="2"/>
        <v>46244</v>
      </c>
      <c r="C63" s="128">
        <f t="shared" si="6"/>
        <v>46249</v>
      </c>
      <c r="D63" s="5"/>
      <c r="E63" s="5"/>
      <c r="F63" s="5"/>
      <c r="G63" s="5"/>
      <c r="H63" s="5"/>
      <c r="I63" s="5"/>
      <c r="J63" s="5"/>
    </row>
    <row r="64" spans="1:10" ht="15" customHeight="1" x14ac:dyDescent="0.25">
      <c r="A64" s="63">
        <f t="shared" si="5"/>
        <v>34</v>
      </c>
      <c r="B64" s="64">
        <f t="shared" si="2"/>
        <v>46251</v>
      </c>
      <c r="C64" s="128">
        <f t="shared" si="6"/>
        <v>46256</v>
      </c>
      <c r="D64" s="5"/>
      <c r="E64" s="5"/>
      <c r="F64" s="5"/>
      <c r="G64" s="5"/>
      <c r="H64" s="5"/>
      <c r="I64" s="5"/>
      <c r="J64" s="5"/>
    </row>
    <row r="65" spans="1:10" ht="15" customHeight="1" x14ac:dyDescent="0.25">
      <c r="A65" s="63">
        <f t="shared" si="5"/>
        <v>35</v>
      </c>
      <c r="B65" s="64">
        <f t="shared" si="2"/>
        <v>46258</v>
      </c>
      <c r="C65" s="128">
        <f t="shared" si="6"/>
        <v>46263</v>
      </c>
      <c r="D65" s="5"/>
      <c r="E65" s="5"/>
      <c r="F65" s="5"/>
      <c r="G65" s="5"/>
      <c r="H65" s="5"/>
      <c r="I65" s="5"/>
      <c r="J65" s="5"/>
    </row>
    <row r="66" spans="1:10" ht="15" customHeight="1" x14ac:dyDescent="0.25">
      <c r="A66" s="63">
        <f t="shared" si="5"/>
        <v>36</v>
      </c>
      <c r="B66" s="64">
        <f t="shared" si="2"/>
        <v>46265</v>
      </c>
      <c r="C66" s="128">
        <f t="shared" si="6"/>
        <v>46270</v>
      </c>
      <c r="D66" s="5"/>
      <c r="E66" s="5"/>
      <c r="F66" s="5"/>
      <c r="G66" s="5"/>
      <c r="H66" s="5"/>
      <c r="I66" s="5"/>
      <c r="J66" s="5"/>
    </row>
    <row r="67" spans="1:10" ht="15" customHeight="1" x14ac:dyDescent="0.25">
      <c r="A67" s="63">
        <f t="shared" si="5"/>
        <v>37</v>
      </c>
      <c r="B67" s="129">
        <f t="shared" si="2"/>
        <v>46272</v>
      </c>
      <c r="C67" s="130">
        <f t="shared" si="6"/>
        <v>46277</v>
      </c>
      <c r="D67" s="5"/>
      <c r="E67" s="5"/>
      <c r="F67" s="5"/>
      <c r="G67" s="5"/>
      <c r="H67" s="5"/>
      <c r="I67" s="5"/>
      <c r="J67" s="5"/>
    </row>
    <row r="68" spans="1:10" ht="15" customHeight="1" x14ac:dyDescent="0.25">
      <c r="B68" s="131"/>
      <c r="C68" s="131"/>
    </row>
  </sheetData>
  <sheetProtection algorithmName="SHA-512" hashValue="ZFlzfYrmpZeYjKF1Ywnt9YWMCuOaedmY0I08UNrapaiESNajsH8PpHM0o5dcMcHY4WCdQ+53OHfyPWSlUqWw+g==" saltValue="tMhKColJiTu3e7VqRS7pBA==" spinCount="100000" sheet="1" scenarios="1"/>
  <mergeCells count="21">
    <mergeCell ref="K5:L5"/>
    <mergeCell ref="O5:Q5"/>
    <mergeCell ref="L6:L11"/>
    <mergeCell ref="O7:P8"/>
    <mergeCell ref="O10:Q10"/>
    <mergeCell ref="O11:Q11"/>
    <mergeCell ref="K6:K8"/>
    <mergeCell ref="K9:K11"/>
    <mergeCell ref="O19:O22"/>
    <mergeCell ref="P20:Q22"/>
    <mergeCell ref="K12:K13"/>
    <mergeCell ref="L12:L13"/>
    <mergeCell ref="O12:P12"/>
    <mergeCell ref="O13:P14"/>
    <mergeCell ref="Q13:Q14"/>
    <mergeCell ref="K18:K21"/>
    <mergeCell ref="L18:L21"/>
    <mergeCell ref="O15:P15"/>
    <mergeCell ref="O16:P16"/>
    <mergeCell ref="L14:L17"/>
    <mergeCell ref="K14:K17"/>
  </mergeCells>
  <conditionalFormatting sqref="D6:I67">
    <cfRule type="cellIs" dxfId="137" priority="9" operator="equal">
      <formula>"F"</formula>
    </cfRule>
    <cfRule type="cellIs" dxfId="136" priority="10" operator="equal">
      <formula>"EAD"</formula>
    </cfRule>
    <cfRule type="cellIs" dxfId="135" priority="11" operator="equal">
      <formula>"S"</formula>
    </cfRule>
    <cfRule type="cellIs" dxfId="134" priority="12" operator="equal">
      <formula>"U"</formula>
    </cfRule>
    <cfRule type="cellIs" dxfId="133" priority="13" operator="equal">
      <formula>"Férié"</formula>
    </cfRule>
    <cfRule type="cellIs" dxfId="132" priority="14" operator="equal">
      <formula>"E"</formula>
    </cfRule>
  </conditionalFormatting>
  <conditionalFormatting sqref="K6:L6 K9">
    <cfRule type="cellIs" dxfId="131" priority="57" operator="equal">
      <formula>"E"</formula>
    </cfRule>
    <cfRule type="cellIs" dxfId="130" priority="58" operator="equal">
      <formula>"S"</formula>
    </cfRule>
  </conditionalFormatting>
  <conditionalFormatting sqref="K9">
    <cfRule type="cellIs" dxfId="129" priority="33" operator="equal">
      <formula>"C"</formula>
    </cfRule>
    <cfRule type="cellIs" dxfId="128" priority="34" operator="equal">
      <formula>"E"</formula>
    </cfRule>
    <cfRule type="cellIs" dxfId="127" priority="35" operator="equal">
      <formula>"S"</formula>
    </cfRule>
    <cfRule type="cellIs" dxfId="126" priority="36" operator="equal">
      <formula>"EAD"</formula>
    </cfRule>
  </conditionalFormatting>
  <conditionalFormatting sqref="K18">
    <cfRule type="cellIs" dxfId="125" priority="37" operator="equal">
      <formula>"Pte"</formula>
    </cfRule>
    <cfRule type="cellIs" dxfId="124" priority="38" operator="equal">
      <formula>"E"</formula>
    </cfRule>
    <cfRule type="cellIs" dxfId="123" priority="39" operator="equal">
      <formula>"S"</formula>
    </cfRule>
    <cfRule type="cellIs" dxfId="122" priority="40" operator="equal">
      <formula>"Ptu"</formula>
    </cfRule>
    <cfRule type="cellIs" dxfId="121" priority="41" operator="equal">
      <formula>"C"</formula>
    </cfRule>
  </conditionalFormatting>
  <conditionalFormatting sqref="K6:L6 K9">
    <cfRule type="cellIs" dxfId="120" priority="56" operator="equal">
      <formula>"Pte"</formula>
    </cfRule>
    <cfRule type="cellIs" dxfId="119" priority="59" operator="equal">
      <formula>"Ptu"</formula>
    </cfRule>
  </conditionalFormatting>
  <conditionalFormatting sqref="K6:L6">
    <cfRule type="cellIs" dxfId="118" priority="60" operator="equal">
      <formula>"C"</formula>
    </cfRule>
  </conditionalFormatting>
  <conditionalFormatting sqref="K12:L12">
    <cfRule type="cellIs" dxfId="117" priority="51" operator="equal">
      <formula>"Pte"</formula>
    </cfRule>
    <cfRule type="cellIs" dxfId="116" priority="52" operator="equal">
      <formula>"E"</formula>
    </cfRule>
    <cfRule type="cellIs" dxfId="115" priority="53" operator="equal">
      <formula>"S"</formula>
    </cfRule>
    <cfRule type="cellIs" dxfId="114" priority="54" operator="equal">
      <formula>"Ptu"</formula>
    </cfRule>
    <cfRule type="cellIs" dxfId="113" priority="55" operator="equal">
      <formula>"C"</formula>
    </cfRule>
  </conditionalFormatting>
  <conditionalFormatting sqref="K14">
    <cfRule type="cellIs" dxfId="112" priority="1" operator="equal">
      <formula>"C"</formula>
    </cfRule>
    <cfRule type="cellIs" dxfId="111" priority="2" operator="equal">
      <formula>"E"</formula>
    </cfRule>
    <cfRule type="cellIs" dxfId="110" priority="3" operator="equal">
      <formula>"S"</formula>
    </cfRule>
    <cfRule type="cellIs" dxfId="109" priority="4" operator="equal">
      <formula>"EAD"</formula>
    </cfRule>
    <cfRule type="cellIs" dxfId="108" priority="5" operator="equal">
      <formula>"Pte"</formula>
    </cfRule>
    <cfRule type="cellIs" dxfId="107" priority="6" operator="equal">
      <formula>"E"</formula>
    </cfRule>
    <cfRule type="cellIs" dxfId="106" priority="7" operator="equal">
      <formula>"S"</formula>
    </cfRule>
    <cfRule type="cellIs" dxfId="105" priority="8" operator="equal">
      <formula>"Ptu"</formula>
    </cfRule>
  </conditionalFormatting>
  <printOptions horizontalCentered="1" verticalCentered="1"/>
  <pageMargins left="0.23622047244094491" right="0.23622047244094491" top="0" bottom="0" header="0.27559055118110237" footer="0.31496062992125984"/>
  <pageSetup paperSize="9" scale="74" orientation="portrait" r:id="rId1"/>
  <headerFooter alignWithMargins="0">
    <oddHeader>&amp;L&amp;G</oddHeader>
    <oddFooter>&amp;L&amp;G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3" r:id="rId5" name="bouton_jour_ferie">
              <controlPr locked="0" defaultSize="0" print="0" autoFill="0" autoPict="0" macro="[0]!ecrit_jour_ferie">
                <anchor moveWithCells="1" sizeWithCells="1">
                  <from>
                    <xdr:col>18</xdr:col>
                    <xdr:colOff>142875</xdr:colOff>
                    <xdr:row>0</xdr:row>
                    <xdr:rowOff>123825</xdr:rowOff>
                  </from>
                  <to>
                    <xdr:col>19</xdr:col>
                    <xdr:colOff>752475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outon_agrandir_tableau">
              <controlPr locked="0" defaultSize="0" print="0" autoFill="0" autoPict="0" macro="[0]!agrandir_tableau">
                <anchor moveWithCells="1" sizeWithCells="1">
                  <from>
                    <xdr:col>18</xdr:col>
                    <xdr:colOff>133350</xdr:colOff>
                    <xdr:row>2</xdr:row>
                    <xdr:rowOff>47625</xdr:rowOff>
                  </from>
                  <to>
                    <xdr:col>19</xdr:col>
                    <xdr:colOff>752475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Feuil1!$A$1:$A$3</xm:f>
          </x14:formula1>
          <xm:sqref>Q7:Q8</xm:sqref>
        </x14:dataValidation>
        <x14:dataValidation type="list" allowBlank="1" showInputMessage="1" showErrorMessage="1" xr:uid="{00000000-0002-0000-0300-000001000000}">
          <x14:formula1>
            <xm:f>'Mode d''emploi'!$C$5:$C$8</xm:f>
          </x14:formula1>
          <xm:sqref>D6:I67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3"/>
  <dimension ref="A1:R68"/>
  <sheetViews>
    <sheetView zoomScaleNormal="100" workbookViewId="0">
      <selection activeCell="D6" sqref="D6:I67"/>
    </sheetView>
  </sheetViews>
  <sheetFormatPr baseColWidth="10" defaultColWidth="14.42578125" defaultRowHeight="15" customHeight="1" x14ac:dyDescent="0.25"/>
  <cols>
    <col min="1" max="1" width="6.85546875" style="41" customWidth="1"/>
    <col min="2" max="3" width="8.85546875" style="41" bestFit="1" customWidth="1"/>
    <col min="4" max="5" width="9.7109375" style="41" customWidth="1"/>
    <col min="6" max="6" width="11.7109375" style="41" customWidth="1"/>
    <col min="7" max="7" width="9.7109375" style="41" customWidth="1"/>
    <col min="8" max="8" width="11.28515625" style="41" customWidth="1"/>
    <col min="9" max="9" width="9.7109375" style="41" customWidth="1"/>
    <col min="10" max="10" width="9.42578125" style="41" hidden="1" customWidth="1"/>
    <col min="11" max="11" width="11.5703125" style="41" customWidth="1"/>
    <col min="12" max="12" width="14.85546875" style="41" customWidth="1"/>
    <col min="13" max="13" width="3.7109375" style="41" customWidth="1"/>
    <col min="14" max="14" width="3.28515625" style="41" customWidth="1"/>
    <col min="15" max="15" width="34.28515625" style="41" customWidth="1"/>
    <col min="16" max="16" width="15" style="41" bestFit="1" customWidth="1"/>
    <col min="17" max="17" width="26" style="41" customWidth="1"/>
    <col min="18" max="18" width="3.28515625" style="41" customWidth="1"/>
    <col min="19" max="16384" width="14.42578125" style="41"/>
  </cols>
  <sheetData>
    <row r="1" spans="1:18" ht="40.5" customHeight="1" x14ac:dyDescent="0.3">
      <c r="B1" s="42"/>
      <c r="C1" s="42" t="s">
        <v>80</v>
      </c>
      <c r="D1" s="42"/>
      <c r="E1" s="42"/>
      <c r="F1" s="42"/>
      <c r="G1" s="42"/>
      <c r="H1" s="42"/>
      <c r="I1" s="42"/>
      <c r="O1" s="43" t="s">
        <v>44</v>
      </c>
      <c r="P1" s="132">
        <v>46027</v>
      </c>
    </row>
    <row r="2" spans="1:18" ht="3.6" customHeight="1" thickBot="1" x14ac:dyDescent="0.3">
      <c r="A2" s="45"/>
      <c r="B2" s="45"/>
      <c r="C2" s="45"/>
      <c r="D2" s="45"/>
      <c r="E2" s="45"/>
      <c r="F2" s="45"/>
      <c r="G2" s="45"/>
      <c r="H2" s="45"/>
      <c r="I2" s="45"/>
    </row>
    <row r="3" spans="1:18" ht="24.6" customHeight="1" thickBot="1" x14ac:dyDescent="0.3">
      <c r="A3" s="46" t="s">
        <v>45</v>
      </c>
      <c r="B3" s="47"/>
      <c r="C3" s="48"/>
      <c r="D3" s="49"/>
      <c r="E3" s="50"/>
      <c r="F3" s="48"/>
      <c r="G3" s="48"/>
      <c r="H3" s="48"/>
      <c r="I3" s="48"/>
      <c r="J3" s="51"/>
      <c r="K3" s="51"/>
      <c r="L3" s="52"/>
    </row>
    <row r="4" spans="1:18" ht="4.9000000000000004" customHeight="1" thickTop="1" thickBot="1" x14ac:dyDescent="0.3">
      <c r="A4" s="53"/>
      <c r="B4" s="53"/>
      <c r="C4" s="53"/>
      <c r="D4" s="53"/>
      <c r="E4" s="53"/>
      <c r="F4" s="53"/>
      <c r="G4" s="53"/>
      <c r="H4" s="53"/>
      <c r="I4" s="53"/>
      <c r="N4" s="54"/>
      <c r="O4" s="55"/>
      <c r="P4" s="55"/>
      <c r="Q4" s="55"/>
      <c r="R4" s="56"/>
    </row>
    <row r="5" spans="1:18" ht="15" customHeight="1" thickBot="1" x14ac:dyDescent="0.3">
      <c r="A5" s="57" t="s">
        <v>46</v>
      </c>
      <c r="B5" s="57" t="s">
        <v>47</v>
      </c>
      <c r="C5" s="57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3" t="s">
        <v>53</v>
      </c>
      <c r="I5" s="24" t="s">
        <v>54</v>
      </c>
      <c r="J5" s="25" t="s">
        <v>55</v>
      </c>
      <c r="K5" s="58" t="s">
        <v>56</v>
      </c>
      <c r="L5" s="59"/>
      <c r="N5" s="60"/>
      <c r="O5" s="61" t="s">
        <v>57</v>
      </c>
      <c r="P5" s="61"/>
      <c r="Q5" s="61"/>
      <c r="R5" s="62"/>
    </row>
    <row r="6" spans="1:18" ht="14.25" customHeight="1" x14ac:dyDescent="0.25">
      <c r="A6" s="133">
        <f>_xlfn.ISOWEEKNUM(B6)</f>
        <v>2</v>
      </c>
      <c r="B6" s="134">
        <f>debut_calendrier</f>
        <v>46027</v>
      </c>
      <c r="C6" s="134">
        <f>B6+5</f>
        <v>46032</v>
      </c>
      <c r="D6" s="5"/>
      <c r="E6" s="5"/>
      <c r="F6" s="5"/>
      <c r="G6" s="5"/>
      <c r="H6" s="5"/>
      <c r="I6" s="5"/>
      <c r="J6" s="19"/>
      <c r="K6" s="66" t="s">
        <v>58</v>
      </c>
      <c r="L6" s="67" t="s">
        <v>59</v>
      </c>
      <c r="N6" s="60"/>
      <c r="O6" s="68"/>
      <c r="P6" s="68"/>
      <c r="Q6" s="68"/>
      <c r="R6" s="62"/>
    </row>
    <row r="7" spans="1:18" ht="14.25" customHeight="1" x14ac:dyDescent="0.25">
      <c r="A7" s="133">
        <f>_xlfn.ISOWEEKNUM(B7)</f>
        <v>3</v>
      </c>
      <c r="B7" s="64">
        <f>B6+7</f>
        <v>46034</v>
      </c>
      <c r="C7" s="134">
        <f t="shared" ref="C7:C30" si="0">B7+5</f>
        <v>46039</v>
      </c>
      <c r="D7" s="6"/>
      <c r="E7" s="6"/>
      <c r="F7" s="6"/>
      <c r="G7" s="6"/>
      <c r="H7" s="7"/>
      <c r="I7" s="5"/>
      <c r="J7" s="5"/>
      <c r="K7" s="69"/>
      <c r="L7" s="70"/>
      <c r="N7" s="60"/>
      <c r="O7" s="71" t="s">
        <v>60</v>
      </c>
      <c r="P7" s="71"/>
      <c r="Q7" s="29" t="s">
        <v>2</v>
      </c>
      <c r="R7" s="62"/>
    </row>
    <row r="8" spans="1:18" ht="14.25" customHeight="1" x14ac:dyDescent="0.25">
      <c r="A8" s="133">
        <f t="shared" ref="A8:A30" si="1">_xlfn.ISOWEEKNUM(B8)</f>
        <v>4</v>
      </c>
      <c r="B8" s="64">
        <f t="shared" ref="B8:B67" si="2">B7+7</f>
        <v>46041</v>
      </c>
      <c r="C8" s="134">
        <f t="shared" si="0"/>
        <v>46046</v>
      </c>
      <c r="D8" s="5"/>
      <c r="E8" s="5"/>
      <c r="F8" s="5"/>
      <c r="G8" s="5"/>
      <c r="H8" s="5"/>
      <c r="I8" s="5"/>
      <c r="J8" s="5"/>
      <c r="K8" s="73"/>
      <c r="L8" s="70"/>
      <c r="N8" s="60"/>
      <c r="O8" s="71"/>
      <c r="P8" s="71"/>
      <c r="Q8" s="72"/>
      <c r="R8" s="62"/>
    </row>
    <row r="9" spans="1:18" ht="14.25" customHeight="1" x14ac:dyDescent="0.25">
      <c r="A9" s="133">
        <f t="shared" si="1"/>
        <v>5</v>
      </c>
      <c r="B9" s="64">
        <f t="shared" si="2"/>
        <v>46048</v>
      </c>
      <c r="C9" s="134">
        <f t="shared" si="0"/>
        <v>46053</v>
      </c>
      <c r="D9" s="6"/>
      <c r="E9" s="6"/>
      <c r="F9" s="6"/>
      <c r="G9" s="6"/>
      <c r="H9" s="7"/>
      <c r="I9" s="5"/>
      <c r="J9" s="5"/>
      <c r="K9" s="74" t="s">
        <v>61</v>
      </c>
      <c r="L9" s="70"/>
      <c r="N9" s="60"/>
      <c r="O9" s="75"/>
      <c r="P9" s="75"/>
      <c r="Q9" s="75"/>
      <c r="R9" s="62"/>
    </row>
    <row r="10" spans="1:18" ht="14.25" customHeight="1" x14ac:dyDescent="0.25">
      <c r="A10" s="133">
        <f t="shared" si="1"/>
        <v>6</v>
      </c>
      <c r="B10" s="64">
        <f t="shared" si="2"/>
        <v>46055</v>
      </c>
      <c r="C10" s="134">
        <f t="shared" si="0"/>
        <v>46060</v>
      </c>
      <c r="D10" s="5"/>
      <c r="E10" s="5"/>
      <c r="F10" s="5"/>
      <c r="G10" s="5"/>
      <c r="H10" s="5"/>
      <c r="I10" s="5"/>
      <c r="J10" s="5"/>
      <c r="K10" s="76"/>
      <c r="L10" s="70"/>
      <c r="N10" s="60"/>
      <c r="O10" s="77" t="s">
        <v>62</v>
      </c>
      <c r="P10" s="77"/>
      <c r="Q10" s="77"/>
      <c r="R10" s="62"/>
    </row>
    <row r="11" spans="1:18" ht="14.25" customHeight="1" thickBot="1" x14ac:dyDescent="0.3">
      <c r="A11" s="133">
        <f t="shared" si="1"/>
        <v>7</v>
      </c>
      <c r="B11" s="64">
        <f t="shared" si="2"/>
        <v>46062</v>
      </c>
      <c r="C11" s="134">
        <f t="shared" si="0"/>
        <v>46067</v>
      </c>
      <c r="D11" s="5"/>
      <c r="E11" s="5"/>
      <c r="F11" s="5"/>
      <c r="G11" s="5"/>
      <c r="H11" s="5"/>
      <c r="I11" s="5"/>
      <c r="J11" s="5"/>
      <c r="K11" s="78"/>
      <c r="L11" s="79"/>
      <c r="N11" s="60"/>
      <c r="O11" s="80" t="s">
        <v>63</v>
      </c>
      <c r="P11" s="80"/>
      <c r="Q11" s="80"/>
      <c r="R11" s="62"/>
    </row>
    <row r="12" spans="1:18" ht="14.25" customHeight="1" x14ac:dyDescent="0.25">
      <c r="A12" s="133">
        <f t="shared" si="1"/>
        <v>8</v>
      </c>
      <c r="B12" s="64">
        <f t="shared" si="2"/>
        <v>46069</v>
      </c>
      <c r="C12" s="134">
        <f t="shared" si="0"/>
        <v>46074</v>
      </c>
      <c r="D12" s="3"/>
      <c r="E12" s="3"/>
      <c r="F12" s="3"/>
      <c r="G12" s="3"/>
      <c r="H12" s="4"/>
      <c r="I12" s="5"/>
      <c r="J12" s="5"/>
      <c r="K12" s="81" t="s">
        <v>64</v>
      </c>
      <c r="L12" s="67" t="s">
        <v>65</v>
      </c>
      <c r="N12" s="60"/>
      <c r="O12" s="82"/>
      <c r="P12" s="83"/>
      <c r="Q12" s="84" t="s">
        <v>66</v>
      </c>
      <c r="R12" s="62"/>
    </row>
    <row r="13" spans="1:18" ht="14.25" customHeight="1" thickBot="1" x14ac:dyDescent="0.3">
      <c r="A13" s="133">
        <f t="shared" si="1"/>
        <v>9</v>
      </c>
      <c r="B13" s="64">
        <f t="shared" si="2"/>
        <v>46076</v>
      </c>
      <c r="C13" s="134">
        <f t="shared" si="0"/>
        <v>46081</v>
      </c>
      <c r="D13" s="3"/>
      <c r="E13" s="3"/>
      <c r="F13" s="3"/>
      <c r="G13" s="3"/>
      <c r="H13" s="4"/>
      <c r="I13" s="5"/>
      <c r="J13" s="5"/>
      <c r="K13" s="85"/>
      <c r="L13" s="79"/>
      <c r="N13" s="60"/>
      <c r="O13" s="86" t="s">
        <v>67</v>
      </c>
      <c r="P13" s="87"/>
      <c r="Q13" s="37"/>
      <c r="R13" s="62"/>
    </row>
    <row r="14" spans="1:18" ht="14.25" customHeight="1" x14ac:dyDescent="0.25">
      <c r="A14" s="133">
        <f t="shared" si="1"/>
        <v>10</v>
      </c>
      <c r="B14" s="64">
        <f t="shared" si="2"/>
        <v>46083</v>
      </c>
      <c r="C14" s="134">
        <f t="shared" si="0"/>
        <v>46088</v>
      </c>
      <c r="D14" s="3"/>
      <c r="E14" s="3"/>
      <c r="F14" s="3"/>
      <c r="G14" s="3"/>
      <c r="H14" s="4"/>
      <c r="I14" s="5"/>
      <c r="J14" s="5"/>
      <c r="K14" s="88" t="s">
        <v>68</v>
      </c>
      <c r="L14" s="70" t="s">
        <v>69</v>
      </c>
      <c r="N14" s="60"/>
      <c r="O14" s="89"/>
      <c r="P14" s="90"/>
      <c r="Q14" s="38"/>
      <c r="R14" s="62"/>
    </row>
    <row r="15" spans="1:18" ht="14.25" customHeight="1" x14ac:dyDescent="0.25">
      <c r="A15" s="133">
        <f t="shared" si="1"/>
        <v>11</v>
      </c>
      <c r="B15" s="64">
        <f t="shared" si="2"/>
        <v>46090</v>
      </c>
      <c r="C15" s="134">
        <f t="shared" si="0"/>
        <v>46095</v>
      </c>
      <c r="D15" s="3"/>
      <c r="E15" s="3"/>
      <c r="F15" s="3"/>
      <c r="G15" s="3"/>
      <c r="H15" s="4"/>
      <c r="I15" s="5"/>
      <c r="J15" s="5"/>
      <c r="K15" s="88"/>
      <c r="L15" s="70"/>
      <c r="N15" s="60"/>
      <c r="O15" s="91" t="s">
        <v>70</v>
      </c>
      <c r="P15" s="92"/>
      <c r="Q15" s="8"/>
      <c r="R15" s="62"/>
    </row>
    <row r="16" spans="1:18" ht="14.25" customHeight="1" thickBot="1" x14ac:dyDescent="0.3">
      <c r="A16" s="133">
        <f t="shared" si="1"/>
        <v>12</v>
      </c>
      <c r="B16" s="64">
        <f t="shared" si="2"/>
        <v>46097</v>
      </c>
      <c r="C16" s="134">
        <f t="shared" si="0"/>
        <v>46102</v>
      </c>
      <c r="D16" s="3"/>
      <c r="E16" s="3"/>
      <c r="F16" s="3"/>
      <c r="G16" s="3"/>
      <c r="H16" s="4"/>
      <c r="I16" s="5"/>
      <c r="J16" s="5"/>
      <c r="K16" s="88"/>
      <c r="L16" s="70"/>
      <c r="N16" s="60"/>
      <c r="O16" s="94" t="s">
        <v>12</v>
      </c>
      <c r="P16" s="95"/>
      <c r="Q16" s="9"/>
      <c r="R16" s="62"/>
    </row>
    <row r="17" spans="1:18" ht="14.25" customHeight="1" thickBot="1" x14ac:dyDescent="0.3">
      <c r="A17" s="133">
        <f t="shared" si="1"/>
        <v>13</v>
      </c>
      <c r="B17" s="64">
        <f t="shared" si="2"/>
        <v>46104</v>
      </c>
      <c r="C17" s="134">
        <f t="shared" si="0"/>
        <v>46109</v>
      </c>
      <c r="D17" s="3"/>
      <c r="E17" s="3"/>
      <c r="F17" s="3"/>
      <c r="G17" s="3"/>
      <c r="H17" s="4"/>
      <c r="I17" s="5"/>
      <c r="J17" s="5"/>
      <c r="K17" s="96"/>
      <c r="L17" s="79"/>
      <c r="N17" s="60"/>
      <c r="O17" s="97" t="s">
        <v>71</v>
      </c>
      <c r="P17" s="98"/>
      <c r="Q17" s="99">
        <f>SUM(Q13:Q16)</f>
        <v>0</v>
      </c>
      <c r="R17" s="62"/>
    </row>
    <row r="18" spans="1:18" ht="14.25" customHeight="1" thickBot="1" x14ac:dyDescent="0.3">
      <c r="A18" s="133">
        <f t="shared" si="1"/>
        <v>14</v>
      </c>
      <c r="B18" s="64">
        <f t="shared" si="2"/>
        <v>46111</v>
      </c>
      <c r="C18" s="134">
        <f t="shared" si="0"/>
        <v>46116</v>
      </c>
      <c r="D18" s="3"/>
      <c r="E18" s="3"/>
      <c r="F18" s="3"/>
      <c r="G18" s="3"/>
      <c r="H18" s="4"/>
      <c r="I18" s="5"/>
      <c r="J18" s="5"/>
      <c r="K18" s="100" t="s">
        <v>72</v>
      </c>
      <c r="L18" s="101" t="s">
        <v>73</v>
      </c>
      <c r="N18" s="60"/>
      <c r="O18" s="102"/>
      <c r="P18" s="102"/>
      <c r="Q18" s="102"/>
      <c r="R18" s="62"/>
    </row>
    <row r="19" spans="1:18" ht="14.25" customHeight="1" x14ac:dyDescent="0.25">
      <c r="A19" s="133">
        <f t="shared" si="1"/>
        <v>15</v>
      </c>
      <c r="B19" s="64">
        <f t="shared" si="2"/>
        <v>46118</v>
      </c>
      <c r="C19" s="134">
        <f t="shared" si="0"/>
        <v>46123</v>
      </c>
      <c r="D19" s="3"/>
      <c r="E19" s="3"/>
      <c r="F19" s="3"/>
      <c r="G19" s="3"/>
      <c r="H19" s="4"/>
      <c r="I19" s="5"/>
      <c r="J19" s="5"/>
      <c r="K19" s="103"/>
      <c r="L19" s="104"/>
      <c r="M19" s="105"/>
      <c r="N19" s="60"/>
      <c r="O19" s="106"/>
      <c r="P19" s="107" t="s">
        <v>74</v>
      </c>
      <c r="Q19" s="84" t="s">
        <v>75</v>
      </c>
      <c r="R19" s="62"/>
    </row>
    <row r="20" spans="1:18" ht="14.25" customHeight="1" x14ac:dyDescent="0.25">
      <c r="A20" s="133">
        <f t="shared" si="1"/>
        <v>16</v>
      </c>
      <c r="B20" s="64">
        <f t="shared" si="2"/>
        <v>46125</v>
      </c>
      <c r="C20" s="134">
        <f t="shared" si="0"/>
        <v>46130</v>
      </c>
      <c r="D20" s="3"/>
      <c r="E20" s="3"/>
      <c r="F20" s="3"/>
      <c r="G20" s="3"/>
      <c r="H20" s="4"/>
      <c r="I20" s="5"/>
      <c r="J20" s="5"/>
      <c r="K20" s="103"/>
      <c r="L20" s="104"/>
      <c r="M20" s="105"/>
      <c r="N20" s="60"/>
      <c r="O20" s="108"/>
      <c r="P20" s="109" t="s">
        <v>76</v>
      </c>
      <c r="Q20" s="110"/>
      <c r="R20" s="62"/>
    </row>
    <row r="21" spans="1:18" ht="14.25" customHeight="1" thickBot="1" x14ac:dyDescent="0.3">
      <c r="A21" s="133">
        <f t="shared" si="1"/>
        <v>17</v>
      </c>
      <c r="B21" s="64">
        <f t="shared" si="2"/>
        <v>46132</v>
      </c>
      <c r="C21" s="134">
        <f t="shared" si="0"/>
        <v>46137</v>
      </c>
      <c r="D21" s="3"/>
      <c r="E21" s="3"/>
      <c r="F21" s="3"/>
      <c r="G21" s="3"/>
      <c r="H21" s="4"/>
      <c r="I21" s="5"/>
      <c r="J21" s="5"/>
      <c r="K21" s="111"/>
      <c r="L21" s="112"/>
      <c r="N21" s="60"/>
      <c r="O21" s="108"/>
      <c r="P21" s="113"/>
      <c r="Q21" s="114"/>
      <c r="R21" s="62"/>
    </row>
    <row r="22" spans="1:18" ht="14.25" customHeight="1" x14ac:dyDescent="0.25">
      <c r="A22" s="133">
        <f t="shared" si="1"/>
        <v>18</v>
      </c>
      <c r="B22" s="64">
        <f t="shared" si="2"/>
        <v>46139</v>
      </c>
      <c r="C22" s="134">
        <f t="shared" si="0"/>
        <v>46144</v>
      </c>
      <c r="D22" s="3"/>
      <c r="E22" s="3"/>
      <c r="F22" s="3"/>
      <c r="G22" s="3"/>
      <c r="H22" s="4"/>
      <c r="I22" s="5"/>
      <c r="J22" s="5"/>
      <c r="N22" s="60"/>
      <c r="O22" s="116"/>
      <c r="P22" s="117"/>
      <c r="Q22" s="118"/>
      <c r="R22" s="62"/>
    </row>
    <row r="23" spans="1:18" ht="14.25" customHeight="1" x14ac:dyDescent="0.25">
      <c r="A23" s="133">
        <f t="shared" si="1"/>
        <v>19</v>
      </c>
      <c r="B23" s="64">
        <f t="shared" si="2"/>
        <v>46146</v>
      </c>
      <c r="C23" s="134">
        <f t="shared" si="0"/>
        <v>46151</v>
      </c>
      <c r="D23" s="3"/>
      <c r="E23" s="3"/>
      <c r="F23" s="3"/>
      <c r="G23" s="3"/>
      <c r="H23" s="4"/>
      <c r="I23" s="5"/>
      <c r="J23" s="5"/>
      <c r="N23" s="60"/>
      <c r="O23" s="119" t="s">
        <v>77</v>
      </c>
      <c r="P23" s="120">
        <f>COUNTIF(D:I,"U")+COUNTIF(D:I,"S")</f>
        <v>0</v>
      </c>
      <c r="Q23" s="93">
        <f>P23/5</f>
        <v>0</v>
      </c>
      <c r="R23" s="62"/>
    </row>
    <row r="24" spans="1:18" ht="14.25" customHeight="1" x14ac:dyDescent="0.25">
      <c r="A24" s="133">
        <f t="shared" si="1"/>
        <v>20</v>
      </c>
      <c r="B24" s="64">
        <f t="shared" si="2"/>
        <v>46153</v>
      </c>
      <c r="C24" s="134">
        <f t="shared" si="0"/>
        <v>46158</v>
      </c>
      <c r="D24" s="3"/>
      <c r="E24" s="3"/>
      <c r="F24" s="3"/>
      <c r="G24" s="3"/>
      <c r="H24" s="4"/>
      <c r="I24" s="5"/>
      <c r="J24" s="5"/>
      <c r="N24" s="60"/>
      <c r="O24" s="119" t="s">
        <v>78</v>
      </c>
      <c r="P24" s="120">
        <f>COUNTIF(D:I,"Férié")</f>
        <v>0</v>
      </c>
      <c r="Q24" s="121"/>
      <c r="R24" s="62"/>
    </row>
    <row r="25" spans="1:18" ht="14.25" customHeight="1" thickBot="1" x14ac:dyDescent="0.3">
      <c r="A25" s="133">
        <f t="shared" si="1"/>
        <v>21</v>
      </c>
      <c r="B25" s="64">
        <f t="shared" si="2"/>
        <v>46160</v>
      </c>
      <c r="C25" s="134">
        <f t="shared" si="0"/>
        <v>46165</v>
      </c>
      <c r="D25" s="3"/>
      <c r="E25" s="3"/>
      <c r="F25" s="3"/>
      <c r="G25" s="3"/>
      <c r="H25" s="4"/>
      <c r="I25" s="5"/>
      <c r="J25" s="5"/>
      <c r="N25" s="60"/>
      <c r="O25" s="122" t="s">
        <v>79</v>
      </c>
      <c r="P25" s="123">
        <f>COUNTIF(D:I,"E")</f>
        <v>0</v>
      </c>
      <c r="Q25" s="124"/>
      <c r="R25" s="62"/>
    </row>
    <row r="26" spans="1:18" ht="14.25" customHeight="1" thickBot="1" x14ac:dyDescent="0.3">
      <c r="A26" s="133">
        <f t="shared" si="1"/>
        <v>22</v>
      </c>
      <c r="B26" s="64">
        <f t="shared" si="2"/>
        <v>46167</v>
      </c>
      <c r="C26" s="134">
        <f t="shared" si="0"/>
        <v>46172</v>
      </c>
      <c r="D26" s="3"/>
      <c r="E26" s="3"/>
      <c r="F26" s="3"/>
      <c r="G26" s="3"/>
      <c r="H26" s="4"/>
      <c r="I26" s="5"/>
      <c r="J26" s="5"/>
      <c r="N26" s="125"/>
      <c r="O26" s="126"/>
      <c r="P26" s="126"/>
      <c r="Q26" s="126"/>
      <c r="R26" s="127"/>
    </row>
    <row r="27" spans="1:18" ht="14.25" customHeight="1" thickTop="1" x14ac:dyDescent="0.25">
      <c r="A27" s="133">
        <f t="shared" si="1"/>
        <v>23</v>
      </c>
      <c r="B27" s="64">
        <f t="shared" si="2"/>
        <v>46174</v>
      </c>
      <c r="C27" s="134">
        <f t="shared" si="0"/>
        <v>46179</v>
      </c>
      <c r="D27" s="3"/>
      <c r="E27" s="3"/>
      <c r="F27" s="3"/>
      <c r="G27" s="3"/>
      <c r="H27" s="4"/>
      <c r="I27" s="5"/>
      <c r="J27" s="5"/>
    </row>
    <row r="28" spans="1:18" ht="14.25" customHeight="1" x14ac:dyDescent="0.25">
      <c r="A28" s="133">
        <f t="shared" si="1"/>
        <v>24</v>
      </c>
      <c r="B28" s="64">
        <f t="shared" si="2"/>
        <v>46181</v>
      </c>
      <c r="C28" s="134">
        <f t="shared" si="0"/>
        <v>46186</v>
      </c>
      <c r="D28" s="3"/>
      <c r="E28" s="3"/>
      <c r="F28" s="3"/>
      <c r="G28" s="3"/>
      <c r="H28" s="4"/>
      <c r="I28" s="5"/>
      <c r="J28" s="5"/>
    </row>
    <row r="29" spans="1:18" ht="14.25" customHeight="1" x14ac:dyDescent="0.25">
      <c r="A29" s="133">
        <f t="shared" si="1"/>
        <v>25</v>
      </c>
      <c r="B29" s="64">
        <f t="shared" si="2"/>
        <v>46188</v>
      </c>
      <c r="C29" s="134">
        <f t="shared" si="0"/>
        <v>46193</v>
      </c>
      <c r="D29" s="3"/>
      <c r="E29" s="3"/>
      <c r="F29" s="3"/>
      <c r="G29" s="3"/>
      <c r="H29" s="4"/>
      <c r="I29" s="5"/>
      <c r="J29" s="5"/>
    </row>
    <row r="30" spans="1:18" ht="14.25" customHeight="1" x14ac:dyDescent="0.25">
      <c r="A30" s="133">
        <f t="shared" si="1"/>
        <v>26</v>
      </c>
      <c r="B30" s="64">
        <f t="shared" si="2"/>
        <v>46195</v>
      </c>
      <c r="C30" s="134">
        <f t="shared" si="0"/>
        <v>46200</v>
      </c>
      <c r="D30" s="6"/>
      <c r="E30" s="6"/>
      <c r="F30" s="6"/>
      <c r="G30" s="6"/>
      <c r="H30" s="7"/>
      <c r="I30" s="26"/>
      <c r="J30" s="26"/>
    </row>
    <row r="31" spans="1:18" ht="15" customHeight="1" x14ac:dyDescent="0.25">
      <c r="A31" s="133">
        <f t="shared" ref="A31:A66" si="3">_xlfn.ISOWEEKNUM(B31)</f>
        <v>27</v>
      </c>
      <c r="B31" s="64">
        <f t="shared" si="2"/>
        <v>46202</v>
      </c>
      <c r="C31" s="135">
        <f t="shared" ref="C31:C66" si="4">B31+5</f>
        <v>46207</v>
      </c>
      <c r="D31" s="5"/>
      <c r="E31" s="5"/>
      <c r="F31" s="5"/>
      <c r="G31" s="5"/>
      <c r="H31" s="5"/>
      <c r="I31" s="5"/>
      <c r="J31" s="5"/>
    </row>
    <row r="32" spans="1:18" ht="15" customHeight="1" x14ac:dyDescent="0.25">
      <c r="A32" s="133">
        <f t="shared" si="3"/>
        <v>28</v>
      </c>
      <c r="B32" s="64">
        <f t="shared" si="2"/>
        <v>46209</v>
      </c>
      <c r="C32" s="135">
        <f t="shared" si="4"/>
        <v>46214</v>
      </c>
      <c r="D32" s="5"/>
      <c r="E32" s="5"/>
      <c r="F32" s="5"/>
      <c r="G32" s="5"/>
      <c r="H32" s="5"/>
      <c r="I32" s="5"/>
      <c r="J32" s="5"/>
    </row>
    <row r="33" spans="1:10" ht="15" customHeight="1" x14ac:dyDescent="0.25">
      <c r="A33" s="133">
        <f t="shared" si="3"/>
        <v>29</v>
      </c>
      <c r="B33" s="64">
        <f t="shared" si="2"/>
        <v>46216</v>
      </c>
      <c r="C33" s="135">
        <f t="shared" si="4"/>
        <v>46221</v>
      </c>
      <c r="D33" s="5"/>
      <c r="E33" s="5"/>
      <c r="F33" s="5"/>
      <c r="G33" s="5"/>
      <c r="H33" s="5"/>
      <c r="I33" s="5"/>
      <c r="J33" s="5"/>
    </row>
    <row r="34" spans="1:10" ht="15" customHeight="1" x14ac:dyDescent="0.25">
      <c r="A34" s="133">
        <f t="shared" si="3"/>
        <v>30</v>
      </c>
      <c r="B34" s="64">
        <f t="shared" si="2"/>
        <v>46223</v>
      </c>
      <c r="C34" s="135">
        <f t="shared" si="4"/>
        <v>46228</v>
      </c>
      <c r="D34" s="5"/>
      <c r="E34" s="5"/>
      <c r="F34" s="5"/>
      <c r="G34" s="5"/>
      <c r="H34" s="5"/>
      <c r="I34" s="5"/>
      <c r="J34" s="5"/>
    </row>
    <row r="35" spans="1:10" ht="15" customHeight="1" x14ac:dyDescent="0.25">
      <c r="A35" s="133">
        <f t="shared" si="3"/>
        <v>31</v>
      </c>
      <c r="B35" s="64">
        <f t="shared" si="2"/>
        <v>46230</v>
      </c>
      <c r="C35" s="135">
        <f t="shared" si="4"/>
        <v>46235</v>
      </c>
      <c r="D35" s="5"/>
      <c r="E35" s="5"/>
      <c r="F35" s="5"/>
      <c r="G35" s="5"/>
      <c r="H35" s="5"/>
      <c r="I35" s="5"/>
      <c r="J35" s="5"/>
    </row>
    <row r="36" spans="1:10" ht="15" customHeight="1" x14ac:dyDescent="0.25">
      <c r="A36" s="133">
        <f t="shared" si="3"/>
        <v>32</v>
      </c>
      <c r="B36" s="64">
        <f t="shared" si="2"/>
        <v>46237</v>
      </c>
      <c r="C36" s="135">
        <f t="shared" si="4"/>
        <v>46242</v>
      </c>
      <c r="D36" s="5"/>
      <c r="E36" s="5"/>
      <c r="F36" s="5"/>
      <c r="G36" s="5"/>
      <c r="H36" s="5"/>
      <c r="I36" s="5"/>
      <c r="J36" s="5"/>
    </row>
    <row r="37" spans="1:10" ht="15" customHeight="1" x14ac:dyDescent="0.25">
      <c r="A37" s="133">
        <f t="shared" si="3"/>
        <v>33</v>
      </c>
      <c r="B37" s="64">
        <f t="shared" si="2"/>
        <v>46244</v>
      </c>
      <c r="C37" s="135">
        <f t="shared" si="4"/>
        <v>46249</v>
      </c>
      <c r="D37" s="5"/>
      <c r="E37" s="5"/>
      <c r="F37" s="5"/>
      <c r="G37" s="5"/>
      <c r="H37" s="5"/>
      <c r="I37" s="5"/>
      <c r="J37" s="5"/>
    </row>
    <row r="38" spans="1:10" ht="15" customHeight="1" x14ac:dyDescent="0.25">
      <c r="A38" s="133">
        <f t="shared" si="3"/>
        <v>34</v>
      </c>
      <c r="B38" s="64">
        <f t="shared" si="2"/>
        <v>46251</v>
      </c>
      <c r="C38" s="135">
        <f t="shared" si="4"/>
        <v>46256</v>
      </c>
      <c r="D38" s="5"/>
      <c r="E38" s="5"/>
      <c r="F38" s="5"/>
      <c r="G38" s="5"/>
      <c r="H38" s="5"/>
      <c r="I38" s="5"/>
      <c r="J38" s="5"/>
    </row>
    <row r="39" spans="1:10" ht="15" customHeight="1" x14ac:dyDescent="0.25">
      <c r="A39" s="133">
        <f t="shared" si="3"/>
        <v>35</v>
      </c>
      <c r="B39" s="64">
        <f t="shared" si="2"/>
        <v>46258</v>
      </c>
      <c r="C39" s="135">
        <f t="shared" si="4"/>
        <v>46263</v>
      </c>
      <c r="D39" s="5"/>
      <c r="E39" s="5"/>
      <c r="F39" s="5"/>
      <c r="G39" s="5"/>
      <c r="H39" s="5"/>
      <c r="I39" s="5"/>
      <c r="J39" s="5"/>
    </row>
    <row r="40" spans="1:10" ht="15" customHeight="1" x14ac:dyDescent="0.25">
      <c r="A40" s="133">
        <f t="shared" si="3"/>
        <v>36</v>
      </c>
      <c r="B40" s="64">
        <f t="shared" si="2"/>
        <v>46265</v>
      </c>
      <c r="C40" s="135">
        <f t="shared" si="4"/>
        <v>46270</v>
      </c>
      <c r="D40" s="5"/>
      <c r="E40" s="5"/>
      <c r="F40" s="5"/>
      <c r="G40" s="5"/>
      <c r="H40" s="5"/>
      <c r="I40" s="5"/>
      <c r="J40" s="5"/>
    </row>
    <row r="41" spans="1:10" ht="15" customHeight="1" x14ac:dyDescent="0.25">
      <c r="A41" s="133">
        <f t="shared" si="3"/>
        <v>37</v>
      </c>
      <c r="B41" s="64">
        <f t="shared" si="2"/>
        <v>46272</v>
      </c>
      <c r="C41" s="135">
        <f t="shared" si="4"/>
        <v>46277</v>
      </c>
      <c r="D41" s="5"/>
      <c r="E41" s="5"/>
      <c r="F41" s="5"/>
      <c r="G41" s="5"/>
      <c r="H41" s="5"/>
      <c r="I41" s="5"/>
      <c r="J41" s="5"/>
    </row>
    <row r="42" spans="1:10" ht="15" customHeight="1" x14ac:dyDescent="0.25">
      <c r="A42" s="133">
        <f t="shared" si="3"/>
        <v>38</v>
      </c>
      <c r="B42" s="64">
        <f t="shared" si="2"/>
        <v>46279</v>
      </c>
      <c r="C42" s="135">
        <f t="shared" si="4"/>
        <v>46284</v>
      </c>
      <c r="D42" s="5"/>
      <c r="E42" s="5"/>
      <c r="F42" s="5"/>
      <c r="G42" s="5"/>
      <c r="H42" s="5"/>
      <c r="I42" s="5"/>
      <c r="J42" s="5"/>
    </row>
    <row r="43" spans="1:10" ht="15" customHeight="1" x14ac:dyDescent="0.25">
      <c r="A43" s="133">
        <f t="shared" si="3"/>
        <v>39</v>
      </c>
      <c r="B43" s="64">
        <f t="shared" si="2"/>
        <v>46286</v>
      </c>
      <c r="C43" s="135">
        <f t="shared" si="4"/>
        <v>46291</v>
      </c>
      <c r="D43" s="5"/>
      <c r="E43" s="5"/>
      <c r="F43" s="5"/>
      <c r="G43" s="5"/>
      <c r="H43" s="5"/>
      <c r="I43" s="5"/>
      <c r="J43" s="5"/>
    </row>
    <row r="44" spans="1:10" ht="15" customHeight="1" x14ac:dyDescent="0.25">
      <c r="A44" s="133">
        <f t="shared" si="3"/>
        <v>40</v>
      </c>
      <c r="B44" s="64">
        <f t="shared" si="2"/>
        <v>46293</v>
      </c>
      <c r="C44" s="135">
        <f t="shared" si="4"/>
        <v>46298</v>
      </c>
      <c r="D44" s="5"/>
      <c r="E44" s="5"/>
      <c r="F44" s="5"/>
      <c r="G44" s="5"/>
      <c r="H44" s="5"/>
      <c r="I44" s="5"/>
      <c r="J44" s="5"/>
    </row>
    <row r="45" spans="1:10" ht="15" customHeight="1" x14ac:dyDescent="0.25">
      <c r="A45" s="133">
        <f t="shared" si="3"/>
        <v>41</v>
      </c>
      <c r="B45" s="64">
        <f t="shared" si="2"/>
        <v>46300</v>
      </c>
      <c r="C45" s="135">
        <f t="shared" si="4"/>
        <v>46305</v>
      </c>
      <c r="D45" s="5"/>
      <c r="E45" s="5"/>
      <c r="F45" s="5"/>
      <c r="G45" s="5"/>
      <c r="H45" s="5"/>
      <c r="I45" s="5"/>
      <c r="J45" s="5"/>
    </row>
    <row r="46" spans="1:10" ht="15" customHeight="1" x14ac:dyDescent="0.25">
      <c r="A46" s="133">
        <f t="shared" si="3"/>
        <v>42</v>
      </c>
      <c r="B46" s="64">
        <f t="shared" si="2"/>
        <v>46307</v>
      </c>
      <c r="C46" s="135">
        <f t="shared" si="4"/>
        <v>46312</v>
      </c>
      <c r="D46" s="5"/>
      <c r="E46" s="5"/>
      <c r="F46" s="5"/>
      <c r="G46" s="5"/>
      <c r="H46" s="5"/>
      <c r="I46" s="5"/>
      <c r="J46" s="5"/>
    </row>
    <row r="47" spans="1:10" ht="15" customHeight="1" x14ac:dyDescent="0.25">
      <c r="A47" s="133">
        <f t="shared" si="3"/>
        <v>43</v>
      </c>
      <c r="B47" s="64">
        <f t="shared" si="2"/>
        <v>46314</v>
      </c>
      <c r="C47" s="135">
        <f t="shared" si="4"/>
        <v>46319</v>
      </c>
      <c r="D47" s="5"/>
      <c r="E47" s="5"/>
      <c r="F47" s="5"/>
      <c r="G47" s="5"/>
      <c r="H47" s="5"/>
      <c r="I47" s="5"/>
      <c r="J47" s="5"/>
    </row>
    <row r="48" spans="1:10" ht="15" customHeight="1" x14ac:dyDescent="0.25">
      <c r="A48" s="133">
        <f t="shared" si="3"/>
        <v>44</v>
      </c>
      <c r="B48" s="64">
        <f t="shared" si="2"/>
        <v>46321</v>
      </c>
      <c r="C48" s="135">
        <f t="shared" si="4"/>
        <v>46326</v>
      </c>
      <c r="D48" s="5"/>
      <c r="E48" s="5"/>
      <c r="F48" s="5"/>
      <c r="G48" s="5"/>
      <c r="H48" s="5"/>
      <c r="I48" s="5"/>
      <c r="J48" s="65" t="s">
        <v>61</v>
      </c>
    </row>
    <row r="49" spans="1:10" ht="15" customHeight="1" x14ac:dyDescent="0.25">
      <c r="A49" s="133">
        <f t="shared" si="3"/>
        <v>45</v>
      </c>
      <c r="B49" s="64">
        <f t="shared" si="2"/>
        <v>46328</v>
      </c>
      <c r="C49" s="135">
        <f t="shared" si="4"/>
        <v>46333</v>
      </c>
      <c r="D49" s="5"/>
      <c r="E49" s="5"/>
      <c r="F49" s="5"/>
      <c r="G49" s="5"/>
      <c r="H49" s="5"/>
      <c r="I49" s="5"/>
      <c r="J49" s="5"/>
    </row>
    <row r="50" spans="1:10" ht="15" customHeight="1" x14ac:dyDescent="0.25">
      <c r="A50" s="133">
        <f t="shared" si="3"/>
        <v>46</v>
      </c>
      <c r="B50" s="64">
        <f t="shared" si="2"/>
        <v>46335</v>
      </c>
      <c r="C50" s="135">
        <f t="shared" si="4"/>
        <v>46340</v>
      </c>
      <c r="D50" s="5"/>
      <c r="E50" s="5"/>
      <c r="F50" s="5"/>
      <c r="G50" s="5"/>
      <c r="H50" s="5"/>
      <c r="I50" s="5"/>
      <c r="J50" s="5"/>
    </row>
    <row r="51" spans="1:10" ht="15" customHeight="1" x14ac:dyDescent="0.25">
      <c r="A51" s="133">
        <f t="shared" si="3"/>
        <v>47</v>
      </c>
      <c r="B51" s="64">
        <f t="shared" si="2"/>
        <v>46342</v>
      </c>
      <c r="C51" s="135">
        <f t="shared" si="4"/>
        <v>46347</v>
      </c>
      <c r="D51" s="5"/>
      <c r="E51" s="5"/>
      <c r="F51" s="5"/>
      <c r="G51" s="5"/>
      <c r="H51" s="5"/>
      <c r="I51" s="5"/>
      <c r="J51" s="5"/>
    </row>
    <row r="52" spans="1:10" ht="15" customHeight="1" x14ac:dyDescent="0.25">
      <c r="A52" s="133">
        <f t="shared" si="3"/>
        <v>48</v>
      </c>
      <c r="B52" s="64">
        <f t="shared" si="2"/>
        <v>46349</v>
      </c>
      <c r="C52" s="135">
        <f t="shared" si="4"/>
        <v>46354</v>
      </c>
      <c r="D52" s="5"/>
      <c r="E52" s="5"/>
      <c r="F52" s="5"/>
      <c r="G52" s="5"/>
      <c r="H52" s="5"/>
      <c r="I52" s="5"/>
      <c r="J52" s="5"/>
    </row>
    <row r="53" spans="1:10" ht="15" customHeight="1" x14ac:dyDescent="0.25">
      <c r="A53" s="133">
        <f t="shared" si="3"/>
        <v>49</v>
      </c>
      <c r="B53" s="64">
        <f t="shared" si="2"/>
        <v>46356</v>
      </c>
      <c r="C53" s="135">
        <f t="shared" si="4"/>
        <v>46361</v>
      </c>
      <c r="D53" s="5"/>
      <c r="E53" s="5"/>
      <c r="F53" s="5"/>
      <c r="G53" s="5"/>
      <c r="H53" s="5"/>
      <c r="I53" s="5"/>
      <c r="J53" s="5"/>
    </row>
    <row r="54" spans="1:10" ht="15" customHeight="1" x14ac:dyDescent="0.25">
      <c r="A54" s="133">
        <f t="shared" si="3"/>
        <v>50</v>
      </c>
      <c r="B54" s="64">
        <f t="shared" si="2"/>
        <v>46363</v>
      </c>
      <c r="C54" s="135">
        <f t="shared" si="4"/>
        <v>46368</v>
      </c>
      <c r="D54" s="5"/>
      <c r="E54" s="5"/>
      <c r="F54" s="5"/>
      <c r="G54" s="5"/>
      <c r="H54" s="5"/>
      <c r="I54" s="5"/>
      <c r="J54" s="5"/>
    </row>
    <row r="55" spans="1:10" ht="15" customHeight="1" x14ac:dyDescent="0.25">
      <c r="A55" s="133">
        <f t="shared" si="3"/>
        <v>51</v>
      </c>
      <c r="B55" s="64">
        <f t="shared" si="2"/>
        <v>46370</v>
      </c>
      <c r="C55" s="135">
        <f t="shared" si="4"/>
        <v>46375</v>
      </c>
      <c r="D55" s="5"/>
      <c r="E55" s="5"/>
      <c r="F55" s="5"/>
      <c r="G55" s="5"/>
      <c r="H55" s="5"/>
      <c r="I55" s="5"/>
      <c r="J55" s="5"/>
    </row>
    <row r="56" spans="1:10" ht="15" customHeight="1" x14ac:dyDescent="0.25">
      <c r="A56" s="133">
        <f t="shared" si="3"/>
        <v>52</v>
      </c>
      <c r="B56" s="64">
        <f t="shared" si="2"/>
        <v>46377</v>
      </c>
      <c r="C56" s="135">
        <f t="shared" si="4"/>
        <v>46382</v>
      </c>
      <c r="D56" s="5"/>
      <c r="E56" s="5"/>
      <c r="F56" s="5"/>
      <c r="G56" s="5"/>
      <c r="H56" s="5"/>
      <c r="I56" s="5"/>
      <c r="J56" s="5"/>
    </row>
    <row r="57" spans="1:10" ht="15" customHeight="1" x14ac:dyDescent="0.25">
      <c r="A57" s="133">
        <f t="shared" si="3"/>
        <v>53</v>
      </c>
      <c r="B57" s="64">
        <f t="shared" si="2"/>
        <v>46384</v>
      </c>
      <c r="C57" s="135">
        <f t="shared" si="4"/>
        <v>46389</v>
      </c>
      <c r="D57" s="5"/>
      <c r="E57" s="5"/>
      <c r="F57" s="5"/>
      <c r="G57" s="5"/>
      <c r="H57" s="5"/>
      <c r="I57" s="5"/>
      <c r="J57" s="5"/>
    </row>
    <row r="58" spans="1:10" ht="15" customHeight="1" x14ac:dyDescent="0.25">
      <c r="A58" s="133">
        <f t="shared" si="3"/>
        <v>1</v>
      </c>
      <c r="B58" s="64">
        <f t="shared" si="2"/>
        <v>46391</v>
      </c>
      <c r="C58" s="135">
        <f t="shared" si="4"/>
        <v>46396</v>
      </c>
      <c r="D58" s="5"/>
      <c r="E58" s="5"/>
      <c r="F58" s="5"/>
      <c r="G58" s="5"/>
      <c r="H58" s="5"/>
      <c r="I58" s="5"/>
      <c r="J58" s="5"/>
    </row>
    <row r="59" spans="1:10" ht="15" customHeight="1" x14ac:dyDescent="0.25">
      <c r="A59" s="133">
        <f t="shared" si="3"/>
        <v>2</v>
      </c>
      <c r="B59" s="64">
        <f t="shared" si="2"/>
        <v>46398</v>
      </c>
      <c r="C59" s="135">
        <f t="shared" si="4"/>
        <v>46403</v>
      </c>
      <c r="D59" s="5"/>
      <c r="E59" s="5"/>
      <c r="F59" s="5"/>
      <c r="G59" s="5"/>
      <c r="H59" s="5"/>
      <c r="I59" s="5"/>
      <c r="J59" s="5"/>
    </row>
    <row r="60" spans="1:10" ht="15" customHeight="1" x14ac:dyDescent="0.25">
      <c r="A60" s="133">
        <f t="shared" si="3"/>
        <v>3</v>
      </c>
      <c r="B60" s="64">
        <f t="shared" si="2"/>
        <v>46405</v>
      </c>
      <c r="C60" s="135">
        <f t="shared" si="4"/>
        <v>46410</v>
      </c>
      <c r="D60" s="5"/>
      <c r="E60" s="5"/>
      <c r="F60" s="5"/>
      <c r="G60" s="5"/>
      <c r="H60" s="5"/>
      <c r="I60" s="5"/>
      <c r="J60" s="5"/>
    </row>
    <row r="61" spans="1:10" ht="15" customHeight="1" x14ac:dyDescent="0.25">
      <c r="A61" s="133">
        <f t="shared" si="3"/>
        <v>4</v>
      </c>
      <c r="B61" s="64">
        <f t="shared" si="2"/>
        <v>46412</v>
      </c>
      <c r="C61" s="135">
        <f t="shared" si="4"/>
        <v>46417</v>
      </c>
      <c r="D61" s="5"/>
      <c r="E61" s="5"/>
      <c r="F61" s="5"/>
      <c r="G61" s="5"/>
      <c r="H61" s="5"/>
      <c r="I61" s="5"/>
      <c r="J61" s="5"/>
    </row>
    <row r="62" spans="1:10" ht="15" customHeight="1" x14ac:dyDescent="0.25">
      <c r="A62" s="133">
        <f t="shared" si="3"/>
        <v>5</v>
      </c>
      <c r="B62" s="64">
        <f t="shared" si="2"/>
        <v>46419</v>
      </c>
      <c r="C62" s="135">
        <f t="shared" si="4"/>
        <v>46424</v>
      </c>
      <c r="D62" s="5"/>
      <c r="E62" s="5"/>
      <c r="F62" s="5"/>
      <c r="G62" s="5"/>
      <c r="H62" s="5"/>
      <c r="I62" s="5"/>
      <c r="J62" s="5"/>
    </row>
    <row r="63" spans="1:10" ht="15" customHeight="1" x14ac:dyDescent="0.25">
      <c r="A63" s="133">
        <f t="shared" si="3"/>
        <v>6</v>
      </c>
      <c r="B63" s="64">
        <f t="shared" si="2"/>
        <v>46426</v>
      </c>
      <c r="C63" s="135">
        <f t="shared" si="4"/>
        <v>46431</v>
      </c>
      <c r="D63" s="5"/>
      <c r="E63" s="5"/>
      <c r="F63" s="5"/>
      <c r="G63" s="5"/>
      <c r="H63" s="5"/>
      <c r="I63" s="5"/>
      <c r="J63" s="5"/>
    </row>
    <row r="64" spans="1:10" ht="15" customHeight="1" x14ac:dyDescent="0.25">
      <c r="A64" s="133">
        <f t="shared" si="3"/>
        <v>7</v>
      </c>
      <c r="B64" s="64">
        <f t="shared" si="2"/>
        <v>46433</v>
      </c>
      <c r="C64" s="135">
        <f t="shared" si="4"/>
        <v>46438</v>
      </c>
      <c r="D64" s="5"/>
      <c r="E64" s="5"/>
      <c r="F64" s="5"/>
      <c r="G64" s="5"/>
      <c r="H64" s="5"/>
      <c r="I64" s="5"/>
      <c r="J64" s="5"/>
    </row>
    <row r="65" spans="1:10" ht="15" customHeight="1" x14ac:dyDescent="0.25">
      <c r="A65" s="133">
        <f t="shared" si="3"/>
        <v>8</v>
      </c>
      <c r="B65" s="64">
        <f t="shared" si="2"/>
        <v>46440</v>
      </c>
      <c r="C65" s="135">
        <f t="shared" si="4"/>
        <v>46445</v>
      </c>
      <c r="D65" s="5"/>
      <c r="E65" s="5"/>
      <c r="F65" s="5"/>
      <c r="G65" s="5"/>
      <c r="H65" s="5"/>
      <c r="I65" s="5"/>
      <c r="J65" s="5"/>
    </row>
    <row r="66" spans="1:10" ht="15" customHeight="1" x14ac:dyDescent="0.25">
      <c r="A66" s="133">
        <f t="shared" si="3"/>
        <v>9</v>
      </c>
      <c r="B66" s="64">
        <f t="shared" si="2"/>
        <v>46447</v>
      </c>
      <c r="C66" s="135">
        <f t="shared" si="4"/>
        <v>46452</v>
      </c>
      <c r="D66" s="26"/>
      <c r="E66" s="26"/>
      <c r="F66" s="26"/>
      <c r="G66" s="26"/>
      <c r="H66" s="26"/>
      <c r="I66" s="26"/>
      <c r="J66" s="26"/>
    </row>
    <row r="67" spans="1:10" ht="15" customHeight="1" x14ac:dyDescent="0.25">
      <c r="A67" s="133">
        <f t="shared" ref="A67" si="5">_xlfn.ISOWEEKNUM(B67)</f>
        <v>10</v>
      </c>
      <c r="B67" s="129">
        <f t="shared" si="2"/>
        <v>46454</v>
      </c>
      <c r="C67" s="135">
        <f t="shared" ref="C67" si="6">B67+5</f>
        <v>46459</v>
      </c>
      <c r="D67" s="5"/>
      <c r="E67" s="5"/>
      <c r="F67" s="5"/>
      <c r="G67" s="5"/>
      <c r="H67" s="5"/>
      <c r="I67" s="5"/>
      <c r="J67" s="5"/>
    </row>
    <row r="68" spans="1:10" ht="15" customHeight="1" x14ac:dyDescent="0.25">
      <c r="B68" s="131"/>
    </row>
  </sheetData>
  <sheetProtection algorithmName="SHA-512" hashValue="DGAbVOqJXPNLTyB/xtaUFaRBTrQ8Rc0YbecYOjJJGwspGR052ZhwqpS4s/kD99j9Rm0dPvbmo9EvfCpidMUN4w==" saltValue="cZrl2P73DRlpBBYGEdzntQ==" spinCount="100000" sheet="1" scenarios="1" selectLockedCells="1"/>
  <mergeCells count="21">
    <mergeCell ref="K18:K21"/>
    <mergeCell ref="L18:L21"/>
    <mergeCell ref="O19:O22"/>
    <mergeCell ref="P20:Q22"/>
    <mergeCell ref="K5:L5"/>
    <mergeCell ref="O5:Q5"/>
    <mergeCell ref="O10:Q10"/>
    <mergeCell ref="O11:Q11"/>
    <mergeCell ref="K6:K8"/>
    <mergeCell ref="K9:K11"/>
    <mergeCell ref="L6:L11"/>
    <mergeCell ref="O7:P8"/>
    <mergeCell ref="K12:K13"/>
    <mergeCell ref="L12:L13"/>
    <mergeCell ref="O12:P12"/>
    <mergeCell ref="O13:P14"/>
    <mergeCell ref="Q13:Q14"/>
    <mergeCell ref="K14:K17"/>
    <mergeCell ref="L14:L17"/>
    <mergeCell ref="O15:P15"/>
    <mergeCell ref="O16:P16"/>
  </mergeCells>
  <conditionalFormatting sqref="D6:I67">
    <cfRule type="cellIs" dxfId="103" priority="28" operator="equal">
      <formula>"F"</formula>
    </cfRule>
    <cfRule type="cellIs" dxfId="102" priority="29" operator="equal">
      <formula>"EAD"</formula>
    </cfRule>
    <cfRule type="cellIs" dxfId="101" priority="30" operator="equal">
      <formula>"S"</formula>
    </cfRule>
    <cfRule type="cellIs" dxfId="100" priority="31" operator="equal">
      <formula>"U"</formula>
    </cfRule>
    <cfRule type="cellIs" dxfId="99" priority="32" operator="equal">
      <formula>"Férié"</formula>
    </cfRule>
    <cfRule type="cellIs" dxfId="98" priority="33" operator="equal">
      <formula>"E"</formula>
    </cfRule>
  </conditionalFormatting>
  <conditionalFormatting sqref="K6:L6 K9">
    <cfRule type="cellIs" dxfId="97" priority="24" operator="equal">
      <formula>"E"</formula>
    </cfRule>
    <cfRule type="cellIs" dxfId="96" priority="25" operator="equal">
      <formula>"S"</formula>
    </cfRule>
  </conditionalFormatting>
  <conditionalFormatting sqref="K9">
    <cfRule type="cellIs" dxfId="95" priority="9" operator="equal">
      <formula>"C"</formula>
    </cfRule>
    <cfRule type="cellIs" dxfId="94" priority="10" operator="equal">
      <formula>"E"</formula>
    </cfRule>
    <cfRule type="cellIs" dxfId="93" priority="11" operator="equal">
      <formula>"S"</formula>
    </cfRule>
    <cfRule type="cellIs" dxfId="92" priority="12" operator="equal">
      <formula>"EAD"</formula>
    </cfRule>
  </conditionalFormatting>
  <conditionalFormatting sqref="K18">
    <cfRule type="cellIs" dxfId="91" priority="13" operator="equal">
      <formula>"Pte"</formula>
    </cfRule>
    <cfRule type="cellIs" dxfId="90" priority="14" operator="equal">
      <formula>"E"</formula>
    </cfRule>
    <cfRule type="cellIs" dxfId="89" priority="15" operator="equal">
      <formula>"S"</formula>
    </cfRule>
    <cfRule type="cellIs" dxfId="88" priority="16" operator="equal">
      <formula>"Ptu"</formula>
    </cfRule>
    <cfRule type="cellIs" dxfId="87" priority="17" operator="equal">
      <formula>"C"</formula>
    </cfRule>
  </conditionalFormatting>
  <conditionalFormatting sqref="K6:L6 K9">
    <cfRule type="cellIs" dxfId="86" priority="23" operator="equal">
      <formula>"Pte"</formula>
    </cfRule>
    <cfRule type="cellIs" dxfId="85" priority="26" operator="equal">
      <formula>"Ptu"</formula>
    </cfRule>
  </conditionalFormatting>
  <conditionalFormatting sqref="K6:L6">
    <cfRule type="cellIs" dxfId="84" priority="27" operator="equal">
      <formula>"C"</formula>
    </cfRule>
  </conditionalFormatting>
  <conditionalFormatting sqref="K12:L12">
    <cfRule type="cellIs" dxfId="83" priority="18" operator="equal">
      <formula>"Pte"</formula>
    </cfRule>
    <cfRule type="cellIs" dxfId="82" priority="19" operator="equal">
      <formula>"E"</formula>
    </cfRule>
    <cfRule type="cellIs" dxfId="81" priority="20" operator="equal">
      <formula>"S"</formula>
    </cfRule>
    <cfRule type="cellIs" dxfId="80" priority="21" operator="equal">
      <formula>"Ptu"</formula>
    </cfRule>
    <cfRule type="cellIs" dxfId="79" priority="22" operator="equal">
      <formula>"C"</formula>
    </cfRule>
  </conditionalFormatting>
  <conditionalFormatting sqref="K14">
    <cfRule type="cellIs" dxfId="78" priority="1" operator="equal">
      <formula>"C"</formula>
    </cfRule>
    <cfRule type="cellIs" dxfId="77" priority="2" operator="equal">
      <formula>"E"</formula>
    </cfRule>
    <cfRule type="cellIs" dxfId="76" priority="3" operator="equal">
      <formula>"S"</formula>
    </cfRule>
    <cfRule type="cellIs" dxfId="75" priority="4" operator="equal">
      <formula>"EAD"</formula>
    </cfRule>
    <cfRule type="cellIs" dxfId="74" priority="5" operator="equal">
      <formula>"Pte"</formula>
    </cfRule>
    <cfRule type="cellIs" dxfId="73" priority="6" operator="equal">
      <formula>"E"</formula>
    </cfRule>
    <cfRule type="cellIs" dxfId="72" priority="7" operator="equal">
      <formula>"S"</formula>
    </cfRule>
    <cfRule type="cellIs" dxfId="71" priority="8" operator="equal">
      <formula>"Ptu"</formula>
    </cfRule>
  </conditionalFormatting>
  <printOptions horizontalCentered="1" verticalCentered="1"/>
  <pageMargins left="0.23622047244094491" right="0.23622047244094491" top="0" bottom="0" header="0.27559055118110237" footer="0.31496062992125984"/>
  <pageSetup paperSize="9" scale="74" orientation="portrait" r:id="rId1"/>
  <headerFooter alignWithMargins="0">
    <oddHeader>&amp;L&amp;G</oddHeader>
    <oddFooter>&amp;L&amp;G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5" name="bouton_jour_ferie">
              <controlPr locked="0" defaultSize="0" print="0" autoFill="0" autoPict="0" macro="[0]!ecrit_jour_ferie">
                <anchor moveWithCells="1" sizeWithCells="1">
                  <from>
                    <xdr:col>17</xdr:col>
                    <xdr:colOff>200025</xdr:colOff>
                    <xdr:row>0</xdr:row>
                    <xdr:rowOff>200025</xdr:rowOff>
                  </from>
                  <to>
                    <xdr:col>19</xdr:col>
                    <xdr:colOff>590550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outon_agrandir_tableau">
              <controlPr locked="0" defaultSize="0" print="0" autoFill="0" autoPict="0" macro="[0]!agrandir_tableau">
                <anchor moveWithCells="1" sizeWithCells="1">
                  <from>
                    <xdr:col>18</xdr:col>
                    <xdr:colOff>28575</xdr:colOff>
                    <xdr:row>2</xdr:row>
                    <xdr:rowOff>66675</xdr:rowOff>
                  </from>
                  <to>
                    <xdr:col>19</xdr:col>
                    <xdr:colOff>638175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Feuil1!$A$1:$A$3</xm:f>
          </x14:formula1>
          <xm:sqref>Q7:Q8</xm:sqref>
        </x14:dataValidation>
        <x14:dataValidation type="list" allowBlank="1" showInputMessage="1" showErrorMessage="1" xr:uid="{00000000-0002-0000-0400-000001000000}">
          <x14:formula1>
            <xm:f>'Mode d''emploi'!$C$5:$C$8</xm:f>
          </x14:formula1>
          <xm:sqref>D6:I67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E61C2-84C9-417D-B1FE-356F91E20772}">
  <sheetPr codeName="f4"/>
  <dimension ref="A1:R68"/>
  <sheetViews>
    <sheetView zoomScaleNormal="100" workbookViewId="0">
      <selection activeCell="D5" sqref="D5"/>
    </sheetView>
  </sheetViews>
  <sheetFormatPr baseColWidth="10" defaultColWidth="14.42578125" defaultRowHeight="15" customHeight="1" x14ac:dyDescent="0.25"/>
  <cols>
    <col min="1" max="1" width="6.85546875" style="41" customWidth="1"/>
    <col min="2" max="3" width="8.85546875" style="41" bestFit="1" customWidth="1"/>
    <col min="4" max="5" width="9.7109375" style="41" customWidth="1"/>
    <col min="6" max="6" width="11.7109375" style="41" customWidth="1"/>
    <col min="7" max="7" width="9.7109375" style="41" customWidth="1"/>
    <col min="8" max="8" width="11.28515625" style="41" customWidth="1"/>
    <col min="9" max="9" width="9.7109375" style="41" customWidth="1"/>
    <col min="10" max="10" width="9.42578125" style="41" hidden="1" customWidth="1"/>
    <col min="11" max="11" width="12.5703125" style="41" customWidth="1"/>
    <col min="12" max="12" width="14.5703125" style="41" customWidth="1"/>
    <col min="13" max="13" width="3.7109375" style="41" customWidth="1"/>
    <col min="14" max="14" width="3.28515625" style="41" customWidth="1"/>
    <col min="15" max="15" width="34.28515625" style="41" customWidth="1"/>
    <col min="16" max="16" width="15" style="41" bestFit="1" customWidth="1"/>
    <col min="17" max="17" width="26" style="41" customWidth="1"/>
    <col min="18" max="18" width="3.28515625" style="41" customWidth="1"/>
    <col min="19" max="16384" width="14.42578125" style="41"/>
  </cols>
  <sheetData>
    <row r="1" spans="1:18" ht="40.5" customHeight="1" x14ac:dyDescent="0.3">
      <c r="B1" s="42"/>
      <c r="C1" s="42" t="s">
        <v>81</v>
      </c>
      <c r="D1" s="42"/>
      <c r="E1" s="42"/>
      <c r="F1" s="42"/>
      <c r="G1" s="42"/>
      <c r="H1" s="42"/>
      <c r="I1" s="42"/>
      <c r="O1" s="43" t="s">
        <v>44</v>
      </c>
      <c r="P1" s="132">
        <v>45845</v>
      </c>
    </row>
    <row r="2" spans="1:18" ht="3.6" customHeight="1" thickBot="1" x14ac:dyDescent="0.3">
      <c r="A2" s="45"/>
      <c r="B2" s="45"/>
      <c r="C2" s="45"/>
      <c r="D2" s="45"/>
      <c r="E2" s="45"/>
      <c r="F2" s="45"/>
      <c r="G2" s="45"/>
      <c r="H2" s="45"/>
      <c r="I2" s="45"/>
    </row>
    <row r="3" spans="1:18" ht="24.6" customHeight="1" thickBot="1" x14ac:dyDescent="0.3">
      <c r="A3" s="46" t="s">
        <v>45</v>
      </c>
      <c r="B3" s="47"/>
      <c r="C3" s="48"/>
      <c r="D3" s="49"/>
      <c r="E3" s="50"/>
      <c r="F3" s="48"/>
      <c r="G3" s="48"/>
      <c r="H3" s="48"/>
      <c r="I3" s="48"/>
      <c r="J3" s="51"/>
      <c r="K3" s="51"/>
      <c r="L3" s="52"/>
    </row>
    <row r="4" spans="1:18" ht="4.9000000000000004" customHeight="1" thickTop="1" thickBot="1" x14ac:dyDescent="0.3">
      <c r="A4" s="53"/>
      <c r="B4" s="53"/>
      <c r="C4" s="53"/>
      <c r="D4" s="53"/>
      <c r="E4" s="53"/>
      <c r="F4" s="53"/>
      <c r="G4" s="53"/>
      <c r="H4" s="53"/>
      <c r="I4" s="53"/>
      <c r="N4" s="54"/>
      <c r="O4" s="55"/>
      <c r="P4" s="55"/>
      <c r="Q4" s="55"/>
      <c r="R4" s="56"/>
    </row>
    <row r="5" spans="1:18" ht="15" customHeight="1" thickBot="1" x14ac:dyDescent="0.3">
      <c r="A5" s="57" t="s">
        <v>46</v>
      </c>
      <c r="B5" s="57" t="s">
        <v>47</v>
      </c>
      <c r="C5" s="57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3" t="s">
        <v>53</v>
      </c>
      <c r="I5" s="24" t="s">
        <v>54</v>
      </c>
      <c r="J5" s="25" t="s">
        <v>55</v>
      </c>
      <c r="K5" s="58" t="s">
        <v>56</v>
      </c>
      <c r="L5" s="59"/>
      <c r="N5" s="60"/>
      <c r="O5" s="61" t="s">
        <v>57</v>
      </c>
      <c r="P5" s="61"/>
      <c r="Q5" s="61"/>
      <c r="R5" s="62"/>
    </row>
    <row r="6" spans="1:18" ht="14.25" customHeight="1" x14ac:dyDescent="0.25">
      <c r="A6" s="133">
        <f>_xlfn.ISOWEEKNUM(B6)</f>
        <v>28</v>
      </c>
      <c r="B6" s="134">
        <f>debut_calendrier</f>
        <v>45845</v>
      </c>
      <c r="C6" s="134">
        <f>B6+5</f>
        <v>45850</v>
      </c>
      <c r="D6" s="5"/>
      <c r="E6" s="5"/>
      <c r="F6" s="5"/>
      <c r="G6" s="5"/>
      <c r="H6" s="5"/>
      <c r="I6" s="5"/>
      <c r="J6" s="19"/>
      <c r="K6" s="66" t="s">
        <v>58</v>
      </c>
      <c r="L6" s="67" t="s">
        <v>59</v>
      </c>
      <c r="N6" s="60"/>
      <c r="O6" s="68"/>
      <c r="P6" s="68"/>
      <c r="Q6" s="68"/>
      <c r="R6" s="62"/>
    </row>
    <row r="7" spans="1:18" ht="14.25" customHeight="1" x14ac:dyDescent="0.25">
      <c r="A7" s="133">
        <f>_xlfn.ISOWEEKNUM(B7)</f>
        <v>29</v>
      </c>
      <c r="B7" s="64">
        <f>B6+7</f>
        <v>45852</v>
      </c>
      <c r="C7" s="134">
        <f t="shared" ref="C7:C67" si="0">B7+5</f>
        <v>45857</v>
      </c>
      <c r="D7" s="6"/>
      <c r="E7" s="6"/>
      <c r="F7" s="6"/>
      <c r="G7" s="6"/>
      <c r="H7" s="7"/>
      <c r="I7" s="5"/>
      <c r="J7" s="5"/>
      <c r="K7" s="69"/>
      <c r="L7" s="70"/>
      <c r="N7" s="60"/>
      <c r="O7" s="71" t="s">
        <v>60</v>
      </c>
      <c r="P7" s="71"/>
      <c r="Q7" s="29" t="s">
        <v>2</v>
      </c>
      <c r="R7" s="62"/>
    </row>
    <row r="8" spans="1:18" ht="14.25" customHeight="1" x14ac:dyDescent="0.25">
      <c r="A8" s="133">
        <f t="shared" ref="A8:A67" si="1">_xlfn.ISOWEEKNUM(B8)</f>
        <v>30</v>
      </c>
      <c r="B8" s="64">
        <f t="shared" ref="B8:B67" si="2">B7+7</f>
        <v>45859</v>
      </c>
      <c r="C8" s="134">
        <f t="shared" si="0"/>
        <v>45864</v>
      </c>
      <c r="D8" s="5"/>
      <c r="E8" s="5"/>
      <c r="F8" s="5"/>
      <c r="G8" s="5"/>
      <c r="H8" s="5"/>
      <c r="I8" s="5"/>
      <c r="J8" s="5"/>
      <c r="K8" s="73"/>
      <c r="L8" s="70"/>
      <c r="N8" s="60"/>
      <c r="O8" s="71"/>
      <c r="P8" s="71"/>
      <c r="Q8" s="72"/>
      <c r="R8" s="62"/>
    </row>
    <row r="9" spans="1:18" ht="14.25" customHeight="1" x14ac:dyDescent="0.25">
      <c r="A9" s="133">
        <f t="shared" si="1"/>
        <v>31</v>
      </c>
      <c r="B9" s="64">
        <f t="shared" si="2"/>
        <v>45866</v>
      </c>
      <c r="C9" s="134">
        <f t="shared" si="0"/>
        <v>45871</v>
      </c>
      <c r="D9" s="6"/>
      <c r="E9" s="6"/>
      <c r="F9" s="6"/>
      <c r="G9" s="6"/>
      <c r="H9" s="7"/>
      <c r="I9" s="5"/>
      <c r="J9" s="5"/>
      <c r="K9" s="74" t="s">
        <v>61</v>
      </c>
      <c r="L9" s="70"/>
      <c r="N9" s="60"/>
      <c r="O9" s="75"/>
      <c r="P9" s="75"/>
      <c r="Q9" s="75"/>
      <c r="R9" s="62"/>
    </row>
    <row r="10" spans="1:18" ht="14.25" customHeight="1" x14ac:dyDescent="0.25">
      <c r="A10" s="133">
        <f t="shared" si="1"/>
        <v>32</v>
      </c>
      <c r="B10" s="64">
        <f t="shared" si="2"/>
        <v>45873</v>
      </c>
      <c r="C10" s="134">
        <f t="shared" si="0"/>
        <v>45878</v>
      </c>
      <c r="D10" s="5"/>
      <c r="E10" s="5"/>
      <c r="F10" s="5"/>
      <c r="G10" s="5"/>
      <c r="H10" s="5"/>
      <c r="I10" s="5"/>
      <c r="J10" s="5"/>
      <c r="K10" s="76"/>
      <c r="L10" s="70"/>
      <c r="N10" s="60"/>
      <c r="O10" s="77" t="s">
        <v>62</v>
      </c>
      <c r="P10" s="77"/>
      <c r="Q10" s="77"/>
      <c r="R10" s="62"/>
    </row>
    <row r="11" spans="1:18" ht="14.25" customHeight="1" thickBot="1" x14ac:dyDescent="0.3">
      <c r="A11" s="133">
        <f t="shared" si="1"/>
        <v>33</v>
      </c>
      <c r="B11" s="64">
        <f t="shared" si="2"/>
        <v>45880</v>
      </c>
      <c r="C11" s="134">
        <f t="shared" si="0"/>
        <v>45885</v>
      </c>
      <c r="D11" s="5"/>
      <c r="E11" s="5"/>
      <c r="F11" s="5"/>
      <c r="G11" s="5"/>
      <c r="H11" s="5"/>
      <c r="I11" s="5"/>
      <c r="J11" s="5"/>
      <c r="K11" s="78"/>
      <c r="L11" s="79"/>
      <c r="N11" s="60"/>
      <c r="O11" s="80" t="s">
        <v>63</v>
      </c>
      <c r="P11" s="80"/>
      <c r="Q11" s="80"/>
      <c r="R11" s="62"/>
    </row>
    <row r="12" spans="1:18" ht="14.25" customHeight="1" x14ac:dyDescent="0.25">
      <c r="A12" s="133">
        <f t="shared" si="1"/>
        <v>34</v>
      </c>
      <c r="B12" s="64">
        <f t="shared" si="2"/>
        <v>45887</v>
      </c>
      <c r="C12" s="134">
        <f t="shared" si="0"/>
        <v>45892</v>
      </c>
      <c r="D12" s="3"/>
      <c r="E12" s="3"/>
      <c r="F12" s="3"/>
      <c r="G12" s="3"/>
      <c r="H12" s="4"/>
      <c r="I12" s="5"/>
      <c r="J12" s="5"/>
      <c r="K12" s="81" t="s">
        <v>64</v>
      </c>
      <c r="L12" s="67" t="s">
        <v>65</v>
      </c>
      <c r="N12" s="60"/>
      <c r="O12" s="82"/>
      <c r="P12" s="83"/>
      <c r="Q12" s="84" t="s">
        <v>66</v>
      </c>
      <c r="R12" s="62"/>
    </row>
    <row r="13" spans="1:18" ht="14.25" customHeight="1" thickBot="1" x14ac:dyDescent="0.3">
      <c r="A13" s="133">
        <f t="shared" si="1"/>
        <v>35</v>
      </c>
      <c r="B13" s="64">
        <f t="shared" si="2"/>
        <v>45894</v>
      </c>
      <c r="C13" s="134">
        <f t="shared" si="0"/>
        <v>45899</v>
      </c>
      <c r="D13" s="3"/>
      <c r="E13" s="3"/>
      <c r="F13" s="3"/>
      <c r="G13" s="3"/>
      <c r="H13" s="4"/>
      <c r="I13" s="5"/>
      <c r="J13" s="5"/>
      <c r="K13" s="85"/>
      <c r="L13" s="79"/>
      <c r="N13" s="60"/>
      <c r="O13" s="86" t="s">
        <v>67</v>
      </c>
      <c r="P13" s="87"/>
      <c r="Q13" s="39">
        <v>777</v>
      </c>
      <c r="R13" s="62"/>
    </row>
    <row r="14" spans="1:18" ht="14.25" customHeight="1" x14ac:dyDescent="0.25">
      <c r="A14" s="133">
        <f t="shared" si="1"/>
        <v>36</v>
      </c>
      <c r="B14" s="64">
        <f t="shared" si="2"/>
        <v>45901</v>
      </c>
      <c r="C14" s="134">
        <f t="shared" si="0"/>
        <v>45906</v>
      </c>
      <c r="D14" s="3"/>
      <c r="E14" s="3"/>
      <c r="F14" s="3"/>
      <c r="G14" s="3"/>
      <c r="H14" s="4"/>
      <c r="I14" s="5"/>
      <c r="J14" s="5"/>
      <c r="K14" s="88" t="s">
        <v>68</v>
      </c>
      <c r="L14" s="70" t="s">
        <v>69</v>
      </c>
      <c r="N14" s="60"/>
      <c r="O14" s="89"/>
      <c r="P14" s="90"/>
      <c r="Q14" s="38"/>
      <c r="R14" s="62"/>
    </row>
    <row r="15" spans="1:18" ht="14.25" customHeight="1" x14ac:dyDescent="0.25">
      <c r="A15" s="133">
        <f t="shared" si="1"/>
        <v>37</v>
      </c>
      <c r="B15" s="64">
        <f t="shared" si="2"/>
        <v>45908</v>
      </c>
      <c r="C15" s="134">
        <f t="shared" si="0"/>
        <v>45913</v>
      </c>
      <c r="D15" s="3"/>
      <c r="E15" s="3"/>
      <c r="F15" s="3"/>
      <c r="G15" s="3"/>
      <c r="H15" s="4"/>
      <c r="I15" s="5"/>
      <c r="J15" s="5"/>
      <c r="K15" s="88"/>
      <c r="L15" s="70"/>
      <c r="N15" s="60"/>
      <c r="O15" s="91" t="s">
        <v>70</v>
      </c>
      <c r="P15" s="92"/>
      <c r="Q15" s="8"/>
      <c r="R15" s="62"/>
    </row>
    <row r="16" spans="1:18" ht="14.25" customHeight="1" thickBot="1" x14ac:dyDescent="0.3">
      <c r="A16" s="133">
        <f t="shared" si="1"/>
        <v>38</v>
      </c>
      <c r="B16" s="64">
        <f t="shared" si="2"/>
        <v>45915</v>
      </c>
      <c r="C16" s="134">
        <f t="shared" si="0"/>
        <v>45920</v>
      </c>
      <c r="D16" s="3"/>
      <c r="E16" s="3"/>
      <c r="F16" s="3"/>
      <c r="G16" s="3"/>
      <c r="H16" s="4"/>
      <c r="I16" s="5"/>
      <c r="J16" s="5"/>
      <c r="K16" s="88"/>
      <c r="L16" s="70"/>
      <c r="N16" s="60"/>
      <c r="O16" s="94" t="s">
        <v>12</v>
      </c>
      <c r="P16" s="95"/>
      <c r="Q16" s="9"/>
      <c r="R16" s="62"/>
    </row>
    <row r="17" spans="1:18" ht="14.25" customHeight="1" thickBot="1" x14ac:dyDescent="0.3">
      <c r="A17" s="133">
        <f t="shared" si="1"/>
        <v>39</v>
      </c>
      <c r="B17" s="64">
        <f t="shared" si="2"/>
        <v>45922</v>
      </c>
      <c r="C17" s="134">
        <f t="shared" si="0"/>
        <v>45927</v>
      </c>
      <c r="D17" s="3"/>
      <c r="E17" s="3"/>
      <c r="F17" s="3"/>
      <c r="G17" s="3"/>
      <c r="H17" s="4"/>
      <c r="I17" s="5"/>
      <c r="J17" s="5"/>
      <c r="K17" s="96"/>
      <c r="L17" s="79"/>
      <c r="N17" s="60"/>
      <c r="O17" s="97" t="s">
        <v>71</v>
      </c>
      <c r="P17" s="98"/>
      <c r="Q17" s="99">
        <f>SUM(Q13:Q16)</f>
        <v>777</v>
      </c>
      <c r="R17" s="62"/>
    </row>
    <row r="18" spans="1:18" ht="14.25" customHeight="1" thickBot="1" x14ac:dyDescent="0.3">
      <c r="A18" s="133">
        <f t="shared" si="1"/>
        <v>40</v>
      </c>
      <c r="B18" s="64">
        <f t="shared" si="2"/>
        <v>45929</v>
      </c>
      <c r="C18" s="134">
        <f t="shared" si="0"/>
        <v>45934</v>
      </c>
      <c r="D18" s="3"/>
      <c r="E18" s="3"/>
      <c r="F18" s="3"/>
      <c r="G18" s="3"/>
      <c r="H18" s="4"/>
      <c r="I18" s="5"/>
      <c r="J18" s="5"/>
      <c r="K18" s="100" t="s">
        <v>72</v>
      </c>
      <c r="L18" s="101" t="s">
        <v>73</v>
      </c>
      <c r="N18" s="60"/>
      <c r="O18" s="102"/>
      <c r="P18" s="102"/>
      <c r="Q18" s="102"/>
      <c r="R18" s="62"/>
    </row>
    <row r="19" spans="1:18" ht="14.25" customHeight="1" x14ac:dyDescent="0.25">
      <c r="A19" s="133">
        <f t="shared" si="1"/>
        <v>41</v>
      </c>
      <c r="B19" s="64">
        <f t="shared" si="2"/>
        <v>45936</v>
      </c>
      <c r="C19" s="134">
        <f t="shared" si="0"/>
        <v>45941</v>
      </c>
      <c r="D19" s="3"/>
      <c r="E19" s="3"/>
      <c r="F19" s="3"/>
      <c r="G19" s="3"/>
      <c r="H19" s="4"/>
      <c r="I19" s="5"/>
      <c r="J19" s="5"/>
      <c r="K19" s="103"/>
      <c r="L19" s="104"/>
      <c r="M19" s="105"/>
      <c r="N19" s="60"/>
      <c r="O19" s="106"/>
      <c r="P19" s="107" t="s">
        <v>74</v>
      </c>
      <c r="Q19" s="84" t="s">
        <v>75</v>
      </c>
      <c r="R19" s="62"/>
    </row>
    <row r="20" spans="1:18" ht="14.25" customHeight="1" x14ac:dyDescent="0.25">
      <c r="A20" s="133">
        <f t="shared" si="1"/>
        <v>42</v>
      </c>
      <c r="B20" s="64">
        <f t="shared" si="2"/>
        <v>45943</v>
      </c>
      <c r="C20" s="134">
        <f t="shared" si="0"/>
        <v>45948</v>
      </c>
      <c r="D20" s="3"/>
      <c r="E20" s="3"/>
      <c r="F20" s="3"/>
      <c r="G20" s="3"/>
      <c r="H20" s="4"/>
      <c r="I20" s="5"/>
      <c r="J20" s="5"/>
      <c r="K20" s="103"/>
      <c r="L20" s="104"/>
      <c r="M20" s="105"/>
      <c r="N20" s="60"/>
      <c r="O20" s="108"/>
      <c r="P20" s="109" t="s">
        <v>76</v>
      </c>
      <c r="Q20" s="110"/>
      <c r="R20" s="62"/>
    </row>
    <row r="21" spans="1:18" ht="14.25" customHeight="1" thickBot="1" x14ac:dyDescent="0.3">
      <c r="A21" s="133">
        <f t="shared" si="1"/>
        <v>43</v>
      </c>
      <c r="B21" s="64">
        <f t="shared" si="2"/>
        <v>45950</v>
      </c>
      <c r="C21" s="134">
        <f t="shared" si="0"/>
        <v>45955</v>
      </c>
      <c r="D21" s="3"/>
      <c r="E21" s="3"/>
      <c r="F21" s="3"/>
      <c r="G21" s="3"/>
      <c r="H21" s="4"/>
      <c r="I21" s="5"/>
      <c r="J21" s="5"/>
      <c r="K21" s="111"/>
      <c r="L21" s="112"/>
      <c r="N21" s="60"/>
      <c r="O21" s="108"/>
      <c r="P21" s="113"/>
      <c r="Q21" s="114"/>
      <c r="R21" s="62"/>
    </row>
    <row r="22" spans="1:18" ht="14.25" customHeight="1" x14ac:dyDescent="0.25">
      <c r="A22" s="133">
        <f t="shared" si="1"/>
        <v>44</v>
      </c>
      <c r="B22" s="64">
        <f t="shared" si="2"/>
        <v>45957</v>
      </c>
      <c r="C22" s="134">
        <f t="shared" si="0"/>
        <v>45962</v>
      </c>
      <c r="D22" s="3"/>
      <c r="E22" s="3"/>
      <c r="F22" s="3"/>
      <c r="G22" s="3"/>
      <c r="H22" s="4"/>
      <c r="I22" s="5"/>
      <c r="J22" s="5"/>
      <c r="N22" s="60"/>
      <c r="O22" s="116"/>
      <c r="P22" s="117"/>
      <c r="Q22" s="118"/>
      <c r="R22" s="62"/>
    </row>
    <row r="23" spans="1:18" ht="14.25" customHeight="1" x14ac:dyDescent="0.25">
      <c r="A23" s="133">
        <f t="shared" si="1"/>
        <v>45</v>
      </c>
      <c r="B23" s="64">
        <f t="shared" si="2"/>
        <v>45964</v>
      </c>
      <c r="C23" s="134">
        <f t="shared" si="0"/>
        <v>45969</v>
      </c>
      <c r="D23" s="3"/>
      <c r="E23" s="3"/>
      <c r="F23" s="3"/>
      <c r="G23" s="3"/>
      <c r="H23" s="4"/>
      <c r="I23" s="5"/>
      <c r="J23" s="5"/>
      <c r="N23" s="60"/>
      <c r="O23" s="119" t="s">
        <v>77</v>
      </c>
      <c r="P23" s="120">
        <f>COUNTIF(D:I,"U")+COUNTIF(D:I,"S")</f>
        <v>0</v>
      </c>
      <c r="Q23" s="93">
        <f>P23/5</f>
        <v>0</v>
      </c>
      <c r="R23" s="62"/>
    </row>
    <row r="24" spans="1:18" ht="14.25" customHeight="1" x14ac:dyDescent="0.25">
      <c r="A24" s="133">
        <f t="shared" si="1"/>
        <v>46</v>
      </c>
      <c r="B24" s="64">
        <f t="shared" si="2"/>
        <v>45971</v>
      </c>
      <c r="C24" s="134">
        <f t="shared" si="0"/>
        <v>45976</v>
      </c>
      <c r="D24" s="3"/>
      <c r="E24" s="3"/>
      <c r="F24" s="3"/>
      <c r="G24" s="3"/>
      <c r="H24" s="4"/>
      <c r="I24" s="5"/>
      <c r="J24" s="5"/>
      <c r="N24" s="60"/>
      <c r="O24" s="119" t="s">
        <v>78</v>
      </c>
      <c r="P24" s="120">
        <f>COUNTIF(D:I,"Férié")</f>
        <v>0</v>
      </c>
      <c r="Q24" s="121"/>
      <c r="R24" s="62"/>
    </row>
    <row r="25" spans="1:18" ht="14.25" customHeight="1" thickBot="1" x14ac:dyDescent="0.3">
      <c r="A25" s="133">
        <f t="shared" si="1"/>
        <v>47</v>
      </c>
      <c r="B25" s="64">
        <f t="shared" si="2"/>
        <v>45978</v>
      </c>
      <c r="C25" s="134">
        <f t="shared" si="0"/>
        <v>45983</v>
      </c>
      <c r="D25" s="3"/>
      <c r="E25" s="3"/>
      <c r="F25" s="3"/>
      <c r="G25" s="3"/>
      <c r="H25" s="4"/>
      <c r="I25" s="5"/>
      <c r="J25" s="5"/>
      <c r="N25" s="60"/>
      <c r="O25" s="122" t="s">
        <v>79</v>
      </c>
      <c r="P25" s="123">
        <f>COUNTIF(D:I,"E")</f>
        <v>0</v>
      </c>
      <c r="Q25" s="124"/>
      <c r="R25" s="62"/>
    </row>
    <row r="26" spans="1:18" ht="14.25" customHeight="1" thickBot="1" x14ac:dyDescent="0.3">
      <c r="A26" s="133">
        <f t="shared" si="1"/>
        <v>48</v>
      </c>
      <c r="B26" s="64">
        <f t="shared" si="2"/>
        <v>45985</v>
      </c>
      <c r="C26" s="134">
        <f t="shared" si="0"/>
        <v>45990</v>
      </c>
      <c r="D26" s="3"/>
      <c r="E26" s="3"/>
      <c r="F26" s="3"/>
      <c r="G26" s="3"/>
      <c r="H26" s="4"/>
      <c r="I26" s="5"/>
      <c r="J26" s="5"/>
      <c r="N26" s="125"/>
      <c r="O26" s="126"/>
      <c r="P26" s="126"/>
      <c r="Q26" s="126"/>
      <c r="R26" s="127"/>
    </row>
    <row r="27" spans="1:18" ht="14.25" customHeight="1" thickTop="1" x14ac:dyDescent="0.25">
      <c r="A27" s="133">
        <f t="shared" si="1"/>
        <v>49</v>
      </c>
      <c r="B27" s="64">
        <f t="shared" si="2"/>
        <v>45992</v>
      </c>
      <c r="C27" s="134">
        <f t="shared" si="0"/>
        <v>45997</v>
      </c>
      <c r="D27" s="3"/>
      <c r="E27" s="3"/>
      <c r="F27" s="3"/>
      <c r="G27" s="3"/>
      <c r="H27" s="4"/>
      <c r="I27" s="5"/>
      <c r="J27" s="5"/>
    </row>
    <row r="28" spans="1:18" ht="14.25" customHeight="1" x14ac:dyDescent="0.25">
      <c r="A28" s="133">
        <f t="shared" si="1"/>
        <v>50</v>
      </c>
      <c r="B28" s="64">
        <f t="shared" si="2"/>
        <v>45999</v>
      </c>
      <c r="C28" s="134">
        <f t="shared" si="0"/>
        <v>46004</v>
      </c>
      <c r="D28" s="3"/>
      <c r="E28" s="3"/>
      <c r="F28" s="3"/>
      <c r="G28" s="3"/>
      <c r="H28" s="4"/>
      <c r="I28" s="5"/>
      <c r="J28" s="5"/>
    </row>
    <row r="29" spans="1:18" ht="14.25" customHeight="1" x14ac:dyDescent="0.25">
      <c r="A29" s="133">
        <f t="shared" si="1"/>
        <v>51</v>
      </c>
      <c r="B29" s="64">
        <f t="shared" si="2"/>
        <v>46006</v>
      </c>
      <c r="C29" s="134">
        <f t="shared" si="0"/>
        <v>46011</v>
      </c>
      <c r="D29" s="3"/>
      <c r="E29" s="3"/>
      <c r="F29" s="3"/>
      <c r="G29" s="3"/>
      <c r="H29" s="4"/>
      <c r="I29" s="5"/>
      <c r="J29" s="5"/>
    </row>
    <row r="30" spans="1:18" ht="14.25" customHeight="1" x14ac:dyDescent="0.25">
      <c r="A30" s="133">
        <f t="shared" si="1"/>
        <v>52</v>
      </c>
      <c r="B30" s="64">
        <f t="shared" si="2"/>
        <v>46013</v>
      </c>
      <c r="C30" s="134">
        <f t="shared" si="0"/>
        <v>46018</v>
      </c>
      <c r="D30" s="6"/>
      <c r="E30" s="6"/>
      <c r="F30" s="6"/>
      <c r="G30" s="6"/>
      <c r="H30" s="7"/>
      <c r="I30" s="26"/>
      <c r="J30" s="26"/>
    </row>
    <row r="31" spans="1:18" ht="15" customHeight="1" x14ac:dyDescent="0.25">
      <c r="A31" s="133">
        <f t="shared" si="1"/>
        <v>1</v>
      </c>
      <c r="B31" s="64">
        <f t="shared" si="2"/>
        <v>46020</v>
      </c>
      <c r="C31" s="135">
        <f t="shared" si="0"/>
        <v>46025</v>
      </c>
      <c r="D31" s="5"/>
      <c r="E31" s="5"/>
      <c r="F31" s="5"/>
      <c r="G31" s="5"/>
      <c r="H31" s="5"/>
      <c r="I31" s="5"/>
      <c r="J31" s="5"/>
    </row>
    <row r="32" spans="1:18" ht="15" customHeight="1" x14ac:dyDescent="0.25">
      <c r="A32" s="133">
        <f t="shared" si="1"/>
        <v>2</v>
      </c>
      <c r="B32" s="64">
        <f t="shared" si="2"/>
        <v>46027</v>
      </c>
      <c r="C32" s="135">
        <f t="shared" si="0"/>
        <v>46032</v>
      </c>
      <c r="D32" s="5"/>
      <c r="E32" s="5"/>
      <c r="F32" s="5"/>
      <c r="G32" s="5"/>
      <c r="H32" s="5"/>
      <c r="I32" s="5"/>
      <c r="J32" s="5"/>
    </row>
    <row r="33" spans="1:10" ht="15" customHeight="1" x14ac:dyDescent="0.25">
      <c r="A33" s="133">
        <f t="shared" si="1"/>
        <v>3</v>
      </c>
      <c r="B33" s="64">
        <f t="shared" si="2"/>
        <v>46034</v>
      </c>
      <c r="C33" s="135">
        <f t="shared" si="0"/>
        <v>46039</v>
      </c>
      <c r="D33" s="5"/>
      <c r="E33" s="5"/>
      <c r="F33" s="5"/>
      <c r="G33" s="5"/>
      <c r="H33" s="5"/>
      <c r="I33" s="5"/>
      <c r="J33" s="5"/>
    </row>
    <row r="34" spans="1:10" ht="15" customHeight="1" x14ac:dyDescent="0.25">
      <c r="A34" s="133">
        <f t="shared" si="1"/>
        <v>4</v>
      </c>
      <c r="B34" s="64">
        <f t="shared" si="2"/>
        <v>46041</v>
      </c>
      <c r="C34" s="135">
        <f t="shared" si="0"/>
        <v>46046</v>
      </c>
      <c r="D34" s="5"/>
      <c r="E34" s="5"/>
      <c r="F34" s="5"/>
      <c r="G34" s="5"/>
      <c r="H34" s="5"/>
      <c r="I34" s="5"/>
      <c r="J34" s="5"/>
    </row>
    <row r="35" spans="1:10" ht="15" customHeight="1" x14ac:dyDescent="0.25">
      <c r="A35" s="133">
        <f t="shared" si="1"/>
        <v>5</v>
      </c>
      <c r="B35" s="64">
        <f t="shared" si="2"/>
        <v>46048</v>
      </c>
      <c r="C35" s="135">
        <f t="shared" si="0"/>
        <v>46053</v>
      </c>
      <c r="D35" s="5"/>
      <c r="E35" s="5"/>
      <c r="F35" s="5"/>
      <c r="G35" s="5"/>
      <c r="H35" s="5"/>
      <c r="I35" s="5"/>
      <c r="J35" s="5"/>
    </row>
    <row r="36" spans="1:10" ht="15" customHeight="1" x14ac:dyDescent="0.25">
      <c r="A36" s="133">
        <f t="shared" si="1"/>
        <v>6</v>
      </c>
      <c r="B36" s="64">
        <f t="shared" si="2"/>
        <v>46055</v>
      </c>
      <c r="C36" s="135">
        <f t="shared" si="0"/>
        <v>46060</v>
      </c>
      <c r="D36" s="5"/>
      <c r="E36" s="5"/>
      <c r="F36" s="5"/>
      <c r="G36" s="5"/>
      <c r="H36" s="5"/>
      <c r="I36" s="5"/>
      <c r="J36" s="5"/>
    </row>
    <row r="37" spans="1:10" ht="15" customHeight="1" x14ac:dyDescent="0.25">
      <c r="A37" s="133">
        <f t="shared" si="1"/>
        <v>7</v>
      </c>
      <c r="B37" s="64">
        <f t="shared" si="2"/>
        <v>46062</v>
      </c>
      <c r="C37" s="135">
        <f t="shared" si="0"/>
        <v>46067</v>
      </c>
      <c r="D37" s="5"/>
      <c r="E37" s="5"/>
      <c r="F37" s="5"/>
      <c r="G37" s="5"/>
      <c r="H37" s="5"/>
      <c r="I37" s="5"/>
      <c r="J37" s="5"/>
    </row>
    <row r="38" spans="1:10" ht="15" customHeight="1" x14ac:dyDescent="0.25">
      <c r="A38" s="133">
        <f t="shared" si="1"/>
        <v>8</v>
      </c>
      <c r="B38" s="64">
        <f t="shared" si="2"/>
        <v>46069</v>
      </c>
      <c r="C38" s="135">
        <f t="shared" si="0"/>
        <v>46074</v>
      </c>
      <c r="D38" s="5"/>
      <c r="E38" s="5"/>
      <c r="F38" s="5"/>
      <c r="G38" s="5"/>
      <c r="H38" s="5"/>
      <c r="I38" s="5"/>
      <c r="J38" s="5"/>
    </row>
    <row r="39" spans="1:10" ht="15" customHeight="1" x14ac:dyDescent="0.25">
      <c r="A39" s="133">
        <f t="shared" si="1"/>
        <v>9</v>
      </c>
      <c r="B39" s="64">
        <f t="shared" si="2"/>
        <v>46076</v>
      </c>
      <c r="C39" s="135">
        <f t="shared" si="0"/>
        <v>46081</v>
      </c>
      <c r="D39" s="5"/>
      <c r="E39" s="5"/>
      <c r="F39" s="5"/>
      <c r="G39" s="5"/>
      <c r="H39" s="5"/>
      <c r="I39" s="5"/>
      <c r="J39" s="5"/>
    </row>
    <row r="40" spans="1:10" ht="15" customHeight="1" x14ac:dyDescent="0.25">
      <c r="A40" s="133">
        <f t="shared" si="1"/>
        <v>10</v>
      </c>
      <c r="B40" s="64">
        <f t="shared" si="2"/>
        <v>46083</v>
      </c>
      <c r="C40" s="135">
        <f t="shared" si="0"/>
        <v>46088</v>
      </c>
      <c r="D40" s="5"/>
      <c r="E40" s="5"/>
      <c r="F40" s="5"/>
      <c r="G40" s="5"/>
      <c r="H40" s="5"/>
      <c r="I40" s="5"/>
      <c r="J40" s="5"/>
    </row>
    <row r="41" spans="1:10" ht="15" customHeight="1" x14ac:dyDescent="0.25">
      <c r="A41" s="133">
        <f t="shared" si="1"/>
        <v>11</v>
      </c>
      <c r="B41" s="64">
        <f t="shared" si="2"/>
        <v>46090</v>
      </c>
      <c r="C41" s="135">
        <f t="shared" si="0"/>
        <v>46095</v>
      </c>
      <c r="D41" s="5"/>
      <c r="E41" s="5"/>
      <c r="F41" s="5"/>
      <c r="G41" s="5"/>
      <c r="H41" s="5"/>
      <c r="I41" s="5"/>
      <c r="J41" s="5"/>
    </row>
    <row r="42" spans="1:10" ht="15" customHeight="1" x14ac:dyDescent="0.25">
      <c r="A42" s="133">
        <f t="shared" si="1"/>
        <v>12</v>
      </c>
      <c r="B42" s="64">
        <f t="shared" si="2"/>
        <v>46097</v>
      </c>
      <c r="C42" s="135">
        <f t="shared" si="0"/>
        <v>46102</v>
      </c>
      <c r="D42" s="5"/>
      <c r="E42" s="5"/>
      <c r="F42" s="5"/>
      <c r="G42" s="5"/>
      <c r="H42" s="5"/>
      <c r="I42" s="5"/>
      <c r="J42" s="5"/>
    </row>
    <row r="43" spans="1:10" ht="15" customHeight="1" x14ac:dyDescent="0.25">
      <c r="A43" s="133">
        <f t="shared" si="1"/>
        <v>13</v>
      </c>
      <c r="B43" s="64">
        <f t="shared" si="2"/>
        <v>46104</v>
      </c>
      <c r="C43" s="135">
        <f t="shared" si="0"/>
        <v>46109</v>
      </c>
      <c r="D43" s="5"/>
      <c r="E43" s="5"/>
      <c r="F43" s="5"/>
      <c r="G43" s="5"/>
      <c r="H43" s="5"/>
      <c r="I43" s="5"/>
      <c r="J43" s="5"/>
    </row>
    <row r="44" spans="1:10" ht="15" customHeight="1" x14ac:dyDescent="0.25">
      <c r="A44" s="133">
        <f t="shared" si="1"/>
        <v>14</v>
      </c>
      <c r="B44" s="64">
        <f t="shared" si="2"/>
        <v>46111</v>
      </c>
      <c r="C44" s="135">
        <f t="shared" si="0"/>
        <v>46116</v>
      </c>
      <c r="D44" s="5"/>
      <c r="E44" s="5"/>
      <c r="F44" s="5"/>
      <c r="G44" s="5"/>
      <c r="H44" s="5"/>
      <c r="I44" s="5"/>
      <c r="J44" s="5"/>
    </row>
    <row r="45" spans="1:10" ht="15" customHeight="1" x14ac:dyDescent="0.25">
      <c r="A45" s="133">
        <f t="shared" si="1"/>
        <v>15</v>
      </c>
      <c r="B45" s="64">
        <f t="shared" si="2"/>
        <v>46118</v>
      </c>
      <c r="C45" s="135">
        <f t="shared" si="0"/>
        <v>46123</v>
      </c>
      <c r="D45" s="5"/>
      <c r="E45" s="5"/>
      <c r="F45" s="5"/>
      <c r="G45" s="5"/>
      <c r="H45" s="5"/>
      <c r="I45" s="5"/>
      <c r="J45" s="5"/>
    </row>
    <row r="46" spans="1:10" ht="15" customHeight="1" x14ac:dyDescent="0.25">
      <c r="A46" s="133">
        <f t="shared" si="1"/>
        <v>16</v>
      </c>
      <c r="B46" s="64">
        <f t="shared" si="2"/>
        <v>46125</v>
      </c>
      <c r="C46" s="135">
        <f t="shared" si="0"/>
        <v>46130</v>
      </c>
      <c r="D46" s="5"/>
      <c r="E46" s="5"/>
      <c r="F46" s="5"/>
      <c r="G46" s="5"/>
      <c r="H46" s="5"/>
      <c r="I46" s="5"/>
      <c r="J46" s="5"/>
    </row>
    <row r="47" spans="1:10" ht="15" customHeight="1" x14ac:dyDescent="0.25">
      <c r="A47" s="133">
        <f t="shared" si="1"/>
        <v>17</v>
      </c>
      <c r="B47" s="64">
        <f t="shared" si="2"/>
        <v>46132</v>
      </c>
      <c r="C47" s="135">
        <f t="shared" si="0"/>
        <v>46137</v>
      </c>
      <c r="D47" s="5"/>
      <c r="E47" s="5"/>
      <c r="F47" s="5"/>
      <c r="G47" s="5"/>
      <c r="H47" s="5"/>
      <c r="I47" s="5"/>
      <c r="J47" s="5"/>
    </row>
    <row r="48" spans="1:10" ht="15" customHeight="1" x14ac:dyDescent="0.25">
      <c r="A48" s="133">
        <f t="shared" si="1"/>
        <v>18</v>
      </c>
      <c r="B48" s="64">
        <f t="shared" si="2"/>
        <v>46139</v>
      </c>
      <c r="C48" s="135">
        <f t="shared" si="0"/>
        <v>46144</v>
      </c>
      <c r="D48" s="5"/>
      <c r="E48" s="5"/>
      <c r="F48" s="5"/>
      <c r="G48" s="5"/>
      <c r="H48" s="5"/>
      <c r="I48" s="5"/>
      <c r="J48" s="5"/>
    </row>
    <row r="49" spans="1:10" ht="15" customHeight="1" x14ac:dyDescent="0.25">
      <c r="A49" s="133">
        <f t="shared" si="1"/>
        <v>19</v>
      </c>
      <c r="B49" s="64">
        <f t="shared" si="2"/>
        <v>46146</v>
      </c>
      <c r="C49" s="135">
        <f t="shared" si="0"/>
        <v>46151</v>
      </c>
      <c r="D49" s="5"/>
      <c r="E49" s="5"/>
      <c r="F49" s="5"/>
      <c r="G49" s="5"/>
      <c r="H49" s="5"/>
      <c r="I49" s="5"/>
      <c r="J49" s="5"/>
    </row>
    <row r="50" spans="1:10" ht="15" customHeight="1" x14ac:dyDescent="0.25">
      <c r="A50" s="133">
        <f t="shared" si="1"/>
        <v>20</v>
      </c>
      <c r="B50" s="64">
        <f t="shared" si="2"/>
        <v>46153</v>
      </c>
      <c r="C50" s="135">
        <f t="shared" si="0"/>
        <v>46158</v>
      </c>
      <c r="D50" s="5"/>
      <c r="E50" s="5"/>
      <c r="F50" s="5"/>
      <c r="G50" s="5"/>
      <c r="H50" s="5"/>
      <c r="I50" s="5"/>
      <c r="J50" s="5"/>
    </row>
    <row r="51" spans="1:10" ht="15" customHeight="1" x14ac:dyDescent="0.25">
      <c r="A51" s="133">
        <f t="shared" si="1"/>
        <v>21</v>
      </c>
      <c r="B51" s="64">
        <f t="shared" si="2"/>
        <v>46160</v>
      </c>
      <c r="C51" s="135">
        <f t="shared" si="0"/>
        <v>46165</v>
      </c>
      <c r="D51" s="5"/>
      <c r="E51" s="5"/>
      <c r="F51" s="5"/>
      <c r="G51" s="5"/>
      <c r="H51" s="5"/>
      <c r="I51" s="5"/>
      <c r="J51" s="5"/>
    </row>
    <row r="52" spans="1:10" ht="15" customHeight="1" x14ac:dyDescent="0.25">
      <c r="A52" s="133">
        <f t="shared" si="1"/>
        <v>22</v>
      </c>
      <c r="B52" s="64">
        <f t="shared" si="2"/>
        <v>46167</v>
      </c>
      <c r="C52" s="135">
        <f t="shared" si="0"/>
        <v>46172</v>
      </c>
      <c r="D52" s="5"/>
      <c r="E52" s="5"/>
      <c r="F52" s="5"/>
      <c r="G52" s="5"/>
      <c r="H52" s="5"/>
      <c r="I52" s="5"/>
      <c r="J52" s="5"/>
    </row>
    <row r="53" spans="1:10" ht="15" customHeight="1" x14ac:dyDescent="0.25">
      <c r="A53" s="133">
        <f t="shared" si="1"/>
        <v>23</v>
      </c>
      <c r="B53" s="64">
        <f t="shared" si="2"/>
        <v>46174</v>
      </c>
      <c r="C53" s="135">
        <f t="shared" si="0"/>
        <v>46179</v>
      </c>
      <c r="D53" s="5"/>
      <c r="E53" s="5"/>
      <c r="F53" s="5"/>
      <c r="G53" s="5"/>
      <c r="H53" s="5"/>
      <c r="I53" s="5"/>
      <c r="J53" s="5"/>
    </row>
    <row r="54" spans="1:10" ht="15" customHeight="1" x14ac:dyDescent="0.25">
      <c r="A54" s="133">
        <f t="shared" si="1"/>
        <v>24</v>
      </c>
      <c r="B54" s="64">
        <f t="shared" si="2"/>
        <v>46181</v>
      </c>
      <c r="C54" s="135">
        <f t="shared" si="0"/>
        <v>46186</v>
      </c>
      <c r="D54" s="5"/>
      <c r="E54" s="5"/>
      <c r="F54" s="5"/>
      <c r="G54" s="5"/>
      <c r="H54" s="5"/>
      <c r="I54" s="5"/>
      <c r="J54" s="5"/>
    </row>
    <row r="55" spans="1:10" ht="15" customHeight="1" x14ac:dyDescent="0.25">
      <c r="A55" s="133">
        <f t="shared" si="1"/>
        <v>25</v>
      </c>
      <c r="B55" s="64">
        <f t="shared" si="2"/>
        <v>46188</v>
      </c>
      <c r="C55" s="135">
        <f t="shared" si="0"/>
        <v>46193</v>
      </c>
      <c r="D55" s="5"/>
      <c r="E55" s="5"/>
      <c r="F55" s="5"/>
      <c r="G55" s="5"/>
      <c r="H55" s="5"/>
      <c r="I55" s="5"/>
      <c r="J55" s="5"/>
    </row>
    <row r="56" spans="1:10" ht="15" customHeight="1" x14ac:dyDescent="0.25">
      <c r="A56" s="133">
        <f t="shared" si="1"/>
        <v>26</v>
      </c>
      <c r="B56" s="64">
        <f t="shared" si="2"/>
        <v>46195</v>
      </c>
      <c r="C56" s="135">
        <f t="shared" si="0"/>
        <v>46200</v>
      </c>
      <c r="D56" s="5"/>
      <c r="E56" s="5"/>
      <c r="F56" s="5"/>
      <c r="G56" s="5"/>
      <c r="H56" s="5"/>
      <c r="I56" s="5"/>
      <c r="J56" s="5"/>
    </row>
    <row r="57" spans="1:10" ht="15" customHeight="1" x14ac:dyDescent="0.25">
      <c r="A57" s="133">
        <f t="shared" si="1"/>
        <v>27</v>
      </c>
      <c r="B57" s="64">
        <f t="shared" si="2"/>
        <v>46202</v>
      </c>
      <c r="C57" s="135">
        <f t="shared" si="0"/>
        <v>46207</v>
      </c>
      <c r="D57" s="5"/>
      <c r="E57" s="5"/>
      <c r="F57" s="5"/>
      <c r="G57" s="5"/>
      <c r="H57" s="5"/>
      <c r="I57" s="5"/>
      <c r="J57" s="5"/>
    </row>
    <row r="58" spans="1:10" ht="15" customHeight="1" x14ac:dyDescent="0.25">
      <c r="A58" s="133">
        <f t="shared" si="1"/>
        <v>28</v>
      </c>
      <c r="B58" s="64">
        <f t="shared" si="2"/>
        <v>46209</v>
      </c>
      <c r="C58" s="135">
        <f t="shared" si="0"/>
        <v>46214</v>
      </c>
      <c r="D58" s="5"/>
      <c r="E58" s="5"/>
      <c r="F58" s="5"/>
      <c r="G58" s="5"/>
      <c r="H58" s="5"/>
      <c r="I58" s="5"/>
      <c r="J58" s="5"/>
    </row>
    <row r="59" spans="1:10" ht="15" customHeight="1" x14ac:dyDescent="0.25">
      <c r="A59" s="133">
        <f t="shared" si="1"/>
        <v>29</v>
      </c>
      <c r="B59" s="64">
        <f t="shared" si="2"/>
        <v>46216</v>
      </c>
      <c r="C59" s="135">
        <f t="shared" si="0"/>
        <v>46221</v>
      </c>
      <c r="D59" s="5"/>
      <c r="E59" s="5"/>
      <c r="F59" s="5"/>
      <c r="G59" s="5"/>
      <c r="H59" s="5"/>
      <c r="I59" s="5"/>
      <c r="J59" s="5"/>
    </row>
    <row r="60" spans="1:10" ht="15" customHeight="1" x14ac:dyDescent="0.25">
      <c r="A60" s="133">
        <f t="shared" si="1"/>
        <v>30</v>
      </c>
      <c r="B60" s="64">
        <f t="shared" si="2"/>
        <v>46223</v>
      </c>
      <c r="C60" s="135">
        <f t="shared" si="0"/>
        <v>46228</v>
      </c>
      <c r="D60" s="5"/>
      <c r="E60" s="5"/>
      <c r="F60" s="5"/>
      <c r="G60" s="5"/>
      <c r="H60" s="5"/>
      <c r="I60" s="5"/>
      <c r="J60" s="5"/>
    </row>
    <row r="61" spans="1:10" ht="15" customHeight="1" x14ac:dyDescent="0.25">
      <c r="A61" s="133">
        <f t="shared" si="1"/>
        <v>31</v>
      </c>
      <c r="B61" s="64">
        <f t="shared" si="2"/>
        <v>46230</v>
      </c>
      <c r="C61" s="135">
        <f t="shared" si="0"/>
        <v>46235</v>
      </c>
      <c r="D61" s="5"/>
      <c r="E61" s="5"/>
      <c r="F61" s="5"/>
      <c r="G61" s="5"/>
      <c r="H61" s="5"/>
      <c r="I61" s="5"/>
      <c r="J61" s="5"/>
    </row>
    <row r="62" spans="1:10" ht="15" customHeight="1" x14ac:dyDescent="0.25">
      <c r="A62" s="133">
        <f t="shared" si="1"/>
        <v>32</v>
      </c>
      <c r="B62" s="64">
        <f t="shared" si="2"/>
        <v>46237</v>
      </c>
      <c r="C62" s="135">
        <f t="shared" si="0"/>
        <v>46242</v>
      </c>
      <c r="D62" s="5"/>
      <c r="E62" s="5"/>
      <c r="F62" s="5"/>
      <c r="G62" s="5"/>
      <c r="H62" s="5"/>
      <c r="I62" s="5"/>
      <c r="J62" s="5"/>
    </row>
    <row r="63" spans="1:10" ht="15" customHeight="1" x14ac:dyDescent="0.25">
      <c r="A63" s="133">
        <f t="shared" si="1"/>
        <v>33</v>
      </c>
      <c r="B63" s="64">
        <f t="shared" si="2"/>
        <v>46244</v>
      </c>
      <c r="C63" s="135">
        <f t="shared" si="0"/>
        <v>46249</v>
      </c>
      <c r="D63" s="5"/>
      <c r="E63" s="5"/>
      <c r="F63" s="5"/>
      <c r="G63" s="5"/>
      <c r="H63" s="5"/>
      <c r="I63" s="5"/>
      <c r="J63" s="5"/>
    </row>
    <row r="64" spans="1:10" ht="15" customHeight="1" x14ac:dyDescent="0.25">
      <c r="A64" s="133">
        <f t="shared" si="1"/>
        <v>34</v>
      </c>
      <c r="B64" s="64">
        <f t="shared" si="2"/>
        <v>46251</v>
      </c>
      <c r="C64" s="135">
        <f t="shared" si="0"/>
        <v>46256</v>
      </c>
      <c r="D64" s="5"/>
      <c r="E64" s="5"/>
      <c r="F64" s="5"/>
      <c r="G64" s="5"/>
      <c r="H64" s="5"/>
      <c r="I64" s="5"/>
      <c r="J64" s="5"/>
    </row>
    <row r="65" spans="1:10" ht="15" customHeight="1" x14ac:dyDescent="0.25">
      <c r="A65" s="133">
        <f t="shared" si="1"/>
        <v>35</v>
      </c>
      <c r="B65" s="64">
        <f t="shared" si="2"/>
        <v>46258</v>
      </c>
      <c r="C65" s="135">
        <f t="shared" si="0"/>
        <v>46263</v>
      </c>
      <c r="D65" s="5"/>
      <c r="E65" s="5"/>
      <c r="F65" s="5"/>
      <c r="G65" s="5"/>
      <c r="H65" s="5"/>
      <c r="I65" s="5"/>
      <c r="J65" s="5"/>
    </row>
    <row r="66" spans="1:10" ht="15" customHeight="1" x14ac:dyDescent="0.25">
      <c r="A66" s="133">
        <f t="shared" si="1"/>
        <v>36</v>
      </c>
      <c r="B66" s="64">
        <f t="shared" si="2"/>
        <v>46265</v>
      </c>
      <c r="C66" s="135">
        <f t="shared" si="0"/>
        <v>46270</v>
      </c>
      <c r="D66" s="26"/>
      <c r="E66" s="26"/>
      <c r="F66" s="26"/>
      <c r="G66" s="26"/>
      <c r="H66" s="26"/>
      <c r="I66" s="26"/>
      <c r="J66" s="26"/>
    </row>
    <row r="67" spans="1:10" ht="15" customHeight="1" x14ac:dyDescent="0.25">
      <c r="A67" s="133">
        <f t="shared" si="1"/>
        <v>37</v>
      </c>
      <c r="B67" s="129">
        <f t="shared" si="2"/>
        <v>46272</v>
      </c>
      <c r="C67" s="135">
        <f t="shared" si="0"/>
        <v>46277</v>
      </c>
      <c r="D67" s="5"/>
      <c r="E67" s="5"/>
      <c r="F67" s="5"/>
      <c r="G67" s="5"/>
      <c r="H67" s="5"/>
      <c r="I67" s="5"/>
      <c r="J67" s="5"/>
    </row>
    <row r="68" spans="1:10" ht="15" customHeight="1" x14ac:dyDescent="0.25">
      <c r="B68" s="131"/>
    </row>
  </sheetData>
  <sheetProtection algorithmName="SHA-512" hashValue="5VAFkbNRy0v9GVTVn0aNW44KU/ZK5eEp/aKZp4FvGGO7cCtDcauYDiC9d7EdJfE192on+NN6SEtM7wbYDrXAMg==" saltValue="VPqh5pqu774O+NIyPbfX5w==" spinCount="100000" sheet="1" scenarios="1" selectLockedCells="1"/>
  <mergeCells count="21">
    <mergeCell ref="O19:O22"/>
    <mergeCell ref="P20:Q22"/>
    <mergeCell ref="K12:K13"/>
    <mergeCell ref="L12:L13"/>
    <mergeCell ref="O12:P12"/>
    <mergeCell ref="O13:P14"/>
    <mergeCell ref="Q13:Q14"/>
    <mergeCell ref="K14:K17"/>
    <mergeCell ref="L14:L17"/>
    <mergeCell ref="O15:P15"/>
    <mergeCell ref="O16:P16"/>
    <mergeCell ref="K18:K21"/>
    <mergeCell ref="L18:L21"/>
    <mergeCell ref="K5:L5"/>
    <mergeCell ref="O5:Q5"/>
    <mergeCell ref="L6:L11"/>
    <mergeCell ref="O7:P8"/>
    <mergeCell ref="O10:Q10"/>
    <mergeCell ref="O11:Q11"/>
    <mergeCell ref="K6:K8"/>
    <mergeCell ref="K9:K11"/>
  </mergeCells>
  <conditionalFormatting sqref="D6:I67">
    <cfRule type="cellIs" dxfId="69" priority="28" operator="equal">
      <formula>"F"</formula>
    </cfRule>
    <cfRule type="cellIs" dxfId="68" priority="29" operator="equal">
      <formula>"EAD"</formula>
    </cfRule>
    <cfRule type="cellIs" dxfId="67" priority="30" operator="equal">
      <formula>"S"</formula>
    </cfRule>
    <cfRule type="cellIs" dxfId="66" priority="31" operator="equal">
      <formula>"U"</formula>
    </cfRule>
    <cfRule type="cellIs" dxfId="65" priority="32" operator="equal">
      <formula>"Férié"</formula>
    </cfRule>
    <cfRule type="cellIs" dxfId="64" priority="33" operator="equal">
      <formula>"E"</formula>
    </cfRule>
  </conditionalFormatting>
  <conditionalFormatting sqref="K6:L6 K9">
    <cfRule type="cellIs" dxfId="63" priority="24" operator="equal">
      <formula>"E"</formula>
    </cfRule>
    <cfRule type="cellIs" dxfId="62" priority="25" operator="equal">
      <formula>"S"</formula>
    </cfRule>
  </conditionalFormatting>
  <conditionalFormatting sqref="K9">
    <cfRule type="cellIs" dxfId="61" priority="9" operator="equal">
      <formula>"C"</formula>
    </cfRule>
    <cfRule type="cellIs" dxfId="60" priority="10" operator="equal">
      <formula>"E"</formula>
    </cfRule>
    <cfRule type="cellIs" dxfId="59" priority="11" operator="equal">
      <formula>"S"</formula>
    </cfRule>
    <cfRule type="cellIs" dxfId="58" priority="12" operator="equal">
      <formula>"EAD"</formula>
    </cfRule>
  </conditionalFormatting>
  <conditionalFormatting sqref="K18">
    <cfRule type="cellIs" dxfId="57" priority="13" operator="equal">
      <formula>"Pte"</formula>
    </cfRule>
    <cfRule type="cellIs" dxfId="56" priority="14" operator="equal">
      <formula>"E"</formula>
    </cfRule>
    <cfRule type="cellIs" dxfId="55" priority="15" operator="equal">
      <formula>"S"</formula>
    </cfRule>
    <cfRule type="cellIs" dxfId="54" priority="16" operator="equal">
      <formula>"Ptu"</formula>
    </cfRule>
    <cfRule type="cellIs" dxfId="53" priority="17" operator="equal">
      <formula>"C"</formula>
    </cfRule>
  </conditionalFormatting>
  <conditionalFormatting sqref="K6:L6 K9">
    <cfRule type="cellIs" dxfId="52" priority="23" operator="equal">
      <formula>"Pte"</formula>
    </cfRule>
    <cfRule type="cellIs" dxfId="51" priority="26" operator="equal">
      <formula>"Ptu"</formula>
    </cfRule>
  </conditionalFormatting>
  <conditionalFormatting sqref="K6:L6">
    <cfRule type="cellIs" dxfId="50" priority="27" operator="equal">
      <formula>"C"</formula>
    </cfRule>
  </conditionalFormatting>
  <conditionalFormatting sqref="K12:L12">
    <cfRule type="cellIs" dxfId="49" priority="18" operator="equal">
      <formula>"Pte"</formula>
    </cfRule>
    <cfRule type="cellIs" dxfId="48" priority="19" operator="equal">
      <formula>"E"</formula>
    </cfRule>
    <cfRule type="cellIs" dxfId="47" priority="20" operator="equal">
      <formula>"S"</formula>
    </cfRule>
    <cfRule type="cellIs" dxfId="46" priority="21" operator="equal">
      <formula>"Ptu"</formula>
    </cfRule>
    <cfRule type="cellIs" dxfId="45" priority="22" operator="equal">
      <formula>"C"</formula>
    </cfRule>
  </conditionalFormatting>
  <conditionalFormatting sqref="K14">
    <cfRule type="cellIs" dxfId="44" priority="1" operator="equal">
      <formula>"C"</formula>
    </cfRule>
    <cfRule type="cellIs" dxfId="43" priority="2" operator="equal">
      <formula>"E"</formula>
    </cfRule>
    <cfRule type="cellIs" dxfId="42" priority="3" operator="equal">
      <formula>"S"</formula>
    </cfRule>
    <cfRule type="cellIs" dxfId="41" priority="4" operator="equal">
      <formula>"EAD"</formula>
    </cfRule>
    <cfRule type="cellIs" dxfId="40" priority="5" operator="equal">
      <formula>"Pte"</formula>
    </cfRule>
    <cfRule type="cellIs" dxfId="39" priority="6" operator="equal">
      <formula>"E"</formula>
    </cfRule>
    <cfRule type="cellIs" dxfId="38" priority="7" operator="equal">
      <formula>"S"</formula>
    </cfRule>
    <cfRule type="cellIs" dxfId="37" priority="8" operator="equal">
      <formula>"Ptu"</formula>
    </cfRule>
  </conditionalFormatting>
  <printOptions horizontalCentered="1" verticalCentered="1"/>
  <pageMargins left="0.23622047244094491" right="0.23622047244094491" top="0" bottom="0" header="0.27559055118110237" footer="0.31496062992125984"/>
  <pageSetup paperSize="9" scale="74" orientation="portrait" r:id="rId1"/>
  <headerFooter alignWithMargins="0">
    <oddHeader>&amp;L&amp;G</oddHeader>
    <oddFooter>&amp;L&amp;G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outon_jour_ferie">
              <controlPr locked="0" defaultSize="0" print="0" autoFill="0" autoPict="0" macro="[0]!ecrit_jour_ferie">
                <anchor moveWithCells="1" sizeWithCells="1">
                  <from>
                    <xdr:col>17</xdr:col>
                    <xdr:colOff>200025</xdr:colOff>
                    <xdr:row>0</xdr:row>
                    <xdr:rowOff>200025</xdr:rowOff>
                  </from>
                  <to>
                    <xdr:col>19</xdr:col>
                    <xdr:colOff>590550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outon_agrandir_tableau">
              <controlPr locked="0" defaultSize="0" print="0" autoFill="0" autoPict="0" macro="[0]!agrandir_tableau">
                <anchor moveWithCells="1" sizeWithCells="1">
                  <from>
                    <xdr:col>18</xdr:col>
                    <xdr:colOff>28575</xdr:colOff>
                    <xdr:row>2</xdr:row>
                    <xdr:rowOff>66675</xdr:rowOff>
                  </from>
                  <to>
                    <xdr:col>19</xdr:col>
                    <xdr:colOff>638175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E5A90D-6760-418C-B00F-07EA3D42A9AC}">
          <x14:formula1>
            <xm:f>'Mode d''emploi'!$C$5:$C$8</xm:f>
          </x14:formula1>
          <xm:sqref>D6:I67</xm:sqref>
        </x14:dataValidation>
        <x14:dataValidation type="list" allowBlank="1" showInputMessage="1" showErrorMessage="1" xr:uid="{C74AB199-026A-463B-BC7F-AD4346F910B0}">
          <x14:formula1>
            <xm:f>Feuil1!$A$1:$A$3</xm:f>
          </x14:formula1>
          <xm:sqref>Q7:Q8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Feuil1</vt:lpstr>
      <vt:lpstr>Mode d'emploi</vt:lpstr>
      <vt:lpstr>mode emploi macro</vt:lpstr>
      <vt:lpstr>Férié</vt:lpstr>
      <vt:lpstr>25-26</vt:lpstr>
      <vt:lpstr>26-27</vt:lpstr>
      <vt:lpstr>27-28</vt:lpstr>
      <vt:lpstr>28-29</vt:lpstr>
      <vt:lpstr>annee_en_cours</vt:lpstr>
      <vt:lpstr>'25-26'!debut_calendrier</vt:lpstr>
      <vt:lpstr>'26-27'!debut_calendrier</vt:lpstr>
      <vt:lpstr>'27-28'!debut_calendrier</vt:lpstr>
      <vt:lpstr>'28-29'!debut_calendrier</vt:lpstr>
      <vt:lpstr>jour_ferie</vt:lpstr>
      <vt:lpstr>'26-27'!Zone_d_impression</vt:lpstr>
      <vt:lpstr>'27-28'!Zone_d_impression</vt:lpstr>
      <vt:lpstr>'28-29'!Zone_d_impression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echartog</dc:creator>
  <cp:keywords/>
  <dc:description/>
  <cp:lastModifiedBy>René GULLAUD</cp:lastModifiedBy>
  <cp:revision/>
  <dcterms:created xsi:type="dcterms:W3CDTF">2022-11-24T09:03:34Z</dcterms:created>
  <dcterms:modified xsi:type="dcterms:W3CDTF">2026-01-29T09:42:53Z</dcterms:modified>
  <cp:category/>
  <cp:contentStatus/>
</cp:coreProperties>
</file>