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0225"/>
  <workbookPr showInkAnnotation="0" autoCompressPictures="0"/>
  <bookViews>
    <workbookView xWindow="240" yWindow="240" windowWidth="28040" windowHeight="17160" tabRatio="500"/>
  </bookViews>
  <sheets>
    <sheet name="Dec16" sheetId="1" r:id="rId1"/>
  </sheets>
  <externalReferences>
    <externalReference r:id="rId2"/>
  </externalReferences>
  <calcPr calcId="140000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I12" i="1" l="1"/>
  <c r="F3" i="1"/>
  <c r="F4" i="1"/>
  <c r="F5" i="1"/>
  <c r="F6" i="1"/>
  <c r="F7" i="1"/>
  <c r="F8" i="1"/>
  <c r="F9" i="1"/>
  <c r="F10" i="1"/>
  <c r="F11" i="1"/>
  <c r="F12" i="1"/>
  <c r="F13" i="1"/>
  <c r="F1048528" i="1"/>
  <c r="D1048528" i="1"/>
  <c r="I22" i="1"/>
  <c r="I23" i="1"/>
  <c r="I25" i="1"/>
  <c r="I26" i="1"/>
  <c r="I11" i="1"/>
  <c r="I10" i="1"/>
  <c r="I9" i="1"/>
  <c r="I8" i="1"/>
  <c r="I7" i="1"/>
  <c r="I6" i="1"/>
  <c r="I5" i="1"/>
  <c r="I4" i="1"/>
  <c r="L3" i="1"/>
  <c r="I3" i="1"/>
  <c r="I2" i="1"/>
</calcChain>
</file>

<file path=xl/sharedStrings.xml><?xml version="1.0" encoding="utf-8"?>
<sst xmlns="http://schemas.openxmlformats.org/spreadsheetml/2006/main" count="49" uniqueCount="37">
  <si>
    <t>Date</t>
  </si>
  <si>
    <t>Cat</t>
  </si>
  <si>
    <t>Note</t>
  </si>
  <si>
    <t>Credit</t>
  </si>
  <si>
    <t>Debit</t>
  </si>
  <si>
    <t>Balance</t>
  </si>
  <si>
    <t>Cat Variables</t>
  </si>
  <si>
    <t>Total</t>
  </si>
  <si>
    <t>Report Solde 01/12</t>
  </si>
  <si>
    <t>Alimentation</t>
  </si>
  <si>
    <t>Divers</t>
  </si>
  <si>
    <t>Papeterie (Univers du livre Gibert Joseph)</t>
  </si>
  <si>
    <t>Santé</t>
  </si>
  <si>
    <t>CPAM</t>
  </si>
  <si>
    <t>Confort (Efferalgan, Magnesium, Strepsils)</t>
  </si>
  <si>
    <t>Transport</t>
  </si>
  <si>
    <t>AR StG-Vincennes</t>
  </si>
  <si>
    <t>Loisir</t>
  </si>
  <si>
    <t>Viandes</t>
  </si>
  <si>
    <t>Huitres (2dz)</t>
  </si>
  <si>
    <t>Espèce</t>
  </si>
  <si>
    <t>Monoprix_Base</t>
  </si>
  <si>
    <t>Téléphone</t>
  </si>
  <si>
    <t>Monoprix_Ampoule/Olives</t>
  </si>
  <si>
    <t>Assurance</t>
  </si>
  <si>
    <t>Simply_Base</t>
  </si>
  <si>
    <t>Epargne</t>
  </si>
  <si>
    <t>Bancaire</t>
  </si>
  <si>
    <t>Amv</t>
  </si>
  <si>
    <t>Facture Novembre</t>
  </si>
  <si>
    <t>Cumul</t>
  </si>
  <si>
    <t>Crédits</t>
  </si>
  <si>
    <t>Débits</t>
  </si>
  <si>
    <t>Balance Mois</t>
  </si>
  <si>
    <t>Balance Total</t>
  </si>
  <si>
    <t>CPAM_Consultation</t>
  </si>
  <si>
    <t>Habitation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</si>
</sst>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€&quot;_-;\-* #,##0.00\ &quot;€&quot;_-;_-* &quot;-&quot;??\ &quot;€&quot;_-;_-@_-"/>
    <numFmt numFmtId="164" formatCode="#,##0.00\ &quot;€&quot;"/>
  </numFmts>
  <fonts count="3" x14ac:knownFonts="1">
    <font>
      <sz val="12"/>
      <color theme="1"/>
      <name val="Calibri"/>
      <family val="2"/>
      <scheme val="minor"/>
    </font>
    <font>
      <sz val="18"/>
      <color theme="1"/>
      <name val="Arial"/>
    </font>
    <font>
      <b/>
      <sz val="18"/>
      <color theme="1"/>
      <name val="Arial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</borders>
  <cellStyleXfs count="1">
    <xf numFmtId="0" fontId="0" fillId="0" borderId="0"/>
  </cellStyleXfs>
  <cellXfs count="31">
    <xf numFmtId="0" fontId="0" fillId="0" borderId="0" xfId="0"/>
    <xf numFmtId="14" fontId="1" fillId="0" borderId="1" xfId="0" applyNumberFormat="1" applyFont="1" applyBorder="1" applyAlignment="1">
      <alignment horizontal="center"/>
    </xf>
    <xf numFmtId="14" fontId="1" fillId="0" borderId="2" xfId="0" applyNumberFormat="1" applyFont="1" applyBorder="1" applyAlignment="1">
      <alignment horizontal="center"/>
    </xf>
    <xf numFmtId="0" fontId="1" fillId="0" borderId="2" xfId="0" applyFont="1" applyBorder="1"/>
    <xf numFmtId="44" fontId="1" fillId="0" borderId="2" xfId="0" applyNumberFormat="1" applyFont="1" applyBorder="1"/>
    <xf numFmtId="44" fontId="1" fillId="0" borderId="3" xfId="0" applyNumberFormat="1" applyFont="1" applyBorder="1"/>
    <xf numFmtId="0" fontId="1" fillId="0" borderId="0" xfId="0" applyFont="1"/>
    <xf numFmtId="0" fontId="1" fillId="0" borderId="1" xfId="0" applyFont="1" applyBorder="1"/>
    <xf numFmtId="164" fontId="1" fillId="0" borderId="3" xfId="0" applyNumberFormat="1" applyFont="1" applyBorder="1"/>
    <xf numFmtId="14" fontId="1" fillId="0" borderId="4" xfId="0" applyNumberFormat="1" applyFont="1" applyBorder="1" applyAlignment="1">
      <alignment horizontal="center"/>
    </xf>
    <xf numFmtId="14" fontId="1" fillId="0" borderId="5" xfId="0" applyNumberFormat="1" applyFont="1" applyBorder="1" applyAlignment="1">
      <alignment horizontal="center"/>
    </xf>
    <xf numFmtId="0" fontId="1" fillId="0" borderId="5" xfId="0" applyFont="1" applyBorder="1"/>
    <xf numFmtId="44" fontId="1" fillId="0" borderId="5" xfId="0" applyNumberFormat="1" applyFont="1" applyBorder="1"/>
    <xf numFmtId="44" fontId="1" fillId="0" borderId="6" xfId="0" applyNumberFormat="1" applyFont="1" applyBorder="1"/>
    <xf numFmtId="0" fontId="1" fillId="0" borderId="4" xfId="0" applyFont="1" applyBorder="1"/>
    <xf numFmtId="164" fontId="1" fillId="0" borderId="6" xfId="0" applyNumberFormat="1" applyFont="1" applyBorder="1"/>
    <xf numFmtId="14" fontId="1" fillId="0" borderId="7" xfId="0" applyNumberFormat="1" applyFont="1" applyBorder="1" applyAlignment="1">
      <alignment horizontal="center"/>
    </xf>
    <xf numFmtId="14" fontId="1" fillId="0" borderId="8" xfId="0" applyNumberFormat="1" applyFont="1" applyBorder="1" applyAlignment="1">
      <alignment horizontal="center"/>
    </xf>
    <xf numFmtId="0" fontId="1" fillId="0" borderId="8" xfId="0" applyFont="1" applyBorder="1"/>
    <xf numFmtId="44" fontId="1" fillId="0" borderId="8" xfId="0" applyNumberFormat="1" applyFont="1" applyBorder="1"/>
    <xf numFmtId="44" fontId="1" fillId="0" borderId="9" xfId="0" applyNumberFormat="1" applyFont="1" applyBorder="1"/>
    <xf numFmtId="0" fontId="1" fillId="0" borderId="7" xfId="0" applyFont="1" applyBorder="1"/>
    <xf numFmtId="164" fontId="1" fillId="0" borderId="9" xfId="0" applyNumberFormat="1" applyFont="1" applyBorder="1"/>
    <xf numFmtId="164" fontId="1" fillId="0" borderId="0" xfId="0" applyNumberFormat="1" applyFont="1"/>
    <xf numFmtId="44" fontId="1" fillId="0" borderId="0" xfId="0" applyNumberFormat="1" applyFont="1"/>
    <xf numFmtId="164" fontId="1" fillId="0" borderId="5" xfId="0" applyNumberFormat="1" applyFont="1" applyBorder="1"/>
    <xf numFmtId="0" fontId="1" fillId="0" borderId="0" xfId="0" applyFont="1" applyBorder="1"/>
    <xf numFmtId="164" fontId="1" fillId="0" borderId="0" xfId="0" applyNumberFormat="1" applyFont="1" applyBorder="1"/>
    <xf numFmtId="0" fontId="2" fillId="0" borderId="5" xfId="0" applyFont="1" applyBorder="1"/>
    <xf numFmtId="164" fontId="2" fillId="0" borderId="5" xfId="0" applyNumberFormat="1" applyFont="1" applyBorder="1"/>
    <xf numFmtId="14" fontId="1" fillId="0" borderId="0" xfId="0" applyNumberFormat="1" applyFont="1" applyAlignment="1">
      <alignment horizontal="center"/>
    </xf>
  </cellXfs>
  <cellStyles count="1">
    <cellStyle name="Normal" xfId="0" builtinId="0"/>
  </cellStyles>
  <dxfs count="21"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Arial"/>
        <scheme val="none"/>
      </font>
      <numFmt numFmtId="164" formatCode="#,##0.00\ &quot;€&quot;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Arial"/>
        <scheme val="none"/>
      </font>
    </dxf>
    <dxf>
      <border>
        <top style="thin">
          <color auto="1"/>
        </top>
      </border>
    </dxf>
    <dxf>
      <border>
        <bottom style="thin">
          <color auto="1"/>
        </bottom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rgb="FF000000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Arial"/>
        <scheme val="none"/>
      </font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Arial"/>
        <scheme val="none"/>
      </font>
      <numFmt numFmtId="164" formatCode="#,##0.00\ &quot;€&quot;"/>
      <border diagonalUp="0" diagonalDown="0">
        <left style="thin">
          <color auto="1"/>
        </left>
        <right/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Arial"/>
        <scheme val="none"/>
      </font>
      <border diagonalUp="0" diagonalDown="0">
        <left/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top style="thin">
          <color auto="1"/>
        </top>
      </border>
    </dxf>
    <dxf>
      <border>
        <bottom style="thin">
          <color auto="1"/>
        </bottom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rgb="FF000000"/>
        <name val="Arial"/>
        <scheme val="none"/>
      </font>
      <numFmt numFmtId="165" formatCode="_-* #\ ##,000\ \€_-;\-* #\ ##,000\ \€_-;_-* &quot;-&quot;??\ \€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Arial"/>
        <scheme val="none"/>
      </font>
      <numFmt numFmtId="34" formatCode="_-* #,##0.00\ &quot;€&quot;_-;\-* #,##0.00\ &quot;€&quot;_-;_-* &quot;-&quot;??\ &quot;€&quot;_-;_-@_-"/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Arial"/>
        <scheme val="none"/>
      </font>
      <numFmt numFmtId="34" formatCode="_-* #,##0.00\ &quot;€&quot;_-;\-* #,##0.00\ &quot;€&quot;_-;_-* &quot;-&quot;??\ &quot;€&quot;_-;_-@_-"/>
      <border diagonalUp="0" diagonalDown="0">
        <left style="thin">
          <color auto="1"/>
        </left>
        <right/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Arial"/>
        <scheme val="none"/>
      </font>
      <numFmt numFmtId="34" formatCode="_-* #,##0.00\ &quot;€&quot;_-;\-* #,##0.00\ &quot;€&quot;_-;_-* &quot;-&quot;??\ &quot;€&quot;_-;_-@_-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Arial"/>
        <scheme val="none"/>
      </font>
      <numFmt numFmtId="34" formatCode="_-* #,##0.00\ &quot;€&quot;_-;\-* #,##0.00\ &quot;€&quot;_-;_-* &quot;-&quot;??\ &quot;€&quot;_-;_-@_-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Arial"/>
        <scheme val="none"/>
      </font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Arial"/>
        <scheme val="none"/>
      </font>
      <numFmt numFmtId="19" formatCode="dd/mm/yy"/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Arial"/>
        <scheme val="none"/>
      </font>
      <numFmt numFmtId="19" formatCode="dd/mm/yy"/>
      <alignment horizontal="center" vertical="bottom" textRotation="0" wrapText="0" indent="0" justifyLastLine="0" shrinkToFit="0" readingOrder="0"/>
      <border diagonalUp="0" diagonalDown="0">
        <left/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</dxfs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Relationship Id="rId6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externalLink" Target="externalLinks/externalLink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18"/>
    </mc:Choice>
    <mc:Fallback>
      <c:style val="18"/>
    </mc:Fallback>
  </mc:AlternateContent>
  <c:chart>
    <c:autoTitleDeleted val="1"/>
    <c:plotArea>
      <c:layout/>
      <c:pieChart>
        <c:varyColors val="1"/>
        <c:ser>
          <c:idx val="0"/>
          <c:order val="0"/>
          <c:tx>
            <c:strRef>
              <c:f>'Dec16'!$I$1</c:f>
              <c:strCache>
                <c:ptCount val="1"/>
                <c:pt idx="0">
                  <c:v>Total</c:v>
                </c:pt>
              </c:strCache>
            </c:strRef>
          </c:tx>
          <c:dLbls>
            <c:showLegendKey val="0"/>
            <c:showVal val="0"/>
            <c:showCatName val="0"/>
            <c:showSerName val="0"/>
            <c:showPercent val="1"/>
            <c:showBubbleSize val="0"/>
            <c:showLeaderLines val="1"/>
          </c:dLbls>
          <c:cat>
            <c:strRef>
              <c:f>'Dec16'!$H$2:$H$12</c:f>
              <c:strCache>
                <c:ptCount val="11"/>
                <c:pt idx="0">
                  <c:v>Alimentation</c:v>
                </c:pt>
                <c:pt idx="1">
                  <c:v>Santé</c:v>
                </c:pt>
                <c:pt idx="2">
                  <c:v>Divers</c:v>
                </c:pt>
                <c:pt idx="3">
                  <c:v>Loisir</c:v>
                </c:pt>
                <c:pt idx="4">
                  <c:v>Transport</c:v>
                </c:pt>
                <c:pt idx="5">
                  <c:v>Espèce</c:v>
                </c:pt>
                <c:pt idx="6">
                  <c:v>Téléphone</c:v>
                </c:pt>
                <c:pt idx="7">
                  <c:v>Assurance</c:v>
                </c:pt>
                <c:pt idx="8">
                  <c:v>Epargne</c:v>
                </c:pt>
                <c:pt idx="9">
                  <c:v>Bancaire</c:v>
                </c:pt>
                <c:pt idx="10">
                  <c:v>Habitation</c:v>
                </c:pt>
              </c:strCache>
            </c:strRef>
          </c:cat>
          <c:val>
            <c:numRef>
              <c:f>'Dec16'!$I$2:$I$12</c:f>
              <c:numCache>
                <c:formatCode>#\ ##0.00\ "$"</c:formatCode>
                <c:ptCount val="11"/>
                <c:pt idx="0">
                  <c:v>106.29</c:v>
                </c:pt>
                <c:pt idx="1">
                  <c:v>19.9</c:v>
                </c:pt>
                <c:pt idx="2">
                  <c:v>4.05</c:v>
                </c:pt>
                <c:pt idx="3">
                  <c:v>0.0</c:v>
                </c:pt>
                <c:pt idx="4">
                  <c:v>13.2</c:v>
                </c:pt>
                <c:pt idx="5">
                  <c:v>0.0</c:v>
                </c:pt>
                <c:pt idx="6">
                  <c:v>42.52</c:v>
                </c:pt>
                <c:pt idx="7">
                  <c:v>31.8</c:v>
                </c:pt>
                <c:pt idx="8">
                  <c:v>0.0</c:v>
                </c:pt>
                <c:pt idx="9">
                  <c:v>0.0</c:v>
                </c:pt>
                <c:pt idx="10">
                  <c:v>0.0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</c:pieChart>
    </c:plotArea>
    <c:legend>
      <c:legendPos val="r"/>
      <c:layout/>
      <c:overlay val="0"/>
    </c:legend>
    <c:plotVisOnly val="1"/>
    <c:dispBlanksAs val="gap"/>
    <c:showDLblsOverMax val="0"/>
  </c:chart>
  <c:spPr>
    <a:effectLst>
      <a:outerShdw blurRad="50800" dist="38100" dir="2700000" algn="tl" rotWithShape="0">
        <a:srgbClr val="000000">
          <a:alpha val="43000"/>
        </a:srgbClr>
      </a:outerShdw>
    </a:effectLst>
  </c:spPr>
  <c:printSettings>
    <c:headerFooter/>
    <c:pageMargins b="1.0" l="0.75" r="0.75" t="1.0" header="0.5" footer="0.5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139700</xdr:colOff>
      <xdr:row>27</xdr:row>
      <xdr:rowOff>31750</xdr:rowOff>
    </xdr:from>
    <xdr:to>
      <xdr:col>8</xdr:col>
      <xdr:colOff>1308100</xdr:colOff>
      <xdr:row>36</xdr:row>
      <xdr:rowOff>139700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Volumes/SECURED/Essentials/Compta_Perso_Locked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Synthèse"/>
      <sheetName val="Nov16"/>
      <sheetName val="Dec16"/>
      <sheetName val="Charges Apt"/>
    </sheetNames>
    <sheetDataSet>
      <sheetData sheetId="0"/>
      <sheetData sheetId="1"/>
      <sheetData sheetId="2">
        <row r="1">
          <cell r="I1" t="str">
            <v>Total</v>
          </cell>
        </row>
        <row r="2">
          <cell r="H2" t="str">
            <v>Alimentation</v>
          </cell>
          <cell r="I2">
            <v>106.29</v>
          </cell>
        </row>
        <row r="3">
          <cell r="H3" t="str">
            <v>Santé</v>
          </cell>
          <cell r="I3">
            <v>99.9</v>
          </cell>
        </row>
        <row r="4">
          <cell r="H4" t="str">
            <v>Divers</v>
          </cell>
          <cell r="I4">
            <v>4.05</v>
          </cell>
        </row>
        <row r="5">
          <cell r="H5" t="str">
            <v>Loisir</v>
          </cell>
          <cell r="I5">
            <v>0</v>
          </cell>
        </row>
        <row r="6">
          <cell r="H6" t="str">
            <v>Transport</v>
          </cell>
          <cell r="I6">
            <v>13.2</v>
          </cell>
        </row>
        <row r="7">
          <cell r="H7" t="str">
            <v>Espèce</v>
          </cell>
          <cell r="I7">
            <v>20</v>
          </cell>
        </row>
        <row r="8">
          <cell r="H8" t="str">
            <v>Téléphone</v>
          </cell>
          <cell r="I8">
            <v>42.52</v>
          </cell>
        </row>
        <row r="9">
          <cell r="H9" t="str">
            <v>Assurance</v>
          </cell>
          <cell r="I9">
            <v>31.8</v>
          </cell>
        </row>
        <row r="10">
          <cell r="H10" t="str">
            <v>Epargne</v>
          </cell>
          <cell r="I10">
            <v>0</v>
          </cell>
        </row>
        <row r="11">
          <cell r="H11" t="str">
            <v>Bancaire</v>
          </cell>
          <cell r="I11">
            <v>0</v>
          </cell>
        </row>
      </sheetData>
      <sheetData sheetId="3"/>
    </sheetDataSet>
  </externalBook>
</externalLink>
</file>

<file path=xl/tables/table1.xml><?xml version="1.0" encoding="utf-8"?>
<table xmlns="http://schemas.openxmlformats.org/spreadsheetml/2006/main" id="1" name="Table14" displayName="Table14" ref="A1:F13" totalsRowShown="0" headerRowDxfId="14" dataDxfId="13" headerRowBorderDxfId="11" tableBorderDxfId="12" totalsRowBorderDxfId="10">
  <autoFilter ref="A1:F13"/>
  <tableColumns count="6">
    <tableColumn id="1" name="Date" dataDxfId="20"/>
    <tableColumn id="7" name="Cat" dataDxfId="19"/>
    <tableColumn id="2" name="Note" dataDxfId="18"/>
    <tableColumn id="3" name="Credit" dataDxfId="17"/>
    <tableColumn id="4" name="Debit" dataDxfId="16"/>
    <tableColumn id="5" name="Balance" dataDxfId="15">
      <calculatedColumnFormula>SUM(F1+D2-E2)</calculatedColumnFormula>
    </tableColumn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id="2" name="Table25" displayName="Table25" ref="H1:I12" totalsRowShown="0" headerRowDxfId="7" dataDxfId="6" headerRowBorderDxfId="4" tableBorderDxfId="5" totalsRowBorderDxfId="3">
  <autoFilter ref="H1:I12"/>
  <sortState ref="H2:I9">
    <sortCondition descending="1" ref="I1:I9"/>
  </sortState>
  <tableColumns count="2">
    <tableColumn id="1" name="Cat Variables" dataDxfId="9"/>
    <tableColumn id="2" name="Total" dataDxfId="8">
      <calculatedColumnFormula>SUMIF(B:B,H2,E:E)</calculatedColumnFormula>
    </tableColumn>
  </tableColumns>
  <tableStyleInfo name="TableStyleMedium9" showFirstColumn="0" showLastColumn="0" showRowStripes="1" showColumnStripes="0"/>
</table>
</file>

<file path=xl/tables/table3.xml><?xml version="1.0" encoding="utf-8"?>
<table xmlns="http://schemas.openxmlformats.org/spreadsheetml/2006/main" id="3" name="Table58" displayName="Table58" ref="H21:I26" totalsRowShown="0" tableBorderDxfId="0">
  <autoFilter ref="H21:I26"/>
  <tableColumns count="2">
    <tableColumn id="1" name="Cumul" dataDxfId="2"/>
    <tableColumn id="2" name="Total" dataDxfId="1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4" Type="http://schemas.openxmlformats.org/officeDocument/2006/relationships/table" Target="../tables/table3.xml"/><Relationship Id="rId1" Type="http://schemas.openxmlformats.org/officeDocument/2006/relationships/drawing" Target="../drawings/drawing1.xml"/><Relationship Id="rId2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048528"/>
  <sheetViews>
    <sheetView showGridLines="0" tabSelected="1" workbookViewId="0">
      <selection activeCell="H13" sqref="H13"/>
    </sheetView>
  </sheetViews>
  <sheetFormatPr baseColWidth="10" defaultRowHeight="21" x14ac:dyDescent="0.75"/>
  <cols>
    <col min="1" max="1" width="13.33203125" style="30" bestFit="1" customWidth="1"/>
    <col min="2" max="2" width="19.83203125" style="30" customWidth="1"/>
    <col min="3" max="3" width="77.6640625" style="6" customWidth="1"/>
    <col min="4" max="4" width="17.6640625" style="24" bestFit="1" customWidth="1"/>
    <col min="5" max="5" width="15.5" style="24" customWidth="1"/>
    <col min="6" max="6" width="23" style="24" customWidth="1"/>
    <col min="7" max="7" width="10.83203125" style="6"/>
    <col min="8" max="8" width="23.33203125" style="6" customWidth="1"/>
    <col min="9" max="9" width="17.5" style="23" customWidth="1"/>
    <col min="10" max="16384" width="10.83203125" style="6"/>
  </cols>
  <sheetData>
    <row r="1" spans="1:12" ht="28" customHeight="1">
      <c r="A1" s="1" t="s">
        <v>0</v>
      </c>
      <c r="B1" s="2" t="s">
        <v>1</v>
      </c>
      <c r="C1" s="3" t="s">
        <v>2</v>
      </c>
      <c r="D1" s="4" t="s">
        <v>3</v>
      </c>
      <c r="E1" s="4" t="s">
        <v>4</v>
      </c>
      <c r="F1" s="5" t="s">
        <v>5</v>
      </c>
      <c r="H1" s="7" t="s">
        <v>6</v>
      </c>
      <c r="I1" s="8" t="s">
        <v>7</v>
      </c>
    </row>
    <row r="2" spans="1:12">
      <c r="A2" s="9"/>
      <c r="B2" s="10"/>
      <c r="C2" s="11" t="s">
        <v>8</v>
      </c>
      <c r="D2" s="12"/>
      <c r="E2" s="12"/>
      <c r="F2" s="13">
        <v>1418.15</v>
      </c>
      <c r="H2" s="14" t="s">
        <v>9</v>
      </c>
      <c r="I2" s="15">
        <f>SUMIF(B:B,H2,E:E)</f>
        <v>106.29</v>
      </c>
    </row>
    <row r="3" spans="1:12">
      <c r="A3" s="9">
        <v>42705</v>
      </c>
      <c r="B3" s="10" t="s">
        <v>10</v>
      </c>
      <c r="C3" s="11" t="s">
        <v>11</v>
      </c>
      <c r="D3" s="12"/>
      <c r="E3" s="12">
        <v>4.05</v>
      </c>
      <c r="F3" s="13">
        <f t="shared" ref="F3" si="0">SUM(F2+D3-E3)</f>
        <v>1414.1000000000001</v>
      </c>
      <c r="H3" s="14" t="s">
        <v>12</v>
      </c>
      <c r="I3" s="15">
        <f>SUMIF(B:B,H3,E:E)</f>
        <v>19.899999999999999</v>
      </c>
      <c r="K3" s="6" t="s">
        <v>13</v>
      </c>
      <c r="L3" s="6">
        <f>SUMIF(B:B,Table25[[#This Row],[Cat Variables]],D:D)</f>
        <v>30.42</v>
      </c>
    </row>
    <row r="4" spans="1:12">
      <c r="A4" s="16">
        <v>42705</v>
      </c>
      <c r="B4" s="17" t="s">
        <v>12</v>
      </c>
      <c r="C4" s="18" t="s">
        <v>14</v>
      </c>
      <c r="D4" s="19"/>
      <c r="E4" s="19">
        <v>19.899999999999999</v>
      </c>
      <c r="F4" s="20">
        <f t="shared" ref="F4:F10" si="1">SUM(F3+D4-E4)</f>
        <v>1394.2</v>
      </c>
      <c r="H4" s="14" t="s">
        <v>10</v>
      </c>
      <c r="I4" s="15">
        <f>SUMIF(B:B,H4,E:E)</f>
        <v>4.05</v>
      </c>
    </row>
    <row r="5" spans="1:12">
      <c r="A5" s="16">
        <v>42706</v>
      </c>
      <c r="B5" s="17" t="s">
        <v>15</v>
      </c>
      <c r="C5" s="18" t="s">
        <v>16</v>
      </c>
      <c r="D5" s="19"/>
      <c r="E5" s="19">
        <v>13.2</v>
      </c>
      <c r="F5" s="20">
        <f t="shared" si="1"/>
        <v>1381</v>
      </c>
      <c r="H5" s="14" t="s">
        <v>17</v>
      </c>
      <c r="I5" s="15">
        <f>SUMIF(B:B,H5,E:E)</f>
        <v>0</v>
      </c>
    </row>
    <row r="6" spans="1:12">
      <c r="A6" s="16">
        <v>42707</v>
      </c>
      <c r="B6" s="17" t="s">
        <v>9</v>
      </c>
      <c r="C6" s="18" t="s">
        <v>18</v>
      </c>
      <c r="D6" s="19"/>
      <c r="E6" s="19">
        <v>18.34</v>
      </c>
      <c r="F6" s="20">
        <f t="shared" si="1"/>
        <v>1362.66</v>
      </c>
      <c r="H6" s="14" t="s">
        <v>15</v>
      </c>
      <c r="I6" s="15">
        <f>SUMIF(B:B,H6,E:E)</f>
        <v>13.2</v>
      </c>
    </row>
    <row r="7" spans="1:12">
      <c r="A7" s="16">
        <v>42707</v>
      </c>
      <c r="B7" s="17" t="s">
        <v>9</v>
      </c>
      <c r="C7" s="18" t="s">
        <v>19</v>
      </c>
      <c r="D7" s="19"/>
      <c r="E7" s="19">
        <v>24</v>
      </c>
      <c r="F7" s="20">
        <f t="shared" si="1"/>
        <v>1338.66</v>
      </c>
      <c r="H7" s="14" t="s">
        <v>20</v>
      </c>
      <c r="I7" s="15">
        <f>SUMIF(B:B,H7,E:E)</f>
        <v>0</v>
      </c>
    </row>
    <row r="8" spans="1:12">
      <c r="A8" s="16">
        <v>42707</v>
      </c>
      <c r="B8" s="17" t="s">
        <v>9</v>
      </c>
      <c r="C8" s="18" t="s">
        <v>21</v>
      </c>
      <c r="D8" s="19"/>
      <c r="E8" s="19">
        <v>22.73</v>
      </c>
      <c r="F8" s="20">
        <f t="shared" si="1"/>
        <v>1315.93</v>
      </c>
      <c r="H8" s="14" t="s">
        <v>22</v>
      </c>
      <c r="I8" s="15">
        <f>SUMIF(B:B,H8,E:E)</f>
        <v>42.52</v>
      </c>
    </row>
    <row r="9" spans="1:12">
      <c r="A9" s="16">
        <v>42710</v>
      </c>
      <c r="B9" s="17" t="s">
        <v>9</v>
      </c>
      <c r="C9" s="18" t="s">
        <v>23</v>
      </c>
      <c r="D9" s="19"/>
      <c r="E9" s="19">
        <v>15.23</v>
      </c>
      <c r="F9" s="20">
        <f t="shared" si="1"/>
        <v>1300.7</v>
      </c>
      <c r="H9" s="21" t="s">
        <v>24</v>
      </c>
      <c r="I9" s="22">
        <f>SUMIF(B:B,H9,E:E)</f>
        <v>31.8</v>
      </c>
    </row>
    <row r="10" spans="1:12">
      <c r="A10" s="16">
        <v>42710</v>
      </c>
      <c r="B10" s="17" t="s">
        <v>9</v>
      </c>
      <c r="C10" s="18" t="s">
        <v>25</v>
      </c>
      <c r="D10" s="19"/>
      <c r="E10" s="19">
        <v>25.99</v>
      </c>
      <c r="F10" s="20">
        <f t="shared" si="1"/>
        <v>1274.71</v>
      </c>
      <c r="H10" s="21" t="s">
        <v>26</v>
      </c>
      <c r="I10" s="22">
        <f>SUMIF(B:B,H10,E:E)</f>
        <v>0</v>
      </c>
    </row>
    <row r="11" spans="1:12">
      <c r="A11" s="16">
        <v>42711</v>
      </c>
      <c r="B11" s="17" t="s">
        <v>12</v>
      </c>
      <c r="C11" s="18" t="s">
        <v>35</v>
      </c>
      <c r="D11" s="19">
        <v>30.42</v>
      </c>
      <c r="E11" s="19"/>
      <c r="F11" s="20">
        <f>SUM(F10+D11-E11)</f>
        <v>1305.1300000000001</v>
      </c>
      <c r="H11" s="21" t="s">
        <v>27</v>
      </c>
      <c r="I11" s="22">
        <f>SUMIF(B:B,H11,E:E)</f>
        <v>0</v>
      </c>
    </row>
    <row r="12" spans="1:12">
      <c r="A12" s="16">
        <v>42709</v>
      </c>
      <c r="B12" s="17" t="s">
        <v>24</v>
      </c>
      <c r="C12" s="18" t="s">
        <v>28</v>
      </c>
      <c r="D12" s="19"/>
      <c r="E12" s="19">
        <v>31.8</v>
      </c>
      <c r="F12" s="20">
        <f>SUM(F11+D12-E12)</f>
        <v>1273.3300000000002</v>
      </c>
      <c r="H12" s="21" t="s">
        <v>36</v>
      </c>
      <c r="I12" s="22">
        <f>SUMIF(B:B,H12,E:E)</f>
        <v>0</v>
      </c>
    </row>
    <row r="13" spans="1:12">
      <c r="A13" s="16">
        <v>42711</v>
      </c>
      <c r="B13" s="17" t="s">
        <v>22</v>
      </c>
      <c r="C13" s="18" t="s">
        <v>29</v>
      </c>
      <c r="D13" s="19"/>
      <c r="E13" s="19">
        <v>42.52</v>
      </c>
      <c r="F13" s="20">
        <f>SUM(F12+D13-E13)</f>
        <v>1230.8100000000002</v>
      </c>
    </row>
    <row r="15" spans="1:12">
      <c r="H15" s="24"/>
    </row>
    <row r="21" spans="8:9">
      <c r="H21" s="11" t="s">
        <v>30</v>
      </c>
      <c r="I21" s="25" t="s">
        <v>7</v>
      </c>
    </row>
    <row r="22" spans="8:9">
      <c r="H22" s="11" t="s">
        <v>31</v>
      </c>
      <c r="I22" s="25">
        <f>SUM(D:D)</f>
        <v>60.84</v>
      </c>
    </row>
    <row r="23" spans="8:9">
      <c r="H23" s="11" t="s">
        <v>32</v>
      </c>
      <c r="I23" s="25">
        <f>SUM(E:E)</f>
        <v>217.76000000000002</v>
      </c>
    </row>
    <row r="24" spans="8:9">
      <c r="H24" s="26"/>
      <c r="I24" s="27"/>
    </row>
    <row r="25" spans="8:9">
      <c r="H25" s="28" t="s">
        <v>33</v>
      </c>
      <c r="I25" s="29">
        <f>SUM(I22-I23)</f>
        <v>-156.92000000000002</v>
      </c>
    </row>
    <row r="26" spans="8:9">
      <c r="H26" s="28" t="s">
        <v>34</v>
      </c>
      <c r="I26" s="29">
        <f>SUM(I25,F2)</f>
        <v>1261.23</v>
      </c>
    </row>
    <row r="1048528" spans="4:6">
      <c r="D1048528" s="24">
        <f>SUM(D3:D1048527)</f>
        <v>30.42</v>
      </c>
      <c r="F1048528" s="24">
        <f>SUM(F2:F1048527)</f>
        <v>16009.380000000001</v>
      </c>
    </row>
  </sheetData>
  <pageMargins left="0.75" right="0.75" top="1" bottom="1" header="0.5" footer="0.5"/>
  <drawing r:id="rId1"/>
  <tableParts count="3">
    <tablePart r:id="rId2"/>
    <tablePart r:id="rId3"/>
    <tablePart r:id="rId4"/>
  </tableParts>
  <extLst>
    <ext xmlns:mx="http://schemas.microsoft.com/office/mac/excel/2008/main" uri="{64002731-A6B0-56B0-2670-7721B7C09600}">
      <mx:PLV Mode="0" OnePage="0" WScale="54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Dec16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Arthur Flex</dc:creator>
  <cp:lastModifiedBy>Arthur Flex</cp:lastModifiedBy>
  <dcterms:created xsi:type="dcterms:W3CDTF">2016-12-09T08:32:00Z</dcterms:created>
  <dcterms:modified xsi:type="dcterms:W3CDTF">2016-12-09T08:35:29Z</dcterms:modified>
</cp:coreProperties>
</file>