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8515" windowHeight="12525" activeTab="2"/>
  </bookViews>
  <sheets>
    <sheet name="Données" sheetId="4" r:id="rId1"/>
    <sheet name="Janvier" sheetId="1" r:id="rId2"/>
    <sheet name="Février" sheetId="5" r:id="rId3"/>
    <sheet name="Mars" sheetId="6" r:id="rId4"/>
  </sheets>
  <calcPr calcId="145621"/>
</workbook>
</file>

<file path=xl/calcChain.xml><?xml version="1.0" encoding="utf-8"?>
<calcChain xmlns="http://schemas.openxmlformats.org/spreadsheetml/2006/main">
  <c r="B3" i="6" l="1"/>
  <c r="B9" i="5" l="1"/>
  <c r="B20" i="6" l="1"/>
  <c r="B12" i="6"/>
  <c r="B20" i="5"/>
  <c r="B12" i="5"/>
  <c r="B6" i="6"/>
  <c r="B6" i="5"/>
  <c r="B20" i="1"/>
  <c r="B12" i="1"/>
  <c r="B6" i="1"/>
  <c r="B3" i="1"/>
  <c r="B3" i="5" l="1"/>
  <c r="B9" i="6"/>
  <c r="B15" i="6"/>
  <c r="B9" i="1"/>
  <c r="B23" i="6" l="1"/>
  <c r="B26" i="6" s="1"/>
  <c r="B14" i="1"/>
  <c r="B15" i="1"/>
  <c r="B8" i="6"/>
  <c r="B8" i="5"/>
  <c r="B23" i="5"/>
  <c r="B15" i="5"/>
  <c r="B8" i="1"/>
  <c r="B23" i="1"/>
  <c r="B22" i="1" s="1"/>
  <c r="B26" i="1"/>
  <c r="B14" i="5" l="1"/>
  <c r="B14" i="6" s="1"/>
  <c r="B26" i="5"/>
  <c r="B22" i="5"/>
  <c r="B22" i="6" s="1"/>
</calcChain>
</file>

<file path=xl/sharedStrings.xml><?xml version="1.0" encoding="utf-8"?>
<sst xmlns="http://schemas.openxmlformats.org/spreadsheetml/2006/main" count="76" uniqueCount="21">
  <si>
    <t>Le plafond sécurité sociale (PSS) s'élève à :</t>
  </si>
  <si>
    <t>Chaque mois, la tranche A s'élève à une fois le PSS. Ce qui n'est pas utilisé sur le mois en cours est conservé pour les mois suivants si besoin et ce qui excède 3218 glisse en tranche B.</t>
  </si>
  <si>
    <t>Chaque mois, la tranche B s'élève à 4 fois le PSS. Ce qui n'est pas utilisé sur le mois en cours est conservé pour les mois suivants si besoin et ce qui excède 4 PSS glisse en tranche C.</t>
  </si>
  <si>
    <t>Chaque mois, la tranche C s'élève à 8 fois le PSS. La tranche C est plafonnée à 8 PSS même si les salaires sont plus élevés.</t>
  </si>
  <si>
    <t>D'un mois sur l'autre, il peut y avoir glissement d'une tranche à l'autre en fonction des plafonds théoriques cumulés.</t>
  </si>
  <si>
    <t>SALAIRE</t>
  </si>
  <si>
    <t>mois</t>
  </si>
  <si>
    <t>cumul année</t>
  </si>
  <si>
    <t>TRANCHE A</t>
  </si>
  <si>
    <t>plafond cumulé</t>
  </si>
  <si>
    <t>NB MOIS</t>
  </si>
  <si>
    <t>Utilisé mois</t>
  </si>
  <si>
    <t>TRANCHE B</t>
  </si>
  <si>
    <t>TRANCHE C</t>
  </si>
  <si>
    <t>J'essaie de mettre au point un système de calcul par onglet (un onglet par mois et une colonne par agent), cf onglets suivants</t>
  </si>
  <si>
    <t>PSS :</t>
  </si>
  <si>
    <t>CONTRÔLE</t>
  </si>
  <si>
    <t>Comment avoir zéro et non un chiffre négatif ?</t>
  </si>
  <si>
    <t>Comment calculer la régularisation progressive des tranches sur les salaires (base des cotisations) sachant que :</t>
  </si>
  <si>
    <t>ça devrait être zéro</t>
  </si>
  <si>
    <t>Pouvez-vous m'aider à rédiger les formules ? Merci</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</si>
</sst>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A19" sqref="A19"/>
    </sheetView>
  </sheetViews>
  <sheetFormatPr baseColWidth="10" defaultRowHeight="15" x14ac:dyDescent="0.25"/>
  <sheetData>
    <row r="1" spans="1:5" x14ac:dyDescent="0.25">
      <c r="A1" t="s">
        <v>18</v>
      </c>
    </row>
    <row r="4" spans="1:5" x14ac:dyDescent="0.25">
      <c r="A4" t="s">
        <v>0</v>
      </c>
      <c r="E4">
        <v>3218</v>
      </c>
    </row>
    <row r="6" spans="1:5" x14ac:dyDescent="0.25">
      <c r="A6" t="s">
        <v>1</v>
      </c>
    </row>
    <row r="8" spans="1:5" x14ac:dyDescent="0.25">
      <c r="A8" t="s">
        <v>2</v>
      </c>
    </row>
    <row r="10" spans="1:5" x14ac:dyDescent="0.25">
      <c r="A10" t="s">
        <v>3</v>
      </c>
    </row>
    <row r="13" spans="1:5" x14ac:dyDescent="0.25">
      <c r="A13" t="s">
        <v>4</v>
      </c>
    </row>
    <row r="16" spans="1:5" x14ac:dyDescent="0.25">
      <c r="A16" t="s">
        <v>14</v>
      </c>
    </row>
    <row r="19" spans="1:1" x14ac:dyDescent="0.25">
      <c r="A19" t="s">
        <v>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30" sqref="E29:E30"/>
    </sheetView>
  </sheetViews>
  <sheetFormatPr baseColWidth="10" defaultRowHeight="15" x14ac:dyDescent="0.25"/>
  <cols>
    <col min="1" max="1" width="18" customWidth="1"/>
  </cols>
  <sheetData>
    <row r="1" spans="1:6" x14ac:dyDescent="0.25">
      <c r="A1" s="1" t="s">
        <v>5</v>
      </c>
      <c r="E1" t="s">
        <v>15</v>
      </c>
      <c r="F1">
        <v>3218</v>
      </c>
    </row>
    <row r="2" spans="1:6" x14ac:dyDescent="0.25">
      <c r="A2" t="s">
        <v>6</v>
      </c>
      <c r="B2">
        <v>3000</v>
      </c>
    </row>
    <row r="3" spans="1:6" x14ac:dyDescent="0.25">
      <c r="A3" t="s">
        <v>7</v>
      </c>
      <c r="B3">
        <f>B2</f>
        <v>3000</v>
      </c>
    </row>
    <row r="5" spans="1:6" x14ac:dyDescent="0.25">
      <c r="A5" s="1" t="s">
        <v>8</v>
      </c>
    </row>
    <row r="6" spans="1:6" x14ac:dyDescent="0.25">
      <c r="A6" t="s">
        <v>9</v>
      </c>
      <c r="B6">
        <f>B7*$F$1</f>
        <v>3218</v>
      </c>
    </row>
    <row r="7" spans="1:6" x14ac:dyDescent="0.25">
      <c r="A7" t="s">
        <v>10</v>
      </c>
      <c r="B7">
        <v>1</v>
      </c>
    </row>
    <row r="8" spans="1:6" x14ac:dyDescent="0.25">
      <c r="A8" t="s">
        <v>11</v>
      </c>
      <c r="B8">
        <f>B9</f>
        <v>3000</v>
      </c>
    </row>
    <row r="9" spans="1:6" x14ac:dyDescent="0.25">
      <c r="A9" t="s">
        <v>7</v>
      </c>
      <c r="B9">
        <f>IF(B3&lt;=B6,B3,B6)</f>
        <v>3000</v>
      </c>
    </row>
    <row r="11" spans="1:6" x14ac:dyDescent="0.25">
      <c r="A11" s="1" t="s">
        <v>12</v>
      </c>
    </row>
    <row r="12" spans="1:6" x14ac:dyDescent="0.25">
      <c r="A12" t="s">
        <v>9</v>
      </c>
      <c r="B12">
        <f>4*$F$1</f>
        <v>12872</v>
      </c>
    </row>
    <row r="13" spans="1:6" x14ac:dyDescent="0.25">
      <c r="A13" t="s">
        <v>10</v>
      </c>
      <c r="B13">
        <v>1</v>
      </c>
    </row>
    <row r="14" spans="1:6" x14ac:dyDescent="0.25">
      <c r="A14" t="s">
        <v>11</v>
      </c>
      <c r="B14">
        <f>B15</f>
        <v>9872</v>
      </c>
      <c r="D14" t="s">
        <v>19</v>
      </c>
    </row>
    <row r="15" spans="1:6" x14ac:dyDescent="0.25">
      <c r="A15" t="s">
        <v>7</v>
      </c>
      <c r="B15">
        <f>IF(AND(B3&gt;B6,B3&lt;=B12),B3,B12-B9)</f>
        <v>9872</v>
      </c>
      <c r="D15" t="s">
        <v>19</v>
      </c>
    </row>
    <row r="19" spans="1:4" x14ac:dyDescent="0.25">
      <c r="A19" s="1" t="s">
        <v>13</v>
      </c>
    </row>
    <row r="20" spans="1:4" x14ac:dyDescent="0.25">
      <c r="A20" t="s">
        <v>9</v>
      </c>
      <c r="B20">
        <f>8*$F$1</f>
        <v>25744</v>
      </c>
    </row>
    <row r="21" spans="1:4" x14ac:dyDescent="0.25">
      <c r="A21" t="s">
        <v>10</v>
      </c>
      <c r="B21">
        <v>1</v>
      </c>
    </row>
    <row r="22" spans="1:4" x14ac:dyDescent="0.25">
      <c r="A22" t="s">
        <v>11</v>
      </c>
      <c r="B22">
        <f>B23</f>
        <v>-9872</v>
      </c>
      <c r="D22" t="s">
        <v>17</v>
      </c>
    </row>
    <row r="23" spans="1:4" x14ac:dyDescent="0.25">
      <c r="A23" t="s">
        <v>7</v>
      </c>
      <c r="B23">
        <f>IF(B3&gt;B12+B9,B3,B3-B9-B15)</f>
        <v>-9872</v>
      </c>
      <c r="D23" t="s">
        <v>17</v>
      </c>
    </row>
    <row r="26" spans="1:4" x14ac:dyDescent="0.25">
      <c r="A26" t="s">
        <v>16</v>
      </c>
      <c r="B26" t="str">
        <f>IF(B9+B15+B23=B3,"OK","ERREUR")</f>
        <v>OK</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workbookViewId="0">
      <selection activeCell="B15" sqref="B15"/>
    </sheetView>
  </sheetViews>
  <sheetFormatPr baseColWidth="10" defaultRowHeight="15" x14ac:dyDescent="0.25"/>
  <cols>
    <col min="1" max="1" width="18" customWidth="1"/>
  </cols>
  <sheetData>
    <row r="1" spans="1:6" x14ac:dyDescent="0.25">
      <c r="A1" s="1" t="s">
        <v>5</v>
      </c>
      <c r="E1" t="s">
        <v>15</v>
      </c>
      <c r="F1">
        <v>3218</v>
      </c>
    </row>
    <row r="2" spans="1:6" x14ac:dyDescent="0.25">
      <c r="A2" t="s">
        <v>6</v>
      </c>
      <c r="B2">
        <v>15000</v>
      </c>
    </row>
    <row r="3" spans="1:6" x14ac:dyDescent="0.25">
      <c r="A3" t="s">
        <v>7</v>
      </c>
      <c r="B3">
        <f>Janvier!B3+Février!B2</f>
        <v>18000</v>
      </c>
    </row>
    <row r="5" spans="1:6" x14ac:dyDescent="0.25">
      <c r="A5" s="1" t="s">
        <v>8</v>
      </c>
    </row>
    <row r="6" spans="1:6" x14ac:dyDescent="0.25">
      <c r="A6" t="s">
        <v>9</v>
      </c>
      <c r="B6">
        <f>B7*$F$1</f>
        <v>6436</v>
      </c>
    </row>
    <row r="7" spans="1:6" x14ac:dyDescent="0.25">
      <c r="A7" t="s">
        <v>10</v>
      </c>
      <c r="B7">
        <v>2</v>
      </c>
    </row>
    <row r="8" spans="1:6" x14ac:dyDescent="0.25">
      <c r="A8" t="s">
        <v>11</v>
      </c>
      <c r="B8">
        <f>B9-Janvier!B9</f>
        <v>3436</v>
      </c>
    </row>
    <row r="9" spans="1:6" x14ac:dyDescent="0.25">
      <c r="A9" t="s">
        <v>7</v>
      </c>
      <c r="B9">
        <f>IF(B3&lt;=B6,B3,B6)</f>
        <v>6436</v>
      </c>
    </row>
    <row r="11" spans="1:6" x14ac:dyDescent="0.25">
      <c r="A11" s="1" t="s">
        <v>12</v>
      </c>
    </row>
    <row r="12" spans="1:6" x14ac:dyDescent="0.25">
      <c r="A12" t="s">
        <v>9</v>
      </c>
      <c r="B12">
        <f>(4*$F$1)*B13</f>
        <v>25744</v>
      </c>
    </row>
    <row r="13" spans="1:6" x14ac:dyDescent="0.25">
      <c r="A13" t="s">
        <v>10</v>
      </c>
      <c r="B13">
        <v>2</v>
      </c>
    </row>
    <row r="14" spans="1:6" x14ac:dyDescent="0.25">
      <c r="A14" t="s">
        <v>11</v>
      </c>
      <c r="B14">
        <f>B15-Janvier!B14</f>
        <v>8128</v>
      </c>
    </row>
    <row r="15" spans="1:6" x14ac:dyDescent="0.25">
      <c r="A15" t="s">
        <v>7</v>
      </c>
      <c r="B15">
        <f>IF(AND(B3&gt;B6,B3&lt;=B12),B3,B12)</f>
        <v>18000</v>
      </c>
    </row>
    <row r="19" spans="1:4" x14ac:dyDescent="0.25">
      <c r="A19" s="1" t="s">
        <v>13</v>
      </c>
    </row>
    <row r="20" spans="1:4" x14ac:dyDescent="0.25">
      <c r="A20" t="s">
        <v>9</v>
      </c>
      <c r="B20">
        <f>(8*$F$1)*B21</f>
        <v>51488</v>
      </c>
    </row>
    <row r="21" spans="1:4" x14ac:dyDescent="0.25">
      <c r="A21" t="s">
        <v>10</v>
      </c>
      <c r="B21">
        <v>2</v>
      </c>
    </row>
    <row r="22" spans="1:4" x14ac:dyDescent="0.25">
      <c r="A22" t="s">
        <v>11</v>
      </c>
      <c r="B22">
        <f>B23-Janvier!B22</f>
        <v>3436</v>
      </c>
      <c r="D22" t="s">
        <v>19</v>
      </c>
    </row>
    <row r="23" spans="1:4" x14ac:dyDescent="0.25">
      <c r="A23" t="s">
        <v>7</v>
      </c>
      <c r="B23">
        <f>IF(B3&gt;B12+B9,B3,B3-B9-B15)</f>
        <v>-6436</v>
      </c>
      <c r="D23" t="s">
        <v>17</v>
      </c>
    </row>
    <row r="26" spans="1:4" x14ac:dyDescent="0.25">
      <c r="A26" t="s">
        <v>16</v>
      </c>
      <c r="B26" t="str">
        <f>IF(B9+B15+B23=B3,"OK","ERREUR")</f>
        <v>OK</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H15" sqref="H15"/>
    </sheetView>
  </sheetViews>
  <sheetFormatPr baseColWidth="10" defaultRowHeight="15" x14ac:dyDescent="0.25"/>
  <cols>
    <col min="1" max="1" width="18" customWidth="1"/>
  </cols>
  <sheetData>
    <row r="1" spans="1:6" x14ac:dyDescent="0.25">
      <c r="A1" s="1" t="s">
        <v>5</v>
      </c>
      <c r="E1" t="s">
        <v>15</v>
      </c>
      <c r="F1">
        <v>3218</v>
      </c>
    </row>
    <row r="2" spans="1:6" x14ac:dyDescent="0.25">
      <c r="A2" t="s">
        <v>6</v>
      </c>
      <c r="B2">
        <v>15000</v>
      </c>
    </row>
    <row r="3" spans="1:6" x14ac:dyDescent="0.25">
      <c r="A3" t="s">
        <v>7</v>
      </c>
      <c r="B3">
        <f>B2+Février!B3</f>
        <v>33000</v>
      </c>
    </row>
    <row r="5" spans="1:6" x14ac:dyDescent="0.25">
      <c r="A5" s="1" t="s">
        <v>8</v>
      </c>
    </row>
    <row r="6" spans="1:6" x14ac:dyDescent="0.25">
      <c r="A6" t="s">
        <v>9</v>
      </c>
      <c r="B6">
        <f>B7*$F$1</f>
        <v>9654</v>
      </c>
    </row>
    <row r="7" spans="1:6" x14ac:dyDescent="0.25">
      <c r="A7" t="s">
        <v>10</v>
      </c>
      <c r="B7">
        <v>3</v>
      </c>
    </row>
    <row r="8" spans="1:6" x14ac:dyDescent="0.25">
      <c r="A8" t="s">
        <v>11</v>
      </c>
      <c r="B8">
        <f>B9-Février!B9</f>
        <v>3218</v>
      </c>
    </row>
    <row r="9" spans="1:6" x14ac:dyDescent="0.25">
      <c r="A9" t="s">
        <v>7</v>
      </c>
      <c r="B9">
        <f>IF(B3&lt;=B6,B3,B6)</f>
        <v>9654</v>
      </c>
    </row>
    <row r="11" spans="1:6" x14ac:dyDescent="0.25">
      <c r="A11" s="1" t="s">
        <v>12</v>
      </c>
    </row>
    <row r="12" spans="1:6" x14ac:dyDescent="0.25">
      <c r="A12" t="s">
        <v>9</v>
      </c>
      <c r="B12">
        <f>(4*$F$1)*B13</f>
        <v>38616</v>
      </c>
    </row>
    <row r="13" spans="1:6" x14ac:dyDescent="0.25">
      <c r="A13" t="s">
        <v>10</v>
      </c>
      <c r="B13">
        <v>3</v>
      </c>
    </row>
    <row r="14" spans="1:6" x14ac:dyDescent="0.25">
      <c r="A14" t="s">
        <v>11</v>
      </c>
      <c r="B14">
        <f>B15-Février!B14</f>
        <v>24872</v>
      </c>
    </row>
    <row r="15" spans="1:6" x14ac:dyDescent="0.25">
      <c r="A15" t="s">
        <v>7</v>
      </c>
      <c r="B15">
        <f>IF(AND(B3&gt;B6,B3&lt;=B12),B3,B12)</f>
        <v>33000</v>
      </c>
    </row>
    <row r="19" spans="1:4" x14ac:dyDescent="0.25">
      <c r="A19" s="1" t="s">
        <v>13</v>
      </c>
    </row>
    <row r="20" spans="1:4" x14ac:dyDescent="0.25">
      <c r="A20" t="s">
        <v>9</v>
      </c>
      <c r="B20">
        <f>(8*$F$1)*B21</f>
        <v>77232</v>
      </c>
    </row>
    <row r="21" spans="1:4" x14ac:dyDescent="0.25">
      <c r="A21" t="s">
        <v>10</v>
      </c>
      <c r="B21">
        <v>3</v>
      </c>
    </row>
    <row r="22" spans="1:4" x14ac:dyDescent="0.25">
      <c r="A22" t="s">
        <v>11</v>
      </c>
      <c r="B22">
        <f>B23-Février!B22</f>
        <v>-13090</v>
      </c>
      <c r="D22" t="s">
        <v>17</v>
      </c>
    </row>
    <row r="23" spans="1:4" x14ac:dyDescent="0.25">
      <c r="A23" t="s">
        <v>7</v>
      </c>
      <c r="B23">
        <f>IF(B3&gt;B12,B3,B3-B9-B15)</f>
        <v>-9654</v>
      </c>
      <c r="D23" t="s">
        <v>17</v>
      </c>
    </row>
    <row r="26" spans="1:4" x14ac:dyDescent="0.25">
      <c r="A26" t="s">
        <v>16</v>
      </c>
      <c r="B26" t="str">
        <f>IF(B9+B15+B23=B3,"OK","ERREUR")</f>
        <v>OK</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Données</vt:lpstr>
      <vt:lpstr>Janvier</vt:lpstr>
      <vt:lpstr>Février</vt:lpstr>
      <vt:lpstr>Mars</vt:lpstr>
    </vt:vector>
  </TitlesOfParts>
  <Company>Ministères Chargés des Affaires Sociales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igardien</dc:creator>
  <cp:lastModifiedBy>igardien</cp:lastModifiedBy>
  <dcterms:created xsi:type="dcterms:W3CDTF">2016-12-05T14:49:17Z</dcterms:created>
  <dcterms:modified xsi:type="dcterms:W3CDTF">2016-12-07T11:43:00Z</dcterms:modified>
</cp:coreProperties>
</file>