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SS_A" localSheetId="0">Feuil1!$C$4</definedName>
    <definedName name="PSS_B" localSheetId="0">Feuil1!$C$5</definedName>
    <definedName name="PSS_C" localSheetId="0">Feuil1!$C$6</definedName>
  </definedNames>
  <calcPr calcId="145621"/>
</workbook>
</file>

<file path=xl/calcChain.xml><?xml version="1.0" encoding="utf-8"?>
<calcChain xmlns="http://schemas.openxmlformats.org/spreadsheetml/2006/main">
  <c r="C12" i="1" l="1"/>
  <c r="M11" i="1"/>
  <c r="G11" i="1"/>
  <c r="I11" i="1" s="1"/>
  <c r="E11" i="1"/>
  <c r="D11" i="1"/>
  <c r="D12" i="1" s="1"/>
  <c r="N10" i="1"/>
  <c r="M10" i="1"/>
  <c r="L10" i="1"/>
  <c r="K10" i="1"/>
  <c r="J10" i="1"/>
  <c r="I10" i="1"/>
  <c r="H10" i="1"/>
  <c r="G10" i="1"/>
  <c r="F10" i="1"/>
  <c r="E10" i="1"/>
  <c r="D10" i="1"/>
  <c r="D14" i="1" s="1"/>
  <c r="D15" i="1" s="1"/>
  <c r="C10" i="1"/>
  <c r="C14" i="1" s="1"/>
  <c r="C15" i="1" s="1"/>
  <c r="C6" i="1"/>
  <c r="C5" i="1"/>
  <c r="D4" i="1"/>
  <c r="E12" i="1" l="1"/>
  <c r="J11" i="1"/>
  <c r="C17" i="1"/>
  <c r="C18" i="1" s="1"/>
  <c r="D5" i="1"/>
  <c r="D6" i="1"/>
  <c r="D17" i="1" l="1"/>
  <c r="D18" i="1" s="1"/>
  <c r="C20" i="1"/>
  <c r="C21" i="1" s="1"/>
  <c r="D20" i="1" s="1"/>
  <c r="D21" i="1" s="1"/>
  <c r="K11" i="1"/>
  <c r="F12" i="1"/>
  <c r="E14" i="1"/>
  <c r="E15" i="1" s="1"/>
  <c r="F14" i="1" s="1"/>
  <c r="F15" i="1" s="1"/>
  <c r="E20" i="1" l="1"/>
  <c r="E21" i="1" s="1"/>
  <c r="G12" i="1"/>
  <c r="D24" i="1"/>
  <c r="E17" i="1"/>
  <c r="E18" i="1" s="1"/>
  <c r="L11" i="1"/>
  <c r="C24" i="1"/>
  <c r="C23" i="1" s="1"/>
  <c r="D23" i="1" l="1"/>
  <c r="F17" i="1"/>
  <c r="F18" i="1" s="1"/>
  <c r="E24" i="1"/>
  <c r="E23" i="1" s="1"/>
  <c r="H12" i="1"/>
  <c r="G14" i="1"/>
  <c r="G15" i="1" s="1"/>
  <c r="H14" i="1" s="1"/>
  <c r="H15" i="1" s="1"/>
  <c r="I12" i="1" l="1"/>
  <c r="G17" i="1"/>
  <c r="G18" i="1" s="1"/>
  <c r="F20" i="1"/>
  <c r="F21" i="1" s="1"/>
  <c r="G20" i="1" s="1"/>
  <c r="G21" i="1" s="1"/>
  <c r="H20" i="1" l="1"/>
  <c r="H21" i="1" s="1"/>
  <c r="H17" i="1"/>
  <c r="H18" i="1" s="1"/>
  <c r="G24" i="1"/>
  <c r="G23" i="1" s="1"/>
  <c r="F24" i="1"/>
  <c r="F23" i="1" s="1"/>
  <c r="J12" i="1"/>
  <c r="I14" i="1"/>
  <c r="I15" i="1" s="1"/>
  <c r="J14" i="1" s="1"/>
  <c r="J15" i="1" s="1"/>
  <c r="I20" i="1" l="1"/>
  <c r="I21" i="1" s="1"/>
  <c r="J20" i="1" s="1"/>
  <c r="J21" i="1" s="1"/>
  <c r="K12" i="1"/>
  <c r="I17" i="1"/>
  <c r="I18" i="1" s="1"/>
  <c r="J17" i="1" s="1"/>
  <c r="J18" i="1" s="1"/>
  <c r="H24" i="1"/>
  <c r="H23" i="1" s="1"/>
  <c r="L12" i="1" l="1"/>
  <c r="K14" i="1"/>
  <c r="K15" i="1" s="1"/>
  <c r="L14" i="1" s="1"/>
  <c r="L15" i="1" s="1"/>
  <c r="K17" i="1"/>
  <c r="K18" i="1" s="1"/>
  <c r="L17" i="1" s="1"/>
  <c r="L18" i="1" s="1"/>
  <c r="J24" i="1"/>
  <c r="I24" i="1"/>
  <c r="I23" i="1" s="1"/>
  <c r="K20" i="1" l="1"/>
  <c r="K21" i="1" s="1"/>
  <c r="L20" i="1" s="1"/>
  <c r="L21" i="1" s="1"/>
  <c r="K24" i="1"/>
  <c r="K23" i="1" s="1"/>
  <c r="J23" i="1"/>
  <c r="L24" i="1"/>
  <c r="M12" i="1"/>
  <c r="N12" i="1" l="1"/>
  <c r="M14" i="1"/>
  <c r="M15" i="1" s="1"/>
  <c r="N14" i="1" s="1"/>
  <c r="N15" i="1" s="1"/>
  <c r="M17" i="1"/>
  <c r="M18" i="1" s="1"/>
  <c r="N17" i="1" s="1"/>
  <c r="N18" i="1" s="1"/>
  <c r="L23" i="1"/>
  <c r="M20" i="1"/>
  <c r="M21" i="1" s="1"/>
  <c r="N20" i="1" s="1"/>
  <c r="N21" i="1" s="1"/>
  <c r="M24" i="1" l="1"/>
  <c r="M23" i="1" s="1"/>
  <c r="N24" i="1"/>
  <c r="N23" i="1" s="1"/>
</calcChain>
</file>

<file path=xl/sharedStrings.xml><?xml version="1.0" encoding="utf-8"?>
<sst xmlns="http://schemas.openxmlformats.org/spreadsheetml/2006/main" count="17" uniqueCount="17">
  <si>
    <t>données d'entrée</t>
  </si>
  <si>
    <t>résultats</t>
  </si>
  <si>
    <t>paramètres =</t>
  </si>
  <si>
    <t>par mois</t>
  </si>
  <si>
    <t>par an</t>
  </si>
  <si>
    <t>Plafond SS A</t>
  </si>
  <si>
    <t>Plafond SS B</t>
  </si>
  <si>
    <t>Plafond SS C</t>
  </si>
  <si>
    <t>salaire mensuel</t>
  </si>
  <si>
    <t>cumul année</t>
  </si>
  <si>
    <t>tranche A du mois</t>
  </si>
  <si>
    <t>cumul tranche A</t>
  </si>
  <si>
    <t>tranche B du mois</t>
  </si>
  <si>
    <t>cumul tranche B</t>
  </si>
  <si>
    <t>tranche C du mois</t>
  </si>
  <si>
    <t>cumul tranche C</t>
  </si>
  <si>
    <t>au-delà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</si>
</sst>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mmm\-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44" fontId="2" fillId="2" borderId="0" xfId="1" applyFont="1" applyFill="1"/>
    <xf numFmtId="44" fontId="0" fillId="0" borderId="0" xfId="0" applyNumberFormat="1"/>
    <xf numFmtId="0" fontId="0" fillId="2" borderId="0" xfId="0" applyFill="1" applyAlignment="1">
      <alignment horizontal="center"/>
    </xf>
    <xf numFmtId="44" fontId="0" fillId="0" borderId="0" xfId="1" applyFont="1"/>
    <xf numFmtId="164" fontId="0" fillId="0" borderId="0" xfId="0" applyNumberFormat="1"/>
    <xf numFmtId="44" fontId="2" fillId="3" borderId="0" xfId="1" applyFont="1" applyFill="1"/>
    <xf numFmtId="44" fontId="2" fillId="3" borderId="0" xfId="0" applyNumberFormat="1" applyFont="1" applyFill="1"/>
  </cellXfs>
  <cellStyles count="2">
    <cellStyle name="Monétaire" xfId="1" builtinId="4"/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C-AGENCE-COMPTABLE\AC-PAIE\6-%20Comptabilisation%20de%20la%20paie\2016\12%20-%20D&#233;cembre\MSA\Contr&#244;le_BS_prov_12_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érification"/>
      <sheetName val="Feuil1"/>
      <sheetName val="Feuil1 (2)"/>
    </sheetNames>
    <sheetDataSet>
      <sheetData sheetId="0">
        <row r="10">
          <cell r="I10">
            <v>13653.24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L29" sqref="L29"/>
    </sheetView>
  </sheetViews>
  <sheetFormatPr baseColWidth="10" defaultRowHeight="15" x14ac:dyDescent="0.25"/>
  <cols>
    <col min="3" max="3" width="11.85546875" bestFit="1" customWidth="1"/>
    <col min="4" max="4" width="12.85546875" bestFit="1" customWidth="1"/>
    <col min="5" max="14" width="15.7109375" customWidth="1"/>
  </cols>
  <sheetData>
    <row r="1" spans="1:14" x14ac:dyDescent="0.25">
      <c r="A1" s="1" t="s">
        <v>0</v>
      </c>
    </row>
    <row r="2" spans="1:14" x14ac:dyDescent="0.25">
      <c r="A2" s="2" t="s">
        <v>1</v>
      </c>
    </row>
    <row r="3" spans="1:14" x14ac:dyDescent="0.25">
      <c r="A3" t="s">
        <v>2</v>
      </c>
      <c r="C3" s="3" t="s">
        <v>3</v>
      </c>
      <c r="D3" s="3" t="s">
        <v>4</v>
      </c>
    </row>
    <row r="4" spans="1:14" x14ac:dyDescent="0.25">
      <c r="A4" t="s">
        <v>5</v>
      </c>
      <c r="C4" s="4">
        <v>3218</v>
      </c>
      <c r="D4" s="5">
        <f>12*C4</f>
        <v>38616</v>
      </c>
    </row>
    <row r="5" spans="1:14" x14ac:dyDescent="0.25">
      <c r="A5" t="s">
        <v>6</v>
      </c>
      <c r="B5" s="6">
        <v>4</v>
      </c>
      <c r="C5" s="7">
        <f>B5*PSS_A</f>
        <v>12872</v>
      </c>
      <c r="D5" s="5">
        <f>12*C5</f>
        <v>154464</v>
      </c>
    </row>
    <row r="6" spans="1:14" x14ac:dyDescent="0.25">
      <c r="A6" t="s">
        <v>7</v>
      </c>
      <c r="B6" s="6">
        <v>8</v>
      </c>
      <c r="C6" s="7">
        <f>B6*PSS_A</f>
        <v>25744</v>
      </c>
      <c r="D6" s="5">
        <f>12*C6</f>
        <v>308928</v>
      </c>
    </row>
    <row r="8" spans="1:14" x14ac:dyDescent="0.25">
      <c r="C8" s="1">
        <v>2016</v>
      </c>
    </row>
    <row r="10" spans="1:14" x14ac:dyDescent="0.25">
      <c r="C10" s="8">
        <f>EOMONTH(DATE($C$8,1,1),0)</f>
        <v>42400</v>
      </c>
      <c r="D10" s="8">
        <f>EOMONTH(DATE($C$8,2,1),0)</f>
        <v>42429</v>
      </c>
      <c r="E10" s="8">
        <f>EOMONTH(DATE($C$8,3,1),0)</f>
        <v>42460</v>
      </c>
      <c r="F10" s="8">
        <f>EOMONTH(DATE($C$8,4,1),0)</f>
        <v>42490</v>
      </c>
      <c r="G10" s="8">
        <f>EOMONTH(DATE($C$8,5,1),0)</f>
        <v>42521</v>
      </c>
      <c r="H10" s="8">
        <f>EOMONTH(DATE($C$8,6,1),0)</f>
        <v>42551</v>
      </c>
      <c r="I10" s="8">
        <f>EOMONTH(DATE($C$8,7,1),0)</f>
        <v>42582</v>
      </c>
      <c r="J10" s="8">
        <f>EOMONTH(DATE($C$8,8,1),0)</f>
        <v>42613</v>
      </c>
      <c r="K10" s="8">
        <f>EOMONTH(DATE($C$8,9,1),0)</f>
        <v>42643</v>
      </c>
      <c r="L10" s="8">
        <f>EOMONTH(DATE($C$8,10,1),0)</f>
        <v>42674</v>
      </c>
      <c r="M10" s="8">
        <f>EOMONTH(DATE($C$8,11,1),0)</f>
        <v>42704</v>
      </c>
      <c r="N10" s="8">
        <f>EOMONTH(DATE($C$8,12,1),0)</f>
        <v>42735</v>
      </c>
    </row>
    <row r="11" spans="1:14" x14ac:dyDescent="0.25">
      <c r="A11" t="s">
        <v>8</v>
      </c>
      <c r="C11" s="4">
        <v>8399.91</v>
      </c>
      <c r="D11" s="4">
        <f>C11</f>
        <v>8399.91</v>
      </c>
      <c r="E11" s="4">
        <f>C11</f>
        <v>8399.91</v>
      </c>
      <c r="F11" s="4">
        <v>8592.77</v>
      </c>
      <c r="G11" s="4">
        <f>C11</f>
        <v>8399.91</v>
      </c>
      <c r="H11" s="4">
        <v>13280.51</v>
      </c>
      <c r="I11" s="4">
        <f>G11</f>
        <v>8399.91</v>
      </c>
      <c r="J11" s="4">
        <f>I11</f>
        <v>8399.91</v>
      </c>
      <c r="K11" s="4">
        <f>J11</f>
        <v>8399.91</v>
      </c>
      <c r="L11" s="4">
        <f>K11</f>
        <v>8399.91</v>
      </c>
      <c r="M11" s="4">
        <f>[1]Vérification!I10</f>
        <v>13653.24</v>
      </c>
      <c r="N11" s="4">
        <v>327.86</v>
      </c>
    </row>
    <row r="12" spans="1:14" x14ac:dyDescent="0.25">
      <c r="A12" t="s">
        <v>9</v>
      </c>
      <c r="B12">
        <v>0</v>
      </c>
      <c r="C12" s="7">
        <f>C11+B12</f>
        <v>8399.91</v>
      </c>
      <c r="D12" s="7">
        <f>D11+C12</f>
        <v>16799.82</v>
      </c>
      <c r="E12" s="7">
        <f t="shared" ref="E12:N12" si="0">E11+D12</f>
        <v>25199.73</v>
      </c>
      <c r="F12" s="7">
        <f t="shared" si="0"/>
        <v>33792.5</v>
      </c>
      <c r="G12" s="7">
        <f t="shared" si="0"/>
        <v>42192.41</v>
      </c>
      <c r="H12" s="7">
        <f t="shared" si="0"/>
        <v>55472.920000000006</v>
      </c>
      <c r="I12" s="7">
        <f t="shared" si="0"/>
        <v>63872.83</v>
      </c>
      <c r="J12" s="7">
        <f t="shared" si="0"/>
        <v>72272.740000000005</v>
      </c>
      <c r="K12" s="7">
        <f t="shared" si="0"/>
        <v>80672.650000000009</v>
      </c>
      <c r="L12" s="7">
        <f t="shared" si="0"/>
        <v>89072.560000000012</v>
      </c>
      <c r="M12" s="7">
        <f t="shared" si="0"/>
        <v>102725.80000000002</v>
      </c>
      <c r="N12" s="7">
        <f t="shared" si="0"/>
        <v>103053.66000000002</v>
      </c>
    </row>
    <row r="13" spans="1:14" x14ac:dyDescent="0.25"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x14ac:dyDescent="0.25">
      <c r="A14" t="s">
        <v>10</v>
      </c>
      <c r="C14" s="9">
        <f>MIN(PSS_A*MONTH(C10)-B15,C12-B15)</f>
        <v>3218</v>
      </c>
      <c r="D14" s="9">
        <f t="shared" ref="D14:N14" si="1">MIN(PSS_A*MONTH(D10)-C15,D12-C15)</f>
        <v>3218</v>
      </c>
      <c r="E14" s="9">
        <f t="shared" si="1"/>
        <v>3218</v>
      </c>
      <c r="F14" s="9">
        <f t="shared" si="1"/>
        <v>3218</v>
      </c>
      <c r="G14" s="9">
        <f t="shared" si="1"/>
        <v>3218</v>
      </c>
      <c r="H14" s="9">
        <f t="shared" si="1"/>
        <v>3218</v>
      </c>
      <c r="I14" s="9">
        <f t="shared" si="1"/>
        <v>3218</v>
      </c>
      <c r="J14" s="9">
        <f t="shared" si="1"/>
        <v>3218</v>
      </c>
      <c r="K14" s="9">
        <f t="shared" si="1"/>
        <v>3218</v>
      </c>
      <c r="L14" s="9">
        <f t="shared" si="1"/>
        <v>3218</v>
      </c>
      <c r="M14" s="9">
        <f t="shared" si="1"/>
        <v>3218</v>
      </c>
      <c r="N14" s="9">
        <f t="shared" si="1"/>
        <v>3218</v>
      </c>
    </row>
    <row r="15" spans="1:14" x14ac:dyDescent="0.25">
      <c r="A15" t="s">
        <v>11</v>
      </c>
      <c r="B15">
        <v>0</v>
      </c>
      <c r="C15" s="7">
        <f>C14+B15</f>
        <v>3218</v>
      </c>
      <c r="D15" s="7">
        <f t="shared" ref="D15:N15" si="2">D14+C15</f>
        <v>6436</v>
      </c>
      <c r="E15" s="7">
        <f t="shared" si="2"/>
        <v>9654</v>
      </c>
      <c r="F15" s="7">
        <f t="shared" si="2"/>
        <v>12872</v>
      </c>
      <c r="G15" s="7">
        <f t="shared" si="2"/>
        <v>16090</v>
      </c>
      <c r="H15" s="7">
        <f t="shared" si="2"/>
        <v>19308</v>
      </c>
      <c r="I15" s="7">
        <f t="shared" si="2"/>
        <v>22526</v>
      </c>
      <c r="J15" s="7">
        <f t="shared" si="2"/>
        <v>25744</v>
      </c>
      <c r="K15" s="7">
        <f t="shared" si="2"/>
        <v>28962</v>
      </c>
      <c r="L15" s="7">
        <f t="shared" si="2"/>
        <v>32180</v>
      </c>
      <c r="M15" s="7">
        <f t="shared" si="2"/>
        <v>35398</v>
      </c>
      <c r="N15" s="7">
        <f t="shared" si="2"/>
        <v>38616</v>
      </c>
    </row>
    <row r="17" spans="1:14" x14ac:dyDescent="0.25">
      <c r="A17" t="s">
        <v>12</v>
      </c>
      <c r="C17" s="9">
        <f>MIN(PSS_B*MONTH(C10)-B18,C12-B18)-C15</f>
        <v>5181.91</v>
      </c>
      <c r="D17" s="9">
        <f t="shared" ref="D17:N17" si="3">MIN(PSS_B*MONTH(D10)-C18,D12-C18)-D15</f>
        <v>5181.91</v>
      </c>
      <c r="E17" s="9">
        <f t="shared" si="3"/>
        <v>5181.91</v>
      </c>
      <c r="F17" s="9">
        <f t="shared" si="3"/>
        <v>5374.77</v>
      </c>
      <c r="G17" s="9">
        <f t="shared" si="3"/>
        <v>5181.9100000000035</v>
      </c>
      <c r="H17" s="9">
        <f t="shared" si="3"/>
        <v>10062.510000000002</v>
      </c>
      <c r="I17" s="9">
        <f t="shared" si="3"/>
        <v>5181.9099999999962</v>
      </c>
      <c r="J17" s="9">
        <f t="shared" si="3"/>
        <v>5181.9100000000035</v>
      </c>
      <c r="K17" s="9">
        <f t="shared" si="3"/>
        <v>5181.9100000000035</v>
      </c>
      <c r="L17" s="9">
        <f t="shared" si="3"/>
        <v>5181.9100000000035</v>
      </c>
      <c r="M17" s="9">
        <f t="shared" si="3"/>
        <v>10435.240000000005</v>
      </c>
      <c r="N17" s="9">
        <f t="shared" si="3"/>
        <v>-2890.1399999999994</v>
      </c>
    </row>
    <row r="18" spans="1:14" x14ac:dyDescent="0.25">
      <c r="A18" t="s">
        <v>13</v>
      </c>
      <c r="B18">
        <v>0</v>
      </c>
      <c r="C18" s="7">
        <f>C17+B18</f>
        <v>5181.91</v>
      </c>
      <c r="D18" s="7">
        <f t="shared" ref="D18:N18" si="4">D17+C18</f>
        <v>10363.82</v>
      </c>
      <c r="E18" s="7">
        <f t="shared" si="4"/>
        <v>15545.73</v>
      </c>
      <c r="F18" s="7">
        <f t="shared" si="4"/>
        <v>20920.5</v>
      </c>
      <c r="G18" s="7">
        <f t="shared" si="4"/>
        <v>26102.410000000003</v>
      </c>
      <c r="H18" s="7">
        <f t="shared" si="4"/>
        <v>36164.920000000006</v>
      </c>
      <c r="I18" s="7">
        <f t="shared" si="4"/>
        <v>41346.83</v>
      </c>
      <c r="J18" s="7">
        <f t="shared" si="4"/>
        <v>46528.740000000005</v>
      </c>
      <c r="K18" s="7">
        <f t="shared" si="4"/>
        <v>51710.650000000009</v>
      </c>
      <c r="L18" s="7">
        <f t="shared" si="4"/>
        <v>56892.560000000012</v>
      </c>
      <c r="M18" s="7">
        <f t="shared" si="4"/>
        <v>67327.800000000017</v>
      </c>
      <c r="N18" s="7">
        <f t="shared" si="4"/>
        <v>64437.660000000018</v>
      </c>
    </row>
    <row r="20" spans="1:14" x14ac:dyDescent="0.25">
      <c r="A20" t="s">
        <v>14</v>
      </c>
      <c r="C20" s="9">
        <f>MIN(PSS_C*MONTH(C10)-B21,C12-B21)-C15-C18</f>
        <v>0</v>
      </c>
      <c r="D20" s="9">
        <f t="shared" ref="D20:N20" si="5">MIN(PSS_C*MONTH(D10)-C21,D12-C21)-D15-D18</f>
        <v>0</v>
      </c>
      <c r="E20" s="9">
        <f t="shared" si="5"/>
        <v>0</v>
      </c>
      <c r="F20" s="9">
        <f t="shared" si="5"/>
        <v>0</v>
      </c>
      <c r="G20" s="9">
        <f t="shared" si="5"/>
        <v>0</v>
      </c>
      <c r="H20" s="9">
        <f t="shared" si="5"/>
        <v>0</v>
      </c>
      <c r="I20" s="9">
        <f t="shared" si="5"/>
        <v>0</v>
      </c>
      <c r="J20" s="9">
        <f t="shared" si="5"/>
        <v>0</v>
      </c>
      <c r="K20" s="9">
        <f t="shared" si="5"/>
        <v>0</v>
      </c>
      <c r="L20" s="9">
        <f t="shared" si="5"/>
        <v>0</v>
      </c>
      <c r="M20" s="9">
        <f t="shared" si="5"/>
        <v>0</v>
      </c>
      <c r="N20" s="9">
        <f t="shared" si="5"/>
        <v>0</v>
      </c>
    </row>
    <row r="21" spans="1:14" x14ac:dyDescent="0.25">
      <c r="A21" t="s">
        <v>15</v>
      </c>
      <c r="B21">
        <v>0</v>
      </c>
      <c r="C21" s="7">
        <f>C20+B21</f>
        <v>0</v>
      </c>
      <c r="D21" s="7">
        <f t="shared" ref="D21:N21" si="6">D20+C21</f>
        <v>0</v>
      </c>
      <c r="E21" s="7">
        <f t="shared" si="6"/>
        <v>0</v>
      </c>
      <c r="F21" s="7">
        <f t="shared" si="6"/>
        <v>0</v>
      </c>
      <c r="G21" s="7">
        <f t="shared" si="6"/>
        <v>0</v>
      </c>
      <c r="H21" s="7">
        <f t="shared" si="6"/>
        <v>0</v>
      </c>
      <c r="I21" s="7">
        <f t="shared" si="6"/>
        <v>0</v>
      </c>
      <c r="J21" s="7">
        <f t="shared" si="6"/>
        <v>0</v>
      </c>
      <c r="K21" s="7">
        <f t="shared" si="6"/>
        <v>0</v>
      </c>
      <c r="L21" s="7">
        <f t="shared" si="6"/>
        <v>0</v>
      </c>
      <c r="M21" s="7">
        <f t="shared" si="6"/>
        <v>0</v>
      </c>
      <c r="N21" s="7">
        <f t="shared" si="6"/>
        <v>0</v>
      </c>
    </row>
    <row r="23" spans="1:14" x14ac:dyDescent="0.25">
      <c r="A23" t="s">
        <v>16</v>
      </c>
      <c r="C23" s="10">
        <f>C24-B24</f>
        <v>0</v>
      </c>
      <c r="D23" s="10">
        <f t="shared" ref="D23:N23" si="7">D24-C24</f>
        <v>0</v>
      </c>
      <c r="E23" s="10">
        <f t="shared" si="7"/>
        <v>0</v>
      </c>
      <c r="F23" s="10">
        <f t="shared" si="7"/>
        <v>0</v>
      </c>
      <c r="G23" s="10">
        <f t="shared" si="7"/>
        <v>0</v>
      </c>
      <c r="H23" s="10">
        <f t="shared" si="7"/>
        <v>0</v>
      </c>
      <c r="I23" s="10">
        <f t="shared" si="7"/>
        <v>0</v>
      </c>
      <c r="J23" s="10">
        <f t="shared" si="7"/>
        <v>0</v>
      </c>
      <c r="K23" s="10">
        <f t="shared" si="7"/>
        <v>0</v>
      </c>
      <c r="L23" s="10">
        <f t="shared" si="7"/>
        <v>0</v>
      </c>
      <c r="M23" s="10">
        <f t="shared" si="7"/>
        <v>0</v>
      </c>
      <c r="N23" s="10">
        <f t="shared" si="7"/>
        <v>0</v>
      </c>
    </row>
    <row r="24" spans="1:14" x14ac:dyDescent="0.25">
      <c r="B24">
        <v>0</v>
      </c>
      <c r="C24" s="5">
        <f>C12-C15-C18-C21</f>
        <v>0</v>
      </c>
      <c r="D24" s="5">
        <f t="shared" ref="D24:N24" si="8">D12-D15-D18-D21</f>
        <v>0</v>
      </c>
      <c r="E24" s="5">
        <f t="shared" si="8"/>
        <v>0</v>
      </c>
      <c r="F24" s="5">
        <f t="shared" si="8"/>
        <v>0</v>
      </c>
      <c r="G24" s="5">
        <f t="shared" si="8"/>
        <v>0</v>
      </c>
      <c r="H24" s="5">
        <f t="shared" si="8"/>
        <v>0</v>
      </c>
      <c r="I24" s="5">
        <f t="shared" si="8"/>
        <v>0</v>
      </c>
      <c r="J24" s="5">
        <f t="shared" si="8"/>
        <v>0</v>
      </c>
      <c r="K24" s="5">
        <f t="shared" si="8"/>
        <v>0</v>
      </c>
      <c r="L24" s="5">
        <f t="shared" si="8"/>
        <v>0</v>
      </c>
      <c r="M24" s="5">
        <f t="shared" si="8"/>
        <v>0</v>
      </c>
      <c r="N24" s="5">
        <f t="shared" si="8"/>
        <v>0</v>
      </c>
    </row>
  </sheetData>
  <conditionalFormatting sqref="C12:N12">
    <cfRule type="expression" dxfId="1" priority="1">
      <formula>C12&gt;#REF!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Feuil1!PSS_A</vt:lpstr>
      <vt:lpstr>Feuil1!PSS_B</vt:lpstr>
      <vt:lpstr>Feuil1!PSS_C</vt:lpstr>
    </vt:vector>
  </TitlesOfParts>
  <Company>Ministères Chargés des Affaires Sociales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igardien</dc:creator>
  <cp:lastModifiedBy>igardien</cp:lastModifiedBy>
  <dcterms:created xsi:type="dcterms:W3CDTF">2016-12-15T14:47:59Z</dcterms:created>
  <dcterms:modified xsi:type="dcterms:W3CDTF">2016-12-15T14:49:38Z</dcterms:modified>
</cp:coreProperties>
</file>