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195" windowHeight="6690"/>
  </bookViews>
  <sheets>
    <sheet name="Pirelli Synthèse" sheetId="5" r:id="rId1"/>
    <sheet name="KPI 1" sheetId="6" r:id="rId2"/>
    <sheet name="KPI 5" sheetId="4" r:id="rId3"/>
    <sheet name="KPI 10" sheetId="3" r:id="rId4"/>
    <sheet name="KPI 11" sheetId="2" r:id="rId5"/>
    <sheet name="Données Pirelli" sheetId="1" r:id="rId6"/>
  </sheets>
  <externalReferences>
    <externalReference r:id="rId7"/>
    <externalReference r:id="rId8"/>
  </externalReferences>
  <definedNames>
    <definedName name="Week">[1]Menu!$A$2:$A$53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5" l="1"/>
  <c r="F6" i="5"/>
  <c r="G6" i="5" s="1"/>
  <c r="P22" i="1" l="1"/>
  <c r="L23" i="1"/>
  <c r="L22" i="1"/>
  <c r="D23" i="1"/>
  <c r="D22" i="1"/>
  <c r="D20" i="1" l="1"/>
  <c r="D19" i="1"/>
  <c r="Q12" i="1"/>
  <c r="R9" i="1"/>
  <c r="M12" i="1"/>
  <c r="N9" i="1"/>
  <c r="F14" i="1"/>
  <c r="E12" i="1"/>
  <c r="F9" i="1"/>
  <c r="J9" i="1"/>
  <c r="I12" i="1"/>
  <c r="J14" i="1"/>
  <c r="J13" i="1"/>
  <c r="Q22" i="1"/>
  <c r="Q61" i="1" l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1" i="1"/>
  <c r="Q20" i="1"/>
  <c r="Q19" i="1"/>
  <c r="Q18" i="1"/>
  <c r="Q17" i="1"/>
  <c r="Q16" i="1"/>
  <c r="Q15" i="1"/>
  <c r="Q14" i="1"/>
  <c r="Q13" i="1"/>
  <c r="Q11" i="1"/>
  <c r="Q7" i="1"/>
  <c r="Q6" i="1"/>
  <c r="Q5" i="1"/>
  <c r="Q4" i="1"/>
  <c r="Q9" i="1"/>
  <c r="Q10" i="1"/>
  <c r="Q8" i="1"/>
  <c r="P3" i="1"/>
  <c r="R3" i="1"/>
  <c r="Q3" i="1"/>
  <c r="AA20" i="1" l="1"/>
  <c r="AA25" i="1"/>
  <c r="AA29" i="1"/>
  <c r="AA23" i="1"/>
  <c r="AA26" i="1"/>
  <c r="AA30" i="1"/>
  <c r="AA21" i="1"/>
  <c r="AA27" i="1"/>
  <c r="AA19" i="1"/>
  <c r="AA22" i="1"/>
  <c r="AA24" i="1"/>
  <c r="AA28" i="1"/>
  <c r="P20" i="1"/>
  <c r="P19" i="1"/>
  <c r="L20" i="1"/>
  <c r="L19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8" i="1"/>
  <c r="R7" i="1"/>
  <c r="R6" i="1"/>
  <c r="R5" i="1"/>
  <c r="R4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1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1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8" i="1"/>
  <c r="N7" i="1"/>
  <c r="N6" i="1"/>
  <c r="N5" i="1"/>
  <c r="N4" i="1"/>
  <c r="N3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1" i="1"/>
  <c r="M10" i="1"/>
  <c r="M9" i="1"/>
  <c r="M8" i="1"/>
  <c r="M7" i="1"/>
  <c r="M6" i="1"/>
  <c r="M5" i="1"/>
  <c r="M4" i="1"/>
  <c r="M3" i="1"/>
  <c r="AB19" i="1" l="1"/>
  <c r="AC19" i="1" s="1"/>
  <c r="V19" i="1"/>
  <c r="V25" i="1"/>
  <c r="V29" i="1"/>
  <c r="W22" i="1"/>
  <c r="W23" i="1"/>
  <c r="W27" i="1"/>
  <c r="AB25" i="1"/>
  <c r="AC25" i="1" s="1"/>
  <c r="AB29" i="1"/>
  <c r="AC29" i="1" s="1"/>
  <c r="V26" i="1"/>
  <c r="V30" i="1"/>
  <c r="W24" i="1"/>
  <c r="W28" i="1"/>
  <c r="AB20" i="1"/>
  <c r="AC20" i="1" s="1"/>
  <c r="AB21" i="1"/>
  <c r="AC21" i="1" s="1"/>
  <c r="AB26" i="1"/>
  <c r="AC26" i="1" s="1"/>
  <c r="AB30" i="1"/>
  <c r="AC30" i="1" s="1"/>
  <c r="V20" i="1"/>
  <c r="V22" i="1"/>
  <c r="V23" i="1"/>
  <c r="V27" i="1"/>
  <c r="W19" i="1"/>
  <c r="W25" i="1"/>
  <c r="X25" i="1" s="1"/>
  <c r="W29" i="1"/>
  <c r="X29" i="1" s="1"/>
  <c r="AB22" i="1"/>
  <c r="AC22" i="1" s="1"/>
  <c r="AB23" i="1"/>
  <c r="AC23" i="1" s="1"/>
  <c r="AB27" i="1"/>
  <c r="AC27" i="1" s="1"/>
  <c r="V21" i="1"/>
  <c r="V24" i="1"/>
  <c r="V28" i="1"/>
  <c r="W20" i="1"/>
  <c r="W21" i="1"/>
  <c r="X21" i="1" s="1"/>
  <c r="W26" i="1"/>
  <c r="W30" i="1"/>
  <c r="AB24" i="1"/>
  <c r="AC24" i="1" s="1"/>
  <c r="AB28" i="1"/>
  <c r="AC28" i="1" s="1"/>
  <c r="I13" i="1"/>
  <c r="H13" i="1" s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2" i="1"/>
  <c r="H12" i="1" s="1"/>
  <c r="J11" i="1"/>
  <c r="J10" i="1"/>
  <c r="J8" i="1"/>
  <c r="J7" i="1"/>
  <c r="J6" i="1"/>
  <c r="J5" i="1"/>
  <c r="J4" i="1"/>
  <c r="J3" i="1"/>
  <c r="I57" i="1"/>
  <c r="I42" i="1"/>
  <c r="I41" i="1"/>
  <c r="I37" i="1"/>
  <c r="I36" i="1"/>
  <c r="I27" i="1"/>
  <c r="I26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D60" i="1"/>
  <c r="E113" i="1" s="1"/>
  <c r="F60" i="1"/>
  <c r="E60" i="1"/>
  <c r="D59" i="1"/>
  <c r="E112" i="1" s="1"/>
  <c r="F59" i="1"/>
  <c r="E59" i="1"/>
  <c r="D58" i="1"/>
  <c r="E111" i="1" s="1"/>
  <c r="F58" i="1"/>
  <c r="E58" i="1"/>
  <c r="D57" i="1"/>
  <c r="F57" i="1"/>
  <c r="E57" i="1"/>
  <c r="D56" i="1"/>
  <c r="E110" i="1" s="1"/>
  <c r="F56" i="1"/>
  <c r="E56" i="1"/>
  <c r="D55" i="1"/>
  <c r="E109" i="1" s="1"/>
  <c r="F55" i="1"/>
  <c r="E55" i="1"/>
  <c r="D54" i="1"/>
  <c r="E108" i="1" s="1"/>
  <c r="F54" i="1"/>
  <c r="E54" i="1"/>
  <c r="D53" i="1"/>
  <c r="E107" i="1" s="1"/>
  <c r="F53" i="1"/>
  <c r="E53" i="1"/>
  <c r="D52" i="1"/>
  <c r="F52" i="1"/>
  <c r="E52" i="1"/>
  <c r="D51" i="1"/>
  <c r="E106" i="1" s="1"/>
  <c r="F51" i="1"/>
  <c r="E51" i="1"/>
  <c r="D50" i="1"/>
  <c r="E105" i="1" s="1"/>
  <c r="F50" i="1"/>
  <c r="E50" i="1"/>
  <c r="D49" i="1"/>
  <c r="E104" i="1" s="1"/>
  <c r="F49" i="1"/>
  <c r="E49" i="1"/>
  <c r="D48" i="1"/>
  <c r="E103" i="1" s="1"/>
  <c r="F48" i="1"/>
  <c r="E48" i="1"/>
  <c r="D47" i="1"/>
  <c r="E102" i="1" s="1"/>
  <c r="F47" i="1"/>
  <c r="E47" i="1"/>
  <c r="D46" i="1"/>
  <c r="E101" i="1" s="1"/>
  <c r="F46" i="1"/>
  <c r="E46" i="1"/>
  <c r="D45" i="1"/>
  <c r="E100" i="1" s="1"/>
  <c r="F45" i="1"/>
  <c r="E45" i="1"/>
  <c r="D44" i="1"/>
  <c r="E99" i="1" s="1"/>
  <c r="F44" i="1"/>
  <c r="E44" i="1"/>
  <c r="D43" i="1"/>
  <c r="E98" i="1" s="1"/>
  <c r="F43" i="1"/>
  <c r="E43" i="1"/>
  <c r="D42" i="1"/>
  <c r="F42" i="1"/>
  <c r="E42" i="1"/>
  <c r="W14" i="1" l="1"/>
  <c r="H37" i="1"/>
  <c r="H41" i="1"/>
  <c r="X19" i="1"/>
  <c r="W12" i="1"/>
  <c r="H27" i="1"/>
  <c r="X23" i="1"/>
  <c r="H36" i="1"/>
  <c r="X20" i="1"/>
  <c r="H57" i="1"/>
  <c r="W13" i="1"/>
  <c r="H26" i="1"/>
  <c r="H42" i="1"/>
  <c r="X26" i="1"/>
  <c r="X30" i="1"/>
  <c r="X27" i="1"/>
  <c r="AB15" i="1"/>
  <c r="X22" i="1"/>
  <c r="V13" i="1"/>
  <c r="AB11" i="1"/>
  <c r="V12" i="1"/>
  <c r="AB4" i="1"/>
  <c r="AB7" i="1"/>
  <c r="AB8" i="1"/>
  <c r="AB12" i="1"/>
  <c r="X28" i="1"/>
  <c r="X24" i="1"/>
  <c r="AB5" i="1"/>
  <c r="AB6" i="1"/>
  <c r="AB9" i="1"/>
  <c r="AB13" i="1"/>
  <c r="V14" i="1"/>
  <c r="AB10" i="1"/>
  <c r="AB14" i="1"/>
  <c r="I32" i="1"/>
  <c r="H32" i="1" s="1"/>
  <c r="I52" i="1"/>
  <c r="H52" i="1" s="1"/>
  <c r="F61" i="1"/>
  <c r="W15" i="1" s="1"/>
  <c r="E61" i="1"/>
  <c r="V15" i="1" s="1"/>
  <c r="D18" i="1"/>
  <c r="E76" i="1" s="1"/>
  <c r="D41" i="1"/>
  <c r="E97" i="1" s="1"/>
  <c r="F41" i="1"/>
  <c r="E41" i="1"/>
  <c r="D40" i="1"/>
  <c r="E96" i="1" s="1"/>
  <c r="F40" i="1"/>
  <c r="E40" i="1"/>
  <c r="D39" i="1"/>
  <c r="E95" i="1" s="1"/>
  <c r="F39" i="1"/>
  <c r="E39" i="1"/>
  <c r="D38" i="1"/>
  <c r="E94" i="1" s="1"/>
  <c r="F38" i="1"/>
  <c r="E38" i="1"/>
  <c r="D37" i="1"/>
  <c r="F37" i="1"/>
  <c r="E37" i="1"/>
  <c r="D36" i="1"/>
  <c r="E93" i="1" s="1"/>
  <c r="F36" i="1"/>
  <c r="E36" i="1"/>
  <c r="D35" i="1"/>
  <c r="E92" i="1" s="1"/>
  <c r="F35" i="1"/>
  <c r="E35" i="1"/>
  <c r="D34" i="1"/>
  <c r="E91" i="1" s="1"/>
  <c r="F34" i="1"/>
  <c r="E34" i="1"/>
  <c r="D33" i="1"/>
  <c r="E90" i="1" s="1"/>
  <c r="F33" i="1"/>
  <c r="E33" i="1"/>
  <c r="D32" i="1"/>
  <c r="E89" i="1" s="1"/>
  <c r="F32" i="1"/>
  <c r="E32" i="1"/>
  <c r="D31" i="1"/>
  <c r="E88" i="1" s="1"/>
  <c r="F31" i="1"/>
  <c r="E31" i="1"/>
  <c r="D30" i="1"/>
  <c r="E87" i="1" s="1"/>
  <c r="F30" i="1"/>
  <c r="E30" i="1"/>
  <c r="D29" i="1"/>
  <c r="E86" i="1" s="1"/>
  <c r="F29" i="1"/>
  <c r="E29" i="1"/>
  <c r="D28" i="1"/>
  <c r="E85" i="1" s="1"/>
  <c r="F28" i="1"/>
  <c r="E28" i="1"/>
  <c r="D27" i="1"/>
  <c r="F27" i="1"/>
  <c r="E27" i="1"/>
  <c r="X14" i="1" l="1"/>
  <c r="W10" i="1"/>
  <c r="X15" i="1"/>
  <c r="W9" i="1"/>
  <c r="X13" i="1"/>
  <c r="W11" i="1"/>
  <c r="X12" i="1"/>
  <c r="V9" i="1"/>
  <c r="V11" i="1"/>
  <c r="V10" i="1"/>
  <c r="I8" i="1"/>
  <c r="H8" i="1" s="1"/>
  <c r="I22" i="1"/>
  <c r="H22" i="1" s="1"/>
  <c r="I28" i="1"/>
  <c r="H28" i="1" s="1"/>
  <c r="I3" i="1"/>
  <c r="H3" i="1" s="1"/>
  <c r="I63" i="1" s="1"/>
  <c r="D61" i="1"/>
  <c r="E114" i="1" s="1"/>
  <c r="D26" i="1"/>
  <c r="E84" i="1" s="1"/>
  <c r="F26" i="1"/>
  <c r="E26" i="1"/>
  <c r="D25" i="1"/>
  <c r="E83" i="1" s="1"/>
  <c r="F25" i="1"/>
  <c r="E25" i="1"/>
  <c r="D24" i="1"/>
  <c r="E82" i="1" s="1"/>
  <c r="F24" i="1"/>
  <c r="E24" i="1"/>
  <c r="E81" i="1"/>
  <c r="F23" i="1"/>
  <c r="E23" i="1"/>
  <c r="E80" i="1"/>
  <c r="F22" i="1"/>
  <c r="E22" i="1"/>
  <c r="D21" i="1"/>
  <c r="E79" i="1" s="1"/>
  <c r="F21" i="1"/>
  <c r="E21" i="1"/>
  <c r="E78" i="1"/>
  <c r="F20" i="1"/>
  <c r="E20" i="1"/>
  <c r="E77" i="1"/>
  <c r="F19" i="1"/>
  <c r="E19" i="1"/>
  <c r="F18" i="1"/>
  <c r="E18" i="1"/>
  <c r="D17" i="1"/>
  <c r="E75" i="1" s="1"/>
  <c r="F17" i="1"/>
  <c r="E17" i="1"/>
  <c r="D16" i="1"/>
  <c r="E74" i="1" s="1"/>
  <c r="F16" i="1"/>
  <c r="E16" i="1"/>
  <c r="D15" i="1"/>
  <c r="E73" i="1" s="1"/>
  <c r="F15" i="1"/>
  <c r="E15" i="1"/>
  <c r="D14" i="1"/>
  <c r="E72" i="1" s="1"/>
  <c r="E14" i="1"/>
  <c r="D13" i="1"/>
  <c r="F13" i="1"/>
  <c r="E13" i="1"/>
  <c r="D12" i="1"/>
  <c r="F12" i="1"/>
  <c r="D11" i="1"/>
  <c r="E70" i="1" s="1"/>
  <c r="F11" i="1"/>
  <c r="E11" i="1"/>
  <c r="D10" i="1"/>
  <c r="E69" i="1" s="1"/>
  <c r="F10" i="1"/>
  <c r="E10" i="1"/>
  <c r="D9" i="1"/>
  <c r="E68" i="1" s="1"/>
  <c r="E9" i="1"/>
  <c r="D8" i="1"/>
  <c r="F8" i="1"/>
  <c r="E8" i="1"/>
  <c r="E7" i="1"/>
  <c r="F7" i="1"/>
  <c r="D6" i="1"/>
  <c r="E66" i="1" s="1"/>
  <c r="F6" i="1"/>
  <c r="F5" i="1"/>
  <c r="E6" i="1"/>
  <c r="D5" i="1"/>
  <c r="E65" i="1" s="1"/>
  <c r="E5" i="1"/>
  <c r="D4" i="1"/>
  <c r="E64" i="1" s="1"/>
  <c r="F4" i="1"/>
  <c r="E4" i="1"/>
  <c r="F3" i="1"/>
  <c r="E3" i="1"/>
  <c r="D3" i="1"/>
  <c r="E63" i="1" s="1"/>
  <c r="D7" i="1"/>
  <c r="W5" i="1" l="1"/>
  <c r="W8" i="1"/>
  <c r="W4" i="1"/>
  <c r="W7" i="1"/>
  <c r="X9" i="1"/>
  <c r="W6" i="1"/>
  <c r="X11" i="1"/>
  <c r="X10" i="1"/>
  <c r="V5" i="1"/>
  <c r="X5" i="1" s="1"/>
  <c r="V8" i="1"/>
  <c r="V4" i="1"/>
  <c r="V7" i="1"/>
  <c r="V6" i="1"/>
  <c r="I47" i="1"/>
  <c r="H47" i="1" s="1"/>
  <c r="E71" i="1"/>
  <c r="E67" i="1"/>
  <c r="L1" i="2"/>
  <c r="L1" i="3"/>
  <c r="L1" i="4"/>
  <c r="L1" i="6"/>
  <c r="X7" i="1" l="1"/>
  <c r="X4" i="1"/>
  <c r="X6" i="1"/>
  <c r="X8" i="1"/>
  <c r="I58" i="1"/>
  <c r="H58" i="1" s="1"/>
  <c r="I111" i="1" s="1"/>
  <c r="I18" i="1"/>
  <c r="H18" i="1" s="1"/>
  <c r="I80" i="1"/>
  <c r="I85" i="1"/>
  <c r="I89" i="1"/>
  <c r="I102" i="1"/>
  <c r="C6" i="2"/>
  <c r="B6" i="2"/>
  <c r="C6" i="3"/>
  <c r="B6" i="3"/>
  <c r="B6" i="6"/>
  <c r="C6" i="6"/>
  <c r="I76" i="1" l="1"/>
  <c r="I43" i="1"/>
  <c r="H43" i="1" s="1"/>
  <c r="I98" i="1" s="1"/>
  <c r="I93" i="1"/>
  <c r="I84" i="1"/>
  <c r="I97" i="1"/>
  <c r="D6" i="5"/>
  <c r="D6" i="6"/>
  <c r="D8" i="5"/>
  <c r="H8" i="5" s="1"/>
  <c r="D6" i="3"/>
  <c r="E6" i="3" s="1"/>
  <c r="F8" i="5"/>
  <c r="G8" i="5" s="1"/>
  <c r="F6" i="3"/>
  <c r="G6" i="3" s="1"/>
  <c r="D9" i="5"/>
  <c r="D6" i="2"/>
  <c r="E6" i="2" s="1"/>
  <c r="F9" i="5"/>
  <c r="G9" i="5" s="1"/>
  <c r="F6" i="2"/>
  <c r="F6" i="6"/>
  <c r="H6" i="5" l="1"/>
  <c r="H6" i="6" s="1"/>
  <c r="E9" i="5"/>
  <c r="H6" i="2"/>
  <c r="E8" i="5"/>
  <c r="H6" i="3"/>
  <c r="E6" i="5"/>
  <c r="I53" i="1"/>
  <c r="H53" i="1" s="1"/>
  <c r="I107" i="1" s="1"/>
  <c r="G6" i="2"/>
  <c r="I38" i="1"/>
  <c r="H38" i="1" s="1"/>
  <c r="I94" i="1" s="1"/>
  <c r="E6" i="6"/>
  <c r="G6" i="6"/>
  <c r="B4" i="2"/>
  <c r="B4" i="3"/>
  <c r="B4" i="6"/>
  <c r="B4" i="4"/>
  <c r="C6" i="4"/>
  <c r="B6" i="4"/>
  <c r="I14" i="1" l="1"/>
  <c r="H14" i="1" s="1"/>
  <c r="I72" i="1" s="1"/>
  <c r="I33" i="1"/>
  <c r="H33" i="1" s="1"/>
  <c r="I90" i="1" s="1"/>
  <c r="I9" i="1" l="1"/>
  <c r="H9" i="1" s="1"/>
  <c r="I68" i="1" s="1"/>
  <c r="I4" i="1"/>
  <c r="H4" i="1" s="1"/>
  <c r="I64" i="1" s="1"/>
  <c r="I23" i="1"/>
  <c r="H23" i="1" s="1"/>
  <c r="I81" i="1" s="1"/>
  <c r="I59" i="1" l="1"/>
  <c r="H59" i="1" s="1"/>
  <c r="I112" i="1" s="1"/>
  <c r="I29" i="1"/>
  <c r="H29" i="1" s="1"/>
  <c r="I86" i="1" s="1"/>
  <c r="I48" i="1" l="1"/>
  <c r="H48" i="1" s="1"/>
  <c r="I103" i="1" s="1"/>
  <c r="I44" i="1"/>
  <c r="H44" i="1" s="1"/>
  <c r="I99" i="1" s="1"/>
  <c r="I19" i="1"/>
  <c r="H19" i="1" s="1"/>
  <c r="I77" i="1" s="1"/>
  <c r="I39" i="1" l="1"/>
  <c r="H39" i="1" s="1"/>
  <c r="I95" i="1" s="1"/>
  <c r="I54" i="1" l="1"/>
  <c r="H54" i="1" s="1"/>
  <c r="I108" i="1" s="1"/>
  <c r="I15" i="1" l="1"/>
  <c r="H15" i="1" s="1"/>
  <c r="I73" i="1" s="1"/>
  <c r="I34" i="1"/>
  <c r="H34" i="1" s="1"/>
  <c r="I91" i="1" s="1"/>
  <c r="I24" i="1"/>
  <c r="H24" i="1" s="1"/>
  <c r="I82" i="1" s="1"/>
  <c r="I10" i="1" l="1"/>
  <c r="H10" i="1" s="1"/>
  <c r="I69" i="1" s="1"/>
  <c r="I5" i="1"/>
  <c r="H5" i="1" s="1"/>
  <c r="I65" i="1" s="1"/>
  <c r="I30" i="1" l="1"/>
  <c r="H30" i="1" s="1"/>
  <c r="I87" i="1" s="1"/>
  <c r="I49" i="1" l="1"/>
  <c r="H49" i="1" s="1"/>
  <c r="I104" i="1" s="1"/>
  <c r="I60" i="1"/>
  <c r="H60" i="1" s="1"/>
  <c r="I113" i="1" s="1"/>
  <c r="I20" i="1"/>
  <c r="H20" i="1" s="1"/>
  <c r="I78" i="1" s="1"/>
  <c r="I45" i="1" l="1"/>
  <c r="H45" i="1" s="1"/>
  <c r="I100" i="1" s="1"/>
  <c r="I55" i="1" l="1"/>
  <c r="H55" i="1" s="1"/>
  <c r="I109" i="1" s="1"/>
  <c r="I40" i="1"/>
  <c r="AA11" i="1" l="1"/>
  <c r="AC11" i="1" s="1"/>
  <c r="H40" i="1"/>
  <c r="I96" i="1" s="1"/>
  <c r="I35" i="1"/>
  <c r="I16" i="1"/>
  <c r="H16" i="1" s="1"/>
  <c r="I74" i="1" s="1"/>
  <c r="I31" i="1"/>
  <c r="AA9" i="1" l="1"/>
  <c r="AC9" i="1" s="1"/>
  <c r="H31" i="1"/>
  <c r="I88" i="1" s="1"/>
  <c r="AA10" i="1"/>
  <c r="AC10" i="1" s="1"/>
  <c r="H35" i="1"/>
  <c r="I92" i="1" s="1"/>
  <c r="I11" i="1"/>
  <c r="I6" i="1"/>
  <c r="H6" i="1" s="1"/>
  <c r="I66" i="1" s="1"/>
  <c r="I25" i="1"/>
  <c r="AA5" i="1" l="1"/>
  <c r="AC5" i="1" s="1"/>
  <c r="H11" i="1"/>
  <c r="I70" i="1" s="1"/>
  <c r="AA8" i="1"/>
  <c r="AC8" i="1" s="1"/>
  <c r="H25" i="1"/>
  <c r="I83" i="1" s="1"/>
  <c r="I56" i="1"/>
  <c r="I61" i="1"/>
  <c r="AA14" i="1" l="1"/>
  <c r="AC14" i="1" s="1"/>
  <c r="H56" i="1"/>
  <c r="I110" i="1" s="1"/>
  <c r="AA15" i="1"/>
  <c r="AC15" i="1" s="1"/>
  <c r="H61" i="1"/>
  <c r="I114" i="1" s="1"/>
  <c r="I50" i="1"/>
  <c r="H50" i="1" s="1"/>
  <c r="I105" i="1" s="1"/>
  <c r="I7" i="1" l="1"/>
  <c r="I21" i="1"/>
  <c r="I17" i="1"/>
  <c r="AA6" i="1" l="1"/>
  <c r="AC6" i="1" s="1"/>
  <c r="H17" i="1"/>
  <c r="I75" i="1" s="1"/>
  <c r="AA7" i="1"/>
  <c r="AC7" i="1" s="1"/>
  <c r="H21" i="1"/>
  <c r="I79" i="1" s="1"/>
  <c r="AA4" i="1"/>
  <c r="AC4" i="1" s="1"/>
  <c r="H7" i="1"/>
  <c r="I67" i="1" s="1"/>
  <c r="I46" i="1"/>
  <c r="AA12" i="1" l="1"/>
  <c r="AC12" i="1" s="1"/>
  <c r="H46" i="1"/>
  <c r="I101" i="1" s="1"/>
  <c r="I71" i="1"/>
  <c r="F6" i="4" l="1"/>
  <c r="G6" i="4" s="1"/>
  <c r="F7" i="5"/>
  <c r="G7" i="5" s="1"/>
  <c r="D6" i="4"/>
  <c r="E6" i="4" s="1"/>
  <c r="D7" i="5"/>
  <c r="H6" i="4" l="1"/>
  <c r="E7" i="5"/>
  <c r="I51" i="1"/>
  <c r="AA13" i="1" l="1"/>
  <c r="AC13" i="1" s="1"/>
  <c r="H51" i="1"/>
  <c r="I106" i="1" s="1"/>
</calcChain>
</file>

<file path=xl/sharedStrings.xml><?xml version="1.0" encoding="utf-8"?>
<sst xmlns="http://schemas.openxmlformats.org/spreadsheetml/2006/main" count="266" uniqueCount="70">
  <si>
    <t>KPI Overall Dashboard Pirelli CH</t>
  </si>
  <si>
    <t>Week</t>
  </si>
  <si>
    <t>Pirelli CH</t>
  </si>
  <si>
    <t>KPI Dashboard</t>
  </si>
  <si>
    <t>XPO Performance</t>
  </si>
  <si>
    <t>Name</t>
  </si>
  <si>
    <t>Required</t>
  </si>
  <si>
    <t>Last week</t>
  </si>
  <si>
    <t>Trend</t>
  </si>
  <si>
    <t xml:space="preserve">Delivery on time </t>
  </si>
  <si>
    <t>Not conformities</t>
  </si>
  <si>
    <t>Outbound quantitative scan rate</t>
  </si>
  <si>
    <t>Inbound quantitative scan rate</t>
  </si>
  <si>
    <t>Semaine</t>
  </si>
  <si>
    <t>Mois</t>
  </si>
  <si>
    <t>Nbre de jours de travail</t>
  </si>
  <si>
    <t>Cible</t>
  </si>
  <si>
    <t>Taux de non conformités</t>
  </si>
  <si>
    <t>Nbre de lignes de cdes en erreur</t>
  </si>
  <si>
    <t>Nbre total de lignes cdes expédiées</t>
  </si>
  <si>
    <t>Taux de scannage en sortie</t>
  </si>
  <si>
    <t>Nbre total de pneus expédiés</t>
  </si>
  <si>
    <t>Nbre total de pneus scannés</t>
  </si>
  <si>
    <t>Taux de scannage en entrée</t>
  </si>
  <si>
    <t>Nbre total de pneus réceptionnés</t>
  </si>
  <si>
    <t>Taux de livraison avant 12h00</t>
  </si>
  <si>
    <t>Nbre total 
de LS</t>
  </si>
  <si>
    <t>Nbre de LS livrés en  retard</t>
  </si>
  <si>
    <t>Last Week</t>
  </si>
  <si>
    <t>↑</t>
  </si>
  <si>
    <t>→</t>
  </si>
  <si>
    <t>↓</t>
  </si>
  <si>
    <t>Average of last 6 weeks</t>
  </si>
  <si>
    <t>Janv.</t>
  </si>
  <si>
    <t>Janv.+ Févr.</t>
  </si>
  <si>
    <t>Février</t>
  </si>
  <si>
    <t>Févr. + Mars</t>
  </si>
  <si>
    <t>Mars</t>
  </si>
  <si>
    <t>Avril</t>
  </si>
  <si>
    <t>Mai</t>
  </si>
  <si>
    <t>Mai + Juin</t>
  </si>
  <si>
    <t>Juin</t>
  </si>
  <si>
    <t>Juillet</t>
  </si>
  <si>
    <t>Juill. + Août</t>
  </si>
  <si>
    <t>Août</t>
  </si>
  <si>
    <t>Août + Sept.</t>
  </si>
  <si>
    <t>Septembre</t>
  </si>
  <si>
    <t>Octobre</t>
  </si>
  <si>
    <t>Oct. + Nov.</t>
  </si>
  <si>
    <t>Novembre</t>
  </si>
  <si>
    <t>Nov. + Déc.</t>
  </si>
  <si>
    <t>Décembre</t>
  </si>
  <si>
    <r>
      <t xml:space="preserve">KPI </t>
    </r>
    <r>
      <rPr>
        <b/>
        <sz val="16"/>
        <color theme="1"/>
        <rFont val="Arial"/>
        <family val="2"/>
      </rPr>
      <t>1</t>
    </r>
    <r>
      <rPr>
        <b/>
        <sz val="11"/>
        <color theme="1"/>
        <rFont val="Arial"/>
        <family val="2"/>
      </rPr>
      <t>: Taux livraison avant 12h00</t>
    </r>
    <r>
      <rPr>
        <b/>
        <sz val="7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(Nbre totale de LS / nbre total de LS livrés en retard)</t>
    </r>
  </si>
  <si>
    <r>
      <t xml:space="preserve">KPI </t>
    </r>
    <r>
      <rPr>
        <b/>
        <sz val="16"/>
        <color theme="1"/>
        <rFont val="Arial"/>
        <family val="2"/>
      </rPr>
      <t>5</t>
    </r>
    <r>
      <rPr>
        <b/>
        <sz val="11"/>
        <color theme="1"/>
        <rFont val="Arial"/>
        <family val="2"/>
      </rPr>
      <t>: Taux de non conformités (Nombre de lignes de cdes en erreur par rapport au BL/Nombre total de lignes de cdes expédiées)</t>
    </r>
  </si>
  <si>
    <r>
      <t xml:space="preserve">KPI </t>
    </r>
    <r>
      <rPr>
        <b/>
        <sz val="16"/>
        <color theme="1"/>
        <rFont val="Arial"/>
        <family val="2"/>
      </rPr>
      <t>10</t>
    </r>
    <r>
      <rPr>
        <b/>
        <sz val="11"/>
        <color theme="1"/>
        <rFont val="Arial"/>
        <family val="2"/>
      </rPr>
      <t>: Taux de scannage en sortie (Nb de N° de série de pneus lu en sortie /Nbre total de pneus expédiés)  Nb camions-conteneurs planifiés)</t>
    </r>
  </si>
  <si>
    <r>
      <t xml:space="preserve">KPI </t>
    </r>
    <r>
      <rPr>
        <b/>
        <sz val="16"/>
        <color theme="1"/>
        <rFont val="Arial"/>
        <family val="2"/>
      </rPr>
      <t>11</t>
    </r>
    <r>
      <rPr>
        <b/>
        <sz val="11"/>
        <color theme="1"/>
        <rFont val="Arial"/>
        <family val="2"/>
      </rPr>
      <t>:  Taux de scannage en entrées (Nb de N° de série de pneus lu en entrée /Nbre total de pneus reçus) Nb camions-conteneurs planifiés)</t>
    </r>
  </si>
  <si>
    <t>Janvier</t>
  </si>
  <si>
    <t>Non conformités</t>
  </si>
  <si>
    <t>Taux de livraison avant 12:00</t>
  </si>
  <si>
    <t>Taux de scannag en sortie</t>
  </si>
  <si>
    <t xml:space="preserve">Nbre de 
livraison
en retard </t>
  </si>
  <si>
    <t xml:space="preserve">                 Nbre de 
livraison total
</t>
  </si>
  <si>
    <t>Taux de %</t>
  </si>
  <si>
    <t>Cause of failure to reach target</t>
  </si>
  <si>
    <t>Reviews</t>
  </si>
  <si>
    <t xml:space="preserve">garage fermé </t>
  </si>
  <si>
    <t>crevaison</t>
  </si>
  <si>
    <t xml:space="preserve">contrôle routier </t>
  </si>
  <si>
    <t xml:space="preserve">pas de code barre </t>
  </si>
  <si>
    <t>pas d'étiquette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</si>
</sst>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  <font>
      <sz val="11"/>
      <color theme="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9"/>
      <color theme="1"/>
      <name val="Verdana"/>
      <family val="2"/>
    </font>
    <font>
      <sz val="11"/>
      <color theme="1"/>
      <name val="Calibri"/>
      <family val="2"/>
    </font>
    <font>
      <sz val="10"/>
      <color rgb="FF222222"/>
      <name val="Verdana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CE2439"/>
        <bgColor indexed="64"/>
      </patternFill>
    </fill>
    <fill>
      <patternFill patternType="solid">
        <fgColor rgb="FF4AA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FA3C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8BE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6CD0DE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187">
    <xf numFmtId="0" fontId="0" fillId="0" borderId="0" xfId="0"/>
    <xf numFmtId="0" fontId="4" fillId="2" borderId="17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hidden="1"/>
    </xf>
    <xf numFmtId="10" fontId="0" fillId="0" borderId="11" xfId="0" applyNumberFormat="1" applyBorder="1" applyAlignment="1" applyProtection="1">
      <alignment horizontal="center" vertical="center"/>
      <protection hidden="1"/>
    </xf>
    <xf numFmtId="3" fontId="0" fillId="0" borderId="11" xfId="0" applyNumberFormat="1" applyBorder="1" applyAlignment="1" applyProtection="1">
      <alignment horizontal="center" vertical="center"/>
      <protection hidden="1"/>
    </xf>
    <xf numFmtId="3" fontId="0" fillId="0" borderId="14" xfId="0" applyNumberFormat="1" applyBorder="1" applyAlignment="1" applyProtection="1">
      <alignment horizontal="center" vertical="center"/>
      <protection hidden="1"/>
    </xf>
    <xf numFmtId="3" fontId="0" fillId="0" borderId="12" xfId="0" applyNumberFormat="1" applyBorder="1" applyAlignment="1" applyProtection="1">
      <alignment horizontal="center" vertical="center"/>
      <protection hidden="1"/>
    </xf>
    <xf numFmtId="3" fontId="0" fillId="0" borderId="4" xfId="0" applyNumberFormat="1" applyBorder="1" applyAlignment="1" applyProtection="1">
      <alignment horizontal="center" vertical="center"/>
      <protection hidden="1"/>
    </xf>
    <xf numFmtId="10" fontId="0" fillId="0" borderId="10" xfId="0" applyNumberFormat="1" applyBorder="1" applyAlignment="1" applyProtection="1">
      <alignment horizontal="center" vertical="center"/>
      <protection hidden="1"/>
    </xf>
    <xf numFmtId="3" fontId="0" fillId="0" borderId="13" xfId="0" applyNumberFormat="1" applyBorder="1" applyAlignment="1" applyProtection="1">
      <alignment horizontal="center" vertical="center"/>
      <protection hidden="1"/>
    </xf>
    <xf numFmtId="3" fontId="0" fillId="0" borderId="15" xfId="0" applyNumberFormat="1" applyBorder="1" applyAlignment="1" applyProtection="1">
      <alignment horizontal="center" vertical="center"/>
      <protection hidden="1"/>
    </xf>
    <xf numFmtId="0" fontId="0" fillId="0" borderId="6" xfId="0" applyBorder="1" applyProtection="1">
      <protection hidden="1"/>
    </xf>
    <xf numFmtId="10" fontId="0" fillId="0" borderId="6" xfId="0" applyNumberFormat="1" applyBorder="1" applyProtection="1"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 applyProtection="1">
      <alignment vertical="center"/>
      <protection locked="0"/>
    </xf>
    <xf numFmtId="0" fontId="0" fillId="8" borderId="0" xfId="0" applyFill="1" applyProtection="1">
      <protection locked="0"/>
    </xf>
    <xf numFmtId="0" fontId="0" fillId="8" borderId="0" xfId="0" applyFill="1" applyBorder="1" applyProtection="1">
      <protection locked="0"/>
    </xf>
    <xf numFmtId="0" fontId="2" fillId="2" borderId="1" xfId="0" applyFont="1" applyFill="1" applyBorder="1" applyProtection="1">
      <protection hidden="1"/>
    </xf>
    <xf numFmtId="0" fontId="2" fillId="2" borderId="2" xfId="0" applyFont="1" applyFill="1" applyBorder="1" applyProtection="1">
      <protection hidden="1"/>
    </xf>
    <xf numFmtId="0" fontId="3" fillId="2" borderId="2" xfId="0" applyFont="1" applyFill="1" applyBorder="1" applyProtection="1">
      <protection hidden="1"/>
    </xf>
    <xf numFmtId="0" fontId="4" fillId="2" borderId="2" xfId="0" applyFont="1" applyFill="1" applyBorder="1" applyAlignment="1" applyProtection="1">
      <alignment horizontal="right"/>
      <protection hidden="1"/>
    </xf>
    <xf numFmtId="0" fontId="4" fillId="2" borderId="3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0" fontId="3" fillId="3" borderId="2" xfId="0" applyFont="1" applyFill="1" applyBorder="1" applyAlignment="1" applyProtection="1">
      <alignment vertical="center"/>
      <protection hidden="1"/>
    </xf>
    <xf numFmtId="0" fontId="5" fillId="3" borderId="2" xfId="0" applyFont="1" applyFill="1" applyBorder="1" applyAlignment="1" applyProtection="1">
      <alignment vertical="center"/>
      <protection hidden="1"/>
    </xf>
    <xf numFmtId="0" fontId="2" fillId="3" borderId="2" xfId="0" applyFont="1" applyFill="1" applyBorder="1" applyAlignment="1" applyProtection="1">
      <alignment vertical="center"/>
      <protection hidden="1"/>
    </xf>
    <xf numFmtId="0" fontId="2" fillId="3" borderId="3" xfId="0" applyFont="1" applyFill="1" applyBorder="1" applyAlignment="1" applyProtection="1">
      <alignment vertical="center"/>
      <protection hidden="1"/>
    </xf>
    <xf numFmtId="0" fontId="0" fillId="6" borderId="6" xfId="0" applyFill="1" applyBorder="1" applyAlignment="1" applyProtection="1">
      <alignment horizontal="center" vertical="center"/>
      <protection hidden="1"/>
    </xf>
    <xf numFmtId="0" fontId="6" fillId="6" borderId="6" xfId="0" applyFont="1" applyFill="1" applyBorder="1" applyAlignment="1" applyProtection="1">
      <alignment horizontal="left" vertical="center"/>
      <protection hidden="1"/>
    </xf>
    <xf numFmtId="10" fontId="6" fillId="6" borderId="6" xfId="1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2" borderId="16" xfId="0" applyFont="1" applyFill="1" applyBorder="1" applyProtection="1">
      <protection hidden="1"/>
    </xf>
    <xf numFmtId="0" fontId="2" fillId="2" borderId="17" xfId="0" applyFont="1" applyFill="1" applyBorder="1" applyProtection="1">
      <protection hidden="1"/>
    </xf>
    <xf numFmtId="0" fontId="3" fillId="2" borderId="17" xfId="0" applyFont="1" applyFill="1" applyBorder="1" applyProtection="1">
      <protection hidden="1"/>
    </xf>
    <xf numFmtId="0" fontId="4" fillId="2" borderId="17" xfId="0" applyFont="1" applyFill="1" applyBorder="1" applyAlignment="1" applyProtection="1">
      <alignment horizontal="right"/>
      <protection hidden="1"/>
    </xf>
    <xf numFmtId="0" fontId="4" fillId="3" borderId="6" xfId="0" applyFont="1" applyFill="1" applyBorder="1" applyAlignment="1" applyProtection="1">
      <alignment vertical="center"/>
      <protection hidden="1"/>
    </xf>
    <xf numFmtId="0" fontId="6" fillId="6" borderId="1" xfId="0" applyFont="1" applyFill="1" applyBorder="1" applyAlignment="1" applyProtection="1">
      <alignment horizontal="right" vertical="center"/>
      <protection hidden="1"/>
    </xf>
    <xf numFmtId="0" fontId="6" fillId="6" borderId="6" xfId="0" applyFont="1" applyFill="1" applyBorder="1" applyAlignment="1" applyProtection="1">
      <alignment vertical="center"/>
      <protection hidden="1"/>
    </xf>
    <xf numFmtId="0" fontId="6" fillId="0" borderId="1" xfId="0" applyFont="1" applyBorder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vertical="center"/>
      <protection hidden="1"/>
    </xf>
    <xf numFmtId="10" fontId="6" fillId="4" borderId="6" xfId="1" applyNumberFormat="1" applyFont="1" applyFill="1" applyBorder="1" applyAlignment="1" applyProtection="1">
      <alignment horizontal="center" vertical="center"/>
      <protection hidden="1"/>
    </xf>
    <xf numFmtId="10" fontId="7" fillId="6" borderId="6" xfId="1" applyNumberFormat="1" applyFont="1" applyFill="1" applyBorder="1" applyAlignment="1" applyProtection="1">
      <alignment horizontal="center" vertical="center"/>
      <protection hidden="1"/>
    </xf>
    <xf numFmtId="10" fontId="7" fillId="4" borderId="6" xfId="1" applyNumberFormat="1" applyFont="1" applyFill="1" applyBorder="1" applyAlignment="1" applyProtection="1">
      <alignment horizontal="center" vertical="center"/>
      <protection hidden="1"/>
    </xf>
    <xf numFmtId="0" fontId="4" fillId="9" borderId="16" xfId="0" applyFont="1" applyFill="1" applyBorder="1" applyAlignment="1" applyProtection="1">
      <alignment vertical="center"/>
      <protection hidden="1"/>
    </xf>
    <xf numFmtId="0" fontId="4" fillId="9" borderId="1" xfId="0" applyFont="1" applyFill="1" applyBorder="1" applyAlignment="1" applyProtection="1">
      <alignment vertical="center"/>
      <protection hidden="1"/>
    </xf>
    <xf numFmtId="0" fontId="3" fillId="9" borderId="2" xfId="0" applyFont="1" applyFill="1" applyBorder="1" applyAlignment="1" applyProtection="1">
      <alignment vertical="center"/>
      <protection hidden="1"/>
    </xf>
    <xf numFmtId="0" fontId="3" fillId="9" borderId="3" xfId="0" applyFont="1" applyFill="1" applyBorder="1" applyAlignment="1" applyProtection="1">
      <alignment vertical="center"/>
      <protection hidden="1"/>
    </xf>
    <xf numFmtId="10" fontId="0" fillId="10" borderId="11" xfId="0" applyNumberFormat="1" applyFill="1" applyBorder="1" applyProtection="1">
      <protection hidden="1"/>
    </xf>
    <xf numFmtId="10" fontId="0" fillId="10" borderId="14" xfId="0" applyNumberFormat="1" applyFill="1" applyBorder="1" applyProtection="1">
      <protection hidden="1"/>
    </xf>
    <xf numFmtId="10" fontId="0" fillId="10" borderId="10" xfId="0" applyNumberFormat="1" applyFill="1" applyBorder="1" applyProtection="1">
      <protection hidden="1"/>
    </xf>
    <xf numFmtId="10" fontId="0" fillId="0" borderId="11" xfId="0" applyNumberFormat="1" applyFont="1" applyFill="1" applyBorder="1" applyAlignment="1" applyProtection="1">
      <alignment horizontal="center" vertical="center"/>
      <protection hidden="1"/>
    </xf>
    <xf numFmtId="3" fontId="0" fillId="0" borderId="11" xfId="0" applyNumberFormat="1" applyFont="1" applyFill="1" applyBorder="1" applyAlignment="1" applyProtection="1">
      <alignment horizontal="center" vertical="center"/>
      <protection hidden="1"/>
    </xf>
    <xf numFmtId="0" fontId="0" fillId="0" borderId="14" xfId="0" applyFont="1" applyFill="1" applyBorder="1" applyAlignment="1" applyProtection="1">
      <alignment horizontal="center" vertical="center"/>
      <protection hidden="1"/>
    </xf>
    <xf numFmtId="3" fontId="0" fillId="0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applyFont="1" applyFill="1" applyBorder="1" applyAlignment="1" applyProtection="1">
      <alignment horizontal="center" vertical="center"/>
      <protection hidden="1"/>
    </xf>
    <xf numFmtId="10" fontId="0" fillId="0" borderId="10" xfId="0" applyNumberFormat="1" applyFont="1" applyFill="1" applyBorder="1" applyAlignment="1" applyProtection="1">
      <alignment horizontal="center" vertical="center"/>
      <protection hidden="1"/>
    </xf>
    <xf numFmtId="3" fontId="0" fillId="0" borderId="13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Font="1" applyFill="1" applyBorder="1" applyAlignment="1" applyProtection="1">
      <alignment horizontal="center" vertical="center"/>
      <protection hidden="1"/>
    </xf>
    <xf numFmtId="0" fontId="0" fillId="8" borderId="6" xfId="0" applyFill="1" applyBorder="1" applyProtection="1">
      <protection locked="0"/>
    </xf>
    <xf numFmtId="0" fontId="2" fillId="8" borderId="1" xfId="0" applyFont="1" applyFill="1" applyBorder="1" applyProtection="1">
      <protection hidden="1"/>
    </xf>
    <xf numFmtId="0" fontId="2" fillId="8" borderId="2" xfId="0" applyFont="1" applyFill="1" applyBorder="1" applyProtection="1">
      <protection hidden="1"/>
    </xf>
    <xf numFmtId="0" fontId="3" fillId="8" borderId="2" xfId="0" applyFont="1" applyFill="1" applyBorder="1" applyProtection="1">
      <protection hidden="1"/>
    </xf>
    <xf numFmtId="0" fontId="4" fillId="8" borderId="2" xfId="0" applyFont="1" applyFill="1" applyBorder="1" applyAlignment="1" applyProtection="1">
      <alignment horizontal="right"/>
      <protection hidden="1"/>
    </xf>
    <xf numFmtId="0" fontId="4" fillId="8" borderId="3" xfId="0" applyFont="1" applyFill="1" applyBorder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0" fillId="4" borderId="0" xfId="0" applyFill="1" applyProtection="1">
      <protection locked="0"/>
    </xf>
    <xf numFmtId="0" fontId="0" fillId="4" borderId="6" xfId="0" applyFill="1" applyBorder="1" applyProtection="1">
      <protection locked="0"/>
    </xf>
    <xf numFmtId="0" fontId="10" fillId="4" borderId="6" xfId="0" applyFont="1" applyFill="1" applyBorder="1" applyAlignment="1" applyProtection="1">
      <alignment horizontal="right"/>
      <protection locked="0"/>
    </xf>
    <xf numFmtId="164" fontId="6" fillId="4" borderId="0" xfId="1" applyNumberFormat="1" applyFont="1" applyFill="1" applyBorder="1" applyAlignment="1" applyProtection="1">
      <alignment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10" fontId="0" fillId="4" borderId="0" xfId="0" applyNumberFormat="1" applyFill="1" applyProtection="1">
      <protection locked="0"/>
    </xf>
    <xf numFmtId="0" fontId="6" fillId="4" borderId="0" xfId="0" applyFont="1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Protection="1">
      <protection locked="0"/>
    </xf>
    <xf numFmtId="0" fontId="0" fillId="4" borderId="0" xfId="0" applyFill="1" applyBorder="1" applyProtection="1">
      <protection locked="0"/>
    </xf>
    <xf numFmtId="0" fontId="0" fillId="4" borderId="0" xfId="0" applyFill="1" applyAlignment="1" applyProtection="1">
      <protection locked="0"/>
    </xf>
    <xf numFmtId="0" fontId="12" fillId="10" borderId="10" xfId="2" applyNumberFormat="1" applyFont="1" applyFill="1" applyBorder="1" applyAlignment="1" applyProtection="1">
      <alignment horizontal="center" vertical="center" wrapText="1"/>
      <protection hidden="1"/>
    </xf>
    <xf numFmtId="0" fontId="12" fillId="10" borderId="10" xfId="2" applyFont="1" applyFill="1" applyBorder="1" applyAlignment="1" applyProtection="1">
      <alignment horizontal="center" vertical="center" wrapText="1"/>
      <protection hidden="1"/>
    </xf>
    <xf numFmtId="3" fontId="0" fillId="4" borderId="4" xfId="0" applyNumberFormat="1" applyFill="1" applyBorder="1" applyAlignment="1" applyProtection="1">
      <alignment horizontal="center" vertical="center"/>
      <protection hidden="1"/>
    </xf>
    <xf numFmtId="3" fontId="0" fillId="0" borderId="6" xfId="0" applyNumberFormat="1" applyBorder="1" applyProtection="1">
      <protection hidden="1"/>
    </xf>
    <xf numFmtId="10" fontId="0" fillId="14" borderId="6" xfId="0" applyNumberFormat="1" applyFill="1" applyBorder="1" applyProtection="1">
      <protection hidden="1"/>
    </xf>
    <xf numFmtId="0" fontId="0" fillId="16" borderId="6" xfId="0" applyFill="1" applyBorder="1" applyProtection="1">
      <protection hidden="1"/>
    </xf>
    <xf numFmtId="3" fontId="18" fillId="4" borderId="4" xfId="0" applyNumberFormat="1" applyFont="1" applyFill="1" applyBorder="1" applyAlignment="1" applyProtection="1">
      <alignment horizontal="center" vertical="center"/>
      <protection hidden="1"/>
    </xf>
    <xf numFmtId="3" fontId="0" fillId="0" borderId="21" xfId="0" applyNumberFormat="1" applyBorder="1" applyProtection="1">
      <protection hidden="1"/>
    </xf>
    <xf numFmtId="10" fontId="0" fillId="14" borderId="21" xfId="0" applyNumberFormat="1" applyFill="1" applyBorder="1" applyProtection="1">
      <protection hidden="1"/>
    </xf>
    <xf numFmtId="0" fontId="17" fillId="0" borderId="0" xfId="0" applyFont="1" applyFill="1" applyBorder="1" applyAlignment="1" applyProtection="1">
      <alignment vertical="center" wrapText="1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2" fillId="13" borderId="10" xfId="2" applyFont="1" applyFill="1" applyBorder="1" applyAlignment="1" applyProtection="1">
      <alignment horizontal="center" vertical="center" wrapText="1"/>
      <protection hidden="1"/>
    </xf>
    <xf numFmtId="0" fontId="12" fillId="13" borderId="19" xfId="2" applyFont="1" applyFill="1" applyBorder="1" applyAlignment="1" applyProtection="1">
      <alignment horizontal="center" vertical="center" wrapText="1"/>
      <protection hidden="1"/>
    </xf>
    <xf numFmtId="0" fontId="12" fillId="13" borderId="10" xfId="2" applyFont="1" applyFill="1" applyBorder="1" applyAlignment="1" applyProtection="1">
      <alignment horizontal="center" vertical="center"/>
      <protection hidden="1"/>
    </xf>
    <xf numFmtId="0" fontId="9" fillId="13" borderId="11" xfId="2" applyFont="1" applyFill="1" applyBorder="1" applyAlignment="1" applyProtection="1">
      <alignment horizontal="center" vertical="center"/>
      <protection hidden="1"/>
    </xf>
    <xf numFmtId="0" fontId="0" fillId="13" borderId="11" xfId="0" applyFill="1" applyBorder="1" applyAlignment="1" applyProtection="1">
      <alignment horizontal="center" vertical="center"/>
      <protection hidden="1"/>
    </xf>
    <xf numFmtId="0" fontId="9" fillId="13" borderId="12" xfId="2" applyFont="1" applyFill="1" applyBorder="1" applyAlignment="1" applyProtection="1">
      <alignment horizontal="center" vertical="center"/>
      <protection hidden="1"/>
    </xf>
    <xf numFmtId="0" fontId="0" fillId="13" borderId="12" xfId="0" applyFill="1" applyBorder="1" applyAlignment="1" applyProtection="1">
      <alignment horizontal="center" vertical="center"/>
      <protection hidden="1"/>
    </xf>
    <xf numFmtId="0" fontId="9" fillId="13" borderId="13" xfId="2" applyFont="1" applyFill="1" applyBorder="1" applyAlignment="1" applyProtection="1">
      <alignment horizontal="center" vertical="center"/>
      <protection hidden="1"/>
    </xf>
    <xf numFmtId="0" fontId="0" fillId="13" borderId="13" xfId="0" applyFill="1" applyBorder="1" applyAlignment="1" applyProtection="1">
      <alignment horizontal="center" vertical="center"/>
      <protection hidden="1"/>
    </xf>
    <xf numFmtId="0" fontId="7" fillId="17" borderId="6" xfId="0" applyNumberFormat="1" applyFont="1" applyFill="1" applyBorder="1" applyAlignment="1" applyProtection="1">
      <alignment horizontal="center" vertical="center"/>
      <protection hidden="1"/>
    </xf>
    <xf numFmtId="0" fontId="7" fillId="18" borderId="6" xfId="0" applyNumberFormat="1" applyFont="1" applyFill="1" applyBorder="1" applyAlignment="1" applyProtection="1">
      <alignment horizontal="center" vertical="center"/>
      <protection hidden="1"/>
    </xf>
    <xf numFmtId="0" fontId="7" fillId="4" borderId="6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7" fillId="4" borderId="6" xfId="0" applyFont="1" applyFill="1" applyBorder="1" applyAlignment="1" applyProtection="1">
      <alignment horizontal="left" vertical="center"/>
      <protection hidden="1"/>
    </xf>
    <xf numFmtId="0" fontId="7" fillId="4" borderId="6" xfId="0" applyFont="1" applyFill="1" applyBorder="1" applyAlignment="1" applyProtection="1">
      <alignment horizontal="center" vertical="center"/>
      <protection hidden="1"/>
    </xf>
    <xf numFmtId="0" fontId="7" fillId="6" borderId="6" xfId="0" applyNumberFormat="1" applyFont="1" applyFill="1" applyBorder="1" applyAlignment="1" applyProtection="1">
      <alignment horizontal="center" vertical="center"/>
      <protection hidden="1"/>
    </xf>
    <xf numFmtId="0" fontId="4" fillId="9" borderId="3" xfId="0" applyFont="1" applyFill="1" applyBorder="1" applyAlignment="1" applyProtection="1">
      <alignment vertical="center"/>
      <protection hidden="1"/>
    </xf>
    <xf numFmtId="0" fontId="4" fillId="9" borderId="2" xfId="0" applyFont="1" applyFill="1" applyBorder="1" applyAlignment="1" applyProtection="1">
      <alignment vertical="center"/>
      <protection hidden="1"/>
    </xf>
    <xf numFmtId="0" fontId="4" fillId="9" borderId="17" xfId="0" applyFont="1" applyFill="1" applyBorder="1" applyAlignment="1" applyProtection="1">
      <alignment vertical="center"/>
      <protection hidden="1"/>
    </xf>
    <xf numFmtId="0" fontId="4" fillId="9" borderId="18" xfId="0" applyFont="1" applyFill="1" applyBorder="1" applyAlignment="1" applyProtection="1">
      <alignment vertical="center"/>
      <protection hidden="1"/>
    </xf>
    <xf numFmtId="10" fontId="6" fillId="6" borderId="1" xfId="1" applyNumberFormat="1" applyFont="1" applyFill="1" applyBorder="1" applyAlignment="1" applyProtection="1">
      <alignment horizontal="center" vertical="center"/>
      <protection hidden="1"/>
    </xf>
    <xf numFmtId="0" fontId="6" fillId="6" borderId="6" xfId="0" applyFont="1" applyFill="1" applyBorder="1" applyAlignment="1" applyProtection="1">
      <alignment horizontal="center" vertical="center"/>
      <protection hidden="1"/>
    </xf>
    <xf numFmtId="0" fontId="6" fillId="19" borderId="1" xfId="0" applyFont="1" applyFill="1" applyBorder="1" applyAlignment="1" applyProtection="1">
      <alignment horizontal="center" vertical="center"/>
      <protection hidden="1"/>
    </xf>
    <xf numFmtId="0" fontId="6" fillId="19" borderId="5" xfId="0" applyFont="1" applyFill="1" applyBorder="1" applyAlignment="1" applyProtection="1">
      <alignment vertical="center"/>
      <protection hidden="1"/>
    </xf>
    <xf numFmtId="0" fontId="6" fillId="19" borderId="5" xfId="0" applyFont="1" applyFill="1" applyBorder="1" applyAlignment="1" applyProtection="1">
      <alignment horizontal="left" vertical="center"/>
      <protection hidden="1"/>
    </xf>
    <xf numFmtId="0" fontId="6" fillId="19" borderId="24" xfId="0" applyFont="1" applyFill="1" applyBorder="1" applyAlignment="1" applyProtection="1">
      <alignment vertical="center"/>
      <protection hidden="1"/>
    </xf>
    <xf numFmtId="0" fontId="6" fillId="19" borderId="1" xfId="0" applyFont="1" applyFill="1" applyBorder="1" applyAlignment="1" applyProtection="1">
      <alignment vertical="center"/>
      <protection hidden="1"/>
    </xf>
    <xf numFmtId="0" fontId="6" fillId="19" borderId="2" xfId="0" applyFont="1" applyFill="1" applyBorder="1" applyAlignment="1" applyProtection="1">
      <alignment vertical="center"/>
      <protection hidden="1"/>
    </xf>
    <xf numFmtId="0" fontId="6" fillId="19" borderId="3" xfId="0" applyFont="1" applyFill="1" applyBorder="1" applyAlignment="1" applyProtection="1">
      <alignment vertical="center"/>
      <protection hidden="1"/>
    </xf>
    <xf numFmtId="0" fontId="6" fillId="17" borderId="6" xfId="0" applyNumberFormat="1" applyFont="1" applyFill="1" applyBorder="1" applyAlignment="1" applyProtection="1">
      <alignment horizontal="center" vertical="center"/>
      <protection hidden="1"/>
    </xf>
    <xf numFmtId="0" fontId="11" fillId="19" borderId="1" xfId="0" applyFont="1" applyFill="1" applyBorder="1" applyAlignment="1" applyProtection="1">
      <alignment vertical="center"/>
      <protection hidden="1"/>
    </xf>
    <xf numFmtId="0" fontId="11" fillId="19" borderId="3" xfId="0" applyFont="1" applyFill="1" applyBorder="1" applyAlignment="1" applyProtection="1">
      <alignment vertical="center"/>
      <protection hidden="1"/>
    </xf>
    <xf numFmtId="0" fontId="7" fillId="19" borderId="1" xfId="0" applyFont="1" applyFill="1" applyBorder="1" applyAlignment="1">
      <alignment vertical="center"/>
    </xf>
    <xf numFmtId="0" fontId="7" fillId="19" borderId="2" xfId="0" applyFont="1" applyFill="1" applyBorder="1" applyAlignment="1">
      <alignment vertical="center"/>
    </xf>
    <xf numFmtId="0" fontId="7" fillId="19" borderId="3" xfId="0" applyFont="1" applyFill="1" applyBorder="1" applyAlignment="1">
      <alignment vertical="center"/>
    </xf>
    <xf numFmtId="0" fontId="6" fillId="6" borderId="1" xfId="0" applyNumberFormat="1" applyFont="1" applyFill="1" applyBorder="1" applyAlignment="1" applyProtection="1">
      <alignment vertical="center"/>
      <protection hidden="1"/>
    </xf>
    <xf numFmtId="0" fontId="6" fillId="6" borderId="2" xfId="0" applyNumberFormat="1" applyFont="1" applyFill="1" applyBorder="1" applyAlignment="1" applyProtection="1">
      <alignment vertical="center"/>
      <protection hidden="1"/>
    </xf>
    <xf numFmtId="0" fontId="6" fillId="6" borderId="3" xfId="0" applyNumberFormat="1" applyFont="1" applyFill="1" applyBorder="1" applyAlignment="1" applyProtection="1">
      <alignment vertical="center"/>
      <protection hidden="1"/>
    </xf>
    <xf numFmtId="0" fontId="6" fillId="6" borderId="22" xfId="0" applyNumberFormat="1" applyFont="1" applyFill="1" applyBorder="1" applyAlignment="1" applyProtection="1">
      <alignment vertical="center"/>
      <protection hidden="1"/>
    </xf>
    <xf numFmtId="0" fontId="6" fillId="6" borderId="25" xfId="0" applyNumberFormat="1" applyFont="1" applyFill="1" applyBorder="1" applyAlignment="1" applyProtection="1">
      <alignment vertical="center"/>
      <protection hidden="1"/>
    </xf>
    <xf numFmtId="0" fontId="6" fillId="6" borderId="23" xfId="0" applyNumberFormat="1" applyFont="1" applyFill="1" applyBorder="1" applyAlignment="1" applyProtection="1">
      <alignment vertical="center"/>
      <protection hidden="1"/>
    </xf>
    <xf numFmtId="0" fontId="6" fillId="19" borderId="5" xfId="0" applyFont="1" applyFill="1" applyBorder="1" applyAlignment="1" applyProtection="1">
      <alignment horizontal="center" vertical="center"/>
      <protection hidden="1"/>
    </xf>
    <xf numFmtId="0" fontId="7" fillId="19" borderId="22" xfId="0" applyFont="1" applyFill="1" applyBorder="1" applyAlignment="1">
      <alignment vertical="center"/>
    </xf>
    <xf numFmtId="0" fontId="7" fillId="19" borderId="25" xfId="0" applyFont="1" applyFill="1" applyBorder="1" applyAlignment="1">
      <alignment vertical="center"/>
    </xf>
    <xf numFmtId="0" fontId="7" fillId="19" borderId="23" xfId="0" applyFont="1" applyFill="1" applyBorder="1" applyAlignment="1">
      <alignment vertical="center"/>
    </xf>
    <xf numFmtId="0" fontId="6" fillId="4" borderId="1" xfId="0" applyNumberFormat="1" applyFont="1" applyFill="1" applyBorder="1" applyAlignment="1" applyProtection="1">
      <alignment vertical="center"/>
      <protection hidden="1"/>
    </xf>
    <xf numFmtId="0" fontId="6" fillId="4" borderId="2" xfId="0" applyNumberFormat="1" applyFont="1" applyFill="1" applyBorder="1" applyAlignment="1" applyProtection="1">
      <alignment vertical="center"/>
      <protection hidden="1"/>
    </xf>
    <xf numFmtId="0" fontId="6" fillId="4" borderId="3" xfId="0" applyNumberFormat="1" applyFont="1" applyFill="1" applyBorder="1" applyAlignment="1" applyProtection="1">
      <alignment vertical="center"/>
      <protection hidden="1"/>
    </xf>
    <xf numFmtId="10" fontId="0" fillId="6" borderId="6" xfId="0" applyNumberFormat="1" applyFill="1" applyBorder="1" applyAlignment="1" applyProtection="1">
      <alignment horizontal="center" vertical="center"/>
      <protection hidden="1"/>
    </xf>
    <xf numFmtId="0" fontId="4" fillId="9" borderId="1" xfId="0" applyFont="1" applyFill="1" applyBorder="1" applyAlignment="1" applyProtection="1">
      <alignment horizontal="left" vertical="center"/>
      <protection hidden="1"/>
    </xf>
    <xf numFmtId="0" fontId="0" fillId="4" borderId="0" xfId="0" applyFill="1" applyAlignment="1" applyProtection="1">
      <alignment vertical="center"/>
      <protection locked="0"/>
    </xf>
    <xf numFmtId="0" fontId="6" fillId="6" borderId="17" xfId="0" applyNumberFormat="1" applyFont="1" applyFill="1" applyBorder="1" applyAlignment="1" applyProtection="1">
      <alignment vertical="center"/>
      <protection hidden="1"/>
    </xf>
    <xf numFmtId="0" fontId="6" fillId="6" borderId="18" xfId="0" applyNumberFormat="1" applyFont="1" applyFill="1" applyBorder="1" applyAlignment="1" applyProtection="1">
      <alignment vertical="center"/>
      <protection hidden="1"/>
    </xf>
    <xf numFmtId="0" fontId="6" fillId="6" borderId="24" xfId="0" applyNumberFormat="1" applyFont="1" applyFill="1" applyBorder="1" applyAlignment="1" applyProtection="1">
      <alignment vertical="center"/>
      <protection hidden="1"/>
    </xf>
    <xf numFmtId="0" fontId="6" fillId="6" borderId="0" xfId="0" applyNumberFormat="1" applyFont="1" applyFill="1" applyBorder="1" applyAlignment="1" applyProtection="1">
      <alignment vertical="center"/>
      <protection hidden="1"/>
    </xf>
    <xf numFmtId="0" fontId="6" fillId="6" borderId="26" xfId="0" applyNumberFormat="1" applyFont="1" applyFill="1" applyBorder="1" applyAlignment="1" applyProtection="1">
      <alignment vertical="center"/>
      <protection hidden="1"/>
    </xf>
    <xf numFmtId="0" fontId="0" fillId="4" borderId="20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0" fillId="8" borderId="3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/>
    <xf numFmtId="0" fontId="7" fillId="4" borderId="6" xfId="0" applyFont="1" applyFill="1" applyBorder="1" applyAlignment="1" applyProtection="1">
      <alignment horizontal="center" vertical="center"/>
      <protection hidden="1"/>
    </xf>
    <xf numFmtId="0" fontId="4" fillId="5" borderId="1" xfId="0" applyFont="1" applyFill="1" applyBorder="1" applyAlignment="1" applyProtection="1">
      <alignment horizontal="center" vertical="center"/>
      <protection hidden="1"/>
    </xf>
    <xf numFmtId="0" fontId="4" fillId="5" borderId="2" xfId="0" applyFont="1" applyFill="1" applyBorder="1" applyAlignment="1" applyProtection="1">
      <alignment horizontal="center" vertical="center"/>
      <protection hidden="1"/>
    </xf>
    <xf numFmtId="0" fontId="4" fillId="5" borderId="3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3" borderId="3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6" fillId="19" borderId="16" xfId="0" applyFont="1" applyFill="1" applyBorder="1" applyAlignment="1" applyProtection="1">
      <alignment vertical="center"/>
      <protection hidden="1"/>
    </xf>
    <xf numFmtId="0" fontId="6" fillId="19" borderId="18" xfId="0" applyFont="1" applyFill="1" applyBorder="1" applyAlignment="1" applyProtection="1">
      <alignment vertical="center"/>
      <protection hidden="1"/>
    </xf>
    <xf numFmtId="0" fontId="6" fillId="19" borderId="6" xfId="0" applyFont="1" applyFill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8" fillId="0" borderId="7" xfId="2" applyBorder="1" applyAlignment="1" applyProtection="1">
      <alignment horizontal="center"/>
      <protection hidden="1"/>
    </xf>
    <xf numFmtId="0" fontId="8" fillId="0" borderId="8" xfId="2" applyBorder="1" applyAlignment="1" applyProtection="1">
      <alignment horizontal="center"/>
      <protection hidden="1"/>
    </xf>
    <xf numFmtId="0" fontId="8" fillId="0" borderId="9" xfId="2" applyBorder="1" applyAlignment="1" applyProtection="1">
      <alignment horizontal="center"/>
      <protection hidden="1"/>
    </xf>
    <xf numFmtId="0" fontId="13" fillId="12" borderId="7" xfId="2" applyFont="1" applyFill="1" applyBorder="1" applyAlignment="1" applyProtection="1">
      <alignment horizontal="center" vertical="center" wrapText="1"/>
      <protection hidden="1"/>
    </xf>
    <xf numFmtId="0" fontId="13" fillId="12" borderId="8" xfId="2" applyFont="1" applyFill="1" applyBorder="1" applyAlignment="1" applyProtection="1">
      <alignment horizontal="center" vertical="center" wrapText="1"/>
      <protection hidden="1"/>
    </xf>
    <xf numFmtId="0" fontId="13" fillId="12" borderId="9" xfId="2" applyFont="1" applyFill="1" applyBorder="1" applyAlignment="1" applyProtection="1">
      <alignment horizontal="center" vertical="center" wrapText="1"/>
      <protection hidden="1"/>
    </xf>
    <xf numFmtId="0" fontId="13" fillId="7" borderId="7" xfId="2" applyFont="1" applyFill="1" applyBorder="1" applyAlignment="1" applyProtection="1">
      <alignment horizontal="center" vertical="center" wrapText="1"/>
      <protection hidden="1"/>
    </xf>
    <xf numFmtId="0" fontId="13" fillId="7" borderId="8" xfId="2" applyFont="1" applyFill="1" applyBorder="1" applyAlignment="1" applyProtection="1">
      <alignment horizontal="center" vertical="center" wrapText="1"/>
      <protection hidden="1"/>
    </xf>
    <xf numFmtId="0" fontId="13" fillId="7" borderId="9" xfId="2" applyFont="1" applyFill="1" applyBorder="1" applyAlignment="1" applyProtection="1">
      <alignment horizontal="center" vertical="center" wrapText="1"/>
      <protection hidden="1"/>
    </xf>
    <xf numFmtId="0" fontId="13" fillId="11" borderId="7" xfId="2" applyFont="1" applyFill="1" applyBorder="1" applyAlignment="1" applyProtection="1">
      <alignment horizontal="center" vertical="center" wrapText="1"/>
      <protection hidden="1"/>
    </xf>
    <xf numFmtId="0" fontId="13" fillId="11" borderId="8" xfId="2" applyFont="1" applyFill="1" applyBorder="1" applyAlignment="1" applyProtection="1">
      <alignment horizontal="center" vertical="center" wrapText="1"/>
      <protection hidden="1"/>
    </xf>
    <xf numFmtId="0" fontId="13" fillId="11" borderId="9" xfId="2" applyFont="1" applyFill="1" applyBorder="1" applyAlignment="1" applyProtection="1">
      <alignment horizontal="center" vertical="center" wrapText="1"/>
      <protection hidden="1"/>
    </xf>
    <xf numFmtId="0" fontId="13" fillId="6" borderId="7" xfId="2" applyFont="1" applyFill="1" applyBorder="1" applyAlignment="1" applyProtection="1">
      <alignment horizontal="center" vertical="center" wrapText="1"/>
      <protection hidden="1"/>
    </xf>
    <xf numFmtId="0" fontId="13" fillId="6" borderId="8" xfId="2" applyFont="1" applyFill="1" applyBorder="1" applyAlignment="1" applyProtection="1">
      <alignment horizontal="center" vertical="center" wrapText="1"/>
      <protection hidden="1"/>
    </xf>
    <xf numFmtId="0" fontId="13" fillId="6" borderId="9" xfId="2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17" fillId="15" borderId="20" xfId="0" applyFont="1" applyFill="1" applyBorder="1" applyAlignment="1" applyProtection="1">
      <alignment horizontal="center"/>
      <protection hidden="1"/>
    </xf>
    <xf numFmtId="0" fontId="17" fillId="15" borderId="1" xfId="0" applyFont="1" applyFill="1" applyBorder="1" applyAlignment="1" applyProtection="1">
      <alignment horizontal="center" vertical="center"/>
      <protection hidden="1"/>
    </xf>
    <xf numFmtId="0" fontId="17" fillId="15" borderId="2" xfId="0" applyFont="1" applyFill="1" applyBorder="1" applyAlignment="1" applyProtection="1">
      <alignment horizontal="center" vertical="center"/>
      <protection hidden="1"/>
    </xf>
    <xf numFmtId="0" fontId="17" fillId="15" borderId="3" xfId="0" applyFont="1" applyFill="1" applyBorder="1" applyAlignment="1" applyProtection="1">
      <alignment horizontal="center" vertical="center"/>
      <protection hidden="1"/>
    </xf>
    <xf numFmtId="0" fontId="0" fillId="14" borderId="0" xfId="0" applyFill="1" applyProtection="1">
      <protection locked="0"/>
    </xf>
  </cellXfs>
  <cellStyles count="3">
    <cellStyle name="Normal" xfId="0" builtinId="0"/>
    <cellStyle name="Pourcentage" xfId="1" builtinId="5"/>
    <cellStyle name="Standaard 2" xfId="2"/>
  </cellStyles>
  <dxfs count="0"/>
  <tableStyles count="0" defaultTableStyle="TableStyleMedium2" defaultPivotStyle="PivotStyleLight16"/>
  <colors>
    <mruColors>
      <color rgb="FF6CD0DE"/>
      <color rgb="FFF8BEF1"/>
      <color rgb="FFD09EE6"/>
      <color rgb="FFC187D3"/>
      <color rgb="FFFF3F3F"/>
      <color rgb="FFFFA3A3"/>
      <color rgb="FFFFFF81"/>
      <color rgb="FFFF8989"/>
      <color rgb="FFF5A1EB"/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Delivery</a:t>
            </a:r>
            <a:r>
              <a:rPr lang="fr-FR" baseline="0">
                <a:solidFill>
                  <a:schemeClr val="bg1"/>
                </a:solidFill>
              </a:rPr>
              <a:t> on Time KPI 1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1.7525181699011551E-2"/>
          <c:y val="3.4321964094857452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'Pirelli Synthèse'!$D$4:$D$5</c:f>
              <c:strCache>
                <c:ptCount val="1"/>
                <c:pt idx="0">
                  <c:v>XPO Performance 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6">
                    <a:lumMod val="60000"/>
                    <a:lumOff val="40000"/>
                  </a:schemeClr>
                </a:gs>
                <a:gs pos="0">
                  <a:schemeClr val="accent4">
                    <a:lumMod val="0"/>
                    <a:lumOff val="100000"/>
                  </a:schemeClr>
                </a:gs>
                <a:gs pos="50000">
                  <a:schemeClr val="accent6">
                    <a:lumMod val="63000"/>
                    <a:lumOff val="37000"/>
                  </a:schemeClr>
                </a:gs>
              </a:gsLst>
              <a:lin ang="5400000" scaled="1"/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Lbls>
            <c:dLbl>
              <c:idx val="0"/>
              <c:layout>
                <c:manualLayout>
                  <c:x val="0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Synthèse'!$A$6</c:f>
              <c:numCache>
                <c:formatCode>General</c:formatCode>
                <c:ptCount val="1"/>
                <c:pt idx="0">
                  <c:v>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Synthèse'!$D$6</c:f>
              <c:numCache>
                <c:formatCode>0.00%</c:formatCode>
                <c:ptCount val="1"/>
                <c:pt idx="0">
                  <c:v>0.99314271255060727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Synthèse'!$D$8</c15:sqref>
                  <c15:dLbl>
                    <c:idx val="0"/>
                    <c:layout>
                      <c:manualLayout>
                        <c:x val="-6.5774822794267577E-3"/>
                        <c:y val="0.11095171446457287"/>
                      </c:manualLayout>
                    </c:layout>
                    <c:numFmt formatCode="0.00%" sourceLinked="0"/>
                    <c:spPr>
                      <a:solidFill>
                        <a:schemeClr val="tx1"/>
                      </a:solidFill>
                      <a:ln>
                        <a:noFill/>
                      </a:ln>
                      <a:effectLst>
                        <a:outerShdw sx="1000" sy="1000" algn="ctr" rotWithShape="0">
                          <a:srgbClr val="000000"/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bg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1.7066647463100648E-3"/>
                        <c:y val="0.110951714464572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1"/>
          <c:tx>
            <c:strRef>
              <c:f>'Pirelli Synthèse'!$F$4:$F$5</c:f>
              <c:strCache>
                <c:ptCount val="1"/>
                <c:pt idx="0">
                  <c:v>XPO Performance 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6568294051473038E-3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Synthèse'!$A$6</c:f>
              <c:numCache>
                <c:formatCode>General</c:formatCode>
                <c:ptCount val="1"/>
                <c:pt idx="0">
                  <c:v>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Synthèse'!$F$6</c:f>
              <c:numCache>
                <c:formatCode>0.00%</c:formatCode>
                <c:ptCount val="1"/>
                <c:pt idx="0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Synthèse'!$F$8</c15:sqref>
                  <c15:dLbl>
                    <c:idx val="0"/>
                    <c:layout>
                      <c:manualLayout>
                        <c:x val="8.241486930029485E-3"/>
                        <c:y val="0.1874701382332438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6.5846575248821202E-3"/>
                        <c:y val="0.1606886899142089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117608832"/>
        <c:axId val="117594752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Synthèse'!$E$6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117594752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608832"/>
        <c:crosses val="autoZero"/>
        <c:crossBetween val="between"/>
        <c:majorUnit val="0.14500000000000002"/>
        <c:minorUnit val="1.0000000000000002E-2"/>
      </c:valAx>
      <c:catAx>
        <c:axId val="1176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594752"/>
        <c:crossesAt val="0.1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812207435032826"/>
          <c:y val="4.1934273140787563E-2"/>
          <c:w val="0.27997527246683285"/>
          <c:h val="0.131002821297356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bg1"/>
                </a:solidFill>
              </a:rPr>
              <a:t>Not</a:t>
            </a:r>
            <a:r>
              <a:rPr lang="fr-FR" baseline="0">
                <a:solidFill>
                  <a:schemeClr val="bg1"/>
                </a:solidFill>
              </a:rPr>
              <a:t> conformities KPI 5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1.1866909818168653E-2"/>
          <c:y val="1.8804595959349076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8.2812498565893317E-2"/>
          <c:y val="2.2146956313455965E-2"/>
          <c:w val="0.87200847520968672"/>
          <c:h val="0.88893591792886917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'Pirelli Synthèse'!$D$4:$D$5</c:f>
              <c:strCache>
                <c:ptCount val="1"/>
                <c:pt idx="0">
                  <c:v>XPO Performance 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lumMod val="0"/>
                    <a:lumOff val="100000"/>
                  </a:schemeClr>
                </a:gs>
                <a:gs pos="35000">
                  <a:schemeClr val="accent1">
                    <a:lumMod val="0"/>
                    <a:lumOff val="100000"/>
                  </a:schemeClr>
                </a:gs>
                <a:gs pos="100000">
                  <a:schemeClr val="accent1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chemeClr val="accent1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1.6508460586050957E-3"/>
                  <c:y val="9.18221085224051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bg1"/>
                    </a:solidFill>
                    <a:effectLst>
                      <a:outerShdw dist="50800" sx="1000" sy="1000" algn="ctr" rotWithShape="0">
                        <a:schemeClr val="bg1"/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Synthèse'!$A$7</c:f>
              <c:numCache>
                <c:formatCode>General</c:formatCode>
                <c:ptCount val="1"/>
                <c:pt idx="0">
                  <c:v>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Synthèse'!$D$7</c:f>
              <c:numCache>
                <c:formatCode>0.00%</c:formatCode>
                <c:ptCount val="1"/>
                <c:pt idx="0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Synthèse'!$D$8</c15:sqref>
                  <c15:dLbl>
                    <c:idx val="0"/>
                    <c:layout>
                      <c:manualLayout>
                        <c:x val="-1.6497114433858002E-2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-1.1547980103700601E-2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1"/>
          <c:tx>
            <c:strRef>
              <c:f>'Pirelli Synthèse'!$F$4:$F$5</c:f>
              <c:strCache>
                <c:ptCount val="1"/>
                <c:pt idx="0">
                  <c:v>XPO Performance 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ysClr val="windowText" lastClr="000000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</c:dPt>
          <c:dLbls>
            <c:dLbl>
              <c:idx val="0"/>
              <c:layout>
                <c:manualLayout>
                  <c:x val="-3.3016921172100097E-3"/>
                  <c:y val="8.0344344957104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Synthèse'!$A$7</c:f>
              <c:numCache>
                <c:formatCode>General</c:formatCode>
                <c:ptCount val="1"/>
                <c:pt idx="0">
                  <c:v>5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Synthèse'!$F$7</c:f>
              <c:numCache>
                <c:formatCode>0.00%</c:formatCode>
                <c:ptCount val="1"/>
                <c:pt idx="0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Synthèse'!$F$8</c15:sqref>
                  <c15:dLbl>
                    <c:idx val="0"/>
                    <c:layout>
                      <c:manualLayout>
                        <c:x val="6.5988457735432007E-3"/>
                        <c:y val="-1.7535269544723635E-1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9.8982686603148011E-3"/>
                        <c:y val="3.82592118843353E-3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9"/>
        <c:gapDepth val="0"/>
        <c:shape val="box"/>
        <c:axId val="123246848"/>
        <c:axId val="123245312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5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Synthèse'!$E$7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123245312"/>
        <c:scaling>
          <c:orientation val="minMax"/>
          <c:max val="2.0000000000000005E-3"/>
          <c:min val="0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cross"/>
        <c:tickLblPos val="nextTo"/>
        <c:spPr>
          <a:noFill/>
          <a:ln w="9525"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246848"/>
        <c:crosses val="autoZero"/>
        <c:crossBetween val="between"/>
        <c:majorUnit val="1.2000000000000003E-3"/>
        <c:minorUnit val="1.0000000000000003E-4"/>
      </c:valAx>
      <c:catAx>
        <c:axId val="123246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245312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69296685557268"/>
          <c:y val="5.442609167477306E-2"/>
          <c:w val="0.30141609232728372"/>
          <c:h val="0.136777586247409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bg1"/>
                </a:solidFill>
              </a:rPr>
              <a:t>Outbound quantitative scan rate KPI 10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6.7212848822770293E-3"/>
          <c:y val="1.9034714274258804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'Pirelli Synthèse'!$D$4:$D$5</c:f>
              <c:strCache>
                <c:ptCount val="1"/>
                <c:pt idx="0">
                  <c:v>XPO Performance 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0"/>
                    <a:lumOff val="100000"/>
                  </a:schemeClr>
                </a:gs>
                <a:gs pos="49000">
                  <a:schemeClr val="accent2">
                    <a:lumMod val="0"/>
                    <a:lumOff val="100000"/>
                  </a:schemeClr>
                </a:gs>
                <a:gs pos="100000">
                  <a:schemeClr val="accent2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Lbls>
            <c:dLbl>
              <c:idx val="0"/>
              <c:layout>
                <c:manualLayout>
                  <c:x val="-1.6235074939317364E-3"/>
                  <c:y val="0.13390724159517417"/>
                </c:manualLayout>
              </c:layout>
              <c:numFmt formatCode="0.00%" sourceLinked="0"/>
              <c:spPr>
                <a:solidFill>
                  <a:schemeClr val="tx1"/>
                </a:solidFill>
                <a:ln>
                  <a:noFill/>
                </a:ln>
                <a:effectLst>
                  <a:outerShdw sx="1000" sy="1000" algn="ctr" rotWithShape="0">
                    <a:srgbClr val="000000"/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Synthèse'!$A$8</c:f>
              <c:numCache>
                <c:formatCode>General</c:formatCode>
                <c:ptCount val="1"/>
                <c:pt idx="0">
                  <c:v>10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Synthèse'!$D$8</c:f>
              <c:numCache>
                <c:formatCode>0.00%</c:formatCode>
                <c:ptCount val="1"/>
                <c:pt idx="0">
                  <c:v>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Synthèse'!$D$6</c15:sqref>
                  <c15:dLbl>
                    <c:idx val="-1"/>
                    <c:layout>
                      <c:manualLayout>
                        <c:x val="0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Synthèse'!$D$9</c15:sqref>
                  <c15:dLbl>
                    <c:idx val="0"/>
                    <c:layout>
                      <c:manualLayout>
                        <c:x val="1.7066647463100648E-3"/>
                        <c:y val="0.110951714464572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1"/>
          <c:tx>
            <c:strRef>
              <c:f>'Pirelli Synthèse'!$F$4:$F$5</c:f>
              <c:strCache>
                <c:ptCount val="1"/>
                <c:pt idx="0">
                  <c:v>XPO Performance 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6361200381340925E-3"/>
                  <c:y val="0.137733162783607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Synthèse'!$A$8</c:f>
              <c:numCache>
                <c:formatCode>General</c:formatCode>
                <c:ptCount val="1"/>
                <c:pt idx="0">
                  <c:v>10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Synthèse'!$F$8</c:f>
              <c:numCache>
                <c:formatCode>0.00%</c:formatCode>
                <c:ptCount val="1"/>
                <c:pt idx="0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Synthèse'!$F$6</c15:sqref>
                  <c15:dLbl>
                    <c:idx val="-1"/>
                    <c:layout>
                      <c:manualLayout>
                        <c:x val="1.6568294051473038E-3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Synthèse'!$F$9</c15:sqref>
                  <c15:dLbl>
                    <c:idx val="0"/>
                    <c:layout>
                      <c:manualLayout>
                        <c:x val="6.5846575248821202E-3"/>
                        <c:y val="0.16068868991420898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123281792"/>
        <c:axId val="123275904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10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123275904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281792"/>
        <c:crosses val="autoZero"/>
        <c:crossBetween val="between"/>
        <c:majorUnit val="0.14500000000000002"/>
        <c:minorUnit val="1.0000000000000002E-2"/>
      </c:valAx>
      <c:catAx>
        <c:axId val="123281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2759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210095790394319"/>
          <c:y val="4.5523302011270139E-2"/>
          <c:w val="0.33789904209605676"/>
          <c:h val="0.159986124982079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baseline="0">
                <a:solidFill>
                  <a:schemeClr val="bg1"/>
                </a:solidFill>
              </a:rPr>
              <a:t> Inbound quantitative scan rate KPI 11</a:t>
            </a:r>
            <a:endParaRPr lang="fr-FR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5.1847210138621144E-3"/>
          <c:y val="1.519728282896154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0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sideWall>
    <c:backWall>
      <c:thickness val="0"/>
      <c:spPr>
        <a:noFill/>
        <a:ln>
          <a:solidFill>
            <a:schemeClr val="bg1">
              <a:alpha val="0"/>
            </a:schemeClr>
          </a:solidFill>
        </a:ln>
        <a:effectLst/>
        <a:sp3d>
          <a:contourClr>
            <a:schemeClr val="bg1">
              <a:alpha val="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9.8938676829945268E-2"/>
          <c:y val="0.22890908225489554"/>
          <c:w val="0.68409116318947749"/>
          <c:h val="0.69028023215810275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'Pirelli Synthèse'!$D$4:$D$5</c:f>
              <c:strCache>
                <c:ptCount val="1"/>
                <c:pt idx="0">
                  <c:v>XPO Performance Last week</c:v>
                </c:pt>
              </c:strCache>
            </c:strRef>
          </c:tx>
          <c:spPr>
            <a:gradFill flip="none" rotWithShape="1">
              <a:gsLst>
                <a:gs pos="0">
                  <a:schemeClr val="accent3">
                    <a:lumMod val="0"/>
                    <a:lumOff val="100000"/>
                  </a:schemeClr>
                </a:gs>
                <a:gs pos="35000">
                  <a:schemeClr val="accent3">
                    <a:lumMod val="0"/>
                    <a:lumOff val="100000"/>
                  </a:schemeClr>
                </a:gs>
                <a:gs pos="100000">
                  <a:schemeClr val="accent3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lumMod val="0"/>
                      <a:lumOff val="100000"/>
                    </a:schemeClr>
                  </a:gs>
                  <a:gs pos="35000">
                    <a:schemeClr val="accent3">
                      <a:lumMod val="0"/>
                      <a:lumOff val="100000"/>
                    </a:schemeClr>
                  </a:gs>
                  <a:gs pos="66000">
                    <a:schemeClr val="bg1">
                      <a:lumMod val="65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1.7066265490412688E-3"/>
                  <c:y val="0.133907241595174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>
                <a:outerShdw sx="1000" sy="1000" algn="ctr" rotWithShape="0">
                  <a:srgbClr val="000000"/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Synthèse'!$A$9</c:f>
              <c:numCache>
                <c:formatCode>General</c:formatCode>
                <c:ptCount val="1"/>
                <c:pt idx="0">
                  <c:v>11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Synthèse'!$D$9</c:f>
              <c:numCache>
                <c:formatCode>0.00%</c:formatCode>
                <c:ptCount val="1"/>
                <c:pt idx="0">
                  <c:v>0.99987589972697943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Synthèse'!$D$6:$D$9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Synthèse'!$D$6</c15:sqref>
                  <c15:dLbl>
                    <c:idx val="-1"/>
                    <c:layout>
                      <c:manualLayout>
                        <c:x val="0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Synthèse'!$D$8</c15:sqref>
                  <c15:dLbl>
                    <c:idx val="-1"/>
                    <c:layout>
                      <c:manualLayout>
                        <c:x val="-6.5774822794267577E-3"/>
                        <c:y val="0.11095171446457287"/>
                      </c:manualLayout>
                    </c:layout>
                    <c:numFmt formatCode="0.00%" sourceLinked="0"/>
                    <c:spPr>
                      <a:solidFill>
                        <a:schemeClr val="tx1"/>
                      </a:solidFill>
                      <a:ln>
                        <a:noFill/>
                      </a:ln>
                      <a:effectLst>
                        <a:outerShdw sx="1000" sy="1000" algn="ctr" rotWithShape="0">
                          <a:srgbClr val="000000"/>
                        </a:outerShdw>
                      </a:effectLst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chemeClr val="bg1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ser>
          <c:idx val="4"/>
          <c:order val="1"/>
          <c:tx>
            <c:strRef>
              <c:f>'Pirelli Synthèse'!$F$4:$F$5</c:f>
              <c:strCache>
                <c:ptCount val="1"/>
                <c:pt idx="0">
                  <c:v>XPO Performance Average of last 6 weeks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100000">
                  <a:srgbClr val="7030A0"/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3600000" scaled="0"/>
            </a:gradFill>
            <a:ln w="9525" cap="flat" cmpd="sng" algn="ctr">
              <a:solidFill>
                <a:schemeClr val="tx1"/>
              </a:solidFill>
              <a:miter lim="800000"/>
            </a:ln>
            <a:effectLst>
              <a:glow rad="63500">
                <a:schemeClr val="accent5">
                  <a:satMod val="175000"/>
                  <a:alpha val="25000"/>
                </a:schemeClr>
              </a:glow>
            </a:effectLst>
            <a:sp3d contourW="9525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100000">
                    <a:srgbClr val="7030A0"/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3600000" scaled="0"/>
              </a:gradFill>
              <a:ln w="9525" cap="flat" cmpd="sng" algn="ctr">
                <a:solidFill>
                  <a:schemeClr val="tx1"/>
                </a:solidFill>
                <a:miter lim="800000"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  <a:sp3d contourW="9525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4.7127069854257989E-5"/>
                  <c:y val="0.141559083972041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5="http://schemas.microsoft.com/office/drawing/2012/chart"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'Pirelli Synthèse'!$A$9</c:f>
              <c:numCache>
                <c:formatCode>General</c:formatCode>
                <c:ptCount val="1"/>
                <c:pt idx="0">
                  <c:v>11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Synthèse'!$A$6:$A$9</c15:sqref>
                  </c15:fullRef>
                </c:ext>
              </c:extLst>
            </c:numRef>
          </c:cat>
          <c:val>
            <c:numRef>
              <c:f>'Pirelli Synthèse'!$F$9</c:f>
              <c:numCache>
                <c:formatCode>0.00%</c:formatCode>
                <c:ptCount val="1"/>
                <c:pt idx="0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'Pirelli Synthèse'!$F$6:$F$9</c15:sqref>
                  </c15:fullRef>
                </c:ext>
              </c:extLst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'Pirelli Synthèse'!$F$6</c15:sqref>
                  <c15:dLbl>
                    <c:idx val="-1"/>
                    <c:layout>
                      <c:manualLayout>
                        <c:x val="1.6568294051473038E-3"/>
                        <c:y val="0.1377331627836077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  <c15:categoryFilterException>
                  <c15:sqref>'Pirelli Synthèse'!$F$8</c15:sqref>
                  <c15:dLbl>
                    <c:idx val="-1"/>
                    <c:layout>
                      <c:manualLayout>
                        <c:x val="8.241486930029485E-3"/>
                        <c:y val="0.1874701382332438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30"/>
        <c:gapDepth val="0"/>
        <c:shape val="box"/>
        <c:axId val="123382016"/>
        <c:axId val="12338048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'Pirelli Synthèse'!$B$4:$B$5</c15:sqref>
                        </c15:formulaRef>
                      </c:ext>
                    </c:extLst>
                    <c:strCache>
                      <c:ptCount val="2"/>
                      <c:pt idx="0">
                        <c:v>KPI Dashboard</c:v>
                      </c:pt>
                      <c:pt idx="1">
                        <c:v>Name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1"/>
                    </a:solidFill>
                    <a:miter lim="800000"/>
                  </a:ln>
                  <a:effectLst>
                    <a:glow rad="63500">
                      <a:schemeClr val="accent1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1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'Pirelli Synthèse'!$B$6:$B$9</c15:sqref>
                        </c15:fullRef>
                        <c15:formulaRef>
                          <c15:sqref>'Pirelli Synthèse'!$B$9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3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'Pirelli Synthèse'!$E$4:$E$5</c15:sqref>
                        </c15:formulaRef>
                      </c:ext>
                    </c:extLst>
                    <c:strCache>
                      <c:ptCount val="2"/>
                      <c:pt idx="0">
                        <c:v>XPO Performance</c:v>
                      </c:pt>
                      <c:pt idx="1">
                        <c:v>Last week</c:v>
                      </c:pt>
                    </c:strCache>
                  </c:strRef>
                </c:tx>
                <c:spPr>
                  <a:noFill/>
                  <a:ln w="9525" cap="flat" cmpd="sng" algn="ctr">
                    <a:solidFill>
                      <a:schemeClr val="accent4"/>
                    </a:solidFill>
                    <a:miter lim="800000"/>
                  </a:ln>
                  <a:effectLst>
                    <a:glow rad="63500">
                      <a:schemeClr val="accent4">
                        <a:satMod val="175000"/>
                        <a:alpha val="25000"/>
                      </a:schemeClr>
                    </a:glow>
                  </a:effectLst>
                  <a:sp3d contourW="9525">
                    <a:contourClr>
                      <a:schemeClr val="accent4"/>
                    </a:contourClr>
                  </a:sp3d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lt1">
                              <a:lumMod val="7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lt1">
                                <a:lumMod val="50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Synthèse'!$A$6:$A$9</c15:sqref>
                        </c15:fullRef>
                        <c15:formulaRef>
                          <c15:sqref>'Pirelli Synthèse'!$A$9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'Pirelli Synthèse'!$E$6:$E$9</c15:sqref>
                        </c15:fullRef>
                        <c15:formulaRef>
                          <c15:sqref>'Pirelli Synthèse'!$E$9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</c15:ser>
            </c15:filteredBarSeries>
          </c:ext>
        </c:extLst>
      </c:bar3DChart>
      <c:valAx>
        <c:axId val="123380480"/>
        <c:scaling>
          <c:orientation val="minMax"/>
          <c:max val="1"/>
          <c:min val="0.85000000000000009"/>
        </c:scaling>
        <c:delete val="0"/>
        <c:axPos val="l"/>
        <c:majorGridlines>
          <c:spPr>
            <a:ln w="9525" cap="rnd" cmpd="sng" algn="ctr">
              <a:solidFill>
                <a:srgbClr val="FF0000"/>
              </a:solidFill>
              <a:round/>
              <a:headEnd type="oval"/>
            </a:ln>
            <a:effectLst/>
          </c:spPr>
        </c:majorGridlines>
        <c:numFmt formatCode="0.00%" sourceLinked="1"/>
        <c:majorTickMark val="out"/>
        <c:minorTickMark val="none"/>
        <c:tickLblPos val="nextTo"/>
        <c:spPr>
          <a:noFill/>
          <a:ln>
            <a:solidFill>
              <a:srgbClr val="00B0F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382016"/>
        <c:crosses val="autoZero"/>
        <c:crossBetween val="between"/>
        <c:majorUnit val="0.14500000000000002"/>
        <c:minorUnit val="1.0000000000000002E-2"/>
      </c:valAx>
      <c:catAx>
        <c:axId val="12338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3804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685252250727292"/>
          <c:y val="4.1406228127727381E-2"/>
          <c:w val="0.30027423977860507"/>
          <c:h val="0.155480134042415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  <a:scene3d>
      <a:camera prst="orthographicFront"/>
      <a:lightRig rig="sunse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</a:t>
            </a:r>
          </a:p>
        </c:rich>
      </c:tx>
      <c:layout>
        <c:manualLayout>
          <c:xMode val="edge"/>
          <c:yMode val="edge"/>
          <c:x val="0.43932141377064704"/>
          <c:y val="2.2690751499822942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287786395121661E-4"/>
          <c:y val="0.18496142750912364"/>
          <c:w val="0.78837747913089817"/>
          <c:h val="0.6532531569624695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1'!$A$6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72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27000">
                    <a:schemeClr val="bg1"/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6720106880427524E-3"/>
                  <c:y val="9.7222222222222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9.831739910971531E-17"/>
                  <c:y val="0.2222222222222222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ysClr val="windowText" lastClr="000000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'KPI 1'!$C$4:$G$5</c:f>
              <c:multiLvlStrCache>
                <c:ptCount val="5"/>
                <c:lvl>
                  <c:pt idx="0">
                    <c:v>Required</c:v>
                  </c:pt>
                  <c:pt idx="1">
                    <c:v>Last Week</c:v>
                  </c:pt>
                  <c:pt idx="3">
                    <c:v>Average of last 6 weeks</c:v>
                  </c:pt>
                  <c:pt idx="4">
                    <c:v>Trend</c:v>
                  </c:pt>
                </c:lvl>
                <c:lvl>
                  <c:pt idx="1">
                    <c:v>XPO Performance</c:v>
                  </c:pt>
                </c:lvl>
              </c:multiLvlStrCache>
              <c:extLst>
                <c:ext xmlns:c15="http://schemas.microsoft.com/office/drawing/2012/chart" uri="{02D57815-91ED-43cb-92C2-25804820EDAC}">
                  <c15:fullRef>
                    <c15:sqref>'KPI 1'!$B$4:$G$5</c15:sqref>
                  </c15:fullRef>
                </c:ext>
              </c:extLst>
            </c:multiLvlStrRef>
          </c:cat>
          <c:val>
            <c:numRef>
              <c:f>('KPI 1'!$C$6:$D$6,'KPI 1'!$F$6)</c:f>
              <c:numCache>
                <c:formatCode>0.00%</c:formatCode>
                <c:ptCount val="3"/>
                <c:pt idx="0">
                  <c:v>0.995</c:v>
                </c:pt>
                <c:pt idx="1">
                  <c:v>0.99314271255060727</c:v>
                </c:pt>
                <c:pt idx="2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'KPI 1'!$B$6:$G$6</c15:sqref>
                  </c15:fullRef>
                </c:ext>
              </c:extLst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17757440"/>
        <c:axId val="117761536"/>
        <c:axId val="0"/>
      </c:bar3DChart>
      <c:catAx>
        <c:axId val="117757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761536"/>
        <c:crosses val="autoZero"/>
        <c:auto val="1"/>
        <c:lblAlgn val="ctr"/>
        <c:lblOffset val="100"/>
        <c:noMultiLvlLbl val="0"/>
      </c:catAx>
      <c:valAx>
        <c:axId val="117761536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crossAx val="11775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635012728672068"/>
          <c:y val="4.6978431636696405E-2"/>
          <c:w val="0.25364987271327927"/>
          <c:h val="0.229745466941719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5</a:t>
            </a:r>
          </a:p>
        </c:rich>
      </c:tx>
      <c:layout>
        <c:manualLayout>
          <c:xMode val="edge"/>
          <c:yMode val="edge"/>
          <c:x val="0.44492092133584937"/>
          <c:y val="2.7475129425407533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7595064202708925E-4"/>
          <c:y val="0.1653318204283537"/>
          <c:w val="0.78912740035323869"/>
          <c:h val="0.6764496751081725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5'!$A$6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tx1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69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1">
                      <a:lumMod val="0"/>
                      <a:lumOff val="100000"/>
                    </a:schemeClr>
                  </a:gs>
                  <a:gs pos="35000">
                    <a:schemeClr val="accent1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100000" t="100000"/>
                </a:path>
                <a:tileRect r="-100000" b="-100000"/>
              </a:gradFill>
              <a:ln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chemeClr val="tx1"/>
                </a:contourClr>
              </a:sp3d>
            </c:spPr>
          </c:dPt>
          <c:dLbls>
            <c:dLbl>
              <c:idx val="0"/>
              <c:layout>
                <c:manualLayout>
                  <c:x val="-5.5555954366124146E-3"/>
                  <c:y val="0.2129629629629629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784908906141238E-3"/>
                  <c:y val="3.11073851111036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8.0442437629663285E-3"/>
                  <c:y val="0.1111111111111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'KPI 5'!$C$4:$G$5</c:f>
              <c:multiLvlStrCache>
                <c:ptCount val="4"/>
                <c:lvl>
                  <c:pt idx="0">
                    <c:v>Required</c:v>
                  </c:pt>
                  <c:pt idx="1">
                    <c:v>Last Week</c:v>
                  </c:pt>
                  <c:pt idx="3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  <c:extLst>
                <c:ext xmlns:c15="http://schemas.microsoft.com/office/drawing/2012/chart" uri="{02D57815-91ED-43cb-92C2-25804820EDAC}">
                  <c15:fullRef>
                    <c15:sqref>'KPI 5'!$B$4:$G$5</c15:sqref>
                  </c15:fullRef>
                </c:ext>
              </c:extLst>
            </c:multiLvlStrRef>
          </c:cat>
          <c:val>
            <c:numRef>
              <c:f>('KPI 5'!$C$6:$D$6,'KPI 5'!$F$6)</c:f>
              <c:numCache>
                <c:formatCode>0.00%</c:formatCode>
                <c:ptCount val="3"/>
                <c:pt idx="0">
                  <c:v>1.1999999999999999E-3</c:v>
                </c:pt>
                <c:pt idx="1">
                  <c:v>0</c:v>
                </c:pt>
                <c:pt idx="2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'KPI 5'!$B$6:$G$6</c15:sqref>
                  </c15:fullRef>
                </c:ext>
              </c:extLst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17790976"/>
        <c:axId val="117823744"/>
        <c:axId val="0"/>
      </c:bar3DChart>
      <c:catAx>
        <c:axId val="11779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823744"/>
        <c:crosses val="autoZero"/>
        <c:auto val="1"/>
        <c:lblAlgn val="ctr"/>
        <c:lblOffset val="100"/>
        <c:noMultiLvlLbl val="0"/>
      </c:catAx>
      <c:valAx>
        <c:axId val="117823744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crossAx val="11779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50723042871813"/>
          <c:y val="3.2811360399938816E-2"/>
          <c:w val="0.25428719401286726"/>
          <c:h val="0.229268577957278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10</a:t>
            </a:r>
          </a:p>
        </c:rich>
      </c:tx>
      <c:layout>
        <c:manualLayout>
          <c:xMode val="edge"/>
          <c:yMode val="edge"/>
          <c:x val="0.44234935264489866"/>
          <c:y val="1.8500731539122729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491262476948741E-4"/>
          <c:y val="0.1712203732642909"/>
          <c:w val="0.78060708954131652"/>
          <c:h val="0.66707771905771718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10'!$A$6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71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5">
                      <a:lumMod val="0"/>
                      <a:lumOff val="100000"/>
                    </a:schemeClr>
                  </a:gs>
                  <a:gs pos="35000">
                    <a:schemeClr val="accent5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7777777777777779E-3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"/>
                  <c:y val="0.361111111111111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'KPI 10'!$C$4:$G$5</c:f>
              <c:multiLvlStrCache>
                <c:ptCount val="4"/>
                <c:lvl>
                  <c:pt idx="0">
                    <c:v>Required</c:v>
                  </c:pt>
                  <c:pt idx="1">
                    <c:v>Last Week</c:v>
                  </c:pt>
                  <c:pt idx="3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  <c:extLst>
                <c:ext xmlns:c15="http://schemas.microsoft.com/office/drawing/2012/chart" uri="{02D57815-91ED-43cb-92C2-25804820EDAC}">
                  <c15:fullRef>
                    <c15:sqref>'KPI 10'!$B$4:$G$5</c15:sqref>
                  </c15:fullRef>
                </c:ext>
              </c:extLst>
            </c:multiLvlStrRef>
          </c:cat>
          <c:val>
            <c:numRef>
              <c:f>('KPI 10'!$C$6:$D$6,'KPI 10'!$F$6)</c:f>
              <c:numCache>
                <c:formatCode>0.00%</c:formatCode>
                <c:ptCount val="3"/>
                <c:pt idx="0">
                  <c:v>0.995</c:v>
                </c:pt>
                <c:pt idx="1">
                  <c:v>1</c:v>
                </c:pt>
                <c:pt idx="2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'KPI 10'!$B$6:$G$6</c15:sqref>
                  </c15:fullRef>
                </c:ext>
              </c:extLst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23542144"/>
        <c:axId val="123574912"/>
        <c:axId val="0"/>
      </c:bar3DChart>
      <c:catAx>
        <c:axId val="12354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574912"/>
        <c:crosses val="autoZero"/>
        <c:auto val="1"/>
        <c:lblAlgn val="ctr"/>
        <c:lblOffset val="100"/>
        <c:noMultiLvlLbl val="0"/>
      </c:catAx>
      <c:valAx>
        <c:axId val="123574912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crossAx val="123542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17893627608811"/>
          <c:y val="4.0310777147497423E-2"/>
          <c:w val="0.25020100641024745"/>
          <c:h val="0.233475912953199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KPI 11</a:t>
            </a:r>
          </a:p>
        </c:rich>
      </c:tx>
      <c:layout>
        <c:manualLayout>
          <c:xMode val="edge"/>
          <c:yMode val="edge"/>
          <c:x val="0.44079793929104583"/>
          <c:y val="1.3816425792564415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tx1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9494739023836112E-4"/>
          <c:y val="0.14878159332401727"/>
          <c:w val="0.78534380221908928"/>
          <c:h val="0.6856030221457071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'KPI 11'!$A$6</c:f>
              <c:strCache>
                <c:ptCount val="1"/>
                <c:pt idx="0">
                  <c:v>11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ysClr val="windowText" lastClr="000000"/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ysClr val="windowText" lastClr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60000">
                    <a:srgbClr val="FF0000"/>
                  </a:gs>
                  <a:gs pos="100000">
                    <a:schemeClr val="accent4">
                      <a:lumMod val="0"/>
                      <a:lumOff val="100000"/>
                    </a:schemeClr>
                  </a:gs>
                  <a:gs pos="100000">
                    <a:schemeClr val="accent4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6">
                      <a:lumMod val="0"/>
                      <a:lumOff val="100000"/>
                    </a:schemeClr>
                  </a:gs>
                  <a:gs pos="35000">
                    <a:schemeClr val="accent6">
                      <a:lumMod val="0"/>
                      <a:lumOff val="100000"/>
                    </a:schemeClr>
                  </a:gs>
                  <a:gs pos="100000">
                    <a:schemeClr val="accent6">
                      <a:lumMod val="100000"/>
                    </a:schemeClr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Pt>
            <c:idx val="2"/>
            <c:invertIfNegative val="0"/>
            <c:bubble3D val="0"/>
            <c:spPr>
              <a:gradFill flip="none" rotWithShape="1">
                <a:gsLst>
                  <a:gs pos="0">
                    <a:schemeClr val="accent5">
                      <a:lumMod val="0"/>
                      <a:lumOff val="100000"/>
                    </a:schemeClr>
                  </a:gs>
                  <a:gs pos="38000">
                    <a:schemeClr val="accent5">
                      <a:lumMod val="0"/>
                      <a:lumOff val="100000"/>
                    </a:schemeClr>
                  </a:gs>
                  <a:gs pos="100000">
                    <a:srgbClr val="7030A0"/>
                  </a:gs>
                </a:gsLst>
                <a:path path="circle">
                  <a:fillToRect l="50000" t="-80000" r="50000" b="180000"/>
                </a:path>
                <a:tileRect/>
              </a:gradFill>
              <a:ln>
                <a:solidFill>
                  <a:sysClr val="windowText" lastClr="00000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ysClr val="windowText" lastClr="000000"/>
                </a:contourClr>
              </a:sp3d>
            </c:spPr>
          </c:dPt>
          <c:dLbls>
            <c:dLbl>
              <c:idx val="0"/>
              <c:layout>
                <c:manualLayout>
                  <c:x val="-5.5555555555555558E-3"/>
                  <c:y val="0.14351851851851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6921508027071E-3"/>
                  <c:y val="0.259259259259259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2.681414587655443E-3"/>
                  <c:y val="0.2731481481481480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tx1"/>
              </a:solidFill>
              <a:ln cap="rnd"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'KPI 11'!$C$4:$G$5</c:f>
              <c:multiLvlStrCache>
                <c:ptCount val="4"/>
                <c:lvl>
                  <c:pt idx="0">
                    <c:v>Required</c:v>
                  </c:pt>
                  <c:pt idx="1">
                    <c:v>Last Week</c:v>
                  </c:pt>
                  <c:pt idx="3">
                    <c:v>Average of last 6 weeks</c:v>
                  </c:pt>
                </c:lvl>
                <c:lvl>
                  <c:pt idx="1">
                    <c:v>XPO Performance</c:v>
                  </c:pt>
                </c:lvl>
              </c:multiLvlStrCache>
              <c:extLst>
                <c:ext xmlns:c15="http://schemas.microsoft.com/office/drawing/2012/chart" uri="{02D57815-91ED-43cb-92C2-25804820EDAC}">
                  <c15:fullRef>
                    <c15:sqref>'KPI 11'!$B$4:$G$5</c15:sqref>
                  </c15:fullRef>
                </c:ext>
              </c:extLst>
            </c:multiLvlStrRef>
          </c:cat>
          <c:val>
            <c:numRef>
              <c:f>('KPI 11'!$C$6:$D$6,'KPI 11'!$F$6)</c:f>
              <c:numCache>
                <c:formatCode>0.00%</c:formatCode>
                <c:ptCount val="3"/>
                <c:pt idx="0">
                  <c:v>0.995</c:v>
                </c:pt>
                <c:pt idx="1">
                  <c:v>0.99987589972697943</c:v>
                </c:pt>
                <c:pt idx="2">
                  <c:v>0</c:v>
                </c:pt>
              </c:numCache>
              <c:extLst>
                <c:ext xmlns:c15="http://schemas.microsoft.com/office/drawing/2012/chart" uri="{02D57815-91ED-43cb-92C2-25804820EDAC}">
                  <c15:fullRef>
                    <c15:sqref>'KPI 11'!$B$6:$G$6</c15:sqref>
                  </c15:fullRef>
                </c:ext>
              </c:extLst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23604352"/>
        <c:axId val="123637120"/>
        <c:axId val="0"/>
      </c:bar3DChart>
      <c:catAx>
        <c:axId val="12360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3637120"/>
        <c:crosses val="autoZero"/>
        <c:auto val="1"/>
        <c:lblAlgn val="ctr"/>
        <c:lblOffset val="100"/>
        <c:noMultiLvlLbl val="0"/>
      </c:catAx>
      <c:valAx>
        <c:axId val="123637120"/>
        <c:scaling>
          <c:orientation val="minMax"/>
        </c:scaling>
        <c:delete val="1"/>
        <c:axPos val="l"/>
        <c:majorGridlines>
          <c:spPr>
            <a:ln w="9525">
              <a:solidFill>
                <a:srgbClr val="00B0F0"/>
              </a:solidFill>
            </a:ln>
            <a:effectLst/>
          </c:spPr>
        </c:majorGridlines>
        <c:numFmt formatCode="0.00%" sourceLinked="1"/>
        <c:majorTickMark val="out"/>
        <c:minorTickMark val="none"/>
        <c:tickLblPos val="nextTo"/>
        <c:crossAx val="1236043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886772426234138"/>
          <c:y val="9.0158369079876531E-3"/>
          <c:w val="0.25082106372391183"/>
          <c:h val="0.235284344641052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chart" Target="../charts/chart4.xm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3.xml"/><Relationship Id="rId5" Type="http://schemas.openxmlformats.org/officeDocument/2006/relationships/chart" Target="../charts/chart2.xml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80098</xdr:rowOff>
    </xdr:from>
    <xdr:to>
      <xdr:col>2</xdr:col>
      <xdr:colOff>38101</xdr:colOff>
      <xdr:row>0</xdr:row>
      <xdr:rowOff>647700</xdr:rowOff>
    </xdr:to>
    <xdr:pic macro="[1]!SelectInstructie">
      <xdr:nvPicPr>
        <xdr:cNvPr id="5" name="Picture 5" descr="ND logo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60" b="10823"/>
        <a:stretch>
          <a:fillRect/>
        </a:stretch>
      </xdr:blipFill>
      <xdr:spPr bwMode="auto">
        <a:xfrm>
          <a:off x="142875" y="80098"/>
          <a:ext cx="2619376" cy="567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31501</xdr:rowOff>
    </xdr:from>
    <xdr:to>
      <xdr:col>2</xdr:col>
      <xdr:colOff>33629</xdr:colOff>
      <xdr:row>0</xdr:row>
      <xdr:rowOff>663262</xdr:rowOff>
    </xdr:to>
    <xdr:pic>
      <xdr:nvPicPr>
        <xdr:cNvPr id="6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1501"/>
          <a:ext cx="2614904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9718</xdr:colOff>
      <xdr:row>0</xdr:row>
      <xdr:rowOff>0</xdr:rowOff>
    </xdr:from>
    <xdr:to>
      <xdr:col>13</xdr:col>
      <xdr:colOff>148901</xdr:colOff>
      <xdr:row>2</xdr:row>
      <xdr:rowOff>9525</xdr:rowOff>
    </xdr:to>
    <xdr:pic>
      <xdr:nvPicPr>
        <xdr:cNvPr id="7" name="Image 6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818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10</xdr:row>
      <xdr:rowOff>34636</xdr:rowOff>
    </xdr:from>
    <xdr:to>
      <xdr:col>8</xdr:col>
      <xdr:colOff>233796</xdr:colOff>
      <xdr:row>27</xdr:row>
      <xdr:rowOff>68035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279616</xdr:colOff>
      <xdr:row>10</xdr:row>
      <xdr:rowOff>34636</xdr:rowOff>
    </xdr:from>
    <xdr:to>
      <xdr:col>18</xdr:col>
      <xdr:colOff>119628</xdr:colOff>
      <xdr:row>27</xdr:row>
      <xdr:rowOff>69272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27</xdr:row>
      <xdr:rowOff>102671</xdr:rowOff>
    </xdr:from>
    <xdr:to>
      <xdr:col>8</xdr:col>
      <xdr:colOff>244929</xdr:colOff>
      <xdr:row>44</xdr:row>
      <xdr:rowOff>156419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279256</xdr:colOff>
      <xdr:row>27</xdr:row>
      <xdr:rowOff>123753</xdr:rowOff>
    </xdr:from>
    <xdr:to>
      <xdr:col>18</xdr:col>
      <xdr:colOff>91642</xdr:colOff>
      <xdr:row>44</xdr:row>
      <xdr:rowOff>174262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13</xdr:col>
      <xdr:colOff>139183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8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6</xdr:row>
      <xdr:rowOff>190499</xdr:rowOff>
    </xdr:from>
    <xdr:to>
      <xdr:col>9</xdr:col>
      <xdr:colOff>31750</xdr:colOff>
      <xdr:row>21</xdr:row>
      <xdr:rowOff>131496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3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725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10583</xdr:colOff>
      <xdr:row>21</xdr:row>
      <xdr:rowOff>137318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3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148166</xdr:colOff>
      <xdr:row>21</xdr:row>
      <xdr:rowOff>86783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0</xdr:row>
      <xdr:rowOff>0</xdr:rowOff>
    </xdr:from>
    <xdr:to>
      <xdr:col>13</xdr:col>
      <xdr:colOff>148708</xdr:colOff>
      <xdr:row>2</xdr:row>
      <xdr:rowOff>9525</xdr:rowOff>
    </xdr:to>
    <xdr:pic>
      <xdr:nvPicPr>
        <xdr:cNvPr id="4" name="Image 3" descr="Résultat de recherche d'images pour &quot;logo pirelli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0"/>
          <a:ext cx="901183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2057692</xdr:colOff>
      <xdr:row>0</xdr:row>
      <xdr:rowOff>631761</xdr:rowOff>
    </xdr:to>
    <xdr:pic>
      <xdr:nvPicPr>
        <xdr:cNvPr id="6" name="Picture 4" descr="http://www.google.fr/url?source=imglanding&amp;ct=img&amp;q=http://www.charlottechamber.com/clientuploads/Economic_pdfs/Announcements/xpo_logo.jpg&amp;sa=X&amp;ved=0CAkQ8wdqFQoTCKj5j-rIicYCFYvpFAodwzYA2g&amp;usg=AFQjCNGxuERJZgh5_sbzRKaJQV5stBHiVw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1109" cy="6317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9</xdr:col>
      <xdr:colOff>127000</xdr:colOff>
      <xdr:row>21</xdr:row>
      <xdr:rowOff>65617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76793</xdr:colOff>
      <xdr:row>0</xdr:row>
      <xdr:rowOff>232341</xdr:rowOff>
    </xdr:from>
    <xdr:to>
      <xdr:col>2</xdr:col>
      <xdr:colOff>624415</xdr:colOff>
      <xdr:row>0</xdr:row>
      <xdr:rowOff>657225</xdr:rowOff>
    </xdr:to>
    <xdr:pic>
      <xdr:nvPicPr>
        <xdr:cNvPr id="2" name="Image 1" descr="cid:image004.jpg@01D09FC9.9A4EC2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93" y="232341"/>
          <a:ext cx="2071622" cy="424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rnst\Desktop\UPC%20KPI%20CH2017%20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1.%20EXPLOITATION%20LOGISTIQUE\3.%20PILOTAGE\3.Scorecard\Scorecard%202017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relli"/>
      <sheetName val="Pirelli (1)"/>
      <sheetName val="Pirelli (2)"/>
      <sheetName val="Pirelli (3)"/>
      <sheetName val="Pirelli (4)"/>
      <sheetName val="Pirelli (5)"/>
      <sheetName val="Pirelli (6)"/>
      <sheetName val="Pirelli Data"/>
      <sheetName val="Pirelli Comments"/>
      <sheetName val="Menu"/>
      <sheetName val="UPC KPI CH2017  - Copie"/>
    </sheetNames>
    <definedNames>
      <definedName name="SelectInstructi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Scorecard 1 quarter "/>
      <sheetName val="Scorecard 1 quarter  (2)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Graph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91">
          <cell r="F91">
            <v>1</v>
          </cell>
          <cell r="G91">
            <v>0.98026315789473684</v>
          </cell>
          <cell r="H91">
            <v>1</v>
          </cell>
          <cell r="I91">
            <v>0.99230769230769234</v>
          </cell>
          <cell r="L91">
            <v>1</v>
          </cell>
          <cell r="M91">
            <v>0.99186991869918695</v>
          </cell>
          <cell r="N91">
            <v>1</v>
          </cell>
          <cell r="O91">
            <v>1</v>
          </cell>
          <cell r="P91">
            <v>0.99090909090909096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0.97701149425287359</v>
          </cell>
          <cell r="Z91">
            <v>1</v>
          </cell>
          <cell r="AA91">
            <v>1</v>
          </cell>
          <cell r="AB91">
            <v>1</v>
          </cell>
          <cell r="AC91">
            <v>1</v>
          </cell>
          <cell r="AD91">
            <v>1</v>
          </cell>
          <cell r="AG91">
            <v>1</v>
          </cell>
          <cell r="AH91">
            <v>1</v>
          </cell>
          <cell r="AJ91">
            <v>1</v>
          </cell>
          <cell r="AK91">
            <v>0.98936170212765961</v>
          </cell>
          <cell r="AL91">
            <v>1</v>
          </cell>
          <cell r="AO91">
            <v>1</v>
          </cell>
          <cell r="AP91">
            <v>1</v>
          </cell>
          <cell r="AQ91">
            <v>1</v>
          </cell>
          <cell r="AR91">
            <v>1</v>
          </cell>
          <cell r="AS91">
            <v>1</v>
          </cell>
          <cell r="AV91">
            <v>1</v>
          </cell>
          <cell r="AW91">
            <v>1</v>
          </cell>
          <cell r="AX91">
            <v>1</v>
          </cell>
          <cell r="AY91">
            <v>1</v>
          </cell>
          <cell r="AZ91">
            <v>1</v>
          </cell>
          <cell r="BC91">
            <v>1</v>
          </cell>
          <cell r="BD91">
            <v>1</v>
          </cell>
          <cell r="BE91">
            <v>1</v>
          </cell>
          <cell r="BF91">
            <v>1</v>
          </cell>
          <cell r="BG91">
            <v>1</v>
          </cell>
          <cell r="BJ91">
            <v>0.98620689655172411</v>
          </cell>
          <cell r="BK91">
            <v>1</v>
          </cell>
          <cell r="BM91">
            <v>1</v>
          </cell>
          <cell r="BN91">
            <v>1</v>
          </cell>
          <cell r="BO91">
            <v>1</v>
          </cell>
          <cell r="BR91">
            <v>0.99494949494949492</v>
          </cell>
          <cell r="BS91">
            <v>1</v>
          </cell>
          <cell r="BT91">
            <v>1</v>
          </cell>
          <cell r="BU91">
            <v>1</v>
          </cell>
          <cell r="BV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0.99632352941176472</v>
          </cell>
          <cell r="CC91">
            <v>0.96363636363636362</v>
          </cell>
          <cell r="CF91">
            <v>0.99423631123919309</v>
          </cell>
          <cell r="CG91">
            <v>1</v>
          </cell>
          <cell r="CH91">
            <v>0.99700598802395213</v>
          </cell>
          <cell r="CI91">
            <v>1</v>
          </cell>
          <cell r="CJ91">
            <v>1</v>
          </cell>
          <cell r="CM91">
            <v>1</v>
          </cell>
          <cell r="CN91">
            <v>0.99768518518518523</v>
          </cell>
          <cell r="CO91">
            <v>1</v>
          </cell>
          <cell r="CP91">
            <v>0.99834983498349839</v>
          </cell>
          <cell r="CQ91">
            <v>0.99833333333333329</v>
          </cell>
          <cell r="CU91">
            <v>1</v>
          </cell>
          <cell r="CV91">
            <v>1</v>
          </cell>
          <cell r="CW91">
            <v>1</v>
          </cell>
          <cell r="CX91">
            <v>1</v>
          </cell>
          <cell r="CY91">
            <v>1</v>
          </cell>
          <cell r="DB91">
            <v>1</v>
          </cell>
          <cell r="DC91">
            <v>1</v>
          </cell>
          <cell r="DD91">
            <v>1</v>
          </cell>
          <cell r="DE91">
            <v>1</v>
          </cell>
          <cell r="DJ91">
            <v>1</v>
          </cell>
          <cell r="DK91">
            <v>1</v>
          </cell>
          <cell r="DL91">
            <v>1</v>
          </cell>
          <cell r="DM91">
            <v>1</v>
          </cell>
          <cell r="DP91">
            <v>0.989247311827957</v>
          </cell>
          <cell r="DQ91">
            <v>1</v>
          </cell>
          <cell r="DR91">
            <v>1</v>
          </cell>
          <cell r="DS91">
            <v>1</v>
          </cell>
          <cell r="DT91">
            <v>0.97446808510638294</v>
          </cell>
          <cell r="DX91" t="e">
            <v>#DIV/0!</v>
          </cell>
          <cell r="DY91" t="e">
            <v>#DIV/0!</v>
          </cell>
          <cell r="DZ91" t="e">
            <v>#DIV/0!</v>
          </cell>
          <cell r="EA91" t="e">
            <v>#DIV/0!</v>
          </cell>
          <cell r="EB91" t="e">
            <v>#DIV/0!</v>
          </cell>
          <cell r="EE91" t="e">
            <v>#DIV/0!</v>
          </cell>
          <cell r="EF91" t="e">
            <v>#DIV/0!</v>
          </cell>
          <cell r="EG91" t="e">
            <v>#DIV/0!</v>
          </cell>
          <cell r="EH91" t="e">
            <v>#DIV/0!</v>
          </cell>
          <cell r="EI91" t="e">
            <v>#DIV/0!</v>
          </cell>
          <cell r="EL91" t="e">
            <v>#DIV/0!</v>
          </cell>
          <cell r="EM91" t="e">
            <v>#DIV/0!</v>
          </cell>
          <cell r="EN91" t="e">
            <v>#DIV/0!</v>
          </cell>
          <cell r="EO91" t="e">
            <v>#DIV/0!</v>
          </cell>
          <cell r="EP91" t="e">
            <v>#DIV/0!</v>
          </cell>
          <cell r="ES91" t="e">
            <v>#DIV/0!</v>
          </cell>
          <cell r="ET91" t="e">
            <v>#DIV/0!</v>
          </cell>
          <cell r="EU91" t="e">
            <v>#DIV/0!</v>
          </cell>
          <cell r="EV91" t="e">
            <v>#DIV/0!</v>
          </cell>
          <cell r="EW91" t="e">
            <v>#DIV/0!</v>
          </cell>
          <cell r="EZ91" t="e">
            <v>#DIV/0!</v>
          </cell>
          <cell r="FA91" t="e">
            <v>#DIV/0!</v>
          </cell>
          <cell r="FB91" t="e">
            <v>#DIV/0!</v>
          </cell>
          <cell r="FD91" t="e">
            <v>#DIV/0!</v>
          </cell>
          <cell r="FE91" t="e">
            <v>#DIV/0!</v>
          </cell>
          <cell r="FH91" t="e">
            <v>#DIV/0!</v>
          </cell>
          <cell r="FI91" t="e">
            <v>#DIV/0!</v>
          </cell>
          <cell r="FJ91" t="e">
            <v>#DIV/0!</v>
          </cell>
          <cell r="FK91" t="e">
            <v>#DIV/0!</v>
          </cell>
          <cell r="FL91" t="e">
            <v>#DIV/0!</v>
          </cell>
          <cell r="FO91" t="e">
            <v>#DIV/0!</v>
          </cell>
          <cell r="FP91" t="e">
            <v>#DIV/0!</v>
          </cell>
          <cell r="FQ91" t="e">
            <v>#DIV/0!</v>
          </cell>
          <cell r="FR91" t="e">
            <v>#DIV/0!</v>
          </cell>
          <cell r="FS91" t="e">
            <v>#DIV/0!</v>
          </cell>
          <cell r="FV91" t="e">
            <v>#DIV/0!</v>
          </cell>
          <cell r="FW91" t="e">
            <v>#DIV/0!</v>
          </cell>
          <cell r="FX91" t="e">
            <v>#DIV/0!</v>
          </cell>
          <cell r="FY91" t="e">
            <v>#DIV/0!</v>
          </cell>
          <cell r="FZ91" t="e">
            <v>#DIV/0!</v>
          </cell>
          <cell r="GC91" t="e">
            <v>#DIV/0!</v>
          </cell>
          <cell r="GD91" t="e">
            <v>#DIV/0!</v>
          </cell>
          <cell r="GE91" t="e">
            <v>#DIV/0!</v>
          </cell>
          <cell r="GF91" t="e">
            <v>#DIV/0!</v>
          </cell>
          <cell r="GG91" t="e">
            <v>#DIV/0!</v>
          </cell>
          <cell r="GK91" t="e">
            <v>#DIV/0!</v>
          </cell>
          <cell r="GL91" t="e">
            <v>#DIV/0!</v>
          </cell>
          <cell r="GM91" t="e">
            <v>#DIV/0!</v>
          </cell>
          <cell r="GN91" t="e">
            <v>#DIV/0!</v>
          </cell>
          <cell r="GO91" t="e">
            <v>#DIV/0!</v>
          </cell>
          <cell r="GR91" t="e">
            <v>#DIV/0!</v>
          </cell>
          <cell r="GS91" t="e">
            <v>#DIV/0!</v>
          </cell>
          <cell r="GT91" t="e">
            <v>#DIV/0!</v>
          </cell>
          <cell r="GU91" t="e">
            <v>#DIV/0!</v>
          </cell>
          <cell r="GV91" t="e">
            <v>#DIV/0!</v>
          </cell>
          <cell r="GY91" t="e">
            <v>#DIV/0!</v>
          </cell>
          <cell r="GZ91" t="e">
            <v>#DIV/0!</v>
          </cell>
          <cell r="HA91" t="e">
            <v>#DIV/0!</v>
          </cell>
          <cell r="HB91" t="e">
            <v>#DIV/0!</v>
          </cell>
          <cell r="HC91" t="e">
            <v>#DIV/0!</v>
          </cell>
          <cell r="HF91" t="e">
            <v>#DIV/0!</v>
          </cell>
          <cell r="HG91" t="e">
            <v>#DIV/0!</v>
          </cell>
          <cell r="HH91" t="e">
            <v>#DIV/0!</v>
          </cell>
          <cell r="HI91" t="e">
            <v>#DIV/0!</v>
          </cell>
          <cell r="HJ91" t="e">
            <v>#DIV/0!</v>
          </cell>
          <cell r="HM91" t="e">
            <v>#DIV/0!</v>
          </cell>
          <cell r="HO91" t="e">
            <v>#DIV/0!</v>
          </cell>
          <cell r="HP91" t="e">
            <v>#DIV/0!</v>
          </cell>
          <cell r="HQ91" t="e">
            <v>#DIV/0!</v>
          </cell>
          <cell r="HR91" t="e">
            <v>#DIV/0!</v>
          </cell>
          <cell r="HU91" t="e">
            <v>#DIV/0!</v>
          </cell>
          <cell r="HV91" t="e">
            <v>#DIV/0!</v>
          </cell>
          <cell r="HW91" t="e">
            <v>#DIV/0!</v>
          </cell>
          <cell r="HX91" t="e">
            <v>#DIV/0!</v>
          </cell>
          <cell r="HY91" t="e">
            <v>#DIV/0!</v>
          </cell>
          <cell r="IB91" t="e">
            <v>#DIV/0!</v>
          </cell>
          <cell r="IC91" t="e">
            <v>#DIV/0!</v>
          </cell>
          <cell r="ID91" t="e">
            <v>#DIV/0!</v>
          </cell>
          <cell r="IE91" t="e">
            <v>#DIV/0!</v>
          </cell>
          <cell r="IF91" t="e">
            <v>#DIV/0!</v>
          </cell>
          <cell r="II91" t="e">
            <v>#DIV/0!</v>
          </cell>
          <cell r="IJ91" t="e">
            <v>#DIV/0!</v>
          </cell>
          <cell r="IK91" t="e">
            <v>#DIV/0!</v>
          </cell>
          <cell r="IL91" t="e">
            <v>#DIV/0!</v>
          </cell>
          <cell r="IM91" t="e">
            <v>#DIV/0!</v>
          </cell>
          <cell r="IP91" t="e">
            <v>#DIV/0!</v>
          </cell>
          <cell r="IQ91" t="e">
            <v>#DIV/0!</v>
          </cell>
          <cell r="IR91" t="e">
            <v>#DIV/0!</v>
          </cell>
          <cell r="IS91" t="e">
            <v>#DIV/0!</v>
          </cell>
        </row>
        <row r="92">
          <cell r="F92">
            <v>27</v>
          </cell>
          <cell r="G92">
            <v>152</v>
          </cell>
          <cell r="H92">
            <v>129</v>
          </cell>
          <cell r="I92">
            <v>130</v>
          </cell>
          <cell r="L92">
            <v>130</v>
          </cell>
          <cell r="M92">
            <v>123</v>
          </cell>
          <cell r="N92">
            <v>168</v>
          </cell>
          <cell r="O92">
            <v>150</v>
          </cell>
          <cell r="P92">
            <v>110</v>
          </cell>
          <cell r="S92">
            <v>112</v>
          </cell>
          <cell r="T92">
            <v>170</v>
          </cell>
          <cell r="U92">
            <v>130</v>
          </cell>
          <cell r="V92">
            <v>106</v>
          </cell>
          <cell r="W92">
            <v>87</v>
          </cell>
          <cell r="Z92">
            <v>97</v>
          </cell>
          <cell r="AA92">
            <v>126</v>
          </cell>
          <cell r="AB92">
            <v>98</v>
          </cell>
          <cell r="AC92">
            <v>90</v>
          </cell>
          <cell r="AD92">
            <v>104</v>
          </cell>
          <cell r="AG92">
            <v>111</v>
          </cell>
          <cell r="AH92">
            <v>107</v>
          </cell>
          <cell r="AJ92">
            <v>105</v>
          </cell>
          <cell r="AK92">
            <v>94</v>
          </cell>
          <cell r="AL92">
            <v>61</v>
          </cell>
          <cell r="AO92">
            <v>92</v>
          </cell>
          <cell r="AP92">
            <v>116</v>
          </cell>
          <cell r="AQ92">
            <v>112</v>
          </cell>
          <cell r="AR92">
            <v>84</v>
          </cell>
          <cell r="AS92">
            <v>94</v>
          </cell>
          <cell r="AV92">
            <v>72</v>
          </cell>
          <cell r="AW92">
            <v>127</v>
          </cell>
          <cell r="AX92">
            <v>143</v>
          </cell>
          <cell r="AY92">
            <v>95</v>
          </cell>
          <cell r="AZ92">
            <v>107</v>
          </cell>
          <cell r="BC92">
            <v>115</v>
          </cell>
          <cell r="BD92">
            <v>145</v>
          </cell>
          <cell r="BE92">
            <v>108</v>
          </cell>
          <cell r="BF92">
            <v>134</v>
          </cell>
          <cell r="BG92">
            <v>93</v>
          </cell>
          <cell r="BJ92">
            <v>145</v>
          </cell>
          <cell r="BK92">
            <v>209</v>
          </cell>
          <cell r="BM92">
            <v>223</v>
          </cell>
          <cell r="BN92">
            <v>176</v>
          </cell>
          <cell r="BO92">
            <v>156</v>
          </cell>
          <cell r="BR92">
            <v>198</v>
          </cell>
          <cell r="BS92">
            <v>183</v>
          </cell>
          <cell r="BT92">
            <v>204</v>
          </cell>
          <cell r="BU92">
            <v>206</v>
          </cell>
          <cell r="BV92">
            <v>188</v>
          </cell>
          <cell r="BY92">
            <v>195</v>
          </cell>
          <cell r="BZ92">
            <v>226</v>
          </cell>
          <cell r="CA92">
            <v>314</v>
          </cell>
          <cell r="CB92">
            <v>272</v>
          </cell>
          <cell r="CC92">
            <v>220</v>
          </cell>
          <cell r="CF92">
            <v>347</v>
          </cell>
          <cell r="CG92">
            <v>348</v>
          </cell>
          <cell r="CH92">
            <v>334</v>
          </cell>
          <cell r="CI92">
            <v>267</v>
          </cell>
          <cell r="CJ92">
            <v>437</v>
          </cell>
          <cell r="CM92">
            <v>334</v>
          </cell>
          <cell r="CN92">
            <v>432</v>
          </cell>
          <cell r="CO92">
            <v>469</v>
          </cell>
          <cell r="CP92">
            <v>606</v>
          </cell>
          <cell r="CQ92">
            <v>600</v>
          </cell>
          <cell r="CU92">
            <v>504</v>
          </cell>
          <cell r="CV92">
            <v>383</v>
          </cell>
          <cell r="CW92">
            <v>283</v>
          </cell>
          <cell r="CX92">
            <v>319</v>
          </cell>
          <cell r="CY92">
            <v>276</v>
          </cell>
          <cell r="DB92">
            <v>269</v>
          </cell>
          <cell r="DC92">
            <v>338</v>
          </cell>
          <cell r="DD92">
            <v>403</v>
          </cell>
          <cell r="DE92">
            <v>300</v>
          </cell>
          <cell r="DF92">
            <v>0</v>
          </cell>
          <cell r="DI92">
            <v>0</v>
          </cell>
          <cell r="DJ92">
            <v>371</v>
          </cell>
          <cell r="DK92">
            <v>269</v>
          </cell>
          <cell r="DL92">
            <v>305</v>
          </cell>
          <cell r="DM92">
            <v>363</v>
          </cell>
          <cell r="DP92">
            <v>279</v>
          </cell>
          <cell r="DQ92">
            <v>344</v>
          </cell>
          <cell r="DR92">
            <v>374</v>
          </cell>
          <cell r="DS92">
            <v>241</v>
          </cell>
          <cell r="DT92">
            <v>235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Z92">
            <v>0</v>
          </cell>
          <cell r="FA92">
            <v>0</v>
          </cell>
          <cell r="FB92">
            <v>0</v>
          </cell>
          <cell r="FD92">
            <v>0</v>
          </cell>
          <cell r="FE92">
            <v>0</v>
          </cell>
          <cell r="FH92">
            <v>0</v>
          </cell>
          <cell r="FI92">
            <v>0</v>
          </cell>
          <cell r="FJ92">
            <v>0</v>
          </cell>
          <cell r="FK92">
            <v>0</v>
          </cell>
          <cell r="FL92">
            <v>0</v>
          </cell>
          <cell r="FO92">
            <v>0</v>
          </cell>
          <cell r="FP92">
            <v>0</v>
          </cell>
          <cell r="FQ92">
            <v>0</v>
          </cell>
          <cell r="FR92">
            <v>0</v>
          </cell>
          <cell r="FS92">
            <v>0</v>
          </cell>
          <cell r="FV92">
            <v>0</v>
          </cell>
          <cell r="FW92">
            <v>0</v>
          </cell>
          <cell r="FX92">
            <v>0</v>
          </cell>
          <cell r="FY92">
            <v>0</v>
          </cell>
          <cell r="FZ92">
            <v>0</v>
          </cell>
          <cell r="GC92">
            <v>0</v>
          </cell>
          <cell r="GD92">
            <v>0</v>
          </cell>
          <cell r="GE92">
            <v>0</v>
          </cell>
          <cell r="GF92">
            <v>0</v>
          </cell>
          <cell r="GG92">
            <v>0</v>
          </cell>
          <cell r="GK92">
            <v>0</v>
          </cell>
          <cell r="GL92">
            <v>0</v>
          </cell>
          <cell r="GM92">
            <v>0</v>
          </cell>
          <cell r="GN92">
            <v>0</v>
          </cell>
          <cell r="GO92">
            <v>0</v>
          </cell>
          <cell r="GR92">
            <v>0</v>
          </cell>
          <cell r="GS92">
            <v>0</v>
          </cell>
          <cell r="GT92">
            <v>0</v>
          </cell>
          <cell r="GU92">
            <v>0</v>
          </cell>
          <cell r="GV92">
            <v>0</v>
          </cell>
          <cell r="GY92">
            <v>0</v>
          </cell>
          <cell r="GZ92">
            <v>0</v>
          </cell>
          <cell r="HA92">
            <v>0</v>
          </cell>
          <cell r="HB92">
            <v>0</v>
          </cell>
          <cell r="HC92">
            <v>0</v>
          </cell>
          <cell r="HF92">
            <v>0</v>
          </cell>
          <cell r="HG92">
            <v>0</v>
          </cell>
          <cell r="HH92">
            <v>0</v>
          </cell>
          <cell r="HI92">
            <v>0</v>
          </cell>
          <cell r="HJ92">
            <v>0</v>
          </cell>
          <cell r="HM92">
            <v>0</v>
          </cell>
          <cell r="HO92">
            <v>0</v>
          </cell>
          <cell r="HP92">
            <v>0</v>
          </cell>
          <cell r="HQ92">
            <v>0</v>
          </cell>
          <cell r="HR92">
            <v>0</v>
          </cell>
          <cell r="HU92">
            <v>0</v>
          </cell>
          <cell r="HV92">
            <v>0</v>
          </cell>
          <cell r="HW92">
            <v>0</v>
          </cell>
          <cell r="HX92">
            <v>0</v>
          </cell>
          <cell r="HY92">
            <v>0</v>
          </cell>
          <cell r="IB92">
            <v>0</v>
          </cell>
          <cell r="IC92">
            <v>0</v>
          </cell>
          <cell r="ID92">
            <v>0</v>
          </cell>
          <cell r="IE92">
            <v>0</v>
          </cell>
          <cell r="IF92">
            <v>0</v>
          </cell>
          <cell r="II92">
            <v>0</v>
          </cell>
          <cell r="IJ92">
            <v>0</v>
          </cell>
          <cell r="IK92">
            <v>0</v>
          </cell>
          <cell r="IL92">
            <v>0</v>
          </cell>
          <cell r="IM92">
            <v>0</v>
          </cell>
          <cell r="IP92">
            <v>0</v>
          </cell>
          <cell r="IQ92">
            <v>0</v>
          </cell>
          <cell r="IR92">
            <v>0</v>
          </cell>
          <cell r="IS92">
            <v>0</v>
          </cell>
        </row>
        <row r="93">
          <cell r="F93">
            <v>0</v>
          </cell>
          <cell r="G93">
            <v>3</v>
          </cell>
          <cell r="H93">
            <v>0</v>
          </cell>
          <cell r="I93">
            <v>1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  <cell r="P93">
            <v>1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1</v>
          </cell>
          <cell r="AL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J93">
            <v>2</v>
          </cell>
          <cell r="BK93">
            <v>0</v>
          </cell>
          <cell r="BM93">
            <v>0</v>
          </cell>
          <cell r="BN93">
            <v>0</v>
          </cell>
          <cell r="BO93">
            <v>0</v>
          </cell>
          <cell r="BR93">
            <v>1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1</v>
          </cell>
          <cell r="CC93">
            <v>8</v>
          </cell>
          <cell r="CF93">
            <v>2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M93">
            <v>0</v>
          </cell>
          <cell r="CN93">
            <v>1</v>
          </cell>
          <cell r="CO93">
            <v>0</v>
          </cell>
          <cell r="CP93">
            <v>1</v>
          </cell>
          <cell r="CQ93">
            <v>1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P93">
            <v>3</v>
          </cell>
          <cell r="DQ93">
            <v>0</v>
          </cell>
          <cell r="DR93">
            <v>0</v>
          </cell>
          <cell r="DS93">
            <v>0</v>
          </cell>
          <cell r="DT93">
            <v>6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Z93">
            <v>0</v>
          </cell>
          <cell r="FA93">
            <v>0</v>
          </cell>
          <cell r="FB93">
            <v>0</v>
          </cell>
          <cell r="FD93">
            <v>0</v>
          </cell>
          <cell r="FE93">
            <v>0</v>
          </cell>
          <cell r="FH93">
            <v>0</v>
          </cell>
          <cell r="FI93">
            <v>0</v>
          </cell>
          <cell r="FJ93">
            <v>0</v>
          </cell>
          <cell r="FK93">
            <v>0</v>
          </cell>
          <cell r="FL93">
            <v>0</v>
          </cell>
          <cell r="FO93">
            <v>0</v>
          </cell>
          <cell r="FP93">
            <v>0</v>
          </cell>
          <cell r="FQ93">
            <v>0</v>
          </cell>
          <cell r="FR93">
            <v>0</v>
          </cell>
          <cell r="FS93">
            <v>0</v>
          </cell>
          <cell r="FV93">
            <v>0</v>
          </cell>
          <cell r="FW93">
            <v>0</v>
          </cell>
          <cell r="FX93">
            <v>0</v>
          </cell>
          <cell r="FY93">
            <v>0</v>
          </cell>
          <cell r="FZ93">
            <v>0</v>
          </cell>
          <cell r="GC93">
            <v>0</v>
          </cell>
          <cell r="GD93">
            <v>0</v>
          </cell>
          <cell r="GE93">
            <v>0</v>
          </cell>
          <cell r="GF93">
            <v>0</v>
          </cell>
          <cell r="GG93">
            <v>0</v>
          </cell>
          <cell r="GK93">
            <v>0</v>
          </cell>
          <cell r="GL93">
            <v>0</v>
          </cell>
          <cell r="GM93">
            <v>0</v>
          </cell>
          <cell r="GN93">
            <v>0</v>
          </cell>
          <cell r="GO93">
            <v>0</v>
          </cell>
          <cell r="GR93">
            <v>0</v>
          </cell>
          <cell r="GS93">
            <v>0</v>
          </cell>
          <cell r="GT93">
            <v>0</v>
          </cell>
          <cell r="GU93">
            <v>0</v>
          </cell>
          <cell r="GV93">
            <v>0</v>
          </cell>
          <cell r="GY93">
            <v>0</v>
          </cell>
          <cell r="GZ93">
            <v>0</v>
          </cell>
          <cell r="HA93">
            <v>0</v>
          </cell>
          <cell r="HB93">
            <v>0</v>
          </cell>
          <cell r="HC93">
            <v>0</v>
          </cell>
          <cell r="HF93">
            <v>0</v>
          </cell>
          <cell r="HG93">
            <v>0</v>
          </cell>
          <cell r="HH93">
            <v>0</v>
          </cell>
          <cell r="HI93">
            <v>0</v>
          </cell>
          <cell r="HJ93">
            <v>0</v>
          </cell>
          <cell r="HM93">
            <v>0</v>
          </cell>
          <cell r="HO93">
            <v>0</v>
          </cell>
          <cell r="HP93">
            <v>0</v>
          </cell>
          <cell r="HQ93">
            <v>0</v>
          </cell>
          <cell r="HR93">
            <v>0</v>
          </cell>
          <cell r="HU93">
            <v>0</v>
          </cell>
          <cell r="HV93">
            <v>0</v>
          </cell>
          <cell r="HW93">
            <v>0</v>
          </cell>
          <cell r="HX93">
            <v>0</v>
          </cell>
          <cell r="HY93">
            <v>0</v>
          </cell>
          <cell r="IB93">
            <v>0</v>
          </cell>
          <cell r="IC93">
            <v>0</v>
          </cell>
          <cell r="ID93">
            <v>0</v>
          </cell>
          <cell r="IE93">
            <v>0</v>
          </cell>
          <cell r="IF93">
            <v>0</v>
          </cell>
          <cell r="II93">
            <v>0</v>
          </cell>
          <cell r="IJ93">
            <v>0</v>
          </cell>
          <cell r="IK93">
            <v>0</v>
          </cell>
          <cell r="IL93">
            <v>0</v>
          </cell>
          <cell r="IM93">
            <v>0</v>
          </cell>
          <cell r="IP93">
            <v>0</v>
          </cell>
          <cell r="IQ93">
            <v>0</v>
          </cell>
          <cell r="IR93">
            <v>0</v>
          </cell>
          <cell r="IS93">
            <v>0</v>
          </cell>
        </row>
        <row r="102">
          <cell r="F102">
            <v>3</v>
          </cell>
          <cell r="G102">
            <v>171</v>
          </cell>
          <cell r="H102">
            <v>155</v>
          </cell>
          <cell r="I102">
            <v>163</v>
          </cell>
          <cell r="L102">
            <v>155</v>
          </cell>
          <cell r="M102">
            <v>160</v>
          </cell>
          <cell r="N102">
            <v>194</v>
          </cell>
          <cell r="O102">
            <v>206</v>
          </cell>
          <cell r="P102">
            <v>157</v>
          </cell>
          <cell r="S102">
            <v>139</v>
          </cell>
          <cell r="T102">
            <v>232</v>
          </cell>
          <cell r="U102">
            <v>160</v>
          </cell>
          <cell r="V102">
            <v>150</v>
          </cell>
          <cell r="W102">
            <v>100</v>
          </cell>
          <cell r="Z102">
            <v>123</v>
          </cell>
          <cell r="AA102">
            <v>199</v>
          </cell>
          <cell r="AB102">
            <v>195</v>
          </cell>
          <cell r="AC102">
            <v>148</v>
          </cell>
          <cell r="AD102">
            <v>162</v>
          </cell>
          <cell r="AG102">
            <v>127</v>
          </cell>
          <cell r="AH102">
            <v>318</v>
          </cell>
          <cell r="AJ102">
            <v>5</v>
          </cell>
          <cell r="AK102">
            <v>221</v>
          </cell>
          <cell r="AL102">
            <v>88</v>
          </cell>
          <cell r="AO102">
            <v>288</v>
          </cell>
          <cell r="AP102">
            <v>223</v>
          </cell>
          <cell r="AQ102">
            <v>219</v>
          </cell>
          <cell r="AR102">
            <v>205</v>
          </cell>
          <cell r="AS102">
            <v>186</v>
          </cell>
          <cell r="AV102">
            <v>168</v>
          </cell>
          <cell r="AW102">
            <v>219</v>
          </cell>
          <cell r="AX102">
            <v>337</v>
          </cell>
          <cell r="AY102">
            <v>250</v>
          </cell>
          <cell r="AZ102">
            <v>165</v>
          </cell>
          <cell r="BC102">
            <v>333</v>
          </cell>
          <cell r="BD102">
            <v>401</v>
          </cell>
          <cell r="BE102">
            <v>195</v>
          </cell>
          <cell r="BF102">
            <v>213</v>
          </cell>
          <cell r="BG102">
            <v>187</v>
          </cell>
          <cell r="BJ102">
            <v>325</v>
          </cell>
          <cell r="BK102">
            <v>903</v>
          </cell>
          <cell r="BN102">
            <v>601</v>
          </cell>
          <cell r="BO102">
            <v>501</v>
          </cell>
          <cell r="BR102">
            <v>332</v>
          </cell>
          <cell r="BS102">
            <v>369</v>
          </cell>
          <cell r="BT102">
            <v>585</v>
          </cell>
          <cell r="BU102">
            <v>699</v>
          </cell>
          <cell r="BV102">
            <v>506</v>
          </cell>
          <cell r="BY102">
            <v>456</v>
          </cell>
          <cell r="BZ102">
            <v>357</v>
          </cell>
          <cell r="CA102">
            <v>558</v>
          </cell>
          <cell r="CB102">
            <v>490</v>
          </cell>
          <cell r="CC102">
            <v>313</v>
          </cell>
          <cell r="CF102">
            <v>676</v>
          </cell>
          <cell r="CG102">
            <v>627</v>
          </cell>
          <cell r="CH102">
            <v>582</v>
          </cell>
          <cell r="CI102">
            <v>559</v>
          </cell>
          <cell r="CJ102">
            <v>534</v>
          </cell>
          <cell r="CM102">
            <v>386</v>
          </cell>
          <cell r="CN102">
            <v>643</v>
          </cell>
          <cell r="CO102">
            <v>621</v>
          </cell>
          <cell r="CP102">
            <v>705</v>
          </cell>
          <cell r="CQ102">
            <v>1472</v>
          </cell>
          <cell r="CU102">
            <v>11</v>
          </cell>
          <cell r="CV102">
            <v>638</v>
          </cell>
          <cell r="CW102">
            <v>409</v>
          </cell>
          <cell r="CX102">
            <v>451</v>
          </cell>
          <cell r="CY102">
            <v>374</v>
          </cell>
          <cell r="DB102">
            <v>316</v>
          </cell>
          <cell r="DC102">
            <v>421</v>
          </cell>
          <cell r="DD102">
            <v>512</v>
          </cell>
          <cell r="DE102">
            <v>410</v>
          </cell>
          <cell r="DF102">
            <v>0</v>
          </cell>
          <cell r="DI102">
            <v>0</v>
          </cell>
          <cell r="DJ102">
            <v>424</v>
          </cell>
          <cell r="DK102">
            <v>353</v>
          </cell>
          <cell r="DL102">
            <v>346</v>
          </cell>
          <cell r="DM102">
            <v>441</v>
          </cell>
          <cell r="DP102">
            <v>391</v>
          </cell>
          <cell r="DQ102">
            <v>420</v>
          </cell>
          <cell r="DR102">
            <v>463</v>
          </cell>
          <cell r="DS102">
            <v>294</v>
          </cell>
          <cell r="DT102">
            <v>581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L102">
            <v>0</v>
          </cell>
          <cell r="EM102">
            <v>0</v>
          </cell>
          <cell r="EN102">
            <v>0</v>
          </cell>
          <cell r="EO102">
            <v>0</v>
          </cell>
          <cell r="EP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Z102">
            <v>0</v>
          </cell>
          <cell r="FA102">
            <v>0</v>
          </cell>
          <cell r="FB102">
            <v>0</v>
          </cell>
          <cell r="FD102">
            <v>0</v>
          </cell>
          <cell r="FE102">
            <v>0</v>
          </cell>
          <cell r="FH102">
            <v>0</v>
          </cell>
          <cell r="FI102">
            <v>0</v>
          </cell>
          <cell r="FJ102">
            <v>0</v>
          </cell>
          <cell r="FK102">
            <v>0</v>
          </cell>
          <cell r="FL102">
            <v>0</v>
          </cell>
          <cell r="FO102">
            <v>0</v>
          </cell>
          <cell r="FP102">
            <v>0</v>
          </cell>
          <cell r="FQ102">
            <v>0</v>
          </cell>
          <cell r="FR102">
            <v>0</v>
          </cell>
          <cell r="FS102">
            <v>0</v>
          </cell>
          <cell r="FV102">
            <v>0</v>
          </cell>
          <cell r="FW102">
            <v>0</v>
          </cell>
          <cell r="FX102">
            <v>0</v>
          </cell>
          <cell r="FY102">
            <v>0</v>
          </cell>
          <cell r="FZ102">
            <v>0</v>
          </cell>
          <cell r="GC102">
            <v>0</v>
          </cell>
          <cell r="GD102">
            <v>0</v>
          </cell>
          <cell r="GE102">
            <v>0</v>
          </cell>
          <cell r="GF102">
            <v>0</v>
          </cell>
          <cell r="GG102">
            <v>0</v>
          </cell>
          <cell r="GK102">
            <v>0</v>
          </cell>
          <cell r="GL102">
            <v>0</v>
          </cell>
          <cell r="GM102">
            <v>0</v>
          </cell>
          <cell r="GN102">
            <v>0</v>
          </cell>
          <cell r="GO102">
            <v>0</v>
          </cell>
          <cell r="GR102">
            <v>0</v>
          </cell>
          <cell r="GS102">
            <v>0</v>
          </cell>
          <cell r="GT102">
            <v>0</v>
          </cell>
          <cell r="GU102">
            <v>0</v>
          </cell>
          <cell r="GV102">
            <v>0</v>
          </cell>
          <cell r="GY102">
            <v>0</v>
          </cell>
          <cell r="GZ102">
            <v>0</v>
          </cell>
          <cell r="HA102">
            <v>0</v>
          </cell>
          <cell r="HB102">
            <v>0</v>
          </cell>
          <cell r="HC102">
            <v>0</v>
          </cell>
          <cell r="HF102">
            <v>0</v>
          </cell>
          <cell r="HG102">
            <v>0</v>
          </cell>
          <cell r="HH102">
            <v>0</v>
          </cell>
          <cell r="HI102">
            <v>0</v>
          </cell>
          <cell r="HJ102">
            <v>0</v>
          </cell>
          <cell r="HM102">
            <v>0</v>
          </cell>
          <cell r="HO102">
            <v>0</v>
          </cell>
          <cell r="HP102">
            <v>0</v>
          </cell>
          <cell r="HQ102">
            <v>0</v>
          </cell>
          <cell r="HR102">
            <v>0</v>
          </cell>
          <cell r="HU102">
            <v>0</v>
          </cell>
          <cell r="HV102">
            <v>0</v>
          </cell>
          <cell r="HW102">
            <v>0</v>
          </cell>
          <cell r="HX102">
            <v>0</v>
          </cell>
          <cell r="HY102">
            <v>0</v>
          </cell>
          <cell r="IB102">
            <v>0</v>
          </cell>
          <cell r="IC102">
            <v>0</v>
          </cell>
          <cell r="ID102">
            <v>0</v>
          </cell>
          <cell r="IE102">
            <v>0</v>
          </cell>
          <cell r="IF102">
            <v>0</v>
          </cell>
          <cell r="II102">
            <v>0</v>
          </cell>
          <cell r="IJ102">
            <v>0</v>
          </cell>
          <cell r="IK102">
            <v>0</v>
          </cell>
          <cell r="IL102">
            <v>0</v>
          </cell>
          <cell r="IM102">
            <v>0</v>
          </cell>
          <cell r="IP102">
            <v>0</v>
          </cell>
          <cell r="IQ102">
            <v>0</v>
          </cell>
          <cell r="IR102">
            <v>0</v>
          </cell>
          <cell r="IS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1</v>
          </cell>
          <cell r="AS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J103">
            <v>0</v>
          </cell>
          <cell r="BK103">
            <v>1</v>
          </cell>
          <cell r="BN103">
            <v>0</v>
          </cell>
          <cell r="BO103">
            <v>0</v>
          </cell>
          <cell r="BR103">
            <v>1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Y103">
            <v>0</v>
          </cell>
          <cell r="BZ103">
            <v>1</v>
          </cell>
          <cell r="CA103">
            <v>0</v>
          </cell>
          <cell r="CB103">
            <v>0</v>
          </cell>
          <cell r="CC103">
            <v>0</v>
          </cell>
          <cell r="CF103">
            <v>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U103">
            <v>1</v>
          </cell>
          <cell r="CV103">
            <v>0</v>
          </cell>
          <cell r="CW103">
            <v>0</v>
          </cell>
          <cell r="CX103">
            <v>0</v>
          </cell>
          <cell r="CY103">
            <v>1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P103">
            <v>0</v>
          </cell>
          <cell r="DQ103">
            <v>0</v>
          </cell>
          <cell r="DR103">
            <v>1</v>
          </cell>
          <cell r="DS103">
            <v>0</v>
          </cell>
          <cell r="DT103">
            <v>0</v>
          </cell>
        </row>
        <row r="120">
          <cell r="F120">
            <v>1</v>
          </cell>
          <cell r="G120">
            <v>1</v>
          </cell>
          <cell r="H120">
            <v>1</v>
          </cell>
          <cell r="I120">
            <v>1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S120">
            <v>1</v>
          </cell>
          <cell r="T120">
            <v>1</v>
          </cell>
          <cell r="U120">
            <v>1</v>
          </cell>
          <cell r="V120">
            <v>1</v>
          </cell>
          <cell r="W120">
            <v>1</v>
          </cell>
          <cell r="Z120">
            <v>1</v>
          </cell>
          <cell r="AA120">
            <v>1</v>
          </cell>
          <cell r="AB120">
            <v>1</v>
          </cell>
          <cell r="AC120">
            <v>1</v>
          </cell>
          <cell r="AD120">
            <v>1</v>
          </cell>
          <cell r="AG120">
            <v>1</v>
          </cell>
          <cell r="AH120">
            <v>1</v>
          </cell>
          <cell r="AJ120">
            <v>1</v>
          </cell>
          <cell r="AK120">
            <v>1</v>
          </cell>
          <cell r="AL120">
            <v>1</v>
          </cell>
          <cell r="AO120">
            <v>1</v>
          </cell>
          <cell r="AP120">
            <v>1</v>
          </cell>
          <cell r="AQ120">
            <v>1</v>
          </cell>
          <cell r="AR120">
            <v>1</v>
          </cell>
          <cell r="AS120">
            <v>1</v>
          </cell>
          <cell r="AV120">
            <v>1</v>
          </cell>
          <cell r="AW120">
            <v>1</v>
          </cell>
          <cell r="AX120">
            <v>1</v>
          </cell>
          <cell r="AY120">
            <v>1</v>
          </cell>
          <cell r="AZ120">
            <v>1</v>
          </cell>
          <cell r="BC120">
            <v>1</v>
          </cell>
          <cell r="BD120">
            <v>1</v>
          </cell>
          <cell r="BE120">
            <v>1</v>
          </cell>
          <cell r="BF120">
            <v>1</v>
          </cell>
          <cell r="BG120">
            <v>1</v>
          </cell>
          <cell r="BJ120">
            <v>1</v>
          </cell>
          <cell r="BK120">
            <v>1</v>
          </cell>
          <cell r="BN120">
            <v>1</v>
          </cell>
          <cell r="BO120">
            <v>1</v>
          </cell>
          <cell r="BR120">
            <v>1</v>
          </cell>
          <cell r="BS120">
            <v>1</v>
          </cell>
          <cell r="BT120">
            <v>1</v>
          </cell>
          <cell r="BU120">
            <v>1</v>
          </cell>
          <cell r="BV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M120">
            <v>1</v>
          </cell>
          <cell r="CN120">
            <v>1</v>
          </cell>
          <cell r="CO120">
            <v>1</v>
          </cell>
          <cell r="CP120">
            <v>1</v>
          </cell>
          <cell r="CQ120">
            <v>1</v>
          </cell>
          <cell r="CU120">
            <v>1</v>
          </cell>
          <cell r="CV120">
            <v>1</v>
          </cell>
          <cell r="CW120">
            <v>1</v>
          </cell>
          <cell r="CX120">
            <v>1</v>
          </cell>
          <cell r="CY120">
            <v>1</v>
          </cell>
          <cell r="DB120">
            <v>1</v>
          </cell>
          <cell r="DC120">
            <v>1</v>
          </cell>
          <cell r="DD120">
            <v>1</v>
          </cell>
          <cell r="DE120">
            <v>1</v>
          </cell>
          <cell r="DJ120">
            <v>1</v>
          </cell>
          <cell r="DK120">
            <v>1</v>
          </cell>
          <cell r="DL120">
            <v>1</v>
          </cell>
          <cell r="DM120">
            <v>1</v>
          </cell>
          <cell r="DP120">
            <v>1</v>
          </cell>
          <cell r="DQ120">
            <v>1</v>
          </cell>
          <cell r="DR120">
            <v>1</v>
          </cell>
          <cell r="DS120">
            <v>1</v>
          </cell>
          <cell r="DT120">
            <v>1</v>
          </cell>
          <cell r="DX120" t="e">
            <v>#DIV/0!</v>
          </cell>
          <cell r="DY120" t="e">
            <v>#DIV/0!</v>
          </cell>
          <cell r="DZ120" t="e">
            <v>#DIV/0!</v>
          </cell>
          <cell r="EA120" t="e">
            <v>#DIV/0!</v>
          </cell>
          <cell r="EB120" t="e">
            <v>#DIV/0!</v>
          </cell>
          <cell r="EE120" t="e">
            <v>#DIV/0!</v>
          </cell>
          <cell r="EF120" t="e">
            <v>#DIV/0!</v>
          </cell>
          <cell r="EG120" t="e">
            <v>#DIV/0!</v>
          </cell>
          <cell r="EH120" t="e">
            <v>#DIV/0!</v>
          </cell>
          <cell r="EI120" t="e">
            <v>#DIV/0!</v>
          </cell>
          <cell r="EL120" t="e">
            <v>#DIV/0!</v>
          </cell>
          <cell r="EM120" t="e">
            <v>#DIV/0!</v>
          </cell>
          <cell r="EN120" t="e">
            <v>#DIV/0!</v>
          </cell>
          <cell r="EO120" t="e">
            <v>#DIV/0!</v>
          </cell>
          <cell r="EP120" t="e">
            <v>#DIV/0!</v>
          </cell>
          <cell r="ES120" t="e">
            <v>#DIV/0!</v>
          </cell>
          <cell r="ET120" t="e">
            <v>#DIV/0!</v>
          </cell>
          <cell r="EU120" t="e">
            <v>#DIV/0!</v>
          </cell>
          <cell r="EV120" t="e">
            <v>#DIV/0!</v>
          </cell>
          <cell r="EW120" t="e">
            <v>#DIV/0!</v>
          </cell>
          <cell r="EZ120" t="e">
            <v>#DIV/0!</v>
          </cell>
          <cell r="FA120" t="e">
            <v>#DIV/0!</v>
          </cell>
          <cell r="FB120" t="e">
            <v>#DIV/0!</v>
          </cell>
          <cell r="FD120" t="e">
            <v>#DIV/0!</v>
          </cell>
          <cell r="FE120" t="e">
            <v>#DIV/0!</v>
          </cell>
          <cell r="FH120" t="e">
            <v>#DIV/0!</v>
          </cell>
          <cell r="FI120" t="e">
            <v>#DIV/0!</v>
          </cell>
          <cell r="FJ120" t="e">
            <v>#DIV/0!</v>
          </cell>
          <cell r="FK120" t="e">
            <v>#DIV/0!</v>
          </cell>
          <cell r="FL120" t="e">
            <v>#DIV/0!</v>
          </cell>
          <cell r="FO120" t="e">
            <v>#DIV/0!</v>
          </cell>
          <cell r="FP120" t="e">
            <v>#DIV/0!</v>
          </cell>
          <cell r="FQ120" t="e">
            <v>#DIV/0!</v>
          </cell>
          <cell r="FR120" t="e">
            <v>#DIV/0!</v>
          </cell>
          <cell r="FS120" t="e">
            <v>#DIV/0!</v>
          </cell>
          <cell r="FV120" t="e">
            <v>#DIV/0!</v>
          </cell>
          <cell r="FW120" t="e">
            <v>#DIV/0!</v>
          </cell>
          <cell r="FX120" t="e">
            <v>#DIV/0!</v>
          </cell>
          <cell r="FY120" t="e">
            <v>#DIV/0!</v>
          </cell>
          <cell r="FZ120" t="e">
            <v>#DIV/0!</v>
          </cell>
          <cell r="GC120" t="e">
            <v>#DIV/0!</v>
          </cell>
          <cell r="GD120" t="e">
            <v>#DIV/0!</v>
          </cell>
          <cell r="GE120" t="e">
            <v>#DIV/0!</v>
          </cell>
          <cell r="GF120" t="e">
            <v>#DIV/0!</v>
          </cell>
          <cell r="GG120" t="e">
            <v>#DIV/0!</v>
          </cell>
          <cell r="GK120" t="e">
            <v>#DIV/0!</v>
          </cell>
          <cell r="GL120" t="e">
            <v>#DIV/0!</v>
          </cell>
          <cell r="GM120" t="e">
            <v>#DIV/0!</v>
          </cell>
          <cell r="GN120" t="e">
            <v>#DIV/0!</v>
          </cell>
          <cell r="GO120" t="e">
            <v>#DIV/0!</v>
          </cell>
          <cell r="GR120" t="e">
            <v>#DIV/0!</v>
          </cell>
          <cell r="GS120" t="e">
            <v>#DIV/0!</v>
          </cell>
          <cell r="GT120" t="e">
            <v>#DIV/0!</v>
          </cell>
          <cell r="GU120" t="e">
            <v>#DIV/0!</v>
          </cell>
          <cell r="GV120" t="e">
            <v>#DIV/0!</v>
          </cell>
          <cell r="GY120" t="e">
            <v>#DIV/0!</v>
          </cell>
          <cell r="GZ120" t="e">
            <v>#DIV/0!</v>
          </cell>
          <cell r="HA120" t="e">
            <v>#DIV/0!</v>
          </cell>
          <cell r="HB120" t="e">
            <v>#DIV/0!</v>
          </cell>
          <cell r="HC120" t="e">
            <v>#DIV/0!</v>
          </cell>
          <cell r="HF120" t="e">
            <v>#DIV/0!</v>
          </cell>
          <cell r="HG120" t="e">
            <v>#DIV/0!</v>
          </cell>
          <cell r="HH120" t="e">
            <v>#DIV/0!</v>
          </cell>
          <cell r="HI120" t="e">
            <v>#DIV/0!</v>
          </cell>
          <cell r="HJ120" t="e">
            <v>#DIV/0!</v>
          </cell>
          <cell r="HM120" t="e">
            <v>#DIV/0!</v>
          </cell>
          <cell r="HO120" t="e">
            <v>#DIV/0!</v>
          </cell>
          <cell r="HP120" t="e">
            <v>#DIV/0!</v>
          </cell>
          <cell r="HQ120" t="e">
            <v>#DIV/0!</v>
          </cell>
          <cell r="HR120" t="e">
            <v>#DIV/0!</v>
          </cell>
          <cell r="HU120" t="e">
            <v>#DIV/0!</v>
          </cell>
          <cell r="HV120" t="e">
            <v>#DIV/0!</v>
          </cell>
          <cell r="HW120" t="e">
            <v>#DIV/0!</v>
          </cell>
          <cell r="HX120" t="e">
            <v>#DIV/0!</v>
          </cell>
          <cell r="HY120" t="e">
            <v>#DIV/0!</v>
          </cell>
          <cell r="IB120" t="e">
            <v>#DIV/0!</v>
          </cell>
          <cell r="IC120" t="e">
            <v>#DIV/0!</v>
          </cell>
          <cell r="ID120" t="e">
            <v>#DIV/0!</v>
          </cell>
          <cell r="IE120" t="e">
            <v>#DIV/0!</v>
          </cell>
          <cell r="IF120" t="e">
            <v>#DIV/0!</v>
          </cell>
          <cell r="II120" t="e">
            <v>#DIV/0!</v>
          </cell>
          <cell r="IJ120" t="e">
            <v>#DIV/0!</v>
          </cell>
          <cell r="IK120" t="e">
            <v>#DIV/0!</v>
          </cell>
          <cell r="IL120" t="e">
            <v>#DIV/0!</v>
          </cell>
          <cell r="IM120" t="e">
            <v>#DIV/0!</v>
          </cell>
          <cell r="IP120" t="e">
            <v>#DIV/0!</v>
          </cell>
          <cell r="IQ120" t="e">
            <v>#DIV/0!</v>
          </cell>
          <cell r="IR120" t="e">
            <v>#DIV/0!</v>
          </cell>
          <cell r="IS120" t="e">
            <v>#DIV/0!</v>
          </cell>
        </row>
        <row r="121">
          <cell r="F121">
            <v>8</v>
          </cell>
          <cell r="G121">
            <v>470</v>
          </cell>
          <cell r="H121">
            <v>574</v>
          </cell>
          <cell r="I121">
            <v>955</v>
          </cell>
          <cell r="L121">
            <v>545</v>
          </cell>
          <cell r="M121">
            <v>817</v>
          </cell>
          <cell r="N121">
            <v>875</v>
          </cell>
          <cell r="O121">
            <v>682</v>
          </cell>
          <cell r="P121">
            <v>763</v>
          </cell>
          <cell r="S121">
            <v>392</v>
          </cell>
          <cell r="T121">
            <v>1029</v>
          </cell>
          <cell r="U121">
            <v>1360</v>
          </cell>
          <cell r="V121">
            <v>1345</v>
          </cell>
          <cell r="W121">
            <v>344</v>
          </cell>
          <cell r="Z121">
            <v>455</v>
          </cell>
          <cell r="AA121">
            <v>1424</v>
          </cell>
          <cell r="AB121">
            <v>2392</v>
          </cell>
          <cell r="AC121">
            <v>1443</v>
          </cell>
          <cell r="AD121">
            <v>1342</v>
          </cell>
          <cell r="AG121">
            <v>1228</v>
          </cell>
          <cell r="AH121">
            <v>2942</v>
          </cell>
          <cell r="AJ121">
            <v>14</v>
          </cell>
          <cell r="AK121">
            <v>1225</v>
          </cell>
          <cell r="AL121">
            <v>853</v>
          </cell>
          <cell r="AO121">
            <v>3166</v>
          </cell>
          <cell r="AP121">
            <v>2145</v>
          </cell>
          <cell r="AQ121">
            <v>1112</v>
          </cell>
          <cell r="AR121">
            <v>1514</v>
          </cell>
          <cell r="AS121">
            <v>1936</v>
          </cell>
          <cell r="AV121">
            <v>2159</v>
          </cell>
          <cell r="AW121">
            <v>1805</v>
          </cell>
          <cell r="AX121">
            <v>2261</v>
          </cell>
          <cell r="AY121">
            <v>2704</v>
          </cell>
          <cell r="AZ121">
            <v>845</v>
          </cell>
          <cell r="BC121">
            <v>3485</v>
          </cell>
          <cell r="BD121">
            <v>3345</v>
          </cell>
          <cell r="BE121">
            <v>1908</v>
          </cell>
          <cell r="BF121">
            <v>2407</v>
          </cell>
          <cell r="BG121">
            <v>1840</v>
          </cell>
          <cell r="BJ121">
            <v>1901</v>
          </cell>
          <cell r="BK121">
            <v>6064</v>
          </cell>
          <cell r="BN121">
            <v>4569</v>
          </cell>
          <cell r="BO121">
            <v>3318</v>
          </cell>
          <cell r="BR121">
            <v>1613</v>
          </cell>
          <cell r="BS121">
            <v>3366</v>
          </cell>
          <cell r="BT121">
            <v>4103</v>
          </cell>
          <cell r="BU121">
            <v>4275</v>
          </cell>
          <cell r="BV121">
            <v>3140</v>
          </cell>
          <cell r="BY121">
            <v>2609</v>
          </cell>
          <cell r="BZ121">
            <v>2203</v>
          </cell>
          <cell r="CA121">
            <v>2992</v>
          </cell>
          <cell r="CB121">
            <v>2192</v>
          </cell>
          <cell r="CC121">
            <v>1655</v>
          </cell>
          <cell r="CF121">
            <v>3815</v>
          </cell>
          <cell r="CG121">
            <v>3892</v>
          </cell>
          <cell r="CH121">
            <v>3600</v>
          </cell>
          <cell r="CI121">
            <v>3553</v>
          </cell>
          <cell r="CJ121">
            <v>3342</v>
          </cell>
          <cell r="CM121">
            <v>1755</v>
          </cell>
          <cell r="CN121">
            <v>3051</v>
          </cell>
          <cell r="CO121">
            <v>3867</v>
          </cell>
          <cell r="CP121">
            <v>3282</v>
          </cell>
          <cell r="CQ121">
            <v>7041</v>
          </cell>
          <cell r="CU121">
            <v>33</v>
          </cell>
          <cell r="CV121">
            <v>2835</v>
          </cell>
          <cell r="CW121">
            <v>2677</v>
          </cell>
          <cell r="CX121">
            <v>1915</v>
          </cell>
          <cell r="CY121">
            <v>1995</v>
          </cell>
          <cell r="DB121">
            <v>1377</v>
          </cell>
          <cell r="DC121">
            <v>1547</v>
          </cell>
          <cell r="DD121">
            <v>2406</v>
          </cell>
          <cell r="DE121">
            <v>1954</v>
          </cell>
          <cell r="DF121">
            <v>0</v>
          </cell>
          <cell r="DI121">
            <v>0</v>
          </cell>
          <cell r="DJ121">
            <v>2308</v>
          </cell>
          <cell r="DK121">
            <v>1821</v>
          </cell>
          <cell r="DL121">
            <v>1366</v>
          </cell>
          <cell r="DM121">
            <v>2222</v>
          </cell>
          <cell r="DP121">
            <v>2059</v>
          </cell>
          <cell r="DQ121">
            <v>1751</v>
          </cell>
          <cell r="DR121">
            <v>2614</v>
          </cell>
          <cell r="DS121">
            <v>1527</v>
          </cell>
          <cell r="DT121">
            <v>3786</v>
          </cell>
        </row>
        <row r="122">
          <cell r="F122">
            <v>8</v>
          </cell>
          <cell r="G122">
            <v>470</v>
          </cell>
          <cell r="H122">
            <v>574</v>
          </cell>
          <cell r="I122">
            <v>955</v>
          </cell>
          <cell r="L122">
            <v>545</v>
          </cell>
          <cell r="M122">
            <v>817</v>
          </cell>
          <cell r="N122">
            <v>875</v>
          </cell>
          <cell r="O122">
            <v>682</v>
          </cell>
          <cell r="P122">
            <v>763</v>
          </cell>
          <cell r="S122">
            <v>392</v>
          </cell>
          <cell r="T122">
            <v>1029</v>
          </cell>
          <cell r="U122">
            <v>1360</v>
          </cell>
          <cell r="V122">
            <v>1345</v>
          </cell>
          <cell r="W122">
            <v>344</v>
          </cell>
          <cell r="Z122">
            <v>455</v>
          </cell>
          <cell r="AA122">
            <v>1424</v>
          </cell>
          <cell r="AB122">
            <v>2392</v>
          </cell>
          <cell r="AC122">
            <v>1443</v>
          </cell>
          <cell r="AD122">
            <v>1342</v>
          </cell>
          <cell r="AG122">
            <v>1228</v>
          </cell>
          <cell r="AH122">
            <v>2942</v>
          </cell>
          <cell r="AJ122">
            <v>14</v>
          </cell>
          <cell r="AK122">
            <v>1225</v>
          </cell>
          <cell r="AL122">
            <v>853</v>
          </cell>
          <cell r="AO122">
            <v>3166</v>
          </cell>
          <cell r="AP122">
            <v>2145</v>
          </cell>
          <cell r="AQ122">
            <v>1112</v>
          </cell>
          <cell r="AR122">
            <v>1514</v>
          </cell>
          <cell r="AS122">
            <v>1936</v>
          </cell>
          <cell r="AV122">
            <v>2159</v>
          </cell>
          <cell r="AW122">
            <v>1805</v>
          </cell>
          <cell r="AX122">
            <v>2261</v>
          </cell>
          <cell r="AY122">
            <v>2704</v>
          </cell>
          <cell r="AZ122">
            <v>845</v>
          </cell>
          <cell r="BC122">
            <v>3485</v>
          </cell>
          <cell r="BD122">
            <v>3345</v>
          </cell>
          <cell r="BE122">
            <v>1908</v>
          </cell>
          <cell r="BF122">
            <v>2407</v>
          </cell>
          <cell r="BG122">
            <v>1840</v>
          </cell>
          <cell r="BJ122">
            <v>1901</v>
          </cell>
          <cell r="BK122">
            <v>6064</v>
          </cell>
          <cell r="BN122">
            <v>4569</v>
          </cell>
          <cell r="BO122">
            <v>3318</v>
          </cell>
          <cell r="BR122">
            <v>1613</v>
          </cell>
          <cell r="BS122">
            <v>3366</v>
          </cell>
          <cell r="BT122">
            <v>4103</v>
          </cell>
          <cell r="BU122">
            <v>4275</v>
          </cell>
          <cell r="BV122">
            <v>3140</v>
          </cell>
          <cell r="BY122">
            <v>2609</v>
          </cell>
          <cell r="BZ122">
            <v>2203</v>
          </cell>
          <cell r="CA122">
            <v>2992</v>
          </cell>
          <cell r="CB122">
            <v>2192</v>
          </cell>
          <cell r="CC122">
            <v>1655</v>
          </cell>
          <cell r="CF122">
            <v>3815</v>
          </cell>
          <cell r="CG122">
            <v>3892</v>
          </cell>
          <cell r="CH122">
            <v>3600</v>
          </cell>
          <cell r="CI122">
            <v>3553</v>
          </cell>
          <cell r="CJ122">
            <v>3342</v>
          </cell>
          <cell r="CM122">
            <v>1755</v>
          </cell>
          <cell r="CN122">
            <v>3051</v>
          </cell>
          <cell r="CO122">
            <v>3867</v>
          </cell>
          <cell r="CP122">
            <v>3282</v>
          </cell>
          <cell r="CQ122">
            <v>7041</v>
          </cell>
          <cell r="CU122">
            <v>33</v>
          </cell>
          <cell r="CV122">
            <v>2835</v>
          </cell>
          <cell r="CW122">
            <v>2677</v>
          </cell>
          <cell r="CX122">
            <v>1915</v>
          </cell>
          <cell r="CY122">
            <v>1995</v>
          </cell>
          <cell r="DB122">
            <v>1377</v>
          </cell>
          <cell r="DC122">
            <v>1547</v>
          </cell>
          <cell r="DD122">
            <v>2406</v>
          </cell>
          <cell r="DE122">
            <v>1954</v>
          </cell>
          <cell r="DF122">
            <v>0</v>
          </cell>
          <cell r="DI122">
            <v>0</v>
          </cell>
          <cell r="DJ122">
            <v>2308</v>
          </cell>
          <cell r="DK122">
            <v>1821</v>
          </cell>
          <cell r="DL122">
            <v>1366</v>
          </cell>
          <cell r="DM122">
            <v>2222</v>
          </cell>
          <cell r="DP122">
            <v>2059</v>
          </cell>
          <cell r="DQ122">
            <v>1751</v>
          </cell>
          <cell r="DR122">
            <v>2614</v>
          </cell>
          <cell r="DS122">
            <v>1527</v>
          </cell>
          <cell r="DT122">
            <v>3786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Z122">
            <v>0</v>
          </cell>
          <cell r="FA122">
            <v>0</v>
          </cell>
          <cell r="FB122">
            <v>0</v>
          </cell>
          <cell r="FD122">
            <v>0</v>
          </cell>
          <cell r="FE122">
            <v>0</v>
          </cell>
          <cell r="FH122">
            <v>0</v>
          </cell>
          <cell r="FI122">
            <v>0</v>
          </cell>
          <cell r="FJ122">
            <v>0</v>
          </cell>
          <cell r="FK122">
            <v>0</v>
          </cell>
          <cell r="FL122">
            <v>0</v>
          </cell>
          <cell r="FO122">
            <v>0</v>
          </cell>
          <cell r="FP122">
            <v>0</v>
          </cell>
          <cell r="FQ122">
            <v>0</v>
          </cell>
          <cell r="FR122">
            <v>0</v>
          </cell>
          <cell r="FS122">
            <v>0</v>
          </cell>
          <cell r="FV122">
            <v>0</v>
          </cell>
          <cell r="FW122">
            <v>0</v>
          </cell>
          <cell r="FX122">
            <v>0</v>
          </cell>
          <cell r="FY122">
            <v>0</v>
          </cell>
          <cell r="FZ122">
            <v>0</v>
          </cell>
          <cell r="GC122">
            <v>0</v>
          </cell>
          <cell r="GD122">
            <v>0</v>
          </cell>
          <cell r="GE122">
            <v>0</v>
          </cell>
          <cell r="GF122">
            <v>0</v>
          </cell>
          <cell r="GG122">
            <v>0</v>
          </cell>
          <cell r="GK122">
            <v>0</v>
          </cell>
          <cell r="GL122">
            <v>0</v>
          </cell>
          <cell r="GM122">
            <v>0</v>
          </cell>
          <cell r="GN122">
            <v>0</v>
          </cell>
          <cell r="GO122">
            <v>0</v>
          </cell>
          <cell r="GR122">
            <v>0</v>
          </cell>
          <cell r="GS122">
            <v>0</v>
          </cell>
          <cell r="GT122">
            <v>0</v>
          </cell>
          <cell r="GU122">
            <v>0</v>
          </cell>
          <cell r="GV122">
            <v>0</v>
          </cell>
          <cell r="GY122">
            <v>0</v>
          </cell>
          <cell r="GZ122">
            <v>0</v>
          </cell>
          <cell r="HA122">
            <v>0</v>
          </cell>
          <cell r="HB122">
            <v>0</v>
          </cell>
          <cell r="HC122">
            <v>0</v>
          </cell>
          <cell r="HF122">
            <v>0</v>
          </cell>
          <cell r="HG122">
            <v>0</v>
          </cell>
          <cell r="HH122">
            <v>0</v>
          </cell>
          <cell r="HI122">
            <v>0</v>
          </cell>
          <cell r="HJ122">
            <v>0</v>
          </cell>
          <cell r="HM122">
            <v>0</v>
          </cell>
          <cell r="HO122">
            <v>0</v>
          </cell>
          <cell r="HP122">
            <v>0</v>
          </cell>
          <cell r="HQ122">
            <v>0</v>
          </cell>
          <cell r="HR122">
            <v>0</v>
          </cell>
          <cell r="HU122">
            <v>0</v>
          </cell>
          <cell r="HV122">
            <v>0</v>
          </cell>
          <cell r="HW122">
            <v>0</v>
          </cell>
          <cell r="HX122">
            <v>0</v>
          </cell>
          <cell r="HY122">
            <v>0</v>
          </cell>
          <cell r="IB122">
            <v>0</v>
          </cell>
          <cell r="IC122">
            <v>0</v>
          </cell>
          <cell r="ID122">
            <v>0</v>
          </cell>
          <cell r="IE122">
            <v>0</v>
          </cell>
          <cell r="IF122">
            <v>0</v>
          </cell>
          <cell r="II122">
            <v>0</v>
          </cell>
          <cell r="IJ122">
            <v>0</v>
          </cell>
          <cell r="IK122">
            <v>0</v>
          </cell>
          <cell r="IL122">
            <v>0</v>
          </cell>
          <cell r="IM122">
            <v>0</v>
          </cell>
          <cell r="IP122">
            <v>0</v>
          </cell>
          <cell r="IQ122">
            <v>0</v>
          </cell>
          <cell r="IR122">
            <v>0</v>
          </cell>
          <cell r="IS122">
            <v>0</v>
          </cell>
        </row>
        <row r="130">
          <cell r="F130">
            <v>1</v>
          </cell>
          <cell r="H130">
            <v>1</v>
          </cell>
          <cell r="I130">
            <v>0.99962769918093819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S130">
            <v>0.99907706506691274</v>
          </cell>
          <cell r="T130">
            <v>1</v>
          </cell>
          <cell r="U130">
            <v>1</v>
          </cell>
          <cell r="V130">
            <v>1</v>
          </cell>
          <cell r="W130">
            <v>1</v>
          </cell>
          <cell r="Z130">
            <v>1</v>
          </cell>
          <cell r="AA130">
            <v>1</v>
          </cell>
          <cell r="AB130">
            <v>1</v>
          </cell>
          <cell r="AC130">
            <v>0.99967532467532472</v>
          </cell>
          <cell r="AD130">
            <v>0.99948024948024949</v>
          </cell>
          <cell r="AG130">
            <v>1</v>
          </cell>
          <cell r="AH130">
            <v>1</v>
          </cell>
          <cell r="AJ130">
            <v>0.99958018471872379</v>
          </cell>
          <cell r="AL130">
            <v>1</v>
          </cell>
          <cell r="AO130">
            <v>1</v>
          </cell>
          <cell r="AP130">
            <v>1</v>
          </cell>
          <cell r="AQ130">
            <v>1</v>
          </cell>
          <cell r="AR130">
            <v>0.99795291709314227</v>
          </cell>
          <cell r="AS130">
            <v>1</v>
          </cell>
          <cell r="AV130">
            <v>1</v>
          </cell>
          <cell r="AW130">
            <v>1</v>
          </cell>
          <cell r="AX130">
            <v>1</v>
          </cell>
          <cell r="AY130">
            <v>0.9994517543859649</v>
          </cell>
          <cell r="AZ130">
            <v>0.99964247407937079</v>
          </cell>
          <cell r="BC130">
            <v>1</v>
          </cell>
          <cell r="BD130">
            <v>1</v>
          </cell>
          <cell r="BE130">
            <v>0.99873056172643604</v>
          </cell>
          <cell r="BF130">
            <v>1</v>
          </cell>
          <cell r="BG130">
            <v>1</v>
          </cell>
          <cell r="BJ130">
            <v>0.99872340425531914</v>
          </cell>
          <cell r="BK130">
            <v>0.9997354497354497</v>
          </cell>
          <cell r="BM130">
            <v>0.99969484284406473</v>
          </cell>
          <cell r="BN130">
            <v>1</v>
          </cell>
          <cell r="BO130">
            <v>1</v>
          </cell>
          <cell r="BR130">
            <v>0.99916177703269071</v>
          </cell>
          <cell r="BS130">
            <v>1</v>
          </cell>
          <cell r="BT130">
            <v>1</v>
          </cell>
          <cell r="BU130">
            <v>0.99916597164303589</v>
          </cell>
          <cell r="BV130">
            <v>1</v>
          </cell>
          <cell r="BY130">
            <v>0.99667497921862014</v>
          </cell>
          <cell r="BZ130">
            <v>1</v>
          </cell>
          <cell r="CA130">
            <v>0.99959693671906491</v>
          </cell>
          <cell r="CB130">
            <v>1</v>
          </cell>
          <cell r="CC130">
            <v>1</v>
          </cell>
          <cell r="CF130">
            <v>1</v>
          </cell>
          <cell r="CG130">
            <v>0.99966147596479349</v>
          </cell>
          <cell r="CH130">
            <v>1</v>
          </cell>
          <cell r="CI130">
            <v>0.99964676792652774</v>
          </cell>
          <cell r="CJ130">
            <v>0.99937284415177174</v>
          </cell>
          <cell r="CM130">
            <v>0.99921073401736382</v>
          </cell>
          <cell r="CN130">
            <v>0.99923992906004555</v>
          </cell>
          <cell r="CO130">
            <v>1</v>
          </cell>
          <cell r="CP130">
            <v>1</v>
          </cell>
          <cell r="CQ130">
            <v>0.99980107419932363</v>
          </cell>
          <cell r="CU130">
            <v>0.99956597222222221</v>
          </cell>
          <cell r="CV130">
            <v>0.99844720496894412</v>
          </cell>
          <cell r="CW130">
            <v>0.99912587412587417</v>
          </cell>
          <cell r="CX130">
            <v>1</v>
          </cell>
          <cell r="CY130">
            <v>0.99941995359628766</v>
          </cell>
          <cell r="DB130">
            <v>1</v>
          </cell>
          <cell r="DC130">
            <v>1</v>
          </cell>
          <cell r="DD130">
            <v>1</v>
          </cell>
          <cell r="DE130">
            <v>1</v>
          </cell>
          <cell r="DJ130">
            <v>1</v>
          </cell>
          <cell r="DK130">
            <v>1</v>
          </cell>
          <cell r="DL130">
            <v>0.99924755455229497</v>
          </cell>
          <cell r="DM130">
            <v>1</v>
          </cell>
          <cell r="DP130">
            <v>0.99940828402366866</v>
          </cell>
          <cell r="DQ130">
            <v>0.99973821989528799</v>
          </cell>
          <cell r="DR130">
            <v>0.99863138686131392</v>
          </cell>
          <cell r="DS130">
            <v>0.99950347567030784</v>
          </cell>
          <cell r="DT130">
            <v>1</v>
          </cell>
          <cell r="DX130" t="e">
            <v>#DIV/0!</v>
          </cell>
          <cell r="DY130" t="e">
            <v>#DIV/0!</v>
          </cell>
          <cell r="DZ130" t="e">
            <v>#DIV/0!</v>
          </cell>
          <cell r="EA130" t="e">
            <v>#DIV/0!</v>
          </cell>
          <cell r="EB130" t="e">
            <v>#DIV/0!</v>
          </cell>
          <cell r="EE130" t="e">
            <v>#DIV/0!</v>
          </cell>
          <cell r="EF130" t="e">
            <v>#DIV/0!</v>
          </cell>
          <cell r="EG130" t="e">
            <v>#DIV/0!</v>
          </cell>
          <cell r="EH130" t="e">
            <v>#DIV/0!</v>
          </cell>
          <cell r="EI130" t="e">
            <v>#DIV/0!</v>
          </cell>
          <cell r="EL130" t="e">
            <v>#DIV/0!</v>
          </cell>
          <cell r="EM130" t="e">
            <v>#DIV/0!</v>
          </cell>
          <cell r="EN130" t="e">
            <v>#DIV/0!</v>
          </cell>
          <cell r="EO130" t="e">
            <v>#DIV/0!</v>
          </cell>
          <cell r="EP130" t="e">
            <v>#DIV/0!</v>
          </cell>
          <cell r="ES130" t="e">
            <v>#DIV/0!</v>
          </cell>
          <cell r="ET130" t="e">
            <v>#DIV/0!</v>
          </cell>
          <cell r="EU130" t="e">
            <v>#DIV/0!</v>
          </cell>
          <cell r="EV130" t="e">
            <v>#DIV/0!</v>
          </cell>
          <cell r="EW130" t="e">
            <v>#DIV/0!</v>
          </cell>
          <cell r="EZ130" t="e">
            <v>#DIV/0!</v>
          </cell>
          <cell r="FA130" t="e">
            <v>#DIV/0!</v>
          </cell>
          <cell r="FB130" t="e">
            <v>#DIV/0!</v>
          </cell>
          <cell r="FD130" t="e">
            <v>#DIV/0!</v>
          </cell>
          <cell r="FE130" t="e">
            <v>#DIV/0!</v>
          </cell>
          <cell r="FH130" t="e">
            <v>#DIV/0!</v>
          </cell>
          <cell r="FI130" t="e">
            <v>#DIV/0!</v>
          </cell>
          <cell r="FJ130" t="e">
            <v>#DIV/0!</v>
          </cell>
          <cell r="FK130" t="e">
            <v>#DIV/0!</v>
          </cell>
          <cell r="FL130" t="e">
            <v>#DIV/0!</v>
          </cell>
          <cell r="FO130" t="e">
            <v>#DIV/0!</v>
          </cell>
          <cell r="FP130" t="e">
            <v>#DIV/0!</v>
          </cell>
          <cell r="FQ130" t="e">
            <v>#DIV/0!</v>
          </cell>
          <cell r="FR130" t="e">
            <v>#DIV/0!</v>
          </cell>
          <cell r="FS130" t="e">
            <v>#DIV/0!</v>
          </cell>
          <cell r="FV130" t="e">
            <v>#DIV/0!</v>
          </cell>
          <cell r="FW130" t="e">
            <v>#DIV/0!</v>
          </cell>
          <cell r="FX130" t="e">
            <v>#DIV/0!</v>
          </cell>
          <cell r="FY130" t="e">
            <v>#DIV/0!</v>
          </cell>
          <cell r="FZ130" t="e">
            <v>#DIV/0!</v>
          </cell>
          <cell r="GC130" t="e">
            <v>#DIV/0!</v>
          </cell>
          <cell r="GD130" t="e">
            <v>#DIV/0!</v>
          </cell>
          <cell r="GE130" t="e">
            <v>#DIV/0!</v>
          </cell>
          <cell r="GF130" t="e">
            <v>#DIV/0!</v>
          </cell>
          <cell r="GG130" t="e">
            <v>#DIV/0!</v>
          </cell>
          <cell r="GK130" t="e">
            <v>#DIV/0!</v>
          </cell>
          <cell r="GL130" t="e">
            <v>#DIV/0!</v>
          </cell>
          <cell r="GM130" t="e">
            <v>#DIV/0!</v>
          </cell>
          <cell r="GN130" t="e">
            <v>#DIV/0!</v>
          </cell>
          <cell r="GO130" t="e">
            <v>#DIV/0!</v>
          </cell>
          <cell r="GR130" t="e">
            <v>#DIV/0!</v>
          </cell>
          <cell r="GS130" t="e">
            <v>#DIV/0!</v>
          </cell>
          <cell r="GT130" t="e">
            <v>#DIV/0!</v>
          </cell>
          <cell r="GU130" t="e">
            <v>#DIV/0!</v>
          </cell>
          <cell r="GV130" t="e">
            <v>#DIV/0!</v>
          </cell>
          <cell r="GY130" t="e">
            <v>#DIV/0!</v>
          </cell>
          <cell r="GZ130" t="e">
            <v>#DIV/0!</v>
          </cell>
          <cell r="HA130" t="e">
            <v>#DIV/0!</v>
          </cell>
          <cell r="HB130" t="e">
            <v>#DIV/0!</v>
          </cell>
          <cell r="HC130" t="e">
            <v>#DIV/0!</v>
          </cell>
          <cell r="HF130" t="e">
            <v>#DIV/0!</v>
          </cell>
          <cell r="HG130" t="e">
            <v>#DIV/0!</v>
          </cell>
          <cell r="HH130" t="e">
            <v>#DIV/0!</v>
          </cell>
          <cell r="HI130" t="e">
            <v>#DIV/0!</v>
          </cell>
          <cell r="HJ130" t="e">
            <v>#DIV/0!</v>
          </cell>
          <cell r="HM130" t="e">
            <v>#DIV/0!</v>
          </cell>
          <cell r="HO130" t="e">
            <v>#DIV/0!</v>
          </cell>
          <cell r="HP130" t="e">
            <v>#DIV/0!</v>
          </cell>
          <cell r="HQ130" t="e">
            <v>#DIV/0!</v>
          </cell>
          <cell r="HR130" t="e">
            <v>#DIV/0!</v>
          </cell>
          <cell r="HU130" t="e">
            <v>#DIV/0!</v>
          </cell>
          <cell r="HV130" t="e">
            <v>#DIV/0!</v>
          </cell>
          <cell r="HW130" t="e">
            <v>#DIV/0!</v>
          </cell>
          <cell r="HX130" t="e">
            <v>#DIV/0!</v>
          </cell>
          <cell r="HY130" t="e">
            <v>#DIV/0!</v>
          </cell>
          <cell r="IB130" t="e">
            <v>#DIV/0!</v>
          </cell>
          <cell r="IC130" t="e">
            <v>#DIV/0!</v>
          </cell>
          <cell r="ID130" t="e">
            <v>#DIV/0!</v>
          </cell>
          <cell r="IE130" t="e">
            <v>#DIV/0!</v>
          </cell>
          <cell r="IF130" t="e">
            <v>#DIV/0!</v>
          </cell>
          <cell r="II130" t="e">
            <v>#DIV/0!</v>
          </cell>
          <cell r="IJ130" t="e">
            <v>#DIV/0!</v>
          </cell>
          <cell r="IK130" t="e">
            <v>#DIV/0!</v>
          </cell>
          <cell r="IL130" t="e">
            <v>#DIV/0!</v>
          </cell>
          <cell r="IM130" t="e">
            <v>#DIV/0!</v>
          </cell>
          <cell r="IP130" t="e">
            <v>#DIV/0!</v>
          </cell>
          <cell r="IQ130" t="e">
            <v>#DIV/0!</v>
          </cell>
          <cell r="IR130" t="e">
            <v>#DIV/0!</v>
          </cell>
          <cell r="IS130" t="e">
            <v>#DIV/0!</v>
          </cell>
        </row>
        <row r="131">
          <cell r="F131">
            <v>1194</v>
          </cell>
          <cell r="H131">
            <v>1435</v>
          </cell>
          <cell r="I131">
            <v>2686</v>
          </cell>
          <cell r="L131">
            <v>2104</v>
          </cell>
          <cell r="M131">
            <v>1521</v>
          </cell>
          <cell r="N131">
            <v>1465</v>
          </cell>
          <cell r="O131">
            <v>578</v>
          </cell>
          <cell r="P131">
            <v>1552</v>
          </cell>
          <cell r="S131">
            <v>2167</v>
          </cell>
          <cell r="T131">
            <v>2578</v>
          </cell>
          <cell r="U131">
            <v>2481</v>
          </cell>
          <cell r="V131">
            <v>2933</v>
          </cell>
          <cell r="W131">
            <v>2171</v>
          </cell>
          <cell r="Z131">
            <v>1773</v>
          </cell>
          <cell r="AA131">
            <v>975</v>
          </cell>
          <cell r="AB131">
            <v>2521</v>
          </cell>
          <cell r="AC131">
            <v>3080</v>
          </cell>
          <cell r="AD131">
            <v>1924</v>
          </cell>
          <cell r="AG131">
            <v>2653</v>
          </cell>
          <cell r="AH131">
            <v>475</v>
          </cell>
          <cell r="AJ131">
            <v>2382</v>
          </cell>
          <cell r="AL131">
            <v>1677</v>
          </cell>
          <cell r="AO131">
            <v>3109</v>
          </cell>
          <cell r="AP131">
            <v>2045</v>
          </cell>
          <cell r="AQ131">
            <v>823</v>
          </cell>
          <cell r="AR131">
            <v>977</v>
          </cell>
          <cell r="AS131">
            <v>1350</v>
          </cell>
          <cell r="AV131">
            <v>2025</v>
          </cell>
          <cell r="AW131">
            <v>1970</v>
          </cell>
          <cell r="AX131">
            <v>1550</v>
          </cell>
          <cell r="AY131">
            <v>1824</v>
          </cell>
          <cell r="AZ131">
            <v>2797</v>
          </cell>
          <cell r="BC131">
            <v>1756</v>
          </cell>
          <cell r="BD131">
            <v>1446</v>
          </cell>
          <cell r="BE131">
            <v>3151</v>
          </cell>
          <cell r="BF131">
            <v>1872</v>
          </cell>
          <cell r="BG131">
            <v>3696</v>
          </cell>
          <cell r="BJ131">
            <v>2350</v>
          </cell>
          <cell r="BK131">
            <v>3780</v>
          </cell>
          <cell r="BM131">
            <v>3277</v>
          </cell>
          <cell r="BN131">
            <v>1789</v>
          </cell>
          <cell r="BO131">
            <v>2131</v>
          </cell>
          <cell r="BR131">
            <v>1193</v>
          </cell>
          <cell r="BS131">
            <v>943</v>
          </cell>
          <cell r="BT131">
            <v>1404</v>
          </cell>
          <cell r="BU131">
            <v>3597</v>
          </cell>
          <cell r="BV131">
            <v>505</v>
          </cell>
          <cell r="BY131">
            <v>1203</v>
          </cell>
          <cell r="BZ131">
            <v>1862</v>
          </cell>
          <cell r="CA131">
            <v>2481</v>
          </cell>
          <cell r="CB131">
            <v>2028</v>
          </cell>
          <cell r="CC131">
            <v>1619</v>
          </cell>
          <cell r="CF131">
            <v>902</v>
          </cell>
          <cell r="CG131">
            <v>2954</v>
          </cell>
          <cell r="CH131">
            <v>1307</v>
          </cell>
          <cell r="CI131">
            <v>2831</v>
          </cell>
          <cell r="CJ131">
            <v>3189</v>
          </cell>
          <cell r="CM131">
            <v>3801</v>
          </cell>
          <cell r="CN131">
            <v>3947</v>
          </cell>
          <cell r="CO131">
            <v>4514</v>
          </cell>
          <cell r="CP131">
            <v>3974</v>
          </cell>
          <cell r="CQ131">
            <v>5027</v>
          </cell>
          <cell r="CU131">
            <v>2304</v>
          </cell>
          <cell r="CV131">
            <v>644</v>
          </cell>
          <cell r="CW131">
            <v>1144</v>
          </cell>
          <cell r="CX131">
            <v>741</v>
          </cell>
          <cell r="CY131">
            <v>3448</v>
          </cell>
          <cell r="DB131">
            <v>1434</v>
          </cell>
          <cell r="DC131">
            <v>2694</v>
          </cell>
          <cell r="DD131">
            <v>1621</v>
          </cell>
          <cell r="DE131">
            <v>4028</v>
          </cell>
          <cell r="DF131">
            <v>0</v>
          </cell>
          <cell r="DI131">
            <v>0</v>
          </cell>
          <cell r="DJ131">
            <v>1383</v>
          </cell>
          <cell r="DK131">
            <v>2437</v>
          </cell>
          <cell r="DL131">
            <v>2658</v>
          </cell>
          <cell r="DM131">
            <v>3578</v>
          </cell>
          <cell r="DP131">
            <v>3380</v>
          </cell>
          <cell r="DQ131">
            <v>3820</v>
          </cell>
          <cell r="DR131">
            <v>2192</v>
          </cell>
          <cell r="DS131">
            <v>2014</v>
          </cell>
          <cell r="DT131">
            <v>3694</v>
          </cell>
        </row>
        <row r="132">
          <cell r="F132">
            <v>1194</v>
          </cell>
          <cell r="H132">
            <v>1435</v>
          </cell>
          <cell r="I132">
            <v>2685</v>
          </cell>
          <cell r="L132">
            <v>2104</v>
          </cell>
          <cell r="M132">
            <v>1521</v>
          </cell>
          <cell r="N132">
            <v>1465</v>
          </cell>
          <cell r="O132">
            <v>578</v>
          </cell>
          <cell r="P132">
            <v>1552</v>
          </cell>
          <cell r="S132">
            <v>2165</v>
          </cell>
          <cell r="T132">
            <v>2578</v>
          </cell>
          <cell r="U132">
            <v>2481</v>
          </cell>
          <cell r="V132">
            <v>2933</v>
          </cell>
          <cell r="W132">
            <v>2171</v>
          </cell>
          <cell r="Z132">
            <v>1773</v>
          </cell>
          <cell r="AA132">
            <v>975</v>
          </cell>
          <cell r="AB132">
            <v>2521</v>
          </cell>
          <cell r="AC132">
            <v>3079</v>
          </cell>
          <cell r="AD132">
            <v>1923</v>
          </cell>
          <cell r="AG132">
            <v>2653</v>
          </cell>
          <cell r="AH132">
            <v>475</v>
          </cell>
          <cell r="AJ132">
            <v>2381</v>
          </cell>
          <cell r="AL132">
            <v>1677</v>
          </cell>
          <cell r="AO132">
            <v>3109</v>
          </cell>
          <cell r="AP132">
            <v>2045</v>
          </cell>
          <cell r="AQ132">
            <v>823</v>
          </cell>
          <cell r="AR132">
            <v>975</v>
          </cell>
          <cell r="AS132">
            <v>1350</v>
          </cell>
          <cell r="AV132">
            <v>2025</v>
          </cell>
          <cell r="AW132">
            <v>1970</v>
          </cell>
          <cell r="AX132">
            <v>1550</v>
          </cell>
          <cell r="AY132">
            <v>1823</v>
          </cell>
          <cell r="AZ132">
            <v>2796</v>
          </cell>
          <cell r="BC132">
            <v>1756</v>
          </cell>
          <cell r="BD132">
            <v>1446</v>
          </cell>
          <cell r="BE132">
            <v>3147</v>
          </cell>
          <cell r="BF132">
            <v>1872</v>
          </cell>
          <cell r="BG132">
            <v>3696</v>
          </cell>
          <cell r="BJ132">
            <v>2347</v>
          </cell>
          <cell r="BK132">
            <v>3779</v>
          </cell>
          <cell r="BM132">
            <v>3276</v>
          </cell>
          <cell r="BN132">
            <v>1789</v>
          </cell>
          <cell r="BO132">
            <v>2131</v>
          </cell>
          <cell r="BR132">
            <v>1192</v>
          </cell>
          <cell r="BS132">
            <v>943</v>
          </cell>
          <cell r="BT132">
            <v>1404</v>
          </cell>
          <cell r="BU132">
            <v>3594</v>
          </cell>
          <cell r="BV132">
            <v>505</v>
          </cell>
          <cell r="BY132">
            <v>1199</v>
          </cell>
          <cell r="BZ132">
            <v>1862</v>
          </cell>
          <cell r="CA132">
            <v>2480</v>
          </cell>
          <cell r="CB132">
            <v>2028</v>
          </cell>
          <cell r="CC132">
            <v>1619</v>
          </cell>
          <cell r="CF132">
            <v>902</v>
          </cell>
          <cell r="CG132">
            <v>2953</v>
          </cell>
          <cell r="CH132">
            <v>1307</v>
          </cell>
          <cell r="CI132">
            <v>2830</v>
          </cell>
          <cell r="CJ132">
            <v>3187</v>
          </cell>
          <cell r="CM132">
            <v>3798</v>
          </cell>
          <cell r="CN132">
            <v>3944</v>
          </cell>
          <cell r="CO132">
            <v>4514</v>
          </cell>
          <cell r="CP132">
            <v>3974</v>
          </cell>
          <cell r="CQ132">
            <v>5026</v>
          </cell>
          <cell r="CU132">
            <v>2303</v>
          </cell>
          <cell r="CV132">
            <v>643</v>
          </cell>
          <cell r="CW132">
            <v>1143</v>
          </cell>
          <cell r="CX132">
            <v>741</v>
          </cell>
          <cell r="CY132">
            <v>3446</v>
          </cell>
          <cell r="DB132">
            <v>1434</v>
          </cell>
          <cell r="DC132">
            <v>2694</v>
          </cell>
          <cell r="DD132">
            <v>1621</v>
          </cell>
          <cell r="DE132">
            <v>4028</v>
          </cell>
          <cell r="DF132">
            <v>0</v>
          </cell>
          <cell r="DI132">
            <v>0</v>
          </cell>
          <cell r="DJ132">
            <v>1383</v>
          </cell>
          <cell r="DK132">
            <v>2437</v>
          </cell>
          <cell r="DL132">
            <v>2656</v>
          </cell>
          <cell r="DM132">
            <v>3578</v>
          </cell>
          <cell r="DP132">
            <v>3378</v>
          </cell>
          <cell r="DQ132">
            <v>3819</v>
          </cell>
          <cell r="DR132">
            <v>2189</v>
          </cell>
          <cell r="DS132">
            <v>2013</v>
          </cell>
          <cell r="DT132">
            <v>3694</v>
          </cell>
        </row>
      </sheetData>
      <sheetData sheetId="13">
        <row r="91">
          <cell r="D91" t="e">
            <v>#DIV/0!</v>
          </cell>
          <cell r="G91" t="e">
            <v>#DIV/0!</v>
          </cell>
          <cell r="H91" t="e">
            <v>#DIV/0!</v>
          </cell>
          <cell r="I91" t="e">
            <v>#DIV/0!</v>
          </cell>
          <cell r="J91" t="e">
            <v>#DIV/0!</v>
          </cell>
          <cell r="K91" t="e">
            <v>#DIV/0!</v>
          </cell>
          <cell r="N91" t="e">
            <v>#DIV/0!</v>
          </cell>
          <cell r="O91" t="e">
            <v>#DIV/0!</v>
          </cell>
          <cell r="P91" t="e">
            <v>#DIV/0!</v>
          </cell>
          <cell r="Q91" t="e">
            <v>#DIV/0!</v>
          </cell>
          <cell r="R91" t="e">
            <v>#DIV/0!</v>
          </cell>
          <cell r="U91" t="e">
            <v>#DIV/0!</v>
          </cell>
          <cell r="V91" t="e">
            <v>#DIV/0!</v>
          </cell>
          <cell r="W91" t="e">
            <v>#DIV/0!</v>
          </cell>
          <cell r="X91" t="e">
            <v>#DIV/0!</v>
          </cell>
          <cell r="Y91" t="e">
            <v>#DIV/0!</v>
          </cell>
          <cell r="AB91" t="e">
            <v>#DIV/0!</v>
          </cell>
          <cell r="AC91" t="e">
            <v>#DIV/0!</v>
          </cell>
          <cell r="AD91" t="e">
            <v>#DIV/0!</v>
          </cell>
          <cell r="AE91" t="e">
            <v>#DIV/0!</v>
          </cell>
          <cell r="AF91" t="e">
            <v>#DIV/0!</v>
          </cell>
          <cell r="AG91" t="e">
            <v>#DIV/0!</v>
          </cell>
          <cell r="AJ91" t="e">
            <v>#DIV/0!</v>
          </cell>
          <cell r="AK91" t="e">
            <v>#DIV/0!</v>
          </cell>
          <cell r="AL91" t="e">
            <v>#DIV/0!</v>
          </cell>
          <cell r="AM91" t="e">
            <v>#DIV/0!</v>
          </cell>
          <cell r="AN91" t="e">
            <v>#DIV/0!</v>
          </cell>
          <cell r="AQ91" t="e">
            <v>#DIV/0!</v>
          </cell>
          <cell r="AR91" t="e">
            <v>#DIV/0!</v>
          </cell>
          <cell r="AS91" t="e">
            <v>#DIV/0!</v>
          </cell>
          <cell r="AT91" t="e">
            <v>#DIV/0!</v>
          </cell>
          <cell r="AU91" t="e">
            <v>#DIV/0!</v>
          </cell>
          <cell r="AX91" t="e">
            <v>#DIV/0!</v>
          </cell>
          <cell r="AY91" t="e">
            <v>#DIV/0!</v>
          </cell>
          <cell r="AZ91" t="e">
            <v>#DIV/0!</v>
          </cell>
          <cell r="BA91" t="e">
            <v>#DIV/0!</v>
          </cell>
          <cell r="BB91" t="e">
            <v>#DIV/0!</v>
          </cell>
          <cell r="BE91" t="e">
            <v>#DIV/0!</v>
          </cell>
          <cell r="BF91" t="e">
            <v>#DIV/0!</v>
          </cell>
          <cell r="BG91" t="e">
            <v>#DIV/0!</v>
          </cell>
          <cell r="BH91" t="e">
            <v>#DIV/0!</v>
          </cell>
          <cell r="BI91" t="e">
            <v>#DIV/0!</v>
          </cell>
          <cell r="BL91" t="e">
            <v>#DIV/0!</v>
          </cell>
          <cell r="BM91" t="e">
            <v>#DIV/0!</v>
          </cell>
          <cell r="BO91" t="e">
            <v>#DIV/0!</v>
          </cell>
          <cell r="BP91" t="e">
            <v>#DIV/0!</v>
          </cell>
          <cell r="BQ91" t="e">
            <v>#DIV/0!</v>
          </cell>
          <cell r="BT91" t="e">
            <v>#DIV/0!</v>
          </cell>
          <cell r="BU91" t="e">
            <v>#DIV/0!</v>
          </cell>
          <cell r="BV91" t="e">
            <v>#DIV/0!</v>
          </cell>
          <cell r="BW91" t="e">
            <v>#DIV/0!</v>
          </cell>
          <cell r="BX91" t="e">
            <v>#DIV/0!</v>
          </cell>
          <cell r="CA91" t="e">
            <v>#DIV/0!</v>
          </cell>
          <cell r="CB91" t="e">
            <v>#DIV/0!</v>
          </cell>
          <cell r="CC91" t="e">
            <v>#DIV/0!</v>
          </cell>
          <cell r="CD91" t="e">
            <v>#DIV/0!</v>
          </cell>
          <cell r="CE91" t="e">
            <v>#DIV/0!</v>
          </cell>
          <cell r="CH91" t="e">
            <v>#DIV/0!</v>
          </cell>
          <cell r="CI91" t="e">
            <v>#DIV/0!</v>
          </cell>
          <cell r="CJ91" t="e">
            <v>#DIV/0!</v>
          </cell>
          <cell r="CK91" t="e">
            <v>#DIV/0!</v>
          </cell>
          <cell r="CL91" t="e">
            <v>#DIV/0!</v>
          </cell>
          <cell r="CO91" t="e">
            <v>#DIV/0!</v>
          </cell>
          <cell r="CP91" t="e">
            <v>#DIV/0!</v>
          </cell>
          <cell r="CQ91" t="e">
            <v>#DIV/0!</v>
          </cell>
          <cell r="CR91" t="e">
            <v>#DIV/0!</v>
          </cell>
          <cell r="CT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 t="e">
            <v>#DIV/0!</v>
          </cell>
          <cell r="DD91" t="e">
            <v>#DIV/0!</v>
          </cell>
          <cell r="DE91" t="e">
            <v>#DIV/0!</v>
          </cell>
          <cell r="DF91" t="e">
            <v>#DIV/0!</v>
          </cell>
          <cell r="DG91" t="e">
            <v>#DIV/0!</v>
          </cell>
          <cell r="DH91" t="e">
            <v>#DIV/0!</v>
          </cell>
          <cell r="DK91" t="e">
            <v>#DIV/0!</v>
          </cell>
          <cell r="DL91" t="e">
            <v>#DIV/0!</v>
          </cell>
          <cell r="DM91" t="e">
            <v>#DIV/0!</v>
          </cell>
          <cell r="DN91" t="e">
            <v>#DIV/0!</v>
          </cell>
          <cell r="DO91" t="e">
            <v>#DIV/0!</v>
          </cell>
          <cell r="DR91" t="e">
            <v>#DIV/0!</v>
          </cell>
          <cell r="DS91" t="e">
            <v>#DIV/0!</v>
          </cell>
          <cell r="DT91" t="e">
            <v>#DIV/0!</v>
          </cell>
          <cell r="DU91" t="e">
            <v>#DIV/0!</v>
          </cell>
          <cell r="DV91" t="e">
            <v>#DIV/0!</v>
          </cell>
        </row>
        <row r="92">
          <cell r="D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L92">
            <v>0</v>
          </cell>
          <cell r="BM92">
            <v>0</v>
          </cell>
          <cell r="BO92">
            <v>0</v>
          </cell>
          <cell r="BP92">
            <v>0</v>
          </cell>
          <cell r="BQ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T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</row>
        <row r="93">
          <cell r="D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L93">
            <v>0</v>
          </cell>
          <cell r="BM93">
            <v>0</v>
          </cell>
          <cell r="BO93">
            <v>0</v>
          </cell>
          <cell r="BP93">
            <v>0</v>
          </cell>
          <cell r="BQ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T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O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</row>
        <row r="102">
          <cell r="D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L102">
            <v>0</v>
          </cell>
          <cell r="BM102">
            <v>0</v>
          </cell>
          <cell r="BO102">
            <v>0</v>
          </cell>
          <cell r="BP102">
            <v>0</v>
          </cell>
          <cell r="BQ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T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</row>
        <row r="103">
          <cell r="D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L103">
            <v>0</v>
          </cell>
          <cell r="BM103">
            <v>0</v>
          </cell>
          <cell r="BO103">
            <v>0</v>
          </cell>
          <cell r="BP103">
            <v>0</v>
          </cell>
          <cell r="BQ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T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O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</row>
        <row r="120">
          <cell r="D120" t="e">
            <v>#DIV/0!</v>
          </cell>
          <cell r="G120" t="e">
            <v>#DIV/0!</v>
          </cell>
          <cell r="H120" t="e">
            <v>#DIV/0!</v>
          </cell>
          <cell r="I120" t="e">
            <v>#DIV/0!</v>
          </cell>
          <cell r="J120" t="e">
            <v>#DIV/0!</v>
          </cell>
          <cell r="K120" t="e">
            <v>#DIV/0!</v>
          </cell>
          <cell r="N120" t="e">
            <v>#DIV/0!</v>
          </cell>
          <cell r="O120" t="e">
            <v>#DIV/0!</v>
          </cell>
          <cell r="P120" t="e">
            <v>#DIV/0!</v>
          </cell>
          <cell r="Q120" t="e">
            <v>#DIV/0!</v>
          </cell>
          <cell r="R120" t="e">
            <v>#DIV/0!</v>
          </cell>
          <cell r="U120" t="e">
            <v>#DIV/0!</v>
          </cell>
          <cell r="V120" t="e">
            <v>#DIV/0!</v>
          </cell>
          <cell r="W120" t="e">
            <v>#DIV/0!</v>
          </cell>
          <cell r="X120" t="e">
            <v>#DIV/0!</v>
          </cell>
          <cell r="Y120" t="e">
            <v>#DIV/0!</v>
          </cell>
          <cell r="AB120" t="e">
            <v>#DIV/0!</v>
          </cell>
          <cell r="AC120" t="e">
            <v>#DIV/0!</v>
          </cell>
          <cell r="AD120" t="e">
            <v>#DIV/0!</v>
          </cell>
          <cell r="AE120" t="e">
            <v>#DIV/0!</v>
          </cell>
          <cell r="AF120" t="e">
            <v>#DIV/0!</v>
          </cell>
          <cell r="AG120" t="e">
            <v>#DIV/0!</v>
          </cell>
          <cell r="AJ120" t="e">
            <v>#DIV/0!</v>
          </cell>
          <cell r="AK120" t="e">
            <v>#DIV/0!</v>
          </cell>
          <cell r="AL120" t="e">
            <v>#DIV/0!</v>
          </cell>
          <cell r="AM120" t="e">
            <v>#DIV/0!</v>
          </cell>
          <cell r="AN120" t="e">
            <v>#DIV/0!</v>
          </cell>
          <cell r="AQ120" t="e">
            <v>#DIV/0!</v>
          </cell>
          <cell r="AR120" t="e">
            <v>#DIV/0!</v>
          </cell>
          <cell r="AS120" t="e">
            <v>#DIV/0!</v>
          </cell>
          <cell r="AT120" t="e">
            <v>#DIV/0!</v>
          </cell>
          <cell r="AU120" t="e">
            <v>#DIV/0!</v>
          </cell>
          <cell r="AX120" t="e">
            <v>#DIV/0!</v>
          </cell>
          <cell r="AY120" t="e">
            <v>#DIV/0!</v>
          </cell>
          <cell r="AZ120" t="e">
            <v>#DIV/0!</v>
          </cell>
          <cell r="BA120" t="e">
            <v>#DIV/0!</v>
          </cell>
          <cell r="BB120" t="e">
            <v>#DIV/0!</v>
          </cell>
          <cell r="BE120" t="e">
            <v>#DIV/0!</v>
          </cell>
          <cell r="BF120" t="e">
            <v>#DIV/0!</v>
          </cell>
          <cell r="BG120" t="e">
            <v>#DIV/0!</v>
          </cell>
          <cell r="BH120" t="e">
            <v>#DIV/0!</v>
          </cell>
          <cell r="BI120" t="e">
            <v>#DIV/0!</v>
          </cell>
          <cell r="BL120" t="e">
            <v>#DIV/0!</v>
          </cell>
          <cell r="BM120" t="e">
            <v>#DIV/0!</v>
          </cell>
          <cell r="BO120" t="e">
            <v>#DIV/0!</v>
          </cell>
          <cell r="BP120" t="e">
            <v>#DIV/0!</v>
          </cell>
          <cell r="BQ120" t="e">
            <v>#DIV/0!</v>
          </cell>
          <cell r="BT120" t="e">
            <v>#DIV/0!</v>
          </cell>
          <cell r="BU120" t="e">
            <v>#DIV/0!</v>
          </cell>
          <cell r="BV120" t="e">
            <v>#DIV/0!</v>
          </cell>
          <cell r="BW120" t="e">
            <v>#DIV/0!</v>
          </cell>
          <cell r="BX120" t="e">
            <v>#DIV/0!</v>
          </cell>
          <cell r="CA120" t="e">
            <v>#DIV/0!</v>
          </cell>
          <cell r="CB120" t="e">
            <v>#DIV/0!</v>
          </cell>
          <cell r="CC120" t="e">
            <v>#DIV/0!</v>
          </cell>
          <cell r="CD120" t="e">
            <v>#DIV/0!</v>
          </cell>
          <cell r="CE120" t="e">
            <v>#DIV/0!</v>
          </cell>
          <cell r="CH120" t="e">
            <v>#DIV/0!</v>
          </cell>
          <cell r="CI120" t="e">
            <v>#DIV/0!</v>
          </cell>
          <cell r="CJ120" t="e">
            <v>#DIV/0!</v>
          </cell>
          <cell r="CK120" t="e">
            <v>#DIV/0!</v>
          </cell>
          <cell r="CL120" t="e">
            <v>#DIV/0!</v>
          </cell>
          <cell r="CO120" t="e">
            <v>#DIV/0!</v>
          </cell>
          <cell r="CP120" t="e">
            <v>#DIV/0!</v>
          </cell>
          <cell r="CQ120" t="e">
            <v>#DIV/0!</v>
          </cell>
          <cell r="CR120" t="e">
            <v>#DIV/0!</v>
          </cell>
          <cell r="CT120" t="e">
            <v>#DIV/0!</v>
          </cell>
          <cell r="CW120" t="e">
            <v>#DIV/0!</v>
          </cell>
          <cell r="CX120" t="e">
            <v>#DIV/0!</v>
          </cell>
          <cell r="CY120" t="e">
            <v>#DIV/0!</v>
          </cell>
          <cell r="CZ120" t="e">
            <v>#DIV/0!</v>
          </cell>
          <cell r="DA120" t="e">
            <v>#DIV/0!</v>
          </cell>
          <cell r="DD120" t="e">
            <v>#DIV/0!</v>
          </cell>
          <cell r="DE120" t="e">
            <v>#DIV/0!</v>
          </cell>
          <cell r="DF120" t="e">
            <v>#DIV/0!</v>
          </cell>
          <cell r="DG120" t="e">
            <v>#DIV/0!</v>
          </cell>
          <cell r="DH120" t="e">
            <v>#DIV/0!</v>
          </cell>
          <cell r="DK120" t="e">
            <v>#DIV/0!</v>
          </cell>
          <cell r="DL120" t="e">
            <v>#DIV/0!</v>
          </cell>
          <cell r="DM120" t="e">
            <v>#DIV/0!</v>
          </cell>
          <cell r="DN120" t="e">
            <v>#DIV/0!</v>
          </cell>
          <cell r="DO120" t="e">
            <v>#DIV/0!</v>
          </cell>
          <cell r="DR120" t="e">
            <v>#DIV/0!</v>
          </cell>
          <cell r="DS120" t="e">
            <v>#DIV/0!</v>
          </cell>
          <cell r="DT120" t="e">
            <v>#DIV/0!</v>
          </cell>
          <cell r="DU120" t="e">
            <v>#DIV/0!</v>
          </cell>
          <cell r="DV120" t="e">
            <v>#DIV/0!</v>
          </cell>
        </row>
        <row r="121">
          <cell r="D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L121">
            <v>0</v>
          </cell>
          <cell r="BM121">
            <v>0</v>
          </cell>
          <cell r="BO121">
            <v>0</v>
          </cell>
          <cell r="BP121">
            <v>0</v>
          </cell>
          <cell r="BQ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T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</row>
        <row r="122">
          <cell r="D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L122">
            <v>0</v>
          </cell>
          <cell r="BM122">
            <v>0</v>
          </cell>
          <cell r="BO122">
            <v>0</v>
          </cell>
          <cell r="BP122">
            <v>0</v>
          </cell>
          <cell r="BQ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T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O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</row>
        <row r="130">
          <cell r="D130" t="e">
            <v>#DIV/0!</v>
          </cell>
          <cell r="G130" t="e">
            <v>#DIV/0!</v>
          </cell>
          <cell r="H130" t="e">
            <v>#DIV/0!</v>
          </cell>
          <cell r="I130" t="e">
            <v>#DIV/0!</v>
          </cell>
          <cell r="J130" t="e">
            <v>#DIV/0!</v>
          </cell>
          <cell r="K130" t="e">
            <v>#DIV/0!</v>
          </cell>
          <cell r="N130" t="e">
            <v>#DIV/0!</v>
          </cell>
          <cell r="O130" t="e">
            <v>#DIV/0!</v>
          </cell>
          <cell r="P130" t="e">
            <v>#DIV/0!</v>
          </cell>
          <cell r="Q130" t="e">
            <v>#DIV/0!</v>
          </cell>
          <cell r="R130" t="e">
            <v>#DIV/0!</v>
          </cell>
          <cell r="U130" t="e">
            <v>#DIV/0!</v>
          </cell>
          <cell r="V130" t="e">
            <v>#DIV/0!</v>
          </cell>
          <cell r="W130" t="e">
            <v>#DIV/0!</v>
          </cell>
          <cell r="X130" t="e">
            <v>#DIV/0!</v>
          </cell>
          <cell r="Y130" t="e">
            <v>#DIV/0!</v>
          </cell>
          <cell r="AB130" t="e">
            <v>#DIV/0!</v>
          </cell>
          <cell r="AC130" t="e">
            <v>#DIV/0!</v>
          </cell>
          <cell r="AD130" t="e">
            <v>#DIV/0!</v>
          </cell>
          <cell r="AE130" t="e">
            <v>#DIV/0!</v>
          </cell>
          <cell r="AF130" t="e">
            <v>#DIV/0!</v>
          </cell>
          <cell r="AG130" t="e">
            <v>#DIV/0!</v>
          </cell>
          <cell r="AJ130" t="e">
            <v>#DIV/0!</v>
          </cell>
          <cell r="AK130" t="e">
            <v>#DIV/0!</v>
          </cell>
          <cell r="AL130" t="e">
            <v>#DIV/0!</v>
          </cell>
          <cell r="AM130" t="e">
            <v>#DIV/0!</v>
          </cell>
          <cell r="AN130" t="e">
            <v>#DIV/0!</v>
          </cell>
          <cell r="AQ130" t="e">
            <v>#DIV/0!</v>
          </cell>
          <cell r="AR130" t="e">
            <v>#DIV/0!</v>
          </cell>
          <cell r="AS130" t="e">
            <v>#DIV/0!</v>
          </cell>
          <cell r="AT130" t="e">
            <v>#DIV/0!</v>
          </cell>
          <cell r="AU130" t="e">
            <v>#DIV/0!</v>
          </cell>
          <cell r="AX130" t="e">
            <v>#DIV/0!</v>
          </cell>
          <cell r="AY130" t="e">
            <v>#DIV/0!</v>
          </cell>
          <cell r="AZ130" t="e">
            <v>#DIV/0!</v>
          </cell>
          <cell r="BA130" t="e">
            <v>#DIV/0!</v>
          </cell>
          <cell r="BB130" t="e">
            <v>#DIV/0!</v>
          </cell>
          <cell r="BE130" t="e">
            <v>#DIV/0!</v>
          </cell>
          <cell r="BF130" t="e">
            <v>#DIV/0!</v>
          </cell>
          <cell r="BG130" t="e">
            <v>#DIV/0!</v>
          </cell>
          <cell r="BH130" t="e">
            <v>#DIV/0!</v>
          </cell>
          <cell r="BI130" t="e">
            <v>#DIV/0!</v>
          </cell>
          <cell r="BL130" t="e">
            <v>#DIV/0!</v>
          </cell>
          <cell r="BM130" t="e">
            <v>#DIV/0!</v>
          </cell>
          <cell r="BO130" t="e">
            <v>#DIV/0!</v>
          </cell>
          <cell r="BP130" t="e">
            <v>#DIV/0!</v>
          </cell>
          <cell r="BQ130" t="e">
            <v>#DIV/0!</v>
          </cell>
          <cell r="BT130" t="e">
            <v>#DIV/0!</v>
          </cell>
          <cell r="BU130" t="e">
            <v>#DIV/0!</v>
          </cell>
          <cell r="BV130" t="e">
            <v>#DIV/0!</v>
          </cell>
          <cell r="BW130" t="e">
            <v>#DIV/0!</v>
          </cell>
          <cell r="BX130" t="e">
            <v>#DIV/0!</v>
          </cell>
          <cell r="CA130" t="e">
            <v>#DIV/0!</v>
          </cell>
          <cell r="CB130" t="e">
            <v>#DIV/0!</v>
          </cell>
          <cell r="CC130" t="e">
            <v>#DIV/0!</v>
          </cell>
          <cell r="CD130" t="e">
            <v>#DIV/0!</v>
          </cell>
          <cell r="CE130" t="e">
            <v>#DIV/0!</v>
          </cell>
          <cell r="CH130" t="e">
            <v>#DIV/0!</v>
          </cell>
          <cell r="CI130" t="e">
            <v>#DIV/0!</v>
          </cell>
          <cell r="CJ130" t="e">
            <v>#DIV/0!</v>
          </cell>
          <cell r="CK130" t="e">
            <v>#DIV/0!</v>
          </cell>
          <cell r="CL130" t="e">
            <v>#DIV/0!</v>
          </cell>
          <cell r="CO130" t="e">
            <v>#DIV/0!</v>
          </cell>
          <cell r="CP130" t="e">
            <v>#DIV/0!</v>
          </cell>
          <cell r="CQ130" t="e">
            <v>#DIV/0!</v>
          </cell>
          <cell r="CR130" t="e">
            <v>#DIV/0!</v>
          </cell>
          <cell r="CT130" t="e">
            <v>#DIV/0!</v>
          </cell>
          <cell r="CW130" t="e">
            <v>#DIV/0!</v>
          </cell>
          <cell r="CX130" t="e">
            <v>#DIV/0!</v>
          </cell>
          <cell r="CY130" t="e">
            <v>#DIV/0!</v>
          </cell>
          <cell r="CZ130" t="e">
            <v>#DIV/0!</v>
          </cell>
          <cell r="DA130" t="e">
            <v>#DIV/0!</v>
          </cell>
          <cell r="DD130" t="e">
            <v>#DIV/0!</v>
          </cell>
          <cell r="DE130" t="e">
            <v>#DIV/0!</v>
          </cell>
          <cell r="DF130" t="e">
            <v>#DIV/0!</v>
          </cell>
          <cell r="DG130" t="e">
            <v>#DIV/0!</v>
          </cell>
          <cell r="DH130" t="e">
            <v>#DIV/0!</v>
          </cell>
          <cell r="DK130" t="e">
            <v>#DIV/0!</v>
          </cell>
          <cell r="DL130" t="e">
            <v>#DIV/0!</v>
          </cell>
          <cell r="DM130" t="e">
            <v>#DIV/0!</v>
          </cell>
          <cell r="DN130" t="e">
            <v>#DIV/0!</v>
          </cell>
          <cell r="DO130" t="e">
            <v>#DIV/0!</v>
          </cell>
          <cell r="DR130" t="e">
            <v>#DIV/0!</v>
          </cell>
          <cell r="DS130" t="e">
            <v>#DIV/0!</v>
          </cell>
          <cell r="DT130" t="e">
            <v>#DIV/0!</v>
          </cell>
          <cell r="DU130" t="e">
            <v>#DIV/0!</v>
          </cell>
          <cell r="DV130" t="e">
            <v>#DIV/0!</v>
          </cell>
        </row>
        <row r="131">
          <cell r="D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L131">
            <v>0</v>
          </cell>
          <cell r="BM131">
            <v>0</v>
          </cell>
          <cell r="BO131">
            <v>0</v>
          </cell>
          <cell r="BP131">
            <v>0</v>
          </cell>
          <cell r="BQ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T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</row>
        <row r="132">
          <cell r="D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L132">
            <v>0</v>
          </cell>
          <cell r="BM132">
            <v>0</v>
          </cell>
          <cell r="BO132">
            <v>0</v>
          </cell>
          <cell r="BP132">
            <v>0</v>
          </cell>
          <cell r="BQ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T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O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A3A3"/>
    <pageSetUpPr fitToPage="1"/>
  </sheetPr>
  <dimension ref="A1:W53"/>
  <sheetViews>
    <sheetView tabSelected="1" topLeftCell="B1" zoomScale="80" zoomScaleNormal="80" workbookViewId="0">
      <selection activeCell="F6" sqref="F6"/>
    </sheetView>
  </sheetViews>
  <sheetFormatPr baseColWidth="10" defaultRowHeight="15" x14ac:dyDescent="0.25"/>
  <cols>
    <col min="1" max="1" width="3.5703125" style="68" customWidth="1"/>
    <col min="2" max="2" width="34.5703125" style="68" bestFit="1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4" width="11.42578125" style="68"/>
    <col min="15" max="15" width="20.42578125" style="68" customWidth="1"/>
    <col min="16" max="16" width="11.42578125" style="68" hidden="1" customWidth="1"/>
    <col min="17" max="18" width="11.42578125" style="68"/>
    <col min="19" max="23" width="11.42578125" style="68" customWidth="1"/>
    <col min="24" max="24" width="10.140625" style="68" customWidth="1"/>
    <col min="25" max="16384" width="11.42578125" style="68"/>
  </cols>
  <sheetData>
    <row r="1" spans="1:19" ht="57" customHeight="1" x14ac:dyDescent="0.25">
      <c r="A1" s="34"/>
      <c r="B1" s="35"/>
      <c r="C1" s="35"/>
      <c r="D1" s="35"/>
      <c r="E1" s="35"/>
      <c r="F1" s="36"/>
      <c r="G1" s="37"/>
      <c r="H1" s="37" t="s">
        <v>0</v>
      </c>
      <c r="I1" s="35"/>
      <c r="J1" s="37"/>
      <c r="K1" s="37" t="s">
        <v>1</v>
      </c>
      <c r="L1" s="1">
        <v>1</v>
      </c>
      <c r="M1" s="32"/>
    </row>
    <row r="2" spans="1:19" x14ac:dyDescent="0.25">
      <c r="A2" s="23"/>
      <c r="B2" s="24" t="s">
        <v>2</v>
      </c>
      <c r="C2" s="25"/>
      <c r="D2" s="25"/>
      <c r="E2" s="25"/>
      <c r="F2" s="26"/>
      <c r="G2" s="26"/>
      <c r="H2" s="26"/>
      <c r="I2" s="26"/>
      <c r="J2" s="27"/>
      <c r="K2" s="27"/>
      <c r="L2" s="15"/>
      <c r="M2" s="33"/>
      <c r="O2" s="102" t="s">
        <v>65</v>
      </c>
      <c r="P2" s="69">
        <v>1</v>
      </c>
    </row>
    <row r="3" spans="1:19" x14ac:dyDescent="0.25">
      <c r="A3" s="74"/>
      <c r="B3" s="74"/>
      <c r="C3" s="74"/>
      <c r="D3" s="74"/>
      <c r="E3" s="74"/>
      <c r="F3" s="75"/>
      <c r="G3" s="75"/>
      <c r="H3" s="75"/>
      <c r="I3" s="75"/>
      <c r="J3" s="75"/>
      <c r="K3" s="75"/>
      <c r="M3" s="76"/>
      <c r="O3" s="102" t="s">
        <v>66</v>
      </c>
      <c r="P3" s="147">
        <v>2</v>
      </c>
    </row>
    <row r="4" spans="1:19" x14ac:dyDescent="0.25">
      <c r="A4" s="74"/>
      <c r="B4" s="103" t="s">
        <v>3</v>
      </c>
      <c r="C4" s="38"/>
      <c r="D4" s="153" t="s">
        <v>4</v>
      </c>
      <c r="E4" s="154"/>
      <c r="F4" s="154"/>
      <c r="G4" s="155"/>
      <c r="H4" s="156" t="s">
        <v>64</v>
      </c>
      <c r="I4" s="157"/>
      <c r="J4" s="157"/>
      <c r="K4" s="157"/>
      <c r="L4" s="157"/>
      <c r="M4" s="157"/>
      <c r="N4" s="158"/>
      <c r="O4" s="102" t="s">
        <v>67</v>
      </c>
      <c r="P4" s="150">
        <v>3</v>
      </c>
      <c r="Q4" s="77"/>
      <c r="S4" s="186" t="str">
        <f>IF(OR(L1=1,L1=2,L1=3,L1=4,L1=5,L1=6),"",+IF(L1=7,AVERAGE('Données Pirelli'!E63:E68))+IF(L1=8,AVERAGE('Données Pirelli'!E64:E69))+IF(L1=9,AVERAGE('Données Pirelli'!E65:E70))+IF(L1=10,AVERAGE('Données Pirelli'!E66:E71))+IF(L1=11,AVERAGE('Données Pirelli'!E67:E72))+IF(L1=12,AVERAGE('Données Pirelli'!E68:E73))+IF(L1=13,AVERAGE('Données Pirelli'!E69:E74))+IF(L1=14,AVERAGE('Données Pirelli'!E70:E75))+IF(L1=15,AVERAGE('Données Pirelli'!E71:E76))+IF(L1=16,AVERAGE('Données Pirelli'!E72:E77))+IF(L1=17,AVERAGE('Données Pirelli'!E73:E78))+IF(L1=18,AVERAGE('Données Pirelli'!E74:E79))+IF(L1=19,AVERAGE('Données Pirelli'!E75:E80))+IF(L1=20,AVERAGE('Données Pirelli'!E76:E81))+IF(L1=21,AVERAGE('Données Pirelli'!E77:E82))+IF(L1=22,AVERAGE('Données Pirelli'!E78:E83))+IF(L1=23,AVERAGE('Données Pirelli'!E79:E84))+IF(L1=24,AVERAGE('Données Pirelli'!E80:E85))+IF(L1=25,AVERAGE('Données Pirelli'!E81:E86))+IF(L1=26,AVERAGE('Données Pirelli'!E82:E87))+IF(L1=27,AVERAGE('Données Pirelli'!E83:E88))+IF(L1=28,AVERAGE('Données Pirelli'!E84:E89))+IF(L1=29,AVERAGE('Données Pirelli'!E85:E90))+IF(L1=30,AVERAGE('Données Pirelli'!E86:E91))+IF(L1=31,AVERAGE('Données Pirelli'!E87:E92))+IF(L1=32,AVERAGE('Données Pirelli'!E88:E93))+IF(L1=33,AVERAGE('Données Pirelli'!E89:E94))+IF(L1=34,AVERAGE('Données Pirelli'!E90:E95))+IF(L1=35,AVERAGE('Données Pirelli'!E91:E96))+IF(L1=36,AVERAGE('Données Pirelli'!E92:E97))+IF(L1=37,AVERAGE('Données Pirelli'!E93:E98))+IF(L1=38,AVERAGE('Données Pirelli'!E94:E99))+IF(L1=39,AVERAGE('Données Pirelli'!E95:E100))+IF(L1=40,AVERAGE('Données Pirelli'!E96:E101))+IF(L1=41,AVERAGE('Données Pirelli'!E97:E102))+IF(L1=42,AVERAGE('Données Pirelli'!E98:E103))+IF(L1=43,AVERAGE('Données Pirelli'!E99:E104))+IF(L1=44,AVERAGE('Données Pirelli'!E100:E105))+IF(L1=45,AVERAGE('Données Pirelli'!E101:E106))+IF(L1=46,AVERAGE('Données Pirelli'!E102:E107))+IF(L1=47,AVERAGE('Données Pirelli'!E103:E108))+IF(L1=48,AVERAGE('Données Pirelli'!E104:E109))+IF(L1=49,AVERAGE('Données Pirelli'!E105:E110))+IF(L1=50,AVERAGE('Données Pirelli'!E106:E111))+IF(L1=51,AVERAGE('Données Pirelli'!E107:E112))+IF(L1=52,AVERAGE('Données Pirelli'!E108:E113)))</f>
        <v/>
      </c>
    </row>
    <row r="5" spans="1:19" x14ac:dyDescent="0.25">
      <c r="A5" s="74"/>
      <c r="B5" s="104" t="s">
        <v>5</v>
      </c>
      <c r="C5" s="105" t="s">
        <v>6</v>
      </c>
      <c r="D5" s="152" t="s">
        <v>7</v>
      </c>
      <c r="E5" s="152"/>
      <c r="F5" s="152" t="s">
        <v>32</v>
      </c>
      <c r="G5" s="152" t="s">
        <v>8</v>
      </c>
      <c r="H5" s="159" t="s">
        <v>63</v>
      </c>
      <c r="I5" s="160"/>
      <c r="J5" s="160"/>
      <c r="K5" s="160"/>
      <c r="L5" s="160"/>
      <c r="M5" s="160"/>
      <c r="N5" s="161"/>
      <c r="O5" s="102" t="s">
        <v>68</v>
      </c>
      <c r="P5" s="150">
        <v>4</v>
      </c>
      <c r="Q5" s="77"/>
    </row>
    <row r="6" spans="1:19" x14ac:dyDescent="0.25">
      <c r="A6" s="39">
        <v>1</v>
      </c>
      <c r="B6" s="40" t="s">
        <v>9</v>
      </c>
      <c r="C6" s="31">
        <v>0.995</v>
      </c>
      <c r="D6" s="44">
        <f>IF(L1=1,'Données Pirelli'!E63)+IF(L1=2,'Données Pirelli'!E64)+IF(L1=3,'Données Pirelli'!E65)+IF(L1=4,'Données Pirelli'!E66)+IF(L1=5,'Données Pirelli'!E67)+IF(L1=6,'Données Pirelli'!E68)+IF(L1=7,'Données Pirelli'!E69)+IF(L1=8,'Données Pirelli'!E70)+IF(L1=9,'Données Pirelli'!E71)+IF(L1=10,'Données Pirelli'!E72)+IF(L1=11,'Données Pirelli'!E73)+IF(L1=12,'Données Pirelli'!E74)+IF(L1=13,'Données Pirelli'!E75)+IF(L1=14,'Données Pirelli'!E76)+IF(L1=15,'Données Pirelli'!E77)+IF(L1=16,'Données Pirelli'!E78)+IF(L1=17,'Données Pirelli'!E79)+IF(L1=18,'Données Pirelli'!E80)+IF(L1=19,'Données Pirelli'!E81)+IF(L1=20,'Données Pirelli'!E82)+IF(L1=21,'Données Pirelli'!E83)+IF(L1=22,'Données Pirelli'!E84)+IF(L1=23,'Données Pirelli'!E85)+IF(L1=24,'Données Pirelli'!E86)+IF(L1=25,'Données Pirelli'!E87)+IF(L1=26,'Données Pirelli'!E88)+IF(L1=27,'Données Pirelli'!E89)+IF(L1=28,'Données Pirelli'!E90)+IF(L1=29,'Données Pirelli'!E91)+IF(L1=30,'Données Pirelli'!E92)+IF(L1=31,'Données Pirelli'!E93)+IF(L1=32,'Données Pirelli'!E94)+IF(L1=33,'Données Pirelli'!E95)+IF(L1=34,'Données Pirelli'!E96)+IF(L1=35,'Données Pirelli'!E97)+IF(L1=36,'Données Pirelli'!E98)+IF(L1=37,'Données Pirelli'!E99)+IF(L1=38,'Données Pirelli'!E100)+IF(L1=39,'Données Pirelli'!E101)+IF(L1=40,'Données Pirelli'!E102)+IF(L1=41,'Données Pirelli'!E103)+IF(L1=42,'Données Pirelli'!E104)+IF(L1=43,'Données Pirelli'!E105)+IF(L1=44,'Données Pirelli'!E106)+IF(L1=45,'Données Pirelli'!E107)+IF(L1=46,'Données Pirelli'!E108)+IF(L1=47,'Données Pirelli'!E109)+IF(L1=48,'Données Pirelli'!E110)+IF(L1=49,'Données Pirelli'!E111)+IF(L1=50,'Données Pirelli'!E112)+IF(L1=51,'Données Pirelli'!E113)+IF(L1=52,'Données Pirelli'!E114)</f>
        <v>0.99314271255060727</v>
      </c>
      <c r="E6" s="99">
        <f>IF(OR(D6=0,D6=" ")," ",IF($D6&gt;=$C6,1,2))</f>
        <v>2</v>
      </c>
      <c r="F6" s="44" t="e">
        <f>IF(L1=1,"")+IF(L1=2,"")+IF(L1=3,"")+IF(L1=4,"")+IF(L1=5,"")+IF(L1=6,"")+IF(L1=7,AVERAGE('Données Pirelli'!E63:E68))+IF(L1=8,AVERAGE('Données Pirelli'!E64:E69))+IF(L1=9,AVERAGE('Données Pirelli'!E65:E70))+IF(L1=10,AVERAGE('Données Pirelli'!E66:E71))+IF(L1=11,AVERAGE('Données Pirelli'!E67:E72))+IF(L1=12,AVERAGE('Données Pirelli'!E68:E73))+IF(L1=13,AVERAGE('Données Pirelli'!E69:E74))+IF(L1=14,AVERAGE('Données Pirelli'!E70:E75))+IF(L1=15,AVERAGE('Données Pirelli'!E71:E76))+IF(L1=16,AVERAGE('Données Pirelli'!E72:E77))+IF(L1=17,AVERAGE('Données Pirelli'!E73:E78))+IF(L1=18,AVERAGE('Données Pirelli'!E74:E79))+IF(L1=19,AVERAGE('Données Pirelli'!E75:E80))+IF(L1=20,AVERAGE('Données Pirelli'!E76:E81))+IF(L1=21,AVERAGE('Données Pirelli'!E77:E82))+IF(L1=22,AVERAGE('Données Pirelli'!E78:E83))+IF(L1=23,AVERAGE('Données Pirelli'!E79:E84))+IF(L1=24,AVERAGE('Données Pirelli'!E80:E85))+IF(L1=25,AVERAGE('Données Pirelli'!E81:E86))+IF(L1=26,AVERAGE('Données Pirelli'!E82:E87))+IF(L1=27,AVERAGE('Données Pirelli'!E83:E88))+IF(L1=28,AVERAGE('Données Pirelli'!E84:E89))+IF(L1=29,AVERAGE('Données Pirelli'!E85:E90))+IF(L1=30,AVERAGE('Données Pirelli'!E86:E91))+IF(L1=31,AVERAGE('Données Pirelli'!E87:E92))+IF(L1=32,AVERAGE('Données Pirelli'!E88:E93))+IF(L1=33,AVERAGE('Données Pirelli'!E89:E94))+IF(L1=34,AVERAGE('Données Pirelli'!E90:E95))+IF(L1=35,AVERAGE('Données Pirelli'!E91:E96))+IF(L1=36,AVERAGE('Données Pirelli'!E92:E97))+IF(L1=37,AVERAGE('Données Pirelli'!E93:E98))+IF(L1=38,AVERAGE('Données Pirelli'!E94:E99))+IF(L1=39,AVERAGE('Données Pirelli'!E95:E100))+IF(L1=40,AVERAGE('Données Pirelli'!E96:E101))+IF(L1=41,AVERAGE('Données Pirelli'!E97:E102))+IF(L1=42,AVERAGE('Données Pirelli'!E98:E103))+IF(L1=43,AVERAGE('Données Pirelli'!E99:E104))+IF(L1=44,AVERAGE('Données Pirelli'!E100:E105))+IF(L1=45,AVERAGE('Données Pirelli'!E101:E106))+IF(L1=46,AVERAGE('Données Pirelli'!E102:E107))+IF(L1=47,AVERAGE('Données Pirelli'!E103:E108))+IF(L1=48,AVERAGE('Données Pirelli'!E104:E109))+IF(L1=49,AVERAGE('Données Pirelli'!E105:E110))+IF(L1=50,AVERAGE('Données Pirelli'!E106:E111))+IF(L1=51,AVERAGE('Données Pirelli'!E107:E112))+IF(L1=52,AVERAGE('Données Pirelli'!E108:E113))</f>
        <v>#VALUE!</v>
      </c>
      <c r="G6" s="99" t="e">
        <f>IF(OR(F6=0,F6=" ")," ",IF($F6&gt;=$C6,1,2))</f>
        <v>#VALUE!</v>
      </c>
      <c r="H6" s="144" t="str">
        <f>IF(L1=1,O2,IF(D6&lt;C6,O2," "))</f>
        <v xml:space="preserve">garage fermé </v>
      </c>
      <c r="I6" s="142"/>
      <c r="J6" s="142"/>
      <c r="K6" s="142"/>
      <c r="L6" s="142"/>
      <c r="M6" s="142"/>
      <c r="N6" s="143"/>
      <c r="O6" s="102" t="s">
        <v>69</v>
      </c>
      <c r="P6" s="148">
        <v>5</v>
      </c>
    </row>
    <row r="7" spans="1:19" x14ac:dyDescent="0.25">
      <c r="A7" s="41">
        <v>5</v>
      </c>
      <c r="B7" s="42" t="s">
        <v>10</v>
      </c>
      <c r="C7" s="43">
        <v>1.1999999999999999E-3</v>
      </c>
      <c r="D7" s="45">
        <f>IF(L1=1,'Données Pirelli'!I63)+IF(L1=2,'Données Pirelli'!I64)+IF(L1=3,'Données Pirelli'!I65)+IF(L1=4,'Données Pirelli'!I66)+IF(L1=5,'Données Pirelli'!I67)+IF(L1=6,'Données Pirelli'!I68)+IF(L1=7,'Données Pirelli'!I69)+IF(L1=8,'Données Pirelli'!I70)+IF(L1=9,'Données Pirelli'!I71)+IF(L1=10,'Données Pirelli'!I72)+IF(L1=11,'Données Pirelli'!I73)+IF(L1=12,'Données Pirelli'!I74)+IF(L1=13,'Données Pirelli'!I75)+IF(L1=14,'Données Pirelli'!I76)+IF(L1=15,'Données Pirelli'!I77)+IF(L1=16,'Données Pirelli'!I78)+IF(L1=17,'Données Pirelli'!I79)+IF(L1=18,'Données Pirelli'!I80)+IF(L1=19,'Données Pirelli'!I81)+IF(L1=20,'Données Pirelli'!I82)+IF(L1=21,'Données Pirelli'!I83)+IF(L1=22,'Données Pirelli'!I84)+IF(L1=23,'Données Pirelli'!I85)+IF(L1=24,'Données Pirelli'!I86)+IF(L1=25,'Données Pirelli'!I87)+IF(L1=26,'Données Pirelli'!I88)+IF(L1=27,'Données Pirelli'!I89)+IF(L1=28,'Données Pirelli'!I90)+IF(L1=29,'Données Pirelli'!I91)+IF(L1=30,'Données Pirelli'!I92)+IF(L1=31,'Données Pirelli'!I93)+IF(L1=32,'Données Pirelli'!I94)+IF(L1=33,'Données Pirelli'!I95)+IF(L1=34,'Données Pirelli'!I96)+IF(L1=35,'Données Pirelli'!I97)+IF(L1=36,'Données Pirelli'!I98)+IF(L1=37,'Données Pirelli'!I99)+IF(L1=38,'Données Pirelli'!I100)+IF(L1=39,'Données Pirelli'!I101)+IF(L1=40,'Données Pirelli'!I102)+IF(L1=41,'Données Pirelli'!I103)+IF(L1=42,'Données Pirelli'!I104)+IF(L1=43,'Données Pirelli'!I105)+IF(L1=44,'Données Pirelli'!I106)+IF(L1=45,'Données Pirelli'!I107)+IF(L1=46,'Données Pirelli'!I108)+IF(L1=47,'Données Pirelli'!I109)+IF(L1=48,'Données Pirelli'!I110)+IF(L1=49,'Données Pirelli'!I111)+IF(L1=50,'Données Pirelli'!I112)+IF(L1=51,'Données Pirelli'!I113)+IF(L1=52,'Données Pirelli'!I114)</f>
        <v>0</v>
      </c>
      <c r="E7" s="100">
        <f>IF($D7&gt;$C7,2,1)</f>
        <v>1</v>
      </c>
      <c r="F7" s="45" t="e">
        <f>IF(L1=1,"")+IF(L1=2,"")+IF(L1=3,"")+IF(L1=4,"")+IF(L1=5,"")+IF(L1=6,"")+IF(L1=7,AVERAGE('Données Pirelli'!I63:I68))+IF(L1=8,AVERAGE('Données Pirelli'!I64:I69))+IF(L1=9,AVERAGE('Données Pirelli'!I65:I70))+IF(L1=10,AVERAGE('Données Pirelli'!I66:I71))+IF(L1=11,AVERAGE('Données Pirelli'!I67:I72))+IF(L1=12,AVERAGE('Données Pirelli'!I68:I73))+IF(L1=13,AVERAGE('Données Pirelli'!I69:I74))+IF(L1=14,AVERAGE('Données Pirelli'!I70:I75))+IF(L1=15,AVERAGE('Données Pirelli'!I71:I76))+IF(L1=16,AVERAGE('Données Pirelli'!I72:I77))+IF(L1=17,AVERAGE('Données Pirelli'!I73:I78))+IF(L1=18,AVERAGE('Données Pirelli'!I74:I79))+IF(L1=19,AVERAGE('Données Pirelli'!I75:I80))+IF(L1=20,AVERAGE('Données Pirelli'!I76:I81))+IF(L1=21,AVERAGE('Données Pirelli'!I77:I82))+IF(L1=22,AVERAGE('Données Pirelli'!I78:I83))+IF(L1=23,AVERAGE('Données Pirelli'!I79:I84))+IF(L1=24,AVERAGE('Données Pirelli'!I80:I85))+IF(L1=25,AVERAGE('Données Pirelli'!I81:I86))+IF(L1=26,AVERAGE('Données Pirelli'!I82:I87))+IF(L1=27,AVERAGE('Données Pirelli'!I83:I88))+IF(L1=28,AVERAGE('Données Pirelli'!I84:I89))+IF(L1=29,AVERAGE('Données Pirelli'!I85:I90))+IF(L1=30,AVERAGE('Données Pirelli'!I86:I91))+IF(L1=31,AVERAGE('Données Pirelli'!I87:I92))+IF(L1=32,AVERAGE('Données Pirelli'!I88:I93))+IF(L1=33,AVERAGE('Données Pirelli'!I89:I94))+IF(L1=34,AVERAGE('Données Pirelli'!I90:I95))+IF(L1=35,AVERAGE('Données Pirelli'!I91:I96))+IF(L1=36,AVERAGE('Données Pirelli'!I92:I97))+IF(L1=37,AVERAGE('Données Pirelli'!I93:I98))+IF(L1=38,AVERAGE('Données Pirelli'!I94:I99))+IF(L1=39,AVERAGE('Données Pirelli'!I95:I100))+IF(L1=40,AVERAGE('Données Pirelli'!I96:I101))+IF(L1=41,AVERAGE('Données Pirelli'!I97:Q102))+IF(L1=42,AVERAGE('Données Pirelli'!I98:I103))+IF(L1=43,AVERAGE('Données Pirelli'!I99:I104))+IF(L1=44,AVERAGE('Données Pirelli'!I100:I105))+IF(L1=45,AVERAGE('Données Pirelli'!I101:I106))+IF(L1=46,AVERAGE('Données Pirelli'!I102:I107))+IF(L1=47,AVERAGE('Données Pirelli'!I103:I108))+IF(L1=48,AVERAGE('Données Pirelli'!I104:I109))+IF(L1=49,AVERAGE('Données Pirelli'!I105:I110))+IF(L1=50,AVERAGE('Données Pirelli'!I106:I111))+IF(L1=51,AVERAGE('Données Pirelli'!I107:I112))+IF(L1=52,AVERAGE('Données Pirelli'!I108:I113))</f>
        <v>#VALUE!</v>
      </c>
      <c r="G7" s="100" t="e">
        <f>IF($F7&gt;$C7,2,1)</f>
        <v>#VALUE!</v>
      </c>
      <c r="H7" s="151"/>
      <c r="I7" s="137"/>
      <c r="J7" s="137"/>
      <c r="K7" s="137"/>
      <c r="L7" s="137"/>
      <c r="M7" s="137"/>
      <c r="N7" s="138"/>
      <c r="O7" s="102" t="s">
        <v>65</v>
      </c>
      <c r="P7" s="69">
        <v>6</v>
      </c>
    </row>
    <row r="8" spans="1:19" x14ac:dyDescent="0.25">
      <c r="A8" s="39">
        <v>10</v>
      </c>
      <c r="B8" s="40" t="s">
        <v>11</v>
      </c>
      <c r="C8" s="44">
        <v>0.995</v>
      </c>
      <c r="D8" s="44">
        <f>IF(L1=1,'Données Pirelli'!M63)+IF(L1=2,'Données Pirelli'!M64)+IF(L1=3,'Données Pirelli'!M65)+IF(L1=4,'Données Pirelli'!M66)+IF(L1=5,'Données Pirelli'!M67)+IF(L1=6,'Données Pirelli'!M68)+IF(L1=7,'Données Pirelli'!M69)+IF(L1=8,'Données Pirelli'!M70)+IF(L1=9,'Données Pirelli'!M71)+IF(L1=10,'Données Pirelli'!M72)+IF(L1=11,'Données Pirelli'!M73)+IF(L1=12,'Données Pirelli'!M74)+IF(L1=13,'Données Pirelli'!M75)+IF(L1=14,'Données Pirelli'!M76)+IF(L1=15,'Données Pirelli'!M77)+IF(L1=16,'Données Pirelli'!M78)+IF(L1=17,'Données Pirelli'!M79)+IF(L1=18,'Données Pirelli'!M80)+IF(L1=19,'Données Pirelli'!M81)+IF(L1=20,'Données Pirelli'!M82)+IF(L1=21,'Données Pirelli'!M83)+IF(L1=22,'Données Pirelli'!M84)+IF(L1=23,'Données Pirelli'!M85)+IF(L1=24,'Données Pirelli'!M86)+IF(L1=25,'Données Pirelli'!M87)+IF(L1=26,'Données Pirelli'!M88)+IF(L1=27,'Données Pirelli'!M89)+IF(L1=28,'Données Pirelli'!M90)+IF(L1=29,'Données Pirelli'!M91)+IF(L1=30,'Données Pirelli'!M92)+IF(L1=31,'Données Pirelli'!M93)+IF(L1=32,'Données Pirelli'!M94)+IF(L1=33,'Données Pirelli'!M95)+IF(L1=34,'Données Pirelli'!M96)+IF(L1=35,'Données Pirelli'!M97)+IF(L1=36,'Données Pirelli'!M98)+IF(L1=37,'Données Pirelli'!M99)+IF(L1=38,'Données Pirelli'!M100)+IF(L1=39,'Données Pirelli'!M101)+IF(L1=40,'Données Pirelli'!M102)+IF(L1=41,'Données Pirelli'!M103)+IF(L1=42,'Données Pirelli'!M104)+IF(L1=43,'Données Pirelli'!M105)+IF(L1=44,'Données Pirelli'!M106)+IF(L1=45,'Données Pirelli'!M107)+IF(L1=46,'Données Pirelli'!M108)+IF(L1=47,'Données Pirelli'!M109)+IF(L1=48,'Données Pirelli'!M110)+IF(L1=49,'Données Pirelli'!M111)+IF(L1=50,'Données Pirelli'!M112)+IF(L1=51,'Données Pirelli'!M113)+IF(L1=52,'Données Pirelli'!M114)</f>
        <v>1</v>
      </c>
      <c r="E8" s="99">
        <f>IF(OR(D8=0,D8=" ")," ",IF($D8&gt;=$C8,1,2))</f>
        <v>1</v>
      </c>
      <c r="F8" s="44" t="e">
        <f>IF(L1=1,"")+IF(L1=2,"")+IF(L1=3,"")+IF(L1=4,"")+IF(L1=5,"")+IF(L1=6,"")+IF(L1=7,AVERAGE('Données Pirelli'!M63:M68))+IF(L1=8,AVERAGE('Données Pirelli'!M64:M69))+IF(L1=9,AVERAGE('Données Pirelli'!M65:M70))+IF(L1=10,AVERAGE('Données Pirelli'!M66:M71))+IF(L1=11,AVERAGE('Données Pirelli'!M67:M72))+IF(L1=12,AVERAGE('Données Pirelli'!M68:M73))+IF(L1=13,AVERAGE('Données Pirelli'!M69:M74))+IF(L1=14,AVERAGE('Données Pirelli'!M70:M75))+IF(L1=15,AVERAGE('Données Pirelli'!M71:M76))+IF(L1=16,AVERAGE('Données Pirelli'!M72:M77))+IF(L1=17,AVERAGE('Données Pirelli'!M73:M78))+IF(L1=18,AVERAGE('Données Pirelli'!M74:M79))+IF(L1=19,AVERAGE('Données Pirelli'!M75:M80))+IF(L1=20,AVERAGE('Données Pirelli'!M76:M81))+IF(L1=21,AVERAGE('Données Pirelli'!M77:M82))+IF(L1=22,AVERAGE('Données Pirelli'!M78:M83))+IF(L1=23,AVERAGE('Données Pirelli'!M79:M84))+IF(L1=24,AVERAGE('Données Pirelli'!M80:M85))+IF(L1=25,AVERAGE('Données Pirelli'!M81:M86))+IF(L1=26,AVERAGE('Données Pirelli'!M82:M87))+IF(L1=27,AVERAGE('Données Pirelli'!M83:M88))+IF(L1=28,AVERAGE('Données Pirelli'!M84:M89))+IF(L1=29,AVERAGE('Données Pirelli'!M85:M90))+IF(L1=30,AVERAGE('Données Pirelli'!M86:M91))+IF(L1=31,AVERAGE('Données Pirelli'!M87:M92))+IF(L1=32,AVERAGE('Données Pirelli'!M88:M93))+IF(L1=33,AVERAGE('Données Pirelli'!M89:M94))+IF(L1=34,AVERAGE('Données Pirelli'!M90:M95))+IF(L1=35,AVERAGE('Données Pirelli'!M91:M96))+IF(L1=36,AVERAGE('Données Pirelli'!M92:M97))+IF(L1=37,AVERAGE('Données Pirelli'!M93:M98))+IF(L1=38,AVERAGE('Données Pirelli'!M94:M99))+IF(L1=39,AVERAGE('Données Pirelli'!M95:M100))+IF(L1=40,AVERAGE('Données Pirelli'!M96:M101))+IF(L1=41,AVERAGE('Données Pirelli'!M97:M102))+IF(L1=42,AVERAGE('Données Pirelli'!M98:M103))+IF(L1=43,AVERAGE('Données Pirelli'!M99:M104))+IF(L1=44,AVERAGE('Données Pirelli'!M100:M105))+IF(L1=45,AVERAGE('Données Pirelli'!M101:M106))+IF(L1=46,AVERAGE('Données Pirelli'!M102:M107))+IF(L1=47,AVERAGE('Données Pirelli'!M103:M108))+IF(L1=48,AVERAGE('Données Pirelli'!M104:M109))+IF(L1=49,AVERAGE('Données Pirelli'!M105:M110))+IF(L1=50,AVERAGE('Données Pirelli'!M106:M111))+IF(L1=51,AVERAGE('Données Pirelli'!M107:M112))+IF(L1=52,AVERAGE('Données Pirelli'!M108:M113))</f>
        <v>#VALUE!</v>
      </c>
      <c r="G8" s="106" t="e">
        <f>IF(OR(F8=0,F8=" "),"",IF($F8&gt;=$C8,1,2))</f>
        <v>#VALUE!</v>
      </c>
      <c r="H8" s="144" t="str">
        <f>IF(AND(L1=1,D8&lt;C8),O8,"")</f>
        <v/>
      </c>
      <c r="I8" s="145"/>
      <c r="J8" s="145"/>
      <c r="K8" s="145"/>
      <c r="L8" s="145"/>
      <c r="M8" s="145"/>
      <c r="N8" s="146"/>
      <c r="O8" s="102" t="s">
        <v>66</v>
      </c>
      <c r="P8" s="69">
        <v>7</v>
      </c>
    </row>
    <row r="9" spans="1:19" x14ac:dyDescent="0.25">
      <c r="A9" s="41">
        <v>11</v>
      </c>
      <c r="B9" s="42" t="s">
        <v>12</v>
      </c>
      <c r="C9" s="45">
        <v>0.995</v>
      </c>
      <c r="D9" s="45">
        <f>IF(L1=1,'Données Pirelli'!Q63)+IF(L1=2,'Données Pirelli'!Q64)+IF(L1=3,'Données Pirelli'!Q65)+IF(L1=4,'Données Pirelli'!Q66)+IF(L1=5,'Données Pirelli'!Q67)+IF(L1=6,'Données Pirelli'!Q68)+IF(L1=7,'Données Pirelli'!Q69)+IF(L1=8,'Données Pirelli'!Q70)+IF(L1=9,'Données Pirelli'!Q71)+IF(L1=10,'Données Pirelli'!Q72)+IF(L1=11,'Données Pirelli'!Q73)+IF(L1=12,'Données Pirelli'!Q74)+IF(L1=13,'Données Pirelli'!Q75)+IF(L1=14,'Données Pirelli'!Q76)+IF(L1=15,'Données Pirelli'!Q77)+IF(L1=16,'Données Pirelli'!Q78)+IF(L1=17,'Données Pirelli'!Q79)+IF(L1=18,'Données Pirelli'!Q80)+IF(L1=19,'Données Pirelli'!Q81)+IF(L1=20,'Données Pirelli'!Q82)+IF(L1=21,'Données Pirelli'!Q83)+IF(L1=22,'Données Pirelli'!Q84)+IF(L1=23,'Données Pirelli'!Q85)+IF(L1=24,'Données Pirelli'!Q86)+IF(L1=25,'Données Pirelli'!Q87)+IF(L1=26,'Données Pirelli'!Q88)+IF(L1=27,'Données Pirelli'!Q89)+IF(L1=28,'Données Pirelli'!Q90)+IF(L1=29,'Données Pirelli'!Q91)+IF(L1=30,'Données Pirelli'!Q92)+IF(L1=31,'Données Pirelli'!Q93)+IF(L1=32,'Données Pirelli'!Q94)+IF(L1=33,'Données Pirelli'!Q95)+IF(L1=34,'Données Pirelli'!Q96)+IF(L1=35,'Données Pirelli'!Q97)+IF(L1=36,'Données Pirelli'!Q98)+IF(L1=37,'Données Pirelli'!Q99)+IF(L1=38,'Données Pirelli'!Q100)+IF(L1=39,'Données Pirelli'!Q101)+IF(L1=40,'Données Pirelli'!Q102)+IF(L1=41,'Données Pirelli'!Q103)+IF(L1=42,'Données Pirelli'!Q104)+IF(L1=43,'Données Pirelli'!Q105)+IF(L1=44,'Données Pirelli'!Q106)+IF(L1=45,'Données Pirelli'!Q107)+IF(L1=46,'Données Pirelli'!Q108)+IF(L1=47,'Données Pirelli'!Q109)+IF(L1=48,'Données Pirelli'!Q110)+IF(L1=49,'Données Pirelli'!Q111)+IF(L1=50,'Données Pirelli'!Q112)+IF(L1=51,'Données Pirelli'!Q113)+IF(L1=52,'Données Pirelli'!Q114)</f>
        <v>0.99987589972697943</v>
      </c>
      <c r="E9" s="101">
        <f>IF(OR(D9=0,D9=" ")," ",IF($D9&gt;=$C9,1,2))</f>
        <v>1</v>
      </c>
      <c r="F9" s="45" t="e">
        <f>IF(L1=1,"")+IF(L1=2,"")+IF(L1=3,"")+IF(L1=4,"")+IF(L1=5,"")+IF(L1=6,"")+IF(L1=7,AVERAGE('Données Pirelli'!Q63:Q68))+IF(L1=8,AVERAGE('Données Pirelli'!Q64:Q69))+IF(L1=9,AVERAGE('Données Pirelli'!Q65:Q70))+IF(L1=10,AVERAGE('Données Pirelli'!Q66:Q71))+IF(L1=11,AVERAGE('Données Pirelli'!Q67:Q72))+IF(L1=12,AVERAGE('Données Pirelli'!Q68:Q73))+IF(L1=13,AVERAGE('Données Pirelli'!Q69:Q74))+IF(L1=14,AVERAGE('Données Pirelli'!Q70:Q75))+IF(L1=15,AVERAGE('Données Pirelli'!Q71:Q76))+IF(L1=16,AVERAGE('Données Pirelli'!Q72:Q77))+IF(L1=17,AVERAGE('Données Pirelli'!Q73:Q78))+IF(L1=18,AVERAGE('Données Pirelli'!Q74:Q79))+IF(L1=19,AVERAGE('Données Pirelli'!Q75:Q80))+IF(L1=20,AVERAGE('Données Pirelli'!Q76:Q81))+IF(L1=21,AVERAGE('Données Pirelli'!Q77:Q82))+IF(L1=22,AVERAGE('Données Pirelli'!Q78:Q83))+IF(L1=23,AVERAGE('Données Pirelli'!Q79:Q84))+IF(L1=24,AVERAGE('Données Pirelli'!Q80:Q85))+IF(L1=25,AVERAGE('Données Pirelli'!Q81:Q86))+IF(L1=26,AVERAGE('Données Pirelli'!Q82:Q87))+IF(L1=27,AVERAGE('Données Pirelli'!Q83:Q88))+IF(L1=28,AVERAGE('Données Pirelli'!Q84:Q89))+IF(L1=29,AVERAGE('Données Pirelli'!Q85:Q90))+IF(L1=30,AVERAGE('Données Pirelli'!Q86:Q91))+IF(L1=31,AVERAGE('Données Pirelli'!Q87:Q92))+IF(L1=32,AVERAGE('Données Pirelli'!Q88:Q93))+IF(L1=33,AVERAGE('Données Pirelli'!Q89:Q94))+IF(L1=34,AVERAGE('Données Pirelli'!Q90:Q95))+IF(L1=35,AVERAGE('Données Pirelli'!Q91:Q96))+IF(L1=36,AVERAGE('Données Pirelli'!Q92:Q97))+IF(L1=37,AVERAGE('Données Pirelli'!Q93:Q98))+IF(L1=38,AVERAGE('Données Pirelli'!Q94:Q99))+IF(L1=39,AVERAGE('Données Pirelli'!Q95:Q100))+IF(L1=40,AVERAGE('Données Pirelli'!Q96:Q101))+IF(L1=41,AVERAGE('Données Pirelli'!Q97:Q102))+IF(L1=42,AVERAGE('Données Pirelli'!Q98:Q103))+IF(L1=43,AVERAGE('Données Pirelli'!Q99:Q104))+IF(L1=44,AVERAGE('Données Pirelli'!Q100:Q105))+IF(L1=45,AVERAGE('Données Pirelli'!Q101:Q106))+IF(L1=46,AVERAGE('Données Pirelli'!Q102:Q107))+IF(L1=47,AVERAGE('Données Pirelli'!Q103:Q108))+IF(L1=48,AVERAGE('Données Pirelli'!Q104:Q109))+IF(L1=49,AVERAGE('Données Pirelli'!Q105:Q110))+IF(L1=50,AVERAGE('Données Pirelli'!Q106:Q111))+IF(L1=51,AVERAGE('Données Pirelli'!Q107:Q112))+IF(L1=52,AVERAGE('Données Pirelli'!Q108:Q113))</f>
        <v>#VALUE!</v>
      </c>
      <c r="G9" s="101" t="e">
        <f>IF(OR(F9=0,F9=" ")," ",IF($F9&gt;=$C9,1,2))</f>
        <v>#VALUE!</v>
      </c>
      <c r="H9" s="136"/>
      <c r="I9" s="137"/>
      <c r="J9" s="137"/>
      <c r="K9" s="137"/>
      <c r="L9" s="137"/>
      <c r="M9" s="137"/>
      <c r="N9" s="138"/>
      <c r="O9" s="102" t="s">
        <v>67</v>
      </c>
      <c r="P9" s="69">
        <v>8</v>
      </c>
    </row>
    <row r="10" spans="1:19" x14ac:dyDescent="0.25">
      <c r="O10" s="102" t="s">
        <v>68</v>
      </c>
      <c r="P10" s="69">
        <v>9</v>
      </c>
    </row>
    <row r="11" spans="1:19" x14ac:dyDescent="0.25">
      <c r="O11" s="102" t="s">
        <v>69</v>
      </c>
      <c r="P11" s="69">
        <v>10</v>
      </c>
    </row>
    <row r="12" spans="1:19" x14ac:dyDescent="0.25">
      <c r="C12" s="78"/>
      <c r="O12" s="102" t="s">
        <v>65</v>
      </c>
      <c r="P12" s="69">
        <v>11</v>
      </c>
    </row>
    <row r="13" spans="1:19" x14ac:dyDescent="0.25">
      <c r="O13" s="102" t="s">
        <v>66</v>
      </c>
      <c r="P13" s="69">
        <v>12</v>
      </c>
    </row>
    <row r="14" spans="1:19" x14ac:dyDescent="0.25">
      <c r="O14" s="102" t="s">
        <v>67</v>
      </c>
      <c r="P14" s="69">
        <v>13</v>
      </c>
    </row>
    <row r="15" spans="1:19" x14ac:dyDescent="0.25">
      <c r="O15" s="102" t="s">
        <v>68</v>
      </c>
      <c r="P15" s="69">
        <v>14</v>
      </c>
    </row>
    <row r="16" spans="1:19" x14ac:dyDescent="0.25">
      <c r="O16" s="102" t="s">
        <v>69</v>
      </c>
      <c r="P16" s="69">
        <v>15</v>
      </c>
    </row>
    <row r="17" spans="15:16" x14ac:dyDescent="0.25">
      <c r="O17" s="102" t="s">
        <v>65</v>
      </c>
      <c r="P17" s="69">
        <v>16</v>
      </c>
    </row>
    <row r="18" spans="15:16" x14ac:dyDescent="0.25">
      <c r="O18" s="102" t="s">
        <v>66</v>
      </c>
      <c r="P18" s="69">
        <v>17</v>
      </c>
    </row>
    <row r="19" spans="15:16" x14ac:dyDescent="0.25">
      <c r="O19" s="102" t="s">
        <v>67</v>
      </c>
      <c r="P19" s="69">
        <v>18</v>
      </c>
    </row>
    <row r="20" spans="15:16" x14ac:dyDescent="0.25">
      <c r="O20" s="102" t="s">
        <v>68</v>
      </c>
      <c r="P20" s="69">
        <v>19</v>
      </c>
    </row>
    <row r="21" spans="15:16" x14ac:dyDescent="0.25">
      <c r="O21" s="102" t="s">
        <v>69</v>
      </c>
      <c r="P21" s="69">
        <v>20</v>
      </c>
    </row>
    <row r="22" spans="15:16" x14ac:dyDescent="0.25">
      <c r="O22" s="102" t="s">
        <v>65</v>
      </c>
      <c r="P22" s="69">
        <v>21</v>
      </c>
    </row>
    <row r="23" spans="15:16" x14ac:dyDescent="0.25">
      <c r="O23" s="102" t="s">
        <v>66</v>
      </c>
      <c r="P23" s="69">
        <v>22</v>
      </c>
    </row>
    <row r="24" spans="15:16" x14ac:dyDescent="0.25">
      <c r="O24" s="102" t="s">
        <v>67</v>
      </c>
      <c r="P24" s="69">
        <v>23</v>
      </c>
    </row>
    <row r="25" spans="15:16" x14ac:dyDescent="0.25">
      <c r="O25" s="102" t="s">
        <v>68</v>
      </c>
      <c r="P25" s="69">
        <v>24</v>
      </c>
    </row>
    <row r="26" spans="15:16" x14ac:dyDescent="0.25">
      <c r="O26" s="102" t="s">
        <v>69</v>
      </c>
      <c r="P26" s="69">
        <v>25</v>
      </c>
    </row>
    <row r="27" spans="15:16" x14ac:dyDescent="0.25">
      <c r="O27" s="102" t="s">
        <v>65</v>
      </c>
      <c r="P27" s="69">
        <v>26</v>
      </c>
    </row>
    <row r="28" spans="15:16" x14ac:dyDescent="0.25">
      <c r="O28" s="102" t="s">
        <v>66</v>
      </c>
      <c r="P28" s="69">
        <v>27</v>
      </c>
    </row>
    <row r="29" spans="15:16" x14ac:dyDescent="0.25">
      <c r="O29" s="102" t="s">
        <v>67</v>
      </c>
      <c r="P29" s="69">
        <v>28</v>
      </c>
    </row>
    <row r="30" spans="15:16" x14ac:dyDescent="0.25">
      <c r="O30" s="102" t="s">
        <v>68</v>
      </c>
      <c r="P30" s="69">
        <v>29</v>
      </c>
    </row>
    <row r="31" spans="15:16" x14ac:dyDescent="0.25">
      <c r="O31" s="102" t="s">
        <v>69</v>
      </c>
      <c r="P31" s="69">
        <v>30</v>
      </c>
    </row>
    <row r="32" spans="15:16" x14ac:dyDescent="0.25">
      <c r="O32" s="102" t="s">
        <v>65</v>
      </c>
      <c r="P32" s="69">
        <v>31</v>
      </c>
    </row>
    <row r="33" spans="15:16" x14ac:dyDescent="0.25">
      <c r="O33" s="102" t="s">
        <v>66</v>
      </c>
      <c r="P33" s="69">
        <v>32</v>
      </c>
    </row>
    <row r="34" spans="15:16" x14ac:dyDescent="0.25">
      <c r="O34" s="102" t="s">
        <v>67</v>
      </c>
      <c r="P34" s="69">
        <v>33</v>
      </c>
    </row>
    <row r="35" spans="15:16" x14ac:dyDescent="0.25">
      <c r="O35" s="102" t="s">
        <v>68</v>
      </c>
      <c r="P35" s="69">
        <v>34</v>
      </c>
    </row>
    <row r="36" spans="15:16" x14ac:dyDescent="0.25">
      <c r="O36" s="102" t="s">
        <v>69</v>
      </c>
      <c r="P36" s="69">
        <v>35</v>
      </c>
    </row>
    <row r="37" spans="15:16" x14ac:dyDescent="0.25">
      <c r="O37" s="102" t="s">
        <v>65</v>
      </c>
      <c r="P37" s="69">
        <v>36</v>
      </c>
    </row>
    <row r="38" spans="15:16" x14ac:dyDescent="0.25">
      <c r="O38" s="102" t="s">
        <v>66</v>
      </c>
      <c r="P38" s="69">
        <v>37</v>
      </c>
    </row>
    <row r="39" spans="15:16" x14ac:dyDescent="0.25">
      <c r="O39" s="102" t="s">
        <v>67</v>
      </c>
      <c r="P39" s="69">
        <v>38</v>
      </c>
    </row>
    <row r="40" spans="15:16" x14ac:dyDescent="0.25">
      <c r="O40" s="102" t="s">
        <v>68</v>
      </c>
      <c r="P40" s="69">
        <v>39</v>
      </c>
    </row>
    <row r="41" spans="15:16" x14ac:dyDescent="0.25">
      <c r="O41" s="102" t="s">
        <v>69</v>
      </c>
      <c r="P41" s="69">
        <v>40</v>
      </c>
    </row>
    <row r="42" spans="15:16" x14ac:dyDescent="0.25">
      <c r="O42" s="102" t="s">
        <v>65</v>
      </c>
      <c r="P42" s="69">
        <v>41</v>
      </c>
    </row>
    <row r="43" spans="15:16" x14ac:dyDescent="0.25">
      <c r="O43" s="102" t="s">
        <v>66</v>
      </c>
      <c r="P43" s="69">
        <v>42</v>
      </c>
    </row>
    <row r="44" spans="15:16" x14ac:dyDescent="0.25">
      <c r="O44" s="102" t="s">
        <v>67</v>
      </c>
      <c r="P44" s="69">
        <v>43</v>
      </c>
    </row>
    <row r="45" spans="15:16" x14ac:dyDescent="0.25">
      <c r="O45" s="102" t="s">
        <v>68</v>
      </c>
      <c r="P45" s="69">
        <v>44</v>
      </c>
    </row>
    <row r="46" spans="15:16" s="16" customFormat="1" x14ac:dyDescent="0.25">
      <c r="O46" s="102" t="s">
        <v>69</v>
      </c>
      <c r="P46" s="149">
        <v>45</v>
      </c>
    </row>
    <row r="47" spans="15:16" x14ac:dyDescent="0.25">
      <c r="O47" s="102" t="s">
        <v>65</v>
      </c>
      <c r="P47" s="69">
        <v>46</v>
      </c>
    </row>
    <row r="48" spans="15:16" x14ac:dyDescent="0.25">
      <c r="O48" s="102" t="s">
        <v>66</v>
      </c>
      <c r="P48" s="69">
        <v>47</v>
      </c>
    </row>
    <row r="49" spans="15:16" x14ac:dyDescent="0.25">
      <c r="O49" s="102" t="s">
        <v>67</v>
      </c>
      <c r="P49" s="69">
        <v>48</v>
      </c>
    </row>
    <row r="50" spans="15:16" x14ac:dyDescent="0.25">
      <c r="O50" s="102" t="s">
        <v>68</v>
      </c>
      <c r="P50" s="69">
        <v>49</v>
      </c>
    </row>
    <row r="51" spans="15:16" x14ac:dyDescent="0.25">
      <c r="O51" s="102" t="s">
        <v>69</v>
      </c>
      <c r="P51" s="69">
        <v>50</v>
      </c>
    </row>
    <row r="52" spans="15:16" x14ac:dyDescent="0.25">
      <c r="O52" s="102" t="s">
        <v>68</v>
      </c>
      <c r="P52" s="69">
        <v>51</v>
      </c>
    </row>
    <row r="53" spans="15:16" x14ac:dyDescent="0.25">
      <c r="O53" s="102" t="s">
        <v>69</v>
      </c>
      <c r="P53" s="69">
        <v>52</v>
      </c>
    </row>
  </sheetData>
  <mergeCells count="5">
    <mergeCell ref="D5:E5"/>
    <mergeCell ref="F5:G5"/>
    <mergeCell ref="D4:G4"/>
    <mergeCell ref="H4:N4"/>
    <mergeCell ref="H5:N5"/>
  </mergeCells>
  <conditionalFormatting sqref="E6:E9">
    <cfRule type="iconSet" priority="13">
      <iconSet iconSet="3Symbols2" showValue="0" reverse="1">
        <cfvo type="percent" val="0"/>
        <cfvo type="percent" val="1" gte="0"/>
        <cfvo type="num" val="2"/>
      </iconSet>
    </cfRule>
  </conditionalFormatting>
  <conditionalFormatting sqref="H6 H8:H9">
    <cfRule type="iconSet" priority="10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9">
      <iconSet iconSet="3Symbols2" showValue="0" reverse="1">
        <cfvo type="percent" val="0"/>
        <cfvo type="percent" val="1" gte="0"/>
        <cfvo type="num" val="2"/>
      </iconSet>
    </cfRule>
  </conditionalFormatting>
  <conditionalFormatting sqref="G9">
    <cfRule type="iconSet" priority="6">
      <iconSet iconSet="3Symbols2" showValue="0" reverse="1">
        <cfvo type="percent" val="0"/>
        <cfvo type="percent" val="1" gte="0"/>
        <cfvo type="num" val="2"/>
      </iconSet>
    </cfRule>
  </conditionalFormatting>
  <conditionalFormatting sqref="G7">
    <cfRule type="iconSet" priority="5">
      <iconSet iconSet="3Symbols2" showValue="0" reverse="1">
        <cfvo type="percent" val="0"/>
        <cfvo type="percent" val="1" gte="0"/>
        <cfvo type="num" val="2"/>
      </iconSet>
    </cfRule>
  </conditionalFormatting>
  <conditionalFormatting sqref="G8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dataValidations count="1">
    <dataValidation type="list" allowBlank="1" showInputMessage="1" showErrorMessage="1" sqref="L1">
      <formula1>$P$2:$P$53</formula1>
    </dataValidation>
  </dataValidations>
  <pageMargins left="0.7" right="0.7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V51"/>
  <sheetViews>
    <sheetView zoomScale="90" zoomScaleNormal="90" workbookViewId="0">
      <selection activeCell="L1" sqref="L1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7" width="0" style="68" hidden="1" customWidth="1"/>
    <col min="18" max="16384" width="11.42578125" style="68"/>
  </cols>
  <sheetData>
    <row r="1" spans="1:48" s="2" customFormat="1" ht="57" customHeight="1" x14ac:dyDescent="0.25">
      <c r="A1" s="18"/>
      <c r="B1" s="19"/>
      <c r="C1" s="19"/>
      <c r="D1" s="19"/>
      <c r="E1" s="19"/>
      <c r="F1" s="19"/>
      <c r="G1" s="20"/>
      <c r="H1" s="21" t="s">
        <v>0</v>
      </c>
      <c r="I1" s="19"/>
      <c r="J1" s="19"/>
      <c r="K1" s="21" t="s">
        <v>1</v>
      </c>
      <c r="L1" s="22">
        <f>'Pirelli Synthèse'!L1</f>
        <v>1</v>
      </c>
      <c r="M1" s="3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</row>
    <row r="2" spans="1:48" s="2" customFormat="1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3"/>
      <c r="N2" s="68"/>
      <c r="O2" s="68"/>
      <c r="P2" s="69">
        <v>1</v>
      </c>
      <c r="Q2" s="70" t="s">
        <v>29</v>
      </c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</row>
    <row r="3" spans="1:48" s="2" customFormat="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8"/>
      <c r="O3" s="68"/>
      <c r="P3" s="69">
        <v>2</v>
      </c>
      <c r="Q3" s="70" t="s">
        <v>30</v>
      </c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</row>
    <row r="4" spans="1:48" s="2" customFormat="1" x14ac:dyDescent="0.25">
      <c r="A4" s="67"/>
      <c r="B4" s="140" t="str">
        <f>"KPI "&amp;'Pirelli Synthèse'!A6</f>
        <v>KPI 1</v>
      </c>
      <c r="C4" s="108"/>
      <c r="D4" s="47" t="s">
        <v>4</v>
      </c>
      <c r="E4" s="108"/>
      <c r="F4" s="108"/>
      <c r="G4" s="107"/>
      <c r="H4" s="47" t="s">
        <v>64</v>
      </c>
      <c r="I4" s="108"/>
      <c r="J4" s="108"/>
      <c r="K4" s="108"/>
      <c r="L4" s="108"/>
      <c r="M4" s="108"/>
      <c r="N4" s="107"/>
      <c r="O4" s="68"/>
      <c r="P4" s="69">
        <v>3</v>
      </c>
      <c r="Q4" s="70" t="s">
        <v>31</v>
      </c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</row>
    <row r="5" spans="1:48" s="2" customFormat="1" x14ac:dyDescent="0.25">
      <c r="A5" s="67"/>
      <c r="B5" s="114" t="s">
        <v>5</v>
      </c>
      <c r="C5" s="113" t="s">
        <v>6</v>
      </c>
      <c r="D5" s="162" t="s">
        <v>28</v>
      </c>
      <c r="E5" s="163"/>
      <c r="F5" s="164" t="s">
        <v>32</v>
      </c>
      <c r="G5" s="164" t="s">
        <v>8</v>
      </c>
      <c r="H5" s="117" t="s">
        <v>63</v>
      </c>
      <c r="I5" s="118"/>
      <c r="J5" s="118"/>
      <c r="K5" s="118"/>
      <c r="L5" s="118"/>
      <c r="M5" s="118"/>
      <c r="N5" s="119"/>
      <c r="O5" s="68"/>
      <c r="P5" s="69">
        <v>4</v>
      </c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</row>
    <row r="6" spans="1:48" s="2" customFormat="1" x14ac:dyDescent="0.25">
      <c r="A6" s="29">
        <v>1</v>
      </c>
      <c r="B6" s="30" t="str">
        <f>'Pirelli Synthèse'!B6</f>
        <v xml:space="preserve">Delivery on time </v>
      </c>
      <c r="C6" s="111">
        <f>'Pirelli Synthèse'!C6</f>
        <v>0.995</v>
      </c>
      <c r="D6" s="31">
        <f>IF(L1=1,'Données Pirelli'!E63)+IF(L1=2,'Données Pirelli'!E64)+IF(L1=3,'Données Pirelli'!E65)+IF(L1=4,'Données Pirelli'!E66)+IF(L1=5,'Données Pirelli'!E67)+IF(L1=6,'Données Pirelli'!E68)+IF(L1=7,'Données Pirelli'!E69)+IF(L1=8,'Données Pirelli'!E70)+IF(L1=9,'Données Pirelli'!E71)+IF(L1=10,'Données Pirelli'!E72)+IF(L1=11,'Données Pirelli'!E73)+IF(L1=12,'Données Pirelli'!E74)+IF(L1=13,'Données Pirelli'!E75)+IF(L1=14,'Données Pirelli'!E76)+IF(L1=15,'Données Pirelli'!E77)+IF(L1=16,'Données Pirelli'!E78)+IF(L1=17,'Données Pirelli'!E79)+IF(L1=18,'Données Pirelli'!E80)+IF(L1=19,'Données Pirelli'!E81)+IF(L1=20,'Données Pirelli'!E82)+IF(L1=21,'Données Pirelli'!E83)+IF(L1=22,'Données Pirelli'!E84)+IF(L1=23,'Données Pirelli'!E85)+IF(L1=24,'Données Pirelli'!E86)+IF(L1=25,'Données Pirelli'!E87)+IF(L1=26,'Données Pirelli'!E88)+IF(L1=27,'Données Pirelli'!E89)+IF(L1=28,'Données Pirelli'!E90)+IF(L1=29,'Données Pirelli'!E91)+IF(L1=30,'Données Pirelli'!E92)+IF(L1=31,'Données Pirelli'!E93)+IF(L1=32,'Données Pirelli'!E94)+IF(L1=33,'Données Pirelli'!E95)+IF(L1=34,'Données Pirelli'!E96)+IF(L1=35,'Données Pirelli'!E97)+IF(L1=36,'Données Pirelli'!E98)+IF(L1=37,'Données Pirelli'!E99)+IF(L1=38,'Données Pirelli'!E100)+IF(L1=39,'Données Pirelli'!E101)+IF(L1=40,'Données Pirelli'!E102)+IF(L1=41,'Données Pirelli'!E103)+IF(L1=42,'Données Pirelli'!E104)+IF(L1=43,'Données Pirelli'!E105)+IF(L1=44,'Données Pirelli'!E106)+IF(L1=45,'Données Pirelli'!E107)+IF(L1=46,'Données Pirelli'!E108)+IF(L1=47,'Données Pirelli'!E109)+IF(L1=48,'Données Pirelli'!E110)+IF(L1=49,'Données Pirelli'!E111)+IF(L1=50,'Données Pirelli'!E112)+IF(L1=51,'Données Pirelli'!E113)+IF(L1=52,'Données Pirelli'!E114)</f>
        <v>0.99314271255060727</v>
      </c>
      <c r="E6" s="120" t="e">
        <f>IF(OR(D6=0,D6=" ")," ",IF($F6&gt;=$C6,1,2))</f>
        <v>#VALUE!</v>
      </c>
      <c r="F6" s="31" t="e">
        <f>IF(L1=1,"")+IF(L1=2,"")+IF(L1=3,"")+IF(L1=4,"")+IF(L1=5,"")+IF(L1=6,"")+IF(L1=7,AVERAGE('Données Pirelli'!E63:E68))+IF(L1=8,AVERAGE('Données Pirelli'!E64:E69))+IF(L1=9,AVERAGE('Données Pirelli'!E65:E70))+IF(L1=10,AVERAGE('Données Pirelli'!E66:E71))+IF(L1=11,AVERAGE('Données Pirelli'!E67:E72))+IF(L1=12,AVERAGE('Données Pirelli'!E68:E73))+IF(L1=13,AVERAGE('Données Pirelli'!E69:E74))+IF(L1=14,AVERAGE('Données Pirelli'!E70:E75))+IF(L1=15,AVERAGE('Données Pirelli'!E71:E76))+IF(L1=16,AVERAGE('Données Pirelli'!E72:E77))+IF(L1=17,AVERAGE('Données Pirelli'!E73:E78))+IF(L1=18,AVERAGE('Données Pirelli'!E74:E79))+IF(L1=19,AVERAGE('Données Pirelli'!E75:E80))+IF(L1=20,AVERAGE('Données Pirelli'!E76:E81))+IF(L1=21,AVERAGE('Données Pirelli'!E77:E82))+IF(L1=22,AVERAGE('Données Pirelli'!E78:E83))+IF(L1=23,AVERAGE('Données Pirelli'!E79:E84))+IF(L1=24,AVERAGE('Données Pirelli'!E80:E85))+IF(L1=25,AVERAGE('Données Pirelli'!E81:E86))+IF(L1=26,AVERAGE('Données Pirelli'!E82:E87))+IF(L1=27,AVERAGE('Données Pirelli'!E83:E88))+IF(L1=28,AVERAGE('Données Pirelli'!E84:E89))+IF(L1=29,AVERAGE('Données Pirelli'!E85:E90))+IF(L1=30,AVERAGE('Données Pirelli'!E86:E91))+IF(L1=31,AVERAGE('Données Pirelli'!E87:E92))+IF(L1=32,AVERAGE('Données Pirelli'!E88:E93))+IF(L1=33,AVERAGE('Données Pirelli'!E89:E94))+IF(L1=34,AVERAGE('Données Pirelli'!E90:E95))+IF(L1=35,AVERAGE('Données Pirelli'!E91:E96))+IF(L1=36,AVERAGE('Données Pirelli'!E92:E97))+IF(L1=37,AVERAGE('Données Pirelli'!E93:E98))+IF(L1=38,AVERAGE('Données Pirelli'!E94:E99))+IF(L1=39,AVERAGE('Données Pirelli'!E95:E100))+IF(L1=40,AVERAGE('Données Pirelli'!E96:E101))+IF(L1=41,AVERAGE('Données Pirelli'!E97:E102))+IF(L1=42,AVERAGE('Données Pirelli'!E98:E103))+IF(L1=43,AVERAGE('Données Pirelli'!E99:E104))+IF(L1=44,AVERAGE('Données Pirelli'!E100:E105))+IF(L1=45,AVERAGE('Données Pirelli'!E101:E106))+IF(L1=46,AVERAGE('Données Pirelli'!E102:E107))+IF(L1=47,AVERAGE('Données Pirelli'!E103:E108))+IF(L1=48,AVERAGE('Données Pirelli'!E104:E109))+IF(L1=49,AVERAGE('Données Pirelli'!E105:E110))+IF(L1=50,AVERAGE('Données Pirelli'!E106:E111))+IF(L1=51,AVERAGE('Données Pirelli'!E107:E112))+IF(L1=52,AVERAGE('Données Pirelli'!E108:E113))</f>
        <v>#VALUE!</v>
      </c>
      <c r="G6" s="120" t="e">
        <f>IF(OR(F6=0,F6=" ")," ",IF($F6&gt;=$C6,1,2))</f>
        <v>#VALUE!</v>
      </c>
      <c r="H6" s="126" t="str">
        <f>'Pirelli Synthèse'!H6</f>
        <v xml:space="preserve">garage fermé </v>
      </c>
      <c r="I6" s="127"/>
      <c r="J6" s="127"/>
      <c r="K6" s="127"/>
      <c r="L6" s="127"/>
      <c r="M6" s="127"/>
      <c r="N6" s="128"/>
      <c r="O6" s="68"/>
      <c r="P6" s="69">
        <v>5</v>
      </c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</row>
    <row r="7" spans="1:48" s="2" customFormat="1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9">
        <v>7</v>
      </c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</row>
    <row r="8" spans="1:48" s="2" customFormat="1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9">
        <v>8</v>
      </c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</row>
    <row r="9" spans="1:48" s="2" customFormat="1" x14ac:dyDescent="0.25">
      <c r="A9" s="68"/>
      <c r="B9" s="68"/>
      <c r="C9" s="68"/>
      <c r="D9" s="73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9">
        <v>9</v>
      </c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</row>
    <row r="10" spans="1:48" s="2" customFormat="1" x14ac:dyDescent="0.25">
      <c r="A10" s="68"/>
      <c r="B10" s="68"/>
      <c r="C10" s="68"/>
      <c r="D10" s="68"/>
      <c r="E10" s="68"/>
      <c r="F10" s="68"/>
      <c r="G10" s="68"/>
      <c r="H10" s="68"/>
      <c r="I10" s="141"/>
      <c r="J10" s="68"/>
      <c r="K10" s="68"/>
      <c r="L10" s="68"/>
      <c r="M10" s="68"/>
      <c r="N10" s="68"/>
      <c r="O10" s="68"/>
      <c r="P10" s="69">
        <v>11</v>
      </c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</row>
    <row r="11" spans="1:48" s="2" customFormat="1" x14ac:dyDescent="0.25">
      <c r="A11" s="68"/>
      <c r="B11" s="68"/>
      <c r="C11" s="68"/>
      <c r="D11" s="68"/>
      <c r="E11" s="68"/>
      <c r="F11" s="68"/>
      <c r="G11" s="71"/>
      <c r="H11" s="68"/>
      <c r="I11" s="68"/>
      <c r="J11" s="68"/>
      <c r="K11" s="68"/>
      <c r="L11" s="68"/>
      <c r="M11" s="68"/>
      <c r="N11" s="68"/>
      <c r="O11" s="68"/>
      <c r="P11" s="69">
        <v>12</v>
      </c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</row>
    <row r="12" spans="1:48" s="2" customFormat="1" x14ac:dyDescent="0.25">
      <c r="A12" s="68"/>
      <c r="B12" s="72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9">
        <v>13</v>
      </c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</row>
    <row r="13" spans="1:48" s="2" customFormat="1" x14ac:dyDescent="0.2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9">
        <v>14</v>
      </c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</row>
    <row r="14" spans="1:48" s="2" customFormat="1" x14ac:dyDescent="0.2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>
        <v>15</v>
      </c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</row>
    <row r="15" spans="1:48" s="2" customFormat="1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9">
        <v>16</v>
      </c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</row>
    <row r="16" spans="1:48" s="2" customForma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9">
        <v>17</v>
      </c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</row>
    <row r="17" spans="1:48" s="2" customFormat="1" x14ac:dyDescent="0.25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9">
        <v>18</v>
      </c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</row>
    <row r="18" spans="1:48" s="2" customFormat="1" x14ac:dyDescent="0.25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9">
        <v>19</v>
      </c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</row>
    <row r="19" spans="1:48" s="2" customFormat="1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9">
        <v>20</v>
      </c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</row>
    <row r="20" spans="1:48" s="2" customFormat="1" x14ac:dyDescent="0.25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9">
        <v>21</v>
      </c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</row>
    <row r="21" spans="1:48" s="2" customFormat="1" x14ac:dyDescent="0.25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9">
        <v>22</v>
      </c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</row>
    <row r="22" spans="1:48" s="2" customFormat="1" x14ac:dyDescent="0.2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9">
        <v>23</v>
      </c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</row>
    <row r="23" spans="1:48" s="16" customFormat="1" x14ac:dyDescent="0.25">
      <c r="O23" s="17"/>
      <c r="P23" s="61">
        <v>28</v>
      </c>
    </row>
    <row r="24" spans="1:48" s="2" customFormat="1" x14ac:dyDescent="0.25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9">
        <v>25</v>
      </c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</row>
    <row r="25" spans="1:48" s="2" customFormat="1" x14ac:dyDescent="0.25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9">
        <v>26</v>
      </c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</row>
    <row r="26" spans="1:48" s="2" customFormat="1" x14ac:dyDescent="0.2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9">
        <v>27</v>
      </c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</row>
    <row r="27" spans="1:48" s="2" customFormat="1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9">
        <v>28</v>
      </c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</row>
    <row r="28" spans="1:48" s="2" customFormat="1" x14ac:dyDescent="0.25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9">
        <v>29</v>
      </c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</row>
    <row r="29" spans="1:48" s="2" customFormat="1" x14ac:dyDescent="0.25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9">
        <v>30</v>
      </c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</row>
    <row r="30" spans="1:48" s="2" customFormat="1" x14ac:dyDescent="0.2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9">
        <v>31</v>
      </c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</row>
    <row r="31" spans="1:48" s="2" customFormat="1" x14ac:dyDescent="0.25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9">
        <v>32</v>
      </c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</row>
    <row r="32" spans="1:48" s="2" customFormat="1" x14ac:dyDescent="0.25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9">
        <v>33</v>
      </c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</row>
    <row r="33" spans="1:48" s="2" customFormat="1" x14ac:dyDescent="0.25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9">
        <v>34</v>
      </c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</row>
    <row r="34" spans="1:48" s="2" customFormat="1" x14ac:dyDescent="0.25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9">
        <v>35</v>
      </c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</row>
    <row r="35" spans="1:48" s="2" customForma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9">
        <v>36</v>
      </c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</row>
    <row r="36" spans="1:48" s="2" customFormat="1" x14ac:dyDescent="0.25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9">
        <v>37</v>
      </c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</row>
    <row r="37" spans="1:48" s="2" customFormat="1" x14ac:dyDescent="0.25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9">
        <v>38</v>
      </c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</row>
    <row r="38" spans="1:48" s="2" customFormat="1" x14ac:dyDescent="0.2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>
        <v>39</v>
      </c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</row>
    <row r="39" spans="1:48" s="2" customFormat="1" x14ac:dyDescent="0.2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9">
        <v>40</v>
      </c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</row>
    <row r="40" spans="1:48" s="2" customFormat="1" x14ac:dyDescent="0.25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9">
        <v>41</v>
      </c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</row>
    <row r="41" spans="1:48" s="2" customFormat="1" x14ac:dyDescent="0.25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9">
        <v>42</v>
      </c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</row>
    <row r="42" spans="1:48" s="2" customFormat="1" x14ac:dyDescent="0.25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9">
        <v>43</v>
      </c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</row>
    <row r="43" spans="1:48" s="2" customFormat="1" x14ac:dyDescent="0.25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9">
        <v>44</v>
      </c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</row>
    <row r="44" spans="1:48" s="2" customFormat="1" x14ac:dyDescent="0.25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9">
        <v>45</v>
      </c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</row>
    <row r="45" spans="1:48" s="2" customFormat="1" x14ac:dyDescent="0.25">
      <c r="A45" s="6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9">
        <v>46</v>
      </c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</row>
    <row r="46" spans="1:48" s="2" customFormat="1" x14ac:dyDescent="0.25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>
        <v>47</v>
      </c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</row>
    <row r="47" spans="1:48" s="2" customFormat="1" x14ac:dyDescent="0.25">
      <c r="A47" s="68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9">
        <v>48</v>
      </c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</row>
    <row r="48" spans="1:48" s="2" customFormat="1" x14ac:dyDescent="0.25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9">
        <v>49</v>
      </c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</row>
    <row r="49" spans="1:48" s="2" customFormat="1" x14ac:dyDescent="0.25">
      <c r="A49" s="68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9">
        <v>50</v>
      </c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</row>
    <row r="50" spans="1:48" s="2" customFormat="1" x14ac:dyDescent="0.25">
      <c r="A50" s="68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9">
        <v>51</v>
      </c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</row>
    <row r="51" spans="1:48" s="2" customFormat="1" x14ac:dyDescent="0.25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9">
        <v>52</v>
      </c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</row>
  </sheetData>
  <mergeCells count="2">
    <mergeCell ref="D5:E5"/>
    <mergeCell ref="F5:G5"/>
  </mergeCells>
  <conditionalFormatting sqref="G6">
    <cfRule type="iconSet" priority="3">
      <iconSet iconSet="3Symbols2" showValue="0" reverse="1">
        <cfvo type="percent" val="0"/>
        <cfvo type="percent" val="1" gte="0"/>
        <cfvo type="num" val="2"/>
      </iconSet>
    </cfRule>
  </conditionalFormatting>
  <conditionalFormatting sqref="E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51"/>
  <sheetViews>
    <sheetView zoomScale="90" zoomScaleNormal="90" workbookViewId="0">
      <selection activeCell="K18" sqref="K18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108" t="str">
        <f>"KPI "&amp;'Pirelli Synthèse'!A7</f>
        <v>KPI 5</v>
      </c>
      <c r="C4" s="48"/>
      <c r="D4" s="47" t="s">
        <v>4</v>
      </c>
      <c r="E4" s="48"/>
      <c r="F4" s="48"/>
      <c r="G4" s="48"/>
      <c r="H4" s="47" t="s">
        <v>64</v>
      </c>
      <c r="I4" s="48"/>
      <c r="J4" s="48"/>
      <c r="K4" s="48"/>
      <c r="L4" s="48"/>
      <c r="M4" s="48"/>
      <c r="N4" s="49"/>
      <c r="P4" s="69">
        <v>3</v>
      </c>
    </row>
    <row r="5" spans="1:16" ht="15" customHeight="1" x14ac:dyDescent="0.25">
      <c r="A5" s="67"/>
      <c r="B5" s="114" t="s">
        <v>5</v>
      </c>
      <c r="C5" s="113" t="s">
        <v>6</v>
      </c>
      <c r="D5" s="117" t="s">
        <v>28</v>
      </c>
      <c r="E5" s="119"/>
      <c r="F5" s="121" t="s">
        <v>32</v>
      </c>
      <c r="G5" s="122"/>
      <c r="H5" s="133" t="s">
        <v>63</v>
      </c>
      <c r="I5" s="134"/>
      <c r="J5" s="134"/>
      <c r="K5" s="134"/>
      <c r="L5" s="134"/>
      <c r="M5" s="134"/>
      <c r="N5" s="135"/>
      <c r="P5" s="69">
        <v>4</v>
      </c>
    </row>
    <row r="6" spans="1:16" x14ac:dyDescent="0.25">
      <c r="A6" s="29">
        <v>5</v>
      </c>
      <c r="B6" s="30" t="str">
        <f>'Pirelli Synthèse'!B7</f>
        <v>Not conformities</v>
      </c>
      <c r="C6" s="111">
        <f>'Pirelli Synthèse'!C7</f>
        <v>1.1999999999999999E-3</v>
      </c>
      <c r="D6" s="31">
        <f>IF(L1=1,'Données Pirelli'!I63)+IF(L1=2,'Données Pirelli'!I64)+IF(L1=3,'Données Pirelli'!I65)+IF(L1=4,'Données Pirelli'!I66)+IF(L1=5,'Données Pirelli'!I67)+IF(L1=6,'Données Pirelli'!I68)+IF(L1=7,'Données Pirelli'!I69)+IF(L1=8,'Données Pirelli'!I70)+IF(L1=9,'Données Pirelli'!I71)+IF(L1=10,'Données Pirelli'!I72)+IF(L1=11,'Données Pirelli'!I73)+IF(L1=12,'Données Pirelli'!I74)+IF(L1=13,'Données Pirelli'!I75)+IF(L1=14,'Données Pirelli'!I76)+IF(L1=15,'Données Pirelli'!I77)+IF(L1=16,'Données Pirelli'!I78)+IF(L1=17,'Données Pirelli'!I79)+IF(L1=18,'Données Pirelli'!I80)+IF(L1=19,'Données Pirelli'!I81)+IF(L1=20,'Données Pirelli'!I82)+IF(L1=21,'Données Pirelli'!I83)+IF(L1=22,'Données Pirelli'!I84)+IF(L1=23,'Données Pirelli'!I85)+IF(L1=24,'Données Pirelli'!I86)+IF(L1=25,'Données Pirelli'!I87)+IF(L1=26,'Données Pirelli'!I88)+IF(L1=27,'Données Pirelli'!I89)+IF(L1=28,'Données Pirelli'!I90)+IF(L1=29,'Données Pirelli'!I91)+IF(L1=30,'Données Pirelli'!I92)+IF(L1=31,'Données Pirelli'!I93)+IF(L1=32,'Données Pirelli'!I94)+IF(L1=33,'Données Pirelli'!I95)+IF(L1=34,'Données Pirelli'!I96)+IF(L1=35,'Données Pirelli'!I97)+IF(L1=36,'Données Pirelli'!I98)+IF(L1=37,'Données Pirelli'!I99)+IF(L1=38,'Données Pirelli'!I100)+IF(L1=39,'Données Pirelli'!I101)+IF(L1=40,'Données Pirelli'!I102)+IF(L1=41,'Données Pirelli'!I103)+IF(L1=42,'Données Pirelli'!I104)+IF(L1=43,'Données Pirelli'!I105)+IF(L1=44,'Données Pirelli'!I106)+IF(L1=45,'Données Pirelli'!I107)+IF(L1=46,'Données Pirelli'!I108)+IF(L1=47,'Données Pirelli'!I109)+IF(L1=48,'Données Pirelli'!I110)+IF(L1=49,'Données Pirelli'!I111)+IF(L1=50,'Données Pirelli'!I112)+IF(L1=51,'Données Pirelli'!I113)+IF(L1=52,'Données Pirelli'!I114)</f>
        <v>0</v>
      </c>
      <c r="E6" s="112">
        <f>IF(D6&lt;C6,1,2)</f>
        <v>1</v>
      </c>
      <c r="F6" s="139" t="e">
        <f>IF(L1=1,"")+IF(L1=2,"")+IF(L1=3,"")+IF(L1=4,"")+IF(L1=5,"")+IF(L1=6,"")+IF(L1=7,AVERAGE('Données Pirelli'!I63:I68))+IF(L1=8,AVERAGE('Données Pirelli'!I64:I69))+IF(L1=9,AVERAGE('Données Pirelli'!I65:I70))+IF(L1=10,AVERAGE('Données Pirelli'!I66:I71))+IF(L1=11,AVERAGE('Données Pirelli'!I67:I72))+IF(L1=12,AVERAGE('Données Pirelli'!I68:I73))+IF(L1=13,AVERAGE('Données Pirelli'!I69:I74))+IF(L1=14,AVERAGE('Données Pirelli'!I70:I75))+IF(L1=15,AVERAGE('Données Pirelli'!I71:I76))+IF(L1=16,AVERAGE('Données Pirelli'!I72:I77))+IF(L1=17,AVERAGE('Données Pirelli'!I73:I78))+IF(L1=18,AVERAGE('Données Pirelli'!I74:I79))+IF(L1=19,AVERAGE('Données Pirelli'!I75:I80))+IF(L1=20,AVERAGE('Données Pirelli'!I76:I81))+IF(L1=21,AVERAGE('Données Pirelli'!I77:I82))+IF(L1=22,AVERAGE('Données Pirelli'!I78:I83))+IF(L1=23,AVERAGE('Données Pirelli'!I79:I84))+IF(L1=24,AVERAGE('Données Pirelli'!I80:I85))+IF(L1=25,AVERAGE('Données Pirelli'!I81:I86))+IF(L1=26,AVERAGE('Données Pirelli'!I82:I87))+IF(L1=27,AVERAGE('Données Pirelli'!I83:I88))+IF(L1=28,AVERAGE('Données Pirelli'!I84:I89))+IF(L1=29,AVERAGE('Données Pirelli'!I85:I90))+IF(L1=30,AVERAGE('Données Pirelli'!I86:I91))+IF(L1=31,AVERAGE('Données Pirelli'!I87:I92))+IF(L1=32,AVERAGE('Données Pirelli'!I88:I93))+IF(L1=33,AVERAGE('Données Pirelli'!I89:I94))+IF(L1=34,AVERAGE('Données Pirelli'!I90:I95))+IF(L1=35,AVERAGE('Données Pirelli'!I91:I96))+IF(L1=36,AVERAGE('Données Pirelli'!I92:I97))+IF(L1=37,AVERAGE('Données Pirelli'!I93:I98))+IF(L1=38,AVERAGE('Données Pirelli'!I94:I99))+IF(L1=39,AVERAGE('Données Pirelli'!I95:I100))+IF(L1=40,AVERAGE('Données Pirelli'!I96:I101))+IF(L1=41,AVERAGE('Données Pirelli'!I97:Q102))+IF(L1=42,AVERAGE('Données Pirelli'!I98:I103))+IF(L1=43,AVERAGE('Données Pirelli'!I99:I104))+IF(L1=44,AVERAGE('Données Pirelli'!I100:I105))+IF(L1=45,AVERAGE('Données Pirelli'!I101:I106))+IF(L1=46,AVERAGE('Données Pirelli'!I102:I107))+IF(L1=47,AVERAGE('Données Pirelli'!I103:I108))+IF(L1=48,AVERAGE('Données Pirelli'!I104:I109))+IF(L1=49,AVERAGE('Données Pirelli'!I105:I110))+IF(L1=50,AVERAGE('Données Pirelli'!I106:I111))+IF(L1=51,AVERAGE('Données Pirelli'!I107:I112))+IF(L1=52,AVERAGE('Données Pirelli'!I108:I113))</f>
        <v>#VALUE!</v>
      </c>
      <c r="G6" s="112" t="e">
        <f>IF(F6&lt;C6,1,2)</f>
        <v>#VALUE!</v>
      </c>
      <c r="H6" s="126">
        <f>'Pirelli Synthèse'!H7</f>
        <v>0</v>
      </c>
      <c r="I6" s="127"/>
      <c r="J6" s="127"/>
      <c r="K6" s="127"/>
      <c r="L6" s="127"/>
      <c r="M6" s="127"/>
      <c r="N6" s="128"/>
      <c r="P6" s="69">
        <v>5</v>
      </c>
    </row>
    <row r="7" spans="1:16" x14ac:dyDescent="0.25">
      <c r="P7" s="69">
        <v>7</v>
      </c>
    </row>
    <row r="8" spans="1:16" x14ac:dyDescent="0.25">
      <c r="P8" s="69">
        <v>8</v>
      </c>
    </row>
    <row r="9" spans="1:16" x14ac:dyDescent="0.25">
      <c r="P9" s="69">
        <v>10</v>
      </c>
    </row>
    <row r="10" spans="1:16" x14ac:dyDescent="0.25">
      <c r="P10" s="69">
        <v>11</v>
      </c>
    </row>
    <row r="11" spans="1:16" x14ac:dyDescent="0.25">
      <c r="P11" s="69">
        <v>12</v>
      </c>
    </row>
    <row r="12" spans="1:16" x14ac:dyDescent="0.25">
      <c r="P12" s="69">
        <v>13</v>
      </c>
    </row>
    <row r="13" spans="1:16" x14ac:dyDescent="0.25">
      <c r="P13" s="69">
        <v>14</v>
      </c>
    </row>
    <row r="14" spans="1:16" x14ac:dyDescent="0.25">
      <c r="P14" s="69">
        <v>15</v>
      </c>
    </row>
    <row r="15" spans="1:16" x14ac:dyDescent="0.25">
      <c r="P15" s="69">
        <v>16</v>
      </c>
    </row>
    <row r="16" spans="1:16" x14ac:dyDescent="0.25">
      <c r="P16" s="69">
        <v>17</v>
      </c>
    </row>
    <row r="17" spans="15:16" x14ac:dyDescent="0.25">
      <c r="P17" s="69">
        <v>18</v>
      </c>
    </row>
    <row r="18" spans="15:16" x14ac:dyDescent="0.25">
      <c r="P18" s="69">
        <v>19</v>
      </c>
    </row>
    <row r="19" spans="15:16" x14ac:dyDescent="0.25">
      <c r="P19" s="69">
        <v>20</v>
      </c>
    </row>
    <row r="20" spans="15:16" x14ac:dyDescent="0.25">
      <c r="P20" s="69">
        <v>21</v>
      </c>
    </row>
    <row r="21" spans="15:16" x14ac:dyDescent="0.25">
      <c r="P21" s="69">
        <v>22</v>
      </c>
    </row>
    <row r="22" spans="15:16" x14ac:dyDescent="0.25">
      <c r="P22" s="69">
        <v>23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25</v>
      </c>
    </row>
    <row r="25" spans="15:16" x14ac:dyDescent="0.25">
      <c r="P25" s="69">
        <v>26</v>
      </c>
    </row>
    <row r="26" spans="15:16" x14ac:dyDescent="0.25">
      <c r="P26" s="69">
        <v>27</v>
      </c>
    </row>
    <row r="27" spans="15:16" x14ac:dyDescent="0.25">
      <c r="P27" s="69">
        <v>28</v>
      </c>
    </row>
    <row r="28" spans="15:16" x14ac:dyDescent="0.25">
      <c r="P28" s="69">
        <v>29</v>
      </c>
    </row>
    <row r="29" spans="15:16" x14ac:dyDescent="0.25">
      <c r="P29" s="69">
        <v>30</v>
      </c>
    </row>
    <row r="30" spans="15:16" x14ac:dyDescent="0.25">
      <c r="P30" s="69">
        <v>31</v>
      </c>
    </row>
    <row r="31" spans="15:16" x14ac:dyDescent="0.25">
      <c r="P31" s="69">
        <v>32</v>
      </c>
    </row>
    <row r="32" spans="15:16" x14ac:dyDescent="0.25">
      <c r="P32" s="69">
        <v>33</v>
      </c>
    </row>
    <row r="33" spans="16:16" x14ac:dyDescent="0.25">
      <c r="P33" s="69">
        <v>34</v>
      </c>
    </row>
    <row r="34" spans="16:16" x14ac:dyDescent="0.25">
      <c r="P34" s="69">
        <v>35</v>
      </c>
    </row>
    <row r="35" spans="16:16" x14ac:dyDescent="0.25">
      <c r="P35" s="69">
        <v>36</v>
      </c>
    </row>
    <row r="36" spans="16:16" x14ac:dyDescent="0.25">
      <c r="P36" s="69">
        <v>37</v>
      </c>
    </row>
    <row r="37" spans="16:16" x14ac:dyDescent="0.25">
      <c r="P37" s="69">
        <v>38</v>
      </c>
    </row>
    <row r="38" spans="16:16" x14ac:dyDescent="0.25">
      <c r="P38" s="69">
        <v>39</v>
      </c>
    </row>
    <row r="39" spans="16:16" x14ac:dyDescent="0.25">
      <c r="P39" s="69">
        <v>40</v>
      </c>
    </row>
    <row r="40" spans="16:16" x14ac:dyDescent="0.25">
      <c r="P40" s="69">
        <v>41</v>
      </c>
    </row>
    <row r="41" spans="16:16" x14ac:dyDescent="0.25">
      <c r="P41" s="69">
        <v>42</v>
      </c>
    </row>
    <row r="42" spans="16:16" x14ac:dyDescent="0.25">
      <c r="P42" s="69">
        <v>43</v>
      </c>
    </row>
    <row r="43" spans="16:16" x14ac:dyDescent="0.25">
      <c r="P43" s="69">
        <v>44</v>
      </c>
    </row>
    <row r="44" spans="16:16" x14ac:dyDescent="0.25">
      <c r="P44" s="69">
        <v>45</v>
      </c>
    </row>
    <row r="45" spans="16:16" x14ac:dyDescent="0.25">
      <c r="P45" s="69">
        <v>46</v>
      </c>
    </row>
    <row r="46" spans="16:16" x14ac:dyDescent="0.25">
      <c r="P46" s="69">
        <v>47</v>
      </c>
    </row>
    <row r="47" spans="16:16" x14ac:dyDescent="0.25">
      <c r="P47" s="69">
        <v>48</v>
      </c>
    </row>
    <row r="48" spans="16:16" x14ac:dyDescent="0.25">
      <c r="P48" s="69">
        <v>49</v>
      </c>
    </row>
    <row r="49" spans="16:16" x14ac:dyDescent="0.25">
      <c r="P49" s="69">
        <v>50</v>
      </c>
    </row>
    <row r="50" spans="16:16" x14ac:dyDescent="0.25">
      <c r="P50" s="69">
        <v>51</v>
      </c>
    </row>
    <row r="51" spans="16:16" x14ac:dyDescent="0.25">
      <c r="P51" s="69">
        <v>52</v>
      </c>
    </row>
  </sheetData>
  <conditionalFormatting sqref="E6">
    <cfRule type="iconSet" priority="9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P52"/>
  <sheetViews>
    <sheetView zoomScale="90" zoomScaleNormal="90" workbookViewId="0">
      <selection activeCell="L15" sqref="L15"/>
    </sheetView>
  </sheetViews>
  <sheetFormatPr baseColWidth="10" defaultRowHeight="15" x14ac:dyDescent="0.25"/>
  <cols>
    <col min="1" max="1" width="3.5703125" style="68" customWidth="1"/>
    <col min="2" max="2" width="34.28515625" style="68" bestFit="1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47" t="str">
        <f>"KPI "&amp;'Pirelli Synthèse'!A8</f>
        <v>KPI 10</v>
      </c>
      <c r="C4" s="108"/>
      <c r="D4" s="47" t="s">
        <v>4</v>
      </c>
      <c r="E4" s="48"/>
      <c r="F4" s="48"/>
      <c r="G4" s="49"/>
      <c r="H4" s="47" t="s">
        <v>64</v>
      </c>
      <c r="I4" s="108"/>
      <c r="J4" s="108"/>
      <c r="K4" s="108"/>
      <c r="L4" s="108"/>
      <c r="M4" s="108"/>
      <c r="N4" s="107"/>
      <c r="P4" s="69">
        <v>3</v>
      </c>
    </row>
    <row r="5" spans="1:16" ht="15" customHeight="1" x14ac:dyDescent="0.25">
      <c r="A5" s="67"/>
      <c r="B5" s="114" t="s">
        <v>5</v>
      </c>
      <c r="C5" s="113" t="s">
        <v>6</v>
      </c>
      <c r="D5" s="117" t="s">
        <v>28</v>
      </c>
      <c r="E5" s="119"/>
      <c r="F5" s="121" t="s">
        <v>32</v>
      </c>
      <c r="G5" s="122"/>
      <c r="H5" s="123" t="s">
        <v>63</v>
      </c>
      <c r="I5" s="124"/>
      <c r="J5" s="124"/>
      <c r="K5" s="124"/>
      <c r="L5" s="124"/>
      <c r="M5" s="124"/>
      <c r="N5" s="125"/>
      <c r="P5" s="69">
        <v>4</v>
      </c>
    </row>
    <row r="6" spans="1:16" x14ac:dyDescent="0.25">
      <c r="A6" s="29">
        <v>10</v>
      </c>
      <c r="B6" s="30" t="str">
        <f>'Pirelli Synthèse'!B8</f>
        <v>Outbound quantitative scan rate</v>
      </c>
      <c r="C6" s="111">
        <f>'Pirelli Synthèse'!C8</f>
        <v>0.995</v>
      </c>
      <c r="D6" s="31">
        <f>IF(L1=1,'Données Pirelli'!M63)+IF(L1=2,'Données Pirelli'!M64)+IF(L1=3,'Données Pirelli'!M65)+IF(L1=4,'Données Pirelli'!M66)+IF(L1=5,'Données Pirelli'!M67)+IF(L1=6,'Données Pirelli'!M68)+IF(L1=7,'Données Pirelli'!M69)+IF(L1=8,'Données Pirelli'!M70)+IF(L1=9,'Données Pirelli'!M71)+IF(L1=10,'Données Pirelli'!M72)+IF(L1=11,'Données Pirelli'!M73)+IF(L1=12,'Données Pirelli'!M74)+IF(L1=13,'Données Pirelli'!M75)+IF(L1=14,'Données Pirelli'!M76)+IF(L1=15,'Données Pirelli'!M77)+IF(L1=16,'Données Pirelli'!M78)+IF(L1=17,'Données Pirelli'!M79)+IF(L1=18,'Données Pirelli'!M80)+IF(L1=19,'Données Pirelli'!M81)+IF(L1=20,'Données Pirelli'!M82)+IF(L1=21,'Données Pirelli'!M83)+IF(L1=22,'Données Pirelli'!M84)+IF(L1=23,'Données Pirelli'!M85)+IF(L1=24,'Données Pirelli'!M86)+IF(L1=25,'Données Pirelli'!M87)+IF(L1=26,'Données Pirelli'!M88)+IF(L1=27,'Données Pirelli'!M89)+IF(L1=28,'Données Pirelli'!M90)+IF(L1=29,'Données Pirelli'!M91)+IF(L1=30,'Données Pirelli'!M92)+IF(L1=31,'Données Pirelli'!M93)+IF(L1=32,'Données Pirelli'!M94)+IF(L1=33,'Données Pirelli'!M95)+IF(L1=34,'Données Pirelli'!M96)+IF(L1=35,'Données Pirelli'!M97)+IF(L1=36,'Données Pirelli'!M98)+IF(L1=37,'Données Pirelli'!M99)+IF(L1=38,'Données Pirelli'!M100)+IF(L1=39,'Données Pirelli'!M101)+IF(L1=40,'Données Pirelli'!M102)+IF(L1=41,'Données Pirelli'!M103)+IF(L1=42,'Données Pirelli'!M104)+IF(L1=43,'Données Pirelli'!M105)+IF(L1=44,'Données Pirelli'!M106)+IF(L1=45,'Données Pirelli'!M107)+IF(L1=46,'Données Pirelli'!M108)+IF(L1=47,'Données Pirelli'!M109)+IF(L1=48,'Données Pirelli'!M110)+IF(L1=49,'Données Pirelli'!M111)+IF(L1=50,'Données Pirelli'!M112)+IF(L1=51,'Données Pirelli'!M113)+IF(L1=52,'Données Pirelli'!M114)</f>
        <v>1</v>
      </c>
      <c r="E6" s="112">
        <f>IF(D6&gt;C6,1,2)</f>
        <v>1</v>
      </c>
      <c r="F6" s="31" t="e">
        <f>IF(L1=1,"")+IF(L1=2,"")+IF(L1=3,"")+IF(L1=4,"")+IF(L1=5,"")+IF(L1=6,"")+IF(L1=7,AVERAGE('Données Pirelli'!M63:M68))+IF(L1=8,AVERAGE('Données Pirelli'!M64:M69))+IF(L1=9,AVERAGE('Données Pirelli'!M65:M70))+IF(L1=10,AVERAGE('Données Pirelli'!M66:M71))+IF(L1=11,AVERAGE('Données Pirelli'!M67:M72))+IF(L1=12,AVERAGE('Données Pirelli'!M68:M73))+IF(L1=13,AVERAGE('Données Pirelli'!M69:M74))+IF(L1=14,AVERAGE('Données Pirelli'!M70:M75))+IF(L1=15,AVERAGE('Données Pirelli'!M71:M76))+IF(L1=16,AVERAGE('Données Pirelli'!M72:M77))+IF(L1=17,AVERAGE('Données Pirelli'!M73:M78))+IF(L1=18,AVERAGE('Données Pirelli'!M74:M79))+IF(L1=19,AVERAGE('Données Pirelli'!M75:M80))+IF(L1=20,AVERAGE('Données Pirelli'!M76:M81))+IF(L1=21,AVERAGE('Données Pirelli'!M77:M82))+IF(L1=22,AVERAGE('Données Pirelli'!M78:M83))+IF(L1=23,AVERAGE('Données Pirelli'!M79:M84))+IF(L1=24,AVERAGE('Données Pirelli'!M80:M85))+IF(L1=25,AVERAGE('Données Pirelli'!M81:M86))+IF(L1=26,AVERAGE('Données Pirelli'!M82:M87))+IF(L1=27,AVERAGE('Données Pirelli'!M83:M88))+IF(L1=28,AVERAGE('Données Pirelli'!M84:M89))+IF(L1=29,AVERAGE('Données Pirelli'!M85:M90))+IF(L1=30,AVERAGE('Données Pirelli'!M86:M91))+IF(L1=31,AVERAGE('Données Pirelli'!M87:M92))+IF(L1=32,AVERAGE('Données Pirelli'!M88:M93))+IF(L1=33,AVERAGE('Données Pirelli'!M89:M94))+IF(L1=34,AVERAGE('Données Pirelli'!M90:M95))+IF(L1=35,AVERAGE('Données Pirelli'!M91:M96))+IF(L1=36,AVERAGE('Données Pirelli'!M92:M97))+IF(L1=37,AVERAGE('Données Pirelli'!M93:M98))+IF(L1=38,AVERAGE('Données Pirelli'!M94:M99))+IF(L1=39,AVERAGE('Données Pirelli'!M95:M100))+IF(L1=40,AVERAGE('Données Pirelli'!M96:M101))+IF(L1=41,AVERAGE('Données Pirelli'!M97:M102))+IF(L1=42,AVERAGE('Données Pirelli'!M98:M103))+IF(L1=43,AVERAGE('Données Pirelli'!M99:M104))+IF(L1=44,AVERAGE('Données Pirelli'!M100:M105))+IF(L1=45,AVERAGE('Données Pirelli'!M101:M106))+IF(L1=46,AVERAGE('Données Pirelli'!M102:M107))+IF(L1=47,AVERAGE('Données Pirelli'!M103:M108))+IF(L1=48,AVERAGE('Données Pirelli'!M104:M109))+IF(L1=49,AVERAGE('Données Pirelli'!M105:M110))+IF(L1=50,AVERAGE('Données Pirelli'!M106:M111))+IF(L1=51,AVERAGE('Données Pirelli'!M107:M112))+IF(L1=52,AVERAGE('Données Pirelli'!M108:M113))</f>
        <v>#VALUE!</v>
      </c>
      <c r="G6" s="112" t="e">
        <f>IF(F6&gt;C6,1,2)</f>
        <v>#VALUE!</v>
      </c>
      <c r="H6" s="126" t="str">
        <f>'Pirelli Synthèse'!H8</f>
        <v/>
      </c>
      <c r="I6" s="127"/>
      <c r="J6" s="127"/>
      <c r="K6" s="127"/>
      <c r="L6" s="127"/>
      <c r="M6" s="127"/>
      <c r="N6" s="128"/>
      <c r="P6" s="69">
        <v>5</v>
      </c>
    </row>
    <row r="7" spans="1:16" x14ac:dyDescent="0.25">
      <c r="N7" s="2"/>
      <c r="P7" s="69">
        <v>7</v>
      </c>
    </row>
    <row r="8" spans="1:16" x14ac:dyDescent="0.25">
      <c r="P8" s="69">
        <v>8</v>
      </c>
    </row>
    <row r="9" spans="1:16" x14ac:dyDescent="0.25">
      <c r="P9" s="69">
        <v>9</v>
      </c>
    </row>
    <row r="10" spans="1:16" x14ac:dyDescent="0.25">
      <c r="P10" s="69">
        <v>10</v>
      </c>
    </row>
    <row r="11" spans="1:16" x14ac:dyDescent="0.25">
      <c r="P11" s="69">
        <v>11</v>
      </c>
    </row>
    <row r="12" spans="1:16" x14ac:dyDescent="0.25">
      <c r="P12" s="69">
        <v>12</v>
      </c>
    </row>
    <row r="13" spans="1:16" x14ac:dyDescent="0.25">
      <c r="P13" s="69">
        <v>13</v>
      </c>
    </row>
    <row r="14" spans="1:16" x14ac:dyDescent="0.25">
      <c r="P14" s="69">
        <v>14</v>
      </c>
    </row>
    <row r="15" spans="1:16" x14ac:dyDescent="0.25">
      <c r="P15" s="69">
        <v>15</v>
      </c>
    </row>
    <row r="16" spans="1:16" x14ac:dyDescent="0.25">
      <c r="P16" s="69">
        <v>16</v>
      </c>
    </row>
    <row r="17" spans="15:16" x14ac:dyDescent="0.25">
      <c r="P17" s="69">
        <v>17</v>
      </c>
    </row>
    <row r="18" spans="15:16" x14ac:dyDescent="0.25">
      <c r="P18" s="69">
        <v>18</v>
      </c>
    </row>
    <row r="19" spans="15:16" x14ac:dyDescent="0.25">
      <c r="P19" s="69">
        <v>19</v>
      </c>
    </row>
    <row r="20" spans="15:16" x14ac:dyDescent="0.25">
      <c r="P20" s="69">
        <v>20</v>
      </c>
    </row>
    <row r="21" spans="15:16" x14ac:dyDescent="0.25">
      <c r="P21" s="69">
        <v>21</v>
      </c>
    </row>
    <row r="22" spans="15:16" x14ac:dyDescent="0.25">
      <c r="P22" s="69">
        <v>22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24</v>
      </c>
    </row>
    <row r="25" spans="15:16" x14ac:dyDescent="0.25">
      <c r="P25" s="69">
        <v>25</v>
      </c>
    </row>
    <row r="26" spans="15:16" x14ac:dyDescent="0.25">
      <c r="P26" s="69">
        <v>26</v>
      </c>
    </row>
    <row r="27" spans="15:16" x14ac:dyDescent="0.25">
      <c r="P27" s="69">
        <v>27</v>
      </c>
    </row>
    <row r="28" spans="15:16" x14ac:dyDescent="0.25">
      <c r="P28" s="69">
        <v>28</v>
      </c>
    </row>
    <row r="29" spans="15:16" x14ac:dyDescent="0.25">
      <c r="P29" s="69">
        <v>29</v>
      </c>
    </row>
    <row r="30" spans="15:16" x14ac:dyDescent="0.25">
      <c r="P30" s="69">
        <v>30</v>
      </c>
    </row>
    <row r="31" spans="15:16" x14ac:dyDescent="0.25">
      <c r="P31" s="69">
        <v>31</v>
      </c>
    </row>
    <row r="32" spans="15:16" x14ac:dyDescent="0.25">
      <c r="P32" s="69">
        <v>32</v>
      </c>
    </row>
    <row r="33" spans="16:16" x14ac:dyDescent="0.25">
      <c r="P33" s="69">
        <v>33</v>
      </c>
    </row>
    <row r="34" spans="16:16" x14ac:dyDescent="0.25">
      <c r="P34" s="69">
        <v>34</v>
      </c>
    </row>
    <row r="35" spans="16:16" x14ac:dyDescent="0.25">
      <c r="P35" s="69">
        <v>35</v>
      </c>
    </row>
    <row r="36" spans="16:16" x14ac:dyDescent="0.25">
      <c r="P36" s="69">
        <v>36</v>
      </c>
    </row>
    <row r="37" spans="16:16" x14ac:dyDescent="0.25">
      <c r="P37" s="69">
        <v>37</v>
      </c>
    </row>
    <row r="38" spans="16:16" x14ac:dyDescent="0.25">
      <c r="P38" s="69">
        <v>38</v>
      </c>
    </row>
    <row r="39" spans="16:16" x14ac:dyDescent="0.25">
      <c r="P39" s="69">
        <v>39</v>
      </c>
    </row>
    <row r="40" spans="16:16" x14ac:dyDescent="0.25">
      <c r="P40" s="69">
        <v>40</v>
      </c>
    </row>
    <row r="41" spans="16:16" x14ac:dyDescent="0.25">
      <c r="P41" s="69">
        <v>41</v>
      </c>
    </row>
    <row r="42" spans="16:16" x14ac:dyDescent="0.25">
      <c r="P42" s="69">
        <v>42</v>
      </c>
    </row>
    <row r="43" spans="16:16" x14ac:dyDescent="0.25">
      <c r="P43" s="69">
        <v>43</v>
      </c>
    </row>
    <row r="44" spans="16:16" x14ac:dyDescent="0.25">
      <c r="P44" s="69">
        <v>44</v>
      </c>
    </row>
    <row r="45" spans="16:16" x14ac:dyDescent="0.25">
      <c r="P45" s="69">
        <v>45</v>
      </c>
    </row>
    <row r="46" spans="16:16" x14ac:dyDescent="0.25">
      <c r="P46" s="69">
        <v>46</v>
      </c>
    </row>
    <row r="47" spans="16:16" x14ac:dyDescent="0.25">
      <c r="P47" s="69">
        <v>47</v>
      </c>
    </row>
    <row r="48" spans="16:16" x14ac:dyDescent="0.25">
      <c r="P48" s="69">
        <v>48</v>
      </c>
    </row>
    <row r="49" spans="16:16" x14ac:dyDescent="0.25">
      <c r="P49" s="69">
        <v>49</v>
      </c>
    </row>
    <row r="50" spans="16:16" x14ac:dyDescent="0.25">
      <c r="P50" s="69">
        <v>50</v>
      </c>
    </row>
    <row r="51" spans="16:16" x14ac:dyDescent="0.25">
      <c r="P51" s="69">
        <v>51</v>
      </c>
    </row>
    <row r="52" spans="16:16" x14ac:dyDescent="0.25">
      <c r="P52" s="69">
        <v>52</v>
      </c>
    </row>
  </sheetData>
  <conditionalFormatting sqref="E6">
    <cfRule type="iconSet" priority="3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P52"/>
  <sheetViews>
    <sheetView zoomScale="90" zoomScaleNormal="90" workbookViewId="0">
      <selection activeCell="G6" sqref="G6"/>
    </sheetView>
  </sheetViews>
  <sheetFormatPr baseColWidth="10" defaultRowHeight="15" x14ac:dyDescent="0.25"/>
  <cols>
    <col min="1" max="1" width="3.5703125" style="68" customWidth="1"/>
    <col min="2" max="2" width="34.28515625" style="68" customWidth="1"/>
    <col min="3" max="3" width="12.7109375" style="68" customWidth="1"/>
    <col min="4" max="6" width="10.42578125" style="68" customWidth="1"/>
    <col min="7" max="7" width="18.7109375" style="68" customWidth="1"/>
    <col min="8" max="12" width="12.7109375" style="68" customWidth="1"/>
    <col min="13" max="15" width="11.42578125" style="68"/>
    <col min="16" max="16" width="11.42578125" style="68" hidden="1" customWidth="1"/>
    <col min="17" max="16384" width="11.42578125" style="68"/>
  </cols>
  <sheetData>
    <row r="1" spans="1:16" ht="57" customHeight="1" x14ac:dyDescent="0.25">
      <c r="A1" s="62"/>
      <c r="B1" s="63"/>
      <c r="C1" s="63"/>
      <c r="D1" s="63"/>
      <c r="E1" s="63"/>
      <c r="F1" s="63"/>
      <c r="G1" s="64"/>
      <c r="H1" s="65" t="s">
        <v>0</v>
      </c>
      <c r="I1" s="63"/>
      <c r="J1" s="63"/>
      <c r="K1" s="65" t="s">
        <v>1</v>
      </c>
      <c r="L1" s="66">
        <f>'Pirelli Synthèse'!L1</f>
        <v>1</v>
      </c>
      <c r="M1" s="2"/>
    </row>
    <row r="2" spans="1:16" x14ac:dyDescent="0.25">
      <c r="A2" s="23"/>
      <c r="B2" s="24" t="s">
        <v>2</v>
      </c>
      <c r="C2" s="25"/>
      <c r="D2" s="25"/>
      <c r="E2" s="25"/>
      <c r="F2" s="25"/>
      <c r="G2" s="26"/>
      <c r="H2" s="26"/>
      <c r="I2" s="26"/>
      <c r="J2" s="26"/>
      <c r="K2" s="27"/>
      <c r="L2" s="28"/>
      <c r="M2" s="2"/>
      <c r="P2" s="69">
        <v>1</v>
      </c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P3" s="69">
        <v>2</v>
      </c>
    </row>
    <row r="4" spans="1:16" x14ac:dyDescent="0.25">
      <c r="A4" s="67"/>
      <c r="B4" s="47" t="str">
        <f>"KPI "&amp;'Pirelli Synthèse'!A9</f>
        <v>KPI 11</v>
      </c>
      <c r="C4" s="107"/>
      <c r="D4" s="47" t="s">
        <v>4</v>
      </c>
      <c r="E4" s="48"/>
      <c r="F4" s="48"/>
      <c r="G4" s="48"/>
      <c r="H4" s="46" t="s">
        <v>64</v>
      </c>
      <c r="I4" s="109"/>
      <c r="J4" s="109"/>
      <c r="K4" s="109"/>
      <c r="L4" s="109"/>
      <c r="M4" s="109"/>
      <c r="N4" s="110"/>
      <c r="P4" s="69">
        <v>3</v>
      </c>
    </row>
    <row r="5" spans="1:16" ht="15" customHeight="1" x14ac:dyDescent="0.25">
      <c r="A5" s="67"/>
      <c r="B5" s="114" t="s">
        <v>5</v>
      </c>
      <c r="C5" s="132" t="s">
        <v>6</v>
      </c>
      <c r="D5" s="114" t="s">
        <v>28</v>
      </c>
      <c r="E5" s="114"/>
      <c r="F5" s="115" t="s">
        <v>32</v>
      </c>
      <c r="G5" s="116"/>
      <c r="H5" s="117" t="s">
        <v>63</v>
      </c>
      <c r="I5" s="118"/>
      <c r="J5" s="118"/>
      <c r="K5" s="118"/>
      <c r="L5" s="118"/>
      <c r="M5" s="118"/>
      <c r="N5" s="119"/>
      <c r="P5" s="69">
        <v>4</v>
      </c>
    </row>
    <row r="6" spans="1:16" x14ac:dyDescent="0.25">
      <c r="A6" s="29">
        <v>11</v>
      </c>
      <c r="B6" s="30" t="str">
        <f>'Pirelli Synthèse'!B9</f>
        <v>Inbound quantitative scan rate</v>
      </c>
      <c r="C6" s="111">
        <f>'Pirelli Synthèse'!C9</f>
        <v>0.995</v>
      </c>
      <c r="D6" s="31">
        <f>IF(L1=1,'Données Pirelli'!Q63)+IF(L1=2,'Données Pirelli'!Q64)+IF(L1=3,'Données Pirelli'!Q65)+IF(L1=4,'Données Pirelli'!Q66)+IF(L1=5,'Données Pirelli'!Q67)+IF(L1=6,'Données Pirelli'!Q68)+IF(L1=7,'Données Pirelli'!Q69)+IF(L1=8,'Données Pirelli'!Q70)+IF(L1=9,'Données Pirelli'!Q71)+IF(L1=10,'Données Pirelli'!Q72)+IF(L1=11,'Données Pirelli'!Q73)+IF(L1=12,'Données Pirelli'!Q74)+IF(L1=13,'Données Pirelli'!Q75)+IF(L1=14,'Données Pirelli'!Q76)+IF(L1=15,'Données Pirelli'!Q77)+IF(L1=16,'Données Pirelli'!Q78)+IF(L1=17,'Données Pirelli'!Q79)+IF(L1=18,'Données Pirelli'!Q80)+IF(L1=19,'Données Pirelli'!Q81)+IF(L1=20,'Données Pirelli'!Q82)+IF(L1=21,'Données Pirelli'!Q83)+IF(L1=22,'Données Pirelli'!Q84)+IF(L1=23,'Données Pirelli'!Q85)+IF(L1=24,'Données Pirelli'!Q86)+IF(L1=25,'Données Pirelli'!Q87)+IF(L1=26,'Données Pirelli'!Q88)+IF(L1=27,'Données Pirelli'!Q89)+IF(L1=28,'Données Pirelli'!Q90)+IF(L1=29,'Données Pirelli'!Q91)+IF(L1=30,'Données Pirelli'!Q92)+IF(L1=31,'Données Pirelli'!Q93)+IF(L1=32,'Données Pirelli'!Q94)+IF(L1=33,'Données Pirelli'!Q95)+IF(L1=34,'Données Pirelli'!Q96)+IF(L1=35,'Données Pirelli'!Q97)+IF(L1=36,'Données Pirelli'!Q98)+IF(L1=37,'Données Pirelli'!Q99)+IF(L1=38,'Données Pirelli'!Q100)+IF(L1=39,'Données Pirelli'!Q101)+IF(L1=40,'Données Pirelli'!Q102)+IF(L1=41,'Données Pirelli'!Q103)+IF(L1=42,'Données Pirelli'!Q104)+IF(L1=43,'Données Pirelli'!Q105)+IF(L1=44,'Données Pirelli'!Q106)+IF(L1=45,'Données Pirelli'!Q107)+IF(L1=46,'Données Pirelli'!Q108)+IF(L1=47,'Données Pirelli'!Q109)+IF(L1=48,'Données Pirelli'!Q110)+IF(L1=49,'Données Pirelli'!Q111)+IF(L1=50,'Données Pirelli'!Q112)+IF(L1=51,'Données Pirelli'!Q113)+IF(L1=52,'Données Pirelli'!Q114)</f>
        <v>0.99987589972697943</v>
      </c>
      <c r="E6" s="112">
        <f>IF(OR(D6=0,D6=" ")," ",IF($D6&gt;=$C6,1,2))</f>
        <v>1</v>
      </c>
      <c r="F6" s="31" t="e">
        <f>IF(L1=1,"")+IF(L1=2,"")+IF(L1=3,"")+IF(L1=4,"")+IF(L1=5,"")+IF(L1=6,"")+IF(L1=7,AVERAGE('Données Pirelli'!Q63:Q68))+IF(L1=8,AVERAGE('Données Pirelli'!Q64:Q69))+IF(L1=9,AVERAGE('Données Pirelli'!Q65:Q70))+IF(L1=10,AVERAGE('Données Pirelli'!Q66:Q71))+IF(L1=11,AVERAGE('Données Pirelli'!Q67:Q72))+IF(L1=12,AVERAGE('Données Pirelli'!Q68:Q73))+IF(L1=13,AVERAGE('Données Pirelli'!Q69:Q74))+IF(L1=14,AVERAGE('Données Pirelli'!Q70:Q75))+IF(L1=15,AVERAGE('Données Pirelli'!Q71:Q76))+IF(L1=16,AVERAGE('Données Pirelli'!Q72:Q77))+IF(L1=17,AVERAGE('Données Pirelli'!Q73:Q78))+IF(L1=18,AVERAGE('Données Pirelli'!Q74:Q79))+IF(L1=19,AVERAGE('Données Pirelli'!Q75:Q80))+IF(L1=20,AVERAGE('Données Pirelli'!Q76:Q81))+IF(L1=21,AVERAGE('Données Pirelli'!Q77:Q82))+IF(L1=22,AVERAGE('Données Pirelli'!Q78:Q83))+IF(L1=23,AVERAGE('Données Pirelli'!Q79:Q84))+IF(L1=24,AVERAGE('Données Pirelli'!Q80:Q85))+IF(L1=25,AVERAGE('Données Pirelli'!Q81:Q86))+IF(L1=26,AVERAGE('Données Pirelli'!Q82:Q87))+IF(L1=27,AVERAGE('Données Pirelli'!Q83:Q88))+IF(L1=28,AVERAGE('Données Pirelli'!Q84:Q89))+IF(L1=29,AVERAGE('Données Pirelli'!Q85:Q90))+IF(L1=30,AVERAGE('Données Pirelli'!Q86:Q91))+IF(L1=31,AVERAGE('Données Pirelli'!Q87:Q92))+IF(L1=32,AVERAGE('Données Pirelli'!Q88:Q93))+IF(L1=33,AVERAGE('Données Pirelli'!Q89:Q94))+IF(L1=34,AVERAGE('Données Pirelli'!Q90:Q95))+IF(L1=35,AVERAGE('Données Pirelli'!Q91:Q96))+IF(L1=36,AVERAGE('Données Pirelli'!Q92:Q97))+IF(L1=37,AVERAGE('Données Pirelli'!Q93:Q98))+IF(L1=38,AVERAGE('Données Pirelli'!Q94:Q99))+IF(L1=39,AVERAGE('Données Pirelli'!Q95:Q100))+IF(L1=40,AVERAGE('Données Pirelli'!Q96:Q101))+IF(L1=41,AVERAGE('Données Pirelli'!Q97:Q102))+IF(L1=42,AVERAGE('Données Pirelli'!Q98:Q103))+IF(L1=43,AVERAGE('Données Pirelli'!Q99:Q104))+IF(L1=44,AVERAGE('Données Pirelli'!Q100:Q105))+IF(L1=45,AVERAGE('Données Pirelli'!Q101:Q106))+IF(L1=46,AVERAGE('Données Pirelli'!Q102:Q107))+IF(L1=47,AVERAGE('Données Pirelli'!Q103:Q108))+IF(L1=48,AVERAGE('Données Pirelli'!Q104:Q109))+IF(L1=49,AVERAGE('Données Pirelli'!Q105:Q110))+IF(L1=50,AVERAGE('Données Pirelli'!Q106:Q111))+IF(L1=51,AVERAGE('Données Pirelli'!Q107:Q112))+IF(L1=52,AVERAGE('Données Pirelli'!Q108:Q113))</f>
        <v>#VALUE!</v>
      </c>
      <c r="G6" s="112" t="e">
        <f>IF(OR(F6=0,F6=" ")," ",IF($D6&gt;=$C6,1,2))</f>
        <v>#VALUE!</v>
      </c>
      <c r="H6" s="129">
        <f>'Pirelli Synthèse'!H9</f>
        <v>0</v>
      </c>
      <c r="I6" s="130"/>
      <c r="J6" s="130"/>
      <c r="K6" s="130"/>
      <c r="L6" s="130"/>
      <c r="M6" s="130"/>
      <c r="N6" s="131"/>
      <c r="P6" s="69">
        <v>5</v>
      </c>
    </row>
    <row r="7" spans="1:16" x14ac:dyDescent="0.25">
      <c r="P7" s="69">
        <v>7</v>
      </c>
    </row>
    <row r="8" spans="1:16" x14ac:dyDescent="0.25">
      <c r="P8" s="69">
        <v>8</v>
      </c>
    </row>
    <row r="9" spans="1:16" x14ac:dyDescent="0.25">
      <c r="P9" s="69">
        <v>9</v>
      </c>
    </row>
    <row r="10" spans="1:16" x14ac:dyDescent="0.25">
      <c r="P10" s="69">
        <v>10</v>
      </c>
    </row>
    <row r="11" spans="1:16" x14ac:dyDescent="0.25">
      <c r="P11" s="69">
        <v>11</v>
      </c>
    </row>
    <row r="12" spans="1:16" x14ac:dyDescent="0.25">
      <c r="P12" s="69">
        <v>12</v>
      </c>
    </row>
    <row r="13" spans="1:16" x14ac:dyDescent="0.25">
      <c r="P13" s="69">
        <v>13</v>
      </c>
    </row>
    <row r="14" spans="1:16" x14ac:dyDescent="0.25">
      <c r="P14" s="69">
        <v>14</v>
      </c>
    </row>
    <row r="15" spans="1:16" x14ac:dyDescent="0.25">
      <c r="B15" s="72"/>
      <c r="P15" s="69">
        <v>15</v>
      </c>
    </row>
    <row r="16" spans="1:16" x14ac:dyDescent="0.25">
      <c r="P16" s="69">
        <v>16</v>
      </c>
    </row>
    <row r="17" spans="15:16" x14ac:dyDescent="0.25">
      <c r="P17" s="69">
        <v>17</v>
      </c>
    </row>
    <row r="18" spans="15:16" x14ac:dyDescent="0.25">
      <c r="P18" s="69">
        <v>18</v>
      </c>
    </row>
    <row r="19" spans="15:16" x14ac:dyDescent="0.25">
      <c r="P19" s="69">
        <v>19</v>
      </c>
    </row>
    <row r="20" spans="15:16" x14ac:dyDescent="0.25">
      <c r="P20" s="69">
        <v>20</v>
      </c>
    </row>
    <row r="21" spans="15:16" x14ac:dyDescent="0.25">
      <c r="P21" s="69">
        <v>21</v>
      </c>
    </row>
    <row r="22" spans="15:16" x14ac:dyDescent="0.25">
      <c r="P22" s="69">
        <v>22</v>
      </c>
    </row>
    <row r="23" spans="15:16" s="16" customFormat="1" x14ac:dyDescent="0.25">
      <c r="O23" s="17"/>
      <c r="P23" s="61">
        <v>28</v>
      </c>
    </row>
    <row r="24" spans="15:16" x14ac:dyDescent="0.25">
      <c r="P24" s="69">
        <v>24</v>
      </c>
    </row>
    <row r="25" spans="15:16" x14ac:dyDescent="0.25">
      <c r="P25" s="69">
        <v>25</v>
      </c>
    </row>
    <row r="26" spans="15:16" x14ac:dyDescent="0.25">
      <c r="P26" s="69">
        <v>26</v>
      </c>
    </row>
    <row r="27" spans="15:16" x14ac:dyDescent="0.25">
      <c r="P27" s="69">
        <v>27</v>
      </c>
    </row>
    <row r="28" spans="15:16" x14ac:dyDescent="0.25">
      <c r="P28" s="69">
        <v>28</v>
      </c>
    </row>
    <row r="29" spans="15:16" x14ac:dyDescent="0.25">
      <c r="P29" s="69">
        <v>29</v>
      </c>
    </row>
    <row r="30" spans="15:16" x14ac:dyDescent="0.25">
      <c r="P30" s="69">
        <v>30</v>
      </c>
    </row>
    <row r="31" spans="15:16" x14ac:dyDescent="0.25">
      <c r="P31" s="69">
        <v>31</v>
      </c>
    </row>
    <row r="32" spans="15:16" x14ac:dyDescent="0.25">
      <c r="P32" s="69">
        <v>32</v>
      </c>
    </row>
    <row r="33" spans="16:16" x14ac:dyDescent="0.25">
      <c r="P33" s="69">
        <v>33</v>
      </c>
    </row>
    <row r="34" spans="16:16" x14ac:dyDescent="0.25">
      <c r="P34" s="69">
        <v>34</v>
      </c>
    </row>
    <row r="35" spans="16:16" x14ac:dyDescent="0.25">
      <c r="P35" s="69">
        <v>35</v>
      </c>
    </row>
    <row r="36" spans="16:16" x14ac:dyDescent="0.25">
      <c r="P36" s="69">
        <v>36</v>
      </c>
    </row>
    <row r="37" spans="16:16" x14ac:dyDescent="0.25">
      <c r="P37" s="69">
        <v>37</v>
      </c>
    </row>
    <row r="38" spans="16:16" x14ac:dyDescent="0.25">
      <c r="P38" s="69">
        <v>38</v>
      </c>
    </row>
    <row r="39" spans="16:16" x14ac:dyDescent="0.25">
      <c r="P39" s="69">
        <v>39</v>
      </c>
    </row>
    <row r="40" spans="16:16" x14ac:dyDescent="0.25">
      <c r="P40" s="69">
        <v>40</v>
      </c>
    </row>
    <row r="41" spans="16:16" x14ac:dyDescent="0.25">
      <c r="P41" s="69">
        <v>41</v>
      </c>
    </row>
    <row r="42" spans="16:16" x14ac:dyDescent="0.25">
      <c r="P42" s="69">
        <v>42</v>
      </c>
    </row>
    <row r="43" spans="16:16" x14ac:dyDescent="0.25">
      <c r="P43" s="69">
        <v>43</v>
      </c>
    </row>
    <row r="44" spans="16:16" x14ac:dyDescent="0.25">
      <c r="P44" s="69">
        <v>44</v>
      </c>
    </row>
    <row r="45" spans="16:16" x14ac:dyDescent="0.25">
      <c r="P45" s="69">
        <v>45</v>
      </c>
    </row>
    <row r="46" spans="16:16" x14ac:dyDescent="0.25">
      <c r="P46" s="69">
        <v>46</v>
      </c>
    </row>
    <row r="47" spans="16:16" x14ac:dyDescent="0.25">
      <c r="P47" s="69">
        <v>47</v>
      </c>
    </row>
    <row r="48" spans="16:16" x14ac:dyDescent="0.25">
      <c r="P48" s="69">
        <v>48</v>
      </c>
    </row>
    <row r="49" spans="16:16" x14ac:dyDescent="0.25">
      <c r="P49" s="69">
        <v>49</v>
      </c>
    </row>
    <row r="50" spans="16:16" x14ac:dyDescent="0.25">
      <c r="P50" s="69">
        <v>50</v>
      </c>
    </row>
    <row r="51" spans="16:16" x14ac:dyDescent="0.25">
      <c r="P51" s="69">
        <v>51</v>
      </c>
    </row>
    <row r="52" spans="16:16" x14ac:dyDescent="0.25">
      <c r="P52" s="69">
        <v>52</v>
      </c>
    </row>
  </sheetData>
  <conditionalFormatting sqref="E6">
    <cfRule type="iconSet" priority="4">
      <iconSet iconSet="3Symbols2" showValue="0" reverse="1">
        <cfvo type="percent" val="0"/>
        <cfvo type="percent" val="1" gte="0"/>
        <cfvo type="num" val="2"/>
      </iconSet>
    </cfRule>
  </conditionalFormatting>
  <conditionalFormatting sqref="G6">
    <cfRule type="iconSet" priority="2">
      <iconSet iconSet="3Symbols2" showValue="0" reverse="1">
        <cfvo type="percent" val="0"/>
        <cfvo type="percent" val="1" gte="0"/>
        <cfvo type="num" val="2"/>
      </iconSet>
    </cfRule>
  </conditionalFormatting>
  <conditionalFormatting sqref="H6">
    <cfRule type="iconSet" priority="1">
      <iconSet iconSet="3Symbols2" showValue="0" reverse="1">
        <cfvo type="percent" val="0"/>
        <cfvo type="percent" val="1" gte="0"/>
        <cfvo type="num" val="2"/>
      </iconSet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81"/>
  </sheetPr>
  <dimension ref="A1:AC114"/>
  <sheetViews>
    <sheetView zoomScale="90" zoomScaleNormal="90" workbookViewId="0">
      <selection activeCell="Y3" sqref="Y3"/>
    </sheetView>
  </sheetViews>
  <sheetFormatPr baseColWidth="10" defaultRowHeight="15" x14ac:dyDescent="0.25"/>
  <cols>
    <col min="1" max="2" width="11.42578125" style="3"/>
    <col min="3" max="3" width="14.42578125" style="3" customWidth="1"/>
    <col min="4" max="19" width="14.7109375" style="3" customWidth="1"/>
    <col min="20" max="16384" width="11.42578125" style="3"/>
  </cols>
  <sheetData>
    <row r="1" spans="1:29" ht="63.75" customHeight="1" thickBot="1" x14ac:dyDescent="0.3">
      <c r="A1" s="166"/>
      <c r="B1" s="167"/>
      <c r="C1" s="168"/>
      <c r="D1" s="169" t="s">
        <v>52</v>
      </c>
      <c r="E1" s="170"/>
      <c r="F1" s="170"/>
      <c r="G1" s="171"/>
      <c r="H1" s="172" t="s">
        <v>53</v>
      </c>
      <c r="I1" s="173"/>
      <c r="J1" s="173"/>
      <c r="K1" s="174"/>
      <c r="L1" s="175" t="s">
        <v>54</v>
      </c>
      <c r="M1" s="176"/>
      <c r="N1" s="176"/>
      <c r="O1" s="177"/>
      <c r="P1" s="178" t="s">
        <v>55</v>
      </c>
      <c r="Q1" s="179"/>
      <c r="R1" s="179"/>
      <c r="S1" s="180"/>
      <c r="V1" s="165"/>
      <c r="W1" s="165"/>
      <c r="X1" s="165"/>
    </row>
    <row r="2" spans="1:29" ht="36.75" customHeight="1" thickBot="1" x14ac:dyDescent="0.3">
      <c r="A2" s="92" t="s">
        <v>13</v>
      </c>
      <c r="B2" s="92" t="s">
        <v>14</v>
      </c>
      <c r="C2" s="90" t="s">
        <v>15</v>
      </c>
      <c r="D2" s="90" t="s">
        <v>25</v>
      </c>
      <c r="E2" s="90" t="s">
        <v>26</v>
      </c>
      <c r="F2" s="90" t="s">
        <v>27</v>
      </c>
      <c r="G2" s="79" t="s">
        <v>16</v>
      </c>
      <c r="H2" s="91" t="s">
        <v>17</v>
      </c>
      <c r="I2" s="91" t="s">
        <v>19</v>
      </c>
      <c r="J2" s="91" t="s">
        <v>18</v>
      </c>
      <c r="K2" s="80" t="s">
        <v>16</v>
      </c>
      <c r="L2" s="90" t="s">
        <v>20</v>
      </c>
      <c r="M2" s="90" t="s">
        <v>21</v>
      </c>
      <c r="N2" s="90" t="s">
        <v>22</v>
      </c>
      <c r="O2" s="80" t="s">
        <v>16</v>
      </c>
      <c r="P2" s="90" t="s">
        <v>23</v>
      </c>
      <c r="Q2" s="90" t="s">
        <v>24</v>
      </c>
      <c r="R2" s="90" t="s">
        <v>22</v>
      </c>
      <c r="S2" s="80" t="s">
        <v>16</v>
      </c>
      <c r="V2" s="88" t="s">
        <v>61</v>
      </c>
      <c r="W2" s="88" t="s">
        <v>60</v>
      </c>
      <c r="X2" s="89" t="s">
        <v>62</v>
      </c>
    </row>
    <row r="3" spans="1:29" ht="15.75" thickBot="1" x14ac:dyDescent="0.3">
      <c r="A3" s="93">
        <v>1</v>
      </c>
      <c r="B3" s="94">
        <v>1</v>
      </c>
      <c r="C3" s="94">
        <v>5</v>
      </c>
      <c r="D3" s="53">
        <f>AVERAGE('[2]Scorecard 1 quarter '!$F$91:$I$91)</f>
        <v>0.99314271255060727</v>
      </c>
      <c r="E3" s="54">
        <f>'[2]Scorecard 1 quarter '!$F$92+'[2]Scorecard 1 quarter '!$G$92+'[2]Scorecard 1 quarter '!$H$92+'[2]Scorecard 1 quarter '!$I$92</f>
        <v>438</v>
      </c>
      <c r="F3" s="55">
        <f>'[2]Scorecard 1 quarter '!$F$93+'[2]Scorecard 1 quarter '!$G$93+'[2]Scorecard 1 quarter '!$H$93+'[2]Scorecard 1 quarter '!$I$93</f>
        <v>4</v>
      </c>
      <c r="G3" s="50">
        <v>0.995</v>
      </c>
      <c r="H3" s="4">
        <f>J3/I3</f>
        <v>0</v>
      </c>
      <c r="I3" s="5">
        <f>'[2]Scorecard 1 quarter '!$F$102+'[2]Scorecard 1 quarter '!$G$102+'[2]Scorecard 1 quarter '!$H$102+'[2]Scorecard 1 quarter '!$I$102</f>
        <v>492</v>
      </c>
      <c r="J3" s="6">
        <f>'[2]Scorecard 1 quarter '!$F$103+'[2]Scorecard 1 quarter '!$G$103+'[2]Scorecard 1 quarter '!$H$103+'[2]Scorecard 1 quarter '!$I$103</f>
        <v>0</v>
      </c>
      <c r="K3" s="50">
        <v>1.1999999999999999E-3</v>
      </c>
      <c r="L3" s="4">
        <f>AVERAGE('[2]Scorecard 1 quarter '!$F$120:$I$120)</f>
        <v>1</v>
      </c>
      <c r="M3" s="5">
        <f>'[2]Scorecard 1 quarter '!$F$121+'[2]Scorecard 1 quarter '!$G$121+'[2]Scorecard 1 quarter '!$H$121+'[2]Scorecard 1 quarter '!$I$121</f>
        <v>2007</v>
      </c>
      <c r="N3" s="6">
        <f>'[2]Scorecard 1 quarter '!$F$122+'[2]Scorecard 1 quarter '!$G$122+'[2]Scorecard 1 quarter '!$H$122+'[2]Scorecard 1 quarter '!$I$122</f>
        <v>2007</v>
      </c>
      <c r="O3" s="50">
        <v>0.995</v>
      </c>
      <c r="P3" s="4">
        <f>AVERAGE('[2]Scorecard 1 quarter '!$F$130:$I$130)</f>
        <v>0.99987589972697943</v>
      </c>
      <c r="Q3" s="5">
        <f>'[2]Scorecard 1 quarter '!$F$131+'[2]Scorecard 1 quarter '!$H$131+'[2]Scorecard 1 quarter '!$I$131</f>
        <v>5315</v>
      </c>
      <c r="R3" s="6">
        <f>'[2]Scorecard 1 quarter '!$F$132+'[2]Scorecard 1 quarter '!$H$132+'[2]Scorecard 1 quarter '!$I$132</f>
        <v>5314</v>
      </c>
      <c r="S3" s="50">
        <v>0.995</v>
      </c>
      <c r="V3" s="183" t="s">
        <v>58</v>
      </c>
      <c r="W3" s="184"/>
      <c r="X3" s="185"/>
      <c r="AA3" s="182" t="s">
        <v>57</v>
      </c>
      <c r="AB3" s="182"/>
      <c r="AC3" s="182"/>
    </row>
    <row r="4" spans="1:29" ht="15.75" thickBot="1" x14ac:dyDescent="0.3">
      <c r="A4" s="95">
        <v>2</v>
      </c>
      <c r="B4" s="96">
        <v>1</v>
      </c>
      <c r="C4" s="96">
        <v>5</v>
      </c>
      <c r="D4" s="53">
        <f>AVERAGE('[2]Scorecard 1 quarter '!$L$91:$P$91)</f>
        <v>0.99655580192165549</v>
      </c>
      <c r="E4" s="56">
        <f>'[2]Scorecard 1 quarter '!$L$92+'[2]Scorecard 1 quarter '!$M$92+'[2]Scorecard 1 quarter '!$N$92+'[2]Scorecard 1 quarter '!$O$92+'[2]Scorecard 1 quarter '!$P$92</f>
        <v>681</v>
      </c>
      <c r="F4" s="57">
        <f>'[2]Scorecard 1 quarter '!$L$93+'[2]Scorecard 1 quarter '!$M$93+'[2]Scorecard 1 quarter '!$N$93+'[2]Scorecard 1 quarter '!$O$93+'[2]Scorecard 1 quarter '!$P$93</f>
        <v>2</v>
      </c>
      <c r="G4" s="50">
        <v>0.995</v>
      </c>
      <c r="H4" s="4">
        <f t="shared" ref="H4:H61" si="0">J4/I4</f>
        <v>0</v>
      </c>
      <c r="I4" s="7">
        <f>'[2]Scorecard 1 quarter '!$L$102+'[2]Scorecard 1 quarter '!$M$102+'[2]Scorecard 1 quarter '!$N$102+'[2]Scorecard 1 quarter '!$O$102+'[2]Scorecard 1 quarter '!$P$102</f>
        <v>872</v>
      </c>
      <c r="J4" s="8">
        <f>'[2]Scorecard 1 quarter '!$L$103+'[2]Scorecard 1 quarter '!$M$103+'[2]Scorecard 1 quarter '!$N$103+'[2]Scorecard 1 quarter '!$O$103+'[2]Scorecard 1 quarter '!$P$103</f>
        <v>0</v>
      </c>
      <c r="K4" s="50">
        <v>1.1999999999999999E-3</v>
      </c>
      <c r="L4" s="4">
        <f>AVERAGE('[2]Scorecard 1 quarter '!$L$120:$P$120)</f>
        <v>1</v>
      </c>
      <c r="M4" s="7">
        <f>'[2]Scorecard 1 quarter '!$L$121+'[2]Scorecard 1 quarter '!$M$121+'[2]Scorecard 1 quarter '!$N$121+'[2]Scorecard 1 quarter '!$O$121+'[2]Scorecard 1 quarter '!$P$121</f>
        <v>3682</v>
      </c>
      <c r="N4" s="8">
        <f>'[2]Scorecard 1 quarter '!$L$122+'[2]Scorecard 1 quarter '!$M$122+'[2]Scorecard 1 quarter '!$N$122+'[2]Scorecard 1 quarter '!$O$122+'[2]Scorecard 1 quarter '!$P$122</f>
        <v>3682</v>
      </c>
      <c r="O4" s="50">
        <v>0.995</v>
      </c>
      <c r="P4" s="4">
        <f>AVERAGE('[2]Scorecard 1 quarter '!$L$130:$P$130)</f>
        <v>1</v>
      </c>
      <c r="Q4" s="7">
        <f>'[2]Scorecard 1 quarter '!$L$131+'[2]Scorecard 1 quarter '!$M$131+'[2]Scorecard 1 quarter '!$N$131+'[2]Scorecard 1 quarter '!$O$131+'[2]Scorecard 1 quarter '!$P$131</f>
        <v>7220</v>
      </c>
      <c r="R4" s="8">
        <f>'[2]Scorecard 1 quarter '!$L$132+'[2]Scorecard 1 quarter '!$M$132+'[2]Scorecard 1 quarter '!$N$132+'[2]Scorecard 1 quarter '!$O$132+'[2]Scorecard 1 quarter '!$P$132</f>
        <v>7220</v>
      </c>
      <c r="S4" s="50">
        <v>0.995</v>
      </c>
      <c r="U4" s="84" t="s">
        <v>56</v>
      </c>
      <c r="V4" s="86">
        <f>SUM(E3:E7)</f>
        <v>2457</v>
      </c>
      <c r="W4" s="86">
        <f>SUM(F3:F7)</f>
        <v>8</v>
      </c>
      <c r="X4" s="87">
        <f>1-(W4/V4)</f>
        <v>0.99674399674399672</v>
      </c>
      <c r="Z4" s="84" t="s">
        <v>56</v>
      </c>
      <c r="AA4" s="82">
        <f>SUM(I3:I7)</f>
        <v>3417</v>
      </c>
      <c r="AB4" s="82">
        <f>SUM(J3:J7)</f>
        <v>0</v>
      </c>
      <c r="AC4" s="83">
        <f t="shared" ref="AC4:AC15" si="1">AB4/AA4</f>
        <v>0</v>
      </c>
    </row>
    <row r="5" spans="1:29" ht="15.75" thickBot="1" x14ac:dyDescent="0.3">
      <c r="A5" s="95">
        <v>3</v>
      </c>
      <c r="B5" s="96">
        <v>1</v>
      </c>
      <c r="C5" s="96">
        <v>5</v>
      </c>
      <c r="D5" s="53">
        <f>AVERAGE('[2]Scorecard 1 quarter '!$S$91:$W$91)</f>
        <v>0.99540229885057463</v>
      </c>
      <c r="E5" s="56">
        <f>'[2]Scorecard 1 quarter '!$S$92+'[2]Scorecard 1 quarter '!$T$92+'[2]Scorecard 1 quarter '!$U$92+'[2]Scorecard 1 quarter '!$V$92+'[2]Scorecard 1 quarter '!$W$92</f>
        <v>605</v>
      </c>
      <c r="F5" s="57">
        <f>'[2]Scorecard 1 quarter '!$S$93+'[2]Scorecard 1 quarter '!$T$93+'[2]Scorecard 1 quarter '!$U$93+'[2]Scorecard 1 quarter '!$V$93+'[2]Scorecard 1 quarter '!$W$93</f>
        <v>2</v>
      </c>
      <c r="G5" s="50">
        <v>0.995</v>
      </c>
      <c r="H5" s="4">
        <f t="shared" si="0"/>
        <v>0</v>
      </c>
      <c r="I5" s="7">
        <f>'[2]Scorecard 1 quarter '!$S$102+'[2]Scorecard 1 quarter '!$T$102+'[2]Scorecard 1 quarter '!$U$102+'[2]Scorecard 1 quarter '!$V$102+'[2]Scorecard 1 quarter '!$W$102</f>
        <v>781</v>
      </c>
      <c r="J5" s="8">
        <f>'[2]Scorecard 1 quarter '!$S$103+'[2]Scorecard 1 quarter '!$T$103+'[2]Scorecard 1 quarter '!$U$103+'[2]Scorecard 1 quarter '!$V$103+'[2]Scorecard 1 quarter '!$W$103</f>
        <v>0</v>
      </c>
      <c r="K5" s="50">
        <v>1.1999999999999999E-3</v>
      </c>
      <c r="L5" s="4">
        <f>AVERAGE('[2]Scorecard 1 quarter '!$S$120:$W$120)</f>
        <v>1</v>
      </c>
      <c r="M5" s="7">
        <f>'[2]Scorecard 1 quarter '!$S$121+'[2]Scorecard 1 quarter '!$T$121+'[2]Scorecard 1 quarter '!$U$121+'[2]Scorecard 1 quarter '!$V$121+'[2]Scorecard 1 quarter '!$W$121</f>
        <v>4470</v>
      </c>
      <c r="N5" s="8">
        <f>'[2]Scorecard 1 quarter '!$S$122+'[2]Scorecard 1 quarter '!$T$122+'[2]Scorecard 1 quarter '!$U$122+'[2]Scorecard 1 quarter '!$V$122+'[2]Scorecard 1 quarter '!$W$122</f>
        <v>4470</v>
      </c>
      <c r="O5" s="50">
        <v>0.995</v>
      </c>
      <c r="P5" s="4">
        <f>AVERAGE('[2]Scorecard 1 quarter '!$S$130:$W$130)</f>
        <v>0.9998154130133825</v>
      </c>
      <c r="Q5" s="7">
        <f>'[2]Scorecard 1 quarter '!$S$131+'[2]Scorecard 1 quarter '!$T$131+'[2]Scorecard 1 quarter '!$U$131+'[2]Scorecard 1 quarter '!$V$131+'[2]Scorecard 1 quarter '!$W$131</f>
        <v>12330</v>
      </c>
      <c r="R5" s="8">
        <f>'[2]Scorecard 1 quarter '!$S$132+'[2]Scorecard 1 quarter '!$T$132+'[2]Scorecard 1 quarter '!$U$132+'[2]Scorecard 1 quarter '!$V$132+'[2]Scorecard 1 quarter '!$W$132</f>
        <v>12328</v>
      </c>
      <c r="S5" s="50">
        <v>0.995</v>
      </c>
      <c r="U5" s="84" t="s">
        <v>35</v>
      </c>
      <c r="V5" s="82">
        <f>SUM(E8:E12)</f>
        <v>2251</v>
      </c>
      <c r="W5" s="82">
        <f>SUM(F8:F12)</f>
        <v>3</v>
      </c>
      <c r="X5" s="83">
        <f t="shared" ref="X5:X15" si="2">1-(W5/V5)</f>
        <v>0.99866725899600173</v>
      </c>
      <c r="Z5" s="84" t="s">
        <v>35</v>
      </c>
      <c r="AA5" s="82">
        <f>SUM(I8:I12)</f>
        <v>5131</v>
      </c>
      <c r="AB5" s="82">
        <f>SUM(J8:J12)</f>
        <v>2</v>
      </c>
      <c r="AC5" s="83">
        <f t="shared" si="1"/>
        <v>3.8978756577665171E-4</v>
      </c>
    </row>
    <row r="6" spans="1:29" ht="15.75" thickBot="1" x14ac:dyDescent="0.3">
      <c r="A6" s="95">
        <v>4</v>
      </c>
      <c r="B6" s="96">
        <v>1</v>
      </c>
      <c r="C6" s="96">
        <v>5</v>
      </c>
      <c r="D6" s="53">
        <f>AVERAGE('[2]Scorecard 1 quarter '!$Z$91:$AD$91)</f>
        <v>1</v>
      </c>
      <c r="E6" s="56">
        <f>SUM('[2]Scorecard 1 quarter '!$Z$92:$AD$92)</f>
        <v>515</v>
      </c>
      <c r="F6" s="57">
        <f>SUM('[2]Scorecard 1 quarter '!$Z$93:$AD$93)</f>
        <v>0</v>
      </c>
      <c r="G6" s="50">
        <v>0.995</v>
      </c>
      <c r="H6" s="4">
        <f t="shared" si="0"/>
        <v>0</v>
      </c>
      <c r="I6" s="7">
        <f>SUM('[2]Scorecard 1 quarter '!$Z$102:$AD$102)</f>
        <v>827</v>
      </c>
      <c r="J6" s="8">
        <f>SUM('[2]Scorecard 1 quarter '!$Z$103:$AD$103)</f>
        <v>0</v>
      </c>
      <c r="K6" s="50">
        <v>1.1999999999999999E-3</v>
      </c>
      <c r="L6" s="4">
        <f>AVERAGE('[2]Scorecard 1 quarter '!$Z$120:$AD$120)</f>
        <v>1</v>
      </c>
      <c r="M6" s="7">
        <f>SUM('[2]Scorecard 1 quarter '!$Z$121:$AD$121)</f>
        <v>7056</v>
      </c>
      <c r="N6" s="8">
        <f>SUM('[2]Scorecard 1 quarter '!$Z$122:$AD$122)</f>
        <v>7056</v>
      </c>
      <c r="O6" s="50">
        <v>0.995</v>
      </c>
      <c r="P6" s="4">
        <f>AVERAGE('[2]Scorecard 1 quarter '!$Z$130:$AD$130)</f>
        <v>0.99983111483111498</v>
      </c>
      <c r="Q6" s="7">
        <f>SUM('[2]Scorecard 1 quarter '!$Z$131:$AD$131)</f>
        <v>10273</v>
      </c>
      <c r="R6" s="8">
        <f>SUM('[2]Scorecard 1 quarter '!$Z$132:$AD$132)</f>
        <v>10271</v>
      </c>
      <c r="S6" s="50">
        <v>0.995</v>
      </c>
      <c r="U6" s="84" t="s">
        <v>37</v>
      </c>
      <c r="V6" s="82">
        <f>SUM(E13:E17)</f>
        <v>6935</v>
      </c>
      <c r="W6" s="82">
        <f>SUM(F13:F17)</f>
        <v>16</v>
      </c>
      <c r="X6" s="83">
        <f t="shared" si="2"/>
        <v>0.99769286229271814</v>
      </c>
      <c r="Z6" s="84" t="s">
        <v>37</v>
      </c>
      <c r="AA6" s="82">
        <f>SUM(I13:I17)</f>
        <v>12572</v>
      </c>
      <c r="AB6" s="82">
        <f>SUM(J13:J17)</f>
        <v>7</v>
      </c>
      <c r="AC6" s="83">
        <f t="shared" si="1"/>
        <v>5.5679287305122492E-4</v>
      </c>
    </row>
    <row r="7" spans="1:29" ht="15.75" thickBot="1" x14ac:dyDescent="0.3">
      <c r="A7" s="95">
        <v>5</v>
      </c>
      <c r="B7" s="96">
        <v>1</v>
      </c>
      <c r="C7" s="96">
        <v>2</v>
      </c>
      <c r="D7" s="53">
        <f>AVERAGE('[2]Scorecard 1 quarter '!$AG$91:$AH$91)</f>
        <v>1</v>
      </c>
      <c r="E7" s="56">
        <f>SUM('[2]Scorecard 1 quarter '!$AG$92:$AH$92)</f>
        <v>218</v>
      </c>
      <c r="F7" s="57">
        <f>SUM('[2]Scorecard 1 quarter '!$AG$93:$AH$93)</f>
        <v>0</v>
      </c>
      <c r="G7" s="50">
        <v>0.995</v>
      </c>
      <c r="H7" s="4">
        <f t="shared" si="0"/>
        <v>0</v>
      </c>
      <c r="I7" s="7">
        <f>SUM('[2]Scorecard 1 quarter '!$AG$102:$AH$102)</f>
        <v>445</v>
      </c>
      <c r="J7" s="8">
        <f>SUM('[2]Scorecard 1 quarter '!$AG$103:$AH$103)</f>
        <v>0</v>
      </c>
      <c r="K7" s="50">
        <v>1.1999999999999999E-3</v>
      </c>
      <c r="L7" s="4">
        <f>AVERAGE('[2]Scorecard 1 quarter '!$AG$120:$AH$120)</f>
        <v>1</v>
      </c>
      <c r="M7" s="7">
        <f>SUM('[2]Scorecard 1 quarter '!$AG$121:$AH$121)</f>
        <v>4170</v>
      </c>
      <c r="N7" s="8">
        <f>SUM('[2]Scorecard 1 quarter '!$AG$122:$AH$122)</f>
        <v>4170</v>
      </c>
      <c r="O7" s="50">
        <v>0.995</v>
      </c>
      <c r="P7" s="4">
        <f>AVERAGE('[2]Scorecard 1 quarter '!$AG$130:$AH$130)</f>
        <v>1</v>
      </c>
      <c r="Q7" s="7">
        <f>SUM('[2]Scorecard 1 quarter '!$AG$131:$AH$131)</f>
        <v>3128</v>
      </c>
      <c r="R7" s="8">
        <f>SUM('[2]Scorecard 1 quarter '!$AG$132:$AH$132)</f>
        <v>3128</v>
      </c>
      <c r="S7" s="50">
        <v>0.995</v>
      </c>
      <c r="U7" s="84" t="s">
        <v>38</v>
      </c>
      <c r="V7" s="82">
        <f>SUM(E18:E21)</f>
        <v>5856</v>
      </c>
      <c r="W7" s="82">
        <f>SUM(F18:F21)</f>
        <v>9</v>
      </c>
      <c r="X7" s="83">
        <f t="shared" si="2"/>
        <v>0.99846311475409832</v>
      </c>
      <c r="Z7" s="84" t="s">
        <v>38</v>
      </c>
      <c r="AA7" s="82">
        <f>SUM(I18:I21)</f>
        <v>7255</v>
      </c>
      <c r="AB7" s="82">
        <f>SUM(J18:J21)</f>
        <v>3</v>
      </c>
      <c r="AC7" s="83">
        <f t="shared" si="1"/>
        <v>4.1350792556857341E-4</v>
      </c>
    </row>
    <row r="8" spans="1:29" ht="15.75" thickBot="1" x14ac:dyDescent="0.3">
      <c r="A8" s="95">
        <v>5</v>
      </c>
      <c r="B8" s="96">
        <v>2</v>
      </c>
      <c r="C8" s="96">
        <v>3</v>
      </c>
      <c r="D8" s="53">
        <f>AVERAGE('[2]Scorecard 1 quarter '!$AJ$91:$AL$91)</f>
        <v>0.99645390070921991</v>
      </c>
      <c r="E8" s="56">
        <f>SUM('[2]Scorecard 1 quarter '!$AJ$92:$AL$92)</f>
        <v>260</v>
      </c>
      <c r="F8" s="57">
        <f>SUM('[2]Scorecard 1 quarter '!$AJ$93:$AL$93)</f>
        <v>1</v>
      </c>
      <c r="G8" s="50">
        <v>0.995</v>
      </c>
      <c r="H8" s="4">
        <f t="shared" si="0"/>
        <v>0</v>
      </c>
      <c r="I8" s="7">
        <f>SUM('[2]Scorecard 1 quarter '!$AJ$102:$AL$102)</f>
        <v>314</v>
      </c>
      <c r="J8" s="85">
        <f>SUM('[2]Scorecard 1 quarter '!$AJ$103:$AL$103)</f>
        <v>0</v>
      </c>
      <c r="K8" s="50">
        <v>1.1999999999999999E-3</v>
      </c>
      <c r="L8" s="4">
        <f>AVERAGE('[2]Scorecard 1 quarter '!$AJ$120:$AL$120)</f>
        <v>1</v>
      </c>
      <c r="M8" s="7">
        <f>SUM('[2]Scorecard 1 quarter '!$AJ$121:$AL$121)</f>
        <v>2092</v>
      </c>
      <c r="N8" s="8">
        <f>SUM('[2]Scorecard 1 quarter '!$AJ$122:$AL$122)</f>
        <v>2092</v>
      </c>
      <c r="O8" s="50">
        <v>0.995</v>
      </c>
      <c r="P8" s="4">
        <f>AVERAGE('[2]Scorecard 1 quarter '!$AJ$130:$AL$130)</f>
        <v>0.99979009235936189</v>
      </c>
      <c r="Q8" s="7">
        <f>SUM('[2]Scorecard 1 quarter '!$AJ$131+'[2]Scorecard 1 quarter '!$AL$131)</f>
        <v>4059</v>
      </c>
      <c r="R8" s="8">
        <f>SUM('[2]Scorecard 1 quarter '!$AJ$132:$AL$132)</f>
        <v>4058</v>
      </c>
      <c r="S8" s="50">
        <v>0.995</v>
      </c>
      <c r="U8" s="84" t="s">
        <v>39</v>
      </c>
      <c r="V8" s="82">
        <f>SUM(E22:E26)</f>
        <v>0</v>
      </c>
      <c r="W8" s="82">
        <f>SUM(F22:F26)</f>
        <v>0</v>
      </c>
      <c r="X8" s="83" t="e">
        <f t="shared" si="2"/>
        <v>#DIV/0!</v>
      </c>
      <c r="Z8" s="84" t="s">
        <v>39</v>
      </c>
      <c r="AA8" s="82">
        <f>SUM(I22:I26)</f>
        <v>0</v>
      </c>
      <c r="AB8" s="82">
        <f>SUM(J22:J26)</f>
        <v>0</v>
      </c>
      <c r="AC8" s="83" t="e">
        <f t="shared" si="1"/>
        <v>#DIV/0!</v>
      </c>
    </row>
    <row r="9" spans="1:29" ht="15.75" thickBot="1" x14ac:dyDescent="0.3">
      <c r="A9" s="95">
        <v>6</v>
      </c>
      <c r="B9" s="96">
        <v>2</v>
      </c>
      <c r="C9" s="96">
        <v>5</v>
      </c>
      <c r="D9" s="53">
        <f>AVERAGE('[2]Scorecard 1 quarter '!$AO$91:$AS$91)</f>
        <v>1</v>
      </c>
      <c r="E9" s="56">
        <f>SUM('[2]Scorecard 1 quarter '!$AO$92:$AS$92)</f>
        <v>498</v>
      </c>
      <c r="F9" s="57">
        <f>SUM('[2]Scorecard 1 quarter '!$AO$93:$AS$93)</f>
        <v>0</v>
      </c>
      <c r="G9" s="50">
        <v>0.995</v>
      </c>
      <c r="H9" s="4">
        <f t="shared" si="0"/>
        <v>8.9206066012488853E-4</v>
      </c>
      <c r="I9" s="7">
        <f>SUM('[2]Scorecard 1 quarter '!$AO$102:$AS$102)</f>
        <v>1121</v>
      </c>
      <c r="J9" s="85">
        <f>SUM('[2]Scorecard 1 quarter '!$AO$103:$AS$103)</f>
        <v>1</v>
      </c>
      <c r="K9" s="50">
        <v>1.1999999999999999E-3</v>
      </c>
      <c r="L9" s="4">
        <f>AVERAGE('[2]Scorecard 1 quarter '!$AO$120:$AS$120)</f>
        <v>1</v>
      </c>
      <c r="M9" s="7">
        <f>SUM('[2]Scorecard 1 quarter '!$AO$121:$AS$121)</f>
        <v>9873</v>
      </c>
      <c r="N9" s="8">
        <f>SUM('[2]Scorecard 1 quarter '!$AO$122:$AS$122)</f>
        <v>9873</v>
      </c>
      <c r="O9" s="50">
        <v>0.995</v>
      </c>
      <c r="P9" s="4">
        <f>AVERAGE('[2]Scorecard 1 quarter '!$AO$130:$AS$130)</f>
        <v>0.9995905834186285</v>
      </c>
      <c r="Q9" s="7">
        <f>SUM('[2]Scorecard 1 quarter '!$AO$131:$AS$131)</f>
        <v>8304</v>
      </c>
      <c r="R9" s="8">
        <f>SUM('[2]Scorecard 1 quarter '!$AO$132:$AS$132)</f>
        <v>8302</v>
      </c>
      <c r="S9" s="50">
        <v>0.995</v>
      </c>
      <c r="U9" s="84" t="s">
        <v>41</v>
      </c>
      <c r="V9" s="82">
        <f>SUM(E27:E31)</f>
        <v>0</v>
      </c>
      <c r="W9" s="82">
        <f>SUM(F27:F31)</f>
        <v>0</v>
      </c>
      <c r="X9" s="83" t="e">
        <f t="shared" si="2"/>
        <v>#DIV/0!</v>
      </c>
      <c r="Z9" s="84" t="s">
        <v>41</v>
      </c>
      <c r="AA9" s="82">
        <f>SUM(I27:I31)</f>
        <v>0</v>
      </c>
      <c r="AB9" s="82">
        <f>SUM(J27:J31)</f>
        <v>0</v>
      </c>
      <c r="AC9" s="83" t="e">
        <f t="shared" si="1"/>
        <v>#DIV/0!</v>
      </c>
    </row>
    <row r="10" spans="1:29" ht="15.75" thickBot="1" x14ac:dyDescent="0.3">
      <c r="A10" s="95">
        <v>7</v>
      </c>
      <c r="B10" s="96">
        <v>2</v>
      </c>
      <c r="C10" s="96">
        <v>5</v>
      </c>
      <c r="D10" s="53">
        <f>AVERAGE('[2]Scorecard 1 quarter '!$AV$91:$AZ$91)</f>
        <v>1</v>
      </c>
      <c r="E10" s="56">
        <f>SUM('[2]Scorecard 1 quarter '!$AV$92:$AZ$92)</f>
        <v>544</v>
      </c>
      <c r="F10" s="57">
        <f>SUM('[2]Scorecard 1 quarter '!$AV$93:$AZ$93)</f>
        <v>0</v>
      </c>
      <c r="G10" s="50">
        <v>0.995</v>
      </c>
      <c r="H10" s="4">
        <f t="shared" si="0"/>
        <v>0</v>
      </c>
      <c r="I10" s="7">
        <f>SUM('[2]Scorecard 1 quarter '!$AV$102:$AZ$102)</f>
        <v>1139</v>
      </c>
      <c r="J10" s="85">
        <f>SUM('[2]Scorecard 1 quarter '!$AV$103:$AZ$103)</f>
        <v>0</v>
      </c>
      <c r="K10" s="50">
        <v>1.1999999999999999E-3</v>
      </c>
      <c r="L10" s="4">
        <f>AVERAGE('[2]Scorecard 1 quarter '!$AV$120:$AZ$120)</f>
        <v>1</v>
      </c>
      <c r="M10" s="7">
        <f>SUM('[2]Scorecard 1 quarter '!$AV$121:$AZ$121)</f>
        <v>9774</v>
      </c>
      <c r="N10" s="8">
        <f>SUM('[2]Scorecard 1 quarter '!$AV$122:$AZ$122)</f>
        <v>9774</v>
      </c>
      <c r="O10" s="50">
        <v>0.995</v>
      </c>
      <c r="P10" s="4">
        <f>AVERAGE('[2]Scorecard 1 quarter '!$AV$130:$AZ$130)</f>
        <v>0.99981884569306723</v>
      </c>
      <c r="Q10" s="7">
        <f>SUM('[2]Scorecard 1 quarter '!$AV$131:$AZ$131)</f>
        <v>10166</v>
      </c>
      <c r="R10" s="8">
        <f>SUM('[2]Scorecard 1 quarter '!$AV$132:$AZ$132)</f>
        <v>10164</v>
      </c>
      <c r="S10" s="50">
        <v>0.995</v>
      </c>
      <c r="U10" s="84" t="s">
        <v>42</v>
      </c>
      <c r="V10" s="82">
        <f>SUM(E32:E36)</f>
        <v>0</v>
      </c>
      <c r="W10" s="82">
        <f>SUM(F32:F36)</f>
        <v>0</v>
      </c>
      <c r="X10" s="83" t="e">
        <f t="shared" si="2"/>
        <v>#DIV/0!</v>
      </c>
      <c r="Z10" s="84" t="s">
        <v>42</v>
      </c>
      <c r="AA10" s="82">
        <f>SUM(I32:I36)</f>
        <v>0</v>
      </c>
      <c r="AB10" s="82">
        <f>SUM(J32:J36)</f>
        <v>0</v>
      </c>
      <c r="AC10" s="83" t="e">
        <f t="shared" si="1"/>
        <v>#DIV/0!</v>
      </c>
    </row>
    <row r="11" spans="1:29" ht="15.75" thickBot="1" x14ac:dyDescent="0.3">
      <c r="A11" s="95">
        <v>8</v>
      </c>
      <c r="B11" s="96">
        <v>2</v>
      </c>
      <c r="C11" s="96">
        <v>5</v>
      </c>
      <c r="D11" s="53">
        <f>AVERAGE('[2]Scorecard 1 quarter '!$BC$91:$BG$91)</f>
        <v>1</v>
      </c>
      <c r="E11" s="56">
        <f>SUM('[2]Scorecard 1 quarter '!$BC$92:$BG$92)</f>
        <v>595</v>
      </c>
      <c r="F11" s="57">
        <f>SUM('[2]Scorecard 1 quarter '!$BC$93:$BG$93)</f>
        <v>0</v>
      </c>
      <c r="G11" s="50">
        <v>0.995</v>
      </c>
      <c r="H11" s="4">
        <f t="shared" si="0"/>
        <v>0</v>
      </c>
      <c r="I11" s="7">
        <f>SUM('[2]Scorecard 1 quarter '!$BC$102:$BG$102)</f>
        <v>1329</v>
      </c>
      <c r="J11" s="85">
        <f>SUM('[2]Scorecard 1 quarter '!$BC$103:$BG$103)</f>
        <v>0</v>
      </c>
      <c r="K11" s="50">
        <v>1.1999999999999999E-3</v>
      </c>
      <c r="L11" s="4">
        <f>AVERAGE('[2]Scorecard 1 quarter '!$BC$120:$BG$120)</f>
        <v>1</v>
      </c>
      <c r="M11" s="7">
        <f>SUM('[2]Scorecard 1 quarter '!$BC$121:$BG$121)</f>
        <v>12985</v>
      </c>
      <c r="N11" s="8">
        <f>SUM('[2]Scorecard 1 quarter '!$BC$122:$BG$122)</f>
        <v>12985</v>
      </c>
      <c r="O11" s="50">
        <v>0.995</v>
      </c>
      <c r="P11" s="4">
        <f>AVERAGE('[2]Scorecard 1 quarter '!$BC$130:$BG$130)</f>
        <v>0.99974611234528721</v>
      </c>
      <c r="Q11" s="7">
        <f>SUM('[2]Scorecard 1 quarter '!$BC$131:$BG$131)</f>
        <v>11921</v>
      </c>
      <c r="R11" s="8">
        <f>SUM('[2]Scorecard 1 quarter '!$BC$132:$BG$132)</f>
        <v>11917</v>
      </c>
      <c r="S11" s="50">
        <v>0.995</v>
      </c>
      <c r="U11" s="84" t="s">
        <v>44</v>
      </c>
      <c r="V11" s="82">
        <f>SUM(E37:E41)</f>
        <v>0</v>
      </c>
      <c r="W11" s="82">
        <f>SUM(F37:F41)</f>
        <v>0</v>
      </c>
      <c r="X11" s="83" t="e">
        <f t="shared" si="2"/>
        <v>#DIV/0!</v>
      </c>
      <c r="Z11" s="84" t="s">
        <v>44</v>
      </c>
      <c r="AA11" s="82">
        <f>SUM(I37:I41)</f>
        <v>0</v>
      </c>
      <c r="AB11" s="82">
        <f>SUM(J37:J41)</f>
        <v>0</v>
      </c>
      <c r="AC11" s="83" t="e">
        <f t="shared" si="1"/>
        <v>#DIV/0!</v>
      </c>
    </row>
    <row r="12" spans="1:29" ht="15.75" thickBot="1" x14ac:dyDescent="0.3">
      <c r="A12" s="95">
        <v>9</v>
      </c>
      <c r="B12" s="96">
        <v>2</v>
      </c>
      <c r="C12" s="96">
        <v>2</v>
      </c>
      <c r="D12" s="53">
        <f>AVERAGE('[2]Scorecard 1 quarter '!$BJ$91:$BK$91)</f>
        <v>0.99310344827586206</v>
      </c>
      <c r="E12" s="56">
        <f>SUM('[2]Scorecard 1 quarter '!$BJ$92:$BK$92)</f>
        <v>354</v>
      </c>
      <c r="F12" s="57">
        <f>SUM('[2]Scorecard 1 quarter '!$BJ$93:$BK$93)</f>
        <v>2</v>
      </c>
      <c r="G12" s="50">
        <v>0.995</v>
      </c>
      <c r="H12" s="4">
        <f t="shared" si="0"/>
        <v>8.1433224755700329E-4</v>
      </c>
      <c r="I12" s="7">
        <f>SUM('[2]Scorecard 1 quarter '!$BJ$102:$BK$102)</f>
        <v>1228</v>
      </c>
      <c r="J12" s="85">
        <f>SUM('[2]Scorecard 1 quarter '!$BJ$103:$BK$103)</f>
        <v>1</v>
      </c>
      <c r="K12" s="50">
        <v>1.1999999999999999E-3</v>
      </c>
      <c r="L12" s="4">
        <f>AVERAGE('[2]Scorecard 1 quarter '!$BJ$120:$BK$120)</f>
        <v>1</v>
      </c>
      <c r="M12" s="7">
        <f>SUM('[2]Scorecard 1 quarter '!$BJ$121:$BK$121)</f>
        <v>7965</v>
      </c>
      <c r="N12" s="8">
        <f>SUM('[2]Scorecard 1 quarter '!$BJ$122:$BK$122)</f>
        <v>7965</v>
      </c>
      <c r="O12" s="50">
        <v>0.995</v>
      </c>
      <c r="P12" s="4">
        <f>AVERAGE('[2]Scorecard 1 quarter '!$BJ$130:$BK$130)</f>
        <v>0.99922942699538442</v>
      </c>
      <c r="Q12" s="7">
        <f>SUM('[2]Scorecard 1 quarter '!$BJ$131:$BK$131)</f>
        <v>6130</v>
      </c>
      <c r="R12" s="8">
        <f>SUM('[2]Scorecard 1 quarter '!$BJ$132:$BK$132)</f>
        <v>6126</v>
      </c>
      <c r="S12" s="50">
        <v>0.995</v>
      </c>
      <c r="U12" s="84" t="s">
        <v>46</v>
      </c>
      <c r="V12" s="82">
        <f>SUM(E42:E46)</f>
        <v>0</v>
      </c>
      <c r="W12" s="82">
        <f>SUM(F42:F46)</f>
        <v>0</v>
      </c>
      <c r="X12" s="83" t="e">
        <f t="shared" si="2"/>
        <v>#DIV/0!</v>
      </c>
      <c r="Z12" s="84" t="s">
        <v>46</v>
      </c>
      <c r="AA12" s="82">
        <f>SUM(I42:I46)</f>
        <v>0</v>
      </c>
      <c r="AB12" s="82">
        <f>SUM(J42:J46)</f>
        <v>0</v>
      </c>
      <c r="AC12" s="83" t="e">
        <f t="shared" si="1"/>
        <v>#DIV/0!</v>
      </c>
    </row>
    <row r="13" spans="1:29" ht="15.75" thickBot="1" x14ac:dyDescent="0.3">
      <c r="A13" s="95">
        <v>9</v>
      </c>
      <c r="B13" s="96">
        <v>3</v>
      </c>
      <c r="C13" s="96">
        <v>3</v>
      </c>
      <c r="D13" s="58">
        <f>AVERAGE('[2]Scorecard 1 quarter '!$BM$91:$BO$91)</f>
        <v>1</v>
      </c>
      <c r="E13" s="56">
        <f>SUM('[2]Scorecard 1 quarter '!$BM$92:$BO$92)</f>
        <v>555</v>
      </c>
      <c r="F13" s="57">
        <f>SUM('[2]Scorecard 1 quarter '!$BM$93:$BO$93)</f>
        <v>0</v>
      </c>
      <c r="G13" s="51">
        <v>0.995</v>
      </c>
      <c r="H13" s="4">
        <f t="shared" si="0"/>
        <v>0</v>
      </c>
      <c r="I13" s="7">
        <f>SUM('[2]Scorecard 1 quarter '!$BM$102:$BO$102)</f>
        <v>1102</v>
      </c>
      <c r="J13" s="81">
        <f>SUM('[2]Scorecard 1 quarter '!$BM$103:$BO$103)</f>
        <v>0</v>
      </c>
      <c r="K13" s="50">
        <v>1.1999999999999999E-3</v>
      </c>
      <c r="L13" s="9">
        <f>AVERAGE('[2]Scorecard 1 quarter '!$BM$120:$BO$120)</f>
        <v>1</v>
      </c>
      <c r="M13" s="7">
        <f>SUM('[2]Scorecard 1 quarter '!$BM$121:$BO$121)</f>
        <v>7887</v>
      </c>
      <c r="N13" s="8">
        <f>SUM('[2]Scorecard 1 quarter '!$BM$122:$BO$122)</f>
        <v>7887</v>
      </c>
      <c r="O13" s="50">
        <v>0.995</v>
      </c>
      <c r="P13" s="9">
        <f>AVERAGE('[2]Scorecard 1 quarter '!$BM$130:$BO$130)</f>
        <v>0.99989828094802158</v>
      </c>
      <c r="Q13" s="7">
        <f>SUM('[2]Scorecard 1 quarter '!$BM$131:$BO$131)</f>
        <v>7197</v>
      </c>
      <c r="R13" s="8">
        <f>SUM('[2]Scorecard 1 quarter '!$BM$132:$BO$132)</f>
        <v>7196</v>
      </c>
      <c r="S13" s="50">
        <v>0.995</v>
      </c>
      <c r="U13" s="84" t="s">
        <v>47</v>
      </c>
      <c r="V13" s="82">
        <f>SUM(E47:E51)</f>
        <v>0</v>
      </c>
      <c r="W13" s="82">
        <f>SUM(F47:F51)</f>
        <v>0</v>
      </c>
      <c r="X13" s="83" t="e">
        <f t="shared" si="2"/>
        <v>#DIV/0!</v>
      </c>
      <c r="Z13" s="84" t="s">
        <v>47</v>
      </c>
      <c r="AA13" s="82">
        <f>SUM(I47:I51)</f>
        <v>0</v>
      </c>
      <c r="AB13" s="82">
        <f>SUM(J47:J51)</f>
        <v>0</v>
      </c>
      <c r="AC13" s="83" t="e">
        <f t="shared" si="1"/>
        <v>#DIV/0!</v>
      </c>
    </row>
    <row r="14" spans="1:29" ht="15.75" thickBot="1" x14ac:dyDescent="0.3">
      <c r="A14" s="95">
        <v>10</v>
      </c>
      <c r="B14" s="96">
        <v>3</v>
      </c>
      <c r="C14" s="96">
        <v>5</v>
      </c>
      <c r="D14" s="53">
        <f>AVERAGE('[2]Scorecard 1 quarter '!$BR$91:$BV$91)</f>
        <v>0.99898989898989898</v>
      </c>
      <c r="E14" s="56">
        <f>SUM('[2]Scorecard 1 quarter '!$BR$92:$BV$92)</f>
        <v>979</v>
      </c>
      <c r="F14" s="57">
        <f>SUM('[2]Scorecard 1 quarter '!$BR$93:$BV$93)</f>
        <v>1</v>
      </c>
      <c r="G14" s="50">
        <v>0.995</v>
      </c>
      <c r="H14" s="4">
        <f t="shared" si="0"/>
        <v>4.0144520272982739E-4</v>
      </c>
      <c r="I14" s="7">
        <f>SUM('[2]Scorecard 1 quarter '!$BR$102:$BV$102)</f>
        <v>2491</v>
      </c>
      <c r="J14" s="81">
        <f>SUM('[2]Scorecard 1 quarter '!$BR$103:$BV$103)</f>
        <v>1</v>
      </c>
      <c r="K14" s="50">
        <v>1.1999999999999999E-3</v>
      </c>
      <c r="L14" s="4">
        <f>AVERAGE('[2]Scorecard 1 quarter '!$BR$120:$BV$120)</f>
        <v>1</v>
      </c>
      <c r="M14" s="7">
        <f>SUM('[2]Scorecard 1 quarter '!$BR$121:$BV$121)</f>
        <v>16497</v>
      </c>
      <c r="N14" s="8">
        <f>SUM('[2]Scorecard 1 quarter '!$BR$122:$BV$122)</f>
        <v>16497</v>
      </c>
      <c r="O14" s="50">
        <v>0.995</v>
      </c>
      <c r="P14" s="4">
        <f>AVERAGE('[2]Scorecard 1 quarter '!$BR$130:$BV$130)</f>
        <v>0.99966554973514532</v>
      </c>
      <c r="Q14" s="7">
        <f>SUM('[2]Scorecard 1 quarter '!$BR$131:$BV$131)</f>
        <v>7642</v>
      </c>
      <c r="R14" s="8">
        <f>SUM('[2]Scorecard 1 quarter '!$BR$132:$BV$132)</f>
        <v>7638</v>
      </c>
      <c r="S14" s="50">
        <v>0.995</v>
      </c>
      <c r="U14" s="84" t="s">
        <v>49</v>
      </c>
      <c r="V14" s="82">
        <f>SUM(E52:E56)</f>
        <v>0</v>
      </c>
      <c r="W14" s="82">
        <f>SUM(F52:F56)</f>
        <v>0</v>
      </c>
      <c r="X14" s="83" t="e">
        <f t="shared" si="2"/>
        <v>#DIV/0!</v>
      </c>
      <c r="Z14" s="84" t="s">
        <v>49</v>
      </c>
      <c r="AA14" s="82">
        <f>SUM(I52:I56)</f>
        <v>0</v>
      </c>
      <c r="AB14" s="82">
        <f>SUM(J52:J56)</f>
        <v>0</v>
      </c>
      <c r="AC14" s="83" t="e">
        <f t="shared" si="1"/>
        <v>#DIV/0!</v>
      </c>
    </row>
    <row r="15" spans="1:29" ht="15.75" thickBot="1" x14ac:dyDescent="0.3">
      <c r="A15" s="95">
        <v>11</v>
      </c>
      <c r="B15" s="96">
        <v>3</v>
      </c>
      <c r="C15" s="96">
        <v>5</v>
      </c>
      <c r="D15" s="53">
        <f>AVERAGE('[2]Scorecard 1 quarter '!$BY$91:$CC$91)</f>
        <v>0.99199197860962562</v>
      </c>
      <c r="E15" s="56">
        <f>SUM('[2]Scorecard 1 quarter '!$BY$92:$CC$92)</f>
        <v>1227</v>
      </c>
      <c r="F15" s="57">
        <f>SUM('[2]Scorecard 1 quarter '!$BY$93:$CC$93)</f>
        <v>9</v>
      </c>
      <c r="G15" s="50">
        <v>0.995</v>
      </c>
      <c r="H15" s="4">
        <f t="shared" si="0"/>
        <v>4.5998160073597056E-4</v>
      </c>
      <c r="I15" s="7">
        <f>SUM('[2]Scorecard 1 quarter '!$BY$102:$CC$102)</f>
        <v>2174</v>
      </c>
      <c r="J15" s="81">
        <f>SUM('[2]Scorecard 1 quarter '!$BY$103:$CC$103)</f>
        <v>1</v>
      </c>
      <c r="K15" s="50">
        <v>1.1999999999999999E-3</v>
      </c>
      <c r="L15" s="4">
        <f>AVERAGE('[2]Scorecard 1 quarter '!$BY$120:$CC$120)</f>
        <v>1</v>
      </c>
      <c r="M15" s="7">
        <f>SUM('[2]Scorecard 1 quarter '!$BY$121:$CC$121)</f>
        <v>11651</v>
      </c>
      <c r="N15" s="8">
        <f>SUM('[2]Scorecard 1 quarter '!$BY$122:$CC$122)</f>
        <v>11651</v>
      </c>
      <c r="O15" s="50">
        <v>0.995</v>
      </c>
      <c r="P15" s="4">
        <f>AVERAGE('[2]Scorecard 1 quarter '!$BY$130:$CC$130)</f>
        <v>0.99925438318753701</v>
      </c>
      <c r="Q15" s="7">
        <f>SUM('[2]Scorecard 1 quarter '!$BY$131:$CC$131)</f>
        <v>9193</v>
      </c>
      <c r="R15" s="8">
        <f>SUM('[2]Scorecard 1 quarter '!$BY$132:$CC$132)</f>
        <v>9188</v>
      </c>
      <c r="S15" s="50">
        <v>0.995</v>
      </c>
      <c r="U15" s="84" t="s">
        <v>51</v>
      </c>
      <c r="V15" s="82">
        <f>SUM(E57:E61)</f>
        <v>0</v>
      </c>
      <c r="W15" s="82">
        <f>SUM(F57:F61)</f>
        <v>0</v>
      </c>
      <c r="X15" s="83" t="e">
        <f t="shared" si="2"/>
        <v>#DIV/0!</v>
      </c>
      <c r="Z15" s="84" t="s">
        <v>51</v>
      </c>
      <c r="AA15" s="82">
        <f>SUM(I57:I61)</f>
        <v>0</v>
      </c>
      <c r="AB15" s="82">
        <f>SUM(J57:J61)</f>
        <v>0</v>
      </c>
      <c r="AC15" s="83" t="e">
        <f t="shared" si="1"/>
        <v>#DIV/0!</v>
      </c>
    </row>
    <row r="16" spans="1:29" ht="15.75" thickBot="1" x14ac:dyDescent="0.3">
      <c r="A16" s="95">
        <v>12</v>
      </c>
      <c r="B16" s="96">
        <v>3</v>
      </c>
      <c r="C16" s="96">
        <v>5</v>
      </c>
      <c r="D16" s="53">
        <f>AVERAGE('[2]Scorecard 1 quarter '!$CF$91:$CJ$91)</f>
        <v>0.99824845985262911</v>
      </c>
      <c r="E16" s="56">
        <f>SUM('[2]Scorecard 1 quarter '!$CF$92:$CJ$92)</f>
        <v>1733</v>
      </c>
      <c r="F16" s="57">
        <f>SUM('[2]Scorecard 1 quarter '!$CF$93:$CJ$93)</f>
        <v>3</v>
      </c>
      <c r="G16" s="50">
        <v>0.995</v>
      </c>
      <c r="H16" s="4">
        <f t="shared" si="0"/>
        <v>1.6789791806581598E-3</v>
      </c>
      <c r="I16" s="7">
        <f>SUM('[2]Scorecard 1 quarter '!$CF$102:$CJ$102)</f>
        <v>2978</v>
      </c>
      <c r="J16" s="81">
        <f>SUM('[2]Scorecard 1 quarter '!$CF$103:$CJ$103)</f>
        <v>5</v>
      </c>
      <c r="K16" s="50">
        <v>1.1999999999999999E-3</v>
      </c>
      <c r="L16" s="4">
        <f>AVERAGE('[2]Scorecard 1 quarter '!$CF$120:$CJ$120)</f>
        <v>1</v>
      </c>
      <c r="M16" s="7">
        <f>SUM('[2]Scorecard 1 quarter '!$CF$121:$CJ$121)</f>
        <v>18202</v>
      </c>
      <c r="N16" s="8">
        <f>SUM('[2]Scorecard 1 quarter '!$CF$122:$CJ$122)</f>
        <v>18202</v>
      </c>
      <c r="O16" s="50">
        <v>0.995</v>
      </c>
      <c r="P16" s="4">
        <f>AVERAGE('[2]Scorecard 1 quarter '!$CF$130:$CJ$130)</f>
        <v>0.99973621760861864</v>
      </c>
      <c r="Q16" s="7">
        <f>SUM('[2]Scorecard 1 quarter '!$CF$131:$CJ$131)</f>
        <v>11183</v>
      </c>
      <c r="R16" s="8">
        <f>SUM('[2]Scorecard 1 quarter '!$CF$132:$CJ$132)</f>
        <v>11179</v>
      </c>
      <c r="S16" s="50">
        <v>0.995</v>
      </c>
    </row>
    <row r="17" spans="1:29" ht="15.75" thickBot="1" x14ac:dyDescent="0.3">
      <c r="A17" s="95">
        <v>13</v>
      </c>
      <c r="B17" s="96">
        <v>3</v>
      </c>
      <c r="C17" s="96">
        <v>5</v>
      </c>
      <c r="D17" s="53">
        <f>AVERAGE('[2]Scorecard 1 quarter '!$CM$91:$CQ$91)</f>
        <v>0.99887367070040334</v>
      </c>
      <c r="E17" s="56">
        <f>SUM('[2]Scorecard 1 quarter '!$CM$92:$CQ$92)</f>
        <v>2441</v>
      </c>
      <c r="F17" s="57">
        <f>SUM('[2]Scorecard 1 quarter '!$CM$93:$CQ$93)</f>
        <v>3</v>
      </c>
      <c r="G17" s="50">
        <v>0.995</v>
      </c>
      <c r="H17" s="4">
        <f t="shared" si="0"/>
        <v>0</v>
      </c>
      <c r="I17" s="7">
        <f>SUM('[2]Scorecard 1 quarter '!$CM$102:$CQ$102)</f>
        <v>3827</v>
      </c>
      <c r="J17" s="81">
        <f>SUM('[2]Scorecard 1 quarter '!$CM$103:$CQ$103)</f>
        <v>0</v>
      </c>
      <c r="K17" s="50">
        <v>1.1999999999999999E-3</v>
      </c>
      <c r="L17" s="4">
        <f>AVERAGE('[2]Scorecard 1 quarter '!$CM$120:$CQ$120)</f>
        <v>1</v>
      </c>
      <c r="M17" s="7">
        <f>SUM('[2]Scorecard 1 quarter '!$CM$121:$CQ$121)</f>
        <v>18996</v>
      </c>
      <c r="N17" s="8">
        <f>SUM('[2]Scorecard 1 quarter '!$CM$122:$CQ$122)</f>
        <v>18996</v>
      </c>
      <c r="O17" s="50">
        <v>0.995</v>
      </c>
      <c r="P17" s="4">
        <f>AVERAGE('[2]Scorecard 1 quarter '!$CM$130:$CQ$130)</f>
        <v>0.99965034745534653</v>
      </c>
      <c r="Q17" s="7">
        <f>SUM('[2]Scorecard 1 quarter '!$CM$131:$CQ$131)</f>
        <v>21263</v>
      </c>
      <c r="R17" s="8">
        <f>SUM('[2]Scorecard 1 quarter '!$CM$132:$CQ$132)</f>
        <v>21256</v>
      </c>
      <c r="S17" s="50">
        <v>0.995</v>
      </c>
    </row>
    <row r="18" spans="1:29" ht="15.75" thickBot="1" x14ac:dyDescent="0.3">
      <c r="A18" s="95">
        <v>14</v>
      </c>
      <c r="B18" s="96">
        <v>4</v>
      </c>
      <c r="C18" s="96">
        <v>5</v>
      </c>
      <c r="D18" s="53">
        <f>AVERAGE('[2]Scorecard 1 quarter '!$CU$91:$CY$91)</f>
        <v>1</v>
      </c>
      <c r="E18" s="56">
        <f>SUM('[2]Scorecard 1 quarter '!$CU$92:$CY$92)</f>
        <v>1765</v>
      </c>
      <c r="F18" s="57">
        <f>SUM('[2]Scorecard 1 quarter '!$CU$93:$CY$93)</f>
        <v>0</v>
      </c>
      <c r="G18" s="50">
        <v>0.995</v>
      </c>
      <c r="H18" s="4">
        <f t="shared" si="0"/>
        <v>1.0621348911311736E-3</v>
      </c>
      <c r="I18" s="7">
        <f>SUM('[2]Scorecard 1 quarter '!$CU$102:$CY$102)</f>
        <v>1883</v>
      </c>
      <c r="J18" s="8">
        <f>SUM('[2]Scorecard 1 quarter '!$CU$103:$CY$103)</f>
        <v>2</v>
      </c>
      <c r="K18" s="50">
        <v>1.1999999999999999E-3</v>
      </c>
      <c r="L18" s="4">
        <f>AVERAGE('[2]Scorecard 1 quarter '!$CU$120:$CY$120)</f>
        <v>1</v>
      </c>
      <c r="M18" s="7">
        <f>SUM('[2]Scorecard 1 quarter '!$CU$121:$CY$121)</f>
        <v>9455</v>
      </c>
      <c r="N18" s="8">
        <f>SUM('[2]Scorecard 1 quarter '!$CU$122:$CY$122)</f>
        <v>9455</v>
      </c>
      <c r="O18" s="50">
        <v>0.995</v>
      </c>
      <c r="P18" s="4">
        <f>AVERAGE('[2]Scorecard 1 quarter '!$CU$130:$CY$130)</f>
        <v>0.99931180098266559</v>
      </c>
      <c r="Q18" s="7">
        <f>SUM('[2]Scorecard 1 quarter '!$CU$131:$CY$131)</f>
        <v>8281</v>
      </c>
      <c r="R18" s="8">
        <f>SUM('[2]Scorecard 1 quarter '!$CU$132:$CY$132)</f>
        <v>8276</v>
      </c>
      <c r="S18" s="50">
        <v>0.995</v>
      </c>
      <c r="V18" s="182" t="s">
        <v>59</v>
      </c>
      <c r="W18" s="182"/>
      <c r="X18" s="182"/>
      <c r="AA18" s="182" t="s">
        <v>23</v>
      </c>
      <c r="AB18" s="182"/>
      <c r="AC18" s="182"/>
    </row>
    <row r="19" spans="1:29" ht="15.75" thickBot="1" x14ac:dyDescent="0.3">
      <c r="A19" s="95">
        <v>15</v>
      </c>
      <c r="B19" s="96">
        <v>4</v>
      </c>
      <c r="C19" s="96">
        <v>5</v>
      </c>
      <c r="D19" s="53">
        <f>AVERAGE('[2]Scorecard 1 quarter '!$DB$91:$DE$91)</f>
        <v>1</v>
      </c>
      <c r="E19" s="56">
        <f>SUM('[2]Scorecard 1 quarter '!$DB$92:$DF$92)</f>
        <v>1310</v>
      </c>
      <c r="F19" s="57">
        <f>SUM('[2]Scorecard 1 quarter '!$DB$93:$DF$93)</f>
        <v>0</v>
      </c>
      <c r="G19" s="50">
        <v>0.995</v>
      </c>
      <c r="H19" s="4">
        <f t="shared" si="0"/>
        <v>0</v>
      </c>
      <c r="I19" s="7">
        <f>SUM('[2]Scorecard 1 quarter '!$DB$102:$DF$102)</f>
        <v>1659</v>
      </c>
      <c r="J19" s="8">
        <f>SUM('[2]Scorecard 1 quarter '!$DB$103:$DF$103)</f>
        <v>0</v>
      </c>
      <c r="K19" s="50">
        <v>1.1999999999999999E-3</v>
      </c>
      <c r="L19" s="4">
        <f>AVERAGE('[2]Scorecard 1 quarter '!$DB$120:$DE$120)</f>
        <v>1</v>
      </c>
      <c r="M19" s="7">
        <f>SUM('[2]Scorecard 1 quarter '!$DB$121:$DF$121)</f>
        <v>7284</v>
      </c>
      <c r="N19" s="8">
        <f>SUM('[2]Scorecard 1 quarter '!$DB$122:$DF$122)</f>
        <v>7284</v>
      </c>
      <c r="O19" s="50">
        <v>0.995</v>
      </c>
      <c r="P19" s="4">
        <f>AVERAGE('[2]Scorecard 1 quarter '!$DB$130:$DE$130)</f>
        <v>1</v>
      </c>
      <c r="Q19" s="7">
        <f>SUM('[2]Scorecard 1 quarter '!$DB$131:$DF$131)</f>
        <v>9777</v>
      </c>
      <c r="R19" s="8">
        <f>SUM('[2]Scorecard 1 quarter '!$DB$132:$DF$132)</f>
        <v>9777</v>
      </c>
      <c r="S19" s="50">
        <v>0.995</v>
      </c>
      <c r="U19" s="84" t="s">
        <v>56</v>
      </c>
      <c r="V19" s="82">
        <f>SUM(M3:M7)</f>
        <v>21385</v>
      </c>
      <c r="W19" s="82">
        <f>SUM(N3:N7)</f>
        <v>21385</v>
      </c>
      <c r="X19" s="83">
        <f>(W19/V19)</f>
        <v>1</v>
      </c>
      <c r="Z19" s="84" t="s">
        <v>56</v>
      </c>
      <c r="AA19" s="82">
        <f>SUM(Q3:Q7)</f>
        <v>38266</v>
      </c>
      <c r="AB19" s="82">
        <f>SUM(R3:R7)</f>
        <v>38261</v>
      </c>
      <c r="AC19" s="83">
        <f>(AB19/AA19)</f>
        <v>0.99986933570271264</v>
      </c>
    </row>
    <row r="20" spans="1:29" ht="15.75" thickBot="1" x14ac:dyDescent="0.3">
      <c r="A20" s="95">
        <v>16</v>
      </c>
      <c r="B20" s="96">
        <v>4</v>
      </c>
      <c r="C20" s="96">
        <v>5</v>
      </c>
      <c r="D20" s="53">
        <f>AVERAGE('[2]Scorecard 1 quarter '!$DJ$91:$DM$91)</f>
        <v>1</v>
      </c>
      <c r="E20" s="56">
        <f>SUM('[2]Scorecard 1 quarter '!$DI$92:$DM$92)</f>
        <v>1308</v>
      </c>
      <c r="F20" s="57">
        <f>SUM('[2]Scorecard 1 quarter '!$DI$93:$DM$93)</f>
        <v>0</v>
      </c>
      <c r="G20" s="50">
        <v>0.995</v>
      </c>
      <c r="H20" s="4">
        <f t="shared" si="0"/>
        <v>0</v>
      </c>
      <c r="I20" s="7">
        <f>SUM('[2]Scorecard 1 quarter '!$DI$102:$DM$102)</f>
        <v>1564</v>
      </c>
      <c r="J20" s="8">
        <f>SUM('[2]Scorecard 1 quarter '!$DI$103:$DM$103)</f>
        <v>0</v>
      </c>
      <c r="K20" s="50">
        <v>1.1999999999999999E-3</v>
      </c>
      <c r="L20" s="4">
        <f>AVERAGE('[2]Scorecard 1 quarter '!$DJ$120:$DM$120)</f>
        <v>1</v>
      </c>
      <c r="M20" s="7">
        <f>SUM('[2]Scorecard 1 quarter '!$DI$121:$DM$121)</f>
        <v>7717</v>
      </c>
      <c r="N20" s="8">
        <f>SUM('[2]Scorecard 1 quarter '!$DI$122:$DM$122)</f>
        <v>7717</v>
      </c>
      <c r="O20" s="50">
        <v>0.995</v>
      </c>
      <c r="P20" s="4">
        <f>AVERAGE('[2]Scorecard 1 quarter '!$DJ$130:$DM$130)</f>
        <v>0.9998118886380738</v>
      </c>
      <c r="Q20" s="7">
        <f>SUM('[2]Scorecard 1 quarter '!$DI$131:$DM$131)</f>
        <v>10056</v>
      </c>
      <c r="R20" s="8">
        <f>SUM('[2]Scorecard 1 quarter '!$DI$132:$DM$132)</f>
        <v>10054</v>
      </c>
      <c r="S20" s="50">
        <v>0.995</v>
      </c>
      <c r="U20" s="84" t="s">
        <v>35</v>
      </c>
      <c r="V20" s="82">
        <f>SUM(M8:M12)</f>
        <v>42689</v>
      </c>
      <c r="W20" s="82">
        <f>SUM(N8:N12)</f>
        <v>42689</v>
      </c>
      <c r="X20" s="83">
        <f>(W20/V20)</f>
        <v>1</v>
      </c>
      <c r="Z20" s="84" t="s">
        <v>35</v>
      </c>
      <c r="AA20" s="82">
        <f>SUM(Q8:Q12)</f>
        <v>40580</v>
      </c>
      <c r="AB20" s="82">
        <f>SUM(R8:R12)</f>
        <v>40567</v>
      </c>
      <c r="AC20" s="83">
        <f t="shared" ref="AC20:AC30" si="3">(AB20/AA20)</f>
        <v>0.99967964514539187</v>
      </c>
    </row>
    <row r="21" spans="1:29" ht="15.75" thickBot="1" x14ac:dyDescent="0.3">
      <c r="A21" s="95">
        <v>17</v>
      </c>
      <c r="B21" s="96">
        <v>4</v>
      </c>
      <c r="C21" s="96">
        <v>5</v>
      </c>
      <c r="D21" s="53">
        <f>AVERAGE('[2]Scorecard 1 quarter '!$DP$91:$DT$91)</f>
        <v>0.99274307938686801</v>
      </c>
      <c r="E21" s="56">
        <f>SUM('[2]Scorecard 1 quarter '!$DP$92:$DT$92)</f>
        <v>1473</v>
      </c>
      <c r="F21" s="57">
        <f>SUM('[2]Scorecard 1 quarter '!$DP$93:$DT$93)</f>
        <v>9</v>
      </c>
      <c r="G21" s="50">
        <v>0.995</v>
      </c>
      <c r="H21" s="4">
        <f t="shared" si="0"/>
        <v>4.6533271288971617E-4</v>
      </c>
      <c r="I21" s="7">
        <f>SUM('[2]Scorecard 1 quarter '!$DP$102:$DT$102)</f>
        <v>2149</v>
      </c>
      <c r="J21" s="8">
        <f>SUM('[2]Scorecard 1 quarter '!$DP$103:$DT$103)</f>
        <v>1</v>
      </c>
      <c r="K21" s="50">
        <v>1.1999999999999999E-3</v>
      </c>
      <c r="L21" s="4">
        <f>AVERAGE('[2]Scorecard 1 quarter '!$DP$120:$DT$120)</f>
        <v>1</v>
      </c>
      <c r="M21" s="7">
        <f>SUM('[2]Scorecard 1 quarter '!$DP$121:$DT$121)</f>
        <v>11737</v>
      </c>
      <c r="N21" s="8">
        <f>SUM('[2]Scorecard 1 quarter '!$DP$122:$DT$122)</f>
        <v>11737</v>
      </c>
      <c r="O21" s="50">
        <v>0.995</v>
      </c>
      <c r="P21" s="4">
        <f>AVERAGE('[2]Scorecard 1 quarter '!$DP$130:$DT$130)</f>
        <v>0.99945627329011566</v>
      </c>
      <c r="Q21" s="7">
        <f>SUM('[2]Scorecard 1 quarter '!$DP$131:$DT$131)</f>
        <v>15100</v>
      </c>
      <c r="R21" s="8">
        <f>SUM('[2]Scorecard 1 quarter '!$DP$132:$DT$132)</f>
        <v>15093</v>
      </c>
      <c r="S21" s="50">
        <v>0.995</v>
      </c>
      <c r="U21" s="84" t="s">
        <v>37</v>
      </c>
      <c r="V21" s="82">
        <f>SUM(M13:M17)</f>
        <v>73233</v>
      </c>
      <c r="W21" s="82">
        <f>SUM(N13:N17)</f>
        <v>73233</v>
      </c>
      <c r="X21" s="83">
        <f t="shared" ref="X21:X30" si="4">(W21/V21)</f>
        <v>1</v>
      </c>
      <c r="Z21" s="84" t="s">
        <v>37</v>
      </c>
      <c r="AA21" s="82">
        <f>SUM(Q13:Q17)</f>
        <v>56478</v>
      </c>
      <c r="AB21" s="82">
        <f>SUM(R13:R17)</f>
        <v>56457</v>
      </c>
      <c r="AC21" s="83">
        <f t="shared" si="3"/>
        <v>0.99962817380218849</v>
      </c>
    </row>
    <row r="22" spans="1:29" ht="15.75" thickBot="1" x14ac:dyDescent="0.3">
      <c r="A22" s="95">
        <v>18</v>
      </c>
      <c r="B22" s="96">
        <v>5</v>
      </c>
      <c r="C22" s="96">
        <v>5</v>
      </c>
      <c r="D22" s="53" t="e">
        <f>AVERAGE('[2]Scorecard 1 quarter '!$DX$91:$EB$91)</f>
        <v>#DIV/0!</v>
      </c>
      <c r="E22" s="56">
        <f>SUM('[2]Scorecard 1 quarter '!$DX$92:$EB$92)</f>
        <v>0</v>
      </c>
      <c r="F22" s="57">
        <f>SUM('[2]Scorecard 1 quarter '!$DX$93:$EB$93)</f>
        <v>0</v>
      </c>
      <c r="G22" s="50">
        <v>0.995</v>
      </c>
      <c r="H22" s="4" t="e">
        <f t="shared" si="0"/>
        <v>#DIV/0!</v>
      </c>
      <c r="I22" s="7">
        <f>SUM('[2]Scorecard 1 quarter '!$DX$102:$EB$102)</f>
        <v>0</v>
      </c>
      <c r="J22" s="8">
        <f>SUM('[2]Scorecard 1 quarter '!$DX$103:$EB$103)</f>
        <v>0</v>
      </c>
      <c r="K22" s="50">
        <v>1.1999999999999999E-3</v>
      </c>
      <c r="L22" s="4" t="e">
        <f>AVERAGE('[2]Scorecard 1 quarter '!$DX$120:$EB$120)</f>
        <v>#DIV/0!</v>
      </c>
      <c r="M22" s="7">
        <f>SUM('[2]Scorecard 1 quarter '!$DX$121:$EB$121)</f>
        <v>0</v>
      </c>
      <c r="N22" s="8">
        <f>SUM('[2]Scorecard 1 quarter '!$DX$122:$EB$122)</f>
        <v>0</v>
      </c>
      <c r="O22" s="50">
        <v>0.995</v>
      </c>
      <c r="P22" s="4" t="e">
        <f>AVERAGE('[2]Scorecard 1 quarter '!$DX$130:$EB$130)</f>
        <v>#DIV/0!</v>
      </c>
      <c r="Q22" s="7">
        <f>SUM('[2]Scorecard 1 quarter '!$EE$131:$EI$131)</f>
        <v>0</v>
      </c>
      <c r="R22" s="8">
        <f>SUM('[2]Scorecard 1 quarter '!$DX$132:$EB$132)</f>
        <v>0</v>
      </c>
      <c r="S22" s="50">
        <v>0.995</v>
      </c>
      <c r="U22" s="84" t="s">
        <v>38</v>
      </c>
      <c r="V22" s="82">
        <f>SUM(M18:M21)</f>
        <v>36193</v>
      </c>
      <c r="W22" s="82">
        <f>SUM(N18:N21)</f>
        <v>36193</v>
      </c>
      <c r="X22" s="83">
        <f t="shared" si="4"/>
        <v>1</v>
      </c>
      <c r="Z22" s="84" t="s">
        <v>38</v>
      </c>
      <c r="AA22" s="82">
        <f>SUM(Q18:Q21)</f>
        <v>43214</v>
      </c>
      <c r="AB22" s="82">
        <f>SUM(R18:R21)</f>
        <v>43200</v>
      </c>
      <c r="AC22" s="83">
        <f t="shared" si="3"/>
        <v>0.99967603091590684</v>
      </c>
    </row>
    <row r="23" spans="1:29" ht="15.75" thickBot="1" x14ac:dyDescent="0.3">
      <c r="A23" s="95">
        <v>19</v>
      </c>
      <c r="B23" s="96">
        <v>5</v>
      </c>
      <c r="C23" s="96">
        <v>5</v>
      </c>
      <c r="D23" s="53" t="e">
        <f>AVERAGE('[2]Scorecard 1 quarter '!$EE$91:$EI$91)</f>
        <v>#DIV/0!</v>
      </c>
      <c r="E23" s="56">
        <f>SUM('[2]Scorecard 1 quarter '!$EE$92:$EI$92)</f>
        <v>0</v>
      </c>
      <c r="F23" s="57">
        <f>SUM('[2]Scorecard 1 quarter '!$EE$93:$EI$93)</f>
        <v>0</v>
      </c>
      <c r="G23" s="50">
        <v>0.995</v>
      </c>
      <c r="H23" s="4" t="e">
        <f t="shared" si="0"/>
        <v>#DIV/0!</v>
      </c>
      <c r="I23" s="7">
        <f>SUM('[2]Scorecard 1 quarter '!$EE$102:$EI$102)</f>
        <v>0</v>
      </c>
      <c r="J23" s="8">
        <f>SUM('[2]Scorecard 1 quarter '!$EE$103:$EI$103)</f>
        <v>0</v>
      </c>
      <c r="K23" s="50">
        <v>1.1999999999999999E-3</v>
      </c>
      <c r="L23" s="4" t="e">
        <f>AVERAGE('[2]Scorecard 1 quarter '!$EE$120:$EI$120)</f>
        <v>#DIV/0!</v>
      </c>
      <c r="M23" s="7">
        <f>SUM('[2]Scorecard 1 quarter '!$EE$121:$EI$121)</f>
        <v>0</v>
      </c>
      <c r="N23" s="8">
        <f>SUM('[2]Scorecard 1 quarter '!$EE$122:$EI$122)</f>
        <v>0</v>
      </c>
      <c r="O23" s="50">
        <v>0.995</v>
      </c>
      <c r="P23" s="4" t="e">
        <f>AVERAGE('[2]Scorecard 1 quarter '!$EE$130:$EI$130)</f>
        <v>#DIV/0!</v>
      </c>
      <c r="Q23" s="7">
        <f>SUM('[2]Scorecard 1 quarter '!$EE$131:$EI$131)</f>
        <v>0</v>
      </c>
      <c r="R23" s="8">
        <f>SUM('[2]Scorecard 1 quarter '!$EE$132:$EI$132)</f>
        <v>0</v>
      </c>
      <c r="S23" s="50">
        <v>0.995</v>
      </c>
      <c r="U23" s="84" t="s">
        <v>39</v>
      </c>
      <c r="V23" s="82">
        <f>SUM(M22:M26)</f>
        <v>0</v>
      </c>
      <c r="W23" s="82">
        <f>SUM(N22:N26)</f>
        <v>0</v>
      </c>
      <c r="X23" s="83" t="e">
        <f t="shared" si="4"/>
        <v>#DIV/0!</v>
      </c>
      <c r="Z23" s="84" t="s">
        <v>39</v>
      </c>
      <c r="AA23" s="82">
        <f>SUM(Q22:Q26)</f>
        <v>0</v>
      </c>
      <c r="AB23" s="82">
        <f>SUM(R22:R26)</f>
        <v>0</v>
      </c>
      <c r="AC23" s="83" t="e">
        <f t="shared" si="3"/>
        <v>#DIV/0!</v>
      </c>
    </row>
    <row r="24" spans="1:29" ht="15.75" thickBot="1" x14ac:dyDescent="0.3">
      <c r="A24" s="95">
        <v>20</v>
      </c>
      <c r="B24" s="96">
        <v>5</v>
      </c>
      <c r="C24" s="96">
        <v>5</v>
      </c>
      <c r="D24" s="53" t="e">
        <f>AVERAGE('[2]Scorecard 1 quarter '!$EL$91:$EP$91)</f>
        <v>#DIV/0!</v>
      </c>
      <c r="E24" s="56">
        <f>SUM('[2]Scorecard 1 quarter '!$EL$92:$EP$92)</f>
        <v>0</v>
      </c>
      <c r="F24" s="57">
        <f>SUM('[2]Scorecard 1 quarter '!$EL$93:$EP$93)</f>
        <v>0</v>
      </c>
      <c r="G24" s="50">
        <v>0.995</v>
      </c>
      <c r="H24" s="4" t="e">
        <f t="shared" si="0"/>
        <v>#DIV/0!</v>
      </c>
      <c r="I24" s="7">
        <f>SUM('[2]Scorecard 1 quarter '!$EL$102:$EP$102)</f>
        <v>0</v>
      </c>
      <c r="J24" s="8">
        <f>SUM('[2]Scorecard 1 quarter '!$EL$103:$EP$103)</f>
        <v>0</v>
      </c>
      <c r="K24" s="50">
        <v>1.1999999999999999E-3</v>
      </c>
      <c r="L24" s="4" t="e">
        <f>AVERAGE('[2]Scorecard 1 quarter '!$EL$120:$EP$120)</f>
        <v>#DIV/0!</v>
      </c>
      <c r="M24" s="7">
        <f>SUM('[2]Scorecard 1 quarter '!$EL$121:$EP$121)</f>
        <v>0</v>
      </c>
      <c r="N24" s="8">
        <f>SUM('[2]Scorecard 1 quarter '!$EL$122:$EP$122)</f>
        <v>0</v>
      </c>
      <c r="O24" s="50">
        <v>0.995</v>
      </c>
      <c r="P24" s="4" t="e">
        <f>AVERAGE('[2]Scorecard 1 quarter '!$EL$130:$EP$130)</f>
        <v>#DIV/0!</v>
      </c>
      <c r="Q24" s="7">
        <f>SUM('[2]Scorecard 1 quarter '!$EL$131:$EP$131)</f>
        <v>0</v>
      </c>
      <c r="R24" s="8">
        <f>SUM('[2]Scorecard 1 quarter '!$EL$132:$EP$132)</f>
        <v>0</v>
      </c>
      <c r="S24" s="50">
        <v>0.995</v>
      </c>
      <c r="U24" s="84" t="s">
        <v>41</v>
      </c>
      <c r="V24" s="82">
        <f>SUM(M27:M31)</f>
        <v>0</v>
      </c>
      <c r="W24" s="82">
        <f>SUM(N27:N31)</f>
        <v>0</v>
      </c>
      <c r="X24" s="83" t="e">
        <f t="shared" si="4"/>
        <v>#DIV/0!</v>
      </c>
      <c r="Z24" s="84" t="s">
        <v>41</v>
      </c>
      <c r="AA24" s="82">
        <f>SUM(Q27:Q31)</f>
        <v>0</v>
      </c>
      <c r="AB24" s="82">
        <f>SUM(R27:R31)</f>
        <v>0</v>
      </c>
      <c r="AC24" s="83" t="e">
        <f t="shared" si="3"/>
        <v>#DIV/0!</v>
      </c>
    </row>
    <row r="25" spans="1:29" ht="15.75" thickBot="1" x14ac:dyDescent="0.3">
      <c r="A25" s="95">
        <v>21</v>
      </c>
      <c r="B25" s="96">
        <v>5</v>
      </c>
      <c r="C25" s="96">
        <v>5</v>
      </c>
      <c r="D25" s="53" t="e">
        <f>AVERAGE('[2]Scorecard 1 quarter '!$ES$91:$EW$91)</f>
        <v>#DIV/0!</v>
      </c>
      <c r="E25" s="56">
        <f>SUM('[2]Scorecard 1 quarter '!$ES$92:$EW$92)</f>
        <v>0</v>
      </c>
      <c r="F25" s="57">
        <f>SUM('[2]Scorecard 1 quarter '!$ES$93:$EW$93)</f>
        <v>0</v>
      </c>
      <c r="G25" s="50">
        <v>0.995</v>
      </c>
      <c r="H25" s="4" t="e">
        <f t="shared" si="0"/>
        <v>#DIV/0!</v>
      </c>
      <c r="I25" s="7">
        <f>SUM('[2]Scorecard 1 quarter '!$ES$102:$EW$102)</f>
        <v>0</v>
      </c>
      <c r="J25" s="8">
        <f>SUM('[2]Scorecard 1 quarter '!$ES$103:$EW$103)</f>
        <v>0</v>
      </c>
      <c r="K25" s="50">
        <v>1.1999999999999999E-3</v>
      </c>
      <c r="L25" s="4" t="e">
        <f>AVERAGE('[2]Scorecard 1 quarter '!$ES$120:$EW$120)</f>
        <v>#DIV/0!</v>
      </c>
      <c r="M25" s="7">
        <f>SUM('[2]Scorecard 1 quarter '!$ES$121:$EW$121)</f>
        <v>0</v>
      </c>
      <c r="N25" s="8">
        <f>SUM('[2]Scorecard 1 quarter '!$ES$122:$EW$122)</f>
        <v>0</v>
      </c>
      <c r="O25" s="50">
        <v>0.995</v>
      </c>
      <c r="P25" s="4" t="e">
        <f>AVERAGE('[2]Scorecard 1 quarter '!$ES$130:$EW$130)</f>
        <v>#DIV/0!</v>
      </c>
      <c r="Q25" s="7">
        <f>SUM('[2]Scorecard 1 quarter '!$ES$131:$EW$131)</f>
        <v>0</v>
      </c>
      <c r="R25" s="8">
        <f>SUM('[2]Scorecard 1 quarter '!$ES$132:$EW$132)</f>
        <v>0</v>
      </c>
      <c r="S25" s="50">
        <v>0.995</v>
      </c>
      <c r="U25" s="84" t="s">
        <v>42</v>
      </c>
      <c r="V25" s="82">
        <f>SUM(M32:M36)</f>
        <v>0</v>
      </c>
      <c r="W25" s="82">
        <f>SUM(N32:N36)</f>
        <v>0</v>
      </c>
      <c r="X25" s="83" t="e">
        <f t="shared" si="4"/>
        <v>#DIV/0!</v>
      </c>
      <c r="Z25" s="84" t="s">
        <v>42</v>
      </c>
      <c r="AA25" s="82">
        <f>SUM(Q32:Q36)</f>
        <v>0</v>
      </c>
      <c r="AB25" s="82">
        <f>SUM(R32:R36)</f>
        <v>0</v>
      </c>
      <c r="AC25" s="83" t="e">
        <f t="shared" si="3"/>
        <v>#DIV/0!</v>
      </c>
    </row>
    <row r="26" spans="1:29" ht="15.75" thickBot="1" x14ac:dyDescent="0.3">
      <c r="A26" s="95">
        <v>22</v>
      </c>
      <c r="B26" s="96">
        <v>5</v>
      </c>
      <c r="C26" s="96">
        <v>3</v>
      </c>
      <c r="D26" s="53" t="e">
        <f>AVERAGE('[2]Scorecard 1 quarter '!$EZ$91:$FB$91)</f>
        <v>#DIV/0!</v>
      </c>
      <c r="E26" s="56">
        <f>SUM('[2]Scorecard 1 quarter '!$EZ$92:$FB$92)</f>
        <v>0</v>
      </c>
      <c r="F26" s="57">
        <f>SUM('[2]Scorecard 1 quarter '!$EZ$93:$FB$93)</f>
        <v>0</v>
      </c>
      <c r="G26" s="50">
        <v>0.995</v>
      </c>
      <c r="H26" s="4" t="e">
        <f t="shared" si="0"/>
        <v>#DIV/0!</v>
      </c>
      <c r="I26" s="7">
        <f>SUM('[2]Scorecard 1 quarter '!$EZ$102:$FB$102)</f>
        <v>0</v>
      </c>
      <c r="J26" s="8">
        <f>SUM('[2]Scorecard 1 quarter '!$EZ$103:$FB$103)</f>
        <v>0</v>
      </c>
      <c r="K26" s="50">
        <v>1.1999999999999999E-3</v>
      </c>
      <c r="L26" s="4" t="e">
        <f>AVERAGE('[2]Scorecard 1 quarter '!$EZ$120:$FB$120)</f>
        <v>#DIV/0!</v>
      </c>
      <c r="M26" s="7">
        <f>SUM('[2]Scorecard 1 quarter '!$EZ$121:$FB$121)</f>
        <v>0</v>
      </c>
      <c r="N26" s="8">
        <f>SUM('[2]Scorecard 1 quarter '!$EZ$122:$FB$122)</f>
        <v>0</v>
      </c>
      <c r="O26" s="50">
        <v>0.995</v>
      </c>
      <c r="P26" s="4" t="e">
        <f>AVERAGE('[2]Scorecard 1 quarter '!$EZ$130:$FB$130)</f>
        <v>#DIV/0!</v>
      </c>
      <c r="Q26" s="7">
        <f>SUM('[2]Scorecard 1 quarter '!$EZ$131:$FB$131)</f>
        <v>0</v>
      </c>
      <c r="R26" s="8">
        <f>SUM('[2]Scorecard 1 quarter '!$EZ$132:$FB$132)</f>
        <v>0</v>
      </c>
      <c r="S26" s="50">
        <v>0.995</v>
      </c>
      <c r="U26" s="84" t="s">
        <v>44</v>
      </c>
      <c r="V26" s="82">
        <f>SUM(M37:M41)</f>
        <v>0</v>
      </c>
      <c r="W26" s="82">
        <f>SUM(N37:N41)</f>
        <v>0</v>
      </c>
      <c r="X26" s="83" t="e">
        <f t="shared" si="4"/>
        <v>#DIV/0!</v>
      </c>
      <c r="Z26" s="84" t="s">
        <v>44</v>
      </c>
      <c r="AA26" s="82">
        <f>SUM(Q37:Q41)</f>
        <v>0</v>
      </c>
      <c r="AB26" s="82">
        <f>SUM(R37:R41)</f>
        <v>0</v>
      </c>
      <c r="AC26" s="83" t="e">
        <f t="shared" si="3"/>
        <v>#DIV/0!</v>
      </c>
    </row>
    <row r="27" spans="1:29" ht="15.75" thickBot="1" x14ac:dyDescent="0.3">
      <c r="A27" s="95">
        <v>22</v>
      </c>
      <c r="B27" s="96">
        <v>6</v>
      </c>
      <c r="C27" s="96">
        <v>2</v>
      </c>
      <c r="D27" s="53" t="e">
        <f>AVERAGE('[2]Scorecard 1 quarter '!$FD$91:$FE$91)</f>
        <v>#DIV/0!</v>
      </c>
      <c r="E27" s="56">
        <f>SUM('[2]Scorecard 1 quarter '!$FD$92+'[2]Scorecard 1 quarter '!$FE$92)</f>
        <v>0</v>
      </c>
      <c r="F27" s="57">
        <f>SUM('[2]Scorecard 1 quarter '!$FD$93+'[2]Scorecard 1 quarter '!$FE$93)</f>
        <v>0</v>
      </c>
      <c r="G27" s="50">
        <v>0.995</v>
      </c>
      <c r="H27" s="4" t="e">
        <f t="shared" si="0"/>
        <v>#DIV/0!</v>
      </c>
      <c r="I27" s="7">
        <f>SUM('[2]Scorecard 1 quarter '!$FD$102+'[2]Scorecard 1 quarter '!$FE$102)</f>
        <v>0</v>
      </c>
      <c r="J27" s="8">
        <f>SUM('[2]Scorecard 1 quarter '!$FD$103+'[2]Scorecard 1 quarter '!$FE$103)</f>
        <v>0</v>
      </c>
      <c r="K27" s="50">
        <v>1.1999999999999999E-3</v>
      </c>
      <c r="L27" s="4" t="e">
        <f>AVERAGE('[2]Scorecard 1 quarter '!$FD$120:$FE$120)</f>
        <v>#DIV/0!</v>
      </c>
      <c r="M27" s="7">
        <f>SUM('[2]Scorecard 1 quarter '!$FD$121+'[2]Scorecard 1 quarter '!$FE$121)</f>
        <v>0</v>
      </c>
      <c r="N27" s="8">
        <f>SUM('[2]Scorecard 1 quarter '!$FD$122+'[2]Scorecard 1 quarter '!$FE$122)</f>
        <v>0</v>
      </c>
      <c r="O27" s="50">
        <v>0.995</v>
      </c>
      <c r="P27" s="4" t="e">
        <f>AVERAGE('[2]Scorecard 1 quarter '!$FD$130:$FE$130)</f>
        <v>#DIV/0!</v>
      </c>
      <c r="Q27" s="7">
        <f>SUM('[2]Scorecard 1 quarter '!$FD$131+'[2]Scorecard 1 quarter '!$FE$131)</f>
        <v>0</v>
      </c>
      <c r="R27" s="8">
        <f>SUM('[2]Scorecard 1 quarter '!$FD$132+'[2]Scorecard 1 quarter '!$FE$132)</f>
        <v>0</v>
      </c>
      <c r="S27" s="50">
        <v>0.995</v>
      </c>
      <c r="U27" s="84" t="s">
        <v>46</v>
      </c>
      <c r="V27" s="82">
        <f>SUM(M42:M46)</f>
        <v>0</v>
      </c>
      <c r="W27" s="82">
        <f>SUM(N42:N46)</f>
        <v>0</v>
      </c>
      <c r="X27" s="83" t="e">
        <f t="shared" si="4"/>
        <v>#DIV/0!</v>
      </c>
      <c r="Z27" s="84" t="s">
        <v>46</v>
      </c>
      <c r="AA27" s="82">
        <f>SUM(Q42:Q46)</f>
        <v>0</v>
      </c>
      <c r="AB27" s="82">
        <f>SUM(R42:R46)</f>
        <v>0</v>
      </c>
      <c r="AC27" s="83" t="e">
        <f t="shared" si="3"/>
        <v>#DIV/0!</v>
      </c>
    </row>
    <row r="28" spans="1:29" ht="15.75" thickBot="1" x14ac:dyDescent="0.3">
      <c r="A28" s="95">
        <v>23</v>
      </c>
      <c r="B28" s="96">
        <v>6</v>
      </c>
      <c r="C28" s="96">
        <v>5</v>
      </c>
      <c r="D28" s="53" t="e">
        <f>AVERAGE('[2]Scorecard 1 quarter '!$FH$91:$FL$91)</f>
        <v>#DIV/0!</v>
      </c>
      <c r="E28" s="56">
        <f>SUM('[2]Scorecard 1 quarter '!$FH$92:$FL$92)</f>
        <v>0</v>
      </c>
      <c r="F28" s="57">
        <f>SUM('[2]Scorecard 1 quarter '!$FH$93:$FL$93)</f>
        <v>0</v>
      </c>
      <c r="G28" s="50">
        <v>0.995</v>
      </c>
      <c r="H28" s="4" t="e">
        <f t="shared" si="0"/>
        <v>#DIV/0!</v>
      </c>
      <c r="I28" s="7">
        <f>SUM('[2]Scorecard 1 quarter '!$FH$102:$FL$102)</f>
        <v>0</v>
      </c>
      <c r="J28" s="8">
        <f>SUM('[2]Scorecard 1 quarter '!$FH$103:$FL$103)</f>
        <v>0</v>
      </c>
      <c r="K28" s="50">
        <v>1.1999999999999999E-3</v>
      </c>
      <c r="L28" s="4" t="e">
        <f>AVERAGE('[2]Scorecard 1 quarter '!$FH$120:$FL$120)</f>
        <v>#DIV/0!</v>
      </c>
      <c r="M28" s="7">
        <f>SUM('[2]Scorecard 1 quarter '!$FH$121:$FL$121)</f>
        <v>0</v>
      </c>
      <c r="N28" s="8">
        <f>SUM('[2]Scorecard 1 quarter '!$FH$122:$FL$122)</f>
        <v>0</v>
      </c>
      <c r="O28" s="50">
        <v>0.995</v>
      </c>
      <c r="P28" s="4" t="e">
        <f>AVERAGE('[2]Scorecard 1 quarter '!$FH$130:$FL$130)</f>
        <v>#DIV/0!</v>
      </c>
      <c r="Q28" s="7">
        <f>SUM('[2]Scorecard 1 quarter '!$FH$131:$FL$131)</f>
        <v>0</v>
      </c>
      <c r="R28" s="8">
        <f>SUM('[2]Scorecard 1 quarter '!$FH$132:$FL$132)</f>
        <v>0</v>
      </c>
      <c r="S28" s="50">
        <v>0.995</v>
      </c>
      <c r="U28" s="84" t="s">
        <v>47</v>
      </c>
      <c r="V28" s="82">
        <f>SUM(M47:M51)</f>
        <v>0</v>
      </c>
      <c r="W28" s="82">
        <f>SUM(N47:N51)</f>
        <v>0</v>
      </c>
      <c r="X28" s="83" t="e">
        <f t="shared" si="4"/>
        <v>#DIV/0!</v>
      </c>
      <c r="Z28" s="84" t="s">
        <v>47</v>
      </c>
      <c r="AA28" s="82">
        <f>SUM(Q47:Q51)</f>
        <v>0</v>
      </c>
      <c r="AB28" s="82">
        <f>SUM(R47:R51)</f>
        <v>0</v>
      </c>
      <c r="AC28" s="83" t="e">
        <f t="shared" si="3"/>
        <v>#DIV/0!</v>
      </c>
    </row>
    <row r="29" spans="1:29" ht="15.75" thickBot="1" x14ac:dyDescent="0.3">
      <c r="A29" s="95">
        <v>24</v>
      </c>
      <c r="B29" s="96">
        <v>6</v>
      </c>
      <c r="C29" s="96">
        <v>5</v>
      </c>
      <c r="D29" s="53" t="e">
        <f>AVERAGE('[2]Scorecard 1 quarter '!$FO$91:$FS$91)</f>
        <v>#DIV/0!</v>
      </c>
      <c r="E29" s="56">
        <f>SUM('[2]Scorecard 1 quarter '!$FO$92:$FS$92)</f>
        <v>0</v>
      </c>
      <c r="F29" s="57">
        <f>SUM('[2]Scorecard 1 quarter '!$FO$93:$FS$93)</f>
        <v>0</v>
      </c>
      <c r="G29" s="50">
        <v>0.995</v>
      </c>
      <c r="H29" s="4" t="e">
        <f t="shared" si="0"/>
        <v>#DIV/0!</v>
      </c>
      <c r="I29" s="7">
        <f>SUM('[2]Scorecard 1 quarter '!$FO$102:$FS$102)</f>
        <v>0</v>
      </c>
      <c r="J29" s="8">
        <f>SUM('[2]Scorecard 1 quarter '!$FO$103:$FS$103)</f>
        <v>0</v>
      </c>
      <c r="K29" s="50">
        <v>1.1999999999999999E-3</v>
      </c>
      <c r="L29" s="4" t="e">
        <f>AVERAGE('[2]Scorecard 1 quarter '!$FO$120:$FS$120)</f>
        <v>#DIV/0!</v>
      </c>
      <c r="M29" s="7">
        <f>SUM('[2]Scorecard 1 quarter '!$FO$121:$FS$121)</f>
        <v>0</v>
      </c>
      <c r="N29" s="8">
        <f>SUM('[2]Scorecard 1 quarter '!$FO$122:$FS$122)</f>
        <v>0</v>
      </c>
      <c r="O29" s="50">
        <v>0.995</v>
      </c>
      <c r="P29" s="4" t="e">
        <f>AVERAGE('[2]Scorecard 1 quarter '!$FO$130:$FS$130)</f>
        <v>#DIV/0!</v>
      </c>
      <c r="Q29" s="7">
        <f>SUM('[2]Scorecard 1 quarter '!$FO$131:$FS$131)</f>
        <v>0</v>
      </c>
      <c r="R29" s="8">
        <f>SUM('[2]Scorecard 1 quarter '!$FO$132:$FS$132)</f>
        <v>0</v>
      </c>
      <c r="S29" s="50">
        <v>0.995</v>
      </c>
      <c r="U29" s="84" t="s">
        <v>49</v>
      </c>
      <c r="V29" s="82">
        <f>SUM(M52:M56)</f>
        <v>0</v>
      </c>
      <c r="W29" s="82">
        <f>SUM(N52:N56)</f>
        <v>0</v>
      </c>
      <c r="X29" s="83" t="e">
        <f t="shared" si="4"/>
        <v>#DIV/0!</v>
      </c>
      <c r="Z29" s="84" t="s">
        <v>49</v>
      </c>
      <c r="AA29" s="82">
        <f>SUM(Q52:Q56)</f>
        <v>0</v>
      </c>
      <c r="AB29" s="82">
        <f>SUM(R52:R56)</f>
        <v>0</v>
      </c>
      <c r="AC29" s="83" t="e">
        <f t="shared" si="3"/>
        <v>#DIV/0!</v>
      </c>
    </row>
    <row r="30" spans="1:29" ht="15.75" thickBot="1" x14ac:dyDescent="0.3">
      <c r="A30" s="95">
        <v>25</v>
      </c>
      <c r="B30" s="96">
        <v>6</v>
      </c>
      <c r="C30" s="96">
        <v>5</v>
      </c>
      <c r="D30" s="53" t="e">
        <f>AVERAGE('[2]Scorecard 1 quarter '!$FV$91:$FZ$91)</f>
        <v>#DIV/0!</v>
      </c>
      <c r="E30" s="56">
        <f>SUM('[2]Scorecard 1 quarter '!$FV$92:$FZ$92)</f>
        <v>0</v>
      </c>
      <c r="F30" s="57">
        <f>SUM('[2]Scorecard 1 quarter '!$FV$93:$FZ$93)</f>
        <v>0</v>
      </c>
      <c r="G30" s="50">
        <v>0.995</v>
      </c>
      <c r="H30" s="4" t="e">
        <f t="shared" si="0"/>
        <v>#DIV/0!</v>
      </c>
      <c r="I30" s="7">
        <f>SUM('[2]Scorecard 1 quarter '!$FV$102:$FZ$102)</f>
        <v>0</v>
      </c>
      <c r="J30" s="8">
        <f>SUM('[2]Scorecard 1 quarter '!$FV$103:$FZ$103)</f>
        <v>0</v>
      </c>
      <c r="K30" s="50">
        <v>1.1999999999999999E-3</v>
      </c>
      <c r="L30" s="4" t="e">
        <f>AVERAGE('[2]Scorecard 1 quarter '!$FV$120:$FZ$120)</f>
        <v>#DIV/0!</v>
      </c>
      <c r="M30" s="7">
        <f>SUM('[2]Scorecard 1 quarter '!$FV$121:$FZ$121)</f>
        <v>0</v>
      </c>
      <c r="N30" s="8">
        <f>SUM('[2]Scorecard 1 quarter '!$FV$122:$FZ$122)</f>
        <v>0</v>
      </c>
      <c r="O30" s="50">
        <v>0.995</v>
      </c>
      <c r="P30" s="4" t="e">
        <f>AVERAGE('[2]Scorecard 1 quarter '!$FV$130:$FZ$130)</f>
        <v>#DIV/0!</v>
      </c>
      <c r="Q30" s="7">
        <f>SUM('[2]Scorecard 1 quarter '!$FV$131:$FZ$131)</f>
        <v>0</v>
      </c>
      <c r="R30" s="8">
        <f>SUM('[2]Scorecard 1 quarter '!$FV$132:$FZ$132)</f>
        <v>0</v>
      </c>
      <c r="S30" s="50">
        <v>0.995</v>
      </c>
      <c r="U30" s="84" t="s">
        <v>51</v>
      </c>
      <c r="V30" s="82">
        <f>SUM(M57:M61)</f>
        <v>0</v>
      </c>
      <c r="W30" s="82">
        <f>SUM(N57:N61)</f>
        <v>0</v>
      </c>
      <c r="X30" s="83" t="e">
        <f t="shared" si="4"/>
        <v>#DIV/0!</v>
      </c>
      <c r="Z30" s="84" t="s">
        <v>51</v>
      </c>
      <c r="AA30" s="82">
        <f>SUM(Q57:Q61)</f>
        <v>0</v>
      </c>
      <c r="AB30" s="82">
        <f>SUM(R57:R61)</f>
        <v>0</v>
      </c>
      <c r="AC30" s="83" t="e">
        <f t="shared" si="3"/>
        <v>#DIV/0!</v>
      </c>
    </row>
    <row r="31" spans="1:29" ht="15.75" thickBot="1" x14ac:dyDescent="0.3">
      <c r="A31" s="95">
        <v>26</v>
      </c>
      <c r="B31" s="96">
        <v>6</v>
      </c>
      <c r="C31" s="96">
        <v>5</v>
      </c>
      <c r="D31" s="53" t="e">
        <f>AVERAGE('[2]Scorecard 1 quarter '!$GC$91:$GG$91)</f>
        <v>#DIV/0!</v>
      </c>
      <c r="E31" s="56">
        <f>SUM('[2]Scorecard 1 quarter '!$GC$92:$GG$92)</f>
        <v>0</v>
      </c>
      <c r="F31" s="57">
        <f>SUM('[2]Scorecard 1 quarter '!$GC$93:$GG$93)</f>
        <v>0</v>
      </c>
      <c r="G31" s="50">
        <v>0.995</v>
      </c>
      <c r="H31" s="4" t="e">
        <f t="shared" si="0"/>
        <v>#DIV/0!</v>
      </c>
      <c r="I31" s="7">
        <f>SUM('[2]Scorecard 1 quarter '!$GC$102:$GG$102)</f>
        <v>0</v>
      </c>
      <c r="J31" s="8">
        <f>SUM('[2]Scorecard 1 quarter '!$GC$103:$GG$103)</f>
        <v>0</v>
      </c>
      <c r="K31" s="50">
        <v>1.1999999999999999E-3</v>
      </c>
      <c r="L31" s="4" t="e">
        <f>AVERAGE('[2]Scorecard 1 quarter '!$GC$120:$GG$120)</f>
        <v>#DIV/0!</v>
      </c>
      <c r="M31" s="7">
        <f>SUM('[2]Scorecard 1 quarter '!$GC$121:$GG$121)</f>
        <v>0</v>
      </c>
      <c r="N31" s="8">
        <f>SUM('[2]Scorecard 1 quarter '!$GC$122:$GG$122)</f>
        <v>0</v>
      </c>
      <c r="O31" s="50">
        <v>0.995</v>
      </c>
      <c r="P31" s="4" t="e">
        <f>AVERAGE('[2]Scorecard 1 quarter '!$GC$130:$GG$130)</f>
        <v>#DIV/0!</v>
      </c>
      <c r="Q31" s="7">
        <f>SUM('[2]Scorecard 1 quarter '!$GC$131:$GG$131)</f>
        <v>0</v>
      </c>
      <c r="R31" s="8">
        <f>SUM('[2]Scorecard 1 quarter '!$GC$132:$GG$132)</f>
        <v>0</v>
      </c>
      <c r="S31" s="50">
        <v>0.995</v>
      </c>
    </row>
    <row r="32" spans="1:29" ht="15.75" thickBot="1" x14ac:dyDescent="0.3">
      <c r="A32" s="95">
        <v>27</v>
      </c>
      <c r="B32" s="96">
        <v>7</v>
      </c>
      <c r="C32" s="96">
        <v>5</v>
      </c>
      <c r="D32" s="53" t="e">
        <f>AVERAGE('[2]Scorecard 1 quarter '!$GK$91:$GO$91)</f>
        <v>#DIV/0!</v>
      </c>
      <c r="E32" s="56">
        <f>SUM('[2]Scorecard 1 quarter '!$GK$92:$GO$92)</f>
        <v>0</v>
      </c>
      <c r="F32" s="57">
        <f>SUM('[2]Scorecard 1 quarter '!$GK$93:$GO$93)</f>
        <v>0</v>
      </c>
      <c r="G32" s="50">
        <v>0.995</v>
      </c>
      <c r="H32" s="4" t="e">
        <f t="shared" si="0"/>
        <v>#DIV/0!</v>
      </c>
      <c r="I32" s="7">
        <f>SUM('[2]Scorecard 1 quarter '!$GK$102:$GO$102)</f>
        <v>0</v>
      </c>
      <c r="J32" s="8">
        <f>SUM('[2]Scorecard 1 quarter '!$GK$103:$GO$103)</f>
        <v>0</v>
      </c>
      <c r="K32" s="50">
        <v>1.1999999999999999E-3</v>
      </c>
      <c r="L32" s="4" t="e">
        <f>AVERAGE('[2]Scorecard 1 quarter '!$GK$120:$GO$120)</f>
        <v>#DIV/0!</v>
      </c>
      <c r="M32" s="7">
        <f>SUM('[2]Scorecard 1 quarter '!$GK$121:$GO$121)</f>
        <v>0</v>
      </c>
      <c r="N32" s="8">
        <f>SUM('[2]Scorecard 1 quarter '!$GK$122:$GO$122)</f>
        <v>0</v>
      </c>
      <c r="O32" s="50">
        <v>0.995</v>
      </c>
      <c r="P32" s="4" t="e">
        <f>AVERAGE('[2]Scorecard 1 quarter '!$GK$130:$GO$130)</f>
        <v>#DIV/0!</v>
      </c>
      <c r="Q32" s="7">
        <f>SUM('[2]Scorecard 1 quarter '!$GK$131:$GO$131)</f>
        <v>0</v>
      </c>
      <c r="R32" s="8">
        <f>SUM('[2]Scorecard 1 quarter '!$GK$132:$GO$132)</f>
        <v>0</v>
      </c>
      <c r="S32" s="50">
        <v>0.995</v>
      </c>
    </row>
    <row r="33" spans="1:19" ht="15.75" thickBot="1" x14ac:dyDescent="0.3">
      <c r="A33" s="95">
        <v>28</v>
      </c>
      <c r="B33" s="96">
        <v>7</v>
      </c>
      <c r="C33" s="96">
        <v>5</v>
      </c>
      <c r="D33" s="53" t="e">
        <f>AVERAGE('[2]Scorecard 1 quarter '!$GR$91:$GV$91)</f>
        <v>#DIV/0!</v>
      </c>
      <c r="E33" s="56">
        <f>SUM('[2]Scorecard 1 quarter '!$GR$92:$GV$92)</f>
        <v>0</v>
      </c>
      <c r="F33" s="57">
        <f>SUM('[2]Scorecard 1 quarter '!$GR$93:$GV$93)</f>
        <v>0</v>
      </c>
      <c r="G33" s="50">
        <v>0.995</v>
      </c>
      <c r="H33" s="4" t="e">
        <f t="shared" si="0"/>
        <v>#DIV/0!</v>
      </c>
      <c r="I33" s="7">
        <f>SUM('[2]Scorecard 1 quarter '!$GR$102:$GV$102)</f>
        <v>0</v>
      </c>
      <c r="J33" s="8">
        <f>SUM('[2]Scorecard 1 quarter '!$GR$103:$GV$103)</f>
        <v>0</v>
      </c>
      <c r="K33" s="50">
        <v>1.1999999999999999E-3</v>
      </c>
      <c r="L33" s="4" t="e">
        <f>AVERAGE('[2]Scorecard 1 quarter '!$GR$120:$GV$120)</f>
        <v>#DIV/0!</v>
      </c>
      <c r="M33" s="7">
        <f>SUM('[2]Scorecard 1 quarter '!$GR$121:$GV$121)</f>
        <v>0</v>
      </c>
      <c r="N33" s="8">
        <f>SUM('[2]Scorecard 1 quarter '!$GR$122:$GV$122)</f>
        <v>0</v>
      </c>
      <c r="O33" s="50">
        <v>0.995</v>
      </c>
      <c r="P33" s="4" t="e">
        <f>AVERAGE('[2]Scorecard 1 quarter '!$GR$130:$GV$130)</f>
        <v>#DIV/0!</v>
      </c>
      <c r="Q33" s="7">
        <f>SUM('[2]Scorecard 1 quarter '!$GR$131:$GV$131)</f>
        <v>0</v>
      </c>
      <c r="R33" s="8">
        <f>SUM('[2]Scorecard 1 quarter '!$GR$132:$GV$132)</f>
        <v>0</v>
      </c>
      <c r="S33" s="50">
        <v>0.995</v>
      </c>
    </row>
    <row r="34" spans="1:19" ht="15.75" thickBot="1" x14ac:dyDescent="0.3">
      <c r="A34" s="95">
        <v>29</v>
      </c>
      <c r="B34" s="96">
        <v>7</v>
      </c>
      <c r="C34" s="96">
        <v>5</v>
      </c>
      <c r="D34" s="53" t="e">
        <f>AVERAGE('[2]Scorecard 1 quarter '!$GY$91:$HC$91)</f>
        <v>#DIV/0!</v>
      </c>
      <c r="E34" s="56">
        <f>SUM('[2]Scorecard 1 quarter '!$GY$92:$HC$92)</f>
        <v>0</v>
      </c>
      <c r="F34" s="57">
        <f>SUM('[2]Scorecard 1 quarter '!$GY$93:$HC$93)</f>
        <v>0</v>
      </c>
      <c r="G34" s="50">
        <v>0.995</v>
      </c>
      <c r="H34" s="4" t="e">
        <f t="shared" si="0"/>
        <v>#DIV/0!</v>
      </c>
      <c r="I34" s="7">
        <f>SUM('[2]Scorecard 1 quarter '!$GY$102:$HC$102)</f>
        <v>0</v>
      </c>
      <c r="J34" s="8">
        <f>SUM('[2]Scorecard 1 quarter '!$GY$103:$HC$103)</f>
        <v>0</v>
      </c>
      <c r="K34" s="50">
        <v>1.1999999999999999E-3</v>
      </c>
      <c r="L34" s="4" t="e">
        <f>AVERAGE('[2]Scorecard 1 quarter '!$GY$120:$HC$120)</f>
        <v>#DIV/0!</v>
      </c>
      <c r="M34" s="7">
        <f>SUM('[2]Scorecard 1 quarter '!$GY$121:$HC$121)</f>
        <v>0</v>
      </c>
      <c r="N34" s="8">
        <f>SUM('[2]Scorecard 1 quarter '!$GY$122:$HC$122)</f>
        <v>0</v>
      </c>
      <c r="O34" s="50">
        <v>0.995</v>
      </c>
      <c r="P34" s="4" t="e">
        <f>AVERAGE('[2]Scorecard 1 quarter '!$GY$130:$HC$130)</f>
        <v>#DIV/0!</v>
      </c>
      <c r="Q34" s="7">
        <f>SUM('[2]Scorecard 1 quarter '!$GY$131:$HC$131)</f>
        <v>0</v>
      </c>
      <c r="R34" s="8">
        <f>SUM('[2]Scorecard 1 quarter '!$GY$132:$HC$132)</f>
        <v>0</v>
      </c>
      <c r="S34" s="50">
        <v>0.995</v>
      </c>
    </row>
    <row r="35" spans="1:19" ht="15.75" thickBot="1" x14ac:dyDescent="0.3">
      <c r="A35" s="95">
        <v>30</v>
      </c>
      <c r="B35" s="96">
        <v>7</v>
      </c>
      <c r="C35" s="96">
        <v>5</v>
      </c>
      <c r="D35" s="53" t="e">
        <f>AVERAGE('[2]Scorecard 1 quarter '!$HF$91:$HJ$91)</f>
        <v>#DIV/0!</v>
      </c>
      <c r="E35" s="56">
        <f>SUM('[2]Scorecard 1 quarter '!$HF$92:$HJ$92)</f>
        <v>0</v>
      </c>
      <c r="F35" s="57">
        <f>SUM('[2]Scorecard 1 quarter '!$HF$93:$HJ$93)</f>
        <v>0</v>
      </c>
      <c r="G35" s="50">
        <v>0.995</v>
      </c>
      <c r="H35" s="4" t="e">
        <f t="shared" si="0"/>
        <v>#DIV/0!</v>
      </c>
      <c r="I35" s="7">
        <f>SUM('[2]Scorecard 1 quarter '!$HF$102:$HJ$102)</f>
        <v>0</v>
      </c>
      <c r="J35" s="8">
        <f>SUM('[2]Scorecard 1 quarter '!$HF$103:$HJ$103)</f>
        <v>0</v>
      </c>
      <c r="K35" s="50">
        <v>1.1999999999999999E-3</v>
      </c>
      <c r="L35" s="4" t="e">
        <f>AVERAGE('[2]Scorecard 1 quarter '!$HF$120:$HJ$120)</f>
        <v>#DIV/0!</v>
      </c>
      <c r="M35" s="7">
        <f>SUM('[2]Scorecard 1 quarter '!$HF$121:$HJ$121)</f>
        <v>0</v>
      </c>
      <c r="N35" s="8">
        <f>SUM('[2]Scorecard 1 quarter '!$HF$122:$HJ$122)</f>
        <v>0</v>
      </c>
      <c r="O35" s="50">
        <v>0.995</v>
      </c>
      <c r="P35" s="4" t="e">
        <f>AVERAGE('[2]Scorecard 1 quarter '!$HF$130:$HJ$130)</f>
        <v>#DIV/0!</v>
      </c>
      <c r="Q35" s="7">
        <f>SUM('[2]Scorecard 1 quarter '!$HF$131:$HJ$131)</f>
        <v>0</v>
      </c>
      <c r="R35" s="8">
        <f>SUM('[2]Scorecard 1 quarter '!$HF$132:$HJ$132)</f>
        <v>0</v>
      </c>
      <c r="S35" s="50">
        <v>0.995</v>
      </c>
    </row>
    <row r="36" spans="1:19" ht="15.75" thickBot="1" x14ac:dyDescent="0.3">
      <c r="A36" s="95">
        <v>31</v>
      </c>
      <c r="B36" s="96">
        <v>7</v>
      </c>
      <c r="C36" s="96">
        <v>1</v>
      </c>
      <c r="D36" s="53" t="e">
        <f>AVERAGE('[2]Scorecard 1 quarter '!$HM$91)</f>
        <v>#DIV/0!</v>
      </c>
      <c r="E36" s="56">
        <f>SUM('[2]Scorecard 1 quarter '!$HM$92)</f>
        <v>0</v>
      </c>
      <c r="F36" s="57">
        <f>SUM('[2]Scorecard 1 quarter '!$HM$93)</f>
        <v>0</v>
      </c>
      <c r="G36" s="50">
        <v>0.995</v>
      </c>
      <c r="H36" s="4" t="e">
        <f t="shared" si="0"/>
        <v>#DIV/0!</v>
      </c>
      <c r="I36" s="7">
        <f>SUM('[2]Scorecard 1 quarter '!$HM$102)</f>
        <v>0</v>
      </c>
      <c r="J36" s="8">
        <f>SUM('[2]Scorecard 1 quarter '!$HM$103)</f>
        <v>0</v>
      </c>
      <c r="K36" s="50">
        <v>1.1999999999999999E-3</v>
      </c>
      <c r="L36" s="4" t="e">
        <f>AVERAGE('[2]Scorecard 1 quarter '!$HM$120)</f>
        <v>#DIV/0!</v>
      </c>
      <c r="M36" s="7">
        <f>SUM('[2]Scorecard 1 quarter '!$HM$121)</f>
        <v>0</v>
      </c>
      <c r="N36" s="8">
        <f>SUM('[2]Scorecard 1 quarter '!$HM$122)</f>
        <v>0</v>
      </c>
      <c r="O36" s="50">
        <v>0.995</v>
      </c>
      <c r="P36" s="4" t="e">
        <f>AVERAGE('[2]Scorecard 1 quarter '!$HM$130)</f>
        <v>#DIV/0!</v>
      </c>
      <c r="Q36" s="7">
        <f>SUM('[2]Scorecard 1 quarter '!$HM$131)</f>
        <v>0</v>
      </c>
      <c r="R36" s="8">
        <f>SUM('[2]Scorecard 1 quarter '!$HM$132)</f>
        <v>0</v>
      </c>
      <c r="S36" s="50">
        <v>0.995</v>
      </c>
    </row>
    <row r="37" spans="1:19" ht="15.75" thickBot="1" x14ac:dyDescent="0.3">
      <c r="A37" s="95">
        <v>31</v>
      </c>
      <c r="B37" s="96">
        <v>8</v>
      </c>
      <c r="C37" s="96">
        <v>4</v>
      </c>
      <c r="D37" s="53" t="e">
        <f>AVERAGE('[2]Scorecard 1 quarter '!$HO$91:$HR$91)</f>
        <v>#DIV/0!</v>
      </c>
      <c r="E37" s="56">
        <f>SUM('[2]Scorecard 1 quarter '!$HO$92:$HR$92)</f>
        <v>0</v>
      </c>
      <c r="F37" s="57">
        <f>SUM('[2]Scorecard 1 quarter '!$HO$93:$HR$93)</f>
        <v>0</v>
      </c>
      <c r="G37" s="50">
        <v>0.995</v>
      </c>
      <c r="H37" s="4" t="e">
        <f t="shared" si="0"/>
        <v>#DIV/0!</v>
      </c>
      <c r="I37" s="7">
        <f>SUM('[2]Scorecard 1 quarter '!$HO$102:$HR$102)</f>
        <v>0</v>
      </c>
      <c r="J37" s="8">
        <f>SUM('[2]Scorecard 1 quarter '!$HO$103:$HR$103)</f>
        <v>0</v>
      </c>
      <c r="K37" s="50">
        <v>1.1999999999999999E-3</v>
      </c>
      <c r="L37" s="4" t="e">
        <f>AVERAGE('[2]Scorecard 1 quarter '!$HO$120:$HR$120)</f>
        <v>#DIV/0!</v>
      </c>
      <c r="M37" s="7">
        <f>SUM('[2]Scorecard 1 quarter '!$HO$121:$HR$121)</f>
        <v>0</v>
      </c>
      <c r="N37" s="8">
        <f>SUM('[2]Scorecard 1 quarter '!$HO$122:$HR$122)</f>
        <v>0</v>
      </c>
      <c r="O37" s="50">
        <v>0.995</v>
      </c>
      <c r="P37" s="4" t="e">
        <f>AVERAGE('[2]Scorecard 1 quarter '!$HO$130:$HR$130)</f>
        <v>#DIV/0!</v>
      </c>
      <c r="Q37" s="7">
        <f>SUM('[2]Scorecard 1 quarter '!$HO$131:$HR$131)</f>
        <v>0</v>
      </c>
      <c r="R37" s="8">
        <f>SUM('[2]Scorecard 1 quarter '!$HO$132:$HR$132)</f>
        <v>0</v>
      </c>
      <c r="S37" s="50">
        <v>0.995</v>
      </c>
    </row>
    <row r="38" spans="1:19" ht="15.75" thickBot="1" x14ac:dyDescent="0.3">
      <c r="A38" s="95">
        <v>32</v>
      </c>
      <c r="B38" s="96">
        <v>8</v>
      </c>
      <c r="C38" s="96">
        <v>5</v>
      </c>
      <c r="D38" s="53" t="e">
        <f>AVERAGE('[2]Scorecard 1 quarter '!$HU$91:$HY$91)</f>
        <v>#DIV/0!</v>
      </c>
      <c r="E38" s="56">
        <f>SUM('[2]Scorecard 1 quarter '!$HU$92:$HY$92)</f>
        <v>0</v>
      </c>
      <c r="F38" s="57">
        <f>SUM('[2]Scorecard 1 quarter '!$HU$93:$HY$93)</f>
        <v>0</v>
      </c>
      <c r="G38" s="50">
        <v>0.995</v>
      </c>
      <c r="H38" s="4" t="e">
        <f t="shared" si="0"/>
        <v>#DIV/0!</v>
      </c>
      <c r="I38" s="7">
        <f>SUM('[2]Scorecard 1 quarter '!$HU$102:$HY$102)</f>
        <v>0</v>
      </c>
      <c r="J38" s="8">
        <f>SUM('[2]Scorecard 1 quarter '!$HU$103:$HY$103)</f>
        <v>0</v>
      </c>
      <c r="K38" s="50">
        <v>1.1999999999999999E-3</v>
      </c>
      <c r="L38" s="4" t="e">
        <f>AVERAGE('[2]Scorecard 1 quarter '!$HU$120:$HY$120)</f>
        <v>#DIV/0!</v>
      </c>
      <c r="M38" s="7">
        <f>SUM('[2]Scorecard 1 quarter '!$HU$121:$HY$121)</f>
        <v>0</v>
      </c>
      <c r="N38" s="8">
        <f>SUM('[2]Scorecard 1 quarter '!$HU$122:$HY$122)</f>
        <v>0</v>
      </c>
      <c r="O38" s="50">
        <v>0.995</v>
      </c>
      <c r="P38" s="4" t="e">
        <f>AVERAGE('[2]Scorecard 1 quarter '!$HU$130:$HY$130)</f>
        <v>#DIV/0!</v>
      </c>
      <c r="Q38" s="7">
        <f>SUM('[2]Scorecard 1 quarter '!$HU$131:$HY$131)</f>
        <v>0</v>
      </c>
      <c r="R38" s="8">
        <f>SUM('[2]Scorecard 1 quarter '!$HU$132:$HY$132)</f>
        <v>0</v>
      </c>
      <c r="S38" s="50">
        <v>0.995</v>
      </c>
    </row>
    <row r="39" spans="1:19" ht="15.75" thickBot="1" x14ac:dyDescent="0.3">
      <c r="A39" s="95">
        <v>33</v>
      </c>
      <c r="B39" s="96">
        <v>8</v>
      </c>
      <c r="C39" s="96">
        <v>5</v>
      </c>
      <c r="D39" s="53" t="e">
        <f>AVERAGE('[2]Scorecard 1 quarter '!$IB$91:$IF$91)</f>
        <v>#DIV/0!</v>
      </c>
      <c r="E39" s="56">
        <f>SUM('[2]Scorecard 1 quarter '!$IB$92:$IF$92)</f>
        <v>0</v>
      </c>
      <c r="F39" s="57">
        <f>SUM('[2]Scorecard 1 quarter '!$IB$93:$IF$93)</f>
        <v>0</v>
      </c>
      <c r="G39" s="50">
        <v>0.995</v>
      </c>
      <c r="H39" s="4" t="e">
        <f t="shared" si="0"/>
        <v>#DIV/0!</v>
      </c>
      <c r="I39" s="7">
        <f>SUM('[2]Scorecard 1 quarter '!$IB$102:$IF$102)</f>
        <v>0</v>
      </c>
      <c r="J39" s="8">
        <f>SUM('[2]Scorecard 1 quarter '!$IB$103:$IF$103)</f>
        <v>0</v>
      </c>
      <c r="K39" s="50">
        <v>1.1999999999999999E-3</v>
      </c>
      <c r="L39" s="4" t="e">
        <f>AVERAGE('[2]Scorecard 1 quarter '!$IB$120:$IF$120)</f>
        <v>#DIV/0!</v>
      </c>
      <c r="M39" s="7">
        <f>SUM('[2]Scorecard 1 quarter '!$IB$121:$IF$121)</f>
        <v>0</v>
      </c>
      <c r="N39" s="8">
        <f>SUM('[2]Scorecard 1 quarter '!$IB$122:$IF$122)</f>
        <v>0</v>
      </c>
      <c r="O39" s="50">
        <v>0.995</v>
      </c>
      <c r="P39" s="4" t="e">
        <f>AVERAGE('[2]Scorecard 1 quarter '!$IB$130:$IF$130)</f>
        <v>#DIV/0!</v>
      </c>
      <c r="Q39" s="7">
        <f>SUM('[2]Scorecard 1 quarter '!$IB$131:$IF$131)</f>
        <v>0</v>
      </c>
      <c r="R39" s="8">
        <f>SUM('[2]Scorecard 1 quarter '!$IB$132:$IF$132)</f>
        <v>0</v>
      </c>
      <c r="S39" s="50">
        <v>0.995</v>
      </c>
    </row>
    <row r="40" spans="1:19" ht="15.75" thickBot="1" x14ac:dyDescent="0.3">
      <c r="A40" s="95">
        <v>34</v>
      </c>
      <c r="B40" s="96">
        <v>8</v>
      </c>
      <c r="C40" s="96">
        <v>5</v>
      </c>
      <c r="D40" s="53" t="e">
        <f>AVERAGE('[2]Scorecard 1 quarter '!$II$91:$IM$91)</f>
        <v>#DIV/0!</v>
      </c>
      <c r="E40" s="56">
        <f>SUM('[2]Scorecard 1 quarter '!$II$92:$IM$92)</f>
        <v>0</v>
      </c>
      <c r="F40" s="57">
        <f>SUM('[2]Scorecard 1 quarter '!$II$93:$IM$93)</f>
        <v>0</v>
      </c>
      <c r="G40" s="50">
        <v>0.995</v>
      </c>
      <c r="H40" s="4" t="e">
        <f t="shared" si="0"/>
        <v>#DIV/0!</v>
      </c>
      <c r="I40" s="7">
        <f>SUM('[2]Scorecard 1 quarter '!$II$102:$IM$102)</f>
        <v>0</v>
      </c>
      <c r="J40" s="8">
        <f>SUM('[2]Scorecard 1 quarter '!$II$103:$IM$103)</f>
        <v>0</v>
      </c>
      <c r="K40" s="50">
        <v>1.1999999999999999E-3</v>
      </c>
      <c r="L40" s="4" t="e">
        <f>AVERAGE('[2]Scorecard 1 quarter '!$II$120:$IM$120)</f>
        <v>#DIV/0!</v>
      </c>
      <c r="M40" s="7">
        <f>SUM('[2]Scorecard 1 quarter '!$II$121:$IM$121)</f>
        <v>0</v>
      </c>
      <c r="N40" s="8">
        <f>SUM('[2]Scorecard 1 quarter '!$II$122:$IM$122)</f>
        <v>0</v>
      </c>
      <c r="O40" s="50">
        <v>0.995</v>
      </c>
      <c r="P40" s="4" t="e">
        <f>AVERAGE('[2]Scorecard 1 quarter '!$II$130:$IM$130)</f>
        <v>#DIV/0!</v>
      </c>
      <c r="Q40" s="7">
        <f>SUM('[2]Scorecard 1 quarter '!$II$131:$IM$131)</f>
        <v>0</v>
      </c>
      <c r="R40" s="8">
        <f>SUM('[2]Scorecard 1 quarter '!$II$132:$IM$132)</f>
        <v>0</v>
      </c>
      <c r="S40" s="50">
        <v>0.995</v>
      </c>
    </row>
    <row r="41" spans="1:19" ht="15.75" thickBot="1" x14ac:dyDescent="0.3">
      <c r="A41" s="95">
        <v>35</v>
      </c>
      <c r="B41" s="96">
        <v>8</v>
      </c>
      <c r="C41" s="96">
        <v>4</v>
      </c>
      <c r="D41" s="53" t="e">
        <f>AVERAGE('[2]Scorecard 1 quarter '!$IP$91:$IS$91)</f>
        <v>#DIV/0!</v>
      </c>
      <c r="E41" s="56">
        <f>SUM('[2]Scorecard 1 quarter '!$IP$92:$IS$92)</f>
        <v>0</v>
      </c>
      <c r="F41" s="57">
        <f>SUM('[2]Scorecard 1 quarter '!$IP$93:$IS$93)</f>
        <v>0</v>
      </c>
      <c r="G41" s="50">
        <v>0.995</v>
      </c>
      <c r="H41" s="4" t="e">
        <f t="shared" si="0"/>
        <v>#DIV/0!</v>
      </c>
      <c r="I41" s="7">
        <f>SUM('[2]Scorecard 1 quarter '!$IP$102:$IS$102)</f>
        <v>0</v>
      </c>
      <c r="J41" s="8">
        <f>SUM('[2]Scorecard 1 quarter '!$IP$103:$IS$103)</f>
        <v>0</v>
      </c>
      <c r="K41" s="50">
        <v>1.1999999999999999E-3</v>
      </c>
      <c r="L41" s="4" t="e">
        <f>AVERAGE('[2]Scorecard 1 quarter '!$IP$120:$IS$120)</f>
        <v>#DIV/0!</v>
      </c>
      <c r="M41" s="7">
        <f>SUM('[2]Scorecard 1 quarter '!$IP$121:$IS$121)</f>
        <v>0</v>
      </c>
      <c r="N41" s="8">
        <f>SUM('[2]Scorecard 1 quarter '!$IP$122:$IS$122)</f>
        <v>0</v>
      </c>
      <c r="O41" s="50">
        <v>0.995</v>
      </c>
      <c r="P41" s="4" t="e">
        <f>AVERAGE('[2]Scorecard 1 quarter '!$IP$130:$IS$130)</f>
        <v>#DIV/0!</v>
      </c>
      <c r="Q41" s="7">
        <f>SUM('[2]Scorecard 1 quarter '!$IP$131:$IS$131)</f>
        <v>0</v>
      </c>
      <c r="R41" s="8">
        <f>SUM('[2]Scorecard 1 quarter '!$IP$132:$IS$132)</f>
        <v>0</v>
      </c>
      <c r="S41" s="50">
        <v>0.995</v>
      </c>
    </row>
    <row r="42" spans="1:19" ht="15.75" thickBot="1" x14ac:dyDescent="0.3">
      <c r="A42" s="95">
        <v>35</v>
      </c>
      <c r="B42" s="96">
        <v>9</v>
      </c>
      <c r="C42" s="96">
        <v>1</v>
      </c>
      <c r="D42" s="53" t="e">
        <f>AVERAGE('[2]Scorecard 1 quarter  (2)'!$D$91)</f>
        <v>#DIV/0!</v>
      </c>
      <c r="E42" s="56">
        <f>SUM('[2]Scorecard 1 quarter  (2)'!$D$92)</f>
        <v>0</v>
      </c>
      <c r="F42" s="57">
        <f>SUM('[2]Scorecard 1 quarter  (2)'!$D$93)</f>
        <v>0</v>
      </c>
      <c r="G42" s="50">
        <v>0.995</v>
      </c>
      <c r="H42" s="4" t="e">
        <f t="shared" si="0"/>
        <v>#DIV/0!</v>
      </c>
      <c r="I42" s="7">
        <f>SUM('[2]Scorecard 1 quarter  (2)'!$D$102)</f>
        <v>0</v>
      </c>
      <c r="J42" s="8">
        <f>SUM('[2]Scorecard 1 quarter  (2)'!$D$103)</f>
        <v>0</v>
      </c>
      <c r="K42" s="50">
        <v>1.1999999999999999E-3</v>
      </c>
      <c r="L42" s="4" t="e">
        <f>AVERAGE('[2]Scorecard 1 quarter  (2)'!$D$120)</f>
        <v>#DIV/0!</v>
      </c>
      <c r="M42" s="7">
        <f>SUM('[2]Scorecard 1 quarter  (2)'!$D$121)</f>
        <v>0</v>
      </c>
      <c r="N42" s="8">
        <f>SUM('[2]Scorecard 1 quarter  (2)'!$D$122)</f>
        <v>0</v>
      </c>
      <c r="O42" s="50">
        <v>0.995</v>
      </c>
      <c r="P42" s="4" t="e">
        <f>AVERAGE('[2]Scorecard 1 quarter  (2)'!$D$130)</f>
        <v>#DIV/0!</v>
      </c>
      <c r="Q42" s="7">
        <f>SUM('[2]Scorecard 1 quarter  (2)'!$D$131)</f>
        <v>0</v>
      </c>
      <c r="R42" s="8">
        <f>SUM('[2]Scorecard 1 quarter  (2)'!$D$132)</f>
        <v>0</v>
      </c>
      <c r="S42" s="50">
        <v>0.995</v>
      </c>
    </row>
    <row r="43" spans="1:19" ht="15.75" thickBot="1" x14ac:dyDescent="0.3">
      <c r="A43" s="95">
        <v>36</v>
      </c>
      <c r="B43" s="96">
        <v>9</v>
      </c>
      <c r="C43" s="96">
        <v>5</v>
      </c>
      <c r="D43" s="53" t="e">
        <f>AVERAGE('[2]Scorecard 1 quarter  (2)'!$G$91:$K$91)</f>
        <v>#DIV/0!</v>
      </c>
      <c r="E43" s="56">
        <f>SUM('[2]Scorecard 1 quarter  (2)'!$G$92:$K$92)</f>
        <v>0</v>
      </c>
      <c r="F43" s="57">
        <f>SUM('[2]Scorecard 1 quarter  (2)'!$G$93:$K$93)</f>
        <v>0</v>
      </c>
      <c r="G43" s="50">
        <v>0.995</v>
      </c>
      <c r="H43" s="4" t="e">
        <f t="shared" si="0"/>
        <v>#DIV/0!</v>
      </c>
      <c r="I43" s="7">
        <f>SUM('[2]Scorecard 1 quarter  (2)'!$G$102:$K$102)</f>
        <v>0</v>
      </c>
      <c r="J43" s="8">
        <f>SUM('[2]Scorecard 1 quarter  (2)'!$G$103:$K$103)</f>
        <v>0</v>
      </c>
      <c r="K43" s="50">
        <v>1.1999999999999999E-3</v>
      </c>
      <c r="L43" s="4" t="e">
        <f>AVERAGE('[2]Scorecard 1 quarter  (2)'!$G$120:$K$120)</f>
        <v>#DIV/0!</v>
      </c>
      <c r="M43" s="7">
        <f>SUM('[2]Scorecard 1 quarter  (2)'!$G$121:$K$121)</f>
        <v>0</v>
      </c>
      <c r="N43" s="8">
        <f>SUM('[2]Scorecard 1 quarter  (2)'!$G$122:$K$122)</f>
        <v>0</v>
      </c>
      <c r="O43" s="50">
        <v>0.995</v>
      </c>
      <c r="P43" s="4" t="e">
        <f>AVERAGE('[2]Scorecard 1 quarter  (2)'!$G$130:$K$130)</f>
        <v>#DIV/0!</v>
      </c>
      <c r="Q43" s="7">
        <f>SUM('[2]Scorecard 1 quarter  (2)'!$G$131:$K$131)</f>
        <v>0</v>
      </c>
      <c r="R43" s="8">
        <f>SUM('[2]Scorecard 1 quarter  (2)'!$G$132:$K$132)</f>
        <v>0</v>
      </c>
      <c r="S43" s="50">
        <v>0.995</v>
      </c>
    </row>
    <row r="44" spans="1:19" ht="15.75" thickBot="1" x14ac:dyDescent="0.3">
      <c r="A44" s="95">
        <v>37</v>
      </c>
      <c r="B44" s="96">
        <v>9</v>
      </c>
      <c r="C44" s="96">
        <v>5</v>
      </c>
      <c r="D44" s="53" t="e">
        <f>AVERAGE('[2]Scorecard 1 quarter  (2)'!$N$91:$R$91)</f>
        <v>#DIV/0!</v>
      </c>
      <c r="E44" s="56">
        <f>SUM('[2]Scorecard 1 quarter  (2)'!$N$92:$R$92)</f>
        <v>0</v>
      </c>
      <c r="F44" s="57">
        <f>SUM('[2]Scorecard 1 quarter  (2)'!$N$93:$R$93)</f>
        <v>0</v>
      </c>
      <c r="G44" s="50">
        <v>0.995</v>
      </c>
      <c r="H44" s="4" t="e">
        <f t="shared" si="0"/>
        <v>#DIV/0!</v>
      </c>
      <c r="I44" s="7">
        <f>SUM('[2]Scorecard 1 quarter  (2)'!$N$102:$R$102)</f>
        <v>0</v>
      </c>
      <c r="J44" s="8">
        <f>SUM('[2]Scorecard 1 quarter  (2)'!$N$103:$R$103)</f>
        <v>0</v>
      </c>
      <c r="K44" s="50">
        <v>1.1999999999999999E-3</v>
      </c>
      <c r="L44" s="4" t="e">
        <f>AVERAGE('[2]Scorecard 1 quarter  (2)'!$N$120:$R$120)</f>
        <v>#DIV/0!</v>
      </c>
      <c r="M44" s="7">
        <f>SUM('[2]Scorecard 1 quarter  (2)'!$N$121:$R$121)</f>
        <v>0</v>
      </c>
      <c r="N44" s="8">
        <f>SUM('[2]Scorecard 1 quarter  (2)'!$N$122:$R$122)</f>
        <v>0</v>
      </c>
      <c r="O44" s="50">
        <v>0.995</v>
      </c>
      <c r="P44" s="4" t="e">
        <f>AVERAGE('[2]Scorecard 1 quarter  (2)'!$N$130:$R$130)</f>
        <v>#DIV/0!</v>
      </c>
      <c r="Q44" s="7">
        <f>SUM('[2]Scorecard 1 quarter  (2)'!$N$131:$R$131)</f>
        <v>0</v>
      </c>
      <c r="R44" s="8">
        <f>SUM('[2]Scorecard 1 quarter  (2)'!$N$132:$R$132)</f>
        <v>0</v>
      </c>
      <c r="S44" s="50">
        <v>0.995</v>
      </c>
    </row>
    <row r="45" spans="1:19" ht="15.75" thickBot="1" x14ac:dyDescent="0.3">
      <c r="A45" s="95">
        <v>38</v>
      </c>
      <c r="B45" s="96">
        <v>9</v>
      </c>
      <c r="C45" s="96">
        <v>5</v>
      </c>
      <c r="D45" s="53" t="e">
        <f>AVERAGE('[2]Scorecard 1 quarter  (2)'!$U$91:$Y$91)</f>
        <v>#DIV/0!</v>
      </c>
      <c r="E45" s="56">
        <f>SUM('[2]Scorecard 1 quarter  (2)'!$U$92:$Y$92)</f>
        <v>0</v>
      </c>
      <c r="F45" s="57">
        <f>SUM('[2]Scorecard 1 quarter  (2)'!$U$93:$Y$93)</f>
        <v>0</v>
      </c>
      <c r="G45" s="50">
        <v>0.995</v>
      </c>
      <c r="H45" s="4" t="e">
        <f t="shared" si="0"/>
        <v>#DIV/0!</v>
      </c>
      <c r="I45" s="7">
        <f>SUM('[2]Scorecard 1 quarter  (2)'!$U$102:$Y$102)</f>
        <v>0</v>
      </c>
      <c r="J45" s="8">
        <f>SUM('[2]Scorecard 1 quarter  (2)'!$U$103:$Y$103)</f>
        <v>0</v>
      </c>
      <c r="K45" s="50">
        <v>1.1999999999999999E-3</v>
      </c>
      <c r="L45" s="4" t="e">
        <f>AVERAGE('[2]Scorecard 1 quarter  (2)'!$U$120:$Y$120)</f>
        <v>#DIV/0!</v>
      </c>
      <c r="M45" s="7">
        <f>SUM('[2]Scorecard 1 quarter  (2)'!$U$121:$Y$121)</f>
        <v>0</v>
      </c>
      <c r="N45" s="8">
        <f>SUM('[2]Scorecard 1 quarter  (2)'!$U$122:$Y$122)</f>
        <v>0</v>
      </c>
      <c r="O45" s="50">
        <v>0.995</v>
      </c>
      <c r="P45" s="4" t="e">
        <f>AVERAGE('[2]Scorecard 1 quarter  (2)'!$U$130:$Y$130)</f>
        <v>#DIV/0!</v>
      </c>
      <c r="Q45" s="7">
        <f>SUM('[2]Scorecard 1 quarter  (2)'!$U$131:$Y$131)</f>
        <v>0</v>
      </c>
      <c r="R45" s="8">
        <f>SUM('[2]Scorecard 1 quarter  (2)'!$U$132:$Y$132)</f>
        <v>0</v>
      </c>
      <c r="S45" s="50">
        <v>0.995</v>
      </c>
    </row>
    <row r="46" spans="1:19" ht="15.75" thickBot="1" x14ac:dyDescent="0.3">
      <c r="A46" s="95">
        <v>39</v>
      </c>
      <c r="B46" s="96">
        <v>9</v>
      </c>
      <c r="C46" s="96">
        <v>5</v>
      </c>
      <c r="D46" s="53" t="e">
        <f>AVERAGE('[2]Scorecard 1 quarter  (2)'!$AB$91:$AG$91)</f>
        <v>#DIV/0!</v>
      </c>
      <c r="E46" s="56">
        <f>SUM('[2]Scorecard 1 quarter  (2)'!$AB$92:$AF$92)</f>
        <v>0</v>
      </c>
      <c r="F46" s="57">
        <f>SUM('[2]Scorecard 1 quarter  (2)'!$AB$93:$AG$93)</f>
        <v>0</v>
      </c>
      <c r="G46" s="50">
        <v>0.995</v>
      </c>
      <c r="H46" s="4" t="e">
        <f t="shared" si="0"/>
        <v>#DIV/0!</v>
      </c>
      <c r="I46" s="7">
        <f>SUM('[2]Scorecard 1 quarter  (2)'!$AB$102:$AF$102)</f>
        <v>0</v>
      </c>
      <c r="J46" s="8">
        <f>SUM('[2]Scorecard 1 quarter  (2)'!$AB$103:$AG$103)</f>
        <v>0</v>
      </c>
      <c r="K46" s="50">
        <v>1.1999999999999999E-3</v>
      </c>
      <c r="L46" s="4" t="e">
        <f>AVERAGE('[2]Scorecard 1 quarter  (2)'!$AB$120:$AG$120)</f>
        <v>#DIV/0!</v>
      </c>
      <c r="M46" s="7">
        <f>SUM('[2]Scorecard 1 quarter  (2)'!$AB$121:$AF$121)</f>
        <v>0</v>
      </c>
      <c r="N46" s="8">
        <f>SUM('[2]Scorecard 1 quarter  (2)'!$AB$122:$AG$122)</f>
        <v>0</v>
      </c>
      <c r="O46" s="50">
        <v>0.995</v>
      </c>
      <c r="P46" s="4" t="e">
        <f>AVERAGE('[2]Scorecard 1 quarter  (2)'!$AB$130:$AG$130)</f>
        <v>#DIV/0!</v>
      </c>
      <c r="Q46" s="7">
        <f>SUM('[2]Scorecard 1 quarter  (2)'!$AB$131:$AF$131)</f>
        <v>0</v>
      </c>
      <c r="R46" s="8">
        <f>SUM('[2]Scorecard 1 quarter  (2)'!$AB$132:$AG$132)</f>
        <v>0</v>
      </c>
      <c r="S46" s="50">
        <v>0.995</v>
      </c>
    </row>
    <row r="47" spans="1:19" ht="15.75" thickBot="1" x14ac:dyDescent="0.3">
      <c r="A47" s="95">
        <v>40</v>
      </c>
      <c r="B47" s="96">
        <v>10</v>
      </c>
      <c r="C47" s="96">
        <v>5</v>
      </c>
      <c r="D47" s="53" t="e">
        <f>AVERAGE('[2]Scorecard 1 quarter  (2)'!$AJ$91:$AN$91)</f>
        <v>#DIV/0!</v>
      </c>
      <c r="E47" s="56">
        <f>SUM('[2]Scorecard 1 quarter  (2)'!$AJ$92:$AN$92)</f>
        <v>0</v>
      </c>
      <c r="F47" s="57">
        <f>SUM('[2]Scorecard 1 quarter  (2)'!$AJ$93:$AN$93)</f>
        <v>0</v>
      </c>
      <c r="G47" s="50">
        <v>0.995</v>
      </c>
      <c r="H47" s="4" t="e">
        <f t="shared" si="0"/>
        <v>#DIV/0!</v>
      </c>
      <c r="I47" s="7">
        <f>SUM('[2]Scorecard 1 quarter  (2)'!$AJ$102:$AN$102)</f>
        <v>0</v>
      </c>
      <c r="J47" s="8">
        <f>SUM('[2]Scorecard 1 quarter  (2)'!$AJ$103:$AN$103)</f>
        <v>0</v>
      </c>
      <c r="K47" s="50">
        <v>1.1999999999999999E-3</v>
      </c>
      <c r="L47" s="4" t="e">
        <f>AVERAGE('[2]Scorecard 1 quarter  (2)'!$AJ$120:$AN$120)</f>
        <v>#DIV/0!</v>
      </c>
      <c r="M47" s="7">
        <f>SUM('[2]Scorecard 1 quarter  (2)'!$AJ$121:$AN$121)</f>
        <v>0</v>
      </c>
      <c r="N47" s="8">
        <f>SUM('[2]Scorecard 1 quarter  (2)'!$AJ$122:$AN$122)</f>
        <v>0</v>
      </c>
      <c r="O47" s="50">
        <v>0.995</v>
      </c>
      <c r="P47" s="4" t="e">
        <f>AVERAGE('[2]Scorecard 1 quarter  (2)'!$AJ$130:$AN$130)</f>
        <v>#DIV/0!</v>
      </c>
      <c r="Q47" s="7">
        <f>SUM('[2]Scorecard 1 quarter  (2)'!$AJ$131:$AN$131)</f>
        <v>0</v>
      </c>
      <c r="R47" s="8">
        <f>SUM('[2]Scorecard 1 quarter  (2)'!$AJ$132:$AN$132)</f>
        <v>0</v>
      </c>
      <c r="S47" s="50">
        <v>0.995</v>
      </c>
    </row>
    <row r="48" spans="1:19" ht="15.75" thickBot="1" x14ac:dyDescent="0.3">
      <c r="A48" s="95">
        <v>41</v>
      </c>
      <c r="B48" s="96">
        <v>10</v>
      </c>
      <c r="C48" s="96">
        <v>5</v>
      </c>
      <c r="D48" s="53" t="e">
        <f>AVERAGE('[2]Scorecard 1 quarter  (2)'!$AQ$91:$AU$91)</f>
        <v>#DIV/0!</v>
      </c>
      <c r="E48" s="56">
        <f>SUM('[2]Scorecard 1 quarter  (2)'!$AQ$92:$AU$92)</f>
        <v>0</v>
      </c>
      <c r="F48" s="57">
        <f>SUM('[2]Scorecard 1 quarter  (2)'!$AQ$93:$AU$93)</f>
        <v>0</v>
      </c>
      <c r="G48" s="50">
        <v>0.995</v>
      </c>
      <c r="H48" s="4" t="e">
        <f t="shared" si="0"/>
        <v>#DIV/0!</v>
      </c>
      <c r="I48" s="7">
        <f>SUM('[2]Scorecard 1 quarter  (2)'!$AQ$102:$AU$102)</f>
        <v>0</v>
      </c>
      <c r="J48" s="8">
        <f>SUM('[2]Scorecard 1 quarter  (2)'!$AQ$103:$AU$103)</f>
        <v>0</v>
      </c>
      <c r="K48" s="50">
        <v>1.1999999999999999E-3</v>
      </c>
      <c r="L48" s="4" t="e">
        <f>AVERAGE('[2]Scorecard 1 quarter  (2)'!$AQ$120:$AU$120)</f>
        <v>#DIV/0!</v>
      </c>
      <c r="M48" s="7">
        <f>SUM('[2]Scorecard 1 quarter  (2)'!$AQ$121:$AU$121)</f>
        <v>0</v>
      </c>
      <c r="N48" s="8">
        <f>SUM('[2]Scorecard 1 quarter  (2)'!$AQ$122:$AU$122)</f>
        <v>0</v>
      </c>
      <c r="O48" s="50">
        <v>0.995</v>
      </c>
      <c r="P48" s="4" t="e">
        <f>AVERAGE('[2]Scorecard 1 quarter  (2)'!$AQ$130:$AU$130)</f>
        <v>#DIV/0!</v>
      </c>
      <c r="Q48" s="7">
        <f>SUM('[2]Scorecard 1 quarter  (2)'!$AQ$131:$AU$131)</f>
        <v>0</v>
      </c>
      <c r="R48" s="8">
        <f>SUM('[2]Scorecard 1 quarter  (2)'!$AQ$132:$AU$132)</f>
        <v>0</v>
      </c>
      <c r="S48" s="50">
        <v>0.995</v>
      </c>
    </row>
    <row r="49" spans="1:19" ht="15.75" thickBot="1" x14ac:dyDescent="0.3">
      <c r="A49" s="95">
        <v>42</v>
      </c>
      <c r="B49" s="96">
        <v>10</v>
      </c>
      <c r="C49" s="96">
        <v>5</v>
      </c>
      <c r="D49" s="53" t="e">
        <f>AVERAGE('[2]Scorecard 1 quarter  (2)'!$AX$91:$BB$91)</f>
        <v>#DIV/0!</v>
      </c>
      <c r="E49" s="56">
        <f>SUM('[2]Scorecard 1 quarter  (2)'!$AX$92:$BB$92)</f>
        <v>0</v>
      </c>
      <c r="F49" s="57">
        <f>SUM('[2]Scorecard 1 quarter  (2)'!$AX$93:$BB$93)</f>
        <v>0</v>
      </c>
      <c r="G49" s="50">
        <v>0.995</v>
      </c>
      <c r="H49" s="4" t="e">
        <f t="shared" si="0"/>
        <v>#DIV/0!</v>
      </c>
      <c r="I49" s="7">
        <f>SUM('[2]Scorecard 1 quarter  (2)'!$AX$102:$BB$102)</f>
        <v>0</v>
      </c>
      <c r="J49" s="8">
        <f>SUM('[2]Scorecard 1 quarter  (2)'!$AX$103:$BB$103)</f>
        <v>0</v>
      </c>
      <c r="K49" s="50">
        <v>1.1999999999999999E-3</v>
      </c>
      <c r="L49" s="4" t="e">
        <f>AVERAGE('[2]Scorecard 1 quarter  (2)'!$AX$120:$BB$120)</f>
        <v>#DIV/0!</v>
      </c>
      <c r="M49" s="7">
        <f>SUM('[2]Scorecard 1 quarter  (2)'!$AX$121:$BB$121)</f>
        <v>0</v>
      </c>
      <c r="N49" s="8">
        <f>SUM('[2]Scorecard 1 quarter  (2)'!$AX$122:$BB$122)</f>
        <v>0</v>
      </c>
      <c r="O49" s="50">
        <v>0.995</v>
      </c>
      <c r="P49" s="4" t="e">
        <f>AVERAGE('[2]Scorecard 1 quarter  (2)'!$AX$130:$BB$130)</f>
        <v>#DIV/0!</v>
      </c>
      <c r="Q49" s="7">
        <f>SUM('[2]Scorecard 1 quarter  (2)'!$AX$131:$BB$131)</f>
        <v>0</v>
      </c>
      <c r="R49" s="8">
        <f>SUM('[2]Scorecard 1 quarter  (2)'!$AX$132:$BB$132)</f>
        <v>0</v>
      </c>
      <c r="S49" s="50">
        <v>0.995</v>
      </c>
    </row>
    <row r="50" spans="1:19" ht="15.75" thickBot="1" x14ac:dyDescent="0.3">
      <c r="A50" s="95">
        <v>43</v>
      </c>
      <c r="B50" s="96">
        <v>10</v>
      </c>
      <c r="C50" s="96">
        <v>5</v>
      </c>
      <c r="D50" s="53" t="e">
        <f>AVERAGE('[2]Scorecard 1 quarter  (2)'!$BE$91:$BI$91)</f>
        <v>#DIV/0!</v>
      </c>
      <c r="E50" s="56">
        <f>SUM('[2]Scorecard 1 quarter  (2)'!$BE$92:$BI$92)</f>
        <v>0</v>
      </c>
      <c r="F50" s="57">
        <f>SUM('[2]Scorecard 1 quarter  (2)'!$BE$93:$BI$93)</f>
        <v>0</v>
      </c>
      <c r="G50" s="50">
        <v>0.995</v>
      </c>
      <c r="H50" s="4" t="e">
        <f t="shared" si="0"/>
        <v>#DIV/0!</v>
      </c>
      <c r="I50" s="7">
        <f>SUM('[2]Scorecard 1 quarter  (2)'!$BE$102:$BI$102)</f>
        <v>0</v>
      </c>
      <c r="J50" s="8">
        <f>SUM('[2]Scorecard 1 quarter  (2)'!$BE$103:$BI$103)</f>
        <v>0</v>
      </c>
      <c r="K50" s="50">
        <v>1.1999999999999999E-3</v>
      </c>
      <c r="L50" s="4" t="e">
        <f>AVERAGE('[2]Scorecard 1 quarter  (2)'!$BE$120:$BI$120)</f>
        <v>#DIV/0!</v>
      </c>
      <c r="M50" s="7">
        <f>SUM('[2]Scorecard 1 quarter  (2)'!$BE$121:$BI$121)</f>
        <v>0</v>
      </c>
      <c r="N50" s="8">
        <f>SUM('[2]Scorecard 1 quarter  (2)'!$BE$122:$BI$122)</f>
        <v>0</v>
      </c>
      <c r="O50" s="50">
        <v>0.995</v>
      </c>
      <c r="P50" s="4" t="e">
        <f>AVERAGE('[2]Scorecard 1 quarter  (2)'!$BE$130:$BI$130)</f>
        <v>#DIV/0!</v>
      </c>
      <c r="Q50" s="7">
        <f>SUM('[2]Scorecard 1 quarter  (2)'!$BE$131:$BI$131)</f>
        <v>0</v>
      </c>
      <c r="R50" s="8">
        <f>SUM('[2]Scorecard 1 quarter  (2)'!$BE$132:$BI$132)</f>
        <v>0</v>
      </c>
      <c r="S50" s="50">
        <v>0.995</v>
      </c>
    </row>
    <row r="51" spans="1:19" ht="15.75" thickBot="1" x14ac:dyDescent="0.3">
      <c r="A51" s="95">
        <v>44</v>
      </c>
      <c r="B51" s="96">
        <v>10</v>
      </c>
      <c r="C51" s="96">
        <v>2</v>
      </c>
      <c r="D51" s="53" t="e">
        <f>AVERAGE('[2]Scorecard 1 quarter  (2)'!$BL$91:$BM$91)</f>
        <v>#DIV/0!</v>
      </c>
      <c r="E51" s="56">
        <f>SUM('[2]Scorecard 1 quarter  (2)'!$BL$92:$BM$92)</f>
        <v>0</v>
      </c>
      <c r="F51" s="57">
        <f>SUM('[2]Scorecard 1 quarter  (2)'!$BL$93:$BM$93)</f>
        <v>0</v>
      </c>
      <c r="G51" s="50">
        <v>0.995</v>
      </c>
      <c r="H51" s="4" t="e">
        <f t="shared" si="0"/>
        <v>#DIV/0!</v>
      </c>
      <c r="I51" s="7">
        <f>SUM('[2]Scorecard 1 quarter  (2)'!$BL$102:$BM$102)</f>
        <v>0</v>
      </c>
      <c r="J51" s="8">
        <f>SUM('[2]Scorecard 1 quarter  (2)'!$BL$103:$BM$103)</f>
        <v>0</v>
      </c>
      <c r="K51" s="50">
        <v>1.1999999999999999E-3</v>
      </c>
      <c r="L51" s="4" t="e">
        <f>AVERAGE('[2]Scorecard 1 quarter  (2)'!$BL$120:$BM$120)</f>
        <v>#DIV/0!</v>
      </c>
      <c r="M51" s="7">
        <f>SUM('[2]Scorecard 1 quarter  (2)'!$BL$121:$BM$121)</f>
        <v>0</v>
      </c>
      <c r="N51" s="8">
        <f>SUM('[2]Scorecard 1 quarter  (2)'!$BL$122:$BM$122)</f>
        <v>0</v>
      </c>
      <c r="O51" s="50">
        <v>0.995</v>
      </c>
      <c r="P51" s="4" t="e">
        <f>AVERAGE('[2]Scorecard 1 quarter  (2)'!$BL$130:$BM$130)</f>
        <v>#DIV/0!</v>
      </c>
      <c r="Q51" s="7">
        <f>SUM('[2]Scorecard 1 quarter  (2)'!$BL$131:$BM$131)</f>
        <v>0</v>
      </c>
      <c r="R51" s="8">
        <f>SUM('[2]Scorecard 1 quarter  (2)'!$BL$132:$BM$132)</f>
        <v>0</v>
      </c>
      <c r="S51" s="50">
        <v>0.995</v>
      </c>
    </row>
    <row r="52" spans="1:19" ht="15.75" thickBot="1" x14ac:dyDescent="0.3">
      <c r="A52" s="95">
        <v>44</v>
      </c>
      <c r="B52" s="96">
        <v>11</v>
      </c>
      <c r="C52" s="96">
        <v>3</v>
      </c>
      <c r="D52" s="53" t="e">
        <f>AVERAGE('[2]Scorecard 1 quarter  (2)'!$BO$91:$BQ$91)</f>
        <v>#DIV/0!</v>
      </c>
      <c r="E52" s="56">
        <f>SUM('[2]Scorecard 1 quarter  (2)'!$BO$92:$BQ$92)</f>
        <v>0</v>
      </c>
      <c r="F52" s="57">
        <f>SUM('[2]Scorecard 1 quarter  (2)'!$BO$93:$BQ$93)</f>
        <v>0</v>
      </c>
      <c r="G52" s="50">
        <v>0.995</v>
      </c>
      <c r="H52" s="4" t="e">
        <f t="shared" si="0"/>
        <v>#DIV/0!</v>
      </c>
      <c r="I52" s="7">
        <f>SUM('[2]Scorecard 1 quarter  (2)'!$BO$102:$BQ$102)</f>
        <v>0</v>
      </c>
      <c r="J52" s="8">
        <f>SUM('[2]Scorecard 1 quarter  (2)'!$BO$103:$BQ$103)</f>
        <v>0</v>
      </c>
      <c r="K52" s="50">
        <v>1.1999999999999999E-3</v>
      </c>
      <c r="L52" s="4" t="e">
        <f>AVERAGE('[2]Scorecard 1 quarter  (2)'!$BO$120:$BQ$120)</f>
        <v>#DIV/0!</v>
      </c>
      <c r="M52" s="7">
        <f>SUM('[2]Scorecard 1 quarter  (2)'!$BO$121:$BQ$121)</f>
        <v>0</v>
      </c>
      <c r="N52" s="8">
        <f>SUM('[2]Scorecard 1 quarter  (2)'!$BO$122:$BQ$122)</f>
        <v>0</v>
      </c>
      <c r="O52" s="50">
        <v>0.995</v>
      </c>
      <c r="P52" s="4" t="e">
        <f>AVERAGE('[2]Scorecard 1 quarter  (2)'!$BO$130:$BQ$130)</f>
        <v>#DIV/0!</v>
      </c>
      <c r="Q52" s="7">
        <f>SUM('[2]Scorecard 1 quarter  (2)'!$BO$131:$BQ$131)</f>
        <v>0</v>
      </c>
      <c r="R52" s="8">
        <f>SUM('[2]Scorecard 1 quarter  (2)'!$BO$132:$BQ$132)</f>
        <v>0</v>
      </c>
      <c r="S52" s="50">
        <v>0.995</v>
      </c>
    </row>
    <row r="53" spans="1:19" ht="15.75" thickBot="1" x14ac:dyDescent="0.3">
      <c r="A53" s="95">
        <v>45</v>
      </c>
      <c r="B53" s="96">
        <v>11</v>
      </c>
      <c r="C53" s="96">
        <v>5</v>
      </c>
      <c r="D53" s="53" t="e">
        <f>AVERAGE('[2]Scorecard 1 quarter  (2)'!$BT$91:$BX$91)</f>
        <v>#DIV/0!</v>
      </c>
      <c r="E53" s="56">
        <f>SUM('[2]Scorecard 1 quarter  (2)'!$BT$92:$BX$92)</f>
        <v>0</v>
      </c>
      <c r="F53" s="57">
        <f>SUM('[2]Scorecard 1 quarter  (2)'!$BT$93:$BX$93)</f>
        <v>0</v>
      </c>
      <c r="G53" s="50">
        <v>0.995</v>
      </c>
      <c r="H53" s="4" t="e">
        <f t="shared" si="0"/>
        <v>#DIV/0!</v>
      </c>
      <c r="I53" s="7">
        <f>SUM('[2]Scorecard 1 quarter  (2)'!$BT$102:$BX$102)</f>
        <v>0</v>
      </c>
      <c r="J53" s="8">
        <f>SUM('[2]Scorecard 1 quarter  (2)'!$BT$103:$BX$103)</f>
        <v>0</v>
      </c>
      <c r="K53" s="50">
        <v>1.1999999999999999E-3</v>
      </c>
      <c r="L53" s="4" t="e">
        <f>AVERAGE('[2]Scorecard 1 quarter  (2)'!$BT$120:$BX$120)</f>
        <v>#DIV/0!</v>
      </c>
      <c r="M53" s="7">
        <f>SUM('[2]Scorecard 1 quarter  (2)'!$BT$121:$BX$121)</f>
        <v>0</v>
      </c>
      <c r="N53" s="8">
        <f>SUM('[2]Scorecard 1 quarter  (2)'!$BT$122:$BX$122)</f>
        <v>0</v>
      </c>
      <c r="O53" s="50">
        <v>0.995</v>
      </c>
      <c r="P53" s="4" t="e">
        <f>AVERAGE('[2]Scorecard 1 quarter  (2)'!$BT$130:$BX$130)</f>
        <v>#DIV/0!</v>
      </c>
      <c r="Q53" s="7">
        <f>SUM('[2]Scorecard 1 quarter  (2)'!$BT$131:$BX$131)</f>
        <v>0</v>
      </c>
      <c r="R53" s="8">
        <f>SUM('[2]Scorecard 1 quarter  (2)'!$BT$132:$BX$132)</f>
        <v>0</v>
      </c>
      <c r="S53" s="50">
        <v>0.995</v>
      </c>
    </row>
    <row r="54" spans="1:19" ht="15.75" thickBot="1" x14ac:dyDescent="0.3">
      <c r="A54" s="95">
        <v>46</v>
      </c>
      <c r="B54" s="96">
        <v>11</v>
      </c>
      <c r="C54" s="96">
        <v>5</v>
      </c>
      <c r="D54" s="53" t="e">
        <f>AVERAGE('[2]Scorecard 1 quarter  (2)'!$CA$91:$CE$91)</f>
        <v>#DIV/0!</v>
      </c>
      <c r="E54" s="56">
        <f>SUM('[2]Scorecard 1 quarter  (2)'!$CA$92:$CE$92)</f>
        <v>0</v>
      </c>
      <c r="F54" s="57">
        <f>SUM('[2]Scorecard 1 quarter  (2)'!$CA$93:$CE$93)</f>
        <v>0</v>
      </c>
      <c r="G54" s="50">
        <v>0.995</v>
      </c>
      <c r="H54" s="4" t="e">
        <f t="shared" si="0"/>
        <v>#DIV/0!</v>
      </c>
      <c r="I54" s="7">
        <f>SUM('[2]Scorecard 1 quarter  (2)'!$CA$102:$CE$102)</f>
        <v>0</v>
      </c>
      <c r="J54" s="8">
        <f>SUM('[2]Scorecard 1 quarter  (2)'!$CA$103:$CE$103)</f>
        <v>0</v>
      </c>
      <c r="K54" s="50">
        <v>1.1999999999999999E-3</v>
      </c>
      <c r="L54" s="4" t="e">
        <f>AVERAGE('[2]Scorecard 1 quarter  (2)'!$CA$120:$CE$120)</f>
        <v>#DIV/0!</v>
      </c>
      <c r="M54" s="7">
        <f>SUM('[2]Scorecard 1 quarter  (2)'!$CA$121:$CE$121)</f>
        <v>0</v>
      </c>
      <c r="N54" s="8">
        <f>SUM('[2]Scorecard 1 quarter  (2)'!$CA$122:$CE$122)</f>
        <v>0</v>
      </c>
      <c r="O54" s="50">
        <v>0.995</v>
      </c>
      <c r="P54" s="4" t="e">
        <f>AVERAGE('[2]Scorecard 1 quarter  (2)'!$CA$130:$CE$130)</f>
        <v>#DIV/0!</v>
      </c>
      <c r="Q54" s="7">
        <f>SUM('[2]Scorecard 1 quarter  (2)'!$CA$131:$CE$131)</f>
        <v>0</v>
      </c>
      <c r="R54" s="8">
        <f>SUM('[2]Scorecard 1 quarter  (2)'!$CA$132:$CE$132)</f>
        <v>0</v>
      </c>
      <c r="S54" s="50">
        <v>0.995</v>
      </c>
    </row>
    <row r="55" spans="1:19" ht="15.75" thickBot="1" x14ac:dyDescent="0.3">
      <c r="A55" s="95">
        <v>47</v>
      </c>
      <c r="B55" s="96">
        <v>11</v>
      </c>
      <c r="C55" s="96">
        <v>5</v>
      </c>
      <c r="D55" s="53" t="e">
        <f>AVERAGE('[2]Scorecard 1 quarter  (2)'!$CH$91:$CL$91)</f>
        <v>#DIV/0!</v>
      </c>
      <c r="E55" s="56">
        <f>SUM('[2]Scorecard 1 quarter  (2)'!$CH$92:$CL$92)</f>
        <v>0</v>
      </c>
      <c r="F55" s="57">
        <f>SUM('[2]Scorecard 1 quarter  (2)'!$CH$93:$CL$93)</f>
        <v>0</v>
      </c>
      <c r="G55" s="50">
        <v>0.995</v>
      </c>
      <c r="H55" s="4" t="e">
        <f t="shared" si="0"/>
        <v>#DIV/0!</v>
      </c>
      <c r="I55" s="7">
        <f>SUM('[2]Scorecard 1 quarter  (2)'!$CH$102:$CL$102)</f>
        <v>0</v>
      </c>
      <c r="J55" s="8">
        <f>SUM('[2]Scorecard 1 quarter  (2)'!$CH$103:$CL$103)</f>
        <v>0</v>
      </c>
      <c r="K55" s="50">
        <v>1.1999999999999999E-3</v>
      </c>
      <c r="L55" s="4" t="e">
        <f>AVERAGE('[2]Scorecard 1 quarter  (2)'!$CH$120:$CL$120)</f>
        <v>#DIV/0!</v>
      </c>
      <c r="M55" s="7">
        <f>SUM('[2]Scorecard 1 quarter  (2)'!$CH$121:$CL$121)</f>
        <v>0</v>
      </c>
      <c r="N55" s="8">
        <f>SUM('[2]Scorecard 1 quarter  (2)'!$CH$122:$CL$122)</f>
        <v>0</v>
      </c>
      <c r="O55" s="50">
        <v>0.995</v>
      </c>
      <c r="P55" s="4" t="e">
        <f>AVERAGE('[2]Scorecard 1 quarter  (2)'!$CH$130:$CL$130)</f>
        <v>#DIV/0!</v>
      </c>
      <c r="Q55" s="7">
        <f>SUM('[2]Scorecard 1 quarter  (2)'!$CH$131:$CL$131)</f>
        <v>0</v>
      </c>
      <c r="R55" s="8">
        <f>SUM('[2]Scorecard 1 quarter  (2)'!$CH$132:$CL$132)</f>
        <v>0</v>
      </c>
      <c r="S55" s="50">
        <v>0.995</v>
      </c>
    </row>
    <row r="56" spans="1:19" ht="15.75" thickBot="1" x14ac:dyDescent="0.3">
      <c r="A56" s="95">
        <v>48</v>
      </c>
      <c r="B56" s="96">
        <v>11</v>
      </c>
      <c r="C56" s="96">
        <v>4</v>
      </c>
      <c r="D56" s="53" t="e">
        <f>AVERAGE('[2]Scorecard 1 quarter  (2)'!$CO$91:$CR$91)</f>
        <v>#DIV/0!</v>
      </c>
      <c r="E56" s="56">
        <f>SUM('[2]Scorecard 1 quarter  (2)'!$CO$92:$CR$92)</f>
        <v>0</v>
      </c>
      <c r="F56" s="57">
        <f>SUM('[2]Scorecard 1 quarter  (2)'!$CO$93:$CR$93)</f>
        <v>0</v>
      </c>
      <c r="G56" s="50">
        <v>0.995</v>
      </c>
      <c r="H56" s="4" t="e">
        <f t="shared" si="0"/>
        <v>#DIV/0!</v>
      </c>
      <c r="I56" s="7">
        <f>SUM('[2]Scorecard 1 quarter  (2)'!$CO$102:$CR$102)</f>
        <v>0</v>
      </c>
      <c r="J56" s="8">
        <f>SUM('[2]Scorecard 1 quarter  (2)'!$CO$103:$CR$103)</f>
        <v>0</v>
      </c>
      <c r="K56" s="50">
        <v>1.1999999999999999E-3</v>
      </c>
      <c r="L56" s="4" t="e">
        <f>AVERAGE('[2]Scorecard 1 quarter  (2)'!$CO$120:$CR$120)</f>
        <v>#DIV/0!</v>
      </c>
      <c r="M56" s="7">
        <f>SUM('[2]Scorecard 1 quarter  (2)'!$CO$121:$CR$121)</f>
        <v>0</v>
      </c>
      <c r="N56" s="8">
        <f>SUM('[2]Scorecard 1 quarter  (2)'!$CO$122:$CR$122)</f>
        <v>0</v>
      </c>
      <c r="O56" s="50">
        <v>0.995</v>
      </c>
      <c r="P56" s="4" t="e">
        <f>AVERAGE('[2]Scorecard 1 quarter  (2)'!$CO$130:$CR$130)</f>
        <v>#DIV/0!</v>
      </c>
      <c r="Q56" s="7">
        <f>SUM('[2]Scorecard 1 quarter  (2)'!$CO$131:$CR$131)</f>
        <v>0</v>
      </c>
      <c r="R56" s="8">
        <f>SUM('[2]Scorecard 1 quarter  (2)'!$CO$132:$CR$132)</f>
        <v>0</v>
      </c>
      <c r="S56" s="50">
        <v>0.995</v>
      </c>
    </row>
    <row r="57" spans="1:19" ht="15.75" thickBot="1" x14ac:dyDescent="0.3">
      <c r="A57" s="95">
        <v>48</v>
      </c>
      <c r="B57" s="96">
        <v>12</v>
      </c>
      <c r="C57" s="96">
        <v>1</v>
      </c>
      <c r="D57" s="53" t="e">
        <f>AVERAGE('[2]Scorecard 1 quarter  (2)'!$CT$91)</f>
        <v>#DIV/0!</v>
      </c>
      <c r="E57" s="56">
        <f>SUM('[2]Scorecard 1 quarter  (2)'!$CT$92)</f>
        <v>0</v>
      </c>
      <c r="F57" s="57">
        <f>SUM('[2]Scorecard 1 quarter  (2)'!$CT$93)</f>
        <v>0</v>
      </c>
      <c r="G57" s="50">
        <v>0.995</v>
      </c>
      <c r="H57" s="4" t="e">
        <f t="shared" si="0"/>
        <v>#DIV/0!</v>
      </c>
      <c r="I57" s="7">
        <f>SUM('[2]Scorecard 1 quarter  (2)'!$CT$102)</f>
        <v>0</v>
      </c>
      <c r="J57" s="8">
        <f>SUM('[2]Scorecard 1 quarter  (2)'!$CT$103)</f>
        <v>0</v>
      </c>
      <c r="K57" s="50">
        <v>1.1999999999999999E-3</v>
      </c>
      <c r="L57" s="4" t="e">
        <f>AVERAGE('[2]Scorecard 1 quarter  (2)'!$CT$120)</f>
        <v>#DIV/0!</v>
      </c>
      <c r="M57" s="7">
        <f>SUM('[2]Scorecard 1 quarter  (2)'!$CT$121)</f>
        <v>0</v>
      </c>
      <c r="N57" s="8">
        <f>SUM('[2]Scorecard 1 quarter  (2)'!$CT$122)</f>
        <v>0</v>
      </c>
      <c r="O57" s="50">
        <v>0.995</v>
      </c>
      <c r="P57" s="4" t="e">
        <f>AVERAGE('[2]Scorecard 1 quarter  (2)'!$CT$130)</f>
        <v>#DIV/0!</v>
      </c>
      <c r="Q57" s="7">
        <f>SUM('[2]Scorecard 1 quarter  (2)'!$CT$131)</f>
        <v>0</v>
      </c>
      <c r="R57" s="8">
        <f>SUM('[2]Scorecard 1 quarter  (2)'!$CT$132)</f>
        <v>0</v>
      </c>
      <c r="S57" s="50">
        <v>0.995</v>
      </c>
    </row>
    <row r="58" spans="1:19" ht="15.75" thickBot="1" x14ac:dyDescent="0.3">
      <c r="A58" s="95">
        <v>49</v>
      </c>
      <c r="B58" s="96">
        <v>12</v>
      </c>
      <c r="C58" s="96">
        <v>5</v>
      </c>
      <c r="D58" s="53" t="e">
        <f>AVERAGE('[2]Scorecard 1 quarter  (2)'!$CW$91:$DA$91)</f>
        <v>#DIV/0!</v>
      </c>
      <c r="E58" s="56">
        <f>SUM('[2]Scorecard 1 quarter  (2)'!$CW$92:$DA$92)</f>
        <v>0</v>
      </c>
      <c r="F58" s="57">
        <f>SUM('[2]Scorecard 1 quarter  (2)'!$CW$93:$DA$93)</f>
        <v>0</v>
      </c>
      <c r="G58" s="50">
        <v>0.995</v>
      </c>
      <c r="H58" s="4" t="e">
        <f t="shared" si="0"/>
        <v>#DIV/0!</v>
      </c>
      <c r="I58" s="7">
        <f>SUM('[2]Scorecard 1 quarter  (2)'!$CW$102:$DA$102)</f>
        <v>0</v>
      </c>
      <c r="J58" s="8">
        <f>SUM('[2]Scorecard 1 quarter  (2)'!$CW$103:$DA$103)</f>
        <v>0</v>
      </c>
      <c r="K58" s="50">
        <v>1.1999999999999999E-3</v>
      </c>
      <c r="L58" s="4" t="e">
        <f>AVERAGE('[2]Scorecard 1 quarter  (2)'!$CW$120:$DA$120)</f>
        <v>#DIV/0!</v>
      </c>
      <c r="M58" s="7">
        <f>SUM('[2]Scorecard 1 quarter  (2)'!$CW$121:$DA$121)</f>
        <v>0</v>
      </c>
      <c r="N58" s="8">
        <f>SUM('[2]Scorecard 1 quarter  (2)'!$CW$122:$DA$122)</f>
        <v>0</v>
      </c>
      <c r="O58" s="50">
        <v>0.995</v>
      </c>
      <c r="P58" s="4" t="e">
        <f>AVERAGE('[2]Scorecard 1 quarter  (2)'!$CW$130:$DA$130)</f>
        <v>#DIV/0!</v>
      </c>
      <c r="Q58" s="7">
        <f>SUM('[2]Scorecard 1 quarter  (2)'!$CW$131:$DA$131)</f>
        <v>0</v>
      </c>
      <c r="R58" s="8">
        <f>SUM('[2]Scorecard 1 quarter  (2)'!$CW$132:$DA$132)</f>
        <v>0</v>
      </c>
      <c r="S58" s="50">
        <v>0.995</v>
      </c>
    </row>
    <row r="59" spans="1:19" ht="15.75" thickBot="1" x14ac:dyDescent="0.3">
      <c r="A59" s="95">
        <v>50</v>
      </c>
      <c r="B59" s="96">
        <v>12</v>
      </c>
      <c r="C59" s="96">
        <v>5</v>
      </c>
      <c r="D59" s="53" t="e">
        <f>AVERAGE('[2]Scorecard 1 quarter  (2)'!$DD$91:$DH$91)</f>
        <v>#DIV/0!</v>
      </c>
      <c r="E59" s="56">
        <f>SUM('[2]Scorecard 1 quarter  (2)'!$DD$92:$DH$92)</f>
        <v>0</v>
      </c>
      <c r="F59" s="57">
        <f>SUM('[2]Scorecard 1 quarter  (2)'!$DD$93:$DH$93)</f>
        <v>0</v>
      </c>
      <c r="G59" s="50">
        <v>0.995</v>
      </c>
      <c r="H59" s="4" t="e">
        <f t="shared" si="0"/>
        <v>#DIV/0!</v>
      </c>
      <c r="I59" s="7">
        <f>SUM('[2]Scorecard 1 quarter  (2)'!$DD$102:$DH$102)</f>
        <v>0</v>
      </c>
      <c r="J59" s="8">
        <f>SUM('[2]Scorecard 1 quarter  (2)'!$DD$103:$DH$103)</f>
        <v>0</v>
      </c>
      <c r="K59" s="50">
        <v>1.1999999999999999E-3</v>
      </c>
      <c r="L59" s="4" t="e">
        <f>AVERAGE('[2]Scorecard 1 quarter  (2)'!$DD$120:$DH$120)</f>
        <v>#DIV/0!</v>
      </c>
      <c r="M59" s="7">
        <f>SUM('[2]Scorecard 1 quarter  (2)'!$DD$121:$DH$121)</f>
        <v>0</v>
      </c>
      <c r="N59" s="8">
        <f>SUM('[2]Scorecard 1 quarter  (2)'!$DD$122:$DH$122)</f>
        <v>0</v>
      </c>
      <c r="O59" s="50">
        <v>0.995</v>
      </c>
      <c r="P59" s="4" t="e">
        <f>AVERAGE('[2]Scorecard 1 quarter  (2)'!$DD$130:$DH$130)</f>
        <v>#DIV/0!</v>
      </c>
      <c r="Q59" s="7">
        <f>SUM('[2]Scorecard 1 quarter  (2)'!$DD$131:$DH$131)</f>
        <v>0</v>
      </c>
      <c r="R59" s="8">
        <f>SUM('[2]Scorecard 1 quarter  (2)'!$DD$132:$DH$132)</f>
        <v>0</v>
      </c>
      <c r="S59" s="50">
        <v>0.995</v>
      </c>
    </row>
    <row r="60" spans="1:19" ht="15.75" thickBot="1" x14ac:dyDescent="0.3">
      <c r="A60" s="95">
        <v>51</v>
      </c>
      <c r="B60" s="96">
        <v>12</v>
      </c>
      <c r="C60" s="96">
        <v>5</v>
      </c>
      <c r="D60" s="53" t="e">
        <f>AVERAGE('[2]Scorecard 1 quarter  (2)'!$DK$91:$DO$91)</f>
        <v>#DIV/0!</v>
      </c>
      <c r="E60" s="56">
        <f>SUM('[2]Scorecard 1 quarter  (2)'!$DK$92:$DO$92)</f>
        <v>0</v>
      </c>
      <c r="F60" s="57">
        <f>SUM('[2]Scorecard 1 quarter  (2)'!$DO$93)</f>
        <v>0</v>
      </c>
      <c r="G60" s="50">
        <v>0.995</v>
      </c>
      <c r="H60" s="4" t="e">
        <f t="shared" si="0"/>
        <v>#DIV/0!</v>
      </c>
      <c r="I60" s="7">
        <f>SUM('[2]Scorecard 1 quarter  (2)'!$DK$102:$DO$102)</f>
        <v>0</v>
      </c>
      <c r="J60" s="8">
        <f>SUM('[2]Scorecard 1 quarter  (2)'!$DO$103)</f>
        <v>0</v>
      </c>
      <c r="K60" s="50">
        <v>1.1999999999999999E-3</v>
      </c>
      <c r="L60" s="4" t="e">
        <f>AVERAGE('[2]Scorecard 1 quarter  (2)'!$DK$120:$DO$120)</f>
        <v>#DIV/0!</v>
      </c>
      <c r="M60" s="7">
        <f>SUM('[2]Scorecard 1 quarter  (2)'!$DK$121:$DO$121)</f>
        <v>0</v>
      </c>
      <c r="N60" s="8">
        <f>SUM('[2]Scorecard 1 quarter  (2)'!$DO$122)</f>
        <v>0</v>
      </c>
      <c r="O60" s="50">
        <v>0.995</v>
      </c>
      <c r="P60" s="4" t="e">
        <f>AVERAGE('[2]Scorecard 1 quarter  (2)'!$DK$130:$DO$130)</f>
        <v>#DIV/0!</v>
      </c>
      <c r="Q60" s="7">
        <f>SUM('[2]Scorecard 1 quarter  (2)'!$DK$131:$DO$131)</f>
        <v>0</v>
      </c>
      <c r="R60" s="8">
        <f>SUM('[2]Scorecard 1 quarter  (2)'!$DO$132)</f>
        <v>0</v>
      </c>
      <c r="S60" s="50">
        <v>0.995</v>
      </c>
    </row>
    <row r="61" spans="1:19" ht="15.75" thickBot="1" x14ac:dyDescent="0.3">
      <c r="A61" s="97">
        <v>52</v>
      </c>
      <c r="B61" s="98">
        <v>12</v>
      </c>
      <c r="C61" s="98">
        <v>5</v>
      </c>
      <c r="D61" s="58" t="e">
        <f>AVERAGE('[2]Scorecard 1 quarter  (2)'!$DR$91:$DV$91)</f>
        <v>#DIV/0!</v>
      </c>
      <c r="E61" s="59">
        <f>SUM('[2]Scorecard 1 quarter  (2)'!$DR$92:$DV$92)</f>
        <v>0</v>
      </c>
      <c r="F61" s="60">
        <f>SUM('[2]Scorecard 1 quarter  (2)'!$DR$93:$DV$93)</f>
        <v>0</v>
      </c>
      <c r="G61" s="52">
        <v>0.995</v>
      </c>
      <c r="H61" s="9" t="e">
        <f t="shared" si="0"/>
        <v>#DIV/0!</v>
      </c>
      <c r="I61" s="10">
        <f>SUM('[2]Scorecard 1 quarter  (2)'!$DR$102:$DV$102)</f>
        <v>0</v>
      </c>
      <c r="J61" s="11">
        <f>SUM('[2]Scorecard 1 quarter  (2)'!$DR$103:$DV$103)</f>
        <v>0</v>
      </c>
      <c r="K61" s="52">
        <v>1.1999999999999999E-3</v>
      </c>
      <c r="L61" s="9" t="e">
        <f>AVERAGE('[2]Scorecard 1 quarter  (2)'!$DR$120:$DV$120)</f>
        <v>#DIV/0!</v>
      </c>
      <c r="M61" s="10">
        <f>SUM('[2]Scorecard 1 quarter  (2)'!$DR$121:$DV$121)</f>
        <v>0</v>
      </c>
      <c r="N61" s="11">
        <f>SUM('[2]Scorecard 1 quarter  (2)'!$DR$122:$DV$122)</f>
        <v>0</v>
      </c>
      <c r="O61" s="52">
        <v>0.995</v>
      </c>
      <c r="P61" s="9" t="e">
        <f>AVERAGE('[2]Scorecard 1 quarter  (2)'!$DR$130:$DV$130)</f>
        <v>#DIV/0!</v>
      </c>
      <c r="Q61" s="10">
        <f>SUM('[2]Scorecard 1 quarter  (2)'!$DR$131:$DV$131)</f>
        <v>0</v>
      </c>
      <c r="R61" s="11">
        <f>SUM('[2]Scorecard 1 quarter  (2)'!$DR$132:$DV$132)</f>
        <v>0</v>
      </c>
      <c r="S61" s="52">
        <v>0.995</v>
      </c>
    </row>
    <row r="63" spans="1:19" hidden="1" x14ac:dyDescent="0.25">
      <c r="C63" s="181" t="s">
        <v>33</v>
      </c>
      <c r="D63" s="12">
        <v>1</v>
      </c>
      <c r="E63" s="13">
        <f>D3</f>
        <v>0.99314271255060727</v>
      </c>
      <c r="G63" s="181" t="s">
        <v>33</v>
      </c>
      <c r="H63" s="12">
        <v>1</v>
      </c>
      <c r="I63" s="13">
        <f>H3</f>
        <v>0</v>
      </c>
      <c r="K63" s="181" t="s">
        <v>33</v>
      </c>
      <c r="L63" s="12">
        <v>1</v>
      </c>
      <c r="M63" s="13">
        <f>L3</f>
        <v>1</v>
      </c>
      <c r="O63" s="181" t="s">
        <v>33</v>
      </c>
      <c r="P63" s="12">
        <v>1</v>
      </c>
      <c r="Q63" s="13">
        <f>P3</f>
        <v>0.99987589972697943</v>
      </c>
    </row>
    <row r="64" spans="1:19" hidden="1" x14ac:dyDescent="0.25">
      <c r="C64" s="181"/>
      <c r="D64" s="12">
        <v>2</v>
      </c>
      <c r="E64" s="13">
        <f>D4</f>
        <v>0.99655580192165549</v>
      </c>
      <c r="G64" s="181"/>
      <c r="H64" s="12">
        <v>2</v>
      </c>
      <c r="I64" s="13">
        <f>H4</f>
        <v>0</v>
      </c>
      <c r="K64" s="181"/>
      <c r="L64" s="12">
        <v>2</v>
      </c>
      <c r="M64" s="13">
        <f>L4</f>
        <v>1</v>
      </c>
      <c r="O64" s="181"/>
      <c r="P64" s="12">
        <v>2</v>
      </c>
      <c r="Q64" s="13">
        <f>P4</f>
        <v>1</v>
      </c>
    </row>
    <row r="65" spans="3:17" hidden="1" x14ac:dyDescent="0.25">
      <c r="C65" s="181"/>
      <c r="D65" s="12">
        <v>3</v>
      </c>
      <c r="E65" s="13">
        <f>D5</f>
        <v>0.99540229885057463</v>
      </c>
      <c r="G65" s="181"/>
      <c r="H65" s="12">
        <v>3</v>
      </c>
      <c r="I65" s="13">
        <f>H5</f>
        <v>0</v>
      </c>
      <c r="K65" s="181"/>
      <c r="L65" s="12">
        <v>3</v>
      </c>
      <c r="M65" s="13">
        <f>L5</f>
        <v>1</v>
      </c>
      <c r="O65" s="181"/>
      <c r="P65" s="12">
        <v>3</v>
      </c>
      <c r="Q65" s="13">
        <f>P5</f>
        <v>0.9998154130133825</v>
      </c>
    </row>
    <row r="66" spans="3:17" hidden="1" x14ac:dyDescent="0.25">
      <c r="C66" s="181"/>
      <c r="D66" s="12">
        <v>4</v>
      </c>
      <c r="E66" s="13">
        <f>D6</f>
        <v>1</v>
      </c>
      <c r="G66" s="181"/>
      <c r="H66" s="12">
        <v>4</v>
      </c>
      <c r="I66" s="13">
        <f>H6</f>
        <v>0</v>
      </c>
      <c r="K66" s="181"/>
      <c r="L66" s="12">
        <v>4</v>
      </c>
      <c r="M66" s="13">
        <f>L6</f>
        <v>1</v>
      </c>
      <c r="O66" s="181"/>
      <c r="P66" s="12">
        <v>4</v>
      </c>
      <c r="Q66" s="13">
        <f>P6</f>
        <v>0.99983111483111498</v>
      </c>
    </row>
    <row r="67" spans="3:17" hidden="1" x14ac:dyDescent="0.25">
      <c r="C67" s="14" t="s">
        <v>34</v>
      </c>
      <c r="D67" s="12">
        <v>5</v>
      </c>
      <c r="E67" s="13">
        <f>AVERAGE(D7:D8)</f>
        <v>0.99822695035460995</v>
      </c>
      <c r="G67" s="14" t="s">
        <v>34</v>
      </c>
      <c r="H67" s="12">
        <v>5</v>
      </c>
      <c r="I67" s="13">
        <f>AVERAGE(H7:H8)</f>
        <v>0</v>
      </c>
      <c r="K67" s="14" t="s">
        <v>34</v>
      </c>
      <c r="L67" s="12">
        <v>5</v>
      </c>
      <c r="M67" s="13">
        <f>AVERAGE(L7:L8)</f>
        <v>1</v>
      </c>
      <c r="O67" s="14" t="s">
        <v>34</v>
      </c>
      <c r="P67" s="12">
        <v>5</v>
      </c>
      <c r="Q67" s="13">
        <f>AVERAGE(P7:P8)</f>
        <v>0.99989504617968095</v>
      </c>
    </row>
    <row r="68" spans="3:17" hidden="1" x14ac:dyDescent="0.25">
      <c r="C68" s="181" t="s">
        <v>35</v>
      </c>
      <c r="D68" s="12">
        <v>6</v>
      </c>
      <c r="E68" s="13">
        <f>D9</f>
        <v>1</v>
      </c>
      <c r="G68" s="181" t="s">
        <v>35</v>
      </c>
      <c r="H68" s="12">
        <v>6</v>
      </c>
      <c r="I68" s="13">
        <f>H9</f>
        <v>8.9206066012488853E-4</v>
      </c>
      <c r="K68" s="181" t="s">
        <v>35</v>
      </c>
      <c r="L68" s="12">
        <v>6</v>
      </c>
      <c r="M68" s="13">
        <f>L9</f>
        <v>1</v>
      </c>
      <c r="O68" s="181" t="s">
        <v>35</v>
      </c>
      <c r="P68" s="12">
        <v>6</v>
      </c>
      <c r="Q68" s="13">
        <f>P9</f>
        <v>0.9995905834186285</v>
      </c>
    </row>
    <row r="69" spans="3:17" hidden="1" x14ac:dyDescent="0.25">
      <c r="C69" s="181"/>
      <c r="D69" s="12">
        <v>7</v>
      </c>
      <c r="E69" s="13">
        <f>D10</f>
        <v>1</v>
      </c>
      <c r="G69" s="181"/>
      <c r="H69" s="12">
        <v>7</v>
      </c>
      <c r="I69" s="13">
        <f>H10</f>
        <v>0</v>
      </c>
      <c r="K69" s="181"/>
      <c r="L69" s="12">
        <v>7</v>
      </c>
      <c r="M69" s="13">
        <f>L10</f>
        <v>1</v>
      </c>
      <c r="O69" s="181"/>
      <c r="P69" s="12">
        <v>7</v>
      </c>
      <c r="Q69" s="13">
        <f>P10</f>
        <v>0.99981884569306723</v>
      </c>
    </row>
    <row r="70" spans="3:17" hidden="1" x14ac:dyDescent="0.25">
      <c r="C70" s="181"/>
      <c r="D70" s="12">
        <v>8</v>
      </c>
      <c r="E70" s="13">
        <f>D11</f>
        <v>1</v>
      </c>
      <c r="G70" s="181"/>
      <c r="H70" s="12">
        <v>8</v>
      </c>
      <c r="I70" s="13">
        <f>H11</f>
        <v>0</v>
      </c>
      <c r="K70" s="181"/>
      <c r="L70" s="12">
        <v>8</v>
      </c>
      <c r="M70" s="13">
        <f>L11</f>
        <v>1</v>
      </c>
      <c r="O70" s="181"/>
      <c r="P70" s="12">
        <v>8</v>
      </c>
      <c r="Q70" s="13">
        <f>P11</f>
        <v>0.99974611234528721</v>
      </c>
    </row>
    <row r="71" spans="3:17" hidden="1" x14ac:dyDescent="0.25">
      <c r="C71" s="14" t="s">
        <v>36</v>
      </c>
      <c r="D71" s="12">
        <v>9</v>
      </c>
      <c r="E71" s="13">
        <f>AVERAGE(D12:D13)</f>
        <v>0.99655172413793103</v>
      </c>
      <c r="G71" s="14" t="s">
        <v>36</v>
      </c>
      <c r="H71" s="12">
        <v>9</v>
      </c>
      <c r="I71" s="13">
        <f>AVERAGE(H12:H13)</f>
        <v>4.0716612377850165E-4</v>
      </c>
      <c r="K71" s="14" t="s">
        <v>36</v>
      </c>
      <c r="L71" s="12">
        <v>9</v>
      </c>
      <c r="M71" s="13">
        <f>AVERAGE(L12:L13)</f>
        <v>1</v>
      </c>
      <c r="O71" s="14" t="s">
        <v>36</v>
      </c>
      <c r="P71" s="12">
        <v>9</v>
      </c>
      <c r="Q71" s="13">
        <f>AVERAGE(P12:P13)</f>
        <v>0.999563853971703</v>
      </c>
    </row>
    <row r="72" spans="3:17" hidden="1" x14ac:dyDescent="0.25">
      <c r="C72" s="181" t="s">
        <v>37</v>
      </c>
      <c r="D72" s="12">
        <v>10</v>
      </c>
      <c r="E72" s="13">
        <f t="shared" ref="E72:E83" si="5">D14</f>
        <v>0.99898989898989898</v>
      </c>
      <c r="G72" s="181" t="s">
        <v>37</v>
      </c>
      <c r="H72" s="12">
        <v>10</v>
      </c>
      <c r="I72" s="13">
        <f t="shared" ref="I72:I83" si="6">H14</f>
        <v>4.0144520272982739E-4</v>
      </c>
      <c r="K72" s="181" t="s">
        <v>37</v>
      </c>
      <c r="L72" s="12">
        <v>10</v>
      </c>
      <c r="M72" s="13">
        <f t="shared" ref="M72:M83" si="7">L14</f>
        <v>1</v>
      </c>
      <c r="O72" s="181" t="s">
        <v>37</v>
      </c>
      <c r="P72" s="12">
        <v>10</v>
      </c>
      <c r="Q72" s="13">
        <f t="shared" ref="Q72:Q83" si="8">P14</f>
        <v>0.99966554973514532</v>
      </c>
    </row>
    <row r="73" spans="3:17" hidden="1" x14ac:dyDescent="0.25">
      <c r="C73" s="181"/>
      <c r="D73" s="12">
        <v>11</v>
      </c>
      <c r="E73" s="13">
        <f t="shared" si="5"/>
        <v>0.99199197860962562</v>
      </c>
      <c r="G73" s="181"/>
      <c r="H73" s="12">
        <v>11</v>
      </c>
      <c r="I73" s="13">
        <f t="shared" si="6"/>
        <v>4.5998160073597056E-4</v>
      </c>
      <c r="K73" s="181"/>
      <c r="L73" s="12">
        <v>11</v>
      </c>
      <c r="M73" s="13">
        <f t="shared" si="7"/>
        <v>1</v>
      </c>
      <c r="O73" s="181"/>
      <c r="P73" s="12">
        <v>11</v>
      </c>
      <c r="Q73" s="13">
        <f t="shared" si="8"/>
        <v>0.99925438318753701</v>
      </c>
    </row>
    <row r="74" spans="3:17" hidden="1" x14ac:dyDescent="0.25">
      <c r="C74" s="181"/>
      <c r="D74" s="12">
        <v>12</v>
      </c>
      <c r="E74" s="13">
        <f t="shared" si="5"/>
        <v>0.99824845985262911</v>
      </c>
      <c r="G74" s="181"/>
      <c r="H74" s="12">
        <v>12</v>
      </c>
      <c r="I74" s="13">
        <f t="shared" si="6"/>
        <v>1.6789791806581598E-3</v>
      </c>
      <c r="K74" s="181"/>
      <c r="L74" s="12">
        <v>12</v>
      </c>
      <c r="M74" s="13">
        <f t="shared" si="7"/>
        <v>1</v>
      </c>
      <c r="O74" s="181"/>
      <c r="P74" s="12">
        <v>12</v>
      </c>
      <c r="Q74" s="13">
        <f t="shared" si="8"/>
        <v>0.99973621760861864</v>
      </c>
    </row>
    <row r="75" spans="3:17" hidden="1" x14ac:dyDescent="0.25">
      <c r="C75" s="181"/>
      <c r="D75" s="12">
        <v>13</v>
      </c>
      <c r="E75" s="13">
        <f t="shared" si="5"/>
        <v>0.99887367070040334</v>
      </c>
      <c r="G75" s="181"/>
      <c r="H75" s="12">
        <v>13</v>
      </c>
      <c r="I75" s="13">
        <f t="shared" si="6"/>
        <v>0</v>
      </c>
      <c r="K75" s="181"/>
      <c r="L75" s="12">
        <v>13</v>
      </c>
      <c r="M75" s="13">
        <f t="shared" si="7"/>
        <v>1</v>
      </c>
      <c r="O75" s="181"/>
      <c r="P75" s="12">
        <v>13</v>
      </c>
      <c r="Q75" s="13">
        <f t="shared" si="8"/>
        <v>0.99965034745534653</v>
      </c>
    </row>
    <row r="76" spans="3:17" hidden="1" x14ac:dyDescent="0.25">
      <c r="C76" s="181" t="s">
        <v>38</v>
      </c>
      <c r="D76" s="12">
        <v>14</v>
      </c>
      <c r="E76" s="13">
        <f t="shared" si="5"/>
        <v>1</v>
      </c>
      <c r="G76" s="181" t="s">
        <v>38</v>
      </c>
      <c r="H76" s="12">
        <v>14</v>
      </c>
      <c r="I76" s="13">
        <f t="shared" si="6"/>
        <v>1.0621348911311736E-3</v>
      </c>
      <c r="K76" s="181" t="s">
        <v>38</v>
      </c>
      <c r="L76" s="12">
        <v>14</v>
      </c>
      <c r="M76" s="13">
        <f t="shared" si="7"/>
        <v>1</v>
      </c>
      <c r="O76" s="181" t="s">
        <v>38</v>
      </c>
      <c r="P76" s="12">
        <v>14</v>
      </c>
      <c r="Q76" s="13">
        <f t="shared" si="8"/>
        <v>0.99931180098266559</v>
      </c>
    </row>
    <row r="77" spans="3:17" hidden="1" x14ac:dyDescent="0.25">
      <c r="C77" s="181"/>
      <c r="D77" s="12">
        <v>15</v>
      </c>
      <c r="E77" s="13">
        <f t="shared" si="5"/>
        <v>1</v>
      </c>
      <c r="G77" s="181"/>
      <c r="H77" s="12">
        <v>15</v>
      </c>
      <c r="I77" s="13">
        <f t="shared" si="6"/>
        <v>0</v>
      </c>
      <c r="K77" s="181"/>
      <c r="L77" s="12">
        <v>15</v>
      </c>
      <c r="M77" s="13">
        <f t="shared" si="7"/>
        <v>1</v>
      </c>
      <c r="O77" s="181"/>
      <c r="P77" s="12">
        <v>15</v>
      </c>
      <c r="Q77" s="13">
        <f t="shared" si="8"/>
        <v>1</v>
      </c>
    </row>
    <row r="78" spans="3:17" hidden="1" x14ac:dyDescent="0.25">
      <c r="C78" s="181"/>
      <c r="D78" s="12">
        <v>16</v>
      </c>
      <c r="E78" s="13">
        <f t="shared" si="5"/>
        <v>1</v>
      </c>
      <c r="G78" s="181"/>
      <c r="H78" s="12">
        <v>16</v>
      </c>
      <c r="I78" s="13">
        <f t="shared" si="6"/>
        <v>0</v>
      </c>
      <c r="K78" s="181"/>
      <c r="L78" s="12">
        <v>16</v>
      </c>
      <c r="M78" s="13">
        <f t="shared" si="7"/>
        <v>1</v>
      </c>
      <c r="O78" s="181"/>
      <c r="P78" s="12">
        <v>16</v>
      </c>
      <c r="Q78" s="13">
        <f t="shared" si="8"/>
        <v>0.9998118886380738</v>
      </c>
    </row>
    <row r="79" spans="3:17" hidden="1" x14ac:dyDescent="0.25">
      <c r="C79" s="181"/>
      <c r="D79" s="12">
        <v>17</v>
      </c>
      <c r="E79" s="13">
        <f t="shared" si="5"/>
        <v>0.99274307938686801</v>
      </c>
      <c r="G79" s="181"/>
      <c r="H79" s="12">
        <v>17</v>
      </c>
      <c r="I79" s="13">
        <f t="shared" si="6"/>
        <v>4.6533271288971617E-4</v>
      </c>
      <c r="K79" s="181"/>
      <c r="L79" s="12">
        <v>17</v>
      </c>
      <c r="M79" s="13">
        <f t="shared" si="7"/>
        <v>1</v>
      </c>
      <c r="O79" s="181"/>
      <c r="P79" s="12">
        <v>17</v>
      </c>
      <c r="Q79" s="13">
        <f t="shared" si="8"/>
        <v>0.99945627329011566</v>
      </c>
    </row>
    <row r="80" spans="3:17" hidden="1" x14ac:dyDescent="0.25">
      <c r="C80" s="181" t="s">
        <v>39</v>
      </c>
      <c r="D80" s="12">
        <v>18</v>
      </c>
      <c r="E80" s="13" t="e">
        <f t="shared" si="5"/>
        <v>#DIV/0!</v>
      </c>
      <c r="G80" s="181" t="s">
        <v>39</v>
      </c>
      <c r="H80" s="12">
        <v>18</v>
      </c>
      <c r="I80" s="13" t="e">
        <f t="shared" si="6"/>
        <v>#DIV/0!</v>
      </c>
      <c r="K80" s="181" t="s">
        <v>39</v>
      </c>
      <c r="L80" s="12">
        <v>18</v>
      </c>
      <c r="M80" s="13" t="e">
        <f t="shared" si="7"/>
        <v>#DIV/0!</v>
      </c>
      <c r="O80" s="181" t="s">
        <v>39</v>
      </c>
      <c r="P80" s="12">
        <v>18</v>
      </c>
      <c r="Q80" s="13" t="e">
        <f t="shared" si="8"/>
        <v>#DIV/0!</v>
      </c>
    </row>
    <row r="81" spans="3:17" hidden="1" x14ac:dyDescent="0.25">
      <c r="C81" s="181"/>
      <c r="D81" s="12">
        <v>19</v>
      </c>
      <c r="E81" s="13" t="e">
        <f t="shared" si="5"/>
        <v>#DIV/0!</v>
      </c>
      <c r="G81" s="181"/>
      <c r="H81" s="12">
        <v>19</v>
      </c>
      <c r="I81" s="13" t="e">
        <f t="shared" si="6"/>
        <v>#DIV/0!</v>
      </c>
      <c r="K81" s="181"/>
      <c r="L81" s="12">
        <v>19</v>
      </c>
      <c r="M81" s="13" t="e">
        <f t="shared" si="7"/>
        <v>#DIV/0!</v>
      </c>
      <c r="O81" s="181"/>
      <c r="P81" s="12">
        <v>19</v>
      </c>
      <c r="Q81" s="13" t="e">
        <f t="shared" si="8"/>
        <v>#DIV/0!</v>
      </c>
    </row>
    <row r="82" spans="3:17" hidden="1" x14ac:dyDescent="0.25">
      <c r="C82" s="181"/>
      <c r="D82" s="12">
        <v>20</v>
      </c>
      <c r="E82" s="13" t="e">
        <f t="shared" si="5"/>
        <v>#DIV/0!</v>
      </c>
      <c r="G82" s="181"/>
      <c r="H82" s="12">
        <v>20</v>
      </c>
      <c r="I82" s="13" t="e">
        <f t="shared" si="6"/>
        <v>#DIV/0!</v>
      </c>
      <c r="K82" s="181"/>
      <c r="L82" s="12">
        <v>20</v>
      </c>
      <c r="M82" s="13" t="e">
        <f t="shared" si="7"/>
        <v>#DIV/0!</v>
      </c>
      <c r="O82" s="181"/>
      <c r="P82" s="12">
        <v>20</v>
      </c>
      <c r="Q82" s="13" t="e">
        <f t="shared" si="8"/>
        <v>#DIV/0!</v>
      </c>
    </row>
    <row r="83" spans="3:17" hidden="1" x14ac:dyDescent="0.25">
      <c r="C83" s="181"/>
      <c r="D83" s="12">
        <v>21</v>
      </c>
      <c r="E83" s="13" t="e">
        <f t="shared" si="5"/>
        <v>#DIV/0!</v>
      </c>
      <c r="G83" s="181"/>
      <c r="H83" s="12">
        <v>21</v>
      </c>
      <c r="I83" s="13" t="e">
        <f t="shared" si="6"/>
        <v>#DIV/0!</v>
      </c>
      <c r="K83" s="181"/>
      <c r="L83" s="12">
        <v>21</v>
      </c>
      <c r="M83" s="13" t="e">
        <f t="shared" si="7"/>
        <v>#DIV/0!</v>
      </c>
      <c r="O83" s="181"/>
      <c r="P83" s="12">
        <v>21</v>
      </c>
      <c r="Q83" s="13" t="e">
        <f t="shared" si="8"/>
        <v>#DIV/0!</v>
      </c>
    </row>
    <row r="84" spans="3:17" hidden="1" x14ac:dyDescent="0.25">
      <c r="C84" s="14" t="s">
        <v>40</v>
      </c>
      <c r="D84" s="12">
        <v>22</v>
      </c>
      <c r="E84" s="13" t="e">
        <f>AVERAGE(D26:D27)</f>
        <v>#DIV/0!</v>
      </c>
      <c r="G84" s="14" t="s">
        <v>40</v>
      </c>
      <c r="H84" s="12">
        <v>22</v>
      </c>
      <c r="I84" s="13" t="e">
        <f>AVERAGE(H26:H27)</f>
        <v>#DIV/0!</v>
      </c>
      <c r="K84" s="14" t="s">
        <v>40</v>
      </c>
      <c r="L84" s="12">
        <v>22</v>
      </c>
      <c r="M84" s="13" t="e">
        <f>AVERAGE(L26:L27)</f>
        <v>#DIV/0!</v>
      </c>
      <c r="O84" s="14" t="s">
        <v>40</v>
      </c>
      <c r="P84" s="12">
        <v>22</v>
      </c>
      <c r="Q84" s="13" t="e">
        <f>AVERAGE(P26:P27)</f>
        <v>#DIV/0!</v>
      </c>
    </row>
    <row r="85" spans="3:17" hidden="1" x14ac:dyDescent="0.25">
      <c r="C85" s="181" t="s">
        <v>41</v>
      </c>
      <c r="D85" s="12">
        <v>23</v>
      </c>
      <c r="E85" s="13" t="e">
        <f t="shared" ref="E85:E92" si="9">D28</f>
        <v>#DIV/0!</v>
      </c>
      <c r="G85" s="181" t="s">
        <v>41</v>
      </c>
      <c r="H85" s="12">
        <v>23</v>
      </c>
      <c r="I85" s="13" t="e">
        <f t="shared" ref="I85:I92" si="10">H28</f>
        <v>#DIV/0!</v>
      </c>
      <c r="K85" s="181" t="s">
        <v>41</v>
      </c>
      <c r="L85" s="12">
        <v>23</v>
      </c>
      <c r="M85" s="13" t="e">
        <f t="shared" ref="M85:M92" si="11">L28</f>
        <v>#DIV/0!</v>
      </c>
      <c r="O85" s="181" t="s">
        <v>41</v>
      </c>
      <c r="P85" s="12">
        <v>23</v>
      </c>
      <c r="Q85" s="13" t="e">
        <f t="shared" ref="Q85:Q92" si="12">P28</f>
        <v>#DIV/0!</v>
      </c>
    </row>
    <row r="86" spans="3:17" hidden="1" x14ac:dyDescent="0.25">
      <c r="C86" s="181"/>
      <c r="D86" s="12">
        <v>24</v>
      </c>
      <c r="E86" s="13" t="e">
        <f t="shared" si="9"/>
        <v>#DIV/0!</v>
      </c>
      <c r="G86" s="181"/>
      <c r="H86" s="12">
        <v>24</v>
      </c>
      <c r="I86" s="13" t="e">
        <f t="shared" si="10"/>
        <v>#DIV/0!</v>
      </c>
      <c r="K86" s="181"/>
      <c r="L86" s="12">
        <v>24</v>
      </c>
      <c r="M86" s="13" t="e">
        <f t="shared" si="11"/>
        <v>#DIV/0!</v>
      </c>
      <c r="O86" s="181"/>
      <c r="P86" s="12">
        <v>24</v>
      </c>
      <c r="Q86" s="13" t="e">
        <f t="shared" si="12"/>
        <v>#DIV/0!</v>
      </c>
    </row>
    <row r="87" spans="3:17" hidden="1" x14ac:dyDescent="0.25">
      <c r="C87" s="181"/>
      <c r="D87" s="12">
        <v>25</v>
      </c>
      <c r="E87" s="13" t="e">
        <f t="shared" si="9"/>
        <v>#DIV/0!</v>
      </c>
      <c r="G87" s="181"/>
      <c r="H87" s="12">
        <v>25</v>
      </c>
      <c r="I87" s="13" t="e">
        <f t="shared" si="10"/>
        <v>#DIV/0!</v>
      </c>
      <c r="K87" s="181"/>
      <c r="L87" s="12">
        <v>25</v>
      </c>
      <c r="M87" s="13" t="e">
        <f t="shared" si="11"/>
        <v>#DIV/0!</v>
      </c>
      <c r="O87" s="181"/>
      <c r="P87" s="12">
        <v>25</v>
      </c>
      <c r="Q87" s="13" t="e">
        <f t="shared" si="12"/>
        <v>#DIV/0!</v>
      </c>
    </row>
    <row r="88" spans="3:17" hidden="1" x14ac:dyDescent="0.25">
      <c r="C88" s="181"/>
      <c r="D88" s="12">
        <v>26</v>
      </c>
      <c r="E88" s="13" t="e">
        <f t="shared" si="9"/>
        <v>#DIV/0!</v>
      </c>
      <c r="G88" s="181"/>
      <c r="H88" s="12">
        <v>26</v>
      </c>
      <c r="I88" s="13" t="e">
        <f t="shared" si="10"/>
        <v>#DIV/0!</v>
      </c>
      <c r="K88" s="181"/>
      <c r="L88" s="12">
        <v>26</v>
      </c>
      <c r="M88" s="13" t="e">
        <f t="shared" si="11"/>
        <v>#DIV/0!</v>
      </c>
      <c r="O88" s="181"/>
      <c r="P88" s="12">
        <v>26</v>
      </c>
      <c r="Q88" s="13" t="e">
        <f t="shared" si="12"/>
        <v>#DIV/0!</v>
      </c>
    </row>
    <row r="89" spans="3:17" hidden="1" x14ac:dyDescent="0.25">
      <c r="C89" s="181" t="s">
        <v>42</v>
      </c>
      <c r="D89" s="12">
        <v>27</v>
      </c>
      <c r="E89" s="13" t="e">
        <f t="shared" si="9"/>
        <v>#DIV/0!</v>
      </c>
      <c r="G89" s="181" t="s">
        <v>42</v>
      </c>
      <c r="H89" s="12">
        <v>27</v>
      </c>
      <c r="I89" s="13" t="e">
        <f t="shared" si="10"/>
        <v>#DIV/0!</v>
      </c>
      <c r="K89" s="181" t="s">
        <v>42</v>
      </c>
      <c r="L89" s="12">
        <v>27</v>
      </c>
      <c r="M89" s="13" t="e">
        <f t="shared" si="11"/>
        <v>#DIV/0!</v>
      </c>
      <c r="O89" s="181" t="s">
        <v>42</v>
      </c>
      <c r="P89" s="12">
        <v>27</v>
      </c>
      <c r="Q89" s="13" t="e">
        <f t="shared" si="12"/>
        <v>#DIV/0!</v>
      </c>
    </row>
    <row r="90" spans="3:17" hidden="1" x14ac:dyDescent="0.25">
      <c r="C90" s="181"/>
      <c r="D90" s="12">
        <v>28</v>
      </c>
      <c r="E90" s="13" t="e">
        <f t="shared" si="9"/>
        <v>#DIV/0!</v>
      </c>
      <c r="G90" s="181"/>
      <c r="H90" s="12">
        <v>28</v>
      </c>
      <c r="I90" s="13" t="e">
        <f t="shared" si="10"/>
        <v>#DIV/0!</v>
      </c>
      <c r="K90" s="181"/>
      <c r="L90" s="12">
        <v>28</v>
      </c>
      <c r="M90" s="13" t="e">
        <f t="shared" si="11"/>
        <v>#DIV/0!</v>
      </c>
      <c r="O90" s="181"/>
      <c r="P90" s="12">
        <v>28</v>
      </c>
      <c r="Q90" s="13" t="e">
        <f t="shared" si="12"/>
        <v>#DIV/0!</v>
      </c>
    </row>
    <row r="91" spans="3:17" hidden="1" x14ac:dyDescent="0.25">
      <c r="C91" s="181"/>
      <c r="D91" s="12">
        <v>29</v>
      </c>
      <c r="E91" s="13" t="e">
        <f t="shared" si="9"/>
        <v>#DIV/0!</v>
      </c>
      <c r="G91" s="181"/>
      <c r="H91" s="12">
        <v>29</v>
      </c>
      <c r="I91" s="13" t="e">
        <f t="shared" si="10"/>
        <v>#DIV/0!</v>
      </c>
      <c r="K91" s="181"/>
      <c r="L91" s="12">
        <v>29</v>
      </c>
      <c r="M91" s="13" t="e">
        <f t="shared" si="11"/>
        <v>#DIV/0!</v>
      </c>
      <c r="O91" s="181"/>
      <c r="P91" s="12">
        <v>29</v>
      </c>
      <c r="Q91" s="13" t="e">
        <f t="shared" si="12"/>
        <v>#DIV/0!</v>
      </c>
    </row>
    <row r="92" spans="3:17" hidden="1" x14ac:dyDescent="0.25">
      <c r="C92" s="181"/>
      <c r="D92" s="12">
        <v>30</v>
      </c>
      <c r="E92" s="13" t="e">
        <f t="shared" si="9"/>
        <v>#DIV/0!</v>
      </c>
      <c r="G92" s="181"/>
      <c r="H92" s="12">
        <v>30</v>
      </c>
      <c r="I92" s="13" t="e">
        <f t="shared" si="10"/>
        <v>#DIV/0!</v>
      </c>
      <c r="K92" s="181"/>
      <c r="L92" s="12">
        <v>30</v>
      </c>
      <c r="M92" s="13" t="e">
        <f t="shared" si="11"/>
        <v>#DIV/0!</v>
      </c>
      <c r="O92" s="181"/>
      <c r="P92" s="12">
        <v>30</v>
      </c>
      <c r="Q92" s="13" t="e">
        <f t="shared" si="12"/>
        <v>#DIV/0!</v>
      </c>
    </row>
    <row r="93" spans="3:17" hidden="1" x14ac:dyDescent="0.25">
      <c r="C93" s="14" t="s">
        <v>43</v>
      </c>
      <c r="D93" s="12">
        <v>31</v>
      </c>
      <c r="E93" s="13" t="e">
        <f>AVERAGE(D36:D37)</f>
        <v>#DIV/0!</v>
      </c>
      <c r="G93" s="14" t="s">
        <v>43</v>
      </c>
      <c r="H93" s="12">
        <v>31</v>
      </c>
      <c r="I93" s="13" t="e">
        <f>AVERAGE(H36:H37)</f>
        <v>#DIV/0!</v>
      </c>
      <c r="K93" s="14" t="s">
        <v>43</v>
      </c>
      <c r="L93" s="12">
        <v>31</v>
      </c>
      <c r="M93" s="13" t="e">
        <f>AVERAGE(L36:L37)</f>
        <v>#DIV/0!</v>
      </c>
      <c r="O93" s="14" t="s">
        <v>43</v>
      </c>
      <c r="P93" s="12">
        <v>31</v>
      </c>
      <c r="Q93" s="13" t="e">
        <f>AVERAGE(P36:P37)</f>
        <v>#DIV/0!</v>
      </c>
    </row>
    <row r="94" spans="3:17" hidden="1" x14ac:dyDescent="0.25">
      <c r="C94" s="181" t="s">
        <v>44</v>
      </c>
      <c r="D94" s="12">
        <v>32</v>
      </c>
      <c r="E94" s="13" t="e">
        <f>D38</f>
        <v>#DIV/0!</v>
      </c>
      <c r="G94" s="181" t="s">
        <v>44</v>
      </c>
      <c r="H94" s="12">
        <v>32</v>
      </c>
      <c r="I94" s="13" t="e">
        <f>H38</f>
        <v>#DIV/0!</v>
      </c>
      <c r="K94" s="181" t="s">
        <v>44</v>
      </c>
      <c r="L94" s="12">
        <v>32</v>
      </c>
      <c r="M94" s="13" t="e">
        <f>L38</f>
        <v>#DIV/0!</v>
      </c>
      <c r="O94" s="181" t="s">
        <v>44</v>
      </c>
      <c r="P94" s="12">
        <v>32</v>
      </c>
      <c r="Q94" s="13" t="e">
        <f>P38</f>
        <v>#DIV/0!</v>
      </c>
    </row>
    <row r="95" spans="3:17" hidden="1" x14ac:dyDescent="0.25">
      <c r="C95" s="181"/>
      <c r="D95" s="12">
        <v>33</v>
      </c>
      <c r="E95" s="13" t="e">
        <f>D39</f>
        <v>#DIV/0!</v>
      </c>
      <c r="G95" s="181"/>
      <c r="H95" s="12">
        <v>33</v>
      </c>
      <c r="I95" s="13" t="e">
        <f>H39</f>
        <v>#DIV/0!</v>
      </c>
      <c r="K95" s="181"/>
      <c r="L95" s="12">
        <v>33</v>
      </c>
      <c r="M95" s="13" t="e">
        <f>L39</f>
        <v>#DIV/0!</v>
      </c>
      <c r="O95" s="181"/>
      <c r="P95" s="12">
        <v>33</v>
      </c>
      <c r="Q95" s="13" t="e">
        <f>P39</f>
        <v>#DIV/0!</v>
      </c>
    </row>
    <row r="96" spans="3:17" hidden="1" x14ac:dyDescent="0.25">
      <c r="C96" s="181"/>
      <c r="D96" s="12">
        <v>34</v>
      </c>
      <c r="E96" s="13" t="e">
        <f>D40</f>
        <v>#DIV/0!</v>
      </c>
      <c r="G96" s="181"/>
      <c r="H96" s="12">
        <v>34</v>
      </c>
      <c r="I96" s="13" t="e">
        <f>H40</f>
        <v>#DIV/0!</v>
      </c>
      <c r="K96" s="181"/>
      <c r="L96" s="12">
        <v>34</v>
      </c>
      <c r="M96" s="13" t="e">
        <f>L40</f>
        <v>#DIV/0!</v>
      </c>
      <c r="O96" s="181"/>
      <c r="P96" s="12">
        <v>34</v>
      </c>
      <c r="Q96" s="13" t="e">
        <f>P40</f>
        <v>#DIV/0!</v>
      </c>
    </row>
    <row r="97" spans="3:17" hidden="1" x14ac:dyDescent="0.25">
      <c r="C97" s="14" t="s">
        <v>45</v>
      </c>
      <c r="D97" s="12">
        <v>35</v>
      </c>
      <c r="E97" s="13" t="e">
        <f>AVERAGE(D41:D42)</f>
        <v>#DIV/0!</v>
      </c>
      <c r="G97" s="14" t="s">
        <v>45</v>
      </c>
      <c r="H97" s="12">
        <v>35</v>
      </c>
      <c r="I97" s="13" t="e">
        <f>AVERAGE(H41:H42)</f>
        <v>#DIV/0!</v>
      </c>
      <c r="K97" s="14" t="s">
        <v>45</v>
      </c>
      <c r="L97" s="12">
        <v>35</v>
      </c>
      <c r="M97" s="13" t="e">
        <f>AVERAGE(L41:L42)</f>
        <v>#DIV/0!</v>
      </c>
      <c r="O97" s="14" t="s">
        <v>45</v>
      </c>
      <c r="P97" s="12">
        <v>35</v>
      </c>
      <c r="Q97" s="13" t="e">
        <f>AVERAGE(P41:P42)</f>
        <v>#DIV/0!</v>
      </c>
    </row>
    <row r="98" spans="3:17" hidden="1" x14ac:dyDescent="0.25">
      <c r="C98" s="181" t="s">
        <v>46</v>
      </c>
      <c r="D98" s="12">
        <v>36</v>
      </c>
      <c r="E98" s="13" t="e">
        <f t="shared" ref="E98:E105" si="13">D43</f>
        <v>#DIV/0!</v>
      </c>
      <c r="G98" s="181" t="s">
        <v>46</v>
      </c>
      <c r="H98" s="12">
        <v>36</v>
      </c>
      <c r="I98" s="13" t="e">
        <f t="shared" ref="I98:I105" si="14">H43</f>
        <v>#DIV/0!</v>
      </c>
      <c r="K98" s="181" t="s">
        <v>46</v>
      </c>
      <c r="L98" s="12">
        <v>36</v>
      </c>
      <c r="M98" s="13" t="e">
        <f t="shared" ref="M98:M105" si="15">L43</f>
        <v>#DIV/0!</v>
      </c>
      <c r="O98" s="181" t="s">
        <v>46</v>
      </c>
      <c r="P98" s="12">
        <v>36</v>
      </c>
      <c r="Q98" s="13" t="e">
        <f t="shared" ref="Q98:Q105" si="16">P43</f>
        <v>#DIV/0!</v>
      </c>
    </row>
    <row r="99" spans="3:17" hidden="1" x14ac:dyDescent="0.25">
      <c r="C99" s="181"/>
      <c r="D99" s="12">
        <v>37</v>
      </c>
      <c r="E99" s="13" t="e">
        <f t="shared" si="13"/>
        <v>#DIV/0!</v>
      </c>
      <c r="G99" s="181"/>
      <c r="H99" s="12">
        <v>37</v>
      </c>
      <c r="I99" s="13" t="e">
        <f t="shared" si="14"/>
        <v>#DIV/0!</v>
      </c>
      <c r="K99" s="181"/>
      <c r="L99" s="12">
        <v>37</v>
      </c>
      <c r="M99" s="13" t="e">
        <f t="shared" si="15"/>
        <v>#DIV/0!</v>
      </c>
      <c r="O99" s="181"/>
      <c r="P99" s="12">
        <v>37</v>
      </c>
      <c r="Q99" s="13" t="e">
        <f t="shared" si="16"/>
        <v>#DIV/0!</v>
      </c>
    </row>
    <row r="100" spans="3:17" hidden="1" x14ac:dyDescent="0.25">
      <c r="C100" s="181"/>
      <c r="D100" s="12">
        <v>38</v>
      </c>
      <c r="E100" s="13" t="e">
        <f t="shared" si="13"/>
        <v>#DIV/0!</v>
      </c>
      <c r="G100" s="181"/>
      <c r="H100" s="12">
        <v>38</v>
      </c>
      <c r="I100" s="13" t="e">
        <f t="shared" si="14"/>
        <v>#DIV/0!</v>
      </c>
      <c r="K100" s="181"/>
      <c r="L100" s="12">
        <v>38</v>
      </c>
      <c r="M100" s="13" t="e">
        <f t="shared" si="15"/>
        <v>#DIV/0!</v>
      </c>
      <c r="O100" s="181"/>
      <c r="P100" s="12">
        <v>38</v>
      </c>
      <c r="Q100" s="13" t="e">
        <f t="shared" si="16"/>
        <v>#DIV/0!</v>
      </c>
    </row>
    <row r="101" spans="3:17" hidden="1" x14ac:dyDescent="0.25">
      <c r="C101" s="181"/>
      <c r="D101" s="12">
        <v>39</v>
      </c>
      <c r="E101" s="13" t="e">
        <f t="shared" si="13"/>
        <v>#DIV/0!</v>
      </c>
      <c r="G101" s="181"/>
      <c r="H101" s="12">
        <v>39</v>
      </c>
      <c r="I101" s="13" t="e">
        <f t="shared" si="14"/>
        <v>#DIV/0!</v>
      </c>
      <c r="K101" s="181"/>
      <c r="L101" s="12">
        <v>39</v>
      </c>
      <c r="M101" s="13" t="e">
        <f t="shared" si="15"/>
        <v>#DIV/0!</v>
      </c>
      <c r="O101" s="181"/>
      <c r="P101" s="12">
        <v>39</v>
      </c>
      <c r="Q101" s="13" t="e">
        <f t="shared" si="16"/>
        <v>#DIV/0!</v>
      </c>
    </row>
    <row r="102" spans="3:17" hidden="1" x14ac:dyDescent="0.25">
      <c r="C102" s="181" t="s">
        <v>47</v>
      </c>
      <c r="D102" s="12">
        <v>40</v>
      </c>
      <c r="E102" s="13" t="e">
        <f t="shared" si="13"/>
        <v>#DIV/0!</v>
      </c>
      <c r="G102" s="181" t="s">
        <v>47</v>
      </c>
      <c r="H102" s="12">
        <v>40</v>
      </c>
      <c r="I102" s="13" t="e">
        <f t="shared" si="14"/>
        <v>#DIV/0!</v>
      </c>
      <c r="K102" s="181" t="s">
        <v>47</v>
      </c>
      <c r="L102" s="12">
        <v>40</v>
      </c>
      <c r="M102" s="13" t="e">
        <f t="shared" si="15"/>
        <v>#DIV/0!</v>
      </c>
      <c r="O102" s="181" t="s">
        <v>47</v>
      </c>
      <c r="P102" s="12">
        <v>40</v>
      </c>
      <c r="Q102" s="13" t="e">
        <f t="shared" si="16"/>
        <v>#DIV/0!</v>
      </c>
    </row>
    <row r="103" spans="3:17" hidden="1" x14ac:dyDescent="0.25">
      <c r="C103" s="181"/>
      <c r="D103" s="12">
        <v>41</v>
      </c>
      <c r="E103" s="13" t="e">
        <f t="shared" si="13"/>
        <v>#DIV/0!</v>
      </c>
      <c r="G103" s="181"/>
      <c r="H103" s="12">
        <v>41</v>
      </c>
      <c r="I103" s="13" t="e">
        <f t="shared" si="14"/>
        <v>#DIV/0!</v>
      </c>
      <c r="K103" s="181"/>
      <c r="L103" s="12">
        <v>41</v>
      </c>
      <c r="M103" s="13" t="e">
        <f t="shared" si="15"/>
        <v>#DIV/0!</v>
      </c>
      <c r="O103" s="181"/>
      <c r="P103" s="12">
        <v>41</v>
      </c>
      <c r="Q103" s="13" t="e">
        <f t="shared" si="16"/>
        <v>#DIV/0!</v>
      </c>
    </row>
    <row r="104" spans="3:17" hidden="1" x14ac:dyDescent="0.25">
      <c r="C104" s="181"/>
      <c r="D104" s="12">
        <v>42</v>
      </c>
      <c r="E104" s="13" t="e">
        <f t="shared" si="13"/>
        <v>#DIV/0!</v>
      </c>
      <c r="G104" s="181"/>
      <c r="H104" s="12">
        <v>42</v>
      </c>
      <c r="I104" s="13" t="e">
        <f t="shared" si="14"/>
        <v>#DIV/0!</v>
      </c>
      <c r="K104" s="181"/>
      <c r="L104" s="12">
        <v>42</v>
      </c>
      <c r="M104" s="13" t="e">
        <f t="shared" si="15"/>
        <v>#DIV/0!</v>
      </c>
      <c r="O104" s="181"/>
      <c r="P104" s="12">
        <v>42</v>
      </c>
      <c r="Q104" s="13" t="e">
        <f t="shared" si="16"/>
        <v>#DIV/0!</v>
      </c>
    </row>
    <row r="105" spans="3:17" hidden="1" x14ac:dyDescent="0.25">
      <c r="C105" s="181"/>
      <c r="D105" s="12">
        <v>43</v>
      </c>
      <c r="E105" s="13" t="e">
        <f t="shared" si="13"/>
        <v>#DIV/0!</v>
      </c>
      <c r="G105" s="181"/>
      <c r="H105" s="12">
        <v>43</v>
      </c>
      <c r="I105" s="13" t="e">
        <f t="shared" si="14"/>
        <v>#DIV/0!</v>
      </c>
      <c r="K105" s="181"/>
      <c r="L105" s="12">
        <v>43</v>
      </c>
      <c r="M105" s="13" t="e">
        <f t="shared" si="15"/>
        <v>#DIV/0!</v>
      </c>
      <c r="O105" s="181"/>
      <c r="P105" s="12">
        <v>43</v>
      </c>
      <c r="Q105" s="13" t="e">
        <f t="shared" si="16"/>
        <v>#DIV/0!</v>
      </c>
    </row>
    <row r="106" spans="3:17" hidden="1" x14ac:dyDescent="0.25">
      <c r="C106" s="14" t="s">
        <v>48</v>
      </c>
      <c r="D106" s="12">
        <v>44</v>
      </c>
      <c r="E106" s="13" t="e">
        <f>AVERAGE(D51:D52)</f>
        <v>#DIV/0!</v>
      </c>
      <c r="G106" s="14" t="s">
        <v>48</v>
      </c>
      <c r="H106" s="12">
        <v>44</v>
      </c>
      <c r="I106" s="13" t="e">
        <f>AVERAGE(H51:H52)</f>
        <v>#DIV/0!</v>
      </c>
      <c r="K106" s="14" t="s">
        <v>48</v>
      </c>
      <c r="L106" s="12">
        <v>44</v>
      </c>
      <c r="M106" s="13" t="e">
        <f>AVERAGE(L51:L52)</f>
        <v>#DIV/0!</v>
      </c>
      <c r="O106" s="14" t="s">
        <v>48</v>
      </c>
      <c r="P106" s="12">
        <v>44</v>
      </c>
      <c r="Q106" s="13" t="e">
        <f>AVERAGE(P51:P52)</f>
        <v>#DIV/0!</v>
      </c>
    </row>
    <row r="107" spans="3:17" hidden="1" x14ac:dyDescent="0.25">
      <c r="C107" s="181" t="s">
        <v>49</v>
      </c>
      <c r="D107" s="12">
        <v>45</v>
      </c>
      <c r="E107" s="13" t="e">
        <f>D53</f>
        <v>#DIV/0!</v>
      </c>
      <c r="G107" s="181" t="s">
        <v>49</v>
      </c>
      <c r="H107" s="12">
        <v>45</v>
      </c>
      <c r="I107" s="13" t="e">
        <f>H53</f>
        <v>#DIV/0!</v>
      </c>
      <c r="K107" s="181" t="s">
        <v>49</v>
      </c>
      <c r="L107" s="12">
        <v>45</v>
      </c>
      <c r="M107" s="13" t="e">
        <f>L53</f>
        <v>#DIV/0!</v>
      </c>
      <c r="O107" s="181" t="s">
        <v>49</v>
      </c>
      <c r="P107" s="12">
        <v>45</v>
      </c>
      <c r="Q107" s="13" t="e">
        <f>P53</f>
        <v>#DIV/0!</v>
      </c>
    </row>
    <row r="108" spans="3:17" hidden="1" x14ac:dyDescent="0.25">
      <c r="C108" s="181"/>
      <c r="D108" s="12">
        <v>46</v>
      </c>
      <c r="E108" s="13" t="e">
        <f>D54</f>
        <v>#DIV/0!</v>
      </c>
      <c r="G108" s="181"/>
      <c r="H108" s="12">
        <v>46</v>
      </c>
      <c r="I108" s="13" t="e">
        <f>H54</f>
        <v>#DIV/0!</v>
      </c>
      <c r="K108" s="181"/>
      <c r="L108" s="12">
        <v>46</v>
      </c>
      <c r="M108" s="13" t="e">
        <f>L54</f>
        <v>#DIV/0!</v>
      </c>
      <c r="O108" s="181"/>
      <c r="P108" s="12">
        <v>46</v>
      </c>
      <c r="Q108" s="13" t="e">
        <f>P54</f>
        <v>#DIV/0!</v>
      </c>
    </row>
    <row r="109" spans="3:17" hidden="1" x14ac:dyDescent="0.25">
      <c r="C109" s="181"/>
      <c r="D109" s="12">
        <v>47</v>
      </c>
      <c r="E109" s="13" t="e">
        <f>D55</f>
        <v>#DIV/0!</v>
      </c>
      <c r="G109" s="181"/>
      <c r="H109" s="12">
        <v>47</v>
      </c>
      <c r="I109" s="13" t="e">
        <f>H55</f>
        <v>#DIV/0!</v>
      </c>
      <c r="K109" s="181"/>
      <c r="L109" s="12">
        <v>47</v>
      </c>
      <c r="M109" s="13" t="e">
        <f>L55</f>
        <v>#DIV/0!</v>
      </c>
      <c r="O109" s="181"/>
      <c r="P109" s="12">
        <v>47</v>
      </c>
      <c r="Q109" s="13" t="e">
        <f>P55</f>
        <v>#DIV/0!</v>
      </c>
    </row>
    <row r="110" spans="3:17" hidden="1" x14ac:dyDescent="0.25">
      <c r="C110" s="14" t="s">
        <v>50</v>
      </c>
      <c r="D110" s="12">
        <v>48</v>
      </c>
      <c r="E110" s="13" t="e">
        <f>D56</f>
        <v>#DIV/0!</v>
      </c>
      <c r="G110" s="14" t="s">
        <v>50</v>
      </c>
      <c r="H110" s="12">
        <v>48</v>
      </c>
      <c r="I110" s="13" t="e">
        <f>H56</f>
        <v>#DIV/0!</v>
      </c>
      <c r="K110" s="14" t="s">
        <v>50</v>
      </c>
      <c r="L110" s="12">
        <v>48</v>
      </c>
      <c r="M110" s="13" t="e">
        <f>L56</f>
        <v>#DIV/0!</v>
      </c>
      <c r="O110" s="14" t="s">
        <v>50</v>
      </c>
      <c r="P110" s="12">
        <v>48</v>
      </c>
      <c r="Q110" s="13" t="e">
        <f>P56</f>
        <v>#DIV/0!</v>
      </c>
    </row>
    <row r="111" spans="3:17" hidden="1" x14ac:dyDescent="0.25">
      <c r="C111" s="181" t="s">
        <v>51</v>
      </c>
      <c r="D111" s="12">
        <v>49</v>
      </c>
      <c r="E111" s="13" t="e">
        <f>D58</f>
        <v>#DIV/0!</v>
      </c>
      <c r="G111" s="181" t="s">
        <v>51</v>
      </c>
      <c r="H111" s="12">
        <v>49</v>
      </c>
      <c r="I111" s="13" t="e">
        <f>H58</f>
        <v>#DIV/0!</v>
      </c>
      <c r="K111" s="181" t="s">
        <v>51</v>
      </c>
      <c r="L111" s="12">
        <v>49</v>
      </c>
      <c r="M111" s="13" t="e">
        <f>L58</f>
        <v>#DIV/0!</v>
      </c>
      <c r="O111" s="181" t="s">
        <v>51</v>
      </c>
      <c r="P111" s="12">
        <v>49</v>
      </c>
      <c r="Q111" s="13" t="e">
        <f>P58</f>
        <v>#DIV/0!</v>
      </c>
    </row>
    <row r="112" spans="3:17" hidden="1" x14ac:dyDescent="0.25">
      <c r="C112" s="181"/>
      <c r="D112" s="12">
        <v>50</v>
      </c>
      <c r="E112" s="13" t="e">
        <f>D59</f>
        <v>#DIV/0!</v>
      </c>
      <c r="G112" s="181"/>
      <c r="H112" s="12">
        <v>50</v>
      </c>
      <c r="I112" s="13" t="e">
        <f>H59</f>
        <v>#DIV/0!</v>
      </c>
      <c r="K112" s="181"/>
      <c r="L112" s="12">
        <v>50</v>
      </c>
      <c r="M112" s="13" t="e">
        <f>L59</f>
        <v>#DIV/0!</v>
      </c>
      <c r="O112" s="181"/>
      <c r="P112" s="12">
        <v>50</v>
      </c>
      <c r="Q112" s="13" t="e">
        <f>P59</f>
        <v>#DIV/0!</v>
      </c>
    </row>
    <row r="113" spans="3:17" hidden="1" x14ac:dyDescent="0.25">
      <c r="C113" s="181"/>
      <c r="D113" s="12">
        <v>51</v>
      </c>
      <c r="E113" s="13" t="e">
        <f>D60</f>
        <v>#DIV/0!</v>
      </c>
      <c r="G113" s="181"/>
      <c r="H113" s="12">
        <v>51</v>
      </c>
      <c r="I113" s="13" t="e">
        <f>H60</f>
        <v>#DIV/0!</v>
      </c>
      <c r="K113" s="181"/>
      <c r="L113" s="12">
        <v>51</v>
      </c>
      <c r="M113" s="13" t="e">
        <f>L60</f>
        <v>#DIV/0!</v>
      </c>
      <c r="O113" s="181"/>
      <c r="P113" s="12">
        <v>51</v>
      </c>
      <c r="Q113" s="13" t="e">
        <f>P60</f>
        <v>#DIV/0!</v>
      </c>
    </row>
    <row r="114" spans="3:17" hidden="1" x14ac:dyDescent="0.25">
      <c r="C114" s="181"/>
      <c r="D114" s="12">
        <v>52</v>
      </c>
      <c r="E114" s="13" t="e">
        <f>D61</f>
        <v>#DIV/0!</v>
      </c>
      <c r="G114" s="181"/>
      <c r="H114" s="12">
        <v>52</v>
      </c>
      <c r="I114" s="13" t="e">
        <f>H61</f>
        <v>#DIV/0!</v>
      </c>
      <c r="K114" s="181"/>
      <c r="L114" s="12">
        <v>52</v>
      </c>
      <c r="M114" s="13" t="e">
        <f>L61</f>
        <v>#DIV/0!</v>
      </c>
      <c r="O114" s="181"/>
      <c r="P114" s="12">
        <v>52</v>
      </c>
      <c r="Q114" s="13" t="e">
        <f>P61</f>
        <v>#DIV/0!</v>
      </c>
    </row>
  </sheetData>
  <sheetProtection algorithmName="SHA-512" hashValue="Laa9mePVM//yT4qhdbjuw1XWbS2isbTOJZhJFKFhiIV82kkyWE/7MIYaSz4UAl9nDEXjBhKv2rpG61Dan0M8rA==" saltValue="22Fh7/donBUQ6yjCGtRscQ==" spinCount="100000" sheet="1" objects="1" scenarios="1"/>
  <mergeCells count="58">
    <mergeCell ref="AA3:AC3"/>
    <mergeCell ref="V3:X3"/>
    <mergeCell ref="V18:X18"/>
    <mergeCell ref="AA18:AC18"/>
    <mergeCell ref="K107:K109"/>
    <mergeCell ref="K98:K101"/>
    <mergeCell ref="K102:K105"/>
    <mergeCell ref="K63:K66"/>
    <mergeCell ref="K68:K70"/>
    <mergeCell ref="K72:K75"/>
    <mergeCell ref="K76:K79"/>
    <mergeCell ref="K80:K83"/>
    <mergeCell ref="K111:K114"/>
    <mergeCell ref="O63:O66"/>
    <mergeCell ref="O68:O70"/>
    <mergeCell ref="O72:O75"/>
    <mergeCell ref="O76:O79"/>
    <mergeCell ref="O80:O83"/>
    <mergeCell ref="O85:O88"/>
    <mergeCell ref="O89:O92"/>
    <mergeCell ref="O94:O96"/>
    <mergeCell ref="O98:O101"/>
    <mergeCell ref="O102:O105"/>
    <mergeCell ref="O107:O109"/>
    <mergeCell ref="O111:O114"/>
    <mergeCell ref="K85:K88"/>
    <mergeCell ref="K89:K92"/>
    <mergeCell ref="K94:K96"/>
    <mergeCell ref="C107:C109"/>
    <mergeCell ref="C111:C114"/>
    <mergeCell ref="G63:G66"/>
    <mergeCell ref="G68:G70"/>
    <mergeCell ref="G72:G75"/>
    <mergeCell ref="G76:G79"/>
    <mergeCell ref="G80:G83"/>
    <mergeCell ref="G85:G88"/>
    <mergeCell ref="G89:G92"/>
    <mergeCell ref="G94:G96"/>
    <mergeCell ref="G98:G101"/>
    <mergeCell ref="G102:G105"/>
    <mergeCell ref="G107:G109"/>
    <mergeCell ref="G111:G114"/>
    <mergeCell ref="C85:C88"/>
    <mergeCell ref="C89:C92"/>
    <mergeCell ref="C94:C96"/>
    <mergeCell ref="C98:C101"/>
    <mergeCell ref="C102:C105"/>
    <mergeCell ref="C63:C66"/>
    <mergeCell ref="C68:C70"/>
    <mergeCell ref="C72:C75"/>
    <mergeCell ref="C76:C79"/>
    <mergeCell ref="C80:C83"/>
    <mergeCell ref="V1:X1"/>
    <mergeCell ref="A1:C1"/>
    <mergeCell ref="D1:G1"/>
    <mergeCell ref="H1:K1"/>
    <mergeCell ref="L1:O1"/>
    <mergeCell ref="P1:S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Pirelli Synthèse</vt:lpstr>
      <vt:lpstr>KPI 1</vt:lpstr>
      <vt:lpstr>KPI 5</vt:lpstr>
      <vt:lpstr>KPI 10</vt:lpstr>
      <vt:lpstr>KPI 11</vt:lpstr>
      <vt:lpstr>Données Pirelli</vt:lpstr>
    </vt:vector>
  </TitlesOfParts>
  <Company>NDL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ERNST</dc:creator>
  <cp:lastModifiedBy>8805962Y</cp:lastModifiedBy>
  <cp:lastPrinted>2017-05-03T08:12:39Z</cp:lastPrinted>
  <dcterms:created xsi:type="dcterms:W3CDTF">2017-04-13T07:42:46Z</dcterms:created>
  <dcterms:modified xsi:type="dcterms:W3CDTF">2017-05-05T11:09:39Z</dcterms:modified>
</cp:coreProperties>
</file>