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Documents\"/>
    </mc:Choice>
  </mc:AlternateContent>
  <bookViews>
    <workbookView xWindow="120" yWindow="75" windowWidth="18915" windowHeight="11820" tabRatio="512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F65" i="1" l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D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C63" i="1"/>
  <c r="C3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D58" i="1"/>
  <c r="C58" i="1"/>
  <c r="AF54" i="1" l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AF37" i="1"/>
  <c r="AF53" i="1" s="1"/>
  <c r="AE37" i="1"/>
  <c r="AE53" i="1" s="1"/>
  <c r="AD37" i="1"/>
  <c r="AD53" i="1" s="1"/>
  <c r="AC37" i="1"/>
  <c r="AC53" i="1" s="1"/>
  <c r="AB37" i="1"/>
  <c r="AB53" i="1" s="1"/>
  <c r="AA37" i="1"/>
  <c r="AA53" i="1" s="1"/>
  <c r="Z37" i="1"/>
  <c r="Z53" i="1" s="1"/>
  <c r="Y37" i="1"/>
  <c r="Y53" i="1" s="1"/>
  <c r="X37" i="1"/>
  <c r="X53" i="1" s="1"/>
  <c r="W37" i="1"/>
  <c r="W53" i="1" s="1"/>
  <c r="V37" i="1"/>
  <c r="V53" i="1" s="1"/>
  <c r="U37" i="1"/>
  <c r="U53" i="1" s="1"/>
  <c r="T37" i="1"/>
  <c r="T53" i="1" s="1"/>
  <c r="S37" i="1"/>
  <c r="S53" i="1" s="1"/>
  <c r="R37" i="1"/>
  <c r="R53" i="1" s="1"/>
  <c r="Q37" i="1"/>
  <c r="Q53" i="1" s="1"/>
  <c r="P37" i="1"/>
  <c r="P53" i="1" s="1"/>
  <c r="O37" i="1"/>
  <c r="O53" i="1" s="1"/>
  <c r="N37" i="1"/>
  <c r="N53" i="1" s="1"/>
  <c r="M37" i="1"/>
  <c r="M53" i="1" s="1"/>
  <c r="L37" i="1"/>
  <c r="L53" i="1" s="1"/>
  <c r="K37" i="1"/>
  <c r="K53" i="1" s="1"/>
  <c r="J37" i="1"/>
  <c r="J53" i="1" s="1"/>
  <c r="I37" i="1"/>
  <c r="I53" i="1" s="1"/>
  <c r="H37" i="1"/>
  <c r="H53" i="1" s="1"/>
  <c r="G37" i="1"/>
  <c r="G53" i="1" s="1"/>
  <c r="F37" i="1"/>
  <c r="F53" i="1" s="1"/>
  <c r="E37" i="1"/>
  <c r="E53" i="1" s="1"/>
  <c r="D37" i="1"/>
  <c r="D53" i="1" s="1"/>
  <c r="C37" i="1"/>
  <c r="C53" i="1" s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5" i="1"/>
  <c r="B4" i="1"/>
  <c r="M41" i="1"/>
  <c r="M43" i="1"/>
  <c r="M45" i="1"/>
  <c r="M47" i="1"/>
  <c r="M49" i="1"/>
  <c r="AF39" i="1"/>
  <c r="AF40" i="1"/>
  <c r="AF41" i="1"/>
  <c r="AF42" i="1"/>
  <c r="AF43" i="1"/>
  <c r="AF44" i="1"/>
  <c r="AF45" i="1"/>
  <c r="AF46" i="1"/>
  <c r="AF47" i="1"/>
  <c r="AF48" i="1"/>
  <c r="AF49" i="1"/>
  <c r="AE39" i="1"/>
  <c r="AE40" i="1"/>
  <c r="AE41" i="1"/>
  <c r="AE42" i="1"/>
  <c r="AE43" i="1"/>
  <c r="AE44" i="1"/>
  <c r="AE45" i="1"/>
  <c r="AE46" i="1"/>
  <c r="AE47" i="1"/>
  <c r="AE48" i="1"/>
  <c r="AE49" i="1"/>
  <c r="AD39" i="1"/>
  <c r="AD40" i="1"/>
  <c r="AD41" i="1"/>
  <c r="AD42" i="1"/>
  <c r="AD43" i="1"/>
  <c r="AD44" i="1"/>
  <c r="AD45" i="1"/>
  <c r="AD46" i="1"/>
  <c r="AD47" i="1"/>
  <c r="AD48" i="1"/>
  <c r="AD49" i="1"/>
  <c r="AC39" i="1"/>
  <c r="AC40" i="1"/>
  <c r="AC41" i="1"/>
  <c r="AC42" i="1"/>
  <c r="AC43" i="1"/>
  <c r="AC44" i="1"/>
  <c r="AC45" i="1"/>
  <c r="AC46" i="1"/>
  <c r="AC47" i="1"/>
  <c r="AC48" i="1"/>
  <c r="AC49" i="1"/>
  <c r="AB39" i="1"/>
  <c r="AB40" i="1"/>
  <c r="AB41" i="1"/>
  <c r="AB42" i="1"/>
  <c r="AB43" i="1"/>
  <c r="AB44" i="1"/>
  <c r="AB45" i="1"/>
  <c r="AB46" i="1"/>
  <c r="AB47" i="1"/>
  <c r="AB48" i="1"/>
  <c r="AB49" i="1"/>
  <c r="AA39" i="1"/>
  <c r="AA40" i="1"/>
  <c r="AA41" i="1"/>
  <c r="AA42" i="1"/>
  <c r="AA43" i="1"/>
  <c r="AA44" i="1"/>
  <c r="AA45" i="1"/>
  <c r="AA46" i="1"/>
  <c r="AA47" i="1"/>
  <c r="AA48" i="1"/>
  <c r="AA49" i="1"/>
  <c r="Z39" i="1"/>
  <c r="Z40" i="1"/>
  <c r="Z41" i="1"/>
  <c r="Z42" i="1"/>
  <c r="Z43" i="1"/>
  <c r="Z44" i="1"/>
  <c r="Z45" i="1"/>
  <c r="Z46" i="1"/>
  <c r="Z47" i="1"/>
  <c r="Z48" i="1"/>
  <c r="Z49" i="1"/>
  <c r="Y39" i="1"/>
  <c r="Y40" i="1"/>
  <c r="Y41" i="1"/>
  <c r="Y42" i="1"/>
  <c r="Y43" i="1"/>
  <c r="Y44" i="1"/>
  <c r="Y45" i="1"/>
  <c r="Y46" i="1"/>
  <c r="Y47" i="1"/>
  <c r="Y48" i="1"/>
  <c r="Y49" i="1"/>
  <c r="X39" i="1"/>
  <c r="X40" i="1"/>
  <c r="X41" i="1"/>
  <c r="X42" i="1"/>
  <c r="X43" i="1"/>
  <c r="X44" i="1"/>
  <c r="X45" i="1"/>
  <c r="X46" i="1"/>
  <c r="X47" i="1"/>
  <c r="X48" i="1"/>
  <c r="X49" i="1"/>
  <c r="W39" i="1"/>
  <c r="W40" i="1"/>
  <c r="W41" i="1"/>
  <c r="W42" i="1"/>
  <c r="W43" i="1"/>
  <c r="W44" i="1"/>
  <c r="W45" i="1"/>
  <c r="W46" i="1"/>
  <c r="W47" i="1"/>
  <c r="W48" i="1"/>
  <c r="W49" i="1"/>
  <c r="V39" i="1"/>
  <c r="V40" i="1"/>
  <c r="V41" i="1"/>
  <c r="V42" i="1"/>
  <c r="V43" i="1"/>
  <c r="V44" i="1"/>
  <c r="V45" i="1"/>
  <c r="V46" i="1"/>
  <c r="V47" i="1"/>
  <c r="V48" i="1"/>
  <c r="V49" i="1"/>
  <c r="U39" i="1"/>
  <c r="U40" i="1"/>
  <c r="U41" i="1"/>
  <c r="U42" i="1"/>
  <c r="U43" i="1"/>
  <c r="U44" i="1"/>
  <c r="U45" i="1"/>
  <c r="U46" i="1"/>
  <c r="U47" i="1"/>
  <c r="U48" i="1"/>
  <c r="U49" i="1"/>
  <c r="T39" i="1"/>
  <c r="T40" i="1"/>
  <c r="T41" i="1"/>
  <c r="T42" i="1"/>
  <c r="T43" i="1"/>
  <c r="T44" i="1"/>
  <c r="T45" i="1"/>
  <c r="T46" i="1"/>
  <c r="T47" i="1"/>
  <c r="T48" i="1"/>
  <c r="T49" i="1"/>
  <c r="S39" i="1"/>
  <c r="S40" i="1"/>
  <c r="S41" i="1"/>
  <c r="S42" i="1"/>
  <c r="S43" i="1"/>
  <c r="S44" i="1"/>
  <c r="S45" i="1"/>
  <c r="S46" i="1"/>
  <c r="S47" i="1"/>
  <c r="S48" i="1"/>
  <c r="S49" i="1"/>
  <c r="R39" i="1"/>
  <c r="R40" i="1"/>
  <c r="R41" i="1"/>
  <c r="R42" i="1"/>
  <c r="R43" i="1"/>
  <c r="R44" i="1"/>
  <c r="R45" i="1"/>
  <c r="R46" i="1"/>
  <c r="R47" i="1"/>
  <c r="R48" i="1"/>
  <c r="R49" i="1"/>
  <c r="Q39" i="1"/>
  <c r="R38" i="1"/>
  <c r="R59" i="1" s="1"/>
  <c r="Q40" i="1"/>
  <c r="Q41" i="1"/>
  <c r="Q42" i="1"/>
  <c r="Q43" i="1"/>
  <c r="Q44" i="1"/>
  <c r="Q45" i="1"/>
  <c r="Q46" i="1"/>
  <c r="Q47" i="1"/>
  <c r="Q48" i="1"/>
  <c r="Q49" i="1"/>
  <c r="P39" i="1"/>
  <c r="P40" i="1"/>
  <c r="P41" i="1"/>
  <c r="P42" i="1"/>
  <c r="P43" i="1"/>
  <c r="P44" i="1"/>
  <c r="P45" i="1"/>
  <c r="P46" i="1"/>
  <c r="P47" i="1"/>
  <c r="P48" i="1"/>
  <c r="P49" i="1"/>
  <c r="O39" i="1"/>
  <c r="O40" i="1"/>
  <c r="O41" i="1"/>
  <c r="O42" i="1"/>
  <c r="O43" i="1"/>
  <c r="O44" i="1"/>
  <c r="O45" i="1"/>
  <c r="O46" i="1"/>
  <c r="O47" i="1"/>
  <c r="O48" i="1"/>
  <c r="O49" i="1"/>
  <c r="N39" i="1"/>
  <c r="N40" i="1"/>
  <c r="N41" i="1"/>
  <c r="N42" i="1"/>
  <c r="N43" i="1"/>
  <c r="N44" i="1"/>
  <c r="N45" i="1"/>
  <c r="N46" i="1"/>
  <c r="N47" i="1"/>
  <c r="N48" i="1"/>
  <c r="N49" i="1"/>
  <c r="M38" i="1"/>
  <c r="M59" i="1" s="1"/>
  <c r="M39" i="1"/>
  <c r="M40" i="1"/>
  <c r="M42" i="1"/>
  <c r="M44" i="1"/>
  <c r="M46" i="1"/>
  <c r="M48" i="1"/>
  <c r="L39" i="1"/>
  <c r="L40" i="1"/>
  <c r="L41" i="1"/>
  <c r="L42" i="1"/>
  <c r="L43" i="1"/>
  <c r="L44" i="1"/>
  <c r="L45" i="1"/>
  <c r="L46" i="1"/>
  <c r="L47" i="1"/>
  <c r="L48" i="1"/>
  <c r="L49" i="1"/>
  <c r="K39" i="1"/>
  <c r="K40" i="1"/>
  <c r="K41" i="1"/>
  <c r="K42" i="1"/>
  <c r="K43" i="1"/>
  <c r="K44" i="1"/>
  <c r="K45" i="1"/>
  <c r="K46" i="1"/>
  <c r="K47" i="1"/>
  <c r="K48" i="1"/>
  <c r="K49" i="1"/>
  <c r="J39" i="1"/>
  <c r="J40" i="1"/>
  <c r="J41" i="1"/>
  <c r="J42" i="1"/>
  <c r="J43" i="1"/>
  <c r="J44" i="1"/>
  <c r="J45" i="1"/>
  <c r="J46" i="1"/>
  <c r="J47" i="1"/>
  <c r="J48" i="1"/>
  <c r="J49" i="1"/>
  <c r="I39" i="1"/>
  <c r="I40" i="1"/>
  <c r="I41" i="1"/>
  <c r="I42" i="1"/>
  <c r="I43" i="1"/>
  <c r="I44" i="1"/>
  <c r="I45" i="1"/>
  <c r="I46" i="1"/>
  <c r="I47" i="1"/>
  <c r="I48" i="1"/>
  <c r="I49" i="1"/>
  <c r="H39" i="1"/>
  <c r="H40" i="1"/>
  <c r="H41" i="1"/>
  <c r="H42" i="1"/>
  <c r="H43" i="1"/>
  <c r="H44" i="1"/>
  <c r="H45" i="1"/>
  <c r="H46" i="1"/>
  <c r="H47" i="1"/>
  <c r="H48" i="1"/>
  <c r="H49" i="1"/>
  <c r="G39" i="1"/>
  <c r="G40" i="1"/>
  <c r="G41" i="1"/>
  <c r="G42" i="1"/>
  <c r="G43" i="1"/>
  <c r="G44" i="1"/>
  <c r="G45" i="1"/>
  <c r="G46" i="1"/>
  <c r="G47" i="1"/>
  <c r="G48" i="1"/>
  <c r="G49" i="1"/>
  <c r="F39" i="1"/>
  <c r="F40" i="1"/>
  <c r="F41" i="1"/>
  <c r="F42" i="1"/>
  <c r="F43" i="1"/>
  <c r="F44" i="1"/>
  <c r="F45" i="1"/>
  <c r="F46" i="1"/>
  <c r="F47" i="1"/>
  <c r="F48" i="1"/>
  <c r="F49" i="1"/>
  <c r="E39" i="1"/>
  <c r="E40" i="1"/>
  <c r="E41" i="1"/>
  <c r="E42" i="1"/>
  <c r="E43" i="1"/>
  <c r="E44" i="1"/>
  <c r="E45" i="1"/>
  <c r="E46" i="1"/>
  <c r="E47" i="1"/>
  <c r="E48" i="1"/>
  <c r="E49" i="1"/>
  <c r="D39" i="1"/>
  <c r="D40" i="1"/>
  <c r="D41" i="1"/>
  <c r="D42" i="1"/>
  <c r="D43" i="1"/>
  <c r="D44" i="1"/>
  <c r="D45" i="1"/>
  <c r="D46" i="1"/>
  <c r="D47" i="1"/>
  <c r="D48" i="1"/>
  <c r="D49" i="1"/>
  <c r="C39" i="1"/>
  <c r="C59" i="1" s="1"/>
  <c r="C40" i="1"/>
  <c r="C41" i="1"/>
  <c r="C42" i="1"/>
  <c r="C43" i="1"/>
  <c r="C44" i="1"/>
  <c r="C45" i="1"/>
  <c r="C46" i="1"/>
  <c r="C47" i="1"/>
  <c r="C48" i="1"/>
  <c r="C49" i="1"/>
  <c r="D38" i="1" l="1"/>
  <c r="D59" i="1" s="1"/>
  <c r="E38" i="1"/>
  <c r="E59" i="1" s="1"/>
  <c r="F38" i="1"/>
  <c r="F59" i="1" s="1"/>
  <c r="G38" i="1"/>
  <c r="G59" i="1" s="1"/>
  <c r="H38" i="1"/>
  <c r="H59" i="1" s="1"/>
  <c r="I38" i="1"/>
  <c r="I59" i="1" s="1"/>
  <c r="J38" i="1"/>
  <c r="J59" i="1" s="1"/>
  <c r="K38" i="1"/>
  <c r="K59" i="1" s="1"/>
  <c r="L38" i="1"/>
  <c r="L59" i="1" s="1"/>
  <c r="N38" i="1"/>
  <c r="N59" i="1" s="1"/>
  <c r="O38" i="1"/>
  <c r="O59" i="1" s="1"/>
  <c r="P38" i="1"/>
  <c r="P59" i="1" s="1"/>
  <c r="Q38" i="1"/>
  <c r="Q59" i="1" s="1"/>
  <c r="S38" i="1"/>
  <c r="S59" i="1" s="1"/>
  <c r="T38" i="1"/>
  <c r="T59" i="1" s="1"/>
  <c r="U38" i="1"/>
  <c r="U59" i="1" s="1"/>
  <c r="V38" i="1"/>
  <c r="V59" i="1" s="1"/>
  <c r="W38" i="1"/>
  <c r="W59" i="1" s="1"/>
  <c r="X38" i="1"/>
  <c r="X59" i="1" s="1"/>
  <c r="Y38" i="1"/>
  <c r="Y59" i="1" s="1"/>
  <c r="Z38" i="1"/>
  <c r="Z59" i="1" s="1"/>
  <c r="AA38" i="1"/>
  <c r="AA59" i="1" s="1"/>
  <c r="AB38" i="1"/>
  <c r="AB59" i="1" s="1"/>
  <c r="AC38" i="1"/>
  <c r="AC59" i="1" s="1"/>
  <c r="AD38" i="1"/>
  <c r="AD59" i="1" s="1"/>
  <c r="AE38" i="1"/>
  <c r="AE59" i="1" s="1"/>
  <c r="AF38" i="1"/>
  <c r="AF59" i="1" s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4" i="1"/>
  <c r="AA33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5" i="1"/>
  <c r="AA4" i="1"/>
</calcChain>
</file>

<file path=xl/sharedStrings.xml><?xml version="1.0" encoding="utf-8"?>
<sst xmlns="http://schemas.openxmlformats.org/spreadsheetml/2006/main" count="84" uniqueCount="81">
  <si>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</si>
  <si>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</si>
  <si>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</si>
  <si>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</si>
  <si>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</si>
  <si>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</si>
  <si>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</si>
  <si>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</si>
  <si>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</si>
  <si>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</si>
  <si>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</si>
  <si>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</si>
  <si>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</si>
  <si>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</si>
  <si>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</si>
  <si>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Stat 1</t>
  </si>
  <si>
    <t>Stat 2</t>
  </si>
  <si>
    <t>Stat 3</t>
  </si>
  <si>
    <t>Stat 4</t>
  </si>
  <si>
    <t>Stat 5</t>
  </si>
  <si>
    <t>Stat 6</t>
  </si>
  <si>
    <t>Stat 7</t>
  </si>
  <si>
    <t>Stat 8</t>
  </si>
  <si>
    <t>Stat 9</t>
  </si>
  <si>
    <t>Stat 10</t>
  </si>
  <si>
    <t>Stat 11</t>
  </si>
  <si>
    <t>Stat 12</t>
  </si>
  <si>
    <t>Stat 13</t>
  </si>
  <si>
    <t>Stat 14</t>
  </si>
  <si>
    <t>Stat 15</t>
  </si>
  <si>
    <t>Stat 16</t>
  </si>
  <si>
    <t>Stat 17</t>
  </si>
  <si>
    <t>Stat 18</t>
  </si>
  <si>
    <t>Stat 19</t>
  </si>
  <si>
    <t>Stat 20</t>
  </si>
  <si>
    <t>Stat 21</t>
  </si>
  <si>
    <t>Stat 22</t>
  </si>
  <si>
    <t>Stat 23</t>
  </si>
  <si>
    <t>Stat 24</t>
  </si>
  <si>
    <t>Stat 25</t>
  </si>
  <si>
    <t>Stat 26</t>
  </si>
  <si>
    <t>Stat 27</t>
  </si>
  <si>
    <t>Stat 28</t>
  </si>
  <si>
    <t>Stat 29</t>
  </si>
  <si>
    <t>Stat 30</t>
  </si>
  <si>
    <t>Somme</t>
  </si>
  <si>
    <t>Joueur 16</t>
  </si>
  <si>
    <t>Joueur 17</t>
  </si>
  <si>
    <t>Joueur 18</t>
  </si>
  <si>
    <t>Joueur 19</t>
  </si>
  <si>
    <t>Joueur 20</t>
  </si>
  <si>
    <t>Joueur 21</t>
  </si>
  <si>
    <t>Joueur 22</t>
  </si>
  <si>
    <t>Joueur 23</t>
  </si>
  <si>
    <t>Joueur 24</t>
  </si>
  <si>
    <t>Moyenne</t>
  </si>
  <si>
    <t>Équipe 1</t>
  </si>
  <si>
    <t>Équipe 2</t>
  </si>
  <si>
    <t>Équipe 3</t>
  </si>
  <si>
    <t>Équipe 4</t>
  </si>
  <si>
    <t>Équipe 5</t>
  </si>
  <si>
    <t>Équipe 6</t>
  </si>
  <si>
    <t>Équipe 7</t>
  </si>
  <si>
    <t>Équipe 8</t>
  </si>
  <si>
    <t>Équipe 9</t>
  </si>
  <si>
    <t>Équipe 10</t>
  </si>
  <si>
    <t>Équipe 11</t>
  </si>
  <si>
    <t>Équipe 12</t>
  </si>
  <si>
    <t xml:space="preserve">Nom </t>
  </si>
  <si>
    <t>Index</t>
  </si>
  <si>
    <t>Index ;</t>
  </si>
  <si>
    <t>Index des équipes</t>
  </si>
  <si>
    <t>Index des statistiques</t>
  </si>
  <si>
    <t>Nom</t>
  </si>
  <si>
    <t>Statistiques par équipes (automatique)</t>
  </si>
  <si>
    <t>Statistiques par recherche d'un joueur (à saisir)</t>
  </si>
  <si>
    <t>Statistiques par recherche d'une équipe (à saisir)</t>
  </si>
  <si>
    <t>Joueur</t>
  </si>
  <si>
    <t>Équipe</t>
  </si>
  <si>
    <t>Meilleur joueur/équipe dans chaque statistique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</si>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</sst>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8265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34998626667073579"/>
      </right>
      <top/>
      <bottom style="thin">
        <color theme="0" tint="-0.34998626667073579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20" xfId="0" applyFont="1" applyFill="1" applyBorder="1"/>
    <xf numFmtId="0" fontId="1" fillId="5" borderId="1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6" borderId="22" xfId="0" applyFont="1" applyFill="1" applyBorder="1" applyAlignment="1">
      <alignment horizontal="center"/>
    </xf>
    <xf numFmtId="0" fontId="1" fillId="6" borderId="26" xfId="0" applyFont="1" applyFill="1" applyBorder="1" applyAlignment="1">
      <alignment horizontal="center"/>
    </xf>
    <xf numFmtId="0" fontId="1" fillId="6" borderId="28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31" xfId="0" applyFont="1" applyFill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5" borderId="29" xfId="0" applyFont="1" applyFill="1" applyBorder="1" applyAlignment="1">
      <alignment horizontal="center"/>
    </xf>
    <xf numFmtId="0" fontId="1" fillId="5" borderId="3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31" xfId="0" applyFont="1" applyFill="1" applyBorder="1" applyAlignment="1">
      <alignment horizontal="center"/>
    </xf>
    <xf numFmtId="0" fontId="1" fillId="7" borderId="20" xfId="0" applyFont="1" applyFill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82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H67"/>
  <sheetViews>
    <sheetView tabSelected="1" topLeftCell="A22" zoomScale="55" zoomScaleNormal="55" workbookViewId="0">
      <selection activeCell="AL20" sqref="AL20"/>
    </sheetView>
  </sheetViews>
  <sheetFormatPr baseColWidth="10" defaultRowHeight="15" x14ac:dyDescent="0.25"/>
  <cols>
    <col min="34" max="34" width="15" customWidth="1"/>
  </cols>
  <sheetData>
    <row r="2" spans="2:34" ht="23.25" customHeight="1" x14ac:dyDescent="0.3">
      <c r="B2" s="28" t="s">
        <v>70</v>
      </c>
      <c r="C2" s="28">
        <v>1</v>
      </c>
      <c r="D2" s="28">
        <v>1</v>
      </c>
      <c r="E2" s="28">
        <v>1</v>
      </c>
      <c r="F2" s="28">
        <v>1</v>
      </c>
      <c r="G2" s="28">
        <v>2</v>
      </c>
      <c r="H2" s="28">
        <v>2</v>
      </c>
      <c r="I2" s="28">
        <v>2</v>
      </c>
      <c r="J2" s="28">
        <v>2</v>
      </c>
      <c r="K2" s="28">
        <v>3</v>
      </c>
      <c r="L2" s="28">
        <v>3</v>
      </c>
      <c r="M2" s="28">
        <v>3</v>
      </c>
      <c r="N2" s="28">
        <v>3</v>
      </c>
      <c r="O2" s="28">
        <v>4</v>
      </c>
      <c r="P2" s="28">
        <v>4</v>
      </c>
      <c r="Q2" s="28">
        <v>4</v>
      </c>
      <c r="R2" s="28">
        <v>4</v>
      </c>
      <c r="S2" s="28">
        <v>5</v>
      </c>
      <c r="T2" s="28">
        <v>5</v>
      </c>
      <c r="U2" s="28">
        <v>5</v>
      </c>
      <c r="V2" s="28">
        <v>5</v>
      </c>
      <c r="W2" s="28">
        <v>6</v>
      </c>
      <c r="X2" s="28">
        <v>6</v>
      </c>
      <c r="Y2" s="28">
        <v>6</v>
      </c>
      <c r="Z2" s="28">
        <v>6</v>
      </c>
      <c r="AA2" s="50"/>
      <c r="AB2" s="51"/>
      <c r="AD2" s="52" t="s">
        <v>71</v>
      </c>
      <c r="AE2" s="52"/>
      <c r="AG2" s="52" t="s">
        <v>72</v>
      </c>
      <c r="AH2" s="52"/>
    </row>
    <row r="3" spans="2:34" ht="23.25" customHeight="1" x14ac:dyDescent="0.25">
      <c r="B3" s="27"/>
      <c r="C3" s="23" t="s">
        <v>0</v>
      </c>
      <c r="D3" s="23" t="s">
        <v>1</v>
      </c>
      <c r="E3" s="23" t="s">
        <v>2</v>
      </c>
      <c r="F3" s="24" t="s">
        <v>3</v>
      </c>
      <c r="G3" s="23" t="s">
        <v>4</v>
      </c>
      <c r="H3" s="23" t="s">
        <v>5</v>
      </c>
      <c r="I3" s="23" t="s">
        <v>6</v>
      </c>
      <c r="J3" s="23" t="s">
        <v>7</v>
      </c>
      <c r="K3" s="23" t="s">
        <v>8</v>
      </c>
      <c r="L3" s="23" t="s">
        <v>9</v>
      </c>
      <c r="M3" s="23" t="s">
        <v>10</v>
      </c>
      <c r="N3" s="23" t="s">
        <v>11</v>
      </c>
      <c r="O3" s="23" t="s">
        <v>12</v>
      </c>
      <c r="P3" s="24" t="s">
        <v>13</v>
      </c>
      <c r="Q3" s="24" t="s">
        <v>14</v>
      </c>
      <c r="R3" s="24" t="s">
        <v>46</v>
      </c>
      <c r="S3" s="24" t="s">
        <v>47</v>
      </c>
      <c r="T3" s="24" t="s">
        <v>48</v>
      </c>
      <c r="U3" s="24" t="s">
        <v>49</v>
      </c>
      <c r="V3" s="24" t="s">
        <v>50</v>
      </c>
      <c r="W3" s="24" t="s">
        <v>51</v>
      </c>
      <c r="X3" s="24" t="s">
        <v>52</v>
      </c>
      <c r="Y3" s="24" t="s">
        <v>53</v>
      </c>
      <c r="Z3" s="24" t="s">
        <v>54</v>
      </c>
      <c r="AA3" s="25" t="s">
        <v>45</v>
      </c>
      <c r="AB3" s="26" t="s">
        <v>55</v>
      </c>
    </row>
    <row r="4" spans="2:34" ht="23.25" customHeight="1" x14ac:dyDescent="0.25">
      <c r="B4" s="23" t="str">
        <f t="shared" ref="B4:B33" si="0">AH5</f>
        <v>Stat 1</v>
      </c>
      <c r="C4" s="4">
        <v>1</v>
      </c>
      <c r="D4" s="5"/>
      <c r="E4" s="5">
        <v>15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6"/>
      <c r="R4" s="5"/>
      <c r="S4" s="5"/>
      <c r="T4" s="5"/>
      <c r="U4" s="5"/>
      <c r="V4" s="5"/>
      <c r="W4" s="5"/>
      <c r="X4" s="5"/>
      <c r="Y4" s="5"/>
      <c r="Z4" s="6"/>
      <c r="AA4" s="14">
        <f>SUM(C4:Z4)</f>
        <v>16</v>
      </c>
      <c r="AB4" s="1">
        <f>AVERAGE(C4:Z4)</f>
        <v>8</v>
      </c>
      <c r="AD4" s="36" t="s">
        <v>69</v>
      </c>
      <c r="AE4" s="37" t="s">
        <v>68</v>
      </c>
      <c r="AG4" s="36" t="s">
        <v>69</v>
      </c>
      <c r="AH4" s="37" t="s">
        <v>73</v>
      </c>
    </row>
    <row r="5" spans="2:34" ht="23.25" customHeight="1" x14ac:dyDescent="0.25">
      <c r="B5" s="23" t="str">
        <f t="shared" si="0"/>
        <v>Stat 2</v>
      </c>
      <c r="C5" s="4">
        <v>1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7"/>
      <c r="S5" s="7"/>
      <c r="T5" s="7"/>
      <c r="U5" s="7"/>
      <c r="V5" s="7"/>
      <c r="W5" s="7"/>
      <c r="X5" s="7"/>
      <c r="Y5" s="7"/>
      <c r="Z5" s="8"/>
      <c r="AA5" s="15">
        <f>SUM(C5:Z5)</f>
        <v>1</v>
      </c>
      <c r="AB5" s="2">
        <f t="shared" ref="AB5:AB33" si="1">AVERAGE(C5:Z5)</f>
        <v>1</v>
      </c>
      <c r="AD5" s="38">
        <v>1</v>
      </c>
      <c r="AE5" s="22" t="s">
        <v>56</v>
      </c>
      <c r="AG5" s="38">
        <v>1</v>
      </c>
      <c r="AH5" s="22" t="s">
        <v>15</v>
      </c>
    </row>
    <row r="6" spans="2:34" ht="23.25" customHeight="1" x14ac:dyDescent="0.25">
      <c r="B6" s="23" t="str">
        <f t="shared" si="0"/>
        <v>Stat 3</v>
      </c>
      <c r="C6" s="4">
        <v>1</v>
      </c>
      <c r="D6" s="5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7"/>
      <c r="S6" s="7"/>
      <c r="T6" s="7"/>
      <c r="U6" s="7"/>
      <c r="V6" s="7"/>
      <c r="W6" s="7"/>
      <c r="X6" s="7"/>
      <c r="Y6" s="7"/>
      <c r="Z6" s="8"/>
      <c r="AA6" s="15">
        <f t="shared" ref="AA6:AA32" si="2">SUM(C6:Z6)</f>
        <v>1</v>
      </c>
      <c r="AB6" s="2">
        <f t="shared" si="1"/>
        <v>1</v>
      </c>
      <c r="AD6" s="39">
        <v>2</v>
      </c>
      <c r="AE6" s="18" t="s">
        <v>57</v>
      </c>
      <c r="AG6" s="39">
        <v>2</v>
      </c>
      <c r="AH6" s="18" t="s">
        <v>16</v>
      </c>
    </row>
    <row r="7" spans="2:34" ht="23.25" customHeight="1" x14ac:dyDescent="0.25">
      <c r="B7" s="23" t="str">
        <f t="shared" si="0"/>
        <v>Stat 4</v>
      </c>
      <c r="C7" s="4">
        <v>1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8"/>
      <c r="R7" s="7"/>
      <c r="S7" s="7"/>
      <c r="T7" s="7"/>
      <c r="U7" s="7"/>
      <c r="V7" s="7"/>
      <c r="W7" s="7"/>
      <c r="X7" s="7"/>
      <c r="Y7" s="7"/>
      <c r="Z7" s="8"/>
      <c r="AA7" s="15">
        <f t="shared" si="2"/>
        <v>1</v>
      </c>
      <c r="AB7" s="2">
        <f t="shared" si="1"/>
        <v>1</v>
      </c>
      <c r="AD7" s="39">
        <v>3</v>
      </c>
      <c r="AE7" s="22" t="s">
        <v>58</v>
      </c>
      <c r="AG7" s="39">
        <v>3</v>
      </c>
      <c r="AH7" s="22" t="s">
        <v>17</v>
      </c>
    </row>
    <row r="8" spans="2:34" ht="23.25" customHeight="1" x14ac:dyDescent="0.25">
      <c r="B8" s="23" t="str">
        <f t="shared" si="0"/>
        <v>Stat 5</v>
      </c>
      <c r="C8" s="4">
        <v>1</v>
      </c>
      <c r="D8" s="5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8"/>
      <c r="R8" s="7"/>
      <c r="S8" s="7"/>
      <c r="T8" s="7"/>
      <c r="U8" s="7"/>
      <c r="V8" s="7"/>
      <c r="W8" s="7"/>
      <c r="X8" s="7"/>
      <c r="Y8" s="7"/>
      <c r="Z8" s="8"/>
      <c r="AA8" s="15">
        <f t="shared" si="2"/>
        <v>1</v>
      </c>
      <c r="AB8" s="2">
        <f t="shared" si="1"/>
        <v>1</v>
      </c>
      <c r="AD8" s="39">
        <v>4</v>
      </c>
      <c r="AE8" s="18" t="s">
        <v>59</v>
      </c>
      <c r="AG8" s="39">
        <v>4</v>
      </c>
      <c r="AH8" s="18" t="s">
        <v>18</v>
      </c>
    </row>
    <row r="9" spans="2:34" ht="23.25" customHeight="1" x14ac:dyDescent="0.25">
      <c r="B9" s="23" t="str">
        <f t="shared" si="0"/>
        <v>Stat 6</v>
      </c>
      <c r="C9" s="4">
        <v>1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8"/>
      <c r="R9" s="7"/>
      <c r="S9" s="7"/>
      <c r="T9" s="7"/>
      <c r="U9" s="7"/>
      <c r="V9" s="7"/>
      <c r="W9" s="7"/>
      <c r="X9" s="7"/>
      <c r="Y9" s="7"/>
      <c r="Z9" s="8"/>
      <c r="AA9" s="15">
        <f t="shared" si="2"/>
        <v>1</v>
      </c>
      <c r="AB9" s="2">
        <f t="shared" si="1"/>
        <v>1</v>
      </c>
      <c r="AD9" s="39">
        <v>5</v>
      </c>
      <c r="AE9" s="22" t="s">
        <v>60</v>
      </c>
      <c r="AG9" s="39">
        <v>5</v>
      </c>
      <c r="AH9" s="22" t="s">
        <v>19</v>
      </c>
    </row>
    <row r="10" spans="2:34" ht="23.25" customHeight="1" x14ac:dyDescent="0.25">
      <c r="B10" s="23" t="str">
        <f t="shared" si="0"/>
        <v>Stat 7</v>
      </c>
      <c r="C10" s="4">
        <v>1</v>
      </c>
      <c r="D10" s="5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  <c r="R10" s="7"/>
      <c r="S10" s="7"/>
      <c r="T10" s="7"/>
      <c r="U10" s="7"/>
      <c r="V10" s="7"/>
      <c r="W10" s="7"/>
      <c r="X10" s="7"/>
      <c r="Y10" s="7"/>
      <c r="Z10" s="8"/>
      <c r="AA10" s="15">
        <f t="shared" si="2"/>
        <v>1</v>
      </c>
      <c r="AB10" s="2">
        <f t="shared" si="1"/>
        <v>1</v>
      </c>
      <c r="AD10" s="39">
        <v>6</v>
      </c>
      <c r="AE10" s="18" t="s">
        <v>61</v>
      </c>
      <c r="AG10" s="39">
        <v>6</v>
      </c>
      <c r="AH10" s="18" t="s">
        <v>20</v>
      </c>
    </row>
    <row r="11" spans="2:34" ht="23.25" customHeight="1" x14ac:dyDescent="0.25">
      <c r="B11" s="23" t="str">
        <f t="shared" si="0"/>
        <v>Stat 8</v>
      </c>
      <c r="C11" s="4">
        <v>1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8"/>
      <c r="R11" s="7"/>
      <c r="S11" s="7"/>
      <c r="T11" s="7"/>
      <c r="U11" s="7"/>
      <c r="V11" s="7"/>
      <c r="W11" s="7"/>
      <c r="X11" s="7"/>
      <c r="Y11" s="7"/>
      <c r="Z11" s="8"/>
      <c r="AA11" s="15">
        <f t="shared" si="2"/>
        <v>1</v>
      </c>
      <c r="AB11" s="2">
        <f t="shared" si="1"/>
        <v>1</v>
      </c>
      <c r="AD11" s="39">
        <v>7</v>
      </c>
      <c r="AE11" s="22" t="s">
        <v>62</v>
      </c>
      <c r="AG11" s="39">
        <v>7</v>
      </c>
      <c r="AH11" s="22" t="s">
        <v>21</v>
      </c>
    </row>
    <row r="12" spans="2:34" ht="23.25" customHeight="1" x14ac:dyDescent="0.25">
      <c r="B12" s="23" t="str">
        <f t="shared" si="0"/>
        <v>Stat 9</v>
      </c>
      <c r="C12" s="4">
        <v>1</v>
      </c>
      <c r="D12" s="5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  <c r="R12" s="7"/>
      <c r="S12" s="7"/>
      <c r="T12" s="7"/>
      <c r="U12" s="7"/>
      <c r="V12" s="7"/>
      <c r="W12" s="7"/>
      <c r="X12" s="7"/>
      <c r="Y12" s="7"/>
      <c r="Z12" s="8"/>
      <c r="AA12" s="15">
        <f t="shared" si="2"/>
        <v>1</v>
      </c>
      <c r="AB12" s="2">
        <f t="shared" si="1"/>
        <v>1</v>
      </c>
      <c r="AD12" s="39">
        <v>8</v>
      </c>
      <c r="AE12" s="18" t="s">
        <v>63</v>
      </c>
      <c r="AG12" s="39">
        <v>8</v>
      </c>
      <c r="AH12" s="18" t="s">
        <v>22</v>
      </c>
    </row>
    <row r="13" spans="2:34" ht="23.25" customHeight="1" x14ac:dyDescent="0.25">
      <c r="B13" s="23" t="str">
        <f t="shared" si="0"/>
        <v>Stat 10</v>
      </c>
      <c r="C13" s="4">
        <v>1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  <c r="R13" s="7"/>
      <c r="S13" s="7"/>
      <c r="T13" s="7"/>
      <c r="U13" s="7"/>
      <c r="V13" s="7"/>
      <c r="W13" s="7"/>
      <c r="X13" s="7"/>
      <c r="Y13" s="7"/>
      <c r="Z13" s="8"/>
      <c r="AA13" s="15">
        <f t="shared" si="2"/>
        <v>1</v>
      </c>
      <c r="AB13" s="2">
        <f t="shared" si="1"/>
        <v>1</v>
      </c>
      <c r="AD13" s="39">
        <v>9</v>
      </c>
      <c r="AE13" s="22" t="s">
        <v>64</v>
      </c>
      <c r="AG13" s="39">
        <v>9</v>
      </c>
      <c r="AH13" s="22" t="s">
        <v>23</v>
      </c>
    </row>
    <row r="14" spans="2:34" ht="23.25" customHeight="1" x14ac:dyDescent="0.25">
      <c r="B14" s="23" t="str">
        <f t="shared" si="0"/>
        <v>Stat 11</v>
      </c>
      <c r="C14" s="4">
        <v>1</v>
      </c>
      <c r="D14" s="5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  <c r="R14" s="7"/>
      <c r="S14" s="7"/>
      <c r="T14" s="7"/>
      <c r="U14" s="7"/>
      <c r="V14" s="7"/>
      <c r="W14" s="7"/>
      <c r="X14" s="7"/>
      <c r="Y14" s="7"/>
      <c r="Z14" s="8"/>
      <c r="AA14" s="15">
        <f t="shared" si="2"/>
        <v>1</v>
      </c>
      <c r="AB14" s="2">
        <f t="shared" si="1"/>
        <v>1</v>
      </c>
      <c r="AD14" s="39">
        <v>10</v>
      </c>
      <c r="AE14" s="18" t="s">
        <v>65</v>
      </c>
      <c r="AG14" s="39">
        <v>10</v>
      </c>
      <c r="AH14" s="18" t="s">
        <v>24</v>
      </c>
    </row>
    <row r="15" spans="2:34" ht="23.25" customHeight="1" x14ac:dyDescent="0.25">
      <c r="B15" s="23" t="str">
        <f t="shared" si="0"/>
        <v>Stat 12</v>
      </c>
      <c r="C15" s="4">
        <v>1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  <c r="R15" s="7"/>
      <c r="S15" s="7"/>
      <c r="T15" s="7"/>
      <c r="U15" s="7"/>
      <c r="V15" s="7"/>
      <c r="W15" s="7"/>
      <c r="X15" s="7"/>
      <c r="Y15" s="7"/>
      <c r="Z15" s="8"/>
      <c r="AA15" s="15">
        <f t="shared" si="2"/>
        <v>1</v>
      </c>
      <c r="AB15" s="2">
        <f t="shared" si="1"/>
        <v>1</v>
      </c>
      <c r="AD15" s="39">
        <v>11</v>
      </c>
      <c r="AE15" s="22" t="s">
        <v>66</v>
      </c>
      <c r="AG15" s="39">
        <v>11</v>
      </c>
      <c r="AH15" s="22" t="s">
        <v>25</v>
      </c>
    </row>
    <row r="16" spans="2:34" ht="23.25" customHeight="1" x14ac:dyDescent="0.25">
      <c r="B16" s="23" t="str">
        <f t="shared" si="0"/>
        <v>Stat 13</v>
      </c>
      <c r="C16" s="4">
        <v>1</v>
      </c>
      <c r="D16" s="5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  <c r="R16" s="7"/>
      <c r="S16" s="7"/>
      <c r="T16" s="7"/>
      <c r="U16" s="7"/>
      <c r="V16" s="7"/>
      <c r="W16" s="7"/>
      <c r="X16" s="7"/>
      <c r="Y16" s="7"/>
      <c r="Z16" s="8"/>
      <c r="AA16" s="15">
        <f t="shared" si="2"/>
        <v>1</v>
      </c>
      <c r="AB16" s="2">
        <f t="shared" si="1"/>
        <v>1</v>
      </c>
      <c r="AD16" s="40">
        <v>12</v>
      </c>
      <c r="AE16" s="20" t="s">
        <v>67</v>
      </c>
      <c r="AG16" s="39">
        <v>12</v>
      </c>
      <c r="AH16" s="18" t="s">
        <v>26</v>
      </c>
    </row>
    <row r="17" spans="2:34" ht="23.25" customHeight="1" x14ac:dyDescent="0.25">
      <c r="B17" s="23" t="str">
        <f t="shared" si="0"/>
        <v>Stat 14</v>
      </c>
      <c r="C17" s="4">
        <v>1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  <c r="R17" s="7"/>
      <c r="S17" s="7"/>
      <c r="T17" s="7"/>
      <c r="U17" s="7"/>
      <c r="V17" s="7"/>
      <c r="W17" s="7"/>
      <c r="X17" s="7"/>
      <c r="Y17" s="7"/>
      <c r="Z17" s="8"/>
      <c r="AA17" s="15">
        <f t="shared" si="2"/>
        <v>1</v>
      </c>
      <c r="AB17" s="2">
        <f t="shared" si="1"/>
        <v>1</v>
      </c>
      <c r="AG17" s="39">
        <v>13</v>
      </c>
      <c r="AH17" s="22" t="s">
        <v>27</v>
      </c>
    </row>
    <row r="18" spans="2:34" ht="23.25" customHeight="1" x14ac:dyDescent="0.25">
      <c r="B18" s="23" t="str">
        <f t="shared" si="0"/>
        <v>Stat 15</v>
      </c>
      <c r="C18" s="4">
        <v>1</v>
      </c>
      <c r="D18" s="5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8"/>
      <c r="R18" s="7"/>
      <c r="S18" s="7"/>
      <c r="T18" s="7"/>
      <c r="U18" s="7"/>
      <c r="V18" s="7"/>
      <c r="W18" s="7"/>
      <c r="X18" s="7"/>
      <c r="Y18" s="7"/>
      <c r="Z18" s="8"/>
      <c r="AA18" s="15">
        <f t="shared" si="2"/>
        <v>1</v>
      </c>
      <c r="AB18" s="2">
        <f t="shared" si="1"/>
        <v>1</v>
      </c>
      <c r="AG18" s="39">
        <v>14</v>
      </c>
      <c r="AH18" s="18" t="s">
        <v>28</v>
      </c>
    </row>
    <row r="19" spans="2:34" ht="23.25" customHeight="1" x14ac:dyDescent="0.25">
      <c r="B19" s="23" t="str">
        <f t="shared" si="0"/>
        <v>Stat 16</v>
      </c>
      <c r="C19" s="4">
        <v>1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8"/>
      <c r="R19" s="7"/>
      <c r="S19" s="7"/>
      <c r="T19" s="7"/>
      <c r="U19" s="7"/>
      <c r="V19" s="7"/>
      <c r="W19" s="7"/>
      <c r="X19" s="7"/>
      <c r="Y19" s="7"/>
      <c r="Z19" s="8"/>
      <c r="AA19" s="15">
        <f t="shared" si="2"/>
        <v>1</v>
      </c>
      <c r="AB19" s="2">
        <f t="shared" si="1"/>
        <v>1</v>
      </c>
      <c r="AG19" s="39">
        <v>15</v>
      </c>
      <c r="AH19" s="22" t="s">
        <v>29</v>
      </c>
    </row>
    <row r="20" spans="2:34" ht="23.25" customHeight="1" x14ac:dyDescent="0.25">
      <c r="B20" s="23" t="str">
        <f t="shared" si="0"/>
        <v>Stat 17</v>
      </c>
      <c r="C20" s="4">
        <v>1</v>
      </c>
      <c r="D20" s="5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8"/>
      <c r="R20" s="7"/>
      <c r="S20" s="7"/>
      <c r="T20" s="7"/>
      <c r="U20" s="7"/>
      <c r="V20" s="7"/>
      <c r="W20" s="7"/>
      <c r="X20" s="7"/>
      <c r="Y20" s="7"/>
      <c r="Z20" s="8"/>
      <c r="AA20" s="15">
        <f t="shared" si="2"/>
        <v>1</v>
      </c>
      <c r="AB20" s="2">
        <f t="shared" si="1"/>
        <v>1</v>
      </c>
      <c r="AG20" s="39">
        <v>16</v>
      </c>
      <c r="AH20" s="18" t="s">
        <v>30</v>
      </c>
    </row>
    <row r="21" spans="2:34" ht="23.25" customHeight="1" x14ac:dyDescent="0.25">
      <c r="B21" s="23" t="str">
        <f t="shared" si="0"/>
        <v>Stat 18</v>
      </c>
      <c r="C21" s="4">
        <v>1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8"/>
      <c r="R21" s="7"/>
      <c r="S21" s="7"/>
      <c r="T21" s="7"/>
      <c r="U21" s="7"/>
      <c r="V21" s="7"/>
      <c r="W21" s="7"/>
      <c r="X21" s="7"/>
      <c r="Y21" s="7"/>
      <c r="Z21" s="8"/>
      <c r="AA21" s="15">
        <f t="shared" si="2"/>
        <v>1</v>
      </c>
      <c r="AB21" s="2">
        <f t="shared" si="1"/>
        <v>1</v>
      </c>
      <c r="AG21" s="39">
        <v>17</v>
      </c>
      <c r="AH21" s="22" t="s">
        <v>31</v>
      </c>
    </row>
    <row r="22" spans="2:34" ht="23.25" customHeight="1" x14ac:dyDescent="0.25">
      <c r="B22" s="23" t="str">
        <f t="shared" si="0"/>
        <v>Stat 19</v>
      </c>
      <c r="C22" s="4">
        <v>1</v>
      </c>
      <c r="D22" s="5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8"/>
      <c r="R22" s="7"/>
      <c r="S22" s="7"/>
      <c r="T22" s="7"/>
      <c r="U22" s="7"/>
      <c r="V22" s="7"/>
      <c r="W22" s="7"/>
      <c r="X22" s="7"/>
      <c r="Y22" s="7"/>
      <c r="Z22" s="8"/>
      <c r="AA22" s="15">
        <f t="shared" si="2"/>
        <v>1</v>
      </c>
      <c r="AB22" s="2">
        <f t="shared" si="1"/>
        <v>1</v>
      </c>
      <c r="AG22" s="39">
        <v>18</v>
      </c>
      <c r="AH22" s="18" t="s">
        <v>32</v>
      </c>
    </row>
    <row r="23" spans="2:34" ht="23.25" customHeight="1" x14ac:dyDescent="0.25">
      <c r="B23" s="23" t="str">
        <f t="shared" si="0"/>
        <v>Stat 20</v>
      </c>
      <c r="C23" s="4">
        <v>1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8"/>
      <c r="R23" s="7"/>
      <c r="S23" s="7"/>
      <c r="T23" s="7"/>
      <c r="U23" s="7"/>
      <c r="V23" s="7"/>
      <c r="W23" s="7"/>
      <c r="X23" s="7"/>
      <c r="Y23" s="7"/>
      <c r="Z23" s="8"/>
      <c r="AA23" s="15">
        <f t="shared" si="2"/>
        <v>1</v>
      </c>
      <c r="AB23" s="2">
        <f t="shared" si="1"/>
        <v>1</v>
      </c>
      <c r="AG23" s="39">
        <v>19</v>
      </c>
      <c r="AH23" s="22" t="s">
        <v>33</v>
      </c>
    </row>
    <row r="24" spans="2:34" ht="23.25" customHeight="1" x14ac:dyDescent="0.25">
      <c r="B24" s="23" t="str">
        <f t="shared" si="0"/>
        <v>Stat 21</v>
      </c>
      <c r="C24" s="4">
        <v>1</v>
      </c>
      <c r="D24" s="5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8"/>
      <c r="R24" s="7"/>
      <c r="S24" s="7"/>
      <c r="T24" s="7"/>
      <c r="U24" s="7"/>
      <c r="V24" s="7"/>
      <c r="W24" s="7"/>
      <c r="X24" s="7"/>
      <c r="Y24" s="7"/>
      <c r="Z24" s="8"/>
      <c r="AA24" s="15">
        <f t="shared" si="2"/>
        <v>1</v>
      </c>
      <c r="AB24" s="2">
        <f t="shared" si="1"/>
        <v>1</v>
      </c>
      <c r="AG24" s="39">
        <v>20</v>
      </c>
      <c r="AH24" s="18" t="s">
        <v>34</v>
      </c>
    </row>
    <row r="25" spans="2:34" ht="23.25" customHeight="1" x14ac:dyDescent="0.25">
      <c r="B25" s="23" t="str">
        <f t="shared" si="0"/>
        <v>Stat 22</v>
      </c>
      <c r="C25" s="4">
        <v>1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8"/>
      <c r="R25" s="7"/>
      <c r="S25" s="7"/>
      <c r="T25" s="7"/>
      <c r="U25" s="7"/>
      <c r="V25" s="7"/>
      <c r="W25" s="7"/>
      <c r="X25" s="7"/>
      <c r="Y25" s="7"/>
      <c r="Z25" s="8"/>
      <c r="AA25" s="15">
        <f t="shared" si="2"/>
        <v>1</v>
      </c>
      <c r="AB25" s="2">
        <f t="shared" si="1"/>
        <v>1</v>
      </c>
      <c r="AG25" s="39">
        <v>21</v>
      </c>
      <c r="AH25" s="22" t="s">
        <v>35</v>
      </c>
    </row>
    <row r="26" spans="2:34" ht="23.25" customHeight="1" x14ac:dyDescent="0.25">
      <c r="B26" s="23" t="str">
        <f t="shared" si="0"/>
        <v>Stat 23</v>
      </c>
      <c r="C26" s="4">
        <v>1</v>
      </c>
      <c r="D26" s="5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8"/>
      <c r="R26" s="7"/>
      <c r="S26" s="7"/>
      <c r="T26" s="7"/>
      <c r="U26" s="7"/>
      <c r="V26" s="7"/>
      <c r="W26" s="7"/>
      <c r="X26" s="7"/>
      <c r="Y26" s="7"/>
      <c r="Z26" s="8"/>
      <c r="AA26" s="15">
        <f t="shared" si="2"/>
        <v>1</v>
      </c>
      <c r="AB26" s="2">
        <f t="shared" si="1"/>
        <v>1</v>
      </c>
      <c r="AG26" s="39">
        <v>22</v>
      </c>
      <c r="AH26" s="18" t="s">
        <v>36</v>
      </c>
    </row>
    <row r="27" spans="2:34" ht="23.25" customHeight="1" x14ac:dyDescent="0.25">
      <c r="B27" s="23" t="str">
        <f t="shared" si="0"/>
        <v>Stat 24</v>
      </c>
      <c r="C27" s="4">
        <v>1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8"/>
      <c r="R27" s="7"/>
      <c r="S27" s="7"/>
      <c r="T27" s="7"/>
      <c r="U27" s="7"/>
      <c r="V27" s="7"/>
      <c r="W27" s="7"/>
      <c r="X27" s="7"/>
      <c r="Y27" s="7"/>
      <c r="Z27" s="8"/>
      <c r="AA27" s="15">
        <f t="shared" si="2"/>
        <v>1</v>
      </c>
      <c r="AB27" s="2">
        <f t="shared" si="1"/>
        <v>1</v>
      </c>
      <c r="AG27" s="39">
        <v>23</v>
      </c>
      <c r="AH27" s="22" t="s">
        <v>37</v>
      </c>
    </row>
    <row r="28" spans="2:34" ht="23.25" customHeight="1" x14ac:dyDescent="0.25">
      <c r="B28" s="23" t="str">
        <f t="shared" si="0"/>
        <v>Stat 25</v>
      </c>
      <c r="C28" s="4">
        <v>1</v>
      </c>
      <c r="D28" s="5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8"/>
      <c r="R28" s="7"/>
      <c r="S28" s="7"/>
      <c r="T28" s="7"/>
      <c r="U28" s="7"/>
      <c r="V28" s="7"/>
      <c r="W28" s="7"/>
      <c r="X28" s="7"/>
      <c r="Y28" s="7"/>
      <c r="Z28" s="8"/>
      <c r="AA28" s="15">
        <f t="shared" si="2"/>
        <v>1</v>
      </c>
      <c r="AB28" s="2">
        <f t="shared" si="1"/>
        <v>1</v>
      </c>
      <c r="AG28" s="39">
        <v>24</v>
      </c>
      <c r="AH28" s="18" t="s">
        <v>38</v>
      </c>
    </row>
    <row r="29" spans="2:34" ht="23.25" customHeight="1" x14ac:dyDescent="0.25">
      <c r="B29" s="23" t="str">
        <f t="shared" si="0"/>
        <v>Stat 26</v>
      </c>
      <c r="C29" s="4">
        <v>1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8"/>
      <c r="R29" s="7"/>
      <c r="S29" s="7"/>
      <c r="T29" s="7"/>
      <c r="U29" s="7"/>
      <c r="V29" s="7"/>
      <c r="W29" s="7"/>
      <c r="X29" s="7"/>
      <c r="Y29" s="7"/>
      <c r="Z29" s="8"/>
      <c r="AA29" s="15">
        <f t="shared" si="2"/>
        <v>1</v>
      </c>
      <c r="AB29" s="2">
        <f t="shared" si="1"/>
        <v>1</v>
      </c>
      <c r="AG29" s="39">
        <v>25</v>
      </c>
      <c r="AH29" s="22" t="s">
        <v>39</v>
      </c>
    </row>
    <row r="30" spans="2:34" ht="23.25" customHeight="1" x14ac:dyDescent="0.25">
      <c r="B30" s="23" t="str">
        <f t="shared" si="0"/>
        <v>Stat 27</v>
      </c>
      <c r="C30" s="4">
        <v>1</v>
      </c>
      <c r="D30" s="5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8"/>
      <c r="R30" s="7"/>
      <c r="S30" s="7"/>
      <c r="T30" s="7"/>
      <c r="U30" s="7"/>
      <c r="V30" s="7"/>
      <c r="W30" s="7"/>
      <c r="X30" s="7"/>
      <c r="Y30" s="7"/>
      <c r="Z30" s="8"/>
      <c r="AA30" s="15">
        <f t="shared" si="2"/>
        <v>1</v>
      </c>
      <c r="AB30" s="2">
        <f t="shared" si="1"/>
        <v>1</v>
      </c>
      <c r="AG30" s="39">
        <v>26</v>
      </c>
      <c r="AH30" s="18" t="s">
        <v>40</v>
      </c>
    </row>
    <row r="31" spans="2:34" ht="23.25" customHeight="1" x14ac:dyDescent="0.25">
      <c r="B31" s="23" t="str">
        <f t="shared" si="0"/>
        <v>Stat 28</v>
      </c>
      <c r="C31" s="4">
        <v>1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8"/>
      <c r="R31" s="7"/>
      <c r="S31" s="7"/>
      <c r="T31" s="7"/>
      <c r="U31" s="7"/>
      <c r="V31" s="7"/>
      <c r="W31" s="7"/>
      <c r="X31" s="7"/>
      <c r="Y31" s="7"/>
      <c r="Z31" s="8"/>
      <c r="AA31" s="15">
        <f t="shared" si="2"/>
        <v>1</v>
      </c>
      <c r="AB31" s="2">
        <f t="shared" si="1"/>
        <v>1</v>
      </c>
      <c r="AG31" s="39">
        <v>27</v>
      </c>
      <c r="AH31" s="22" t="s">
        <v>41</v>
      </c>
    </row>
    <row r="32" spans="2:34" ht="23.25" customHeight="1" x14ac:dyDescent="0.25">
      <c r="B32" s="23" t="str">
        <f t="shared" si="0"/>
        <v>Stat 29</v>
      </c>
      <c r="C32" s="4">
        <v>1</v>
      </c>
      <c r="D32" s="5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10"/>
      <c r="R32" s="7"/>
      <c r="S32" s="7"/>
      <c r="T32" s="7"/>
      <c r="U32" s="7"/>
      <c r="V32" s="7"/>
      <c r="W32" s="7"/>
      <c r="X32" s="7"/>
      <c r="Y32" s="7"/>
      <c r="Z32" s="8"/>
      <c r="AA32" s="15">
        <f t="shared" si="2"/>
        <v>1</v>
      </c>
      <c r="AB32" s="2">
        <f t="shared" si="1"/>
        <v>1</v>
      </c>
      <c r="AG32" s="39">
        <v>28</v>
      </c>
      <c r="AH32" s="18" t="s">
        <v>42</v>
      </c>
    </row>
    <row r="33" spans="2:34" ht="23.25" customHeight="1" x14ac:dyDescent="0.25">
      <c r="B33" s="23" t="str">
        <f t="shared" si="0"/>
        <v>Stat 30</v>
      </c>
      <c r="C33" s="19">
        <v>1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3"/>
      <c r="R33" s="12"/>
      <c r="S33" s="12"/>
      <c r="T33" s="12"/>
      <c r="U33" s="12"/>
      <c r="V33" s="12"/>
      <c r="W33" s="12"/>
      <c r="X33" s="12"/>
      <c r="Y33" s="12"/>
      <c r="Z33" s="13"/>
      <c r="AA33" s="16">
        <f>SUM(C33:Z33)</f>
        <v>1</v>
      </c>
      <c r="AB33" s="3">
        <f t="shared" si="1"/>
        <v>1</v>
      </c>
      <c r="AG33" s="39">
        <v>29</v>
      </c>
      <c r="AH33" s="22" t="s">
        <v>43</v>
      </c>
    </row>
    <row r="34" spans="2:34" ht="23.25" customHeight="1" x14ac:dyDescent="0.25">
      <c r="AG34" s="40">
        <v>30</v>
      </c>
      <c r="AH34" s="20" t="s">
        <v>44</v>
      </c>
    </row>
    <row r="35" spans="2:34" ht="23.25" customHeight="1" x14ac:dyDescent="0.4">
      <c r="B35" s="48" t="s">
        <v>74</v>
      </c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</row>
    <row r="36" spans="2:34" ht="23.25" customHeight="1" x14ac:dyDescent="0.25"/>
    <row r="37" spans="2:34" ht="23.25" customHeight="1" x14ac:dyDescent="0.25">
      <c r="B37" s="29"/>
      <c r="C37" s="32" t="str">
        <f>$AH5</f>
        <v>Stat 1</v>
      </c>
      <c r="D37" s="32" t="str">
        <f>AH6</f>
        <v>Stat 2</v>
      </c>
      <c r="E37" s="33" t="str">
        <f>AH7</f>
        <v>Stat 3</v>
      </c>
      <c r="F37" s="33" t="str">
        <f>AH8</f>
        <v>Stat 4</v>
      </c>
      <c r="G37" s="33" t="str">
        <f>AH9</f>
        <v>Stat 5</v>
      </c>
      <c r="H37" s="33" t="str">
        <f>AH10</f>
        <v>Stat 6</v>
      </c>
      <c r="I37" s="33" t="str">
        <f>AH11</f>
        <v>Stat 7</v>
      </c>
      <c r="J37" s="33" t="str">
        <f>AH12</f>
        <v>Stat 8</v>
      </c>
      <c r="K37" s="33" t="str">
        <f>AH13</f>
        <v>Stat 9</v>
      </c>
      <c r="L37" s="33" t="str">
        <f>AH14</f>
        <v>Stat 10</v>
      </c>
      <c r="M37" s="33" t="str">
        <f>AH15</f>
        <v>Stat 11</v>
      </c>
      <c r="N37" s="33" t="str">
        <f>AH16</f>
        <v>Stat 12</v>
      </c>
      <c r="O37" s="33" t="str">
        <f>AH17</f>
        <v>Stat 13</v>
      </c>
      <c r="P37" s="33" t="str">
        <f>AH18</f>
        <v>Stat 14</v>
      </c>
      <c r="Q37" s="33" t="str">
        <f>AH19</f>
        <v>Stat 15</v>
      </c>
      <c r="R37" s="33" t="str">
        <f>AH20</f>
        <v>Stat 16</v>
      </c>
      <c r="S37" s="33" t="str">
        <f>AH21</f>
        <v>Stat 17</v>
      </c>
      <c r="T37" s="33" t="str">
        <f>AH22</f>
        <v>Stat 18</v>
      </c>
      <c r="U37" s="33" t="str">
        <f>AH23</f>
        <v>Stat 19</v>
      </c>
      <c r="V37" s="33" t="str">
        <f>AH24</f>
        <v>Stat 20</v>
      </c>
      <c r="W37" s="33" t="str">
        <f>AH25</f>
        <v>Stat 21</v>
      </c>
      <c r="X37" s="33" t="str">
        <f>AH26</f>
        <v>Stat 22</v>
      </c>
      <c r="Y37" s="33" t="str">
        <f>AH27</f>
        <v>Stat 23</v>
      </c>
      <c r="Z37" s="33" t="str">
        <f>AH28</f>
        <v>Stat 24</v>
      </c>
      <c r="AA37" s="33" t="str">
        <f>AH29</f>
        <v>Stat 25</v>
      </c>
      <c r="AB37" s="33" t="str">
        <f>AH30</f>
        <v>Stat 26</v>
      </c>
      <c r="AC37" s="33" t="str">
        <f>AH31</f>
        <v>Stat 27</v>
      </c>
      <c r="AD37" s="33" t="str">
        <f>AH32</f>
        <v>Stat 28</v>
      </c>
      <c r="AE37" s="33" t="str">
        <f>AH33</f>
        <v>Stat 29</v>
      </c>
      <c r="AF37" s="34" t="str">
        <f>AH34</f>
        <v>Stat 30</v>
      </c>
    </row>
    <row r="38" spans="2:34" ht="23.25" customHeight="1" x14ac:dyDescent="0.25">
      <c r="B38" s="30">
        <v>1</v>
      </c>
      <c r="C38" s="21">
        <f>SUMIFS($C$4:$Z$4,$C$2:$Z$2,B38)</f>
        <v>16</v>
      </c>
      <c r="D38" s="21">
        <f>SUMIFS($C$5:$Z$5,$C$2:$Z$2,B38)</f>
        <v>1</v>
      </c>
      <c r="E38" s="21">
        <f t="shared" ref="E38:E49" si="3">SUMIFS($C$6:$Z$6,$C$2:$Z$2,$B38)</f>
        <v>1</v>
      </c>
      <c r="F38" s="21">
        <f t="shared" ref="F38:F49" si="4">SUMIFS($C$7:$Z$7,$C$2:$Z$2,$B38)</f>
        <v>1</v>
      </c>
      <c r="G38" s="21">
        <f t="shared" ref="G38:G49" si="5">SUMIFS($C$8:$Z$8,$C$2:$Z$2,$B38)</f>
        <v>1</v>
      </c>
      <c r="H38" s="21">
        <f t="shared" ref="H38:H49" si="6">SUMIFS($C$9:$Z$9,$C$2:$Z$2,$B38)</f>
        <v>1</v>
      </c>
      <c r="I38" s="21">
        <f t="shared" ref="I38:I49" si="7">SUMIFS($C$10:$Z$10,$C$2:$Z$2,$B38)</f>
        <v>1</v>
      </c>
      <c r="J38" s="21">
        <f t="shared" ref="J38:J49" si="8">SUMIFS($C$11:$Z$11,$C$2:$Z$2,$B38)</f>
        <v>1</v>
      </c>
      <c r="K38" s="5">
        <f t="shared" ref="K38:K49" si="9">SUMIFS($C$12:$Z$12,$C$2:$Z$2,$B38)</f>
        <v>1</v>
      </c>
      <c r="L38" s="5">
        <f t="shared" ref="L38:L49" si="10">SUMIFS($C$13:$Z$13,$C$2:$Z$2,$B38)</f>
        <v>1</v>
      </c>
      <c r="M38" s="5">
        <f t="shared" ref="M38:M49" si="11">SUMIFS($C$14:$Z$14,$C$2:$Z$2,$B38)</f>
        <v>1</v>
      </c>
      <c r="N38" s="5">
        <f t="shared" ref="N38:N49" si="12">SUMIFS($C$15:$Z$15,$C$2:$Z$2,$B38)</f>
        <v>1</v>
      </c>
      <c r="O38" s="5">
        <f t="shared" ref="O38:O49" si="13">SUMIFS($C$16:$Z$16,$C$2:$Z$2,$B38)</f>
        <v>1</v>
      </c>
      <c r="P38" s="5">
        <f t="shared" ref="P38:P49" si="14">SUMIFS($C$17:$Z$17,$C$2:$Z$2,$B38)</f>
        <v>1</v>
      </c>
      <c r="Q38" s="5">
        <f t="shared" ref="Q38:Q49" si="15">SUMIFS($C$18:$Z$18,$C$2:$Z$2,$B38)</f>
        <v>1</v>
      </c>
      <c r="R38" s="5">
        <f t="shared" ref="R38:R49" si="16">SUMIFS($C$19:$Z$19,$C$2:$Z$2,$B38)</f>
        <v>1</v>
      </c>
      <c r="S38" s="5">
        <f t="shared" ref="S38:S49" si="17">SUMIFS($C$20:$Z$20,$C$2:$Z$2,$B38)</f>
        <v>1</v>
      </c>
      <c r="T38" s="5">
        <f t="shared" ref="T38:T49" si="18">SUMIFS($C$21:$Z$21,$C$2:$Z$2,$B38)</f>
        <v>1</v>
      </c>
      <c r="U38" s="5">
        <f t="shared" ref="U38:U49" si="19">SUMIFS($C$22:$Z$22,$C$2:$Z$2,$B38)</f>
        <v>1</v>
      </c>
      <c r="V38" s="5">
        <f t="shared" ref="V38:V49" si="20">SUMIFS($C$23:$Z$23,$C$2:$Z$2,$B38)</f>
        <v>1</v>
      </c>
      <c r="W38" s="5">
        <f t="shared" ref="W38:W49" si="21">SUMIFS($C$24:$Z$24,$C$2:$Z$2,$B38)</f>
        <v>1</v>
      </c>
      <c r="X38" s="5">
        <f t="shared" ref="X38:X49" si="22">SUMIFS($C$25:$Z$25,$C$2:$Z$2,$B38)</f>
        <v>1</v>
      </c>
      <c r="Y38" s="5">
        <f t="shared" ref="Y38:Y49" si="23">SUMIFS($C$26:$Z$26,$C$2:$Z$2,$B38)</f>
        <v>1</v>
      </c>
      <c r="Z38" s="5">
        <f t="shared" ref="Z38:Z49" si="24">SUMIFS($C$27:$Z$27,$C$2:$Z$2,$B38)</f>
        <v>1</v>
      </c>
      <c r="AA38" s="5">
        <f t="shared" ref="AA38:AA49" si="25">SUMIFS($C$28:$Z$28,$C$2:$Z$2,$B38)</f>
        <v>1</v>
      </c>
      <c r="AB38" s="5">
        <f t="shared" ref="AB38:AB49" si="26">SUMIFS($C$29:$Z$29,$C$2:$Z$2,$B38)</f>
        <v>1</v>
      </c>
      <c r="AC38" s="5">
        <f t="shared" ref="AC38:AC49" si="27">SUMIFS($C$30:$Z$30,$C$2:$Z$2,$B38)</f>
        <v>1</v>
      </c>
      <c r="AD38" s="5">
        <f t="shared" ref="AD38:AD49" si="28">SUMIFS($C$31:$Z$31,$C$2:$Z$2,$B38)</f>
        <v>1</v>
      </c>
      <c r="AE38" s="5">
        <f t="shared" ref="AE38:AE49" si="29">SUMIFS($C$32:$Z$32,$C$2:$Z$2,$B38)</f>
        <v>1</v>
      </c>
      <c r="AF38" s="17">
        <f t="shared" ref="AF38:AF49" si="30">SUMIFS($C$33:$Z$33,$C$2:$Z$2,$B38)</f>
        <v>1</v>
      </c>
    </row>
    <row r="39" spans="2:34" ht="23.25" customHeight="1" x14ac:dyDescent="0.25">
      <c r="B39" s="30">
        <v>2</v>
      </c>
      <c r="C39" s="21">
        <f t="shared" ref="C39:C49" si="31">SUMIFS($C$4:$Z$4,$C$2:$Z$2,B39)</f>
        <v>0</v>
      </c>
      <c r="D39" s="21">
        <f t="shared" ref="D39:D49" si="32">SUMIFS($C$5:$Z$5,$C$2:$Z$2,B39)</f>
        <v>0</v>
      </c>
      <c r="E39" s="21">
        <f t="shared" si="3"/>
        <v>0</v>
      </c>
      <c r="F39" s="21">
        <f t="shared" si="4"/>
        <v>0</v>
      </c>
      <c r="G39" s="21">
        <f t="shared" si="5"/>
        <v>0</v>
      </c>
      <c r="H39" s="21">
        <f t="shared" si="6"/>
        <v>0</v>
      </c>
      <c r="I39" s="21">
        <f t="shared" si="7"/>
        <v>0</v>
      </c>
      <c r="J39" s="21">
        <f t="shared" si="8"/>
        <v>0</v>
      </c>
      <c r="K39" s="5">
        <f t="shared" si="9"/>
        <v>0</v>
      </c>
      <c r="L39" s="5">
        <f t="shared" si="10"/>
        <v>0</v>
      </c>
      <c r="M39" s="5">
        <f t="shared" si="11"/>
        <v>0</v>
      </c>
      <c r="N39" s="5">
        <f t="shared" si="12"/>
        <v>0</v>
      </c>
      <c r="O39" s="5">
        <f t="shared" si="13"/>
        <v>0</v>
      </c>
      <c r="P39" s="5">
        <f t="shared" si="14"/>
        <v>0</v>
      </c>
      <c r="Q39" s="5">
        <f t="shared" si="15"/>
        <v>0</v>
      </c>
      <c r="R39" s="5">
        <f t="shared" si="16"/>
        <v>0</v>
      </c>
      <c r="S39" s="5">
        <f t="shared" si="17"/>
        <v>0</v>
      </c>
      <c r="T39" s="5">
        <f t="shared" si="18"/>
        <v>0</v>
      </c>
      <c r="U39" s="5">
        <f t="shared" si="19"/>
        <v>0</v>
      </c>
      <c r="V39" s="5">
        <f t="shared" si="20"/>
        <v>0</v>
      </c>
      <c r="W39" s="5">
        <f t="shared" si="21"/>
        <v>0</v>
      </c>
      <c r="X39" s="5">
        <f t="shared" si="22"/>
        <v>0</v>
      </c>
      <c r="Y39" s="5">
        <f t="shared" si="23"/>
        <v>0</v>
      </c>
      <c r="Z39" s="5">
        <f t="shared" si="24"/>
        <v>0</v>
      </c>
      <c r="AA39" s="5">
        <f t="shared" si="25"/>
        <v>0</v>
      </c>
      <c r="AB39" s="5">
        <f t="shared" si="26"/>
        <v>0</v>
      </c>
      <c r="AC39" s="5">
        <f t="shared" si="27"/>
        <v>0</v>
      </c>
      <c r="AD39" s="5">
        <f t="shared" si="28"/>
        <v>0</v>
      </c>
      <c r="AE39" s="5">
        <f t="shared" si="29"/>
        <v>0</v>
      </c>
      <c r="AF39" s="22">
        <f t="shared" si="30"/>
        <v>0</v>
      </c>
    </row>
    <row r="40" spans="2:34" ht="23.25" customHeight="1" x14ac:dyDescent="0.25">
      <c r="B40" s="30">
        <v>3</v>
      </c>
      <c r="C40" s="21">
        <f t="shared" si="31"/>
        <v>0</v>
      </c>
      <c r="D40" s="21">
        <f t="shared" si="32"/>
        <v>0</v>
      </c>
      <c r="E40" s="21">
        <f t="shared" si="3"/>
        <v>0</v>
      </c>
      <c r="F40" s="21">
        <f t="shared" si="4"/>
        <v>0</v>
      </c>
      <c r="G40" s="21">
        <f t="shared" si="5"/>
        <v>0</v>
      </c>
      <c r="H40" s="21">
        <f t="shared" si="6"/>
        <v>0</v>
      </c>
      <c r="I40" s="21">
        <f t="shared" si="7"/>
        <v>0</v>
      </c>
      <c r="J40" s="21">
        <f t="shared" si="8"/>
        <v>0</v>
      </c>
      <c r="K40" s="5">
        <f t="shared" si="9"/>
        <v>0</v>
      </c>
      <c r="L40" s="5">
        <f t="shared" si="10"/>
        <v>0</v>
      </c>
      <c r="M40" s="5">
        <f t="shared" si="11"/>
        <v>0</v>
      </c>
      <c r="N40" s="5">
        <f t="shared" si="12"/>
        <v>0</v>
      </c>
      <c r="O40" s="5">
        <f t="shared" si="13"/>
        <v>0</v>
      </c>
      <c r="P40" s="5">
        <f t="shared" si="14"/>
        <v>0</v>
      </c>
      <c r="Q40" s="5">
        <f t="shared" si="15"/>
        <v>0</v>
      </c>
      <c r="R40" s="5">
        <f t="shared" si="16"/>
        <v>0</v>
      </c>
      <c r="S40" s="5">
        <f t="shared" si="17"/>
        <v>0</v>
      </c>
      <c r="T40" s="5">
        <f t="shared" si="18"/>
        <v>0</v>
      </c>
      <c r="U40" s="5">
        <f t="shared" si="19"/>
        <v>0</v>
      </c>
      <c r="V40" s="5">
        <f t="shared" si="20"/>
        <v>0</v>
      </c>
      <c r="W40" s="5">
        <f t="shared" si="21"/>
        <v>0</v>
      </c>
      <c r="X40" s="5">
        <f t="shared" si="22"/>
        <v>0</v>
      </c>
      <c r="Y40" s="5">
        <f t="shared" si="23"/>
        <v>0</v>
      </c>
      <c r="Z40" s="5">
        <f t="shared" si="24"/>
        <v>0</v>
      </c>
      <c r="AA40" s="5">
        <f t="shared" si="25"/>
        <v>0</v>
      </c>
      <c r="AB40" s="5">
        <f t="shared" si="26"/>
        <v>0</v>
      </c>
      <c r="AC40" s="5">
        <f t="shared" si="27"/>
        <v>0</v>
      </c>
      <c r="AD40" s="5">
        <f t="shared" si="28"/>
        <v>0</v>
      </c>
      <c r="AE40" s="5">
        <f t="shared" si="29"/>
        <v>0</v>
      </c>
      <c r="AF40" s="22">
        <f t="shared" si="30"/>
        <v>0</v>
      </c>
    </row>
    <row r="41" spans="2:34" ht="23.25" customHeight="1" x14ac:dyDescent="0.25">
      <c r="B41" s="30">
        <v>4</v>
      </c>
      <c r="C41" s="21">
        <f t="shared" si="31"/>
        <v>0</v>
      </c>
      <c r="D41" s="21">
        <f t="shared" si="32"/>
        <v>0</v>
      </c>
      <c r="E41" s="21">
        <f t="shared" si="3"/>
        <v>0</v>
      </c>
      <c r="F41" s="21">
        <f t="shared" si="4"/>
        <v>0</v>
      </c>
      <c r="G41" s="21">
        <f t="shared" si="5"/>
        <v>0</v>
      </c>
      <c r="H41" s="21">
        <f t="shared" si="6"/>
        <v>0</v>
      </c>
      <c r="I41" s="21">
        <f t="shared" si="7"/>
        <v>0</v>
      </c>
      <c r="J41" s="21">
        <f t="shared" si="8"/>
        <v>0</v>
      </c>
      <c r="K41" s="5">
        <f t="shared" si="9"/>
        <v>0</v>
      </c>
      <c r="L41" s="5">
        <f t="shared" si="10"/>
        <v>0</v>
      </c>
      <c r="M41" s="5">
        <f t="shared" si="11"/>
        <v>0</v>
      </c>
      <c r="N41" s="5">
        <f t="shared" si="12"/>
        <v>0</v>
      </c>
      <c r="O41" s="5">
        <f t="shared" si="13"/>
        <v>0</v>
      </c>
      <c r="P41" s="5">
        <f t="shared" si="14"/>
        <v>0</v>
      </c>
      <c r="Q41" s="5">
        <f t="shared" si="15"/>
        <v>0</v>
      </c>
      <c r="R41" s="5">
        <f t="shared" si="16"/>
        <v>0</v>
      </c>
      <c r="S41" s="5">
        <f t="shared" si="17"/>
        <v>0</v>
      </c>
      <c r="T41" s="5">
        <f t="shared" si="18"/>
        <v>0</v>
      </c>
      <c r="U41" s="5">
        <f t="shared" si="19"/>
        <v>0</v>
      </c>
      <c r="V41" s="5">
        <f t="shared" si="20"/>
        <v>0</v>
      </c>
      <c r="W41" s="5">
        <f t="shared" si="21"/>
        <v>0</v>
      </c>
      <c r="X41" s="5">
        <f t="shared" si="22"/>
        <v>0</v>
      </c>
      <c r="Y41" s="5">
        <f t="shared" si="23"/>
        <v>0</v>
      </c>
      <c r="Z41" s="5">
        <f t="shared" si="24"/>
        <v>0</v>
      </c>
      <c r="AA41" s="5">
        <f t="shared" si="25"/>
        <v>0</v>
      </c>
      <c r="AB41" s="5">
        <f t="shared" si="26"/>
        <v>0</v>
      </c>
      <c r="AC41" s="5">
        <f t="shared" si="27"/>
        <v>0</v>
      </c>
      <c r="AD41" s="5">
        <f t="shared" si="28"/>
        <v>0</v>
      </c>
      <c r="AE41" s="5">
        <f t="shared" si="29"/>
        <v>0</v>
      </c>
      <c r="AF41" s="22">
        <f t="shared" si="30"/>
        <v>0</v>
      </c>
    </row>
    <row r="42" spans="2:34" ht="23.25" customHeight="1" x14ac:dyDescent="0.25">
      <c r="B42" s="30">
        <v>5</v>
      </c>
      <c r="C42" s="21">
        <f t="shared" si="31"/>
        <v>0</v>
      </c>
      <c r="D42" s="21">
        <f t="shared" si="32"/>
        <v>0</v>
      </c>
      <c r="E42" s="21">
        <f t="shared" si="3"/>
        <v>0</v>
      </c>
      <c r="F42" s="21">
        <f t="shared" si="4"/>
        <v>0</v>
      </c>
      <c r="G42" s="21">
        <f t="shared" si="5"/>
        <v>0</v>
      </c>
      <c r="H42" s="21">
        <f t="shared" si="6"/>
        <v>0</v>
      </c>
      <c r="I42" s="21">
        <f t="shared" si="7"/>
        <v>0</v>
      </c>
      <c r="J42" s="21">
        <f t="shared" si="8"/>
        <v>0</v>
      </c>
      <c r="K42" s="5">
        <f t="shared" si="9"/>
        <v>0</v>
      </c>
      <c r="L42" s="5">
        <f t="shared" si="10"/>
        <v>0</v>
      </c>
      <c r="M42" s="5">
        <f t="shared" si="11"/>
        <v>0</v>
      </c>
      <c r="N42" s="5">
        <f t="shared" si="12"/>
        <v>0</v>
      </c>
      <c r="O42" s="5">
        <f t="shared" si="13"/>
        <v>0</v>
      </c>
      <c r="P42" s="5">
        <f t="shared" si="14"/>
        <v>0</v>
      </c>
      <c r="Q42" s="5">
        <f t="shared" si="15"/>
        <v>0</v>
      </c>
      <c r="R42" s="5">
        <f t="shared" si="16"/>
        <v>0</v>
      </c>
      <c r="S42" s="5">
        <f t="shared" si="17"/>
        <v>0</v>
      </c>
      <c r="T42" s="5">
        <f t="shared" si="18"/>
        <v>0</v>
      </c>
      <c r="U42" s="5">
        <f t="shared" si="19"/>
        <v>0</v>
      </c>
      <c r="V42" s="5">
        <f t="shared" si="20"/>
        <v>0</v>
      </c>
      <c r="W42" s="5">
        <f t="shared" si="21"/>
        <v>0</v>
      </c>
      <c r="X42" s="5">
        <f t="shared" si="22"/>
        <v>0</v>
      </c>
      <c r="Y42" s="5">
        <f t="shared" si="23"/>
        <v>0</v>
      </c>
      <c r="Z42" s="5">
        <f t="shared" si="24"/>
        <v>0</v>
      </c>
      <c r="AA42" s="5">
        <f t="shared" si="25"/>
        <v>0</v>
      </c>
      <c r="AB42" s="5">
        <f t="shared" si="26"/>
        <v>0</v>
      </c>
      <c r="AC42" s="5">
        <f t="shared" si="27"/>
        <v>0</v>
      </c>
      <c r="AD42" s="5">
        <f t="shared" si="28"/>
        <v>0</v>
      </c>
      <c r="AE42" s="5">
        <f t="shared" si="29"/>
        <v>0</v>
      </c>
      <c r="AF42" s="22">
        <f t="shared" si="30"/>
        <v>0</v>
      </c>
    </row>
    <row r="43" spans="2:34" ht="23.25" customHeight="1" x14ac:dyDescent="0.25">
      <c r="B43" s="30">
        <v>6</v>
      </c>
      <c r="C43" s="21">
        <f t="shared" si="31"/>
        <v>0</v>
      </c>
      <c r="D43" s="21">
        <f t="shared" si="32"/>
        <v>0</v>
      </c>
      <c r="E43" s="21">
        <f t="shared" si="3"/>
        <v>0</v>
      </c>
      <c r="F43" s="21">
        <f t="shared" si="4"/>
        <v>0</v>
      </c>
      <c r="G43" s="21">
        <f t="shared" si="5"/>
        <v>0</v>
      </c>
      <c r="H43" s="21">
        <f t="shared" si="6"/>
        <v>0</v>
      </c>
      <c r="I43" s="21">
        <f t="shared" si="7"/>
        <v>0</v>
      </c>
      <c r="J43" s="21">
        <f t="shared" si="8"/>
        <v>0</v>
      </c>
      <c r="K43" s="5">
        <f t="shared" si="9"/>
        <v>0</v>
      </c>
      <c r="L43" s="5">
        <f t="shared" si="10"/>
        <v>0</v>
      </c>
      <c r="M43" s="5">
        <f t="shared" si="11"/>
        <v>0</v>
      </c>
      <c r="N43" s="5">
        <f t="shared" si="12"/>
        <v>0</v>
      </c>
      <c r="O43" s="5">
        <f t="shared" si="13"/>
        <v>0</v>
      </c>
      <c r="P43" s="5">
        <f t="shared" si="14"/>
        <v>0</v>
      </c>
      <c r="Q43" s="5">
        <f t="shared" si="15"/>
        <v>0</v>
      </c>
      <c r="R43" s="5">
        <f t="shared" si="16"/>
        <v>0</v>
      </c>
      <c r="S43" s="5">
        <f t="shared" si="17"/>
        <v>0</v>
      </c>
      <c r="T43" s="5">
        <f t="shared" si="18"/>
        <v>0</v>
      </c>
      <c r="U43" s="5">
        <f t="shared" si="19"/>
        <v>0</v>
      </c>
      <c r="V43" s="5">
        <f t="shared" si="20"/>
        <v>0</v>
      </c>
      <c r="W43" s="5">
        <f t="shared" si="21"/>
        <v>0</v>
      </c>
      <c r="X43" s="5">
        <f t="shared" si="22"/>
        <v>0</v>
      </c>
      <c r="Y43" s="5">
        <f t="shared" si="23"/>
        <v>0</v>
      </c>
      <c r="Z43" s="5">
        <f t="shared" si="24"/>
        <v>0</v>
      </c>
      <c r="AA43" s="5">
        <f t="shared" si="25"/>
        <v>0</v>
      </c>
      <c r="AB43" s="5">
        <f t="shared" si="26"/>
        <v>0</v>
      </c>
      <c r="AC43" s="5">
        <f t="shared" si="27"/>
        <v>0</v>
      </c>
      <c r="AD43" s="5">
        <f t="shared" si="28"/>
        <v>0</v>
      </c>
      <c r="AE43" s="5">
        <f t="shared" si="29"/>
        <v>0</v>
      </c>
      <c r="AF43" s="22">
        <f t="shared" si="30"/>
        <v>0</v>
      </c>
    </row>
    <row r="44" spans="2:34" ht="23.25" customHeight="1" x14ac:dyDescent="0.25">
      <c r="B44" s="30">
        <v>7</v>
      </c>
      <c r="C44" s="21">
        <f t="shared" si="31"/>
        <v>0</v>
      </c>
      <c r="D44" s="21">
        <f t="shared" si="32"/>
        <v>0</v>
      </c>
      <c r="E44" s="21">
        <f t="shared" si="3"/>
        <v>0</v>
      </c>
      <c r="F44" s="21">
        <f t="shared" si="4"/>
        <v>0</v>
      </c>
      <c r="G44" s="21">
        <f t="shared" si="5"/>
        <v>0</v>
      </c>
      <c r="H44" s="21">
        <f t="shared" si="6"/>
        <v>0</v>
      </c>
      <c r="I44" s="21">
        <f t="shared" si="7"/>
        <v>0</v>
      </c>
      <c r="J44" s="21">
        <f t="shared" si="8"/>
        <v>0</v>
      </c>
      <c r="K44" s="5">
        <f t="shared" si="9"/>
        <v>0</v>
      </c>
      <c r="L44" s="5">
        <f t="shared" si="10"/>
        <v>0</v>
      </c>
      <c r="M44" s="5">
        <f t="shared" si="11"/>
        <v>0</v>
      </c>
      <c r="N44" s="5">
        <f t="shared" si="12"/>
        <v>0</v>
      </c>
      <c r="O44" s="5">
        <f t="shared" si="13"/>
        <v>0</v>
      </c>
      <c r="P44" s="5">
        <f t="shared" si="14"/>
        <v>0</v>
      </c>
      <c r="Q44" s="5">
        <f t="shared" si="15"/>
        <v>0</v>
      </c>
      <c r="R44" s="5">
        <f t="shared" si="16"/>
        <v>0</v>
      </c>
      <c r="S44" s="5">
        <f t="shared" si="17"/>
        <v>0</v>
      </c>
      <c r="T44" s="5">
        <f t="shared" si="18"/>
        <v>0</v>
      </c>
      <c r="U44" s="5">
        <f t="shared" si="19"/>
        <v>0</v>
      </c>
      <c r="V44" s="5">
        <f t="shared" si="20"/>
        <v>0</v>
      </c>
      <c r="W44" s="5">
        <f t="shared" si="21"/>
        <v>0</v>
      </c>
      <c r="X44" s="5">
        <f t="shared" si="22"/>
        <v>0</v>
      </c>
      <c r="Y44" s="5">
        <f t="shared" si="23"/>
        <v>0</v>
      </c>
      <c r="Z44" s="5">
        <f t="shared" si="24"/>
        <v>0</v>
      </c>
      <c r="AA44" s="5">
        <f t="shared" si="25"/>
        <v>0</v>
      </c>
      <c r="AB44" s="5">
        <f t="shared" si="26"/>
        <v>0</v>
      </c>
      <c r="AC44" s="5">
        <f t="shared" si="27"/>
        <v>0</v>
      </c>
      <c r="AD44" s="5">
        <f t="shared" si="28"/>
        <v>0</v>
      </c>
      <c r="AE44" s="5">
        <f t="shared" si="29"/>
        <v>0</v>
      </c>
      <c r="AF44" s="22">
        <f t="shared" si="30"/>
        <v>0</v>
      </c>
    </row>
    <row r="45" spans="2:34" ht="23.25" customHeight="1" x14ac:dyDescent="0.25">
      <c r="B45" s="30">
        <v>8</v>
      </c>
      <c r="C45" s="21">
        <f t="shared" si="31"/>
        <v>0</v>
      </c>
      <c r="D45" s="21">
        <f t="shared" si="32"/>
        <v>0</v>
      </c>
      <c r="E45" s="21">
        <f t="shared" si="3"/>
        <v>0</v>
      </c>
      <c r="F45" s="21">
        <f t="shared" si="4"/>
        <v>0</v>
      </c>
      <c r="G45" s="21">
        <f t="shared" si="5"/>
        <v>0</v>
      </c>
      <c r="H45" s="21">
        <f t="shared" si="6"/>
        <v>0</v>
      </c>
      <c r="I45" s="21">
        <f t="shared" si="7"/>
        <v>0</v>
      </c>
      <c r="J45" s="21">
        <f t="shared" si="8"/>
        <v>0</v>
      </c>
      <c r="K45" s="5">
        <f t="shared" si="9"/>
        <v>0</v>
      </c>
      <c r="L45" s="5">
        <f t="shared" si="10"/>
        <v>0</v>
      </c>
      <c r="M45" s="5">
        <f t="shared" si="11"/>
        <v>0</v>
      </c>
      <c r="N45" s="5">
        <f t="shared" si="12"/>
        <v>0</v>
      </c>
      <c r="O45" s="5">
        <f t="shared" si="13"/>
        <v>0</v>
      </c>
      <c r="P45" s="5">
        <f t="shared" si="14"/>
        <v>0</v>
      </c>
      <c r="Q45" s="5">
        <f t="shared" si="15"/>
        <v>0</v>
      </c>
      <c r="R45" s="5">
        <f t="shared" si="16"/>
        <v>0</v>
      </c>
      <c r="S45" s="5">
        <f t="shared" si="17"/>
        <v>0</v>
      </c>
      <c r="T45" s="5">
        <f t="shared" si="18"/>
        <v>0</v>
      </c>
      <c r="U45" s="5">
        <f t="shared" si="19"/>
        <v>0</v>
      </c>
      <c r="V45" s="5">
        <f t="shared" si="20"/>
        <v>0</v>
      </c>
      <c r="W45" s="5">
        <f t="shared" si="21"/>
        <v>0</v>
      </c>
      <c r="X45" s="5">
        <f t="shared" si="22"/>
        <v>0</v>
      </c>
      <c r="Y45" s="5">
        <f t="shared" si="23"/>
        <v>0</v>
      </c>
      <c r="Z45" s="5">
        <f t="shared" si="24"/>
        <v>0</v>
      </c>
      <c r="AA45" s="5">
        <f t="shared" si="25"/>
        <v>0</v>
      </c>
      <c r="AB45" s="5">
        <f t="shared" si="26"/>
        <v>0</v>
      </c>
      <c r="AC45" s="5">
        <f t="shared" si="27"/>
        <v>0</v>
      </c>
      <c r="AD45" s="5">
        <f t="shared" si="28"/>
        <v>0</v>
      </c>
      <c r="AE45" s="5">
        <f t="shared" si="29"/>
        <v>0</v>
      </c>
      <c r="AF45" s="22">
        <f t="shared" si="30"/>
        <v>0</v>
      </c>
    </row>
    <row r="46" spans="2:34" ht="23.25" customHeight="1" x14ac:dyDescent="0.25">
      <c r="B46" s="30">
        <v>9</v>
      </c>
      <c r="C46" s="21">
        <f t="shared" si="31"/>
        <v>0</v>
      </c>
      <c r="D46" s="21">
        <f t="shared" si="32"/>
        <v>0</v>
      </c>
      <c r="E46" s="21">
        <f t="shared" si="3"/>
        <v>0</v>
      </c>
      <c r="F46" s="21">
        <f t="shared" si="4"/>
        <v>0</v>
      </c>
      <c r="G46" s="21">
        <f t="shared" si="5"/>
        <v>0</v>
      </c>
      <c r="H46" s="21">
        <f t="shared" si="6"/>
        <v>0</v>
      </c>
      <c r="I46" s="21">
        <f t="shared" si="7"/>
        <v>0</v>
      </c>
      <c r="J46" s="21">
        <f t="shared" si="8"/>
        <v>0</v>
      </c>
      <c r="K46" s="5">
        <f t="shared" si="9"/>
        <v>0</v>
      </c>
      <c r="L46" s="5">
        <f t="shared" si="10"/>
        <v>0</v>
      </c>
      <c r="M46" s="5">
        <f t="shared" si="11"/>
        <v>0</v>
      </c>
      <c r="N46" s="5">
        <f t="shared" si="12"/>
        <v>0</v>
      </c>
      <c r="O46" s="5">
        <f t="shared" si="13"/>
        <v>0</v>
      </c>
      <c r="P46" s="5">
        <f t="shared" si="14"/>
        <v>0</v>
      </c>
      <c r="Q46" s="5">
        <f t="shared" si="15"/>
        <v>0</v>
      </c>
      <c r="R46" s="5">
        <f t="shared" si="16"/>
        <v>0</v>
      </c>
      <c r="S46" s="5">
        <f t="shared" si="17"/>
        <v>0</v>
      </c>
      <c r="T46" s="5">
        <f t="shared" si="18"/>
        <v>0</v>
      </c>
      <c r="U46" s="5">
        <f t="shared" si="19"/>
        <v>0</v>
      </c>
      <c r="V46" s="5">
        <f t="shared" si="20"/>
        <v>0</v>
      </c>
      <c r="W46" s="5">
        <f t="shared" si="21"/>
        <v>0</v>
      </c>
      <c r="X46" s="5">
        <f t="shared" si="22"/>
        <v>0</v>
      </c>
      <c r="Y46" s="5">
        <f t="shared" si="23"/>
        <v>0</v>
      </c>
      <c r="Z46" s="5">
        <f t="shared" si="24"/>
        <v>0</v>
      </c>
      <c r="AA46" s="5">
        <f t="shared" si="25"/>
        <v>0</v>
      </c>
      <c r="AB46" s="5">
        <f t="shared" si="26"/>
        <v>0</v>
      </c>
      <c r="AC46" s="5">
        <f t="shared" si="27"/>
        <v>0</v>
      </c>
      <c r="AD46" s="5">
        <f t="shared" si="28"/>
        <v>0</v>
      </c>
      <c r="AE46" s="5">
        <f t="shared" si="29"/>
        <v>0</v>
      </c>
      <c r="AF46" s="22">
        <f t="shared" si="30"/>
        <v>0</v>
      </c>
    </row>
    <row r="47" spans="2:34" ht="23.25" customHeight="1" x14ac:dyDescent="0.25">
      <c r="B47" s="30">
        <v>10</v>
      </c>
      <c r="C47" s="21">
        <f t="shared" si="31"/>
        <v>0</v>
      </c>
      <c r="D47" s="21">
        <f t="shared" si="32"/>
        <v>0</v>
      </c>
      <c r="E47" s="21">
        <f t="shared" si="3"/>
        <v>0</v>
      </c>
      <c r="F47" s="21">
        <f t="shared" si="4"/>
        <v>0</v>
      </c>
      <c r="G47" s="21">
        <f t="shared" si="5"/>
        <v>0</v>
      </c>
      <c r="H47" s="21">
        <f t="shared" si="6"/>
        <v>0</v>
      </c>
      <c r="I47" s="21">
        <f t="shared" si="7"/>
        <v>0</v>
      </c>
      <c r="J47" s="21">
        <f t="shared" si="8"/>
        <v>0</v>
      </c>
      <c r="K47" s="5">
        <f t="shared" si="9"/>
        <v>0</v>
      </c>
      <c r="L47" s="5">
        <f t="shared" si="10"/>
        <v>0</v>
      </c>
      <c r="M47" s="5">
        <f t="shared" si="11"/>
        <v>0</v>
      </c>
      <c r="N47" s="5">
        <f t="shared" si="12"/>
        <v>0</v>
      </c>
      <c r="O47" s="5">
        <f t="shared" si="13"/>
        <v>0</v>
      </c>
      <c r="P47" s="5">
        <f t="shared" si="14"/>
        <v>0</v>
      </c>
      <c r="Q47" s="5">
        <f t="shared" si="15"/>
        <v>0</v>
      </c>
      <c r="R47" s="5">
        <f t="shared" si="16"/>
        <v>0</v>
      </c>
      <c r="S47" s="5">
        <f t="shared" si="17"/>
        <v>0</v>
      </c>
      <c r="T47" s="5">
        <f t="shared" si="18"/>
        <v>0</v>
      </c>
      <c r="U47" s="5">
        <f t="shared" si="19"/>
        <v>0</v>
      </c>
      <c r="V47" s="5">
        <f t="shared" si="20"/>
        <v>0</v>
      </c>
      <c r="W47" s="5">
        <f t="shared" si="21"/>
        <v>0</v>
      </c>
      <c r="X47" s="5">
        <f t="shared" si="22"/>
        <v>0</v>
      </c>
      <c r="Y47" s="5">
        <f t="shared" si="23"/>
        <v>0</v>
      </c>
      <c r="Z47" s="5">
        <f t="shared" si="24"/>
        <v>0</v>
      </c>
      <c r="AA47" s="5">
        <f t="shared" si="25"/>
        <v>0</v>
      </c>
      <c r="AB47" s="5">
        <f t="shared" si="26"/>
        <v>0</v>
      </c>
      <c r="AC47" s="5">
        <f t="shared" si="27"/>
        <v>0</v>
      </c>
      <c r="AD47" s="5">
        <f t="shared" si="28"/>
        <v>0</v>
      </c>
      <c r="AE47" s="5">
        <f t="shared" si="29"/>
        <v>0</v>
      </c>
      <c r="AF47" s="22">
        <f t="shared" si="30"/>
        <v>0</v>
      </c>
    </row>
    <row r="48" spans="2:34" ht="22.5" customHeight="1" x14ac:dyDescent="0.25">
      <c r="B48" s="30">
        <v>11</v>
      </c>
      <c r="C48" s="21">
        <f t="shared" si="31"/>
        <v>0</v>
      </c>
      <c r="D48" s="21">
        <f t="shared" si="32"/>
        <v>0</v>
      </c>
      <c r="E48" s="21">
        <f t="shared" si="3"/>
        <v>0</v>
      </c>
      <c r="F48" s="21">
        <f t="shared" si="4"/>
        <v>0</v>
      </c>
      <c r="G48" s="21">
        <f t="shared" si="5"/>
        <v>0</v>
      </c>
      <c r="H48" s="21">
        <f t="shared" si="6"/>
        <v>0</v>
      </c>
      <c r="I48" s="21">
        <f t="shared" si="7"/>
        <v>0</v>
      </c>
      <c r="J48" s="21">
        <f t="shared" si="8"/>
        <v>0</v>
      </c>
      <c r="K48" s="5">
        <f t="shared" si="9"/>
        <v>0</v>
      </c>
      <c r="L48" s="5">
        <f t="shared" si="10"/>
        <v>0</v>
      </c>
      <c r="M48" s="5">
        <f t="shared" si="11"/>
        <v>0</v>
      </c>
      <c r="N48" s="5">
        <f t="shared" si="12"/>
        <v>0</v>
      </c>
      <c r="O48" s="5">
        <f t="shared" si="13"/>
        <v>0</v>
      </c>
      <c r="P48" s="5">
        <f t="shared" si="14"/>
        <v>0</v>
      </c>
      <c r="Q48" s="5">
        <f t="shared" si="15"/>
        <v>0</v>
      </c>
      <c r="R48" s="5">
        <f t="shared" si="16"/>
        <v>0</v>
      </c>
      <c r="S48" s="5">
        <f t="shared" si="17"/>
        <v>0</v>
      </c>
      <c r="T48" s="5">
        <f t="shared" si="18"/>
        <v>0</v>
      </c>
      <c r="U48" s="5">
        <f t="shared" si="19"/>
        <v>0</v>
      </c>
      <c r="V48" s="5">
        <f t="shared" si="20"/>
        <v>0</v>
      </c>
      <c r="W48" s="5">
        <f t="shared" si="21"/>
        <v>0</v>
      </c>
      <c r="X48" s="5">
        <f t="shared" si="22"/>
        <v>0</v>
      </c>
      <c r="Y48" s="5">
        <f t="shared" si="23"/>
        <v>0</v>
      </c>
      <c r="Z48" s="5">
        <f t="shared" si="24"/>
        <v>0</v>
      </c>
      <c r="AA48" s="5">
        <f t="shared" si="25"/>
        <v>0</v>
      </c>
      <c r="AB48" s="5">
        <f t="shared" si="26"/>
        <v>0</v>
      </c>
      <c r="AC48" s="5">
        <f t="shared" si="27"/>
        <v>0</v>
      </c>
      <c r="AD48" s="5">
        <f t="shared" si="28"/>
        <v>0</v>
      </c>
      <c r="AE48" s="5">
        <f t="shared" si="29"/>
        <v>0</v>
      </c>
      <c r="AF48" s="22">
        <f t="shared" si="30"/>
        <v>0</v>
      </c>
    </row>
    <row r="49" spans="1:32" ht="22.5" customHeight="1" x14ac:dyDescent="0.25">
      <c r="B49" s="31">
        <v>12</v>
      </c>
      <c r="C49" s="19">
        <f t="shared" si="31"/>
        <v>0</v>
      </c>
      <c r="D49" s="11">
        <f t="shared" si="32"/>
        <v>0</v>
      </c>
      <c r="E49" s="11">
        <f t="shared" si="3"/>
        <v>0</v>
      </c>
      <c r="F49" s="11">
        <f t="shared" si="4"/>
        <v>0</v>
      </c>
      <c r="G49" s="11">
        <f t="shared" si="5"/>
        <v>0</v>
      </c>
      <c r="H49" s="11">
        <f t="shared" si="6"/>
        <v>0</v>
      </c>
      <c r="I49" s="11">
        <f t="shared" si="7"/>
        <v>0</v>
      </c>
      <c r="J49" s="11">
        <f t="shared" si="8"/>
        <v>0</v>
      </c>
      <c r="K49" s="12">
        <f t="shared" si="9"/>
        <v>0</v>
      </c>
      <c r="L49" s="12">
        <f t="shared" si="10"/>
        <v>0</v>
      </c>
      <c r="M49" s="12">
        <f t="shared" si="11"/>
        <v>0</v>
      </c>
      <c r="N49" s="12">
        <f t="shared" si="12"/>
        <v>0</v>
      </c>
      <c r="O49" s="12">
        <f t="shared" si="13"/>
        <v>0</v>
      </c>
      <c r="P49" s="12">
        <f t="shared" si="14"/>
        <v>0</v>
      </c>
      <c r="Q49" s="12">
        <f t="shared" si="15"/>
        <v>0</v>
      </c>
      <c r="R49" s="12">
        <f t="shared" si="16"/>
        <v>0</v>
      </c>
      <c r="S49" s="12">
        <f t="shared" si="17"/>
        <v>0</v>
      </c>
      <c r="T49" s="12">
        <f t="shared" si="18"/>
        <v>0</v>
      </c>
      <c r="U49" s="12">
        <f t="shared" si="19"/>
        <v>0</v>
      </c>
      <c r="V49" s="12">
        <f t="shared" si="20"/>
        <v>0</v>
      </c>
      <c r="W49" s="12">
        <f t="shared" si="21"/>
        <v>0</v>
      </c>
      <c r="X49" s="12">
        <f t="shared" si="22"/>
        <v>0</v>
      </c>
      <c r="Y49" s="12">
        <f t="shared" si="23"/>
        <v>0</v>
      </c>
      <c r="Z49" s="12">
        <f t="shared" si="24"/>
        <v>0</v>
      </c>
      <c r="AA49" s="12">
        <f t="shared" si="25"/>
        <v>0</v>
      </c>
      <c r="AB49" s="12">
        <f t="shared" si="26"/>
        <v>0</v>
      </c>
      <c r="AC49" s="12">
        <f t="shared" si="27"/>
        <v>0</v>
      </c>
      <c r="AD49" s="12">
        <f t="shared" si="28"/>
        <v>0</v>
      </c>
      <c r="AE49" s="12">
        <f t="shared" si="29"/>
        <v>0</v>
      </c>
      <c r="AF49" s="20">
        <f t="shared" si="30"/>
        <v>0</v>
      </c>
    </row>
    <row r="51" spans="1:32" ht="23.25" customHeight="1" x14ac:dyDescent="0.4">
      <c r="B51" s="48" t="s">
        <v>75</v>
      </c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</row>
    <row r="53" spans="1:32" ht="23.25" customHeight="1" x14ac:dyDescent="0.25">
      <c r="A53" s="35"/>
      <c r="B53" s="44"/>
      <c r="C53" s="46" t="str">
        <f>C37</f>
        <v>Stat 1</v>
      </c>
      <c r="D53" s="46" t="str">
        <f>D37</f>
        <v>Stat 2</v>
      </c>
      <c r="E53" s="46" t="str">
        <f t="shared" ref="E53:AF53" si="33">E37</f>
        <v>Stat 3</v>
      </c>
      <c r="F53" s="46" t="str">
        <f t="shared" si="33"/>
        <v>Stat 4</v>
      </c>
      <c r="G53" s="46" t="str">
        <f t="shared" si="33"/>
        <v>Stat 5</v>
      </c>
      <c r="H53" s="46" t="str">
        <f t="shared" si="33"/>
        <v>Stat 6</v>
      </c>
      <c r="I53" s="46" t="str">
        <f t="shared" si="33"/>
        <v>Stat 7</v>
      </c>
      <c r="J53" s="46" t="str">
        <f t="shared" si="33"/>
        <v>Stat 8</v>
      </c>
      <c r="K53" s="46" t="str">
        <f t="shared" si="33"/>
        <v>Stat 9</v>
      </c>
      <c r="L53" s="46" t="str">
        <f t="shared" si="33"/>
        <v>Stat 10</v>
      </c>
      <c r="M53" s="46" t="str">
        <f t="shared" si="33"/>
        <v>Stat 11</v>
      </c>
      <c r="N53" s="46" t="str">
        <f t="shared" si="33"/>
        <v>Stat 12</v>
      </c>
      <c r="O53" s="46" t="str">
        <f t="shared" si="33"/>
        <v>Stat 13</v>
      </c>
      <c r="P53" s="46" t="str">
        <f t="shared" si="33"/>
        <v>Stat 14</v>
      </c>
      <c r="Q53" s="46" t="str">
        <f t="shared" si="33"/>
        <v>Stat 15</v>
      </c>
      <c r="R53" s="46" t="str">
        <f t="shared" si="33"/>
        <v>Stat 16</v>
      </c>
      <c r="S53" s="46" t="str">
        <f t="shared" si="33"/>
        <v>Stat 17</v>
      </c>
      <c r="T53" s="46" t="str">
        <f t="shared" si="33"/>
        <v>Stat 18</v>
      </c>
      <c r="U53" s="46" t="str">
        <f t="shared" si="33"/>
        <v>Stat 19</v>
      </c>
      <c r="V53" s="46" t="str">
        <f t="shared" si="33"/>
        <v>Stat 20</v>
      </c>
      <c r="W53" s="46" t="str">
        <f t="shared" si="33"/>
        <v>Stat 21</v>
      </c>
      <c r="X53" s="46" t="str">
        <f t="shared" si="33"/>
        <v>Stat 22</v>
      </c>
      <c r="Y53" s="46" t="str">
        <f t="shared" si="33"/>
        <v>Stat 23</v>
      </c>
      <c r="Z53" s="46" t="str">
        <f t="shared" si="33"/>
        <v>Stat 24</v>
      </c>
      <c r="AA53" s="46" t="str">
        <f t="shared" si="33"/>
        <v>Stat 25</v>
      </c>
      <c r="AB53" s="46" t="str">
        <f t="shared" si="33"/>
        <v>Stat 26</v>
      </c>
      <c r="AC53" s="46" t="str">
        <f t="shared" si="33"/>
        <v>Stat 27</v>
      </c>
      <c r="AD53" s="46" t="str">
        <f t="shared" si="33"/>
        <v>Stat 28</v>
      </c>
      <c r="AE53" s="46" t="str">
        <f t="shared" si="33"/>
        <v>Stat 29</v>
      </c>
      <c r="AF53" s="47" t="str">
        <f t="shared" si="33"/>
        <v>Stat 30</v>
      </c>
    </row>
    <row r="54" spans="1:32" ht="23.25" customHeight="1" x14ac:dyDescent="0.25">
      <c r="A54" s="35"/>
      <c r="B54" s="45" t="s">
        <v>0</v>
      </c>
      <c r="C54" s="41">
        <f>HLOOKUP($B$54,$B$3:$Z$33,2,FALSE)</f>
        <v>1</v>
      </c>
      <c r="D54" s="41">
        <f>HLOOKUP($B$54,$B$3:$Z$33,3,FALSE)</f>
        <v>1</v>
      </c>
      <c r="E54" s="42">
        <f>HLOOKUP($B$54,$B$3:$Z$33,4,FALSE)</f>
        <v>1</v>
      </c>
      <c r="F54" s="42">
        <f>HLOOKUP($B$54,$B$3:$Z$33,5,FALSE)</f>
        <v>1</v>
      </c>
      <c r="G54" s="42">
        <f>HLOOKUP($B$54,$B$3:$Z$33,6,FALSE)</f>
        <v>1</v>
      </c>
      <c r="H54" s="42">
        <f>HLOOKUP($B$54,$B$3:$Z$33,7,FALSE)</f>
        <v>1</v>
      </c>
      <c r="I54" s="42">
        <f>HLOOKUP($B$54,$B$3:$Z$33,8,FALSE)</f>
        <v>1</v>
      </c>
      <c r="J54" s="42">
        <f>HLOOKUP($B$54,$B$3:$Z$33,9,FALSE)</f>
        <v>1</v>
      </c>
      <c r="K54" s="42">
        <f>HLOOKUP($B$54,$B$3:$Z$33,10,FALSE)</f>
        <v>1</v>
      </c>
      <c r="L54" s="42">
        <f>HLOOKUP($B$54,$B$3:$Z$33,11,FALSE)</f>
        <v>1</v>
      </c>
      <c r="M54" s="42">
        <f>HLOOKUP($B$54,$B$3:$Z$33,12,FALSE)</f>
        <v>1</v>
      </c>
      <c r="N54" s="42">
        <f>HLOOKUP($B$54,$B$3:$Z$33,13,FALSE)</f>
        <v>1</v>
      </c>
      <c r="O54" s="42">
        <f>HLOOKUP($B$54,$B$3:$Z$33,14,FALSE)</f>
        <v>1</v>
      </c>
      <c r="P54" s="42">
        <f>HLOOKUP($B$54,$B$3:$Z$33,15,FALSE)</f>
        <v>1</v>
      </c>
      <c r="Q54" s="42">
        <f>HLOOKUP($B$54,$B$3:$Z$33,16,FALSE)</f>
        <v>1</v>
      </c>
      <c r="R54" s="42">
        <f>HLOOKUP($B$54,$B$3:$Z$33,17,FALSE)</f>
        <v>1</v>
      </c>
      <c r="S54" s="42">
        <f>HLOOKUP($B$54,$B$3:$Z$33,18,FALSE)</f>
        <v>1</v>
      </c>
      <c r="T54" s="42">
        <f>HLOOKUP($B$54,$B$3:$Z$33,19,FALSE)</f>
        <v>1</v>
      </c>
      <c r="U54" s="42">
        <f>HLOOKUP($B$54,$B$3:$Z$33,20,FALSE)</f>
        <v>1</v>
      </c>
      <c r="V54" s="42">
        <f>HLOOKUP($B$54,$B$3:$Z$33,21,FALSE)</f>
        <v>1</v>
      </c>
      <c r="W54" s="42">
        <f>HLOOKUP($B$54,$B$3:$Z$33,22,FALSE)</f>
        <v>1</v>
      </c>
      <c r="X54" s="42">
        <f>HLOOKUP($B$54,$B$3:$Z$33,23,FALSE)</f>
        <v>1</v>
      </c>
      <c r="Y54" s="42">
        <f>HLOOKUP($B$54,$B$3:$Z$33,24,FALSE)</f>
        <v>1</v>
      </c>
      <c r="Z54" s="42">
        <f>HLOOKUP($B$54,$B$3:$Z$33,25,FALSE)</f>
        <v>1</v>
      </c>
      <c r="AA54" s="42">
        <f>HLOOKUP($B$54,$B$3:$Z$33,26,FALSE)</f>
        <v>1</v>
      </c>
      <c r="AB54" s="42">
        <f>HLOOKUP($B$54,$B$3:$Z$33,27,FALSE)</f>
        <v>1</v>
      </c>
      <c r="AC54" s="42">
        <f>HLOOKUP($B$54,$B$3:$Z$33,28,FALSE)</f>
        <v>1</v>
      </c>
      <c r="AD54" s="42">
        <f>HLOOKUP($B$54,$B$3:$Z$33,29,FALSE)</f>
        <v>1</v>
      </c>
      <c r="AE54" s="42">
        <f>HLOOKUP($B$54,$B$3:$Z$33,30,FALSE)</f>
        <v>1</v>
      </c>
      <c r="AF54" s="43">
        <f>HLOOKUP($B$54,$B$3:$Z$33,31,FALSE)</f>
        <v>1</v>
      </c>
    </row>
    <row r="55" spans="1:32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</row>
    <row r="56" spans="1:32" ht="23.25" customHeight="1" x14ac:dyDescent="0.4">
      <c r="A56" s="35"/>
      <c r="B56" s="48" t="s">
        <v>76</v>
      </c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</row>
    <row r="57" spans="1:32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</row>
    <row r="58" spans="1:32" ht="23.25" customHeight="1" x14ac:dyDescent="0.25">
      <c r="A58" s="35"/>
      <c r="B58" s="44"/>
      <c r="C58" s="53" t="str">
        <f>C37</f>
        <v>Stat 1</v>
      </c>
      <c r="D58" s="53" t="str">
        <f>D37</f>
        <v>Stat 2</v>
      </c>
      <c r="E58" s="53" t="str">
        <f t="shared" ref="E58:AF58" si="34">E37</f>
        <v>Stat 3</v>
      </c>
      <c r="F58" s="53" t="str">
        <f t="shared" si="34"/>
        <v>Stat 4</v>
      </c>
      <c r="G58" s="53" t="str">
        <f t="shared" si="34"/>
        <v>Stat 5</v>
      </c>
      <c r="H58" s="53" t="str">
        <f t="shared" si="34"/>
        <v>Stat 6</v>
      </c>
      <c r="I58" s="53" t="str">
        <f t="shared" si="34"/>
        <v>Stat 7</v>
      </c>
      <c r="J58" s="53" t="str">
        <f t="shared" si="34"/>
        <v>Stat 8</v>
      </c>
      <c r="K58" s="53" t="str">
        <f t="shared" si="34"/>
        <v>Stat 9</v>
      </c>
      <c r="L58" s="53" t="str">
        <f t="shared" si="34"/>
        <v>Stat 10</v>
      </c>
      <c r="M58" s="53" t="str">
        <f t="shared" si="34"/>
        <v>Stat 11</v>
      </c>
      <c r="N58" s="53" t="str">
        <f t="shared" si="34"/>
        <v>Stat 12</v>
      </c>
      <c r="O58" s="53" t="str">
        <f t="shared" si="34"/>
        <v>Stat 13</v>
      </c>
      <c r="P58" s="53" t="str">
        <f t="shared" si="34"/>
        <v>Stat 14</v>
      </c>
      <c r="Q58" s="53" t="str">
        <f t="shared" si="34"/>
        <v>Stat 15</v>
      </c>
      <c r="R58" s="53" t="str">
        <f t="shared" si="34"/>
        <v>Stat 16</v>
      </c>
      <c r="S58" s="53" t="str">
        <f t="shared" si="34"/>
        <v>Stat 17</v>
      </c>
      <c r="T58" s="53" t="str">
        <f t="shared" si="34"/>
        <v>Stat 18</v>
      </c>
      <c r="U58" s="53" t="str">
        <f t="shared" si="34"/>
        <v>Stat 19</v>
      </c>
      <c r="V58" s="53" t="str">
        <f t="shared" si="34"/>
        <v>Stat 20</v>
      </c>
      <c r="W58" s="53" t="str">
        <f t="shared" si="34"/>
        <v>Stat 21</v>
      </c>
      <c r="X58" s="53" t="str">
        <f t="shared" si="34"/>
        <v>Stat 22</v>
      </c>
      <c r="Y58" s="53" t="str">
        <f t="shared" si="34"/>
        <v>Stat 23</v>
      </c>
      <c r="Z58" s="53" t="str">
        <f t="shared" si="34"/>
        <v>Stat 24</v>
      </c>
      <c r="AA58" s="53" t="str">
        <f t="shared" si="34"/>
        <v>Stat 25</v>
      </c>
      <c r="AB58" s="53" t="str">
        <f t="shared" si="34"/>
        <v>Stat 26</v>
      </c>
      <c r="AC58" s="53" t="str">
        <f t="shared" si="34"/>
        <v>Stat 27</v>
      </c>
      <c r="AD58" s="53" t="str">
        <f t="shared" si="34"/>
        <v>Stat 28</v>
      </c>
      <c r="AE58" s="53" t="str">
        <f t="shared" si="34"/>
        <v>Stat 29</v>
      </c>
      <c r="AF58" s="53" t="str">
        <f t="shared" si="34"/>
        <v>Stat 30</v>
      </c>
    </row>
    <row r="59" spans="1:32" ht="23.25" customHeight="1" x14ac:dyDescent="0.25">
      <c r="B59" s="53">
        <v>2</v>
      </c>
      <c r="C59" s="54">
        <f>VLOOKUP($B$59,$B$38:$AF$49,2,FALSE)</f>
        <v>0</v>
      </c>
      <c r="D59" s="55">
        <f>VLOOKUP($B$59,$B$38:$AF$49,3,FALSE)</f>
        <v>0</v>
      </c>
      <c r="E59" s="55">
        <f>VLOOKUP($B$59,$B$38:$AF$49,4,FALSE)</f>
        <v>0</v>
      </c>
      <c r="F59" s="55">
        <f>VLOOKUP($B$59,$B$38:$AF$49,5,FALSE)</f>
        <v>0</v>
      </c>
      <c r="G59" s="55">
        <f>VLOOKUP($B$59,$B$38:$AF$49,6,FALSE)</f>
        <v>0</v>
      </c>
      <c r="H59" s="55">
        <f>VLOOKUP($B$59,$B$38:$AF$49,7,FALSE)</f>
        <v>0</v>
      </c>
      <c r="I59" s="55">
        <f>VLOOKUP($B$59,$B$38:$AF$49,8,FALSE)</f>
        <v>0</v>
      </c>
      <c r="J59" s="55">
        <f>VLOOKUP($B$59,$B$38:$AF$49,9,FALSE)</f>
        <v>0</v>
      </c>
      <c r="K59" s="55">
        <f>VLOOKUP($B$59,$B$38:$AF$49,10,FALSE)</f>
        <v>0</v>
      </c>
      <c r="L59" s="55">
        <f>VLOOKUP($B$59,$B$38:$AF$49,11,FALSE)</f>
        <v>0</v>
      </c>
      <c r="M59" s="55">
        <f>VLOOKUP($B$59,$B$38:$AF$49,12,FALSE)</f>
        <v>0</v>
      </c>
      <c r="N59" s="55">
        <f>VLOOKUP($B$59,$B$38:$AF$49,13,FALSE)</f>
        <v>0</v>
      </c>
      <c r="O59" s="55">
        <f>VLOOKUP($B$59,$B$38:$AF$49,14,FALSE)</f>
        <v>0</v>
      </c>
      <c r="P59" s="55">
        <f>VLOOKUP($B$59,$B$38:$AF$49,15,FALSE)</f>
        <v>0</v>
      </c>
      <c r="Q59" s="55">
        <f>VLOOKUP($B$59,$B$38:$AF$49,16,FALSE)</f>
        <v>0</v>
      </c>
      <c r="R59" s="55">
        <f>VLOOKUP($B$59,$B$38:$AF$49,17,FALSE)</f>
        <v>0</v>
      </c>
      <c r="S59" s="55">
        <f>VLOOKUP($B$59,$B$38:$AF$49,18,FALSE)</f>
        <v>0</v>
      </c>
      <c r="T59" s="55">
        <f>VLOOKUP($B$59,$B$38:$AF$49,19,FALSE)</f>
        <v>0</v>
      </c>
      <c r="U59" s="55">
        <f>VLOOKUP($B$59,$B$38:$AF$49,20,FALSE)</f>
        <v>0</v>
      </c>
      <c r="V59" s="55">
        <f>VLOOKUP($B$59,$B$38:$AF$49,21,FALSE)</f>
        <v>0</v>
      </c>
      <c r="W59" s="55">
        <f>VLOOKUP($B$59,$B$38:$AF$49,22,FALSE)</f>
        <v>0</v>
      </c>
      <c r="X59" s="55">
        <f>VLOOKUP($B$59,$B$38:$AF$49,23,FALSE)</f>
        <v>0</v>
      </c>
      <c r="Y59" s="55">
        <f>VLOOKUP($B$59,$B$38:$AF$49,24,FALSE)</f>
        <v>0</v>
      </c>
      <c r="Z59" s="55">
        <f>VLOOKUP($B$59,$B$38:$AF$49,25,FALSE)</f>
        <v>0</v>
      </c>
      <c r="AA59" s="56">
        <f>VLOOKUP($B$59,$B$38:$AF$49,26,FALSE)</f>
        <v>0</v>
      </c>
      <c r="AB59" s="55">
        <f>VLOOKUP($B$59,$B$38:$AF$49,27,FALSE)</f>
        <v>0</v>
      </c>
      <c r="AC59" s="55">
        <f>VLOOKUP($B$59,$B$38:$AF$49,28,FALSE)</f>
        <v>0</v>
      </c>
      <c r="AD59" s="55">
        <f>VLOOKUP($B$59,$B$38:$AF$49,29,FALSE)</f>
        <v>0</v>
      </c>
      <c r="AE59" s="56">
        <f>VLOOKUP($B$59,$B$38:$AF$49,30,FALSE)</f>
        <v>0</v>
      </c>
      <c r="AF59" s="57">
        <f>VLOOKUP($B$59,$B$38:$AF$49,31,FALSE)</f>
        <v>0</v>
      </c>
    </row>
    <row r="61" spans="1:32" ht="23.25" customHeight="1" x14ac:dyDescent="0.4">
      <c r="B61" s="48" t="s">
        <v>79</v>
      </c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</row>
    <row r="63" spans="1:32" ht="23.25" customHeight="1" x14ac:dyDescent="0.25">
      <c r="B63" s="60"/>
      <c r="C63" s="58" t="str">
        <f>C37</f>
        <v>Stat 1</v>
      </c>
      <c r="D63" s="58" t="str">
        <f t="shared" ref="D63:AF63" si="35">D37</f>
        <v>Stat 2</v>
      </c>
      <c r="E63" s="58" t="str">
        <f t="shared" si="35"/>
        <v>Stat 3</v>
      </c>
      <c r="F63" s="58" t="str">
        <f t="shared" si="35"/>
        <v>Stat 4</v>
      </c>
      <c r="G63" s="58" t="str">
        <f t="shared" si="35"/>
        <v>Stat 5</v>
      </c>
      <c r="H63" s="58" t="str">
        <f t="shared" si="35"/>
        <v>Stat 6</v>
      </c>
      <c r="I63" s="58" t="str">
        <f t="shared" si="35"/>
        <v>Stat 7</v>
      </c>
      <c r="J63" s="58" t="str">
        <f t="shared" si="35"/>
        <v>Stat 8</v>
      </c>
      <c r="K63" s="58" t="str">
        <f t="shared" si="35"/>
        <v>Stat 9</v>
      </c>
      <c r="L63" s="58" t="str">
        <f t="shared" si="35"/>
        <v>Stat 10</v>
      </c>
      <c r="M63" s="58" t="str">
        <f t="shared" si="35"/>
        <v>Stat 11</v>
      </c>
      <c r="N63" s="58" t="str">
        <f t="shared" si="35"/>
        <v>Stat 12</v>
      </c>
      <c r="O63" s="58" t="str">
        <f t="shared" si="35"/>
        <v>Stat 13</v>
      </c>
      <c r="P63" s="58" t="str">
        <f t="shared" si="35"/>
        <v>Stat 14</v>
      </c>
      <c r="Q63" s="58" t="str">
        <f t="shared" si="35"/>
        <v>Stat 15</v>
      </c>
      <c r="R63" s="58" t="str">
        <f t="shared" si="35"/>
        <v>Stat 16</v>
      </c>
      <c r="S63" s="58" t="str">
        <f t="shared" si="35"/>
        <v>Stat 17</v>
      </c>
      <c r="T63" s="58" t="str">
        <f t="shared" si="35"/>
        <v>Stat 18</v>
      </c>
      <c r="U63" s="58" t="str">
        <f t="shared" si="35"/>
        <v>Stat 19</v>
      </c>
      <c r="V63" s="58" t="str">
        <f t="shared" si="35"/>
        <v>Stat 20</v>
      </c>
      <c r="W63" s="58" t="str">
        <f t="shared" si="35"/>
        <v>Stat 21</v>
      </c>
      <c r="X63" s="58" t="str">
        <f t="shared" si="35"/>
        <v>Stat 22</v>
      </c>
      <c r="Y63" s="58" t="str">
        <f t="shared" si="35"/>
        <v>Stat 23</v>
      </c>
      <c r="Z63" s="58" t="str">
        <f t="shared" si="35"/>
        <v>Stat 24</v>
      </c>
      <c r="AA63" s="58" t="str">
        <f t="shared" si="35"/>
        <v>Stat 25</v>
      </c>
      <c r="AB63" s="58" t="str">
        <f t="shared" si="35"/>
        <v>Stat 26</v>
      </c>
      <c r="AC63" s="58" t="str">
        <f t="shared" si="35"/>
        <v>Stat 27</v>
      </c>
      <c r="AD63" s="58" t="str">
        <f t="shared" si="35"/>
        <v>Stat 28</v>
      </c>
      <c r="AE63" s="58" t="str">
        <f t="shared" si="35"/>
        <v>Stat 29</v>
      </c>
      <c r="AF63" s="58" t="str">
        <f t="shared" si="35"/>
        <v>Stat 30</v>
      </c>
    </row>
    <row r="64" spans="1:32" ht="23.25" customHeight="1" x14ac:dyDescent="0.25">
      <c r="B64" s="59" t="s">
        <v>77</v>
      </c>
      <c r="C64" s="21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22"/>
    </row>
    <row r="65" spans="2:32" ht="23.25" customHeight="1" x14ac:dyDescent="0.25">
      <c r="B65" s="58" t="s">
        <v>80</v>
      </c>
      <c r="C65" s="61">
        <f>MAX(C4:Z4)</f>
        <v>15</v>
      </c>
      <c r="D65" s="9">
        <f>MAX(C5:Z5)</f>
        <v>1</v>
      </c>
      <c r="E65" s="9">
        <f>MAX(C6:Z6)</f>
        <v>1</v>
      </c>
      <c r="F65" s="9">
        <f>MAX(C7:Z7)</f>
        <v>1</v>
      </c>
      <c r="G65" s="9">
        <f>MAX(C8:Z8)</f>
        <v>1</v>
      </c>
      <c r="H65" s="9">
        <f>MAX(C9:Z9)</f>
        <v>1</v>
      </c>
      <c r="I65" s="9">
        <f>MAX(C10:Z10)</f>
        <v>1</v>
      </c>
      <c r="J65" s="9">
        <f>MAX(C11:Z11)</f>
        <v>1</v>
      </c>
      <c r="K65" s="9">
        <f>MAX(C12:Z12)</f>
        <v>1</v>
      </c>
      <c r="L65" s="9">
        <f>MAX(C13:Z13)</f>
        <v>1</v>
      </c>
      <c r="M65" s="9">
        <f>MAX(C14:Z14)</f>
        <v>1</v>
      </c>
      <c r="N65" s="9">
        <f>MAX(C15:Z15)</f>
        <v>1</v>
      </c>
      <c r="O65" s="9">
        <f>MAX(C16:Z17)</f>
        <v>1</v>
      </c>
      <c r="P65" s="9">
        <f>MAX(C18:Z18)</f>
        <v>1</v>
      </c>
      <c r="Q65" s="9">
        <f>MAX(C19:Z19)</f>
        <v>1</v>
      </c>
      <c r="R65" s="9">
        <f>MAX(C20:Z20)</f>
        <v>1</v>
      </c>
      <c r="S65" s="9">
        <f>MAX(C21:Z21)</f>
        <v>1</v>
      </c>
      <c r="T65" s="9">
        <f>MAX(C22:Z22)</f>
        <v>1</v>
      </c>
      <c r="U65" s="9">
        <f>MAX(C23:Z23)</f>
        <v>1</v>
      </c>
      <c r="V65" s="9">
        <f>MAX(C24:Z24)</f>
        <v>1</v>
      </c>
      <c r="W65" s="9">
        <f>MAX(C25:Z25)</f>
        <v>1</v>
      </c>
      <c r="X65" s="9">
        <f>MAX(C26:Z26)</f>
        <v>1</v>
      </c>
      <c r="Y65" s="9">
        <f>MAX(C27:Z27)</f>
        <v>1</v>
      </c>
      <c r="Z65" s="9">
        <f>MAX(C28:Z28)</f>
        <v>1</v>
      </c>
      <c r="AA65" s="9">
        <f>MAX(C29:Z29)</f>
        <v>1</v>
      </c>
      <c r="AB65" s="9">
        <f>MAX(C30:Z30)</f>
        <v>1</v>
      </c>
      <c r="AC65" s="9">
        <f>MAX(C31:Z31)</f>
        <v>1</v>
      </c>
      <c r="AD65" s="9">
        <f>MAX(C32:Z32)</f>
        <v>1</v>
      </c>
      <c r="AE65" s="9">
        <f>MAX(C33:Z33)</f>
        <v>1</v>
      </c>
      <c r="AF65" s="62">
        <f>MAX(C34:Z34)</f>
        <v>0</v>
      </c>
    </row>
    <row r="66" spans="2:32" ht="23.25" customHeight="1" x14ac:dyDescent="0.25">
      <c r="B66" s="58" t="s">
        <v>78</v>
      </c>
      <c r="C66" s="4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18"/>
    </row>
    <row r="67" spans="2:32" ht="23.25" customHeight="1" x14ac:dyDescent="0.25">
      <c r="B67" s="58" t="s">
        <v>80</v>
      </c>
      <c r="C67" s="11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20"/>
    </row>
  </sheetData>
  <mergeCells count="7">
    <mergeCell ref="B56:AF56"/>
    <mergeCell ref="B61:AF61"/>
    <mergeCell ref="B51:AF51"/>
    <mergeCell ref="AA2:AB2"/>
    <mergeCell ref="B35:AF35"/>
    <mergeCell ref="AD2:AE2"/>
    <mergeCell ref="AG2:AH2"/>
  </mergeCells>
  <conditionalFormatting sqref="AA4:AA33">
    <cfRule type="cellIs" dxfId="0" priority="2" operator="equal">
      <formula>0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ADMSDP</dc:creator>
  <cp:lastModifiedBy>Théo GIRAUDET</cp:lastModifiedBy>
  <dcterms:created xsi:type="dcterms:W3CDTF">2016-12-01T15:24:20Z</dcterms:created>
  <dcterms:modified xsi:type="dcterms:W3CDTF">2016-12-05T11:23:33Z</dcterms:modified>
</cp:coreProperties>
</file>