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ickael.jean\Desktop\Meca Blayais\"/>
    </mc:Choice>
  </mc:AlternateContent>
  <bookViews>
    <workbookView xWindow="0" yWindow="0" windowWidth="20490" windowHeight="7455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4" i="12" l="1"/>
  <c r="Q53" i="12"/>
  <c r="R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33" i="12"/>
  <c r="R34" i="12"/>
  <c r="R35" i="12"/>
  <c r="R36" i="12"/>
  <c r="R37" i="12"/>
  <c r="R38" i="12"/>
  <c r="R39" i="12"/>
  <c r="R40" i="12"/>
  <c r="R41" i="12"/>
  <c r="R42" i="12"/>
  <c r="R43" i="12"/>
  <c r="R44" i="12"/>
  <c r="R45" i="12"/>
  <c r="R46" i="12"/>
  <c r="R47" i="12"/>
  <c r="R48" i="12"/>
  <c r="R7" i="12"/>
  <c r="M10" i="12"/>
  <c r="M14" i="12"/>
  <c r="M18" i="12"/>
  <c r="M22" i="12"/>
  <c r="M26" i="12"/>
  <c r="M28" i="12"/>
  <c r="M30" i="12"/>
  <c r="M32" i="12"/>
  <c r="M34" i="12"/>
  <c r="M36" i="12"/>
  <c r="M38" i="12"/>
  <c r="M40" i="12"/>
  <c r="M42" i="12"/>
  <c r="M44" i="12"/>
  <c r="M46" i="12"/>
  <c r="M48" i="12"/>
  <c r="L50" i="12"/>
  <c r="Q49" i="12"/>
  <c r="N49" i="12"/>
  <c r="O48" i="12"/>
  <c r="L48" i="12"/>
  <c r="H48" i="12"/>
  <c r="O47" i="12"/>
  <c r="L47" i="12"/>
  <c r="H47" i="12"/>
  <c r="M47" i="12" s="1"/>
  <c r="O46" i="12"/>
  <c r="L46" i="12"/>
  <c r="H46" i="12"/>
  <c r="O45" i="12"/>
  <c r="L45" i="12"/>
  <c r="H45" i="12"/>
  <c r="M45" i="12" s="1"/>
  <c r="O44" i="12"/>
  <c r="L44" i="12"/>
  <c r="H44" i="12"/>
  <c r="O43" i="12"/>
  <c r="L43" i="12"/>
  <c r="H43" i="12"/>
  <c r="M43" i="12" s="1"/>
  <c r="O42" i="12"/>
  <c r="L42" i="12"/>
  <c r="H42" i="12"/>
  <c r="O41" i="12"/>
  <c r="L41" i="12"/>
  <c r="H41" i="12"/>
  <c r="M41" i="12" s="1"/>
  <c r="O40" i="12"/>
  <c r="L40" i="12"/>
  <c r="H40" i="12"/>
  <c r="O39" i="12"/>
  <c r="L39" i="12"/>
  <c r="H39" i="12"/>
  <c r="M39" i="12" s="1"/>
  <c r="O38" i="12"/>
  <c r="L38" i="12"/>
  <c r="H38" i="12"/>
  <c r="O37" i="12"/>
  <c r="L37" i="12"/>
  <c r="H37" i="12"/>
  <c r="M37" i="12" s="1"/>
  <c r="O36" i="12"/>
  <c r="L36" i="12"/>
  <c r="H36" i="12"/>
  <c r="O35" i="12"/>
  <c r="L35" i="12"/>
  <c r="H35" i="12"/>
  <c r="M35" i="12" s="1"/>
  <c r="O34" i="12"/>
  <c r="L34" i="12"/>
  <c r="H34" i="12"/>
  <c r="O33" i="12"/>
  <c r="L33" i="12"/>
  <c r="H33" i="12"/>
  <c r="M33" i="12" s="1"/>
  <c r="O32" i="12"/>
  <c r="L32" i="12"/>
  <c r="H32" i="12"/>
  <c r="O31" i="12"/>
  <c r="L31" i="12"/>
  <c r="H31" i="12"/>
  <c r="M31" i="12" s="1"/>
  <c r="O30" i="12"/>
  <c r="L30" i="12"/>
  <c r="H30" i="12"/>
  <c r="O29" i="12"/>
  <c r="L29" i="12"/>
  <c r="H29" i="12"/>
  <c r="M29" i="12" s="1"/>
  <c r="O28" i="12"/>
  <c r="L28" i="12"/>
  <c r="H28" i="12"/>
  <c r="O27" i="12"/>
  <c r="L27" i="12"/>
  <c r="H27" i="12"/>
  <c r="M27" i="12" s="1"/>
  <c r="O26" i="12"/>
  <c r="L26" i="12"/>
  <c r="H26" i="12"/>
  <c r="O25" i="12"/>
  <c r="L25" i="12"/>
  <c r="H25" i="12"/>
  <c r="M25" i="12" s="1"/>
  <c r="O24" i="12"/>
  <c r="L24" i="12"/>
  <c r="H24" i="12"/>
  <c r="M24" i="12" s="1"/>
  <c r="O23" i="12"/>
  <c r="L23" i="12"/>
  <c r="H23" i="12"/>
  <c r="M23" i="12" s="1"/>
  <c r="O22" i="12"/>
  <c r="L22" i="12"/>
  <c r="H22" i="12"/>
  <c r="O21" i="12"/>
  <c r="L21" i="12"/>
  <c r="H21" i="12"/>
  <c r="M21" i="12" s="1"/>
  <c r="O20" i="12"/>
  <c r="L20" i="12"/>
  <c r="H20" i="12"/>
  <c r="M20" i="12" s="1"/>
  <c r="O19" i="12"/>
  <c r="L19" i="12"/>
  <c r="H19" i="12"/>
  <c r="M19" i="12" s="1"/>
  <c r="O18" i="12"/>
  <c r="L18" i="12"/>
  <c r="H18" i="12"/>
  <c r="O17" i="12"/>
  <c r="L17" i="12"/>
  <c r="H17" i="12"/>
  <c r="M17" i="12" s="1"/>
  <c r="O16" i="12"/>
  <c r="L16" i="12"/>
  <c r="H16" i="12"/>
  <c r="M16" i="12" s="1"/>
  <c r="O15" i="12"/>
  <c r="L15" i="12"/>
  <c r="H15" i="12"/>
  <c r="M15" i="12" s="1"/>
  <c r="O14" i="12"/>
  <c r="L14" i="12"/>
  <c r="H14" i="12"/>
  <c r="O13" i="12"/>
  <c r="L13" i="12"/>
  <c r="H13" i="12"/>
  <c r="M13" i="12" s="1"/>
  <c r="O12" i="12"/>
  <c r="L12" i="12"/>
  <c r="H12" i="12"/>
  <c r="M12" i="12" s="1"/>
  <c r="O11" i="12"/>
  <c r="L11" i="12"/>
  <c r="H11" i="12"/>
  <c r="M11" i="12" s="1"/>
  <c r="O10" i="12"/>
  <c r="L10" i="12"/>
  <c r="H10" i="12"/>
  <c r="O9" i="12"/>
  <c r="L9" i="12"/>
  <c r="H9" i="12"/>
  <c r="M9" i="12" s="1"/>
  <c r="O8" i="12"/>
  <c r="L8" i="12"/>
  <c r="H8" i="12"/>
  <c r="M8" i="12" s="1"/>
  <c r="O7" i="12"/>
  <c r="L7" i="12"/>
  <c r="H7" i="12"/>
  <c r="M7" i="12" s="1"/>
  <c r="U6" i="12"/>
  <c r="V6" i="12" s="1"/>
  <c r="I4" i="12"/>
  <c r="Q54" i="11"/>
  <c r="Q53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7" i="11"/>
  <c r="M8" i="11"/>
  <c r="M10" i="11"/>
  <c r="M12" i="11"/>
  <c r="M14" i="11"/>
  <c r="M16" i="11"/>
  <c r="M18" i="11"/>
  <c r="M20" i="11"/>
  <c r="M22" i="11"/>
  <c r="M24" i="11"/>
  <c r="M26" i="11"/>
  <c r="M28" i="11"/>
  <c r="M30" i="11"/>
  <c r="M32" i="11"/>
  <c r="M34" i="11"/>
  <c r="M36" i="11"/>
  <c r="M38" i="11"/>
  <c r="M40" i="11"/>
  <c r="M42" i="11"/>
  <c r="M44" i="11"/>
  <c r="M46" i="11"/>
  <c r="M48" i="11"/>
  <c r="AB4" i="11"/>
  <c r="L50" i="11"/>
  <c r="Q49" i="11"/>
  <c r="N49" i="11"/>
  <c r="O48" i="11"/>
  <c r="L48" i="11"/>
  <c r="H48" i="11"/>
  <c r="P48" i="11" s="1"/>
  <c r="O47" i="11"/>
  <c r="L47" i="11"/>
  <c r="H47" i="11"/>
  <c r="P47" i="11" s="1"/>
  <c r="O46" i="11"/>
  <c r="L46" i="11"/>
  <c r="H46" i="11"/>
  <c r="O45" i="11"/>
  <c r="L45" i="11"/>
  <c r="H45" i="11"/>
  <c r="M45" i="11" s="1"/>
  <c r="O44" i="11"/>
  <c r="L44" i="11"/>
  <c r="H44" i="11"/>
  <c r="P44" i="11" s="1"/>
  <c r="O43" i="11"/>
  <c r="L43" i="11"/>
  <c r="H43" i="11"/>
  <c r="M43" i="11" s="1"/>
  <c r="O42" i="11"/>
  <c r="L42" i="11"/>
  <c r="H42" i="11"/>
  <c r="O41" i="11"/>
  <c r="L41" i="11"/>
  <c r="H41" i="11"/>
  <c r="O40" i="11"/>
  <c r="L40" i="11"/>
  <c r="H40" i="11"/>
  <c r="P40" i="11" s="1"/>
  <c r="O39" i="11"/>
  <c r="L39" i="11"/>
  <c r="H39" i="11"/>
  <c r="P39" i="11" s="1"/>
  <c r="O38" i="11"/>
  <c r="L38" i="11"/>
  <c r="H38" i="11"/>
  <c r="O37" i="11"/>
  <c r="L37" i="11"/>
  <c r="H37" i="11"/>
  <c r="M37" i="11" s="1"/>
  <c r="O36" i="11"/>
  <c r="L36" i="11"/>
  <c r="H36" i="11"/>
  <c r="P36" i="11" s="1"/>
  <c r="O35" i="11"/>
  <c r="L35" i="11"/>
  <c r="H35" i="11"/>
  <c r="P35" i="11" s="1"/>
  <c r="O34" i="11"/>
  <c r="L34" i="11"/>
  <c r="H34" i="11"/>
  <c r="O33" i="11"/>
  <c r="L33" i="11"/>
  <c r="H33" i="11"/>
  <c r="M33" i="11" s="1"/>
  <c r="O32" i="11"/>
  <c r="L32" i="11"/>
  <c r="H32" i="11"/>
  <c r="P32" i="11" s="1"/>
  <c r="O31" i="11"/>
  <c r="L31" i="11"/>
  <c r="H31" i="11"/>
  <c r="P31" i="11" s="1"/>
  <c r="O30" i="11"/>
  <c r="L30" i="11"/>
  <c r="H30" i="11"/>
  <c r="O29" i="11"/>
  <c r="L29" i="11"/>
  <c r="H29" i="11"/>
  <c r="M29" i="11" s="1"/>
  <c r="O28" i="11"/>
  <c r="L28" i="11"/>
  <c r="H28" i="11"/>
  <c r="P28" i="11" s="1"/>
  <c r="O27" i="11"/>
  <c r="L27" i="11"/>
  <c r="H27" i="11"/>
  <c r="M27" i="11" s="1"/>
  <c r="O26" i="11"/>
  <c r="L26" i="11"/>
  <c r="H26" i="11"/>
  <c r="O25" i="11"/>
  <c r="L25" i="11"/>
  <c r="H25" i="11"/>
  <c r="O24" i="11"/>
  <c r="L24" i="11"/>
  <c r="H24" i="11"/>
  <c r="P24" i="11" s="1"/>
  <c r="O23" i="11"/>
  <c r="L23" i="11"/>
  <c r="H23" i="11"/>
  <c r="M23" i="11" s="1"/>
  <c r="O22" i="11"/>
  <c r="L22" i="11"/>
  <c r="H22" i="11"/>
  <c r="O21" i="11"/>
  <c r="L21" i="11"/>
  <c r="H21" i="11"/>
  <c r="O20" i="11"/>
  <c r="L20" i="11"/>
  <c r="H20" i="11"/>
  <c r="P20" i="11" s="1"/>
  <c r="O19" i="11"/>
  <c r="L19" i="11"/>
  <c r="H19" i="11"/>
  <c r="M19" i="11" s="1"/>
  <c r="O18" i="11"/>
  <c r="L18" i="11"/>
  <c r="H18" i="11"/>
  <c r="O17" i="11"/>
  <c r="L17" i="11"/>
  <c r="H17" i="11"/>
  <c r="O16" i="11"/>
  <c r="L16" i="11"/>
  <c r="H16" i="11"/>
  <c r="P16" i="11" s="1"/>
  <c r="O15" i="11"/>
  <c r="L15" i="11"/>
  <c r="H15" i="11"/>
  <c r="M15" i="11" s="1"/>
  <c r="O14" i="11"/>
  <c r="L14" i="11"/>
  <c r="H14" i="11"/>
  <c r="O13" i="11"/>
  <c r="L13" i="11"/>
  <c r="H13" i="11"/>
  <c r="O12" i="11"/>
  <c r="L12" i="11"/>
  <c r="H12" i="11"/>
  <c r="P12" i="11" s="1"/>
  <c r="O11" i="11"/>
  <c r="L11" i="11"/>
  <c r="H11" i="11"/>
  <c r="M11" i="11" s="1"/>
  <c r="O10" i="11"/>
  <c r="L10" i="11"/>
  <c r="H10" i="11"/>
  <c r="O9" i="11"/>
  <c r="L9" i="11"/>
  <c r="H9" i="11"/>
  <c r="O8" i="11"/>
  <c r="L8" i="11"/>
  <c r="H8" i="11"/>
  <c r="P8" i="11" s="1"/>
  <c r="O7" i="11"/>
  <c r="L7" i="11"/>
  <c r="H7" i="11"/>
  <c r="M7" i="11" s="1"/>
  <c r="U6" i="11"/>
  <c r="V6" i="11" s="1"/>
  <c r="W6" i="11" s="1"/>
  <c r="X6" i="11" s="1"/>
  <c r="Y6" i="11" s="1"/>
  <c r="Z6" i="11" s="1"/>
  <c r="AA6" i="11" s="1"/>
  <c r="AB6" i="11" s="1"/>
  <c r="AC6" i="11" s="1"/>
  <c r="I4" i="11"/>
  <c r="Q54" i="10"/>
  <c r="Q53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7" i="10"/>
  <c r="R8" i="10"/>
  <c r="R9" i="10"/>
  <c r="M8" i="10"/>
  <c r="M12" i="10"/>
  <c r="M16" i="10"/>
  <c r="M20" i="10"/>
  <c r="M24" i="10"/>
  <c r="M28" i="10"/>
  <c r="M32" i="10"/>
  <c r="M36" i="10"/>
  <c r="M40" i="10"/>
  <c r="M44" i="10"/>
  <c r="M47" i="10"/>
  <c r="M7" i="10"/>
  <c r="L50" i="10"/>
  <c r="Q49" i="10"/>
  <c r="N49" i="10"/>
  <c r="O48" i="10"/>
  <c r="L48" i="10"/>
  <c r="H48" i="10"/>
  <c r="M48" i="10" s="1"/>
  <c r="O47" i="10"/>
  <c r="L47" i="10"/>
  <c r="H47" i="10"/>
  <c r="O46" i="10"/>
  <c r="L46" i="10"/>
  <c r="H46" i="10"/>
  <c r="P46" i="10" s="1"/>
  <c r="O45" i="10"/>
  <c r="L45" i="10"/>
  <c r="H45" i="10"/>
  <c r="P45" i="10" s="1"/>
  <c r="O44" i="10"/>
  <c r="L44" i="10"/>
  <c r="H44" i="10"/>
  <c r="O43" i="10"/>
  <c r="L43" i="10"/>
  <c r="H43" i="10"/>
  <c r="M43" i="10" s="1"/>
  <c r="O42" i="10"/>
  <c r="L42" i="10"/>
  <c r="H42" i="10"/>
  <c r="P42" i="10" s="1"/>
  <c r="O41" i="10"/>
  <c r="L41" i="10"/>
  <c r="H41" i="10"/>
  <c r="P41" i="10" s="1"/>
  <c r="O40" i="10"/>
  <c r="L40" i="10"/>
  <c r="H40" i="10"/>
  <c r="O39" i="10"/>
  <c r="L39" i="10"/>
  <c r="H39" i="10"/>
  <c r="M39" i="10" s="1"/>
  <c r="O38" i="10"/>
  <c r="L38" i="10"/>
  <c r="H38" i="10"/>
  <c r="P38" i="10" s="1"/>
  <c r="O37" i="10"/>
  <c r="L37" i="10"/>
  <c r="H37" i="10"/>
  <c r="P37" i="10" s="1"/>
  <c r="O36" i="10"/>
  <c r="L36" i="10"/>
  <c r="H36" i="10"/>
  <c r="O35" i="10"/>
  <c r="L35" i="10"/>
  <c r="H35" i="10"/>
  <c r="M35" i="10" s="1"/>
  <c r="O34" i="10"/>
  <c r="L34" i="10"/>
  <c r="H34" i="10"/>
  <c r="P34" i="10" s="1"/>
  <c r="O33" i="10"/>
  <c r="L33" i="10"/>
  <c r="H33" i="10"/>
  <c r="P33" i="10" s="1"/>
  <c r="O32" i="10"/>
  <c r="L32" i="10"/>
  <c r="H32" i="10"/>
  <c r="O31" i="10"/>
  <c r="L31" i="10"/>
  <c r="H31" i="10"/>
  <c r="M31" i="10" s="1"/>
  <c r="O30" i="10"/>
  <c r="L30" i="10"/>
  <c r="H30" i="10"/>
  <c r="P30" i="10" s="1"/>
  <c r="O29" i="10"/>
  <c r="L29" i="10"/>
  <c r="H29" i="10"/>
  <c r="P29" i="10" s="1"/>
  <c r="O28" i="10"/>
  <c r="L28" i="10"/>
  <c r="H28" i="10"/>
  <c r="O27" i="10"/>
  <c r="L27" i="10"/>
  <c r="H27" i="10"/>
  <c r="M27" i="10" s="1"/>
  <c r="O26" i="10"/>
  <c r="L26" i="10"/>
  <c r="H26" i="10"/>
  <c r="P26" i="10" s="1"/>
  <c r="O25" i="10"/>
  <c r="L25" i="10"/>
  <c r="H25" i="10"/>
  <c r="P25" i="10" s="1"/>
  <c r="O24" i="10"/>
  <c r="L24" i="10"/>
  <c r="H24" i="10"/>
  <c r="O23" i="10"/>
  <c r="L23" i="10"/>
  <c r="H23" i="10"/>
  <c r="M23" i="10" s="1"/>
  <c r="O22" i="10"/>
  <c r="L22" i="10"/>
  <c r="H22" i="10"/>
  <c r="P22" i="10" s="1"/>
  <c r="O21" i="10"/>
  <c r="L21" i="10"/>
  <c r="H21" i="10"/>
  <c r="P21" i="10" s="1"/>
  <c r="O20" i="10"/>
  <c r="L20" i="10"/>
  <c r="H20" i="10"/>
  <c r="O19" i="10"/>
  <c r="L19" i="10"/>
  <c r="H19" i="10"/>
  <c r="M19" i="10" s="1"/>
  <c r="O18" i="10"/>
  <c r="L18" i="10"/>
  <c r="H18" i="10"/>
  <c r="P18" i="10" s="1"/>
  <c r="O17" i="10"/>
  <c r="L17" i="10"/>
  <c r="H17" i="10"/>
  <c r="P17" i="10" s="1"/>
  <c r="O16" i="10"/>
  <c r="L16" i="10"/>
  <c r="H16" i="10"/>
  <c r="O15" i="10"/>
  <c r="L15" i="10"/>
  <c r="H15" i="10"/>
  <c r="M15" i="10" s="1"/>
  <c r="O14" i="10"/>
  <c r="L14" i="10"/>
  <c r="H14" i="10"/>
  <c r="P14" i="10" s="1"/>
  <c r="O13" i="10"/>
  <c r="L13" i="10"/>
  <c r="H13" i="10"/>
  <c r="P13" i="10" s="1"/>
  <c r="O12" i="10"/>
  <c r="L12" i="10"/>
  <c r="H12" i="10"/>
  <c r="O11" i="10"/>
  <c r="L11" i="10"/>
  <c r="H11" i="10"/>
  <c r="M11" i="10" s="1"/>
  <c r="O10" i="10"/>
  <c r="L10" i="10"/>
  <c r="H10" i="10"/>
  <c r="P10" i="10" s="1"/>
  <c r="O9" i="10"/>
  <c r="L9" i="10"/>
  <c r="H9" i="10"/>
  <c r="O8" i="10"/>
  <c r="P8" i="10" s="1"/>
  <c r="L8" i="10"/>
  <c r="H8" i="10"/>
  <c r="O7" i="10"/>
  <c r="L7" i="10"/>
  <c r="L49" i="10" s="1"/>
  <c r="H7" i="10"/>
  <c r="U6" i="10"/>
  <c r="V6" i="10" s="1"/>
  <c r="W6" i="10" s="1"/>
  <c r="X6" i="10" s="1"/>
  <c r="Y6" i="10" s="1"/>
  <c r="Z6" i="10" s="1"/>
  <c r="AA6" i="10" s="1"/>
  <c r="AB6" i="10" s="1"/>
  <c r="AC6" i="10" s="1"/>
  <c r="I4" i="10"/>
  <c r="Q54" i="9"/>
  <c r="Q53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M8" i="9"/>
  <c r="M10" i="9"/>
  <c r="M13" i="9"/>
  <c r="M14" i="9"/>
  <c r="M17" i="9"/>
  <c r="M18" i="9"/>
  <c r="M21" i="9"/>
  <c r="M22" i="9"/>
  <c r="M25" i="9"/>
  <c r="M26" i="9"/>
  <c r="M29" i="9"/>
  <c r="M30" i="9"/>
  <c r="M33" i="9"/>
  <c r="M34" i="9"/>
  <c r="M37" i="9"/>
  <c r="M38" i="9"/>
  <c r="M41" i="9"/>
  <c r="M42" i="9"/>
  <c r="M45" i="9"/>
  <c r="M46" i="9"/>
  <c r="L50" i="9"/>
  <c r="Q49" i="9"/>
  <c r="N49" i="9"/>
  <c r="O48" i="9"/>
  <c r="L48" i="9"/>
  <c r="H48" i="9"/>
  <c r="P48" i="9" s="1"/>
  <c r="O47" i="9"/>
  <c r="L47" i="9"/>
  <c r="H47" i="9"/>
  <c r="M47" i="9" s="1"/>
  <c r="O46" i="9"/>
  <c r="P46" i="9" s="1"/>
  <c r="L46" i="9"/>
  <c r="H46" i="9"/>
  <c r="O45" i="9"/>
  <c r="P45" i="9" s="1"/>
  <c r="L45" i="9"/>
  <c r="H45" i="9"/>
  <c r="O44" i="9"/>
  <c r="P44" i="9" s="1"/>
  <c r="L44" i="9"/>
  <c r="H44" i="9"/>
  <c r="M44" i="9" s="1"/>
  <c r="O43" i="9"/>
  <c r="L43" i="9"/>
  <c r="H43" i="9"/>
  <c r="M43" i="9" s="1"/>
  <c r="O42" i="9"/>
  <c r="P42" i="9" s="1"/>
  <c r="L42" i="9"/>
  <c r="H42" i="9"/>
  <c r="O41" i="9"/>
  <c r="P41" i="9" s="1"/>
  <c r="L41" i="9"/>
  <c r="H41" i="9"/>
  <c r="O40" i="9"/>
  <c r="P40" i="9" s="1"/>
  <c r="L40" i="9"/>
  <c r="H40" i="9"/>
  <c r="M40" i="9" s="1"/>
  <c r="O39" i="9"/>
  <c r="L39" i="9"/>
  <c r="H39" i="9"/>
  <c r="M39" i="9" s="1"/>
  <c r="O38" i="9"/>
  <c r="P38" i="9" s="1"/>
  <c r="L38" i="9"/>
  <c r="H38" i="9"/>
  <c r="O37" i="9"/>
  <c r="P37" i="9" s="1"/>
  <c r="L37" i="9"/>
  <c r="H37" i="9"/>
  <c r="O36" i="9"/>
  <c r="P36" i="9" s="1"/>
  <c r="L36" i="9"/>
  <c r="H36" i="9"/>
  <c r="M36" i="9" s="1"/>
  <c r="O35" i="9"/>
  <c r="L35" i="9"/>
  <c r="H35" i="9"/>
  <c r="M35" i="9" s="1"/>
  <c r="O34" i="9"/>
  <c r="P34" i="9" s="1"/>
  <c r="L34" i="9"/>
  <c r="H34" i="9"/>
  <c r="O33" i="9"/>
  <c r="P33" i="9" s="1"/>
  <c r="L33" i="9"/>
  <c r="H33" i="9"/>
  <c r="O32" i="9"/>
  <c r="P32" i="9" s="1"/>
  <c r="L32" i="9"/>
  <c r="H32" i="9"/>
  <c r="M32" i="9" s="1"/>
  <c r="O31" i="9"/>
  <c r="L31" i="9"/>
  <c r="H31" i="9"/>
  <c r="M31" i="9" s="1"/>
  <c r="O30" i="9"/>
  <c r="P30" i="9" s="1"/>
  <c r="L30" i="9"/>
  <c r="H30" i="9"/>
  <c r="O29" i="9"/>
  <c r="P29" i="9" s="1"/>
  <c r="L29" i="9"/>
  <c r="H29" i="9"/>
  <c r="O28" i="9"/>
  <c r="P28" i="9" s="1"/>
  <c r="L28" i="9"/>
  <c r="H28" i="9"/>
  <c r="M28" i="9" s="1"/>
  <c r="O27" i="9"/>
  <c r="L27" i="9"/>
  <c r="H27" i="9"/>
  <c r="M27" i="9" s="1"/>
  <c r="O26" i="9"/>
  <c r="P26" i="9" s="1"/>
  <c r="L26" i="9"/>
  <c r="H26" i="9"/>
  <c r="O25" i="9"/>
  <c r="P25" i="9" s="1"/>
  <c r="L25" i="9"/>
  <c r="H25" i="9"/>
  <c r="O24" i="9"/>
  <c r="P24" i="9" s="1"/>
  <c r="L24" i="9"/>
  <c r="H24" i="9"/>
  <c r="M24" i="9" s="1"/>
  <c r="O23" i="9"/>
  <c r="L23" i="9"/>
  <c r="H23" i="9"/>
  <c r="M23" i="9" s="1"/>
  <c r="O22" i="9"/>
  <c r="P22" i="9" s="1"/>
  <c r="L22" i="9"/>
  <c r="H22" i="9"/>
  <c r="O21" i="9"/>
  <c r="P21" i="9" s="1"/>
  <c r="L21" i="9"/>
  <c r="H21" i="9"/>
  <c r="O20" i="9"/>
  <c r="P20" i="9" s="1"/>
  <c r="L20" i="9"/>
  <c r="H20" i="9"/>
  <c r="M20" i="9" s="1"/>
  <c r="O19" i="9"/>
  <c r="L19" i="9"/>
  <c r="H19" i="9"/>
  <c r="M19" i="9" s="1"/>
  <c r="O18" i="9"/>
  <c r="P18" i="9" s="1"/>
  <c r="L18" i="9"/>
  <c r="H18" i="9"/>
  <c r="O17" i="9"/>
  <c r="P17" i="9" s="1"/>
  <c r="L17" i="9"/>
  <c r="H17" i="9"/>
  <c r="O16" i="9"/>
  <c r="P16" i="9" s="1"/>
  <c r="L16" i="9"/>
  <c r="H16" i="9"/>
  <c r="M16" i="9" s="1"/>
  <c r="O15" i="9"/>
  <c r="L15" i="9"/>
  <c r="H15" i="9"/>
  <c r="M15" i="9" s="1"/>
  <c r="O14" i="9"/>
  <c r="P14" i="9" s="1"/>
  <c r="L14" i="9"/>
  <c r="H14" i="9"/>
  <c r="O13" i="9"/>
  <c r="P13" i="9" s="1"/>
  <c r="L13" i="9"/>
  <c r="H13" i="9"/>
  <c r="O12" i="9"/>
  <c r="P12" i="9" s="1"/>
  <c r="L12" i="9"/>
  <c r="H12" i="9"/>
  <c r="M12" i="9" s="1"/>
  <c r="O11" i="9"/>
  <c r="L11" i="9"/>
  <c r="H11" i="9"/>
  <c r="M11" i="9" s="1"/>
  <c r="O10" i="9"/>
  <c r="P10" i="9" s="1"/>
  <c r="L10" i="9"/>
  <c r="H10" i="9"/>
  <c r="O9" i="9"/>
  <c r="P9" i="9" s="1"/>
  <c r="L9" i="9"/>
  <c r="H9" i="9"/>
  <c r="M9" i="9" s="1"/>
  <c r="O8" i="9"/>
  <c r="L8" i="9"/>
  <c r="H8" i="9"/>
  <c r="O7" i="9"/>
  <c r="L7" i="9"/>
  <c r="H7" i="9"/>
  <c r="M7" i="9" s="1"/>
  <c r="U6" i="9"/>
  <c r="V6" i="9" s="1"/>
  <c r="W6" i="9" s="1"/>
  <c r="X6" i="9" s="1"/>
  <c r="Y6" i="9" s="1"/>
  <c r="I4" i="9"/>
  <c r="Q54" i="8"/>
  <c r="Q53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7" i="8"/>
  <c r="O53" i="8" s="1"/>
  <c r="L50" i="8"/>
  <c r="Q49" i="8"/>
  <c r="N49" i="8"/>
  <c r="O48" i="8"/>
  <c r="P48" i="8" s="1"/>
  <c r="L48" i="8"/>
  <c r="H48" i="8"/>
  <c r="M48" i="8" s="1"/>
  <c r="O47" i="8"/>
  <c r="L47" i="8"/>
  <c r="H47" i="8"/>
  <c r="O46" i="8"/>
  <c r="L46" i="8"/>
  <c r="H46" i="8"/>
  <c r="M46" i="8" s="1"/>
  <c r="O45" i="8"/>
  <c r="L45" i="8"/>
  <c r="H45" i="8"/>
  <c r="P45" i="8" s="1"/>
  <c r="O44" i="8"/>
  <c r="P44" i="8" s="1"/>
  <c r="L44" i="8"/>
  <c r="H44" i="8"/>
  <c r="M44" i="8" s="1"/>
  <c r="O43" i="8"/>
  <c r="L43" i="8"/>
  <c r="H43" i="8"/>
  <c r="O42" i="8"/>
  <c r="L42" i="8"/>
  <c r="H42" i="8"/>
  <c r="M42" i="8" s="1"/>
  <c r="O41" i="8"/>
  <c r="L41" i="8"/>
  <c r="H41" i="8"/>
  <c r="M41" i="8" s="1"/>
  <c r="O40" i="8"/>
  <c r="P40" i="8" s="1"/>
  <c r="L40" i="8"/>
  <c r="H40" i="8"/>
  <c r="M40" i="8" s="1"/>
  <c r="O39" i="8"/>
  <c r="L39" i="8"/>
  <c r="H39" i="8"/>
  <c r="O38" i="8"/>
  <c r="L38" i="8"/>
  <c r="H38" i="8"/>
  <c r="M38" i="8" s="1"/>
  <c r="O37" i="8"/>
  <c r="L37" i="8"/>
  <c r="H37" i="8"/>
  <c r="M37" i="8" s="1"/>
  <c r="O36" i="8"/>
  <c r="P36" i="8" s="1"/>
  <c r="L36" i="8"/>
  <c r="H36" i="8"/>
  <c r="M36" i="8" s="1"/>
  <c r="O35" i="8"/>
  <c r="L35" i="8"/>
  <c r="H35" i="8"/>
  <c r="O34" i="8"/>
  <c r="L34" i="8"/>
  <c r="H34" i="8"/>
  <c r="M34" i="8" s="1"/>
  <c r="O33" i="8"/>
  <c r="L33" i="8"/>
  <c r="H33" i="8"/>
  <c r="M33" i="8" s="1"/>
  <c r="O32" i="8"/>
  <c r="P32" i="8" s="1"/>
  <c r="L32" i="8"/>
  <c r="H32" i="8"/>
  <c r="M32" i="8" s="1"/>
  <c r="O31" i="8"/>
  <c r="L31" i="8"/>
  <c r="H31" i="8"/>
  <c r="O30" i="8"/>
  <c r="L30" i="8"/>
  <c r="H30" i="8"/>
  <c r="M30" i="8" s="1"/>
  <c r="O29" i="8"/>
  <c r="L29" i="8"/>
  <c r="H29" i="8"/>
  <c r="M29" i="8" s="1"/>
  <c r="O28" i="8"/>
  <c r="P28" i="8" s="1"/>
  <c r="L28" i="8"/>
  <c r="H28" i="8"/>
  <c r="M28" i="8" s="1"/>
  <c r="O27" i="8"/>
  <c r="L27" i="8"/>
  <c r="H27" i="8"/>
  <c r="O26" i="8"/>
  <c r="L26" i="8"/>
  <c r="H26" i="8"/>
  <c r="M26" i="8" s="1"/>
  <c r="O25" i="8"/>
  <c r="L25" i="8"/>
  <c r="H25" i="8"/>
  <c r="M25" i="8" s="1"/>
  <c r="O24" i="8"/>
  <c r="P24" i="8" s="1"/>
  <c r="L24" i="8"/>
  <c r="H24" i="8"/>
  <c r="M24" i="8" s="1"/>
  <c r="O23" i="8"/>
  <c r="L23" i="8"/>
  <c r="H23" i="8"/>
  <c r="O22" i="8"/>
  <c r="L22" i="8"/>
  <c r="H22" i="8"/>
  <c r="M22" i="8" s="1"/>
  <c r="O21" i="8"/>
  <c r="L21" i="8"/>
  <c r="H21" i="8"/>
  <c r="M21" i="8" s="1"/>
  <c r="O20" i="8"/>
  <c r="P20" i="8" s="1"/>
  <c r="L20" i="8"/>
  <c r="H20" i="8"/>
  <c r="M20" i="8" s="1"/>
  <c r="O19" i="8"/>
  <c r="L19" i="8"/>
  <c r="H19" i="8"/>
  <c r="O18" i="8"/>
  <c r="L18" i="8"/>
  <c r="H18" i="8"/>
  <c r="M18" i="8" s="1"/>
  <c r="O17" i="8"/>
  <c r="L17" i="8"/>
  <c r="H17" i="8"/>
  <c r="M17" i="8" s="1"/>
  <c r="O16" i="8"/>
  <c r="P16" i="8" s="1"/>
  <c r="L16" i="8"/>
  <c r="H16" i="8"/>
  <c r="M16" i="8" s="1"/>
  <c r="O15" i="8"/>
  <c r="L15" i="8"/>
  <c r="H15" i="8"/>
  <c r="M15" i="8" s="1"/>
  <c r="O14" i="8"/>
  <c r="L14" i="8"/>
  <c r="H14" i="8"/>
  <c r="M14" i="8" s="1"/>
  <c r="O13" i="8"/>
  <c r="L13" i="8"/>
  <c r="H13" i="8"/>
  <c r="P13" i="8" s="1"/>
  <c r="O12" i="8"/>
  <c r="P12" i="8" s="1"/>
  <c r="L12" i="8"/>
  <c r="H12" i="8"/>
  <c r="M12" i="8" s="1"/>
  <c r="O11" i="8"/>
  <c r="L11" i="8"/>
  <c r="H11" i="8"/>
  <c r="O10" i="8"/>
  <c r="L10" i="8"/>
  <c r="H10" i="8"/>
  <c r="M10" i="8" s="1"/>
  <c r="O9" i="8"/>
  <c r="L9" i="8"/>
  <c r="H9" i="8"/>
  <c r="H49" i="8" s="1"/>
  <c r="O8" i="8"/>
  <c r="P8" i="8" s="1"/>
  <c r="L8" i="8"/>
  <c r="H8" i="8"/>
  <c r="M8" i="8" s="1"/>
  <c r="O7" i="8"/>
  <c r="L7" i="8"/>
  <c r="H7" i="8"/>
  <c r="M7" i="8" s="1"/>
  <c r="U6" i="8"/>
  <c r="V6" i="8" s="1"/>
  <c r="W6" i="8" s="1"/>
  <c r="X6" i="8" s="1"/>
  <c r="Y6" i="8" s="1"/>
  <c r="I4" i="8"/>
  <c r="Q54" i="7"/>
  <c r="Q53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7" i="7"/>
  <c r="M48" i="7"/>
  <c r="L50" i="7"/>
  <c r="Q49" i="7"/>
  <c r="N49" i="7"/>
  <c r="O48" i="7"/>
  <c r="L48" i="7"/>
  <c r="H48" i="7"/>
  <c r="P47" i="7"/>
  <c r="O47" i="7"/>
  <c r="L47" i="7"/>
  <c r="H47" i="7"/>
  <c r="M47" i="7" s="1"/>
  <c r="O46" i="7"/>
  <c r="L46" i="7"/>
  <c r="H46" i="7"/>
  <c r="M46" i="7" s="1"/>
  <c r="O45" i="7"/>
  <c r="L45" i="7"/>
  <c r="H45" i="7"/>
  <c r="M45" i="7" s="1"/>
  <c r="O44" i="7"/>
  <c r="P44" i="7" s="1"/>
  <c r="L44" i="7"/>
  <c r="H44" i="7"/>
  <c r="M44" i="7" s="1"/>
  <c r="O43" i="7"/>
  <c r="L43" i="7"/>
  <c r="H43" i="7"/>
  <c r="O42" i="7"/>
  <c r="L42" i="7"/>
  <c r="H42" i="7"/>
  <c r="M42" i="7" s="1"/>
  <c r="O41" i="7"/>
  <c r="L41" i="7"/>
  <c r="H41" i="7"/>
  <c r="M41" i="7" s="1"/>
  <c r="O40" i="7"/>
  <c r="P40" i="7" s="1"/>
  <c r="L40" i="7"/>
  <c r="H40" i="7"/>
  <c r="M40" i="7" s="1"/>
  <c r="O39" i="7"/>
  <c r="L39" i="7"/>
  <c r="H39" i="7"/>
  <c r="M39" i="7" s="1"/>
  <c r="O38" i="7"/>
  <c r="L38" i="7"/>
  <c r="H38" i="7"/>
  <c r="M38" i="7" s="1"/>
  <c r="O37" i="7"/>
  <c r="L37" i="7"/>
  <c r="H37" i="7"/>
  <c r="P37" i="7" s="1"/>
  <c r="O36" i="7"/>
  <c r="P36" i="7" s="1"/>
  <c r="L36" i="7"/>
  <c r="H36" i="7"/>
  <c r="M36" i="7" s="1"/>
  <c r="O35" i="7"/>
  <c r="L35" i="7"/>
  <c r="H35" i="7"/>
  <c r="M35" i="7" s="1"/>
  <c r="O34" i="7"/>
  <c r="L34" i="7"/>
  <c r="H34" i="7"/>
  <c r="M34" i="7" s="1"/>
  <c r="O33" i="7"/>
  <c r="L33" i="7"/>
  <c r="H33" i="7"/>
  <c r="P33" i="7" s="1"/>
  <c r="O32" i="7"/>
  <c r="P32" i="7" s="1"/>
  <c r="L32" i="7"/>
  <c r="H32" i="7"/>
  <c r="M32" i="7" s="1"/>
  <c r="O31" i="7"/>
  <c r="L31" i="7"/>
  <c r="H31" i="7"/>
  <c r="M31" i="7" s="1"/>
  <c r="O30" i="7"/>
  <c r="L30" i="7"/>
  <c r="H30" i="7"/>
  <c r="M30" i="7" s="1"/>
  <c r="O29" i="7"/>
  <c r="L29" i="7"/>
  <c r="H29" i="7"/>
  <c r="P29" i="7" s="1"/>
  <c r="O28" i="7"/>
  <c r="P28" i="7" s="1"/>
  <c r="L28" i="7"/>
  <c r="H28" i="7"/>
  <c r="M28" i="7" s="1"/>
  <c r="O27" i="7"/>
  <c r="L27" i="7"/>
  <c r="H27" i="7"/>
  <c r="M27" i="7" s="1"/>
  <c r="O26" i="7"/>
  <c r="L26" i="7"/>
  <c r="H26" i="7"/>
  <c r="M26" i="7" s="1"/>
  <c r="O25" i="7"/>
  <c r="L25" i="7"/>
  <c r="H25" i="7"/>
  <c r="M25" i="7" s="1"/>
  <c r="O24" i="7"/>
  <c r="P24" i="7" s="1"/>
  <c r="L24" i="7"/>
  <c r="H24" i="7"/>
  <c r="M24" i="7" s="1"/>
  <c r="O23" i="7"/>
  <c r="P23" i="7" s="1"/>
  <c r="L23" i="7"/>
  <c r="H23" i="7"/>
  <c r="M23" i="7" s="1"/>
  <c r="O22" i="7"/>
  <c r="L22" i="7"/>
  <c r="H22" i="7"/>
  <c r="M22" i="7" s="1"/>
  <c r="O21" i="7"/>
  <c r="L21" i="7"/>
  <c r="H21" i="7"/>
  <c r="M21" i="7" s="1"/>
  <c r="O20" i="7"/>
  <c r="P20" i="7" s="1"/>
  <c r="L20" i="7"/>
  <c r="H20" i="7"/>
  <c r="M20" i="7" s="1"/>
  <c r="O19" i="7"/>
  <c r="P19" i="7" s="1"/>
  <c r="L19" i="7"/>
  <c r="H19" i="7"/>
  <c r="M19" i="7" s="1"/>
  <c r="O18" i="7"/>
  <c r="L18" i="7"/>
  <c r="H18" i="7"/>
  <c r="M18" i="7" s="1"/>
  <c r="O17" i="7"/>
  <c r="L17" i="7"/>
  <c r="H17" i="7"/>
  <c r="M17" i="7" s="1"/>
  <c r="O16" i="7"/>
  <c r="P16" i="7" s="1"/>
  <c r="L16" i="7"/>
  <c r="H16" i="7"/>
  <c r="M16" i="7" s="1"/>
  <c r="O15" i="7"/>
  <c r="P15" i="7" s="1"/>
  <c r="L15" i="7"/>
  <c r="H15" i="7"/>
  <c r="M15" i="7" s="1"/>
  <c r="O14" i="7"/>
  <c r="L14" i="7"/>
  <c r="H14" i="7"/>
  <c r="M14" i="7" s="1"/>
  <c r="O13" i="7"/>
  <c r="L13" i="7"/>
  <c r="H13" i="7"/>
  <c r="M13" i="7" s="1"/>
  <c r="O12" i="7"/>
  <c r="P12" i="7" s="1"/>
  <c r="L12" i="7"/>
  <c r="H12" i="7"/>
  <c r="M12" i="7" s="1"/>
  <c r="O11" i="7"/>
  <c r="P11" i="7" s="1"/>
  <c r="L11" i="7"/>
  <c r="H11" i="7"/>
  <c r="M11" i="7" s="1"/>
  <c r="O10" i="7"/>
  <c r="L10" i="7"/>
  <c r="H10" i="7"/>
  <c r="M10" i="7" s="1"/>
  <c r="O9" i="7"/>
  <c r="L9" i="7"/>
  <c r="H9" i="7"/>
  <c r="M9" i="7" s="1"/>
  <c r="O54" i="7"/>
  <c r="O8" i="7"/>
  <c r="L8" i="7"/>
  <c r="H8" i="7"/>
  <c r="M8" i="7" s="1"/>
  <c r="O7" i="7"/>
  <c r="O53" i="7" s="1"/>
  <c r="L7" i="7"/>
  <c r="H7" i="7"/>
  <c r="M7" i="7" s="1"/>
  <c r="U6" i="7"/>
  <c r="V6" i="7" s="1"/>
  <c r="W6" i="7" s="1"/>
  <c r="X6" i="7" s="1"/>
  <c r="Y6" i="7" s="1"/>
  <c r="I4" i="7"/>
  <c r="H7" i="2"/>
  <c r="H8" i="2"/>
  <c r="H9" i="2"/>
  <c r="H7" i="3"/>
  <c r="H8" i="3"/>
  <c r="H9" i="3"/>
  <c r="H10" i="3"/>
  <c r="H7" i="4"/>
  <c r="H8" i="4"/>
  <c r="H9" i="4"/>
  <c r="H10" i="4"/>
  <c r="H11" i="4"/>
  <c r="H12" i="4"/>
  <c r="H7" i="5"/>
  <c r="H8" i="5"/>
  <c r="H9" i="5"/>
  <c r="H10" i="5"/>
  <c r="H11" i="5"/>
  <c r="H12" i="5"/>
  <c r="P13" i="6"/>
  <c r="P17" i="6"/>
  <c r="P21" i="6"/>
  <c r="P25" i="6"/>
  <c r="P29" i="6"/>
  <c r="P33" i="6"/>
  <c r="P37" i="6"/>
  <c r="P41" i="6"/>
  <c r="P45" i="6"/>
  <c r="Q54" i="6"/>
  <c r="Q53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7" i="6"/>
  <c r="O53" i="6" s="1"/>
  <c r="M9" i="6"/>
  <c r="M11" i="6"/>
  <c r="M13" i="6"/>
  <c r="M15" i="6"/>
  <c r="M17" i="6"/>
  <c r="M19" i="6"/>
  <c r="M21" i="6"/>
  <c r="M23" i="6"/>
  <c r="M25" i="6"/>
  <c r="M27" i="6"/>
  <c r="M29" i="6"/>
  <c r="M31" i="6"/>
  <c r="M33" i="6"/>
  <c r="M35" i="6"/>
  <c r="M37" i="6"/>
  <c r="M39" i="6"/>
  <c r="M41" i="6"/>
  <c r="M43" i="6"/>
  <c r="M45" i="6"/>
  <c r="M47" i="6"/>
  <c r="M7" i="6"/>
  <c r="H7" i="6"/>
  <c r="H8" i="6"/>
  <c r="M8" i="6" s="1"/>
  <c r="H9" i="6"/>
  <c r="H10" i="6"/>
  <c r="M10" i="6" s="1"/>
  <c r="H11" i="6"/>
  <c r="H12" i="6"/>
  <c r="M12" i="6" s="1"/>
  <c r="L50" i="6"/>
  <c r="Q49" i="6"/>
  <c r="N49" i="6"/>
  <c r="O48" i="6"/>
  <c r="P48" i="6" s="1"/>
  <c r="L48" i="6"/>
  <c r="H48" i="6"/>
  <c r="M48" i="6" s="1"/>
  <c r="O47" i="6"/>
  <c r="P47" i="6" s="1"/>
  <c r="L47" i="6"/>
  <c r="H47" i="6"/>
  <c r="O46" i="6"/>
  <c r="P46" i="6" s="1"/>
  <c r="L46" i="6"/>
  <c r="H46" i="6"/>
  <c r="M46" i="6" s="1"/>
  <c r="O45" i="6"/>
  <c r="L45" i="6"/>
  <c r="H45" i="6"/>
  <c r="O44" i="6"/>
  <c r="P44" i="6" s="1"/>
  <c r="L44" i="6"/>
  <c r="H44" i="6"/>
  <c r="M44" i="6" s="1"/>
  <c r="O43" i="6"/>
  <c r="P43" i="6" s="1"/>
  <c r="L43" i="6"/>
  <c r="H43" i="6"/>
  <c r="O42" i="6"/>
  <c r="P42" i="6" s="1"/>
  <c r="L42" i="6"/>
  <c r="H42" i="6"/>
  <c r="M42" i="6" s="1"/>
  <c r="O41" i="6"/>
  <c r="L41" i="6"/>
  <c r="H41" i="6"/>
  <c r="O40" i="6"/>
  <c r="P40" i="6" s="1"/>
  <c r="L40" i="6"/>
  <c r="H40" i="6"/>
  <c r="M40" i="6" s="1"/>
  <c r="O39" i="6"/>
  <c r="P39" i="6" s="1"/>
  <c r="L39" i="6"/>
  <c r="H39" i="6"/>
  <c r="O38" i="6"/>
  <c r="P38" i="6" s="1"/>
  <c r="L38" i="6"/>
  <c r="H38" i="6"/>
  <c r="M38" i="6" s="1"/>
  <c r="O37" i="6"/>
  <c r="L37" i="6"/>
  <c r="H37" i="6"/>
  <c r="O36" i="6"/>
  <c r="P36" i="6" s="1"/>
  <c r="L36" i="6"/>
  <c r="H36" i="6"/>
  <c r="M36" i="6" s="1"/>
  <c r="O35" i="6"/>
  <c r="P35" i="6" s="1"/>
  <c r="L35" i="6"/>
  <c r="H35" i="6"/>
  <c r="O34" i="6"/>
  <c r="P34" i="6" s="1"/>
  <c r="L34" i="6"/>
  <c r="H34" i="6"/>
  <c r="M34" i="6" s="1"/>
  <c r="O33" i="6"/>
  <c r="L33" i="6"/>
  <c r="H33" i="6"/>
  <c r="O32" i="6"/>
  <c r="P32" i="6" s="1"/>
  <c r="L32" i="6"/>
  <c r="H32" i="6"/>
  <c r="M32" i="6" s="1"/>
  <c r="O31" i="6"/>
  <c r="P31" i="6" s="1"/>
  <c r="L31" i="6"/>
  <c r="H31" i="6"/>
  <c r="O30" i="6"/>
  <c r="P30" i="6" s="1"/>
  <c r="L30" i="6"/>
  <c r="H30" i="6"/>
  <c r="M30" i="6" s="1"/>
  <c r="O29" i="6"/>
  <c r="L29" i="6"/>
  <c r="H29" i="6"/>
  <c r="O28" i="6"/>
  <c r="P28" i="6" s="1"/>
  <c r="L28" i="6"/>
  <c r="H28" i="6"/>
  <c r="M28" i="6" s="1"/>
  <c r="O27" i="6"/>
  <c r="P27" i="6" s="1"/>
  <c r="L27" i="6"/>
  <c r="H27" i="6"/>
  <c r="O26" i="6"/>
  <c r="P26" i="6" s="1"/>
  <c r="L26" i="6"/>
  <c r="H26" i="6"/>
  <c r="M26" i="6" s="1"/>
  <c r="O25" i="6"/>
  <c r="L25" i="6"/>
  <c r="H25" i="6"/>
  <c r="O24" i="6"/>
  <c r="P24" i="6" s="1"/>
  <c r="L24" i="6"/>
  <c r="H24" i="6"/>
  <c r="M24" i="6" s="1"/>
  <c r="O23" i="6"/>
  <c r="P23" i="6" s="1"/>
  <c r="L23" i="6"/>
  <c r="H23" i="6"/>
  <c r="O22" i="6"/>
  <c r="P22" i="6" s="1"/>
  <c r="L22" i="6"/>
  <c r="H22" i="6"/>
  <c r="M22" i="6" s="1"/>
  <c r="O21" i="6"/>
  <c r="L21" i="6"/>
  <c r="H21" i="6"/>
  <c r="O20" i="6"/>
  <c r="P20" i="6" s="1"/>
  <c r="L20" i="6"/>
  <c r="H20" i="6"/>
  <c r="M20" i="6" s="1"/>
  <c r="O19" i="6"/>
  <c r="P19" i="6" s="1"/>
  <c r="L19" i="6"/>
  <c r="H19" i="6"/>
  <c r="O18" i="6"/>
  <c r="P18" i="6" s="1"/>
  <c r="L18" i="6"/>
  <c r="H18" i="6"/>
  <c r="M18" i="6" s="1"/>
  <c r="O17" i="6"/>
  <c r="L17" i="6"/>
  <c r="H17" i="6"/>
  <c r="O16" i="6"/>
  <c r="P16" i="6" s="1"/>
  <c r="L16" i="6"/>
  <c r="H16" i="6"/>
  <c r="M16" i="6" s="1"/>
  <c r="O15" i="6"/>
  <c r="P15" i="6" s="1"/>
  <c r="L15" i="6"/>
  <c r="H15" i="6"/>
  <c r="O14" i="6"/>
  <c r="P14" i="6" s="1"/>
  <c r="L14" i="6"/>
  <c r="H14" i="6"/>
  <c r="M14" i="6" s="1"/>
  <c r="O13" i="6"/>
  <c r="L13" i="6"/>
  <c r="H13" i="6"/>
  <c r="O12" i="6"/>
  <c r="P12" i="6" s="1"/>
  <c r="L12" i="6"/>
  <c r="O11" i="6"/>
  <c r="P11" i="6" s="1"/>
  <c r="L11" i="6"/>
  <c r="O10" i="6"/>
  <c r="P10" i="6" s="1"/>
  <c r="L10" i="6"/>
  <c r="O9" i="6"/>
  <c r="P9" i="6" s="1"/>
  <c r="L9" i="6"/>
  <c r="O8" i="6"/>
  <c r="P8" i="6" s="1"/>
  <c r="L8" i="6"/>
  <c r="O7" i="6"/>
  <c r="P7" i="6" s="1"/>
  <c r="L7" i="6"/>
  <c r="U6" i="6"/>
  <c r="V6" i="6" s="1"/>
  <c r="W6" i="6" s="1"/>
  <c r="X6" i="6" s="1"/>
  <c r="Y6" i="6" s="1"/>
  <c r="I4" i="6"/>
  <c r="O53" i="11" l="1"/>
  <c r="P53" i="11" s="1"/>
  <c r="L49" i="11"/>
  <c r="P10" i="11"/>
  <c r="P14" i="11"/>
  <c r="P18" i="11"/>
  <c r="P22" i="11"/>
  <c r="P26" i="11"/>
  <c r="P30" i="11"/>
  <c r="P34" i="11"/>
  <c r="P38" i="11"/>
  <c r="P42" i="11"/>
  <c r="P46" i="11"/>
  <c r="V4" i="11"/>
  <c r="M47" i="11"/>
  <c r="M39" i="11"/>
  <c r="M35" i="11"/>
  <c r="M31" i="11"/>
  <c r="P25" i="11"/>
  <c r="P9" i="11"/>
  <c r="P13" i="11"/>
  <c r="P17" i="11"/>
  <c r="P21" i="11"/>
  <c r="P41" i="11"/>
  <c r="M41" i="11"/>
  <c r="M25" i="11"/>
  <c r="M21" i="11"/>
  <c r="M17" i="11"/>
  <c r="M13" i="11"/>
  <c r="M9" i="11"/>
  <c r="S53" i="11" s="1"/>
  <c r="O53" i="10"/>
  <c r="P53" i="10" s="1"/>
  <c r="H49" i="10"/>
  <c r="P12" i="10"/>
  <c r="P16" i="10"/>
  <c r="P20" i="10"/>
  <c r="P24" i="10"/>
  <c r="P28" i="10"/>
  <c r="P32" i="10"/>
  <c r="P36" i="10"/>
  <c r="P40" i="10"/>
  <c r="P44" i="10"/>
  <c r="P48" i="10"/>
  <c r="M46" i="10"/>
  <c r="M42" i="10"/>
  <c r="M38" i="10"/>
  <c r="M34" i="10"/>
  <c r="M30" i="10"/>
  <c r="M26" i="10"/>
  <c r="M22" i="10"/>
  <c r="M18" i="10"/>
  <c r="S53" i="10" s="1"/>
  <c r="M14" i="10"/>
  <c r="M10" i="10"/>
  <c r="P7" i="10"/>
  <c r="P11" i="10"/>
  <c r="P15" i="10"/>
  <c r="P19" i="10"/>
  <c r="P23" i="10"/>
  <c r="P27" i="10"/>
  <c r="P31" i="10"/>
  <c r="P35" i="10"/>
  <c r="P39" i="10"/>
  <c r="P43" i="10"/>
  <c r="P47" i="10"/>
  <c r="M45" i="10"/>
  <c r="M41" i="10"/>
  <c r="M37" i="10"/>
  <c r="M33" i="10"/>
  <c r="M29" i="10"/>
  <c r="M25" i="10"/>
  <c r="M21" i="10"/>
  <c r="M17" i="10"/>
  <c r="M13" i="10"/>
  <c r="M9" i="10"/>
  <c r="P47" i="9"/>
  <c r="P43" i="9"/>
  <c r="P39" i="9"/>
  <c r="P35" i="9"/>
  <c r="P31" i="9"/>
  <c r="P27" i="9"/>
  <c r="P23" i="9"/>
  <c r="P15" i="9"/>
  <c r="P11" i="9"/>
  <c r="M48" i="9"/>
  <c r="P19" i="9"/>
  <c r="P10" i="8"/>
  <c r="P14" i="8"/>
  <c r="P18" i="8"/>
  <c r="P22" i="8"/>
  <c r="P26" i="8"/>
  <c r="P30" i="8"/>
  <c r="P34" i="8"/>
  <c r="P38" i="8"/>
  <c r="P42" i="8"/>
  <c r="P46" i="8"/>
  <c r="P11" i="8"/>
  <c r="P19" i="8"/>
  <c r="P23" i="8"/>
  <c r="P27" i="8"/>
  <c r="P31" i="8"/>
  <c r="P35" i="8"/>
  <c r="P39" i="8"/>
  <c r="P43" i="8"/>
  <c r="P47" i="8"/>
  <c r="M47" i="8"/>
  <c r="M43" i="8"/>
  <c r="M39" i="8"/>
  <c r="M35" i="8"/>
  <c r="M31" i="8"/>
  <c r="M27" i="8"/>
  <c r="M23" i="8"/>
  <c r="M19" i="8"/>
  <c r="M11" i="8"/>
  <c r="M45" i="8"/>
  <c r="M13" i="8"/>
  <c r="M9" i="8"/>
  <c r="O54" i="8"/>
  <c r="L49" i="8"/>
  <c r="M37" i="7"/>
  <c r="M33" i="7"/>
  <c r="M29" i="7"/>
  <c r="P10" i="7"/>
  <c r="P18" i="7"/>
  <c r="P26" i="7"/>
  <c r="P30" i="7"/>
  <c r="P34" i="7"/>
  <c r="P38" i="7"/>
  <c r="P42" i="7"/>
  <c r="P46" i="7"/>
  <c r="P14" i="7"/>
  <c r="P22" i="7"/>
  <c r="L49" i="7"/>
  <c r="P8" i="7"/>
  <c r="P9" i="7"/>
  <c r="P13" i="7"/>
  <c r="P17" i="7"/>
  <c r="P21" i="7"/>
  <c r="P25" i="7"/>
  <c r="P43" i="7"/>
  <c r="P48" i="7"/>
  <c r="M43" i="7"/>
  <c r="O54" i="6"/>
  <c r="L49" i="6"/>
  <c r="P7" i="12"/>
  <c r="P23" i="12"/>
  <c r="P29" i="12"/>
  <c r="P45" i="12"/>
  <c r="P11" i="12"/>
  <c r="P15" i="12"/>
  <c r="P37" i="12"/>
  <c r="P41" i="12"/>
  <c r="P19" i="12"/>
  <c r="P33" i="12"/>
  <c r="P13" i="12"/>
  <c r="P21" i="12"/>
  <c r="P27" i="12"/>
  <c r="P35" i="12"/>
  <c r="P43" i="12"/>
  <c r="O54" i="12"/>
  <c r="P9" i="12"/>
  <c r="P17" i="12"/>
  <c r="P25" i="12"/>
  <c r="P31" i="12"/>
  <c r="P39" i="12"/>
  <c r="P47" i="12"/>
  <c r="L49" i="12"/>
  <c r="H49" i="12"/>
  <c r="P10" i="12"/>
  <c r="P14" i="12"/>
  <c r="P18" i="12"/>
  <c r="P22" i="12"/>
  <c r="P26" i="12"/>
  <c r="P30" i="12"/>
  <c r="P34" i="12"/>
  <c r="P38" i="12"/>
  <c r="P42" i="12"/>
  <c r="P44" i="12"/>
  <c r="W6" i="12"/>
  <c r="X6" i="12" s="1"/>
  <c r="Y6" i="12" s="1"/>
  <c r="Z6" i="12" s="1"/>
  <c r="AA6" i="12" s="1"/>
  <c r="AB6" i="12" s="1"/>
  <c r="AC6" i="12" s="1"/>
  <c r="P8" i="12"/>
  <c r="P12" i="12"/>
  <c r="P16" i="12"/>
  <c r="P20" i="12"/>
  <c r="P24" i="12"/>
  <c r="P28" i="12"/>
  <c r="P32" i="12"/>
  <c r="P36" i="12"/>
  <c r="P40" i="12"/>
  <c r="P46" i="12"/>
  <c r="P48" i="12"/>
  <c r="O53" i="12"/>
  <c r="P53" i="12" s="1"/>
  <c r="O54" i="11"/>
  <c r="AD6" i="11"/>
  <c r="AE6" i="11" s="1"/>
  <c r="AF6" i="11" s="1"/>
  <c r="AG6" i="11" s="1"/>
  <c r="AH6" i="11" s="1"/>
  <c r="AI6" i="11" s="1"/>
  <c r="AJ6" i="11" s="1"/>
  <c r="P7" i="11"/>
  <c r="P11" i="11"/>
  <c r="P15" i="11"/>
  <c r="P19" i="11"/>
  <c r="P23" i="11"/>
  <c r="P27" i="11"/>
  <c r="P49" i="11" s="1"/>
  <c r="P29" i="11"/>
  <c r="P33" i="11"/>
  <c r="P37" i="11"/>
  <c r="P43" i="11"/>
  <c r="P45" i="11"/>
  <c r="H49" i="11"/>
  <c r="O54" i="10"/>
  <c r="Z4" i="10"/>
  <c r="AD6" i="10"/>
  <c r="AE6" i="10" s="1"/>
  <c r="AF6" i="10" s="1"/>
  <c r="AG6" i="10" s="1"/>
  <c r="AH6" i="10" s="1"/>
  <c r="AI6" i="10" s="1"/>
  <c r="AJ6" i="10" s="1"/>
  <c r="P9" i="10"/>
  <c r="P8" i="9"/>
  <c r="H49" i="9"/>
  <c r="L49" i="9"/>
  <c r="O53" i="9"/>
  <c r="P53" i="9" s="1"/>
  <c r="O54" i="9"/>
  <c r="P7" i="9"/>
  <c r="O49" i="9" s="1"/>
  <c r="O50" i="9" s="1"/>
  <c r="Z6" i="9"/>
  <c r="AA6" i="9" s="1"/>
  <c r="AB6" i="9" s="1"/>
  <c r="AC6" i="9" s="1"/>
  <c r="P49" i="9"/>
  <c r="P53" i="8"/>
  <c r="Z6" i="8"/>
  <c r="AA6" i="8" s="1"/>
  <c r="AB6" i="8" s="1"/>
  <c r="AC6" i="8" s="1"/>
  <c r="V4" i="8"/>
  <c r="P7" i="8"/>
  <c r="P9" i="8"/>
  <c r="P15" i="8"/>
  <c r="P17" i="8"/>
  <c r="P21" i="8"/>
  <c r="P25" i="8"/>
  <c r="P29" i="8"/>
  <c r="P33" i="8"/>
  <c r="P37" i="8"/>
  <c r="P41" i="8"/>
  <c r="Z6" i="7"/>
  <c r="AA6" i="7" s="1"/>
  <c r="AB6" i="7" s="1"/>
  <c r="AC6" i="7" s="1"/>
  <c r="AD6" i="7" s="1"/>
  <c r="AE6" i="7" s="1"/>
  <c r="AF6" i="7" s="1"/>
  <c r="AG6" i="7" s="1"/>
  <c r="AH6" i="7" s="1"/>
  <c r="AI6" i="7" s="1"/>
  <c r="Y4" i="7"/>
  <c r="P7" i="7"/>
  <c r="P27" i="7"/>
  <c r="P31" i="7"/>
  <c r="P35" i="7"/>
  <c r="P39" i="7"/>
  <c r="P41" i="7"/>
  <c r="P45" i="7"/>
  <c r="H49" i="7"/>
  <c r="P53" i="7"/>
  <c r="S53" i="7"/>
  <c r="H49" i="6"/>
  <c r="AA4" i="6"/>
  <c r="Z6" i="6"/>
  <c r="AA6" i="6" s="1"/>
  <c r="AB6" i="6" s="1"/>
  <c r="AC6" i="6" s="1"/>
  <c r="AD6" i="6" s="1"/>
  <c r="AE6" i="6" s="1"/>
  <c r="AF6" i="6" s="1"/>
  <c r="AG6" i="6" s="1"/>
  <c r="AH6" i="6" s="1"/>
  <c r="AI6" i="6" s="1"/>
  <c r="O49" i="6"/>
  <c r="O50" i="6" s="1"/>
  <c r="S53" i="6"/>
  <c r="P53" i="6"/>
  <c r="Q54" i="5"/>
  <c r="Q53" i="5"/>
  <c r="M8" i="5"/>
  <c r="M9" i="5"/>
  <c r="M10" i="5"/>
  <c r="M11" i="5"/>
  <c r="M12" i="5"/>
  <c r="R48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7" i="5"/>
  <c r="O54" i="5" s="1"/>
  <c r="M7" i="5"/>
  <c r="L50" i="5"/>
  <c r="Q49" i="5"/>
  <c r="N49" i="5"/>
  <c r="O48" i="5"/>
  <c r="P48" i="5" s="1"/>
  <c r="L48" i="5"/>
  <c r="H48" i="5"/>
  <c r="M48" i="5" s="1"/>
  <c r="O47" i="5"/>
  <c r="P47" i="5" s="1"/>
  <c r="L47" i="5"/>
  <c r="H47" i="5"/>
  <c r="M47" i="5" s="1"/>
  <c r="O46" i="5"/>
  <c r="L46" i="5"/>
  <c r="H46" i="5"/>
  <c r="M46" i="5" s="1"/>
  <c r="O45" i="5"/>
  <c r="L45" i="5"/>
  <c r="H45" i="5"/>
  <c r="M45" i="5" s="1"/>
  <c r="O44" i="5"/>
  <c r="P44" i="5" s="1"/>
  <c r="L44" i="5"/>
  <c r="H44" i="5"/>
  <c r="M44" i="5" s="1"/>
  <c r="O43" i="5"/>
  <c r="P43" i="5" s="1"/>
  <c r="L43" i="5"/>
  <c r="H43" i="5"/>
  <c r="M43" i="5" s="1"/>
  <c r="O42" i="5"/>
  <c r="L42" i="5"/>
  <c r="H42" i="5"/>
  <c r="M42" i="5" s="1"/>
  <c r="O41" i="5"/>
  <c r="L41" i="5"/>
  <c r="H41" i="5"/>
  <c r="M41" i="5" s="1"/>
  <c r="O40" i="5"/>
  <c r="P40" i="5" s="1"/>
  <c r="L40" i="5"/>
  <c r="H40" i="5"/>
  <c r="M40" i="5" s="1"/>
  <c r="O39" i="5"/>
  <c r="P39" i="5" s="1"/>
  <c r="L39" i="5"/>
  <c r="H39" i="5"/>
  <c r="M39" i="5" s="1"/>
  <c r="O38" i="5"/>
  <c r="L38" i="5"/>
  <c r="H38" i="5"/>
  <c r="M38" i="5" s="1"/>
  <c r="O37" i="5"/>
  <c r="L37" i="5"/>
  <c r="H37" i="5"/>
  <c r="M37" i="5" s="1"/>
  <c r="O36" i="5"/>
  <c r="P36" i="5" s="1"/>
  <c r="L36" i="5"/>
  <c r="H36" i="5"/>
  <c r="M36" i="5" s="1"/>
  <c r="O35" i="5"/>
  <c r="P35" i="5" s="1"/>
  <c r="L35" i="5"/>
  <c r="H35" i="5"/>
  <c r="M35" i="5" s="1"/>
  <c r="O34" i="5"/>
  <c r="L34" i="5"/>
  <c r="H34" i="5"/>
  <c r="M34" i="5" s="1"/>
  <c r="O33" i="5"/>
  <c r="L33" i="5"/>
  <c r="H33" i="5"/>
  <c r="M33" i="5" s="1"/>
  <c r="O32" i="5"/>
  <c r="P32" i="5" s="1"/>
  <c r="L32" i="5"/>
  <c r="H32" i="5"/>
  <c r="M32" i="5" s="1"/>
  <c r="O31" i="5"/>
  <c r="P31" i="5" s="1"/>
  <c r="L31" i="5"/>
  <c r="H31" i="5"/>
  <c r="M31" i="5" s="1"/>
  <c r="O30" i="5"/>
  <c r="L30" i="5"/>
  <c r="H30" i="5"/>
  <c r="M30" i="5" s="1"/>
  <c r="O29" i="5"/>
  <c r="L29" i="5"/>
  <c r="H29" i="5"/>
  <c r="M29" i="5" s="1"/>
  <c r="O28" i="5"/>
  <c r="P28" i="5" s="1"/>
  <c r="L28" i="5"/>
  <c r="H28" i="5"/>
  <c r="M28" i="5" s="1"/>
  <c r="O27" i="5"/>
  <c r="P27" i="5" s="1"/>
  <c r="L27" i="5"/>
  <c r="H27" i="5"/>
  <c r="M27" i="5" s="1"/>
  <c r="O26" i="5"/>
  <c r="L26" i="5"/>
  <c r="H26" i="5"/>
  <c r="M26" i="5" s="1"/>
  <c r="O25" i="5"/>
  <c r="L25" i="5"/>
  <c r="H25" i="5"/>
  <c r="M25" i="5" s="1"/>
  <c r="O24" i="5"/>
  <c r="P24" i="5" s="1"/>
  <c r="L24" i="5"/>
  <c r="H24" i="5"/>
  <c r="M24" i="5" s="1"/>
  <c r="O23" i="5"/>
  <c r="P23" i="5" s="1"/>
  <c r="L23" i="5"/>
  <c r="H23" i="5"/>
  <c r="M23" i="5" s="1"/>
  <c r="O22" i="5"/>
  <c r="L22" i="5"/>
  <c r="H22" i="5"/>
  <c r="M22" i="5" s="1"/>
  <c r="O21" i="5"/>
  <c r="L21" i="5"/>
  <c r="H21" i="5"/>
  <c r="M21" i="5" s="1"/>
  <c r="O20" i="5"/>
  <c r="P20" i="5" s="1"/>
  <c r="L20" i="5"/>
  <c r="H20" i="5"/>
  <c r="M20" i="5" s="1"/>
  <c r="O19" i="5"/>
  <c r="P19" i="5" s="1"/>
  <c r="L19" i="5"/>
  <c r="H19" i="5"/>
  <c r="M19" i="5" s="1"/>
  <c r="O18" i="5"/>
  <c r="L18" i="5"/>
  <c r="H18" i="5"/>
  <c r="M18" i="5" s="1"/>
  <c r="O17" i="5"/>
  <c r="L17" i="5"/>
  <c r="H17" i="5"/>
  <c r="M17" i="5" s="1"/>
  <c r="O16" i="5"/>
  <c r="P16" i="5" s="1"/>
  <c r="L16" i="5"/>
  <c r="H16" i="5"/>
  <c r="M16" i="5" s="1"/>
  <c r="O15" i="5"/>
  <c r="P15" i="5" s="1"/>
  <c r="L15" i="5"/>
  <c r="H15" i="5"/>
  <c r="M15" i="5" s="1"/>
  <c r="O14" i="5"/>
  <c r="L14" i="5"/>
  <c r="H14" i="5"/>
  <c r="M14" i="5" s="1"/>
  <c r="O13" i="5"/>
  <c r="L13" i="5"/>
  <c r="H13" i="5"/>
  <c r="O12" i="5"/>
  <c r="P12" i="5" s="1"/>
  <c r="L12" i="5"/>
  <c r="O11" i="5"/>
  <c r="P11" i="5" s="1"/>
  <c r="L11" i="5"/>
  <c r="O10" i="5"/>
  <c r="P10" i="5" s="1"/>
  <c r="L10" i="5"/>
  <c r="O9" i="5"/>
  <c r="P9" i="5" s="1"/>
  <c r="L9" i="5"/>
  <c r="O8" i="5"/>
  <c r="P8" i="5" s="1"/>
  <c r="L8" i="5"/>
  <c r="O7" i="5"/>
  <c r="P7" i="5" s="1"/>
  <c r="L7" i="5"/>
  <c r="U6" i="5"/>
  <c r="V6" i="5" s="1"/>
  <c r="W6" i="5" s="1"/>
  <c r="X6" i="5" s="1"/>
  <c r="Y6" i="5" s="1"/>
  <c r="I4" i="5"/>
  <c r="Q54" i="4"/>
  <c r="Q53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8" i="4"/>
  <c r="R7" i="4"/>
  <c r="O54" i="4" s="1"/>
  <c r="M9" i="4"/>
  <c r="M10" i="4"/>
  <c r="M11" i="4"/>
  <c r="M12" i="4"/>
  <c r="M8" i="4"/>
  <c r="M7" i="4"/>
  <c r="L50" i="4"/>
  <c r="Q49" i="4"/>
  <c r="N49" i="4"/>
  <c r="O48" i="4"/>
  <c r="P48" i="4" s="1"/>
  <c r="L48" i="4"/>
  <c r="H48" i="4"/>
  <c r="M48" i="4" s="1"/>
  <c r="O47" i="4"/>
  <c r="P47" i="4" s="1"/>
  <c r="L47" i="4"/>
  <c r="H47" i="4"/>
  <c r="M47" i="4" s="1"/>
  <c r="O46" i="4"/>
  <c r="L46" i="4"/>
  <c r="H46" i="4"/>
  <c r="M46" i="4" s="1"/>
  <c r="O45" i="4"/>
  <c r="L45" i="4"/>
  <c r="H45" i="4"/>
  <c r="M45" i="4" s="1"/>
  <c r="O44" i="4"/>
  <c r="P44" i="4" s="1"/>
  <c r="L44" i="4"/>
  <c r="H44" i="4"/>
  <c r="M44" i="4" s="1"/>
  <c r="O43" i="4"/>
  <c r="P43" i="4" s="1"/>
  <c r="L43" i="4"/>
  <c r="H43" i="4"/>
  <c r="M43" i="4" s="1"/>
  <c r="O42" i="4"/>
  <c r="L42" i="4"/>
  <c r="H42" i="4"/>
  <c r="M42" i="4" s="1"/>
  <c r="O41" i="4"/>
  <c r="L41" i="4"/>
  <c r="H41" i="4"/>
  <c r="M41" i="4" s="1"/>
  <c r="O40" i="4"/>
  <c r="P40" i="4" s="1"/>
  <c r="L40" i="4"/>
  <c r="H40" i="4"/>
  <c r="M40" i="4" s="1"/>
  <c r="O39" i="4"/>
  <c r="P39" i="4" s="1"/>
  <c r="L39" i="4"/>
  <c r="H39" i="4"/>
  <c r="M39" i="4" s="1"/>
  <c r="O38" i="4"/>
  <c r="L38" i="4"/>
  <c r="H38" i="4"/>
  <c r="M38" i="4" s="1"/>
  <c r="O37" i="4"/>
  <c r="L37" i="4"/>
  <c r="H37" i="4"/>
  <c r="M37" i="4" s="1"/>
  <c r="O36" i="4"/>
  <c r="P36" i="4" s="1"/>
  <c r="L36" i="4"/>
  <c r="H36" i="4"/>
  <c r="M36" i="4" s="1"/>
  <c r="O35" i="4"/>
  <c r="P35" i="4" s="1"/>
  <c r="L35" i="4"/>
  <c r="H35" i="4"/>
  <c r="M35" i="4" s="1"/>
  <c r="O34" i="4"/>
  <c r="L34" i="4"/>
  <c r="H34" i="4"/>
  <c r="M34" i="4" s="1"/>
  <c r="O33" i="4"/>
  <c r="L33" i="4"/>
  <c r="H33" i="4"/>
  <c r="M33" i="4" s="1"/>
  <c r="O32" i="4"/>
  <c r="P32" i="4" s="1"/>
  <c r="L32" i="4"/>
  <c r="H32" i="4"/>
  <c r="M32" i="4" s="1"/>
  <c r="O31" i="4"/>
  <c r="P31" i="4" s="1"/>
  <c r="L31" i="4"/>
  <c r="H31" i="4"/>
  <c r="M31" i="4" s="1"/>
  <c r="O30" i="4"/>
  <c r="L30" i="4"/>
  <c r="H30" i="4"/>
  <c r="M30" i="4" s="1"/>
  <c r="O29" i="4"/>
  <c r="L29" i="4"/>
  <c r="H29" i="4"/>
  <c r="M29" i="4" s="1"/>
  <c r="O28" i="4"/>
  <c r="P28" i="4" s="1"/>
  <c r="L28" i="4"/>
  <c r="H28" i="4"/>
  <c r="M28" i="4" s="1"/>
  <c r="O27" i="4"/>
  <c r="P27" i="4" s="1"/>
  <c r="L27" i="4"/>
  <c r="H27" i="4"/>
  <c r="M27" i="4" s="1"/>
  <c r="O26" i="4"/>
  <c r="L26" i="4"/>
  <c r="H26" i="4"/>
  <c r="M26" i="4" s="1"/>
  <c r="O25" i="4"/>
  <c r="L25" i="4"/>
  <c r="H25" i="4"/>
  <c r="M25" i="4" s="1"/>
  <c r="O24" i="4"/>
  <c r="P24" i="4" s="1"/>
  <c r="L24" i="4"/>
  <c r="H24" i="4"/>
  <c r="M24" i="4" s="1"/>
  <c r="O23" i="4"/>
  <c r="P23" i="4" s="1"/>
  <c r="L23" i="4"/>
  <c r="H23" i="4"/>
  <c r="M23" i="4" s="1"/>
  <c r="O22" i="4"/>
  <c r="L22" i="4"/>
  <c r="H22" i="4"/>
  <c r="M22" i="4" s="1"/>
  <c r="O21" i="4"/>
  <c r="L21" i="4"/>
  <c r="H21" i="4"/>
  <c r="M21" i="4" s="1"/>
  <c r="O20" i="4"/>
  <c r="P20" i="4" s="1"/>
  <c r="L20" i="4"/>
  <c r="H20" i="4"/>
  <c r="M20" i="4" s="1"/>
  <c r="O19" i="4"/>
  <c r="P19" i="4" s="1"/>
  <c r="L19" i="4"/>
  <c r="H19" i="4"/>
  <c r="M19" i="4" s="1"/>
  <c r="O18" i="4"/>
  <c r="L18" i="4"/>
  <c r="H18" i="4"/>
  <c r="M18" i="4" s="1"/>
  <c r="O17" i="4"/>
  <c r="L17" i="4"/>
  <c r="H17" i="4"/>
  <c r="M17" i="4" s="1"/>
  <c r="O16" i="4"/>
  <c r="P16" i="4" s="1"/>
  <c r="L16" i="4"/>
  <c r="H16" i="4"/>
  <c r="M16" i="4" s="1"/>
  <c r="O15" i="4"/>
  <c r="P15" i="4" s="1"/>
  <c r="L15" i="4"/>
  <c r="H15" i="4"/>
  <c r="M15" i="4" s="1"/>
  <c r="O14" i="4"/>
  <c r="L14" i="4"/>
  <c r="H14" i="4"/>
  <c r="M14" i="4" s="1"/>
  <c r="O13" i="4"/>
  <c r="L13" i="4"/>
  <c r="H13" i="4"/>
  <c r="H49" i="4" s="1"/>
  <c r="O12" i="4"/>
  <c r="P12" i="4" s="1"/>
  <c r="L12" i="4"/>
  <c r="O11" i="4"/>
  <c r="P11" i="4" s="1"/>
  <c r="L11" i="4"/>
  <c r="O10" i="4"/>
  <c r="P10" i="4" s="1"/>
  <c r="L10" i="4"/>
  <c r="O9" i="4"/>
  <c r="P9" i="4" s="1"/>
  <c r="L9" i="4"/>
  <c r="O8" i="4"/>
  <c r="P8" i="4" s="1"/>
  <c r="L8" i="4"/>
  <c r="O7" i="4"/>
  <c r="P7" i="4" s="1"/>
  <c r="L7" i="4"/>
  <c r="U6" i="4"/>
  <c r="V6" i="4" s="1"/>
  <c r="W6" i="4" s="1"/>
  <c r="X6" i="4" s="1"/>
  <c r="Y6" i="4" s="1"/>
  <c r="Z6" i="4" s="1"/>
  <c r="AA6" i="4" s="1"/>
  <c r="AB6" i="4" s="1"/>
  <c r="AC6" i="4" s="1"/>
  <c r="AD6" i="4" s="1"/>
  <c r="AE6" i="4" s="1"/>
  <c r="I4" i="4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7" i="3"/>
  <c r="O54" i="3" s="1"/>
  <c r="M8" i="3"/>
  <c r="M9" i="3"/>
  <c r="M10" i="3"/>
  <c r="M7" i="3"/>
  <c r="Q54" i="3"/>
  <c r="Q53" i="3"/>
  <c r="L50" i="3"/>
  <c r="Q49" i="3"/>
  <c r="N49" i="3"/>
  <c r="O48" i="3"/>
  <c r="L48" i="3"/>
  <c r="H48" i="3"/>
  <c r="M48" i="3" s="1"/>
  <c r="O47" i="3"/>
  <c r="L47" i="3"/>
  <c r="H47" i="3"/>
  <c r="M47" i="3" s="1"/>
  <c r="O46" i="3"/>
  <c r="P46" i="3" s="1"/>
  <c r="L46" i="3"/>
  <c r="H46" i="3"/>
  <c r="M46" i="3" s="1"/>
  <c r="O45" i="3"/>
  <c r="P45" i="3" s="1"/>
  <c r="L45" i="3"/>
  <c r="H45" i="3"/>
  <c r="M45" i="3" s="1"/>
  <c r="O44" i="3"/>
  <c r="L44" i="3"/>
  <c r="H44" i="3"/>
  <c r="M44" i="3" s="1"/>
  <c r="O43" i="3"/>
  <c r="L43" i="3"/>
  <c r="H43" i="3"/>
  <c r="M43" i="3" s="1"/>
  <c r="O42" i="3"/>
  <c r="P42" i="3" s="1"/>
  <c r="L42" i="3"/>
  <c r="H42" i="3"/>
  <c r="M42" i="3" s="1"/>
  <c r="O41" i="3"/>
  <c r="P41" i="3" s="1"/>
  <c r="L41" i="3"/>
  <c r="H41" i="3"/>
  <c r="M41" i="3" s="1"/>
  <c r="O40" i="3"/>
  <c r="L40" i="3"/>
  <c r="H40" i="3"/>
  <c r="M40" i="3" s="1"/>
  <c r="O39" i="3"/>
  <c r="L39" i="3"/>
  <c r="H39" i="3"/>
  <c r="M39" i="3" s="1"/>
  <c r="O38" i="3"/>
  <c r="P38" i="3" s="1"/>
  <c r="L38" i="3"/>
  <c r="H38" i="3"/>
  <c r="M38" i="3" s="1"/>
  <c r="O37" i="3"/>
  <c r="P37" i="3" s="1"/>
  <c r="L37" i="3"/>
  <c r="H37" i="3"/>
  <c r="M37" i="3" s="1"/>
  <c r="O36" i="3"/>
  <c r="L36" i="3"/>
  <c r="H36" i="3"/>
  <c r="M36" i="3" s="1"/>
  <c r="O35" i="3"/>
  <c r="L35" i="3"/>
  <c r="H35" i="3"/>
  <c r="M35" i="3" s="1"/>
  <c r="O34" i="3"/>
  <c r="P34" i="3" s="1"/>
  <c r="L34" i="3"/>
  <c r="H34" i="3"/>
  <c r="M34" i="3" s="1"/>
  <c r="O33" i="3"/>
  <c r="P33" i="3" s="1"/>
  <c r="L33" i="3"/>
  <c r="H33" i="3"/>
  <c r="M33" i="3" s="1"/>
  <c r="O32" i="3"/>
  <c r="L32" i="3"/>
  <c r="H32" i="3"/>
  <c r="M32" i="3" s="1"/>
  <c r="O31" i="3"/>
  <c r="L31" i="3"/>
  <c r="H31" i="3"/>
  <c r="M31" i="3" s="1"/>
  <c r="O30" i="3"/>
  <c r="P30" i="3" s="1"/>
  <c r="L30" i="3"/>
  <c r="H30" i="3"/>
  <c r="M30" i="3" s="1"/>
  <c r="O29" i="3"/>
  <c r="P29" i="3" s="1"/>
  <c r="L29" i="3"/>
  <c r="H29" i="3"/>
  <c r="M29" i="3" s="1"/>
  <c r="O28" i="3"/>
  <c r="L28" i="3"/>
  <c r="H28" i="3"/>
  <c r="M28" i="3" s="1"/>
  <c r="O27" i="3"/>
  <c r="L27" i="3"/>
  <c r="H27" i="3"/>
  <c r="M27" i="3" s="1"/>
  <c r="O26" i="3"/>
  <c r="P26" i="3" s="1"/>
  <c r="L26" i="3"/>
  <c r="H26" i="3"/>
  <c r="M26" i="3" s="1"/>
  <c r="O25" i="3"/>
  <c r="P25" i="3" s="1"/>
  <c r="L25" i="3"/>
  <c r="H25" i="3"/>
  <c r="M25" i="3" s="1"/>
  <c r="O24" i="3"/>
  <c r="L24" i="3"/>
  <c r="H24" i="3"/>
  <c r="M24" i="3" s="1"/>
  <c r="O23" i="3"/>
  <c r="L23" i="3"/>
  <c r="H23" i="3"/>
  <c r="M23" i="3" s="1"/>
  <c r="O22" i="3"/>
  <c r="P22" i="3" s="1"/>
  <c r="L22" i="3"/>
  <c r="H22" i="3"/>
  <c r="M22" i="3" s="1"/>
  <c r="O21" i="3"/>
  <c r="P21" i="3" s="1"/>
  <c r="L21" i="3"/>
  <c r="H21" i="3"/>
  <c r="M21" i="3" s="1"/>
  <c r="O20" i="3"/>
  <c r="L20" i="3"/>
  <c r="H20" i="3"/>
  <c r="M20" i="3" s="1"/>
  <c r="O19" i="3"/>
  <c r="L19" i="3"/>
  <c r="H19" i="3"/>
  <c r="M19" i="3" s="1"/>
  <c r="O18" i="3"/>
  <c r="P18" i="3" s="1"/>
  <c r="L18" i="3"/>
  <c r="H18" i="3"/>
  <c r="M18" i="3" s="1"/>
  <c r="O17" i="3"/>
  <c r="P17" i="3" s="1"/>
  <c r="L17" i="3"/>
  <c r="H17" i="3"/>
  <c r="M17" i="3" s="1"/>
  <c r="O16" i="3"/>
  <c r="L16" i="3"/>
  <c r="H16" i="3"/>
  <c r="M16" i="3" s="1"/>
  <c r="O15" i="3"/>
  <c r="L15" i="3"/>
  <c r="H15" i="3"/>
  <c r="M15" i="3" s="1"/>
  <c r="O14" i="3"/>
  <c r="P14" i="3" s="1"/>
  <c r="L14" i="3"/>
  <c r="H14" i="3"/>
  <c r="M14" i="3" s="1"/>
  <c r="O13" i="3"/>
  <c r="P13" i="3" s="1"/>
  <c r="L13" i="3"/>
  <c r="H13" i="3"/>
  <c r="M13" i="3" s="1"/>
  <c r="O12" i="3"/>
  <c r="L12" i="3"/>
  <c r="H12" i="3"/>
  <c r="M12" i="3" s="1"/>
  <c r="O11" i="3"/>
  <c r="L11" i="3"/>
  <c r="H11" i="3"/>
  <c r="H49" i="3" s="1"/>
  <c r="O10" i="3"/>
  <c r="P10" i="3" s="1"/>
  <c r="L10" i="3"/>
  <c r="O9" i="3"/>
  <c r="P9" i="3" s="1"/>
  <c r="L9" i="3"/>
  <c r="O8" i="3"/>
  <c r="P8" i="3" s="1"/>
  <c r="L8" i="3"/>
  <c r="O7" i="3"/>
  <c r="P7" i="3" s="1"/>
  <c r="L7" i="3"/>
  <c r="L49" i="3" s="1"/>
  <c r="U6" i="3"/>
  <c r="V6" i="3" s="1"/>
  <c r="W6" i="3" s="1"/>
  <c r="X6" i="3" s="1"/>
  <c r="Y6" i="3" s="1"/>
  <c r="Z6" i="3" s="1"/>
  <c r="AA6" i="3" s="1"/>
  <c r="AB6" i="3" s="1"/>
  <c r="AC6" i="3" s="1"/>
  <c r="AD6" i="3" s="1"/>
  <c r="AE6" i="3" s="1"/>
  <c r="V4" i="3"/>
  <c r="I4" i="3"/>
  <c r="Q54" i="2"/>
  <c r="Q53" i="2"/>
  <c r="M8" i="2"/>
  <c r="M9" i="2"/>
  <c r="M10" i="2"/>
  <c r="M14" i="2"/>
  <c r="M18" i="2"/>
  <c r="M22" i="2"/>
  <c r="M26" i="2"/>
  <c r="M30" i="2"/>
  <c r="M34" i="2"/>
  <c r="M38" i="2"/>
  <c r="M42" i="2"/>
  <c r="M46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7" i="2"/>
  <c r="O54" i="2" s="1"/>
  <c r="M7" i="2"/>
  <c r="L50" i="2"/>
  <c r="Q49" i="2"/>
  <c r="N49" i="2"/>
  <c r="O48" i="2"/>
  <c r="L48" i="2"/>
  <c r="H48" i="2"/>
  <c r="M48" i="2" s="1"/>
  <c r="O47" i="2"/>
  <c r="L47" i="2"/>
  <c r="H47" i="2"/>
  <c r="M47" i="2" s="1"/>
  <c r="O46" i="2"/>
  <c r="P46" i="2" s="1"/>
  <c r="L46" i="2"/>
  <c r="H46" i="2"/>
  <c r="O45" i="2"/>
  <c r="P45" i="2" s="1"/>
  <c r="L45" i="2"/>
  <c r="H45" i="2"/>
  <c r="M45" i="2" s="1"/>
  <c r="O44" i="2"/>
  <c r="L44" i="2"/>
  <c r="H44" i="2"/>
  <c r="M44" i="2" s="1"/>
  <c r="O43" i="2"/>
  <c r="L43" i="2"/>
  <c r="H43" i="2"/>
  <c r="M43" i="2" s="1"/>
  <c r="O42" i="2"/>
  <c r="P42" i="2" s="1"/>
  <c r="L42" i="2"/>
  <c r="H42" i="2"/>
  <c r="O41" i="2"/>
  <c r="P41" i="2" s="1"/>
  <c r="L41" i="2"/>
  <c r="H41" i="2"/>
  <c r="M41" i="2" s="1"/>
  <c r="O40" i="2"/>
  <c r="L40" i="2"/>
  <c r="H40" i="2"/>
  <c r="M40" i="2" s="1"/>
  <c r="O39" i="2"/>
  <c r="L39" i="2"/>
  <c r="H39" i="2"/>
  <c r="M39" i="2" s="1"/>
  <c r="O38" i="2"/>
  <c r="P38" i="2" s="1"/>
  <c r="L38" i="2"/>
  <c r="H38" i="2"/>
  <c r="O37" i="2"/>
  <c r="P37" i="2" s="1"/>
  <c r="L37" i="2"/>
  <c r="H37" i="2"/>
  <c r="M37" i="2" s="1"/>
  <c r="O36" i="2"/>
  <c r="L36" i="2"/>
  <c r="H36" i="2"/>
  <c r="M36" i="2" s="1"/>
  <c r="O35" i="2"/>
  <c r="L35" i="2"/>
  <c r="H35" i="2"/>
  <c r="M35" i="2" s="1"/>
  <c r="O34" i="2"/>
  <c r="P34" i="2" s="1"/>
  <c r="L34" i="2"/>
  <c r="H34" i="2"/>
  <c r="O33" i="2"/>
  <c r="P33" i="2" s="1"/>
  <c r="L33" i="2"/>
  <c r="H33" i="2"/>
  <c r="M33" i="2" s="1"/>
  <c r="O32" i="2"/>
  <c r="L32" i="2"/>
  <c r="H32" i="2"/>
  <c r="M32" i="2" s="1"/>
  <c r="O31" i="2"/>
  <c r="L31" i="2"/>
  <c r="H31" i="2"/>
  <c r="M31" i="2" s="1"/>
  <c r="O30" i="2"/>
  <c r="P30" i="2" s="1"/>
  <c r="L30" i="2"/>
  <c r="H30" i="2"/>
  <c r="O29" i="2"/>
  <c r="P29" i="2" s="1"/>
  <c r="L29" i="2"/>
  <c r="H29" i="2"/>
  <c r="M29" i="2" s="1"/>
  <c r="O28" i="2"/>
  <c r="L28" i="2"/>
  <c r="H28" i="2"/>
  <c r="M28" i="2" s="1"/>
  <c r="O27" i="2"/>
  <c r="L27" i="2"/>
  <c r="H27" i="2"/>
  <c r="M27" i="2" s="1"/>
  <c r="O26" i="2"/>
  <c r="P26" i="2" s="1"/>
  <c r="L26" i="2"/>
  <c r="H26" i="2"/>
  <c r="O25" i="2"/>
  <c r="P25" i="2" s="1"/>
  <c r="L25" i="2"/>
  <c r="H25" i="2"/>
  <c r="M25" i="2" s="1"/>
  <c r="O24" i="2"/>
  <c r="L24" i="2"/>
  <c r="H24" i="2"/>
  <c r="M24" i="2" s="1"/>
  <c r="O23" i="2"/>
  <c r="L23" i="2"/>
  <c r="H23" i="2"/>
  <c r="M23" i="2" s="1"/>
  <c r="O22" i="2"/>
  <c r="P22" i="2" s="1"/>
  <c r="L22" i="2"/>
  <c r="H22" i="2"/>
  <c r="O21" i="2"/>
  <c r="P21" i="2" s="1"/>
  <c r="L21" i="2"/>
  <c r="H21" i="2"/>
  <c r="M21" i="2" s="1"/>
  <c r="O20" i="2"/>
  <c r="L20" i="2"/>
  <c r="H20" i="2"/>
  <c r="M20" i="2" s="1"/>
  <c r="O19" i="2"/>
  <c r="L19" i="2"/>
  <c r="H19" i="2"/>
  <c r="M19" i="2" s="1"/>
  <c r="O18" i="2"/>
  <c r="P18" i="2" s="1"/>
  <c r="L18" i="2"/>
  <c r="H18" i="2"/>
  <c r="O17" i="2"/>
  <c r="P17" i="2" s="1"/>
  <c r="L17" i="2"/>
  <c r="H17" i="2"/>
  <c r="M17" i="2" s="1"/>
  <c r="O16" i="2"/>
  <c r="L16" i="2"/>
  <c r="H16" i="2"/>
  <c r="M16" i="2" s="1"/>
  <c r="O15" i="2"/>
  <c r="L15" i="2"/>
  <c r="H15" i="2"/>
  <c r="M15" i="2" s="1"/>
  <c r="O14" i="2"/>
  <c r="P14" i="2" s="1"/>
  <c r="L14" i="2"/>
  <c r="H14" i="2"/>
  <c r="O13" i="2"/>
  <c r="P13" i="2" s="1"/>
  <c r="L13" i="2"/>
  <c r="H13" i="2"/>
  <c r="M13" i="2" s="1"/>
  <c r="O12" i="2"/>
  <c r="L12" i="2"/>
  <c r="H12" i="2"/>
  <c r="M12" i="2" s="1"/>
  <c r="O11" i="2"/>
  <c r="L11" i="2"/>
  <c r="H11" i="2"/>
  <c r="M11" i="2" s="1"/>
  <c r="O10" i="2"/>
  <c r="P10" i="2" s="1"/>
  <c r="L10" i="2"/>
  <c r="H10" i="2"/>
  <c r="O9" i="2"/>
  <c r="P9" i="2" s="1"/>
  <c r="L9" i="2"/>
  <c r="O8" i="2"/>
  <c r="P8" i="2" s="1"/>
  <c r="L8" i="2"/>
  <c r="O7" i="2"/>
  <c r="P7" i="2" s="1"/>
  <c r="L7" i="2"/>
  <c r="L49" i="2" s="1"/>
  <c r="U6" i="2"/>
  <c r="V4" i="2" s="1"/>
  <c r="I4" i="2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7" i="1"/>
  <c r="O49" i="11" l="1"/>
  <c r="O50" i="11" s="1"/>
  <c r="P49" i="10"/>
  <c r="AD6" i="8"/>
  <c r="AE6" i="8" s="1"/>
  <c r="AF6" i="8" s="1"/>
  <c r="AG6" i="8" s="1"/>
  <c r="AH6" i="8" s="1"/>
  <c r="AI6" i="8" s="1"/>
  <c r="AC4" i="8"/>
  <c r="P49" i="8"/>
  <c r="O49" i="8"/>
  <c r="O50" i="8" s="1"/>
  <c r="O49" i="7"/>
  <c r="O50" i="7" s="1"/>
  <c r="P49" i="7"/>
  <c r="L49" i="5"/>
  <c r="H49" i="5"/>
  <c r="M13" i="5"/>
  <c r="P14" i="5"/>
  <c r="P18" i="5"/>
  <c r="P22" i="5"/>
  <c r="P26" i="5"/>
  <c r="P30" i="5"/>
  <c r="P34" i="5"/>
  <c r="P38" i="5"/>
  <c r="P42" i="5"/>
  <c r="P46" i="5"/>
  <c r="P13" i="5"/>
  <c r="P17" i="5"/>
  <c r="P21" i="5"/>
  <c r="O49" i="5" s="1"/>
  <c r="O50" i="5" s="1"/>
  <c r="P25" i="5"/>
  <c r="P29" i="5"/>
  <c r="P33" i="5"/>
  <c r="P37" i="5"/>
  <c r="P41" i="5"/>
  <c r="P45" i="5"/>
  <c r="M13" i="4"/>
  <c r="L49" i="4"/>
  <c r="P14" i="4"/>
  <c r="O49" i="4" s="1"/>
  <c r="O50" i="4" s="1"/>
  <c r="P18" i="4"/>
  <c r="P22" i="4"/>
  <c r="P26" i="4"/>
  <c r="P30" i="4"/>
  <c r="P34" i="4"/>
  <c r="P38" i="4"/>
  <c r="P42" i="4"/>
  <c r="P46" i="4"/>
  <c r="Y4" i="4"/>
  <c r="P13" i="4"/>
  <c r="P17" i="4"/>
  <c r="P21" i="4"/>
  <c r="P49" i="4" s="1"/>
  <c r="P25" i="4"/>
  <c r="P29" i="4"/>
  <c r="P33" i="4"/>
  <c r="P37" i="4"/>
  <c r="P41" i="4"/>
  <c r="P45" i="4"/>
  <c r="P11" i="3"/>
  <c r="P15" i="3"/>
  <c r="P19" i="3"/>
  <c r="P23" i="3"/>
  <c r="P27" i="3"/>
  <c r="P31" i="3"/>
  <c r="P35" i="3"/>
  <c r="P39" i="3"/>
  <c r="P43" i="3"/>
  <c r="P47" i="3"/>
  <c r="M11" i="3"/>
  <c r="S53" i="3" s="1"/>
  <c r="P12" i="3"/>
  <c r="P16" i="3"/>
  <c r="P20" i="3"/>
  <c r="P24" i="3"/>
  <c r="P28" i="3"/>
  <c r="P32" i="3"/>
  <c r="P36" i="3"/>
  <c r="P40" i="3"/>
  <c r="P44" i="3"/>
  <c r="P48" i="3"/>
  <c r="P11" i="2"/>
  <c r="P15" i="2"/>
  <c r="P19" i="2"/>
  <c r="P23" i="2"/>
  <c r="P27" i="2"/>
  <c r="P31" i="2"/>
  <c r="P35" i="2"/>
  <c r="P39" i="2"/>
  <c r="P43" i="2"/>
  <c r="P47" i="2"/>
  <c r="P12" i="2"/>
  <c r="O49" i="2" s="1"/>
  <c r="O50" i="2" s="1"/>
  <c r="P16" i="2"/>
  <c r="P20" i="2"/>
  <c r="P24" i="2"/>
  <c r="P49" i="2" s="1"/>
  <c r="P28" i="2"/>
  <c r="P32" i="2"/>
  <c r="P36" i="2"/>
  <c r="P40" i="2"/>
  <c r="P44" i="2"/>
  <c r="P48" i="2"/>
  <c r="S53" i="12"/>
  <c r="O49" i="12"/>
  <c r="O50" i="12" s="1"/>
  <c r="Z4" i="12"/>
  <c r="AD6" i="12"/>
  <c r="AE6" i="12" s="1"/>
  <c r="AF6" i="12" s="1"/>
  <c r="AG6" i="12" s="1"/>
  <c r="AH6" i="12" s="1"/>
  <c r="AI6" i="12" s="1"/>
  <c r="AJ6" i="12" s="1"/>
  <c r="P49" i="12"/>
  <c r="AK6" i="11"/>
  <c r="AL6" i="11" s="1"/>
  <c r="AM6" i="11" s="1"/>
  <c r="AN6" i="11" s="1"/>
  <c r="AO6" i="11" s="1"/>
  <c r="AP6" i="11" s="1"/>
  <c r="AQ6" i="11" s="1"/>
  <c r="AI4" i="11"/>
  <c r="AG4" i="10"/>
  <c r="AK6" i="10"/>
  <c r="AL6" i="10" s="1"/>
  <c r="AM6" i="10" s="1"/>
  <c r="AN6" i="10" s="1"/>
  <c r="AO6" i="10" s="1"/>
  <c r="AP6" i="10" s="1"/>
  <c r="AQ6" i="10" s="1"/>
  <c r="O49" i="10"/>
  <c r="O50" i="10" s="1"/>
  <c r="Z4" i="9"/>
  <c r="AD6" i="9"/>
  <c r="AE6" i="9" s="1"/>
  <c r="AF6" i="9" s="1"/>
  <c r="AG6" i="9" s="1"/>
  <c r="AH6" i="9" s="1"/>
  <c r="AI6" i="9" s="1"/>
  <c r="AJ6" i="9" s="1"/>
  <c r="S53" i="9"/>
  <c r="S53" i="8"/>
  <c r="AJ6" i="8"/>
  <c r="AJ6" i="7"/>
  <c r="AK6" i="7" s="1"/>
  <c r="AL6" i="7" s="1"/>
  <c r="AM6" i="7" s="1"/>
  <c r="AN6" i="7" s="1"/>
  <c r="AO6" i="7" s="1"/>
  <c r="AP6" i="7" s="1"/>
  <c r="AF4" i="7"/>
  <c r="P49" i="6"/>
  <c r="AJ6" i="6"/>
  <c r="AK6" i="6" s="1"/>
  <c r="AL6" i="6" s="1"/>
  <c r="AM6" i="6" s="1"/>
  <c r="AN6" i="6" s="1"/>
  <c r="AO6" i="6" s="1"/>
  <c r="AP6" i="6" s="1"/>
  <c r="AH4" i="6"/>
  <c r="Z6" i="5"/>
  <c r="AA6" i="5" s="1"/>
  <c r="AB6" i="5" s="1"/>
  <c r="AC6" i="5" s="1"/>
  <c r="AD6" i="5" s="1"/>
  <c r="AE6" i="5" s="1"/>
  <c r="AF6" i="5" s="1"/>
  <c r="AG6" i="5" s="1"/>
  <c r="AH6" i="5" s="1"/>
  <c r="AI6" i="5" s="1"/>
  <c r="W4" i="5"/>
  <c r="S53" i="5"/>
  <c r="O53" i="5"/>
  <c r="P53" i="5" s="1"/>
  <c r="O53" i="3"/>
  <c r="P53" i="3" s="1"/>
  <c r="AF6" i="4"/>
  <c r="AG6" i="4" s="1"/>
  <c r="AH6" i="4" s="1"/>
  <c r="AI6" i="4" s="1"/>
  <c r="S53" i="4"/>
  <c r="O53" i="4"/>
  <c r="P53" i="4" s="1"/>
  <c r="AB4" i="3"/>
  <c r="AF6" i="3"/>
  <c r="AG6" i="3" s="1"/>
  <c r="AH6" i="3" s="1"/>
  <c r="AI6" i="3" s="1"/>
  <c r="V6" i="2"/>
  <c r="W6" i="2" s="1"/>
  <c r="X6" i="2" s="1"/>
  <c r="Y6" i="2" s="1"/>
  <c r="Z6" i="2" s="1"/>
  <c r="AA6" i="2" s="1"/>
  <c r="AB6" i="2" s="1"/>
  <c r="AC6" i="2" s="1"/>
  <c r="AD6" i="2" s="1"/>
  <c r="AE6" i="2" s="1"/>
  <c r="AB4" i="2" s="1"/>
  <c r="S53" i="2"/>
  <c r="H49" i="2"/>
  <c r="O53" i="2"/>
  <c r="P53" i="2" s="1"/>
  <c r="U6" i="1"/>
  <c r="AK6" i="8" l="1"/>
  <c r="AL6" i="8" s="1"/>
  <c r="AM6" i="8" s="1"/>
  <c r="AN6" i="8" s="1"/>
  <c r="AO6" i="8" s="1"/>
  <c r="AP6" i="8" s="1"/>
  <c r="AQ6" i="8" s="1"/>
  <c r="AJ4" i="8"/>
  <c r="AK6" i="12"/>
  <c r="AL6" i="12" s="1"/>
  <c r="AM6" i="12" s="1"/>
  <c r="AN6" i="12" s="1"/>
  <c r="AO6" i="12" s="1"/>
  <c r="AP6" i="12" s="1"/>
  <c r="AQ6" i="12" s="1"/>
  <c r="AG4" i="12"/>
  <c r="AP4" i="11"/>
  <c r="AR6" i="11"/>
  <c r="AS6" i="11" s="1"/>
  <c r="AT6" i="11" s="1"/>
  <c r="AU6" i="11" s="1"/>
  <c r="AV6" i="11" s="1"/>
  <c r="AW6" i="11" s="1"/>
  <c r="AX6" i="11" s="1"/>
  <c r="AN4" i="10"/>
  <c r="AR6" i="10"/>
  <c r="AS6" i="10" s="1"/>
  <c r="AT6" i="10" s="1"/>
  <c r="AU6" i="10" s="1"/>
  <c r="AV6" i="10" s="1"/>
  <c r="AW6" i="10" s="1"/>
  <c r="AX6" i="10" s="1"/>
  <c r="AG4" i="9"/>
  <c r="AK6" i="9"/>
  <c r="AL6" i="9" s="1"/>
  <c r="AM6" i="9" s="1"/>
  <c r="AN6" i="9" s="1"/>
  <c r="AO6" i="9" s="1"/>
  <c r="AP6" i="9" s="1"/>
  <c r="AQ6" i="9" s="1"/>
  <c r="AQ6" i="7"/>
  <c r="AR6" i="7" s="1"/>
  <c r="AS6" i="7" s="1"/>
  <c r="AT6" i="7" s="1"/>
  <c r="AU6" i="7" s="1"/>
  <c r="AV6" i="7" s="1"/>
  <c r="AW6" i="7" s="1"/>
  <c r="AM4" i="7"/>
  <c r="AQ6" i="6"/>
  <c r="AR6" i="6" s="1"/>
  <c r="AS6" i="6" s="1"/>
  <c r="AT6" i="6" s="1"/>
  <c r="AU6" i="6" s="1"/>
  <c r="AV6" i="6" s="1"/>
  <c r="AW6" i="6" s="1"/>
  <c r="AO4" i="6"/>
  <c r="P49" i="5"/>
  <c r="AD4" i="5"/>
  <c r="AJ6" i="5"/>
  <c r="AK6" i="5" s="1"/>
  <c r="AL6" i="5" s="1"/>
  <c r="AM6" i="5" s="1"/>
  <c r="AN6" i="5" s="1"/>
  <c r="AO6" i="5" s="1"/>
  <c r="AP6" i="5" s="1"/>
  <c r="O49" i="3"/>
  <c r="O50" i="3" s="1"/>
  <c r="AJ6" i="4"/>
  <c r="AK6" i="4" s="1"/>
  <c r="AL6" i="4" s="1"/>
  <c r="AM6" i="4" s="1"/>
  <c r="AN6" i="4" s="1"/>
  <c r="AO6" i="4" s="1"/>
  <c r="AP6" i="4" s="1"/>
  <c r="AF4" i="4"/>
  <c r="AJ6" i="3"/>
  <c r="AK6" i="3" s="1"/>
  <c r="AL6" i="3" s="1"/>
  <c r="AM6" i="3" s="1"/>
  <c r="AN6" i="3" s="1"/>
  <c r="AO6" i="3" s="1"/>
  <c r="AP6" i="3" s="1"/>
  <c r="AI4" i="3"/>
  <c r="P49" i="3"/>
  <c r="AF6" i="2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R6" i="8" l="1"/>
  <c r="AS6" i="8" s="1"/>
  <c r="AT6" i="8" s="1"/>
  <c r="AU6" i="8" s="1"/>
  <c r="AV6" i="8" s="1"/>
  <c r="AW6" i="8" s="1"/>
  <c r="AX6" i="8" s="1"/>
  <c r="AQ4" i="8"/>
  <c r="AR6" i="12"/>
  <c r="AS6" i="12" s="1"/>
  <c r="AT6" i="12" s="1"/>
  <c r="AU6" i="12" s="1"/>
  <c r="AV6" i="12" s="1"/>
  <c r="AW6" i="12" s="1"/>
  <c r="AX6" i="12" s="1"/>
  <c r="AN4" i="12"/>
  <c r="AY6" i="11"/>
  <c r="AW4" i="11"/>
  <c r="AY6" i="10"/>
  <c r="AU4" i="10"/>
  <c r="AR6" i="9"/>
  <c r="AS6" i="9" s="1"/>
  <c r="AT6" i="9" s="1"/>
  <c r="AU6" i="9" s="1"/>
  <c r="AV6" i="9" s="1"/>
  <c r="AW6" i="9" s="1"/>
  <c r="AX6" i="9" s="1"/>
  <c r="AN4" i="9"/>
  <c r="AT4" i="7"/>
  <c r="AX6" i="7"/>
  <c r="AY6" i="7" s="1"/>
  <c r="AV4" i="6"/>
  <c r="AX6" i="6"/>
  <c r="AY6" i="6" s="1"/>
  <c r="AQ6" i="5"/>
  <c r="AR6" i="5" s="1"/>
  <c r="AS6" i="5" s="1"/>
  <c r="AT6" i="5" s="1"/>
  <c r="AU6" i="5" s="1"/>
  <c r="AV6" i="5" s="1"/>
  <c r="AW6" i="5" s="1"/>
  <c r="AK4" i="5"/>
  <c r="AM4" i="4"/>
  <c r="AQ6" i="4"/>
  <c r="AR6" i="4" s="1"/>
  <c r="AS6" i="4" s="1"/>
  <c r="AT6" i="4" s="1"/>
  <c r="AU6" i="4" s="1"/>
  <c r="AV6" i="4" s="1"/>
  <c r="AW6" i="4" s="1"/>
  <c r="AQ6" i="3"/>
  <c r="AR6" i="3" s="1"/>
  <c r="AS6" i="3" s="1"/>
  <c r="AT6" i="3" s="1"/>
  <c r="AU6" i="3" s="1"/>
  <c r="AV6" i="3" s="1"/>
  <c r="AW6" i="3" s="1"/>
  <c r="AP4" i="3"/>
  <c r="AI4" i="2"/>
  <c r="AP4" i="2"/>
  <c r="AQ6" i="2"/>
  <c r="AR6" i="2" s="1"/>
  <c r="AS6" i="2" s="1"/>
  <c r="AT6" i="2" s="1"/>
  <c r="AU6" i="2" s="1"/>
  <c r="AV6" i="2" s="1"/>
  <c r="AW6" i="2" s="1"/>
  <c r="AY6" i="8" l="1"/>
  <c r="AX4" i="8"/>
  <c r="AX6" i="2"/>
  <c r="AY6" i="2" s="1"/>
  <c r="AW4" i="2"/>
  <c r="AU4" i="12"/>
  <c r="AY6" i="12"/>
  <c r="AU4" i="9"/>
  <c r="AY6" i="9"/>
  <c r="AX6" i="5"/>
  <c r="AY6" i="5" s="1"/>
  <c r="AR4" i="5"/>
  <c r="AT4" i="4"/>
  <c r="AX6" i="4"/>
  <c r="AY6" i="4" s="1"/>
  <c r="AW4" i="3"/>
  <c r="AX6" i="3"/>
  <c r="AY6" i="3" s="1"/>
  <c r="Q54" i="1" l="1"/>
  <c r="Q5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7" i="1"/>
  <c r="L8" i="1"/>
  <c r="L9" i="1"/>
  <c r="L10" i="1"/>
  <c r="L11" i="1"/>
  <c r="L12" i="1"/>
  <c r="L13" i="1"/>
  <c r="L14" i="1"/>
  <c r="L15" i="1"/>
  <c r="L16" i="1"/>
  <c r="L17" i="1"/>
  <c r="L18" i="1"/>
  <c r="L19" i="1"/>
  <c r="L7" i="1"/>
  <c r="L50" i="1"/>
  <c r="Q49" i="1"/>
  <c r="O48" i="1"/>
  <c r="P48" i="1" s="1"/>
  <c r="L48" i="1"/>
  <c r="O47" i="1"/>
  <c r="P47" i="1" s="1"/>
  <c r="L47" i="1"/>
  <c r="O46" i="1"/>
  <c r="P46" i="1" s="1"/>
  <c r="L46" i="1"/>
  <c r="O45" i="1"/>
  <c r="P45" i="1" s="1"/>
  <c r="L45" i="1"/>
  <c r="O44" i="1"/>
  <c r="P44" i="1" s="1"/>
  <c r="L44" i="1"/>
  <c r="O43" i="1"/>
  <c r="P43" i="1" s="1"/>
  <c r="L43" i="1"/>
  <c r="O42" i="1"/>
  <c r="P42" i="1" s="1"/>
  <c r="L42" i="1"/>
  <c r="O41" i="1"/>
  <c r="P41" i="1" s="1"/>
  <c r="L41" i="1"/>
  <c r="O40" i="1"/>
  <c r="P40" i="1" s="1"/>
  <c r="L40" i="1"/>
  <c r="O39" i="1"/>
  <c r="P39" i="1" s="1"/>
  <c r="L39" i="1"/>
  <c r="O38" i="1"/>
  <c r="P38" i="1" s="1"/>
  <c r="L38" i="1"/>
  <c r="O37" i="1"/>
  <c r="P37" i="1" s="1"/>
  <c r="L37" i="1"/>
  <c r="O36" i="1"/>
  <c r="P36" i="1" s="1"/>
  <c r="L36" i="1"/>
  <c r="O35" i="1"/>
  <c r="P35" i="1" s="1"/>
  <c r="L35" i="1"/>
  <c r="O34" i="1"/>
  <c r="P34" i="1" s="1"/>
  <c r="L34" i="1"/>
  <c r="O33" i="1"/>
  <c r="P33" i="1" s="1"/>
  <c r="L33" i="1"/>
  <c r="O32" i="1"/>
  <c r="P32" i="1" s="1"/>
  <c r="L32" i="1"/>
  <c r="O31" i="1"/>
  <c r="P31" i="1" s="1"/>
  <c r="L31" i="1"/>
  <c r="O30" i="1"/>
  <c r="P30" i="1" s="1"/>
  <c r="L30" i="1"/>
  <c r="O29" i="1"/>
  <c r="P29" i="1" s="1"/>
  <c r="L29" i="1"/>
  <c r="O28" i="1"/>
  <c r="P28" i="1" s="1"/>
  <c r="L28" i="1"/>
  <c r="O27" i="1"/>
  <c r="P27" i="1" s="1"/>
  <c r="L27" i="1"/>
  <c r="O26" i="1"/>
  <c r="P26" i="1" s="1"/>
  <c r="L26" i="1"/>
  <c r="O25" i="1"/>
  <c r="P25" i="1" s="1"/>
  <c r="L25" i="1"/>
  <c r="O24" i="1"/>
  <c r="P24" i="1" s="1"/>
  <c r="L24" i="1"/>
  <c r="O23" i="1"/>
  <c r="P23" i="1" s="1"/>
  <c r="L23" i="1"/>
  <c r="O22" i="1"/>
  <c r="P22" i="1" s="1"/>
  <c r="L22" i="1"/>
  <c r="O21" i="1"/>
  <c r="P21" i="1" s="1"/>
  <c r="L21" i="1"/>
  <c r="O20" i="1"/>
  <c r="P20" i="1" s="1"/>
  <c r="L20" i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N49" i="1"/>
  <c r="H8" i="1"/>
  <c r="M8" i="1" s="1"/>
  <c r="O7" i="1"/>
  <c r="P7" i="1" s="1"/>
  <c r="M7" i="1"/>
  <c r="X4" i="1"/>
  <c r="I4" i="1"/>
  <c r="P8" i="1" l="1"/>
  <c r="O54" i="1"/>
  <c r="L49" i="1"/>
  <c r="H49" i="1"/>
  <c r="V6" i="1"/>
  <c r="W6" i="1" s="1"/>
  <c r="X6" i="1" s="1"/>
  <c r="S53" i="1"/>
  <c r="O53" i="1"/>
  <c r="P53" i="1" s="1"/>
  <c r="O49" i="1" l="1"/>
  <c r="O50" i="1" s="1"/>
  <c r="P49" i="1"/>
  <c r="Y6" i="1"/>
  <c r="Z6" i="1" s="1"/>
  <c r="AA6" i="1" s="1"/>
  <c r="AB6" i="1" s="1"/>
  <c r="AC6" i="1" s="1"/>
  <c r="AD6" i="1" s="1"/>
  <c r="AE6" i="1" s="1"/>
  <c r="AF6" i="1" l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E4" i="1"/>
  <c r="AL4" i="1" l="1"/>
  <c r="AS4" i="1"/>
  <c r="AQ6" i="1"/>
  <c r="AR6" i="1" s="1"/>
  <c r="AS6" i="1" s="1"/>
  <c r="AT6" i="1" s="1"/>
  <c r="AU6" i="1" s="1"/>
  <c r="AV6" i="1" s="1"/>
  <c r="AW6" i="1" s="1"/>
  <c r="AX6" i="1" s="1"/>
  <c r="AY6" i="1" s="1"/>
</calcChain>
</file>

<file path=xl/comments1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Mickael JEAN</author>
  </authors>
  <commentList>
    <comment ref="O5" authorId="0" shapeId="0">
      <text>
        <r>
          <rPr>
            <b/>
            <sz val="11"/>
            <color indexed="81"/>
            <rFont val="Tahoma"/>
            <family val="2"/>
          </rPr>
          <t>feuille ODS/BPU transmise au client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11"/>
            <color indexed="81"/>
            <rFont val="Tahoma"/>
            <family val="2"/>
          </rPr>
          <t xml:space="preserve">ODS/BPU valider par le client
</t>
        </r>
      </text>
    </comment>
    <comment ref="S6" authorId="0" shapeId="0">
      <text>
        <r>
          <rPr>
            <b/>
            <sz val="11"/>
            <color indexed="81"/>
            <rFont val="Tahoma"/>
            <family val="2"/>
          </rPr>
          <t>mois de clôture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53" authorId="0" shapeId="0">
      <text>
        <r>
          <rPr>
            <b/>
            <sz val="11"/>
            <color indexed="81"/>
            <rFont val="Tahoma"/>
            <family val="2"/>
          </rPr>
          <t>sommes des activités impayer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 shapeId="0">
      <text>
        <r>
          <rPr>
            <b/>
            <sz val="11"/>
            <color indexed="81"/>
            <rFont val="Tahoma"/>
            <family val="2"/>
          </rPr>
          <t>sommes des activités payer les prochains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<sst xmlns="http://schemas.openxmlformats.org/spreadsheetml/2006/main" count="404" uniqueCount="41">
  <si>
    <t>mois</t>
  </si>
  <si>
    <t>année</t>
  </si>
  <si>
    <t>jour</t>
  </si>
  <si>
    <t>pointage</t>
  </si>
  <si>
    <t>facturation</t>
  </si>
  <si>
    <t>Total d'heure produit</t>
  </si>
  <si>
    <t>prod mensuel pris</t>
  </si>
  <si>
    <t>prod mensuel</t>
  </si>
  <si>
    <t>prod mensuel restant</t>
  </si>
  <si>
    <t>validation</t>
  </si>
  <si>
    <t>Payement</t>
  </si>
  <si>
    <t>n° OT</t>
  </si>
  <si>
    <t>Activité</t>
  </si>
  <si>
    <t>BPU</t>
  </si>
  <si>
    <t>ODS</t>
  </si>
  <si>
    <t>Etat d'avancement</t>
  </si>
  <si>
    <t xml:space="preserve">Début le : </t>
  </si>
  <si>
    <t xml:space="preserve">Fin le : </t>
  </si>
  <si>
    <t>produit</t>
  </si>
  <si>
    <t>Mois confondus</t>
  </si>
  <si>
    <t>Mois seul</t>
  </si>
  <si>
    <t>restant avant</t>
  </si>
  <si>
    <t>sur</t>
  </si>
  <si>
    <t>oublier</t>
  </si>
  <si>
    <t>restant a payer du mois</t>
  </si>
  <si>
    <t>production anticiper</t>
  </si>
  <si>
    <t>,</t>
  </si>
  <si>
    <t>Zone</t>
  </si>
  <si>
    <t>Repére fonc.</t>
  </si>
  <si>
    <t>Suivi Tranche En Marche 2017</t>
  </si>
  <si>
    <t xml:space="preserve">Dosimétrie </t>
  </si>
  <si>
    <t>echange standard</t>
  </si>
  <si>
    <t xml:space="preserve">visite complete </t>
  </si>
  <si>
    <t xml:space="preserve">visite partiel </t>
  </si>
  <si>
    <t>vidange</t>
  </si>
  <si>
    <t>remplacement manchette</t>
  </si>
  <si>
    <t>janvier</t>
  </si>
  <si>
    <t>fevrie</t>
  </si>
  <si>
    <t>aout</t>
  </si>
  <si>
    <t>octobre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</si>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</sst>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"/>
    <numFmt numFmtId="165" formatCode="0\.000&quot;mSv/h&quot;"/>
    <numFmt numFmtId="166" formatCode="&quot;&quot;"/>
    <numFmt numFmtId="167" formatCode="d/m/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indexed="81"/>
      <name val="Tahoma"/>
      <family val="2"/>
    </font>
    <font>
      <sz val="12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theme="0" tint="-0.499984740745262"/>
      </bottom>
      <diagonal/>
    </border>
    <border>
      <left style="medium">
        <color indexed="64"/>
      </left>
      <right/>
      <top/>
      <bottom style="thick">
        <color theme="0" tint="-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14" fontId="0" fillId="0" borderId="13" xfId="0" applyNumberForma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3" borderId="21" xfId="0" applyFill="1" applyBorder="1"/>
    <xf numFmtId="0" fontId="1" fillId="0" borderId="0" xfId="0" applyFont="1" applyFill="1" applyBorder="1"/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4" xfId="0" applyFill="1" applyBorder="1" applyAlignment="1">
      <alignment horizontal="left" vertical="center"/>
    </xf>
    <xf numFmtId="0" fontId="0" fillId="0" borderId="25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0" borderId="27" xfId="0" applyNumberFormat="1" applyFill="1" applyBorder="1" applyAlignment="1">
      <alignment horizontal="center" vertical="center"/>
    </xf>
    <xf numFmtId="164" fontId="0" fillId="0" borderId="28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29" xfId="0" applyBorder="1" applyAlignment="1" applyProtection="1">
      <alignment horizontal="left" vertical="center"/>
      <protection locked="0"/>
    </xf>
    <xf numFmtId="0" fontId="0" fillId="0" borderId="29" xfId="0" applyBorder="1" applyAlignment="1">
      <alignment horizontal="left" vertical="center"/>
    </xf>
    <xf numFmtId="9" fontId="0" fillId="0" borderId="29" xfId="0" applyNumberFormat="1" applyBorder="1" applyAlignment="1">
      <alignment horizontal="right" vertical="center"/>
    </xf>
    <xf numFmtId="14" fontId="0" fillId="0" borderId="29" xfId="0" applyNumberForma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29" xfId="0" applyNumberFormat="1" applyFont="1" applyBorder="1" applyAlignment="1">
      <alignment horizontal="right" vertical="center" wrapText="1"/>
    </xf>
    <xf numFmtId="0" fontId="0" fillId="0" borderId="31" xfId="0" applyBorder="1" applyAlignment="1">
      <alignment horizontal="right" vertical="center"/>
    </xf>
    <xf numFmtId="0" fontId="0" fillId="0" borderId="25" xfId="0" applyNumberFormat="1" applyBorder="1" applyAlignment="1">
      <alignment horizontal="right" vertical="center" wrapText="1"/>
    </xf>
    <xf numFmtId="0" fontId="0" fillId="0" borderId="29" xfId="0" applyBorder="1" applyAlignment="1">
      <alignment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31" xfId="0" applyNumberFormat="1" applyFill="1" applyBorder="1" applyAlignment="1">
      <alignment horizontal="center" vertical="center"/>
    </xf>
    <xf numFmtId="0" fontId="0" fillId="0" borderId="29" xfId="0" applyNumberFormat="1" applyFill="1" applyBorder="1" applyAlignment="1">
      <alignment horizontal="center" vertical="center"/>
    </xf>
    <xf numFmtId="0" fontId="0" fillId="0" borderId="29" xfId="0" applyBorder="1"/>
    <xf numFmtId="0" fontId="0" fillId="0" borderId="33" xfId="0" applyNumberFormat="1" applyFill="1" applyBorder="1" applyAlignment="1">
      <alignment horizontal="center" vertical="center"/>
    </xf>
    <xf numFmtId="0" fontId="0" fillId="0" borderId="29" xfId="0" applyBorder="1" applyAlignment="1" applyProtection="1">
      <alignment horizontal="left" vertical="center" wrapText="1"/>
      <protection locked="0"/>
    </xf>
    <xf numFmtId="14" fontId="0" fillId="0" borderId="30" xfId="0" applyNumberFormat="1" applyBorder="1" applyAlignment="1">
      <alignment horizontal="center" vertical="center"/>
    </xf>
    <xf numFmtId="0" fontId="0" fillId="0" borderId="29" xfId="0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horizontal="right" vertical="center"/>
      <protection locked="0"/>
    </xf>
    <xf numFmtId="0" fontId="0" fillId="0" borderId="0" xfId="0" applyFill="1" applyBorder="1"/>
    <xf numFmtId="0" fontId="0" fillId="0" borderId="29" xfId="0" applyBorder="1" applyAlignment="1" applyProtection="1">
      <alignment horizontal="left"/>
      <protection locked="0"/>
    </xf>
    <xf numFmtId="0" fontId="0" fillId="0" borderId="35" xfId="0" applyBorder="1"/>
    <xf numFmtId="0" fontId="0" fillId="0" borderId="29" xfId="0" applyBorder="1" applyProtection="1">
      <protection locked="0"/>
    </xf>
    <xf numFmtId="14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29" xfId="0" applyFill="1" applyBorder="1" applyAlignment="1" applyProtection="1">
      <alignment horizontal="left" vertical="center" wrapText="1"/>
      <protection locked="0"/>
    </xf>
    <xf numFmtId="9" fontId="0" fillId="0" borderId="29" xfId="0" applyNumberFormat="1" applyFill="1" applyBorder="1" applyAlignment="1">
      <alignment horizontal="right" vertical="center"/>
    </xf>
    <xf numFmtId="14" fontId="0" fillId="0" borderId="29" xfId="0" applyNumberFormat="1" applyFill="1" applyBorder="1" applyAlignment="1">
      <alignment horizontal="center" vertical="center"/>
    </xf>
    <xf numFmtId="14" fontId="0" fillId="0" borderId="30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right" vertical="center"/>
    </xf>
    <xf numFmtId="0" fontId="0" fillId="0" borderId="29" xfId="0" applyNumberFormat="1" applyFill="1" applyBorder="1" applyAlignment="1">
      <alignment horizontal="right" vertical="center" wrapText="1"/>
    </xf>
    <xf numFmtId="0" fontId="0" fillId="0" borderId="27" xfId="0" applyBorder="1" applyAlignment="1" applyProtection="1">
      <alignment horizontal="right" vertical="center"/>
      <protection locked="0"/>
    </xf>
    <xf numFmtId="0" fontId="0" fillId="0" borderId="28" xfId="0" applyBorder="1" applyAlignment="1" applyProtection="1">
      <alignment horizontal="left" vertical="center"/>
      <protection locked="0"/>
    </xf>
    <xf numFmtId="9" fontId="0" fillId="0" borderId="28" xfId="0" applyNumberFormat="1" applyBorder="1" applyAlignment="1">
      <alignment horizontal="right" vertical="center"/>
    </xf>
    <xf numFmtId="14" fontId="0" fillId="0" borderId="28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0" fontId="0" fillId="0" borderId="27" xfId="0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0" fontId="0" fillId="0" borderId="28" xfId="0" applyNumberFormat="1" applyBorder="1" applyAlignment="1">
      <alignment horizontal="right" vertical="center" wrapText="1"/>
    </xf>
    <xf numFmtId="0" fontId="0" fillId="0" borderId="33" xfId="0" applyBorder="1"/>
    <xf numFmtId="0" fontId="0" fillId="0" borderId="28" xfId="0" applyBorder="1" applyAlignment="1" applyProtection="1">
      <alignment vertical="center"/>
      <protection locked="0"/>
    </xf>
    <xf numFmtId="0" fontId="0" fillId="0" borderId="29" xfId="0" applyNumberFormat="1" applyBorder="1" applyAlignment="1">
      <alignment horizontal="right" vertical="center" wrapText="1"/>
    </xf>
    <xf numFmtId="0" fontId="0" fillId="0" borderId="29" xfId="0" applyBorder="1" applyAlignment="1" applyProtection="1">
      <alignment wrapText="1"/>
      <protection locked="0"/>
    </xf>
    <xf numFmtId="0" fontId="0" fillId="0" borderId="38" xfId="0" applyBorder="1"/>
    <xf numFmtId="0" fontId="0" fillId="0" borderId="29" xfId="0" applyBorder="1" applyAlignment="1" applyProtection="1">
      <alignment horizontal="left" wrapText="1"/>
      <protection locked="0"/>
    </xf>
    <xf numFmtId="14" fontId="0" fillId="0" borderId="2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9" xfId="0" applyFill="1" applyBorder="1" applyAlignment="1" applyProtection="1">
      <alignment horizontal="right" vertical="center"/>
      <protection locked="0"/>
    </xf>
    <xf numFmtId="0" fontId="0" fillId="0" borderId="29" xfId="0" applyFill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 vertical="center" wrapText="1"/>
      <protection locked="0"/>
    </xf>
    <xf numFmtId="0" fontId="0" fillId="0" borderId="28" xfId="0" applyBorder="1" applyAlignment="1" applyProtection="1">
      <alignment horizontal="left"/>
      <protection locked="0"/>
    </xf>
    <xf numFmtId="9" fontId="0" fillId="0" borderId="29" xfId="0" applyNumberFormat="1" applyBorder="1" applyAlignment="1" applyProtection="1">
      <alignment horizontal="right" vertical="center"/>
    </xf>
    <xf numFmtId="0" fontId="0" fillId="0" borderId="11" xfId="0" applyBorder="1" applyProtection="1"/>
    <xf numFmtId="0" fontId="0" fillId="0" borderId="0" xfId="0" applyBorder="1" applyProtection="1"/>
    <xf numFmtId="0" fontId="0" fillId="0" borderId="0" xfId="0" applyProtection="1"/>
    <xf numFmtId="0" fontId="0" fillId="0" borderId="14" xfId="0" applyBorder="1"/>
    <xf numFmtId="0" fontId="0" fillId="0" borderId="23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1" xfId="0" applyBorder="1"/>
    <xf numFmtId="0" fontId="0" fillId="0" borderId="23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42" xfId="0" applyBorder="1" applyAlignment="1">
      <alignment wrapText="1"/>
    </xf>
    <xf numFmtId="0" fontId="0" fillId="0" borderId="42" xfId="0" applyBorder="1"/>
    <xf numFmtId="0" fontId="0" fillId="0" borderId="42" xfId="0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1" xfId="0" applyBorder="1" applyAlignment="1">
      <alignment wrapText="1"/>
    </xf>
    <xf numFmtId="0" fontId="0" fillId="0" borderId="43" xfId="0" applyBorder="1" applyAlignment="1">
      <alignment wrapText="1"/>
    </xf>
    <xf numFmtId="0" fontId="0" fillId="0" borderId="43" xfId="0" applyBorder="1"/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5" xfId="0" applyBorder="1"/>
    <xf numFmtId="0" fontId="0" fillId="0" borderId="34" xfId="0" applyFill="1" applyBorder="1" applyAlignment="1" applyProtection="1">
      <alignment horizontal="right" vertical="center"/>
      <protection locked="0"/>
    </xf>
    <xf numFmtId="0" fontId="0" fillId="0" borderId="25" xfId="0" applyFill="1" applyBorder="1" applyAlignment="1" applyProtection="1">
      <alignment horizontal="left" vertical="center" wrapText="1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9" fontId="0" fillId="0" borderId="25" xfId="0" applyNumberFormat="1" applyFill="1" applyBorder="1" applyAlignment="1">
      <alignment horizontal="right" vertical="center"/>
    </xf>
    <xf numFmtId="14" fontId="0" fillId="0" borderId="25" xfId="0" applyNumberFormat="1" applyFill="1" applyBorder="1" applyAlignment="1">
      <alignment horizontal="center" vertical="center"/>
    </xf>
    <xf numFmtId="14" fontId="0" fillId="0" borderId="36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right" vertical="center"/>
    </xf>
    <xf numFmtId="0" fontId="0" fillId="0" borderId="37" xfId="0" applyFill="1" applyBorder="1" applyAlignment="1">
      <alignment horizontal="right" vertical="center"/>
    </xf>
    <xf numFmtId="0" fontId="0" fillId="0" borderId="25" xfId="0" applyNumberFormat="1" applyFill="1" applyBorder="1" applyAlignment="1">
      <alignment horizontal="right" vertical="center" wrapText="1"/>
    </xf>
    <xf numFmtId="0" fontId="0" fillId="0" borderId="32" xfId="0" applyNumberFormat="1" applyFill="1" applyBorder="1" applyAlignment="1">
      <alignment horizontal="center" vertical="center"/>
    </xf>
    <xf numFmtId="0" fontId="0" fillId="0" borderId="35" xfId="0" applyFill="1" applyBorder="1"/>
    <xf numFmtId="0" fontId="0" fillId="0" borderId="28" xfId="0" applyNumberFormat="1" applyFont="1" applyBorder="1" applyAlignment="1">
      <alignment horizontal="right" vertical="center" wrapText="1"/>
    </xf>
    <xf numFmtId="0" fontId="0" fillId="0" borderId="26" xfId="0" applyNumberFormat="1" applyBorder="1" applyAlignment="1">
      <alignment horizontal="right" vertical="center" wrapText="1"/>
    </xf>
    <xf numFmtId="0" fontId="0" fillId="0" borderId="28" xfId="0" applyBorder="1" applyAlignment="1">
      <alignment vertical="center"/>
    </xf>
    <xf numFmtId="0" fontId="0" fillId="0" borderId="47" xfId="0" applyNumberFormat="1" applyFill="1" applyBorder="1" applyAlignment="1">
      <alignment horizontal="center" vertical="center"/>
    </xf>
    <xf numFmtId="0" fontId="0" fillId="0" borderId="29" xfId="0" applyBorder="1" applyAlignment="1">
      <alignment horizontal="right" vertical="center"/>
    </xf>
    <xf numFmtId="0" fontId="0" fillId="0" borderId="25" xfId="0" applyFill="1" applyBorder="1" applyAlignment="1" applyProtection="1">
      <alignment horizontal="right" vertical="center"/>
      <protection locked="0"/>
    </xf>
    <xf numFmtId="0" fontId="0" fillId="0" borderId="25" xfId="0" applyFill="1" applyBorder="1" applyAlignment="1" applyProtection="1">
      <alignment wrapText="1"/>
      <protection locked="0"/>
    </xf>
    <xf numFmtId="0" fontId="0" fillId="0" borderId="25" xfId="0" applyFill="1" applyBorder="1" applyAlignment="1" applyProtection="1">
      <alignment horizontal="left"/>
      <protection locked="0"/>
    </xf>
    <xf numFmtId="0" fontId="0" fillId="0" borderId="34" xfId="0" applyFill="1" applyBorder="1" applyAlignment="1">
      <alignment horizontal="right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right" vertical="center"/>
    </xf>
    <xf numFmtId="0" fontId="0" fillId="3" borderId="49" xfId="0" applyFill="1" applyBorder="1"/>
    <xf numFmtId="164" fontId="0" fillId="0" borderId="39" xfId="0" applyNumberFormat="1" applyFill="1" applyBorder="1" applyAlignment="1">
      <alignment horizontal="center" vertical="center"/>
    </xf>
    <xf numFmtId="0" fontId="0" fillId="0" borderId="48" xfId="0" applyFill="1" applyBorder="1"/>
    <xf numFmtId="164" fontId="0" fillId="0" borderId="48" xfId="0" applyNumberFormat="1" applyFill="1" applyBorder="1" applyAlignment="1">
      <alignment horizontal="center" vertical="center"/>
    </xf>
    <xf numFmtId="0" fontId="1" fillId="0" borderId="48" xfId="0" applyFont="1" applyFill="1" applyBorder="1"/>
    <xf numFmtId="0" fontId="0" fillId="0" borderId="16" xfId="0" applyBorder="1" applyAlignment="1">
      <alignment horizontal="left" vertical="center" wrapText="1"/>
    </xf>
    <xf numFmtId="165" fontId="0" fillId="0" borderId="28" xfId="0" applyNumberFormat="1" applyBorder="1" applyAlignment="1" applyProtection="1">
      <alignment horizontal="right" vertical="center"/>
      <protection locked="0"/>
    </xf>
    <xf numFmtId="0" fontId="0" fillId="0" borderId="28" xfId="0" applyBorder="1" applyAlignment="1">
      <alignment horizontal="right" vertical="center"/>
    </xf>
    <xf numFmtId="0" fontId="0" fillId="0" borderId="46" xfId="0" applyFill="1" applyBorder="1" applyAlignment="1">
      <alignment horizontal="right" vertical="center"/>
    </xf>
    <xf numFmtId="0" fontId="0" fillId="0" borderId="28" xfId="0" applyBorder="1" applyAlignment="1" applyProtection="1">
      <alignment horizontal="right" vertical="center"/>
    </xf>
    <xf numFmtId="14" fontId="0" fillId="0" borderId="30" xfId="0" applyNumberFormat="1" applyBorder="1" applyAlignment="1">
      <alignment horizontal="left" vertical="center"/>
    </xf>
    <xf numFmtId="0" fontId="0" fillId="3" borderId="20" xfId="0" applyNumberFormat="1" applyFill="1" applyBorder="1"/>
    <xf numFmtId="0" fontId="0" fillId="0" borderId="10" xfId="0" applyBorder="1"/>
    <xf numFmtId="166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/>
    <xf numFmtId="0" fontId="0" fillId="0" borderId="3" xfId="0" applyBorder="1" applyAlignment="1">
      <alignment horizontal="right" vertical="center"/>
    </xf>
    <xf numFmtId="0" fontId="0" fillId="0" borderId="42" xfId="0" applyNumberFormat="1" applyFont="1" applyBorder="1" applyAlignment="1">
      <alignment horizontal="right" vertical="center" wrapText="1"/>
    </xf>
    <xf numFmtId="0" fontId="0" fillId="0" borderId="52" xfId="0" applyBorder="1" applyAlignment="1">
      <alignment horizontal="right" vertical="center"/>
    </xf>
    <xf numFmtId="0" fontId="0" fillId="0" borderId="53" xfId="0" applyNumberFormat="1" applyBorder="1" applyAlignment="1">
      <alignment horizontal="right" vertical="center" wrapText="1"/>
    </xf>
    <xf numFmtId="0" fontId="0" fillId="0" borderId="54" xfId="0" applyNumberFormat="1" applyBorder="1" applyAlignment="1">
      <alignment horizontal="right" vertical="center" wrapText="1"/>
    </xf>
    <xf numFmtId="0" fontId="0" fillId="0" borderId="3" xfId="0" applyNumberFormat="1" applyBorder="1"/>
    <xf numFmtId="0" fontId="0" fillId="0" borderId="42" xfId="0" applyBorder="1" applyAlignment="1">
      <alignment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55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Border="1" applyAlignment="1" applyProtection="1">
      <alignment horizontal="right" vertical="center"/>
    </xf>
    <xf numFmtId="0" fontId="0" fillId="0" borderId="56" xfId="0" applyNumberFormat="1" applyFont="1" applyBorder="1" applyAlignment="1">
      <alignment horizontal="right" vertical="center" wrapText="1"/>
    </xf>
    <xf numFmtId="0" fontId="0" fillId="0" borderId="57" xfId="0" applyBorder="1" applyAlignment="1" applyProtection="1">
      <alignment horizontal="right" vertical="center"/>
    </xf>
    <xf numFmtId="0" fontId="0" fillId="0" borderId="43" xfId="0" applyNumberFormat="1" applyBorder="1" applyAlignment="1" applyProtection="1">
      <alignment horizontal="right" vertical="center" wrapText="1"/>
    </xf>
    <xf numFmtId="0" fontId="0" fillId="0" borderId="56" xfId="0" applyBorder="1" applyAlignment="1">
      <alignment vertical="center"/>
    </xf>
    <xf numFmtId="0" fontId="0" fillId="0" borderId="13" xfId="0" applyNumberFormat="1" applyFill="1" applyBorder="1" applyAlignment="1">
      <alignment horizontal="center" vertical="center"/>
    </xf>
    <xf numFmtId="0" fontId="0" fillId="0" borderId="58" xfId="0" applyBorder="1" applyProtection="1"/>
    <xf numFmtId="0" fontId="0" fillId="0" borderId="53" xfId="0" applyNumberFormat="1" applyFont="1" applyBorder="1" applyAlignment="1">
      <alignment horizontal="right" vertical="center" wrapText="1"/>
    </xf>
    <xf numFmtId="0" fontId="0" fillId="0" borderId="53" xfId="0" applyBorder="1" applyAlignment="1">
      <alignment vertical="center"/>
    </xf>
    <xf numFmtId="0" fontId="0" fillId="0" borderId="14" xfId="0" applyFont="1" applyBorder="1" applyAlignment="1">
      <alignment horizontal="left" vertical="center" wrapText="1"/>
    </xf>
    <xf numFmtId="14" fontId="0" fillId="0" borderId="25" xfId="0" applyNumberFormat="1" applyBorder="1" applyAlignment="1" applyProtection="1">
      <alignment horizontal="center" vertical="center"/>
    </xf>
    <xf numFmtId="14" fontId="0" fillId="0" borderId="32" xfId="0" applyNumberFormat="1" applyBorder="1" applyAlignment="1" applyProtection="1">
      <alignment horizontal="center" vertical="center"/>
    </xf>
    <xf numFmtId="0" fontId="0" fillId="0" borderId="46" xfId="0" applyNumberFormat="1" applyFont="1" applyBorder="1" applyAlignment="1">
      <alignment horizontal="right" vertical="center" wrapText="1"/>
    </xf>
    <xf numFmtId="0" fontId="0" fillId="0" borderId="46" xfId="0" applyBorder="1" applyAlignment="1">
      <alignment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/>
    <xf numFmtId="0" fontId="0" fillId="0" borderId="31" xfId="0" applyBorder="1" applyAlignment="1">
      <alignment horizontal="center" vertical="center"/>
    </xf>
    <xf numFmtId="0" fontId="0" fillId="0" borderId="37" xfId="0" applyBorder="1"/>
    <xf numFmtId="0" fontId="0" fillId="0" borderId="37" xfId="0" applyFill="1" applyBorder="1"/>
    <xf numFmtId="0" fontId="0" fillId="0" borderId="40" xfId="0" applyBorder="1"/>
    <xf numFmtId="0" fontId="0" fillId="0" borderId="31" xfId="0" applyFill="1" applyBorder="1"/>
    <xf numFmtId="0" fontId="0" fillId="0" borderId="57" xfId="0" applyBorder="1" applyProtection="1"/>
    <xf numFmtId="0" fontId="0" fillId="0" borderId="52" xfId="0" applyNumberFormat="1" applyBorder="1"/>
    <xf numFmtId="0" fontId="0" fillId="0" borderId="8" xfId="0" applyNumberFormat="1" applyFill="1" applyBorder="1" applyAlignment="1">
      <alignment horizontal="center" vertical="center"/>
    </xf>
    <xf numFmtId="167" fontId="0" fillId="0" borderId="0" xfId="0" applyNumberFormat="1"/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171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tabSelected="1" zoomScale="60" zoomScaleNormal="60" workbookViewId="0">
      <pane xSplit="20" topLeftCell="U1" activePane="topRight" state="frozen"/>
      <selection pane="topRight" activeCell="S12" sqref="S12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42736</v>
      </c>
      <c r="V1" s="143">
        <v>42737</v>
      </c>
      <c r="W1" s="143">
        <v>42738</v>
      </c>
      <c r="X1" s="143">
        <v>42739</v>
      </c>
      <c r="Y1" s="143">
        <v>42740</v>
      </c>
      <c r="Z1" s="143">
        <v>42741</v>
      </c>
      <c r="AA1" s="143">
        <v>42742</v>
      </c>
      <c r="AB1" s="143">
        <v>42743</v>
      </c>
      <c r="AC1" s="143">
        <v>42744</v>
      </c>
      <c r="AD1" s="143">
        <v>42745</v>
      </c>
      <c r="AE1" s="143">
        <v>42746</v>
      </c>
      <c r="AF1" s="143">
        <v>42747</v>
      </c>
      <c r="AG1" s="143">
        <v>42748</v>
      </c>
      <c r="AH1" s="143">
        <v>42749</v>
      </c>
      <c r="AI1" s="143">
        <v>42750</v>
      </c>
      <c r="AJ1" s="143">
        <v>42751</v>
      </c>
      <c r="AK1" s="143">
        <v>42752</v>
      </c>
      <c r="AL1" s="143">
        <v>42753</v>
      </c>
      <c r="AM1" s="143">
        <v>42754</v>
      </c>
      <c r="AN1" s="143">
        <v>42755</v>
      </c>
      <c r="AO1" s="143">
        <v>42756</v>
      </c>
      <c r="AP1" s="143">
        <v>42757</v>
      </c>
      <c r="AQ1" s="143">
        <v>42758</v>
      </c>
      <c r="AR1" s="143">
        <v>42759</v>
      </c>
      <c r="AS1" s="143">
        <v>42760</v>
      </c>
      <c r="AT1" s="143">
        <v>42761</v>
      </c>
      <c r="AU1" s="143">
        <v>42762</v>
      </c>
      <c r="AV1" s="143">
        <v>42763</v>
      </c>
      <c r="AW1" s="143">
        <v>42764</v>
      </c>
      <c r="AX1" s="143">
        <v>42765</v>
      </c>
      <c r="AY1" s="143">
        <v>42766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1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3"/>
      <c r="N4" s="193" t="s">
        <v>4</v>
      </c>
      <c r="O4" s="194"/>
      <c r="P4" s="194"/>
      <c r="Q4" s="194"/>
      <c r="R4" s="194"/>
      <c r="S4" s="195"/>
      <c r="T4" s="15"/>
      <c r="U4" s="16"/>
      <c r="V4" s="16"/>
      <c r="X4" s="16">
        <f>WEEKNUM(U6)</f>
        <v>1</v>
      </c>
      <c r="Y4" s="5"/>
      <c r="AB4" s="16"/>
      <c r="AC4" s="16"/>
      <c r="AE4" s="16">
        <f>WEEKNUM(AE6)</f>
        <v>2</v>
      </c>
      <c r="AF4" s="5"/>
      <c r="AH4" s="16"/>
      <c r="AI4" s="16"/>
      <c r="AJ4" s="16"/>
      <c r="AL4" s="16">
        <f>WEEKNUM(AI6)</f>
        <v>3</v>
      </c>
      <c r="AM4" s="5"/>
      <c r="AO4" s="16"/>
      <c r="AP4" s="16"/>
      <c r="AQ4" s="16"/>
      <c r="AS4" s="16">
        <f>WEEKNUM(AP6)</f>
        <v>4</v>
      </c>
      <c r="AT4" s="16"/>
      <c r="AV4" s="16"/>
      <c r="AW4" s="16"/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42736</v>
      </c>
      <c r="V6" s="31">
        <f t="shared" ref="V6:AY6" si="0">U6+1</f>
        <v>42737</v>
      </c>
      <c r="W6" s="31">
        <f t="shared" si="0"/>
        <v>42738</v>
      </c>
      <c r="X6" s="31">
        <f t="shared" si="0"/>
        <v>42739</v>
      </c>
      <c r="Y6" s="31">
        <f t="shared" si="0"/>
        <v>42740</v>
      </c>
      <c r="Z6" s="31">
        <f t="shared" si="0"/>
        <v>42741</v>
      </c>
      <c r="AA6" s="31">
        <f t="shared" si="0"/>
        <v>42742</v>
      </c>
      <c r="AB6" s="31">
        <f t="shared" si="0"/>
        <v>42743</v>
      </c>
      <c r="AC6" s="31">
        <f t="shared" si="0"/>
        <v>42744</v>
      </c>
      <c r="AD6" s="31">
        <f t="shared" si="0"/>
        <v>42745</v>
      </c>
      <c r="AE6" s="31">
        <f t="shared" si="0"/>
        <v>42746</v>
      </c>
      <c r="AF6" s="31">
        <f t="shared" si="0"/>
        <v>42747</v>
      </c>
      <c r="AG6" s="31">
        <f t="shared" si="0"/>
        <v>42748</v>
      </c>
      <c r="AH6" s="31">
        <f t="shared" si="0"/>
        <v>42749</v>
      </c>
      <c r="AI6" s="31">
        <f t="shared" si="0"/>
        <v>42750</v>
      </c>
      <c r="AJ6" s="31">
        <f t="shared" si="0"/>
        <v>42751</v>
      </c>
      <c r="AK6" s="31">
        <f t="shared" si="0"/>
        <v>42752</v>
      </c>
      <c r="AL6" s="31">
        <f t="shared" si="0"/>
        <v>42753</v>
      </c>
      <c r="AM6" s="31">
        <f t="shared" si="0"/>
        <v>42754</v>
      </c>
      <c r="AN6" s="31">
        <f t="shared" si="0"/>
        <v>42755</v>
      </c>
      <c r="AO6" s="31">
        <f t="shared" si="0"/>
        <v>42756</v>
      </c>
      <c r="AP6" s="31">
        <f t="shared" si="0"/>
        <v>42757</v>
      </c>
      <c r="AQ6" s="31">
        <f t="shared" si="0"/>
        <v>42758</v>
      </c>
      <c r="AR6" s="31">
        <f t="shared" si="0"/>
        <v>42759</v>
      </c>
      <c r="AS6" s="31">
        <f t="shared" si="0"/>
        <v>42760</v>
      </c>
      <c r="AT6" s="31">
        <f t="shared" si="0"/>
        <v>42761</v>
      </c>
      <c r="AU6" s="31">
        <f t="shared" si="0"/>
        <v>42762</v>
      </c>
      <c r="AV6" s="31">
        <f t="shared" si="0"/>
        <v>42763</v>
      </c>
      <c r="AW6" s="31">
        <f t="shared" si="0"/>
        <v>42764</v>
      </c>
      <c r="AX6" s="31">
        <f t="shared" si="0"/>
        <v>42765</v>
      </c>
      <c r="AY6" s="131">
        <f t="shared" si="0"/>
        <v>42766</v>
      </c>
      <c r="AZ6" s="133"/>
      <c r="BA6" s="32"/>
      <c r="BB6" s="32"/>
      <c r="BC6" s="5"/>
    </row>
    <row r="7" spans="1:56" ht="15" customHeight="1" x14ac:dyDescent="0.25">
      <c r="A7" s="33"/>
      <c r="B7" s="34" t="s">
        <v>31</v>
      </c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150" t="str">
        <f>IF(AND(OR($S7="decembre",$S7="janvier"),$H7-$Q7&gt;0),$H7-$Q7,"")</f>
        <v/>
      </c>
      <c r="N7" s="151"/>
      <c r="O7" s="152">
        <f t="shared" ref="O7:O48" si="2">($F7+$G7)*$I7</f>
        <v>0</v>
      </c>
      <c r="P7" s="153">
        <f>IF($O7=$H7,0,$O7-$H7)</f>
        <v>0</v>
      </c>
      <c r="Q7" s="154"/>
      <c r="R7" s="155">
        <f>IF(OR($S7="decembre",$S7="janvier"),0,IF(OR($S7="fevrier",$S7="mars",$S7="avril",$S7="mai",$S7="juin",$S7="juillet",$S7="août",$S7="septembre",$S7="novembre",$S7="octobre"),2,IF(OR($S7=""),1)))</f>
        <v>0</v>
      </c>
      <c r="S7" s="156" t="s">
        <v>36</v>
      </c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 t="s">
        <v>32</v>
      </c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19" si="3">SUM($S8:$AW8)</f>
        <v>0</v>
      </c>
      <c r="M8" s="119" t="str">
        <f t="shared" ref="M8:M48" si="4">IF(AND(OR($S8="decembre",$S8="janvier"),$H8-$Q8&gt;0),$H8-$Q8,"")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121" t="b">
        <f t="shared" ref="R8:R48" si="6">IF(OR($S8="decembre",$S8="janvier"),0,IF(OR($S8="fevrier",$S8="mars",$S8="avril",$S8="mai",$S8="juin",$S8="juillet",$S8="août",$S8="septembre",$S8="novembre",$S8="octobre"),2,IF(OR($S8=""),1)))</f>
        <v>0</v>
      </c>
      <c r="S8" s="43" t="s">
        <v>37</v>
      </c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 t="s">
        <v>33</v>
      </c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11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121" t="b">
        <f t="shared" si="6"/>
        <v>0</v>
      </c>
      <c r="S9" s="43" t="s">
        <v>38</v>
      </c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 t="s">
        <v>34</v>
      </c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11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121">
        <f t="shared" si="6"/>
        <v>2</v>
      </c>
      <c r="S10" s="43" t="s">
        <v>39</v>
      </c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 t="s">
        <v>35</v>
      </c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11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121">
        <f t="shared" si="6"/>
        <v>0</v>
      </c>
      <c r="S11" s="43" t="s">
        <v>40</v>
      </c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11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121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11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121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11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121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11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121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11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121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11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121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11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121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11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121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ref="L20:L31" si="7">SUM($S20:$AW20)</f>
        <v>0</v>
      </c>
      <c r="M20" s="11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121">
        <f t="shared" si="6"/>
        <v>1</v>
      </c>
      <c r="S20" s="45"/>
      <c r="T20" s="142"/>
      <c r="U20" s="44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7"/>
        <v>0</v>
      </c>
      <c r="M21" s="11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121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7"/>
        <v>0</v>
      </c>
      <c r="M22" s="11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121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7"/>
        <v>0</v>
      </c>
      <c r="M23" s="11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121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7"/>
        <v>0</v>
      </c>
      <c r="M24" s="11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121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7"/>
        <v>0</v>
      </c>
      <c r="M25" s="11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121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7"/>
        <v>0</v>
      </c>
      <c r="M26" s="11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121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7"/>
        <v>0</v>
      </c>
      <c r="M27" s="11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121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7"/>
        <v>0</v>
      </c>
      <c r="M28" s="11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121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7"/>
        <v>0</v>
      </c>
      <c r="M29" s="11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121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7"/>
        <v>0</v>
      </c>
      <c r="M30" s="11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121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7"/>
        <v>0</v>
      </c>
      <c r="M31" s="11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121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11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121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11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121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11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121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11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121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8">SUM($S36:$AW36)</f>
        <v>0</v>
      </c>
      <c r="M36" s="11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121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8"/>
        <v>0</v>
      </c>
      <c r="M37" s="11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121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8"/>
        <v>0</v>
      </c>
      <c r="M38" s="11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121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11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121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9">SUM($S40:$AW40)</f>
        <v>0</v>
      </c>
      <c r="M40" s="11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121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11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121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10">SUM($S42:$AW42)</f>
        <v>0</v>
      </c>
      <c r="M42" s="11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121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10"/>
        <v>0</v>
      </c>
      <c r="M43" s="11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121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10"/>
        <v>0</v>
      </c>
      <c r="M44" s="11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121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10"/>
        <v>0</v>
      </c>
      <c r="M45" s="11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121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10"/>
        <v>0</v>
      </c>
      <c r="M46" s="11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121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10"/>
        <v>0</v>
      </c>
      <c r="M47" s="11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121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9"/>
        <v>0</v>
      </c>
      <c r="M48" s="161" t="str">
        <f t="shared" si="4"/>
        <v/>
      </c>
      <c r="N48" s="162"/>
      <c r="O48" s="163">
        <f t="shared" si="2"/>
        <v>0</v>
      </c>
      <c r="P48" s="120">
        <f t="shared" si="5"/>
        <v>0</v>
      </c>
      <c r="Q48" s="85"/>
      <c r="R48" s="164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SUMIF(R7:R48,1,O7:P48)</f>
        <v>0</v>
      </c>
      <c r="P53" s="98">
        <f>O53</f>
        <v>0</v>
      </c>
      <c r="Q53" s="98">
        <f>SUMIF(S7:S48,"janvier",Q7:Q48)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SUMIF(S7:S48,"fevrier",H7:H48)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170" priority="2">
      <formula>WEEKDAY(U$6,2)&gt;5</formula>
    </cfRule>
  </conditionalFormatting>
  <conditionalFormatting sqref="A7:E48 L7:S48">
    <cfRule type="containsBlanks" dxfId="169" priority="16">
      <formula>LEN(TRIM(A7))=0</formula>
    </cfRule>
  </conditionalFormatting>
  <conditionalFormatting sqref="Q7:Q48 M7:M48">
    <cfRule type="cellIs" dxfId="168" priority="17" operator="lessThan">
      <formula>$H7</formula>
    </cfRule>
  </conditionalFormatting>
  <conditionalFormatting sqref="O49">
    <cfRule type="cellIs" dxfId="167" priority="18" operator="greaterThanOrEqual">
      <formula>$L$49</formula>
    </cfRule>
    <cfRule type="cellIs" dxfId="166" priority="19" operator="lessThan">
      <formula>$L$49</formula>
    </cfRule>
  </conditionalFormatting>
  <conditionalFormatting sqref="P49">
    <cfRule type="cellIs" dxfId="165" priority="15" operator="greaterThanOrEqual">
      <formula>$O$49</formula>
    </cfRule>
  </conditionalFormatting>
  <conditionalFormatting sqref="F7:G48">
    <cfRule type="expression" dxfId="164" priority="14">
      <formula>AND($F7="",$G7="")</formula>
    </cfRule>
  </conditionalFormatting>
  <conditionalFormatting sqref="L7:S7 A7:I7 A8:S48">
    <cfRule type="expression" dxfId="163" priority="20">
      <formula>OR($S7="janvier",$S7="decembre")</formula>
    </cfRule>
  </conditionalFormatting>
  <conditionalFormatting sqref="S7:S48">
    <cfRule type="notContainsText" dxfId="162" priority="21" operator="notContains" text="janvier">
      <formula>ISERROR(SEARCH("janvier",S7))</formula>
    </cfRule>
  </conditionalFormatting>
  <conditionalFormatting sqref="Q49">
    <cfRule type="cellIs" dxfId="161" priority="12" operator="greaterThanOrEqual">
      <formula>$O$49</formula>
    </cfRule>
    <cfRule type="cellIs" dxfId="160" priority="13" operator="lessThan">
      <formula>$O$49</formula>
    </cfRule>
  </conditionalFormatting>
  <conditionalFormatting sqref="L7:L48">
    <cfRule type="cellIs" dxfId="159" priority="11" operator="greaterThan">
      <formula>$H7</formula>
    </cfRule>
  </conditionalFormatting>
  <conditionalFormatting sqref="O7:O13 O15:O48">
    <cfRule type="cellIs" dxfId="158" priority="10" operator="lessThan">
      <formula>$L7</formula>
    </cfRule>
  </conditionalFormatting>
  <conditionalFormatting sqref="I7:I48">
    <cfRule type="colorScale" priority="22">
      <colorScale>
        <cfvo type="percent" val="0"/>
        <cfvo type="percent" val="100"/>
        <color rgb="FFC00000"/>
        <color rgb="FF92D050"/>
      </colorScale>
    </cfRule>
  </conditionalFormatting>
  <conditionalFormatting sqref="J7:K7">
    <cfRule type="expression" dxfId="157" priority="1">
      <formula>OR($S7="janvier",$S7="decembre",$S7="fevrier",$S7="mars",$S7="avril")</formula>
    </cfRule>
  </conditionalFormatting>
  <conditionalFormatting sqref="U7:AY48">
    <cfRule type="expression" dxfId="156" priority="34">
      <formula>AND(U$1&gt;=$J7,U$1&lt;=$K7,$D7="oui")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42767</v>
      </c>
      <c r="V1" s="143">
        <v>42768</v>
      </c>
      <c r="W1" s="143">
        <v>42769</v>
      </c>
      <c r="X1" s="143">
        <v>42770</v>
      </c>
      <c r="Y1" s="143">
        <v>42771</v>
      </c>
      <c r="Z1" s="143">
        <v>42772</v>
      </c>
      <c r="AA1" s="143">
        <v>42773</v>
      </c>
      <c r="AB1" s="143">
        <v>42774</v>
      </c>
      <c r="AC1" s="143">
        <v>42775</v>
      </c>
      <c r="AD1" s="143">
        <v>42776</v>
      </c>
      <c r="AE1" s="143">
        <v>42777</v>
      </c>
      <c r="AF1" s="143">
        <v>42778</v>
      </c>
      <c r="AG1" s="143">
        <v>42779</v>
      </c>
      <c r="AH1" s="143">
        <v>42780</v>
      </c>
      <c r="AI1" s="143">
        <v>42781</v>
      </c>
      <c r="AJ1" s="143">
        <v>42782</v>
      </c>
      <c r="AK1" s="143">
        <v>42783</v>
      </c>
      <c r="AL1" s="143">
        <v>42784</v>
      </c>
      <c r="AM1" s="143">
        <v>42785</v>
      </c>
      <c r="AN1" s="143">
        <v>42786</v>
      </c>
      <c r="AO1" s="143">
        <v>42787</v>
      </c>
      <c r="AP1" s="143">
        <v>42788</v>
      </c>
      <c r="AQ1" s="143">
        <v>42789</v>
      </c>
      <c r="AR1" s="143">
        <v>42790</v>
      </c>
      <c r="AS1" s="143">
        <v>42791</v>
      </c>
      <c r="AT1" s="143">
        <v>42792</v>
      </c>
      <c r="AU1" s="143">
        <v>42793</v>
      </c>
      <c r="AV1" s="143">
        <v>42794</v>
      </c>
      <c r="AW1" s="143">
        <v>42795</v>
      </c>
      <c r="AX1" s="143">
        <v>42796</v>
      </c>
      <c r="AY1" s="143">
        <v>42797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2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3"/>
      <c r="N4" s="193" t="s">
        <v>4</v>
      </c>
      <c r="O4" s="194"/>
      <c r="P4" s="194"/>
      <c r="Q4" s="194"/>
      <c r="R4" s="194"/>
      <c r="S4" s="195"/>
      <c r="T4" s="15"/>
      <c r="U4" s="16"/>
      <c r="V4" s="16">
        <f>WEEKNUM(U6)</f>
        <v>5</v>
      </c>
      <c r="W4" s="16"/>
      <c r="Y4" s="5"/>
      <c r="AB4" s="16">
        <f>WEEKNUM(AE6)</f>
        <v>6</v>
      </c>
      <c r="AC4" s="16"/>
      <c r="AD4" s="16"/>
      <c r="AF4" s="5"/>
      <c r="AH4" s="16"/>
      <c r="AI4" s="16">
        <f>WEEKNUM(AI6)</f>
        <v>7</v>
      </c>
      <c r="AJ4" s="16"/>
      <c r="AK4" s="16"/>
      <c r="AM4" s="5"/>
      <c r="AO4" s="16"/>
      <c r="AP4" s="16">
        <f>WEEKNUM(AP6)</f>
        <v>8</v>
      </c>
      <c r="AQ4" s="16"/>
      <c r="AR4" s="16"/>
      <c r="AT4" s="16"/>
      <c r="AV4" s="16"/>
      <c r="AW4" s="16">
        <f>WEEKNUM(AW6)</f>
        <v>9</v>
      </c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42767</v>
      </c>
      <c r="V6" s="31">
        <f t="shared" ref="V6:AY6" si="0">U6+1</f>
        <v>42768</v>
      </c>
      <c r="W6" s="31">
        <f t="shared" si="0"/>
        <v>42769</v>
      </c>
      <c r="X6" s="31">
        <f t="shared" si="0"/>
        <v>42770</v>
      </c>
      <c r="Y6" s="31">
        <f t="shared" si="0"/>
        <v>42771</v>
      </c>
      <c r="Z6" s="31">
        <f t="shared" si="0"/>
        <v>42772</v>
      </c>
      <c r="AA6" s="31">
        <f t="shared" si="0"/>
        <v>42773</v>
      </c>
      <c r="AB6" s="31">
        <f t="shared" si="0"/>
        <v>42774</v>
      </c>
      <c r="AC6" s="31">
        <f t="shared" si="0"/>
        <v>42775</v>
      </c>
      <c r="AD6" s="31">
        <f t="shared" si="0"/>
        <v>42776</v>
      </c>
      <c r="AE6" s="31">
        <f t="shared" si="0"/>
        <v>42777</v>
      </c>
      <c r="AF6" s="31">
        <f t="shared" si="0"/>
        <v>42778</v>
      </c>
      <c r="AG6" s="31">
        <f t="shared" si="0"/>
        <v>42779</v>
      </c>
      <c r="AH6" s="31">
        <f t="shared" si="0"/>
        <v>42780</v>
      </c>
      <c r="AI6" s="31">
        <f t="shared" si="0"/>
        <v>42781</v>
      </c>
      <c r="AJ6" s="31">
        <f t="shared" si="0"/>
        <v>42782</v>
      </c>
      <c r="AK6" s="31">
        <f t="shared" si="0"/>
        <v>42783</v>
      </c>
      <c r="AL6" s="31">
        <f t="shared" si="0"/>
        <v>42784</v>
      </c>
      <c r="AM6" s="31">
        <f t="shared" si="0"/>
        <v>42785</v>
      </c>
      <c r="AN6" s="31">
        <f t="shared" si="0"/>
        <v>42786</v>
      </c>
      <c r="AO6" s="31">
        <f t="shared" si="0"/>
        <v>42787</v>
      </c>
      <c r="AP6" s="31">
        <f t="shared" si="0"/>
        <v>42788</v>
      </c>
      <c r="AQ6" s="31">
        <f t="shared" si="0"/>
        <v>42789</v>
      </c>
      <c r="AR6" s="31">
        <f t="shared" si="0"/>
        <v>42790</v>
      </c>
      <c r="AS6" s="31">
        <f t="shared" si="0"/>
        <v>42791</v>
      </c>
      <c r="AT6" s="31">
        <f t="shared" si="0"/>
        <v>42792</v>
      </c>
      <c r="AU6" s="31">
        <f t="shared" si="0"/>
        <v>42793</v>
      </c>
      <c r="AV6" s="31">
        <f t="shared" si="0"/>
        <v>42794</v>
      </c>
      <c r="AW6" s="31">
        <f t="shared" si="0"/>
        <v>42795</v>
      </c>
      <c r="AX6" s="31">
        <f t="shared" si="0"/>
        <v>42796</v>
      </c>
      <c r="AY6" s="131">
        <f t="shared" si="0"/>
        <v>42797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9" si="1">G7+F7</f>
        <v>0</v>
      </c>
      <c r="I7" s="36"/>
      <c r="J7" s="37"/>
      <c r="K7" s="37"/>
      <c r="L7" s="149">
        <f>SUM($S7:$AW7)</f>
        <v>0</v>
      </c>
      <c r="M7" s="167" t="str">
        <f>IF(AND(OR($S7="decembre",$S7="janvier",$S7="fevrier"),$H7-$Q7&gt;0),$H7-$Q7,"")</f>
        <v/>
      </c>
      <c r="N7" s="151"/>
      <c r="O7" s="152">
        <f t="shared" ref="O7:O48" si="2">($F7+$G7)*$I7</f>
        <v>0</v>
      </c>
      <c r="P7" s="153">
        <f>IF($O7=$H7,0,$O7-$H7)</f>
        <v>0</v>
      </c>
      <c r="Q7" s="154"/>
      <c r="R7" s="168">
        <f>IF(OR($S7="decembre",$S7="janvier",$S7="fevrier"),0,IF(OR($S7="mars",$S7="avril",$S7="mai",$S7="juin",$S7="juillet",$S7="août",$S7="septembre",$S7="novembre",$S7="octobre"),2,IF(OR($S7=""),1)))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19" si="3">SUM($S8:$AW8)</f>
        <v>0</v>
      </c>
      <c r="M8" s="39" t="str">
        <f t="shared" ref="M8:M48" si="4">IF(AND(OR($S8="decembre",$S8="janvier",$S8="fevrier"),$H8-$Q8&gt;0),$H8-$Q8,"")</f>
        <v/>
      </c>
      <c r="N8" s="40"/>
      <c r="O8" s="41">
        <f t="shared" si="2"/>
        <v>0</v>
      </c>
      <c r="P8" s="74">
        <f t="shared" ref="P8:P47" si="5">IF($O8=$H8,0,$O8-$H8)</f>
        <v>0</v>
      </c>
      <c r="Q8" s="174"/>
      <c r="R8" s="42">
        <f t="shared" ref="R8:R48" si="6">IF(OR($S8="decembre",$S8="janvier",$S8="fevrier"),0,IF(OR($S8="mars",$S8="avril",$S8="mai",$S8="juin",$S8="juillet",$S8="août",$S8="septembre",$S8="novembre",$S8="octobre"),2,IF(OR($S8=""),1)))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ref="H10:H48" si="7">G10+F10</f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7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7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7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7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7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7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7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7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7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7"/>
        <v>0</v>
      </c>
      <c r="I20" s="36"/>
      <c r="J20" s="37"/>
      <c r="K20" s="49"/>
      <c r="L20" s="38">
        <f t="shared" ref="L20:L31" si="8">SUM($S20:$AW20)</f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44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7"/>
        <v>0</v>
      </c>
      <c r="I21" s="66"/>
      <c r="J21" s="67"/>
      <c r="K21" s="68"/>
      <c r="L21" s="69">
        <f t="shared" si="8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7"/>
        <v>0</v>
      </c>
      <c r="I22" s="36"/>
      <c r="J22" s="37"/>
      <c r="K22" s="49"/>
      <c r="L22" s="38">
        <f t="shared" si="8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7"/>
        <v>0</v>
      </c>
      <c r="I23" s="36"/>
      <c r="J23" s="37"/>
      <c r="K23" s="49"/>
      <c r="L23" s="38">
        <f t="shared" si="8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7"/>
        <v>0</v>
      </c>
      <c r="I24" s="36"/>
      <c r="J24" s="37"/>
      <c r="K24" s="49"/>
      <c r="L24" s="38">
        <f t="shared" si="8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7"/>
        <v>0</v>
      </c>
      <c r="I25" s="36"/>
      <c r="J25" s="37"/>
      <c r="K25" s="49"/>
      <c r="L25" s="38">
        <f t="shared" si="8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7"/>
        <v>0</v>
      </c>
      <c r="I26" s="36"/>
      <c r="J26" s="37"/>
      <c r="K26" s="49"/>
      <c r="L26" s="38">
        <f t="shared" si="8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7"/>
        <v>0</v>
      </c>
      <c r="I27" s="36"/>
      <c r="J27" s="37"/>
      <c r="K27" s="49"/>
      <c r="L27" s="38">
        <f t="shared" si="8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7"/>
        <v>0</v>
      </c>
      <c r="I28" s="36"/>
      <c r="J28" s="37"/>
      <c r="K28" s="49"/>
      <c r="L28" s="38">
        <f t="shared" si="8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7"/>
        <v>0</v>
      </c>
      <c r="I29" s="36"/>
      <c r="J29" s="37"/>
      <c r="K29" s="49"/>
      <c r="L29" s="38">
        <f t="shared" si="8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7"/>
        <v>0</v>
      </c>
      <c r="I30" s="36"/>
      <c r="J30" s="37"/>
      <c r="K30" s="49"/>
      <c r="L30" s="38">
        <f t="shared" si="8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7"/>
        <v>0</v>
      </c>
      <c r="I31" s="36"/>
      <c r="J31" s="37"/>
      <c r="K31" s="49"/>
      <c r="L31" s="38">
        <f t="shared" si="8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7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7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7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7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7"/>
        <v>0</v>
      </c>
      <c r="I36" s="36"/>
      <c r="J36" s="37"/>
      <c r="K36" s="49"/>
      <c r="L36" s="38">
        <f t="shared" ref="L36:L38" si="9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7"/>
        <v>0</v>
      </c>
      <c r="I37" s="36"/>
      <c r="J37" s="37"/>
      <c r="K37" s="49"/>
      <c r="L37" s="38">
        <f t="shared" si="9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7"/>
        <v>0</v>
      </c>
      <c r="I38" s="59"/>
      <c r="J38" s="60"/>
      <c r="K38" s="61"/>
      <c r="L38" s="62">
        <f t="shared" si="9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7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7"/>
        <v>0</v>
      </c>
      <c r="I40" s="36"/>
      <c r="J40" s="37"/>
      <c r="K40" s="49"/>
      <c r="L40" s="38">
        <f t="shared" ref="L40:L48" si="10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7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7"/>
        <v>0</v>
      </c>
      <c r="I42" s="36"/>
      <c r="J42" s="37"/>
      <c r="K42" s="49"/>
      <c r="L42" s="38">
        <f t="shared" ref="L42:L47" si="11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7"/>
        <v>0</v>
      </c>
      <c r="I43" s="36"/>
      <c r="J43" s="37"/>
      <c r="K43" s="49"/>
      <c r="L43" s="38">
        <f t="shared" si="11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7"/>
        <v>0</v>
      </c>
      <c r="I44" s="36"/>
      <c r="J44" s="37"/>
      <c r="K44" s="49"/>
      <c r="L44" s="38">
        <f t="shared" si="11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7"/>
        <v>0</v>
      </c>
      <c r="I45" s="36"/>
      <c r="J45" s="37"/>
      <c r="K45" s="56"/>
      <c r="L45" s="38">
        <f t="shared" si="11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7"/>
        <v>0</v>
      </c>
      <c r="I46" s="36"/>
      <c r="J46" s="37"/>
      <c r="K46" s="56"/>
      <c r="L46" s="38">
        <f t="shared" si="11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7"/>
        <v>0</v>
      </c>
      <c r="I47" s="36"/>
      <c r="J47" s="37"/>
      <c r="K47" s="56"/>
      <c r="L47" s="38">
        <f t="shared" si="11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7"/>
        <v>0</v>
      </c>
      <c r="I48" s="84"/>
      <c r="J48" s="170"/>
      <c r="K48" s="171"/>
      <c r="L48" s="160">
        <f t="shared" si="10"/>
        <v>0</v>
      </c>
      <c r="M48" s="119" t="str">
        <f t="shared" si="4"/>
        <v/>
      </c>
      <c r="N48" s="162"/>
      <c r="O48" s="163">
        <f t="shared" si="2"/>
        <v>0</v>
      </c>
      <c r="P48" s="74">
        <f>IF($O48=$H48,0,$O48-$H48)</f>
        <v>0</v>
      </c>
      <c r="Q48" s="181"/>
      <c r="R48" s="121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SUMIF(R7:R48,1,O7:P48)</f>
        <v>0</v>
      </c>
      <c r="P53" s="98">
        <f>O53</f>
        <v>0</v>
      </c>
      <c r="Q53" s="98">
        <f>SUMIF(S7:S48,"fevrier",Q7:Q48)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SUMIF(S7:S48,"mars",H7:H48)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P5:P6"/>
    <mergeCell ref="Q5:S5"/>
    <mergeCell ref="J49:K49"/>
    <mergeCell ref="J50:K50"/>
    <mergeCell ref="B2:C3"/>
    <mergeCell ref="L5:L6"/>
    <mergeCell ref="N4:S4"/>
    <mergeCell ref="N5:N6"/>
    <mergeCell ref="O5:O6"/>
  </mergeCells>
  <conditionalFormatting sqref="U6:AY48">
    <cfRule type="expression" dxfId="155" priority="2">
      <formula>WEEKDAY(U$6,2)&gt;5</formula>
    </cfRule>
  </conditionalFormatting>
  <conditionalFormatting sqref="A7:E48 L7:S48">
    <cfRule type="containsBlanks" dxfId="154" priority="10">
      <formula>LEN(TRIM(A7))=0</formula>
    </cfRule>
  </conditionalFormatting>
  <conditionalFormatting sqref="Q7:Q48 M7:M48">
    <cfRule type="cellIs" dxfId="153" priority="11" operator="lessThan">
      <formula>$H7</formula>
    </cfRule>
  </conditionalFormatting>
  <conditionalFormatting sqref="O49">
    <cfRule type="cellIs" dxfId="152" priority="12" operator="greaterThanOrEqual">
      <formula>$L$49</formula>
    </cfRule>
    <cfRule type="cellIs" dxfId="151" priority="13" operator="lessThan">
      <formula>$L$49</formula>
    </cfRule>
  </conditionalFormatting>
  <conditionalFormatting sqref="P49">
    <cfRule type="cellIs" dxfId="150" priority="9" operator="greaterThanOrEqual">
      <formula>$O$49</formula>
    </cfRule>
  </conditionalFormatting>
  <conditionalFormatting sqref="F7:G48">
    <cfRule type="expression" dxfId="149" priority="8">
      <formula>AND($F7="",$G7="")</formula>
    </cfRule>
  </conditionalFormatting>
  <conditionalFormatting sqref="L7:S7 A10:S48 I8:S9 I7 A7:H9">
    <cfRule type="expression" dxfId="148" priority="14">
      <formula>OR($S7="janvier",$S7="decembre",$P7="fevrier")</formula>
    </cfRule>
  </conditionalFormatting>
  <conditionalFormatting sqref="S7:S48">
    <cfRule type="notContainsText" dxfId="147" priority="15" operator="notContains" text="fevrier">
      <formula>ISERROR(SEARCH("fevrier",S7))</formula>
    </cfRule>
  </conditionalFormatting>
  <conditionalFormatting sqref="Q49">
    <cfRule type="cellIs" dxfId="146" priority="6" operator="greaterThanOrEqual">
      <formula>$O$49</formula>
    </cfRule>
    <cfRule type="cellIs" dxfId="145" priority="7" operator="lessThan">
      <formula>$O$49</formula>
    </cfRule>
  </conditionalFormatting>
  <conditionalFormatting sqref="L7:L48">
    <cfRule type="cellIs" dxfId="144" priority="5" operator="greaterThan">
      <formula>$H7</formula>
    </cfRule>
  </conditionalFormatting>
  <conditionalFormatting sqref="O7:O13 O15:O48">
    <cfRule type="cellIs" dxfId="143" priority="4" operator="lessThan">
      <formula>$L7</formula>
    </cfRule>
  </conditionalFormatting>
  <conditionalFormatting sqref="I7:I48">
    <cfRule type="colorScale" priority="16">
      <colorScale>
        <cfvo type="percent" val="0"/>
        <cfvo type="percent" val="100"/>
        <color rgb="FFC00000"/>
        <color rgb="FF92D050"/>
      </colorScale>
    </cfRule>
  </conditionalFormatting>
  <conditionalFormatting sqref="J7:K7">
    <cfRule type="expression" dxfId="142" priority="1">
      <formula>OR($S7="janvier",$S7="decembre",$S7="fevrier",$S7="mars",$S7="avril")</formula>
    </cfRule>
  </conditionalFormatting>
  <conditionalFormatting sqref="U7:AY48">
    <cfRule type="expression" dxfId="141" priority="43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F24" sqref="F24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42795</v>
      </c>
      <c r="V1" s="143">
        <v>42796</v>
      </c>
      <c r="W1" s="143">
        <v>42797</v>
      </c>
      <c r="X1" s="143">
        <v>42798</v>
      </c>
      <c r="Y1" s="143">
        <v>42799</v>
      </c>
      <c r="Z1" s="143">
        <v>42800</v>
      </c>
      <c r="AA1" s="143">
        <v>42801</v>
      </c>
      <c r="AB1" s="143">
        <v>42802</v>
      </c>
      <c r="AC1" s="143">
        <v>42803</v>
      </c>
      <c r="AD1" s="143">
        <v>42804</v>
      </c>
      <c r="AE1" s="143">
        <v>42805</v>
      </c>
      <c r="AF1" s="143">
        <v>42806</v>
      </c>
      <c r="AG1" s="143">
        <v>42807</v>
      </c>
      <c r="AH1" s="143">
        <v>42808</v>
      </c>
      <c r="AI1" s="143">
        <v>42809</v>
      </c>
      <c r="AJ1" s="143">
        <v>42810</v>
      </c>
      <c r="AK1" s="143">
        <v>42811</v>
      </c>
      <c r="AL1" s="143">
        <v>42812</v>
      </c>
      <c r="AM1" s="143">
        <v>42813</v>
      </c>
      <c r="AN1" s="143">
        <v>42814</v>
      </c>
      <c r="AO1" s="143">
        <v>42815</v>
      </c>
      <c r="AP1" s="143">
        <v>42816</v>
      </c>
      <c r="AQ1" s="143">
        <v>42817</v>
      </c>
      <c r="AR1" s="143">
        <v>42818</v>
      </c>
      <c r="AS1" s="143">
        <v>42819</v>
      </c>
      <c r="AT1" s="143">
        <v>42820</v>
      </c>
      <c r="AU1" s="143">
        <v>42821</v>
      </c>
      <c r="AV1" s="143">
        <v>42822</v>
      </c>
      <c r="AW1" s="143">
        <v>42823</v>
      </c>
      <c r="AX1" s="143">
        <v>42824</v>
      </c>
      <c r="AY1" s="143">
        <v>42825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3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3"/>
      <c r="N4" s="193" t="s">
        <v>4</v>
      </c>
      <c r="O4" s="194"/>
      <c r="P4" s="194"/>
      <c r="Q4" s="194"/>
      <c r="R4" s="194"/>
      <c r="S4" s="195"/>
      <c r="T4" s="15"/>
      <c r="U4" s="16"/>
      <c r="V4" s="16">
        <f>WEEKNUM(U6)</f>
        <v>9</v>
      </c>
      <c r="W4" s="16"/>
      <c r="Y4" s="5"/>
      <c r="AB4" s="16">
        <f>WEEKNUM(AE6)</f>
        <v>10</v>
      </c>
      <c r="AC4" s="16"/>
      <c r="AD4" s="16"/>
      <c r="AF4" s="5"/>
      <c r="AH4" s="16"/>
      <c r="AI4" s="16">
        <f>WEEKNUM(AI6)</f>
        <v>11</v>
      </c>
      <c r="AJ4" s="16"/>
      <c r="AK4" s="16"/>
      <c r="AM4" s="5"/>
      <c r="AO4" s="16"/>
      <c r="AP4" s="16">
        <f>WEEKNUM(AP6)</f>
        <v>12</v>
      </c>
      <c r="AQ4" s="16"/>
      <c r="AR4" s="16"/>
      <c r="AT4" s="16"/>
      <c r="AV4" s="16"/>
      <c r="AW4" s="16">
        <f>WEEKNUM(AW6)</f>
        <v>13</v>
      </c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42795</v>
      </c>
      <c r="V6" s="31">
        <f t="shared" ref="V6:AY6" si="0">U6+1</f>
        <v>42796</v>
      </c>
      <c r="W6" s="31">
        <f t="shared" si="0"/>
        <v>42797</v>
      </c>
      <c r="X6" s="31">
        <f t="shared" si="0"/>
        <v>42798</v>
      </c>
      <c r="Y6" s="31">
        <f t="shared" si="0"/>
        <v>42799</v>
      </c>
      <c r="Z6" s="31">
        <f t="shared" si="0"/>
        <v>42800</v>
      </c>
      <c r="AA6" s="31">
        <f t="shared" si="0"/>
        <v>42801</v>
      </c>
      <c r="AB6" s="31">
        <f t="shared" si="0"/>
        <v>42802</v>
      </c>
      <c r="AC6" s="31">
        <f t="shared" si="0"/>
        <v>42803</v>
      </c>
      <c r="AD6" s="31">
        <f t="shared" si="0"/>
        <v>42804</v>
      </c>
      <c r="AE6" s="31">
        <f t="shared" si="0"/>
        <v>42805</v>
      </c>
      <c r="AF6" s="31">
        <f t="shared" si="0"/>
        <v>42806</v>
      </c>
      <c r="AG6" s="31">
        <f t="shared" si="0"/>
        <v>42807</v>
      </c>
      <c r="AH6" s="31">
        <f t="shared" si="0"/>
        <v>42808</v>
      </c>
      <c r="AI6" s="31">
        <f t="shared" si="0"/>
        <v>42809</v>
      </c>
      <c r="AJ6" s="31">
        <f t="shared" si="0"/>
        <v>42810</v>
      </c>
      <c r="AK6" s="31">
        <f t="shared" si="0"/>
        <v>42811</v>
      </c>
      <c r="AL6" s="31">
        <f t="shared" si="0"/>
        <v>42812</v>
      </c>
      <c r="AM6" s="31">
        <f t="shared" si="0"/>
        <v>42813</v>
      </c>
      <c r="AN6" s="31">
        <f t="shared" si="0"/>
        <v>42814</v>
      </c>
      <c r="AO6" s="31">
        <f t="shared" si="0"/>
        <v>42815</v>
      </c>
      <c r="AP6" s="31">
        <f t="shared" si="0"/>
        <v>42816</v>
      </c>
      <c r="AQ6" s="31">
        <f t="shared" si="0"/>
        <v>42817</v>
      </c>
      <c r="AR6" s="31">
        <f t="shared" si="0"/>
        <v>42818</v>
      </c>
      <c r="AS6" s="31">
        <f t="shared" si="0"/>
        <v>42819</v>
      </c>
      <c r="AT6" s="31">
        <f t="shared" si="0"/>
        <v>42820</v>
      </c>
      <c r="AU6" s="31">
        <f t="shared" si="0"/>
        <v>42821</v>
      </c>
      <c r="AV6" s="31">
        <f t="shared" si="0"/>
        <v>42822</v>
      </c>
      <c r="AW6" s="31">
        <f t="shared" si="0"/>
        <v>42823</v>
      </c>
      <c r="AX6" s="31">
        <f t="shared" si="0"/>
        <v>42824</v>
      </c>
      <c r="AY6" s="131">
        <f t="shared" si="0"/>
        <v>42825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10" si="1">G7+F7</f>
        <v>0</v>
      </c>
      <c r="I7" s="36"/>
      <c r="J7" s="37"/>
      <c r="K7" s="37"/>
      <c r="L7" s="149">
        <f>SUM($S7:$AW7)</f>
        <v>0</v>
      </c>
      <c r="M7" s="167" t="str">
        <f>IF(AND(OR($S7="decembre",$S7="janvier",$S7="fevrier",$S7="mars"),$H7-$Q7&gt;0),$H7-$Q7,"")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168">
        <f>IF(OR($S7="decembre",$S7="janvier",$S7="fevrier",$S7="mars"),0,IF(OR($S7="avril",$S7="mai",$S7="juin",$S7="juillet",$S7="août",$S7="septembre",$S7="novembre",$S7="octobre"),2,IF(OR($S7=""),1)))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19" si="3">SUM($S8:$AW8)</f>
        <v>0</v>
      </c>
      <c r="M8" s="39" t="str">
        <f t="shared" ref="M8:M48" si="4">IF(AND(OR($S8="decembre",$S8="janvier",$S8="fevrier",$S8="mars"),$H8-$Q8&gt;0),$H8-$Q8,"")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42">
        <f t="shared" ref="R8:R48" si="6">IF(OR($S8="decembre",$S8="janvier",$S8="fevrier",$S8="mars"),0,IF(OR($S8="avril",$S8="mai",$S8="juin",$S8="juillet",$S8="août",$S8="septembre",$S8="novembre",$S8="octobre"),2,IF(OR($S8=""),1)))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ref="H11:H48" si="7">G11+F11</f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7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7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7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7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7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7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7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7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7"/>
        <v>0</v>
      </c>
      <c r="I20" s="36"/>
      <c r="J20" s="37"/>
      <c r="K20" s="49"/>
      <c r="L20" s="38">
        <f t="shared" ref="L20:L31" si="8">SUM($S20:$AW20)</f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44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7"/>
        <v>0</v>
      </c>
      <c r="I21" s="66"/>
      <c r="J21" s="67"/>
      <c r="K21" s="68"/>
      <c r="L21" s="69">
        <f t="shared" si="8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7"/>
        <v>0</v>
      </c>
      <c r="I22" s="36"/>
      <c r="J22" s="37"/>
      <c r="K22" s="49"/>
      <c r="L22" s="38">
        <f t="shared" si="8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7"/>
        <v>0</v>
      </c>
      <c r="I23" s="36"/>
      <c r="J23" s="37"/>
      <c r="K23" s="49"/>
      <c r="L23" s="38">
        <f t="shared" si="8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7"/>
        <v>0</v>
      </c>
      <c r="I24" s="36"/>
      <c r="J24" s="37"/>
      <c r="K24" s="49"/>
      <c r="L24" s="38">
        <f t="shared" si="8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7"/>
        <v>0</v>
      </c>
      <c r="I25" s="36"/>
      <c r="J25" s="37"/>
      <c r="K25" s="49"/>
      <c r="L25" s="38">
        <f t="shared" si="8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7"/>
        <v>0</v>
      </c>
      <c r="I26" s="36"/>
      <c r="J26" s="37"/>
      <c r="K26" s="49"/>
      <c r="L26" s="38">
        <f t="shared" si="8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7"/>
        <v>0</v>
      </c>
      <c r="I27" s="36"/>
      <c r="J27" s="37"/>
      <c r="K27" s="49"/>
      <c r="L27" s="38">
        <f t="shared" si="8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7"/>
        <v>0</v>
      </c>
      <c r="I28" s="36"/>
      <c r="J28" s="37"/>
      <c r="K28" s="49"/>
      <c r="L28" s="38">
        <f t="shared" si="8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7"/>
        <v>0</v>
      </c>
      <c r="I29" s="36"/>
      <c r="J29" s="37"/>
      <c r="K29" s="49"/>
      <c r="L29" s="38">
        <f t="shared" si="8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7"/>
        <v>0</v>
      </c>
      <c r="I30" s="36"/>
      <c r="J30" s="37"/>
      <c r="K30" s="49"/>
      <c r="L30" s="38">
        <f t="shared" si="8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7"/>
        <v>0</v>
      </c>
      <c r="I31" s="36"/>
      <c r="J31" s="37"/>
      <c r="K31" s="49"/>
      <c r="L31" s="38">
        <f t="shared" si="8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7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7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7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7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7"/>
        <v>0</v>
      </c>
      <c r="I36" s="36"/>
      <c r="J36" s="37"/>
      <c r="K36" s="49"/>
      <c r="L36" s="38">
        <f t="shared" ref="L36:L38" si="9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7"/>
        <v>0</v>
      </c>
      <c r="I37" s="36"/>
      <c r="J37" s="37"/>
      <c r="K37" s="49"/>
      <c r="L37" s="38">
        <f t="shared" si="9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7"/>
        <v>0</v>
      </c>
      <c r="I38" s="59"/>
      <c r="J38" s="60"/>
      <c r="K38" s="61"/>
      <c r="L38" s="62">
        <f t="shared" si="9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7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7"/>
        <v>0</v>
      </c>
      <c r="I40" s="36"/>
      <c r="J40" s="37"/>
      <c r="K40" s="49"/>
      <c r="L40" s="38">
        <f t="shared" ref="L40:L48" si="10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7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7"/>
        <v>0</v>
      </c>
      <c r="I42" s="36"/>
      <c r="J42" s="37"/>
      <c r="K42" s="49"/>
      <c r="L42" s="38">
        <f t="shared" ref="L42:L47" si="11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7"/>
        <v>0</v>
      </c>
      <c r="I43" s="36"/>
      <c r="J43" s="37"/>
      <c r="K43" s="49"/>
      <c r="L43" s="38">
        <f t="shared" si="11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7"/>
        <v>0</v>
      </c>
      <c r="I44" s="36"/>
      <c r="J44" s="37"/>
      <c r="K44" s="49"/>
      <c r="L44" s="38">
        <f t="shared" si="11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7"/>
        <v>0</v>
      </c>
      <c r="I45" s="36"/>
      <c r="J45" s="37"/>
      <c r="K45" s="56"/>
      <c r="L45" s="38">
        <f t="shared" si="11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7"/>
        <v>0</v>
      </c>
      <c r="I46" s="36"/>
      <c r="J46" s="37"/>
      <c r="K46" s="56"/>
      <c r="L46" s="38">
        <f t="shared" si="11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7"/>
        <v>0</v>
      </c>
      <c r="I47" s="36"/>
      <c r="J47" s="37"/>
      <c r="K47" s="56"/>
      <c r="L47" s="38">
        <f t="shared" si="11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7"/>
        <v>0</v>
      </c>
      <c r="I48" s="84"/>
      <c r="J48" s="170"/>
      <c r="K48" s="171"/>
      <c r="L48" s="160">
        <f t="shared" si="10"/>
        <v>0</v>
      </c>
      <c r="M48" s="172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173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SUMIF(R7:R48,1,O7:P48)</f>
        <v>0</v>
      </c>
      <c r="P53" s="98">
        <f>O53</f>
        <v>0</v>
      </c>
      <c r="Q53" s="98">
        <f>SUMIF(S7:S48,"mars",Q7:Q48)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SUMIF(S7:S48,"avril",H7:H48)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P5:P6"/>
    <mergeCell ref="Q5:S5"/>
    <mergeCell ref="J49:K49"/>
    <mergeCell ref="J50:K50"/>
    <mergeCell ref="B2:C3"/>
    <mergeCell ref="L5:L6"/>
    <mergeCell ref="N4:S4"/>
    <mergeCell ref="N5:N6"/>
    <mergeCell ref="O5:O6"/>
  </mergeCells>
  <conditionalFormatting sqref="U6:AY48">
    <cfRule type="expression" dxfId="140" priority="2">
      <formula>WEEKDAY(U$6,2)&gt;5</formula>
    </cfRule>
  </conditionalFormatting>
  <conditionalFormatting sqref="A7:E48 L7:S48">
    <cfRule type="containsBlanks" dxfId="139" priority="10">
      <formula>LEN(TRIM(A7))=0</formula>
    </cfRule>
  </conditionalFormatting>
  <conditionalFormatting sqref="Q7:Q48 M7:M48">
    <cfRule type="cellIs" dxfId="138" priority="11" operator="lessThan">
      <formula>$H7</formula>
    </cfRule>
  </conditionalFormatting>
  <conditionalFormatting sqref="O49">
    <cfRule type="cellIs" dxfId="137" priority="12" operator="greaterThanOrEqual">
      <formula>$L$49</formula>
    </cfRule>
    <cfRule type="cellIs" dxfId="136" priority="13" operator="lessThan">
      <formula>$L$49</formula>
    </cfRule>
  </conditionalFormatting>
  <conditionalFormatting sqref="P49">
    <cfRule type="cellIs" dxfId="135" priority="9" operator="greaterThanOrEqual">
      <formula>$O$49</formula>
    </cfRule>
  </conditionalFormatting>
  <conditionalFormatting sqref="F7:G48">
    <cfRule type="expression" dxfId="134" priority="8">
      <formula>AND($F7="",$G7="")</formula>
    </cfRule>
  </conditionalFormatting>
  <conditionalFormatting sqref="L7:S7 A11:S48 I8:S10 I7 A7:H10">
    <cfRule type="expression" dxfId="133" priority="14">
      <formula>OR($S7="janvier",$S7="decembre",$S7="fevrier",$S7="mars")</formula>
    </cfRule>
  </conditionalFormatting>
  <conditionalFormatting sqref="S7:S48">
    <cfRule type="notContainsText" dxfId="132" priority="15" operator="notContains" text="mars">
      <formula>ISERROR(SEARCH("mars",S7))</formula>
    </cfRule>
  </conditionalFormatting>
  <conditionalFormatting sqref="Q49">
    <cfRule type="cellIs" dxfId="131" priority="6" operator="greaterThanOrEqual">
      <formula>$O$49</formula>
    </cfRule>
    <cfRule type="cellIs" dxfId="130" priority="7" operator="lessThan">
      <formula>$O$49</formula>
    </cfRule>
  </conditionalFormatting>
  <conditionalFormatting sqref="L7:L48">
    <cfRule type="cellIs" dxfId="129" priority="5" operator="greaterThan">
      <formula>$H7</formula>
    </cfRule>
  </conditionalFormatting>
  <conditionalFormatting sqref="O7:O13 O15:O48">
    <cfRule type="cellIs" dxfId="128" priority="4" operator="lessThan">
      <formula>$L7</formula>
    </cfRule>
  </conditionalFormatting>
  <conditionalFormatting sqref="I7:I48">
    <cfRule type="colorScale" priority="16">
      <colorScale>
        <cfvo type="percent" val="0"/>
        <cfvo type="percent" val="100"/>
        <color rgb="FFC00000"/>
        <color rgb="FF92D050"/>
      </colorScale>
    </cfRule>
  </conditionalFormatting>
  <conditionalFormatting sqref="J7:K7">
    <cfRule type="expression" dxfId="127" priority="1">
      <formula>OR($S7="janvier",$S7="decembre",$S7="fevrier",$S7="mars",$S7="avril")</formula>
    </cfRule>
  </conditionalFormatting>
  <conditionalFormatting sqref="U7:AY48">
    <cfRule type="expression" dxfId="126" priority="52">
      <formula>AND(U$1&gt;=$J7,U$1&lt;=$K7,$D7="oui")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42826</v>
      </c>
      <c r="V1" s="143">
        <v>42827</v>
      </c>
      <c r="W1" s="143">
        <v>42828</v>
      </c>
      <c r="X1" s="143">
        <v>42829</v>
      </c>
      <c r="Y1" s="143">
        <v>42830</v>
      </c>
      <c r="Z1" s="143">
        <v>42831</v>
      </c>
      <c r="AA1" s="143">
        <v>42832</v>
      </c>
      <c r="AB1" s="143">
        <v>42833</v>
      </c>
      <c r="AC1" s="143">
        <v>42834</v>
      </c>
      <c r="AD1" s="143">
        <v>42835</v>
      </c>
      <c r="AE1" s="143">
        <v>42836</v>
      </c>
      <c r="AF1" s="143">
        <v>42837</v>
      </c>
      <c r="AG1" s="143">
        <v>42838</v>
      </c>
      <c r="AH1" s="143">
        <v>42839</v>
      </c>
      <c r="AI1" s="143">
        <v>42840</v>
      </c>
      <c r="AJ1" s="143">
        <v>42841</v>
      </c>
      <c r="AK1" s="143">
        <v>42842</v>
      </c>
      <c r="AL1" s="143">
        <v>42843</v>
      </c>
      <c r="AM1" s="143">
        <v>42844</v>
      </c>
      <c r="AN1" s="143">
        <v>42845</v>
      </c>
      <c r="AO1" s="143">
        <v>42846</v>
      </c>
      <c r="AP1" s="143">
        <v>42847</v>
      </c>
      <c r="AQ1" s="143">
        <v>42848</v>
      </c>
      <c r="AR1" s="143">
        <v>42849</v>
      </c>
      <c r="AS1" s="143">
        <v>42850</v>
      </c>
      <c r="AT1" s="143">
        <v>42851</v>
      </c>
      <c r="AU1" s="143">
        <v>42852</v>
      </c>
      <c r="AV1" s="143">
        <v>42853</v>
      </c>
      <c r="AW1" s="143">
        <v>42854</v>
      </c>
      <c r="AX1" s="143">
        <v>42855</v>
      </c>
      <c r="AY1" s="143">
        <v>42856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4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3"/>
      <c r="N4" s="193" t="s">
        <v>4</v>
      </c>
      <c r="O4" s="194"/>
      <c r="P4" s="194"/>
      <c r="Q4" s="194"/>
      <c r="R4" s="194"/>
      <c r="S4" s="195"/>
      <c r="T4" s="15"/>
      <c r="U4" s="16"/>
      <c r="W4" s="16"/>
      <c r="Y4" s="16">
        <f>WEEKNUM(Y6)</f>
        <v>14</v>
      </c>
      <c r="AC4" s="16"/>
      <c r="AD4" s="16"/>
      <c r="AF4" s="16">
        <f>WEEKNUM(AI6)</f>
        <v>15</v>
      </c>
      <c r="AH4" s="16"/>
      <c r="AJ4" s="16"/>
      <c r="AK4" s="16"/>
      <c r="AM4" s="16">
        <f>WEEKNUM(AP6)</f>
        <v>16</v>
      </c>
      <c r="AO4" s="16"/>
      <c r="AQ4" s="16"/>
      <c r="AR4" s="16"/>
      <c r="AT4" s="16">
        <f>WEEKNUM(AW6)</f>
        <v>17</v>
      </c>
      <c r="AV4" s="16"/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42826</v>
      </c>
      <c r="V6" s="31">
        <f t="shared" ref="V6:AY6" si="0">U6+1</f>
        <v>42827</v>
      </c>
      <c r="W6" s="31">
        <f t="shared" si="0"/>
        <v>42828</v>
      </c>
      <c r="X6" s="31">
        <f t="shared" si="0"/>
        <v>42829</v>
      </c>
      <c r="Y6" s="31">
        <f t="shared" si="0"/>
        <v>42830</v>
      </c>
      <c r="Z6" s="31">
        <f t="shared" si="0"/>
        <v>42831</v>
      </c>
      <c r="AA6" s="31">
        <f t="shared" si="0"/>
        <v>42832</v>
      </c>
      <c r="AB6" s="31">
        <f t="shared" si="0"/>
        <v>42833</v>
      </c>
      <c r="AC6" s="31">
        <f t="shared" si="0"/>
        <v>42834</v>
      </c>
      <c r="AD6" s="31">
        <f t="shared" si="0"/>
        <v>42835</v>
      </c>
      <c r="AE6" s="31">
        <f t="shared" si="0"/>
        <v>42836</v>
      </c>
      <c r="AF6" s="31">
        <f t="shared" si="0"/>
        <v>42837</v>
      </c>
      <c r="AG6" s="31">
        <f t="shared" si="0"/>
        <v>42838</v>
      </c>
      <c r="AH6" s="31">
        <f t="shared" si="0"/>
        <v>42839</v>
      </c>
      <c r="AI6" s="31">
        <f t="shared" si="0"/>
        <v>42840</v>
      </c>
      <c r="AJ6" s="31">
        <f t="shared" si="0"/>
        <v>42841</v>
      </c>
      <c r="AK6" s="31">
        <f t="shared" si="0"/>
        <v>42842</v>
      </c>
      <c r="AL6" s="31">
        <f t="shared" si="0"/>
        <v>42843</v>
      </c>
      <c r="AM6" s="31">
        <f t="shared" si="0"/>
        <v>42844</v>
      </c>
      <c r="AN6" s="31">
        <f t="shared" si="0"/>
        <v>42845</v>
      </c>
      <c r="AO6" s="31">
        <f t="shared" si="0"/>
        <v>42846</v>
      </c>
      <c r="AP6" s="31">
        <f t="shared" si="0"/>
        <v>42847</v>
      </c>
      <c r="AQ6" s="31">
        <f t="shared" si="0"/>
        <v>42848</v>
      </c>
      <c r="AR6" s="31">
        <f t="shared" si="0"/>
        <v>42849</v>
      </c>
      <c r="AS6" s="31">
        <f t="shared" si="0"/>
        <v>42850</v>
      </c>
      <c r="AT6" s="31">
        <f t="shared" si="0"/>
        <v>42851</v>
      </c>
      <c r="AU6" s="31">
        <f t="shared" si="0"/>
        <v>42852</v>
      </c>
      <c r="AV6" s="31">
        <f t="shared" si="0"/>
        <v>42853</v>
      </c>
      <c r="AW6" s="31">
        <f t="shared" si="0"/>
        <v>42854</v>
      </c>
      <c r="AX6" s="31">
        <f t="shared" si="0"/>
        <v>42855</v>
      </c>
      <c r="AY6" s="131">
        <f t="shared" si="0"/>
        <v>42856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12" si="1">G7+F7</f>
        <v>0</v>
      </c>
      <c r="I7" s="36"/>
      <c r="J7" s="37"/>
      <c r="K7" s="37"/>
      <c r="L7" s="149">
        <f>SUM($S7:$AW7)</f>
        <v>0</v>
      </c>
      <c r="M7" s="167" t="str">
        <f>IF(AND(OR($S7="decembre",$S7="janvier",$S7="fevrier",$S7="mars",$S7="avril"),$H7-$Q7&gt;0),$H7-$Q7,"")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42">
        <f>IF(OR($S7="decembre",$S7="janvier",$S7="fevrier",$S7="mars",$S7="avril"),0,IF(OR($S7="mai",$S7="juin",$S7="juillet",$S7="août",$S7="septembre",$S7="novembre",$S7="octobre"),2,IF(OR($S7=""),1)))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19" si="3">SUM($S8:$AW8)</f>
        <v>0</v>
      </c>
      <c r="M8" s="39" t="str">
        <f>IF(AND(OR($S8="decembre",$S8="janvier",$S8="fevrier",$S8="mars",$S8="avril"),$H8-$Q8&gt;0),$H8-$Q8,"")</f>
        <v/>
      </c>
      <c r="N8" s="40"/>
      <c r="O8" s="41">
        <f t="shared" si="2"/>
        <v>0</v>
      </c>
      <c r="P8" s="74">
        <f t="shared" ref="P8:P48" si="4">IF($O8=$H8,0,$O8-$H8)</f>
        <v>0</v>
      </c>
      <c r="Q8" s="174"/>
      <c r="R8" s="42">
        <f>IF(OR($S8="decembre",$S8="janvier",$S8="fevrier",$S8="mars",$S8="avril"),0,IF(OR($S8="mai",$S8="juin",$S8="juillet",$S8="août",$S8="septembre",$S8="novembre",$S8="octobre"),2,IF(OR($S8=""),1)))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ref="M9:M48" si="5">IF(AND(OR($S9="decembre",$S9="janvier",$S9="fevrier",$S9="mars",$S9="avril"),$H9-$Q9&gt;0),$H9-$Q9,"")</f>
        <v/>
      </c>
      <c r="N9" s="40"/>
      <c r="O9" s="41">
        <f t="shared" si="2"/>
        <v>0</v>
      </c>
      <c r="P9" s="74">
        <f t="shared" si="4"/>
        <v>0</v>
      </c>
      <c r="Q9" s="175"/>
      <c r="R9" s="42">
        <f t="shared" ref="R9:R48" si="6">IF(OR($S9="decembre",$S9="janvier",$S9="fevrier",$S9="mars",$S9="avril"),0,IF(OR($S9="mai",$S9="juin",$S9="juillet",$S9="août",$S9="septembre",$S9="novembre",$S9="octobre"),2,IF(OR($S9=""),1)))</f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5"/>
        <v/>
      </c>
      <c r="N10" s="40"/>
      <c r="O10" s="41">
        <f t="shared" si="2"/>
        <v>0</v>
      </c>
      <c r="P10" s="74">
        <f t="shared" si="4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5"/>
        <v/>
      </c>
      <c r="N11" s="40"/>
      <c r="O11" s="41">
        <f t="shared" si="2"/>
        <v>0</v>
      </c>
      <c r="P11" s="74">
        <f t="shared" si="4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5"/>
        <v/>
      </c>
      <c r="N12" s="40"/>
      <c r="O12" s="41">
        <f t="shared" si="2"/>
        <v>0</v>
      </c>
      <c r="P12" s="74">
        <f t="shared" si="4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ref="H13:H48" si="7">G13+F13</f>
        <v>0</v>
      </c>
      <c r="I13" s="36"/>
      <c r="J13" s="37"/>
      <c r="K13" s="140"/>
      <c r="L13" s="38">
        <f t="shared" si="3"/>
        <v>0</v>
      </c>
      <c r="M13" s="39" t="str">
        <f t="shared" si="5"/>
        <v/>
      </c>
      <c r="N13" s="40"/>
      <c r="O13" s="41">
        <f t="shared" si="2"/>
        <v>0</v>
      </c>
      <c r="P13" s="74">
        <f t="shared" si="4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7"/>
        <v>0</v>
      </c>
      <c r="I14" s="36"/>
      <c r="J14" s="37"/>
      <c r="K14" s="140"/>
      <c r="L14" s="38">
        <f t="shared" si="3"/>
        <v>0</v>
      </c>
      <c r="M14" s="39" t="str">
        <f t="shared" si="5"/>
        <v/>
      </c>
      <c r="N14" s="40"/>
      <c r="O14" s="41">
        <f t="shared" si="2"/>
        <v>0</v>
      </c>
      <c r="P14" s="74">
        <f t="shared" si="4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7"/>
        <v>0</v>
      </c>
      <c r="I15" s="36"/>
      <c r="J15" s="37"/>
      <c r="K15" s="140"/>
      <c r="L15" s="38">
        <f t="shared" si="3"/>
        <v>0</v>
      </c>
      <c r="M15" s="39" t="str">
        <f t="shared" si="5"/>
        <v/>
      </c>
      <c r="N15" s="40"/>
      <c r="O15" s="41">
        <f t="shared" si="2"/>
        <v>0</v>
      </c>
      <c r="P15" s="74">
        <f t="shared" si="4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7"/>
        <v>0</v>
      </c>
      <c r="I16" s="36"/>
      <c r="J16" s="37"/>
      <c r="K16" s="140"/>
      <c r="L16" s="38">
        <f t="shared" si="3"/>
        <v>0</v>
      </c>
      <c r="M16" s="39" t="str">
        <f t="shared" si="5"/>
        <v/>
      </c>
      <c r="N16" s="57"/>
      <c r="O16" s="41">
        <f t="shared" si="2"/>
        <v>0</v>
      </c>
      <c r="P16" s="74">
        <f t="shared" si="4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7"/>
        <v>0</v>
      </c>
      <c r="I17" s="36"/>
      <c r="J17" s="37"/>
      <c r="K17" s="140"/>
      <c r="L17" s="38">
        <f t="shared" si="3"/>
        <v>0</v>
      </c>
      <c r="M17" s="39" t="str">
        <f t="shared" si="5"/>
        <v/>
      </c>
      <c r="N17" s="57"/>
      <c r="O17" s="41">
        <f t="shared" si="2"/>
        <v>0</v>
      </c>
      <c r="P17" s="74">
        <f t="shared" si="4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7"/>
        <v>0</v>
      </c>
      <c r="I18" s="36"/>
      <c r="J18" s="37"/>
      <c r="K18" s="140"/>
      <c r="L18" s="38">
        <f t="shared" si="3"/>
        <v>0</v>
      </c>
      <c r="M18" s="39" t="str">
        <f t="shared" si="5"/>
        <v/>
      </c>
      <c r="N18" s="57"/>
      <c r="O18" s="41">
        <f t="shared" si="2"/>
        <v>0</v>
      </c>
      <c r="P18" s="74">
        <f t="shared" si="4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7"/>
        <v>0</v>
      </c>
      <c r="I19" s="111"/>
      <c r="J19" s="37"/>
      <c r="K19" s="140"/>
      <c r="L19" s="114">
        <f t="shared" si="3"/>
        <v>0</v>
      </c>
      <c r="M19" s="39" t="str">
        <f t="shared" si="5"/>
        <v/>
      </c>
      <c r="N19" s="115"/>
      <c r="O19" s="116">
        <f t="shared" si="2"/>
        <v>0</v>
      </c>
      <c r="P19" s="74">
        <f t="shared" si="4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7"/>
        <v>0</v>
      </c>
      <c r="I20" s="36"/>
      <c r="J20" s="37"/>
      <c r="K20" s="49"/>
      <c r="L20" s="38">
        <f t="shared" ref="L20:L31" si="8">SUM($S20:$AW20)</f>
        <v>0</v>
      </c>
      <c r="M20" s="39" t="str">
        <f t="shared" si="5"/>
        <v/>
      </c>
      <c r="N20" s="123"/>
      <c r="O20" s="74">
        <f t="shared" si="2"/>
        <v>0</v>
      </c>
      <c r="P20" s="74">
        <f t="shared" si="4"/>
        <v>0</v>
      </c>
      <c r="Q20" s="175"/>
      <c r="R20" s="42">
        <f t="shared" si="6"/>
        <v>1</v>
      </c>
      <c r="S20" s="45"/>
      <c r="T20" s="142"/>
      <c r="U20" s="44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7"/>
        <v>0</v>
      </c>
      <c r="I21" s="66"/>
      <c r="J21" s="67"/>
      <c r="K21" s="68"/>
      <c r="L21" s="69">
        <f t="shared" si="8"/>
        <v>0</v>
      </c>
      <c r="M21" s="39" t="str">
        <f t="shared" si="5"/>
        <v/>
      </c>
      <c r="N21" s="70"/>
      <c r="O21" s="71">
        <f t="shared" si="2"/>
        <v>0</v>
      </c>
      <c r="P21" s="74">
        <f t="shared" si="4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7"/>
        <v>0</v>
      </c>
      <c r="I22" s="36"/>
      <c r="J22" s="37"/>
      <c r="K22" s="49"/>
      <c r="L22" s="38">
        <f t="shared" si="8"/>
        <v>0</v>
      </c>
      <c r="M22" s="39" t="str">
        <f t="shared" si="5"/>
        <v/>
      </c>
      <c r="N22" s="40"/>
      <c r="O22" s="74">
        <f t="shared" si="2"/>
        <v>0</v>
      </c>
      <c r="P22" s="74">
        <f t="shared" si="4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7"/>
        <v>0</v>
      </c>
      <c r="I23" s="36"/>
      <c r="J23" s="37"/>
      <c r="K23" s="49"/>
      <c r="L23" s="38">
        <f t="shared" si="8"/>
        <v>0</v>
      </c>
      <c r="M23" s="39" t="str">
        <f t="shared" si="5"/>
        <v/>
      </c>
      <c r="N23" s="40"/>
      <c r="O23" s="74">
        <f t="shared" si="2"/>
        <v>0</v>
      </c>
      <c r="P23" s="74">
        <f t="shared" si="4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7"/>
        <v>0</v>
      </c>
      <c r="I24" s="36"/>
      <c r="J24" s="37"/>
      <c r="K24" s="49"/>
      <c r="L24" s="38">
        <f t="shared" si="8"/>
        <v>0</v>
      </c>
      <c r="M24" s="39" t="str">
        <f t="shared" si="5"/>
        <v/>
      </c>
      <c r="N24" s="40"/>
      <c r="O24" s="74">
        <f t="shared" si="2"/>
        <v>0</v>
      </c>
      <c r="P24" s="74">
        <f t="shared" si="4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7"/>
        <v>0</v>
      </c>
      <c r="I25" s="36"/>
      <c r="J25" s="37"/>
      <c r="K25" s="49"/>
      <c r="L25" s="38">
        <f t="shared" si="8"/>
        <v>0</v>
      </c>
      <c r="M25" s="39" t="str">
        <f t="shared" si="5"/>
        <v/>
      </c>
      <c r="N25" s="40"/>
      <c r="O25" s="74">
        <f t="shared" si="2"/>
        <v>0</v>
      </c>
      <c r="P25" s="74">
        <f t="shared" si="4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7"/>
        <v>0</v>
      </c>
      <c r="I26" s="36"/>
      <c r="J26" s="37"/>
      <c r="K26" s="49"/>
      <c r="L26" s="38">
        <f t="shared" si="8"/>
        <v>0</v>
      </c>
      <c r="M26" s="39" t="str">
        <f t="shared" si="5"/>
        <v/>
      </c>
      <c r="N26" s="40"/>
      <c r="O26" s="74">
        <f t="shared" si="2"/>
        <v>0</v>
      </c>
      <c r="P26" s="74">
        <f t="shared" si="4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7"/>
        <v>0</v>
      </c>
      <c r="I27" s="36"/>
      <c r="J27" s="37"/>
      <c r="K27" s="49"/>
      <c r="L27" s="38">
        <f t="shared" si="8"/>
        <v>0</v>
      </c>
      <c r="M27" s="39" t="str">
        <f t="shared" si="5"/>
        <v/>
      </c>
      <c r="N27" s="40"/>
      <c r="O27" s="74">
        <f t="shared" si="2"/>
        <v>0</v>
      </c>
      <c r="P27" s="74">
        <f t="shared" si="4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7"/>
        <v>0</v>
      </c>
      <c r="I28" s="36"/>
      <c r="J28" s="37"/>
      <c r="K28" s="49"/>
      <c r="L28" s="38">
        <f t="shared" si="8"/>
        <v>0</v>
      </c>
      <c r="M28" s="39" t="str">
        <f t="shared" si="5"/>
        <v/>
      </c>
      <c r="N28" s="40"/>
      <c r="O28" s="74">
        <f t="shared" si="2"/>
        <v>0</v>
      </c>
      <c r="P28" s="74">
        <f t="shared" si="4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7"/>
        <v>0</v>
      </c>
      <c r="I29" s="36"/>
      <c r="J29" s="37"/>
      <c r="K29" s="49"/>
      <c r="L29" s="38">
        <f t="shared" si="8"/>
        <v>0</v>
      </c>
      <c r="M29" s="39" t="str">
        <f t="shared" si="5"/>
        <v/>
      </c>
      <c r="N29" s="40"/>
      <c r="O29" s="74">
        <f t="shared" si="2"/>
        <v>0</v>
      </c>
      <c r="P29" s="74">
        <f t="shared" si="4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7"/>
        <v>0</v>
      </c>
      <c r="I30" s="36"/>
      <c r="J30" s="37"/>
      <c r="K30" s="49"/>
      <c r="L30" s="38">
        <f t="shared" si="8"/>
        <v>0</v>
      </c>
      <c r="M30" s="39" t="str">
        <f t="shared" si="5"/>
        <v/>
      </c>
      <c r="N30" s="40"/>
      <c r="O30" s="74">
        <f t="shared" si="2"/>
        <v>0</v>
      </c>
      <c r="P30" s="74">
        <f t="shared" si="4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7"/>
        <v>0</v>
      </c>
      <c r="I31" s="36"/>
      <c r="J31" s="37"/>
      <c r="K31" s="49"/>
      <c r="L31" s="38">
        <f t="shared" si="8"/>
        <v>0</v>
      </c>
      <c r="M31" s="39" t="str">
        <f t="shared" si="5"/>
        <v/>
      </c>
      <c r="N31" s="40"/>
      <c r="O31" s="74">
        <f t="shared" si="2"/>
        <v>0</v>
      </c>
      <c r="P31" s="74">
        <f t="shared" si="4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7"/>
        <v>0</v>
      </c>
      <c r="I32" s="36"/>
      <c r="J32" s="78"/>
      <c r="K32" s="79"/>
      <c r="L32" s="38">
        <f>SUM($S32:$AW32)</f>
        <v>0</v>
      </c>
      <c r="M32" s="39" t="str">
        <f t="shared" si="5"/>
        <v/>
      </c>
      <c r="N32" s="40"/>
      <c r="O32" s="74">
        <f t="shared" si="2"/>
        <v>0</v>
      </c>
      <c r="P32" s="74">
        <f t="shared" si="4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7"/>
        <v>0</v>
      </c>
      <c r="I33" s="111"/>
      <c r="J33" s="112"/>
      <c r="K33" s="113"/>
      <c r="L33" s="127">
        <f>SUM($S33:$AW33)</f>
        <v>0</v>
      </c>
      <c r="M33" s="39" t="str">
        <f t="shared" si="5"/>
        <v/>
      </c>
      <c r="N33" s="115"/>
      <c r="O33" s="116">
        <f t="shared" si="2"/>
        <v>0</v>
      </c>
      <c r="P33" s="74">
        <f t="shared" si="4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7"/>
        <v>0</v>
      </c>
      <c r="I34" s="36"/>
      <c r="J34" s="37"/>
      <c r="K34" s="49"/>
      <c r="L34" s="38">
        <f>SUM($S34:$AW34)</f>
        <v>0</v>
      </c>
      <c r="M34" s="39" t="str">
        <f t="shared" si="5"/>
        <v/>
      </c>
      <c r="N34" s="123"/>
      <c r="O34" s="74">
        <f t="shared" si="2"/>
        <v>0</v>
      </c>
      <c r="P34" s="74">
        <f t="shared" si="4"/>
        <v>0</v>
      </c>
      <c r="Q34" s="175"/>
      <c r="R34" s="42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7"/>
        <v>0</v>
      </c>
      <c r="I35" s="36"/>
      <c r="J35" s="37"/>
      <c r="K35" s="49"/>
      <c r="L35" s="38">
        <f>SUM($S35:$AW35)</f>
        <v>0</v>
      </c>
      <c r="M35" s="39" t="str">
        <f t="shared" si="5"/>
        <v/>
      </c>
      <c r="N35" s="123"/>
      <c r="O35" s="74">
        <f t="shared" si="2"/>
        <v>0</v>
      </c>
      <c r="P35" s="74">
        <f t="shared" si="4"/>
        <v>0</v>
      </c>
      <c r="Q35" s="175"/>
      <c r="R35" s="42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7"/>
        <v>0</v>
      </c>
      <c r="I36" s="36"/>
      <c r="J36" s="37"/>
      <c r="K36" s="49"/>
      <c r="L36" s="38">
        <f t="shared" ref="L36:L38" si="9">SUM($S36:$AW36)</f>
        <v>0</v>
      </c>
      <c r="M36" s="39" t="str">
        <f t="shared" si="5"/>
        <v/>
      </c>
      <c r="N36" s="123"/>
      <c r="O36" s="74">
        <f t="shared" si="2"/>
        <v>0</v>
      </c>
      <c r="P36" s="74">
        <f t="shared" si="4"/>
        <v>0</v>
      </c>
      <c r="Q36" s="175"/>
      <c r="R36" s="42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7"/>
        <v>0</v>
      </c>
      <c r="I37" s="36"/>
      <c r="J37" s="37"/>
      <c r="K37" s="49"/>
      <c r="L37" s="38">
        <f t="shared" si="9"/>
        <v>0</v>
      </c>
      <c r="M37" s="39" t="str">
        <f t="shared" si="5"/>
        <v/>
      </c>
      <c r="N37" s="123"/>
      <c r="O37" s="74">
        <f t="shared" si="2"/>
        <v>0</v>
      </c>
      <c r="P37" s="74">
        <f t="shared" si="4"/>
        <v>0</v>
      </c>
      <c r="Q37" s="175"/>
      <c r="R37" s="42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7"/>
        <v>0</v>
      </c>
      <c r="I38" s="59"/>
      <c r="J38" s="60"/>
      <c r="K38" s="61"/>
      <c r="L38" s="62">
        <f t="shared" si="9"/>
        <v>0</v>
      </c>
      <c r="M38" s="39" t="str">
        <f t="shared" si="5"/>
        <v/>
      </c>
      <c r="N38" s="129"/>
      <c r="O38" s="63">
        <f t="shared" si="2"/>
        <v>0</v>
      </c>
      <c r="P38" s="74">
        <f t="shared" si="4"/>
        <v>0</v>
      </c>
      <c r="Q38" s="180"/>
      <c r="R38" s="42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7"/>
        <v>0</v>
      </c>
      <c r="I39" s="66"/>
      <c r="J39" s="67"/>
      <c r="K39" s="68"/>
      <c r="L39" s="69">
        <f>SUM($S39:$AW39)</f>
        <v>0</v>
      </c>
      <c r="M39" s="39" t="str">
        <f t="shared" si="5"/>
        <v/>
      </c>
      <c r="N39" s="70"/>
      <c r="O39" s="71">
        <f>($F39+$G39)*$I39</f>
        <v>0</v>
      </c>
      <c r="P39" s="74">
        <f t="shared" si="4"/>
        <v>0</v>
      </c>
      <c r="Q39" s="179"/>
      <c r="R39" s="42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7"/>
        <v>0</v>
      </c>
      <c r="I40" s="36"/>
      <c r="J40" s="37"/>
      <c r="K40" s="49"/>
      <c r="L40" s="38">
        <f t="shared" ref="L40:L48" si="10">SUM($S40:$AW40)</f>
        <v>0</v>
      </c>
      <c r="M40" s="39" t="str">
        <f t="shared" si="5"/>
        <v/>
      </c>
      <c r="N40" s="40"/>
      <c r="O40" s="74">
        <f t="shared" si="2"/>
        <v>0</v>
      </c>
      <c r="P40" s="74">
        <f t="shared" si="4"/>
        <v>0</v>
      </c>
      <c r="Q40" s="175"/>
      <c r="R40" s="42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7"/>
        <v>0</v>
      </c>
      <c r="I41" s="36"/>
      <c r="J41" s="37"/>
      <c r="K41" s="49"/>
      <c r="L41" s="38">
        <f>SUM($S41:$AW41)</f>
        <v>0</v>
      </c>
      <c r="M41" s="39" t="str">
        <f t="shared" si="5"/>
        <v/>
      </c>
      <c r="N41" s="40"/>
      <c r="O41" s="41">
        <f t="shared" si="2"/>
        <v>0</v>
      </c>
      <c r="P41" s="74">
        <f t="shared" si="4"/>
        <v>0</v>
      </c>
      <c r="Q41" s="177"/>
      <c r="R41" s="42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7"/>
        <v>0</v>
      </c>
      <c r="I42" s="36"/>
      <c r="J42" s="37"/>
      <c r="K42" s="49"/>
      <c r="L42" s="38">
        <f t="shared" ref="L42:L47" si="11">SUM($S42:$AW42)</f>
        <v>0</v>
      </c>
      <c r="M42" s="39" t="str">
        <f t="shared" si="5"/>
        <v/>
      </c>
      <c r="N42" s="40"/>
      <c r="O42" s="41">
        <f t="shared" si="2"/>
        <v>0</v>
      </c>
      <c r="P42" s="74">
        <f t="shared" si="4"/>
        <v>0</v>
      </c>
      <c r="Q42" s="177"/>
      <c r="R42" s="42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7"/>
        <v>0</v>
      </c>
      <c r="I43" s="36"/>
      <c r="J43" s="37"/>
      <c r="K43" s="49"/>
      <c r="L43" s="38">
        <f t="shared" si="11"/>
        <v>0</v>
      </c>
      <c r="M43" s="39" t="str">
        <f t="shared" si="5"/>
        <v/>
      </c>
      <c r="N43" s="40"/>
      <c r="O43" s="41">
        <f t="shared" si="2"/>
        <v>0</v>
      </c>
      <c r="P43" s="74">
        <f t="shared" si="4"/>
        <v>0</v>
      </c>
      <c r="Q43" s="177"/>
      <c r="R43" s="42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7"/>
        <v>0</v>
      </c>
      <c r="I44" s="36"/>
      <c r="J44" s="37"/>
      <c r="K44" s="49"/>
      <c r="L44" s="38">
        <f t="shared" si="11"/>
        <v>0</v>
      </c>
      <c r="M44" s="39" t="str">
        <f t="shared" si="5"/>
        <v/>
      </c>
      <c r="N44" s="40"/>
      <c r="O44" s="41">
        <f t="shared" si="2"/>
        <v>0</v>
      </c>
      <c r="P44" s="74">
        <f t="shared" si="4"/>
        <v>0</v>
      </c>
      <c r="Q44" s="177"/>
      <c r="R44" s="42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7"/>
        <v>0</v>
      </c>
      <c r="I45" s="36"/>
      <c r="J45" s="37"/>
      <c r="K45" s="56"/>
      <c r="L45" s="38">
        <f t="shared" si="11"/>
        <v>0</v>
      </c>
      <c r="M45" s="39" t="str">
        <f t="shared" si="5"/>
        <v/>
      </c>
      <c r="N45" s="57"/>
      <c r="O45" s="41">
        <f t="shared" si="2"/>
        <v>0</v>
      </c>
      <c r="P45" s="74">
        <f t="shared" si="4"/>
        <v>0</v>
      </c>
      <c r="Q45" s="177"/>
      <c r="R45" s="42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7"/>
        <v>0</v>
      </c>
      <c r="I46" s="36"/>
      <c r="J46" s="37"/>
      <c r="K46" s="56"/>
      <c r="L46" s="38">
        <f t="shared" si="11"/>
        <v>0</v>
      </c>
      <c r="M46" s="39" t="str">
        <f t="shared" si="5"/>
        <v/>
      </c>
      <c r="N46" s="57"/>
      <c r="O46" s="41">
        <f t="shared" si="2"/>
        <v>0</v>
      </c>
      <c r="P46" s="74">
        <f t="shared" si="4"/>
        <v>0</v>
      </c>
      <c r="Q46" s="177"/>
      <c r="R46" s="42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7"/>
        <v>0</v>
      </c>
      <c r="I47" s="36"/>
      <c r="J47" s="37"/>
      <c r="K47" s="56"/>
      <c r="L47" s="38">
        <f t="shared" si="11"/>
        <v>0</v>
      </c>
      <c r="M47" s="39" t="str">
        <f t="shared" si="5"/>
        <v/>
      </c>
      <c r="N47" s="57"/>
      <c r="O47" s="41">
        <f t="shared" si="2"/>
        <v>0</v>
      </c>
      <c r="P47" s="74">
        <f t="shared" si="4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7"/>
        <v>0</v>
      </c>
      <c r="I48" s="84"/>
      <c r="J48" s="170"/>
      <c r="K48" s="171"/>
      <c r="L48" s="160">
        <f t="shared" si="10"/>
        <v>0</v>
      </c>
      <c r="M48" s="39" t="str">
        <f t="shared" si="5"/>
        <v/>
      </c>
      <c r="N48" s="162"/>
      <c r="O48" s="163">
        <f t="shared" si="2"/>
        <v>0</v>
      </c>
      <c r="P48" s="74">
        <f t="shared" si="4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SUMIF(R7:R48,1,O7:P48)</f>
        <v>0</v>
      </c>
      <c r="P53" s="98">
        <f>O53</f>
        <v>0</v>
      </c>
      <c r="Q53" s="98">
        <f>SUMIF(S7:S48,"avril",Q7:Q48)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SUMIF(S7:S48,"mai",H7:H48)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125" priority="1">
      <formula>WEEKDAY(U$6,2)&gt;5</formula>
    </cfRule>
  </conditionalFormatting>
  <conditionalFormatting sqref="A7:E48 L7:S48">
    <cfRule type="containsBlanks" dxfId="124" priority="9">
      <formula>LEN(TRIM(A7))=0</formula>
    </cfRule>
  </conditionalFormatting>
  <conditionalFormatting sqref="Q7:Q48 M7:M48">
    <cfRule type="cellIs" dxfId="123" priority="10" operator="lessThan">
      <formula>$H7</formula>
    </cfRule>
  </conditionalFormatting>
  <conditionalFormatting sqref="O49">
    <cfRule type="cellIs" dxfId="122" priority="11" operator="greaterThanOrEqual">
      <formula>$L$49</formula>
    </cfRule>
    <cfRule type="cellIs" dxfId="121" priority="12" operator="lessThan">
      <formula>$L$49</formula>
    </cfRule>
  </conditionalFormatting>
  <conditionalFormatting sqref="P49">
    <cfRule type="cellIs" dxfId="120" priority="8" operator="greaterThanOrEqual">
      <formula>$O$49</formula>
    </cfRule>
  </conditionalFormatting>
  <conditionalFormatting sqref="F7:G48">
    <cfRule type="expression" dxfId="119" priority="7">
      <formula>AND($F7="",$G7="")</formula>
    </cfRule>
  </conditionalFormatting>
  <conditionalFormatting sqref="S7:S48">
    <cfRule type="notContainsText" dxfId="118" priority="14" operator="notContains" text="avril">
      <formula>ISERROR(SEARCH("avril",S7))</formula>
    </cfRule>
  </conditionalFormatting>
  <conditionalFormatting sqref="Q49">
    <cfRule type="cellIs" dxfId="117" priority="5" operator="greaterThanOrEqual">
      <formula>$O$49</formula>
    </cfRule>
    <cfRule type="cellIs" dxfId="116" priority="6" operator="lessThan">
      <formula>$O$49</formula>
    </cfRule>
  </conditionalFormatting>
  <conditionalFormatting sqref="L7:L48">
    <cfRule type="cellIs" dxfId="115" priority="4" operator="greaterThan">
      <formula>$H7</formula>
    </cfRule>
  </conditionalFormatting>
  <conditionalFormatting sqref="O7:O13 O15:O48">
    <cfRule type="cellIs" dxfId="114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113" priority="54">
      <formula>OR($S7="janvier",$S7="decembre",$S7="fevrier",$S7="mars",$S7="avril")</formula>
    </cfRule>
  </conditionalFormatting>
  <conditionalFormatting sqref="U7:AY48">
    <cfRule type="expression" dxfId="112" priority="57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42856</v>
      </c>
      <c r="V1" s="143">
        <v>42857</v>
      </c>
      <c r="W1" s="143">
        <v>42858</v>
      </c>
      <c r="X1" s="143">
        <v>42859</v>
      </c>
      <c r="Y1" s="143">
        <v>42860</v>
      </c>
      <c r="Z1" s="143">
        <v>42861</v>
      </c>
      <c r="AA1" s="143">
        <v>42862</v>
      </c>
      <c r="AB1" s="143">
        <v>42863</v>
      </c>
      <c r="AC1" s="143">
        <v>42864</v>
      </c>
      <c r="AD1" s="143">
        <v>42865</v>
      </c>
      <c r="AE1" s="143">
        <v>42866</v>
      </c>
      <c r="AF1" s="143">
        <v>42867</v>
      </c>
      <c r="AG1" s="143">
        <v>42868</v>
      </c>
      <c r="AH1" s="143">
        <v>42869</v>
      </c>
      <c r="AI1" s="143">
        <v>42870</v>
      </c>
      <c r="AJ1" s="143">
        <v>42871</v>
      </c>
      <c r="AK1" s="143">
        <v>42872</v>
      </c>
      <c r="AL1" s="143">
        <v>42873</v>
      </c>
      <c r="AM1" s="143">
        <v>42874</v>
      </c>
      <c r="AN1" s="143">
        <v>42875</v>
      </c>
      <c r="AO1" s="143">
        <v>42876</v>
      </c>
      <c r="AP1" s="143">
        <v>42877</v>
      </c>
      <c r="AQ1" s="143">
        <v>42878</v>
      </c>
      <c r="AR1" s="143">
        <v>42879</v>
      </c>
      <c r="AS1" s="143">
        <v>42880</v>
      </c>
      <c r="AT1" s="143">
        <v>42881</v>
      </c>
      <c r="AU1" s="143">
        <v>42882</v>
      </c>
      <c r="AV1" s="143">
        <v>42883</v>
      </c>
      <c r="AW1" s="143">
        <v>42884</v>
      </c>
      <c r="AX1" s="143">
        <v>42885</v>
      </c>
      <c r="AY1" s="143">
        <v>42886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5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3"/>
      <c r="N4" s="193" t="s">
        <v>4</v>
      </c>
      <c r="O4" s="194"/>
      <c r="P4" s="194"/>
      <c r="Q4" s="194"/>
      <c r="R4" s="194"/>
      <c r="S4" s="195"/>
      <c r="T4" s="15"/>
      <c r="U4" s="16"/>
      <c r="W4" s="16">
        <f>WEEKNUM(Y6)</f>
        <v>18</v>
      </c>
      <c r="AC4" s="16"/>
      <c r="AD4" s="16">
        <f>WEEKNUM(AI6)</f>
        <v>20</v>
      </c>
      <c r="AH4" s="16"/>
      <c r="AJ4" s="16"/>
      <c r="AK4" s="16">
        <f>WEEKNUM(AP6)</f>
        <v>21</v>
      </c>
      <c r="AO4" s="16"/>
      <c r="AQ4" s="16"/>
      <c r="AR4" s="16">
        <f>WEEKNUM(AW6)</f>
        <v>22</v>
      </c>
      <c r="AV4" s="16"/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42856</v>
      </c>
      <c r="V6" s="31">
        <f t="shared" ref="V6:AY6" si="0">U6+1</f>
        <v>42857</v>
      </c>
      <c r="W6" s="31">
        <f t="shared" si="0"/>
        <v>42858</v>
      </c>
      <c r="X6" s="31">
        <f t="shared" si="0"/>
        <v>42859</v>
      </c>
      <c r="Y6" s="31">
        <f t="shared" si="0"/>
        <v>42860</v>
      </c>
      <c r="Z6" s="31">
        <f t="shared" si="0"/>
        <v>42861</v>
      </c>
      <c r="AA6" s="31">
        <f t="shared" si="0"/>
        <v>42862</v>
      </c>
      <c r="AB6" s="31">
        <f t="shared" si="0"/>
        <v>42863</v>
      </c>
      <c r="AC6" s="31">
        <f t="shared" si="0"/>
        <v>42864</v>
      </c>
      <c r="AD6" s="31">
        <f t="shared" si="0"/>
        <v>42865</v>
      </c>
      <c r="AE6" s="31">
        <f t="shared" si="0"/>
        <v>42866</v>
      </c>
      <c r="AF6" s="31">
        <f t="shared" si="0"/>
        <v>42867</v>
      </c>
      <c r="AG6" s="31">
        <f t="shared" si="0"/>
        <v>42868</v>
      </c>
      <c r="AH6" s="31">
        <f t="shared" si="0"/>
        <v>42869</v>
      </c>
      <c r="AI6" s="31">
        <f t="shared" si="0"/>
        <v>42870</v>
      </c>
      <c r="AJ6" s="31">
        <f t="shared" si="0"/>
        <v>42871</v>
      </c>
      <c r="AK6" s="31">
        <f t="shared" si="0"/>
        <v>42872</v>
      </c>
      <c r="AL6" s="31">
        <f t="shared" si="0"/>
        <v>42873</v>
      </c>
      <c r="AM6" s="31">
        <f t="shared" si="0"/>
        <v>42874</v>
      </c>
      <c r="AN6" s="31">
        <f t="shared" si="0"/>
        <v>42875</v>
      </c>
      <c r="AO6" s="31">
        <f t="shared" si="0"/>
        <v>42876</v>
      </c>
      <c r="AP6" s="31">
        <f t="shared" si="0"/>
        <v>42877</v>
      </c>
      <c r="AQ6" s="31">
        <f t="shared" si="0"/>
        <v>42878</v>
      </c>
      <c r="AR6" s="31">
        <f t="shared" si="0"/>
        <v>42879</v>
      </c>
      <c r="AS6" s="31">
        <f t="shared" si="0"/>
        <v>42880</v>
      </c>
      <c r="AT6" s="31">
        <f t="shared" si="0"/>
        <v>42881</v>
      </c>
      <c r="AU6" s="31">
        <f t="shared" si="0"/>
        <v>42882</v>
      </c>
      <c r="AV6" s="31">
        <f t="shared" si="0"/>
        <v>42883</v>
      </c>
      <c r="AW6" s="31">
        <f t="shared" si="0"/>
        <v>42884</v>
      </c>
      <c r="AX6" s="31">
        <f t="shared" si="0"/>
        <v>42885</v>
      </c>
      <c r="AY6" s="131">
        <f t="shared" si="0"/>
        <v>42886</v>
      </c>
      <c r="AZ6" s="133"/>
      <c r="BA6" s="32"/>
      <c r="BB6" s="32"/>
      <c r="BC6" s="5"/>
    </row>
    <row r="7" spans="1:56" x14ac:dyDescent="0.25">
      <c r="A7" s="33"/>
      <c r="B7" s="34"/>
      <c r="C7" s="34"/>
      <c r="D7" s="65"/>
      <c r="E7" s="136"/>
      <c r="F7" s="137"/>
      <c r="G7" s="137"/>
      <c r="H7" s="35">
        <f t="shared" ref="H7:H12" si="1">G7+F7</f>
        <v>0</v>
      </c>
      <c r="I7" s="36"/>
      <c r="J7" s="37"/>
      <c r="K7" s="37"/>
      <c r="L7" s="149">
        <f>SUM($S7:$AW7)</f>
        <v>0</v>
      </c>
      <c r="M7" s="167" t="str">
        <f>IF(AND(OR($S7="janvier",$S7="fevrier",$S7="mars",$S7="avril",$S7="mai"),$H7-$Q7&gt;0),$H7-$Q7,"")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42">
        <f>IF(OR($S7="janvier",$S7="fevrier",$S7="mars",$S7="avril",$S7="mai"),0,IF(OR($S7="juin",$S7="juillet",$S7="août",$S7="septembre",$S7="novembre",$S7="octobre",$S7="decembre"),2,IF(OR($S7=""),1)))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19" si="3">SUM($S8:$AW8)</f>
        <v>0</v>
      </c>
      <c r="M8" s="39" t="str">
        <f t="shared" ref="M8:M47" si="4">IF(AND(OR($S8="janvier",$S8="fevrier",$S8="mars",$S8="avril",$S8="mai"),$H8-$Q8&gt;0),$H8-$Q8,"")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42">
        <f t="shared" ref="R8:R47" si="6">IF(OR($S8="janvier",$S8="fevrier",$S8="mars",$S8="avril",$S8="mai"),0,IF(OR($S8="juin",$S8="juillet",$S8="août",$S8="septembre",$S8="novembre",$S8="octobre",$S8="decembre"),2,IF(OR($S8=""),1)))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x14ac:dyDescent="0.25">
      <c r="A13" s="55"/>
      <c r="B13" s="48"/>
      <c r="C13" s="53"/>
      <c r="D13" s="65"/>
      <c r="E13" s="136"/>
      <c r="F13" s="137"/>
      <c r="G13" s="137"/>
      <c r="H13" s="35">
        <f t="shared" ref="H13:H48" si="7">G13+F13</f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x14ac:dyDescent="0.25">
      <c r="A14" s="33"/>
      <c r="B14" s="48"/>
      <c r="C14" s="53"/>
      <c r="D14" s="65"/>
      <c r="E14" s="136"/>
      <c r="F14" s="137"/>
      <c r="G14" s="137"/>
      <c r="H14" s="35">
        <f t="shared" si="7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x14ac:dyDescent="0.25">
      <c r="A15" s="33"/>
      <c r="B15" s="48"/>
      <c r="C15" s="53"/>
      <c r="D15" s="65"/>
      <c r="E15" s="136"/>
      <c r="F15" s="137"/>
      <c r="G15" s="137"/>
      <c r="H15" s="35">
        <f t="shared" si="7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x14ac:dyDescent="0.25">
      <c r="A16" s="33"/>
      <c r="B16" s="48"/>
      <c r="C16" s="53"/>
      <c r="D16" s="65"/>
      <c r="E16" s="136"/>
      <c r="F16" s="137"/>
      <c r="G16" s="137"/>
      <c r="H16" s="35">
        <f t="shared" si="7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x14ac:dyDescent="0.25">
      <c r="A17" s="33"/>
      <c r="B17" s="48"/>
      <c r="C17" s="53"/>
      <c r="D17" s="65"/>
      <c r="E17" s="136"/>
      <c r="F17" s="137"/>
      <c r="G17" s="137"/>
      <c r="H17" s="35">
        <f t="shared" si="7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x14ac:dyDescent="0.25">
      <c r="A18" s="33"/>
      <c r="B18" s="48"/>
      <c r="C18" s="53"/>
      <c r="D18" s="65"/>
      <c r="E18" s="136"/>
      <c r="F18" s="137"/>
      <c r="G18" s="137"/>
      <c r="H18" s="35">
        <f t="shared" si="7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x14ac:dyDescent="0.25">
      <c r="A19" s="108"/>
      <c r="B19" s="109"/>
      <c r="C19" s="110"/>
      <c r="D19" s="65"/>
      <c r="E19" s="136"/>
      <c r="F19" s="138"/>
      <c r="G19" s="138"/>
      <c r="H19" s="35">
        <f t="shared" si="7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x14ac:dyDescent="0.25">
      <c r="A20" s="51"/>
      <c r="B20" s="34"/>
      <c r="C20" s="34"/>
      <c r="D20" s="65"/>
      <c r="E20" s="136"/>
      <c r="F20" s="123"/>
      <c r="G20" s="123"/>
      <c r="H20" s="35">
        <f t="shared" si="7"/>
        <v>0</v>
      </c>
      <c r="I20" s="36"/>
      <c r="J20" s="37"/>
      <c r="K20" s="49"/>
      <c r="L20" s="38">
        <f t="shared" ref="L20:L31" si="8">SUM($S20:$AW20)</f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44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x14ac:dyDescent="0.25">
      <c r="A21" s="64"/>
      <c r="B21" s="73"/>
      <c r="C21" s="73"/>
      <c r="D21" s="65"/>
      <c r="E21" s="136"/>
      <c r="F21" s="137"/>
      <c r="G21" s="137"/>
      <c r="H21" s="35">
        <f t="shared" si="7"/>
        <v>0</v>
      </c>
      <c r="I21" s="66"/>
      <c r="J21" s="67"/>
      <c r="K21" s="68"/>
      <c r="L21" s="69">
        <f t="shared" si="8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x14ac:dyDescent="0.25">
      <c r="A22" s="33"/>
      <c r="B22" s="75"/>
      <c r="C22" s="53"/>
      <c r="D22" s="65"/>
      <c r="E22" s="136"/>
      <c r="F22" s="137"/>
      <c r="G22" s="137"/>
      <c r="H22" s="35">
        <f t="shared" si="7"/>
        <v>0</v>
      </c>
      <c r="I22" s="36"/>
      <c r="J22" s="37"/>
      <c r="K22" s="49"/>
      <c r="L22" s="38">
        <f t="shared" si="8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x14ac:dyDescent="0.25">
      <c r="A23" s="33"/>
      <c r="B23" s="77"/>
      <c r="C23" s="53"/>
      <c r="D23" s="65"/>
      <c r="E23" s="136"/>
      <c r="F23" s="137"/>
      <c r="G23" s="137"/>
      <c r="H23" s="35">
        <f t="shared" si="7"/>
        <v>0</v>
      </c>
      <c r="I23" s="36"/>
      <c r="J23" s="37"/>
      <c r="K23" s="49"/>
      <c r="L23" s="38">
        <f t="shared" si="8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x14ac:dyDescent="0.25">
      <c r="A24" s="33"/>
      <c r="B24" s="75"/>
      <c r="C24" s="53"/>
      <c r="D24" s="65"/>
      <c r="E24" s="136"/>
      <c r="F24" s="137"/>
      <c r="G24" s="137"/>
      <c r="H24" s="35">
        <f t="shared" si="7"/>
        <v>0</v>
      </c>
      <c r="I24" s="36"/>
      <c r="J24" s="37"/>
      <c r="K24" s="49"/>
      <c r="L24" s="38">
        <f t="shared" si="8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x14ac:dyDescent="0.25">
      <c r="A25" s="33"/>
      <c r="B25" s="75"/>
      <c r="C25" s="53"/>
      <c r="D25" s="65"/>
      <c r="E25" s="136"/>
      <c r="F25" s="137"/>
      <c r="G25" s="137"/>
      <c r="H25" s="35">
        <f t="shared" si="7"/>
        <v>0</v>
      </c>
      <c r="I25" s="36"/>
      <c r="J25" s="37"/>
      <c r="K25" s="49"/>
      <c r="L25" s="38">
        <f t="shared" si="8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x14ac:dyDescent="0.25">
      <c r="A26" s="33"/>
      <c r="B26" s="75"/>
      <c r="C26" s="53"/>
      <c r="D26" s="65"/>
      <c r="E26" s="136"/>
      <c r="F26" s="137"/>
      <c r="G26" s="137"/>
      <c r="H26" s="35">
        <f t="shared" si="7"/>
        <v>0</v>
      </c>
      <c r="I26" s="36"/>
      <c r="J26" s="37"/>
      <c r="K26" s="49"/>
      <c r="L26" s="38">
        <f t="shared" si="8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x14ac:dyDescent="0.25">
      <c r="A27" s="33"/>
      <c r="B27" s="77"/>
      <c r="C27" s="53"/>
      <c r="D27" s="65"/>
      <c r="E27" s="136"/>
      <c r="F27" s="137"/>
      <c r="G27" s="137"/>
      <c r="H27" s="35">
        <f t="shared" si="7"/>
        <v>0</v>
      </c>
      <c r="I27" s="36"/>
      <c r="J27" s="37"/>
      <c r="K27" s="49"/>
      <c r="L27" s="38">
        <f t="shared" si="8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x14ac:dyDescent="0.25">
      <c r="A28" s="33"/>
      <c r="B28" s="75"/>
      <c r="C28" s="53"/>
      <c r="D28" s="65"/>
      <c r="E28" s="136"/>
      <c r="F28" s="137"/>
      <c r="G28" s="137"/>
      <c r="H28" s="35">
        <f t="shared" si="7"/>
        <v>0</v>
      </c>
      <c r="I28" s="36"/>
      <c r="J28" s="37"/>
      <c r="K28" s="49"/>
      <c r="L28" s="38">
        <f t="shared" si="8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x14ac:dyDescent="0.25">
      <c r="A29" s="33"/>
      <c r="B29" s="75"/>
      <c r="C29" s="53"/>
      <c r="D29" s="65"/>
      <c r="E29" s="136"/>
      <c r="F29" s="137"/>
      <c r="G29" s="137"/>
      <c r="H29" s="35">
        <f t="shared" si="7"/>
        <v>0</v>
      </c>
      <c r="I29" s="36"/>
      <c r="J29" s="37"/>
      <c r="K29" s="49"/>
      <c r="L29" s="38">
        <f t="shared" si="8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x14ac:dyDescent="0.25">
      <c r="A30" s="33"/>
      <c r="B30" s="75"/>
      <c r="C30" s="53"/>
      <c r="D30" s="65"/>
      <c r="E30" s="136"/>
      <c r="F30" s="137"/>
      <c r="G30" s="137"/>
      <c r="H30" s="35">
        <f t="shared" si="7"/>
        <v>0</v>
      </c>
      <c r="I30" s="36"/>
      <c r="J30" s="37"/>
      <c r="K30" s="49"/>
      <c r="L30" s="38">
        <f t="shared" si="8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x14ac:dyDescent="0.25">
      <c r="A31" s="33"/>
      <c r="B31" s="48"/>
      <c r="C31" s="53"/>
      <c r="D31" s="65"/>
      <c r="E31" s="136"/>
      <c r="F31" s="137"/>
      <c r="G31" s="137"/>
      <c r="H31" s="35">
        <f t="shared" si="7"/>
        <v>0</v>
      </c>
      <c r="I31" s="36"/>
      <c r="J31" s="37"/>
      <c r="K31" s="49"/>
      <c r="L31" s="38">
        <f t="shared" si="8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x14ac:dyDescent="0.25">
      <c r="A32" s="51"/>
      <c r="B32" s="75"/>
      <c r="C32" s="53"/>
      <c r="D32" s="65"/>
      <c r="E32" s="136"/>
      <c r="F32" s="137"/>
      <c r="G32" s="137"/>
      <c r="H32" s="35">
        <f t="shared" si="7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x14ac:dyDescent="0.25">
      <c r="A33" s="124"/>
      <c r="B33" s="125"/>
      <c r="C33" s="126"/>
      <c r="D33" s="65"/>
      <c r="E33" s="136"/>
      <c r="F33" s="138"/>
      <c r="G33" s="138"/>
      <c r="H33" s="35">
        <f t="shared" si="7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x14ac:dyDescent="0.25">
      <c r="A34" s="51"/>
      <c r="B34" s="48"/>
      <c r="C34" s="53"/>
      <c r="D34" s="65"/>
      <c r="E34" s="136"/>
      <c r="F34" s="123"/>
      <c r="G34" s="123"/>
      <c r="H34" s="35">
        <f t="shared" si="7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x14ac:dyDescent="0.25">
      <c r="A35" s="51"/>
      <c r="B35" s="48"/>
      <c r="C35" s="53"/>
      <c r="D35" s="65"/>
      <c r="E35" s="136"/>
      <c r="F35" s="123"/>
      <c r="G35" s="123"/>
      <c r="H35" s="35">
        <f t="shared" si="7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x14ac:dyDescent="0.25">
      <c r="A36" s="51"/>
      <c r="B36" s="48"/>
      <c r="C36" s="53"/>
      <c r="D36" s="65"/>
      <c r="E36" s="136"/>
      <c r="F36" s="123"/>
      <c r="G36" s="123"/>
      <c r="H36" s="35">
        <f t="shared" si="7"/>
        <v>0</v>
      </c>
      <c r="I36" s="36"/>
      <c r="J36" s="37"/>
      <c r="K36" s="49"/>
      <c r="L36" s="38">
        <f t="shared" ref="L36:L38" si="9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x14ac:dyDescent="0.25">
      <c r="A37" s="51"/>
      <c r="B37" s="48"/>
      <c r="C37" s="53"/>
      <c r="D37" s="65"/>
      <c r="E37" s="136"/>
      <c r="F37" s="123"/>
      <c r="G37" s="123"/>
      <c r="H37" s="35">
        <f t="shared" si="7"/>
        <v>0</v>
      </c>
      <c r="I37" s="36"/>
      <c r="J37" s="37"/>
      <c r="K37" s="49"/>
      <c r="L37" s="38">
        <f t="shared" si="9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x14ac:dyDescent="0.25">
      <c r="A38" s="80"/>
      <c r="B38" s="58"/>
      <c r="C38" s="81"/>
      <c r="D38" s="65"/>
      <c r="E38" s="136"/>
      <c r="F38" s="129"/>
      <c r="G38" s="129"/>
      <c r="H38" s="35">
        <f t="shared" si="7"/>
        <v>0</v>
      </c>
      <c r="I38" s="59"/>
      <c r="J38" s="60"/>
      <c r="K38" s="61"/>
      <c r="L38" s="62">
        <f t="shared" si="9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x14ac:dyDescent="0.25">
      <c r="A39" s="64"/>
      <c r="B39" s="82"/>
      <c r="C39" s="83"/>
      <c r="D39" s="65"/>
      <c r="E39" s="136"/>
      <c r="F39" s="137"/>
      <c r="G39" s="137"/>
      <c r="H39" s="35">
        <f t="shared" si="7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x14ac:dyDescent="0.25">
      <c r="A40" s="55"/>
      <c r="B40" s="48"/>
      <c r="C40" s="53"/>
      <c r="D40" s="65"/>
      <c r="E40" s="136"/>
      <c r="F40" s="137"/>
      <c r="G40" s="137"/>
      <c r="H40" s="35">
        <f t="shared" si="7"/>
        <v>0</v>
      </c>
      <c r="I40" s="36"/>
      <c r="J40" s="37"/>
      <c r="K40" s="49"/>
      <c r="L40" s="38">
        <f t="shared" ref="L40:L48" si="10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x14ac:dyDescent="0.25">
      <c r="A41" s="33"/>
      <c r="B41" s="48"/>
      <c r="C41" s="53"/>
      <c r="D41" s="65"/>
      <c r="E41" s="136"/>
      <c r="F41" s="137"/>
      <c r="G41" s="137"/>
      <c r="H41" s="35">
        <f t="shared" si="7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x14ac:dyDescent="0.25">
      <c r="A42" s="55"/>
      <c r="B42" s="48"/>
      <c r="C42" s="53"/>
      <c r="D42" s="65"/>
      <c r="E42" s="136"/>
      <c r="F42" s="137"/>
      <c r="G42" s="137"/>
      <c r="H42" s="35">
        <f t="shared" si="7"/>
        <v>0</v>
      </c>
      <c r="I42" s="36"/>
      <c r="J42" s="37"/>
      <c r="K42" s="49"/>
      <c r="L42" s="38">
        <f t="shared" ref="L42:L47" si="11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x14ac:dyDescent="0.25">
      <c r="A43" s="33"/>
      <c r="B43" s="48"/>
      <c r="C43" s="53"/>
      <c r="D43" s="65"/>
      <c r="E43" s="136"/>
      <c r="F43" s="137"/>
      <c r="G43" s="137"/>
      <c r="H43" s="35">
        <f t="shared" si="7"/>
        <v>0</v>
      </c>
      <c r="I43" s="36"/>
      <c r="J43" s="37"/>
      <c r="K43" s="49"/>
      <c r="L43" s="38">
        <f t="shared" si="11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x14ac:dyDescent="0.25">
      <c r="A44" s="33"/>
      <c r="B44" s="48"/>
      <c r="C44" s="53"/>
      <c r="D44" s="65"/>
      <c r="E44" s="136"/>
      <c r="F44" s="137"/>
      <c r="G44" s="137"/>
      <c r="H44" s="35">
        <f t="shared" si="7"/>
        <v>0</v>
      </c>
      <c r="I44" s="36"/>
      <c r="J44" s="37"/>
      <c r="K44" s="49"/>
      <c r="L44" s="38">
        <f t="shared" si="11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x14ac:dyDescent="0.25">
      <c r="A45" s="33"/>
      <c r="B45" s="48"/>
      <c r="C45" s="53"/>
      <c r="D45" s="65"/>
      <c r="E45" s="136"/>
      <c r="F45" s="137"/>
      <c r="G45" s="137"/>
      <c r="H45" s="35">
        <f t="shared" si="7"/>
        <v>0</v>
      </c>
      <c r="I45" s="36"/>
      <c r="J45" s="37"/>
      <c r="K45" s="56"/>
      <c r="L45" s="38">
        <f t="shared" si="11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x14ac:dyDescent="0.25">
      <c r="A46" s="33"/>
      <c r="B46" s="48"/>
      <c r="C46" s="53"/>
      <c r="D46" s="65"/>
      <c r="E46" s="136"/>
      <c r="F46" s="137"/>
      <c r="G46" s="137"/>
      <c r="H46" s="35">
        <f t="shared" si="7"/>
        <v>0</v>
      </c>
      <c r="I46" s="36"/>
      <c r="J46" s="37"/>
      <c r="K46" s="56"/>
      <c r="L46" s="38">
        <f t="shared" si="11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x14ac:dyDescent="0.25">
      <c r="A47" s="33"/>
      <c r="B47" s="48"/>
      <c r="C47" s="53"/>
      <c r="D47" s="65"/>
      <c r="E47" s="136"/>
      <c r="F47" s="137"/>
      <c r="G47" s="137"/>
      <c r="H47" s="35">
        <f t="shared" si="7"/>
        <v>0</v>
      </c>
      <c r="I47" s="36"/>
      <c r="J47" s="37"/>
      <c r="K47" s="56"/>
      <c r="L47" s="38">
        <f t="shared" si="11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.75" thickBot="1" x14ac:dyDescent="0.3">
      <c r="A48" s="33"/>
      <c r="B48" s="48"/>
      <c r="C48" s="53"/>
      <c r="D48" s="65"/>
      <c r="E48" s="136"/>
      <c r="F48" s="139"/>
      <c r="G48" s="139"/>
      <c r="H48" s="35">
        <f t="shared" si="7"/>
        <v>0</v>
      </c>
      <c r="I48" s="84"/>
      <c r="J48" s="170"/>
      <c r="K48" s="171"/>
      <c r="L48" s="160">
        <f t="shared" si="10"/>
        <v>0</v>
      </c>
      <c r="M48" s="172" t="str">
        <f>IF(AND(OR($S48="janvier",$S48="fevrier",$S48="mars",$S48="avril",$S48="mai"),$H48-$Q48&gt;0),$H48-$Q48,"")</f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>IF(OR($S48="janvier",$S48="fevrier",$S48="mars",$S48="avril",$S48="mai"),0,IF(OR($S48="juin",$S48="juillet",$S48="août",$S48="septembre",$S48="novembre",$S48="octobre",$S48="decembre"),2,IF(OR($S48=""),1)))</f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SUMIF(R7:R48,1,O7:P48)</f>
        <v>0</v>
      </c>
      <c r="P53" s="98">
        <f>O53</f>
        <v>0</v>
      </c>
      <c r="Q53" s="98">
        <f>SUMIF(S7:S48,"mai",Q7:Q48)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SUMIF(S7:S48,"juin",H7:H48)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111" priority="1">
      <formula>WEEKDAY(U$6,2)&gt;5</formula>
    </cfRule>
  </conditionalFormatting>
  <conditionalFormatting sqref="A7:E48 L7:S48">
    <cfRule type="containsBlanks" dxfId="110" priority="9">
      <formula>LEN(TRIM(A7))=0</formula>
    </cfRule>
  </conditionalFormatting>
  <conditionalFormatting sqref="Q7:Q48 M7:M48">
    <cfRule type="cellIs" dxfId="109" priority="10" operator="lessThan">
      <formula>$H7</formula>
    </cfRule>
  </conditionalFormatting>
  <conditionalFormatting sqref="O49">
    <cfRule type="cellIs" dxfId="108" priority="11" operator="greaterThanOrEqual">
      <formula>$L$49</formula>
    </cfRule>
    <cfRule type="cellIs" dxfId="107" priority="12" operator="lessThan">
      <formula>$L$49</formula>
    </cfRule>
  </conditionalFormatting>
  <conditionalFormatting sqref="P49">
    <cfRule type="cellIs" dxfId="106" priority="8" operator="greaterThanOrEqual">
      <formula>$O$49</formula>
    </cfRule>
  </conditionalFormatting>
  <conditionalFormatting sqref="F7:G48">
    <cfRule type="expression" dxfId="105" priority="7">
      <formula>AND($F7="",$G7="")</formula>
    </cfRule>
  </conditionalFormatting>
  <conditionalFormatting sqref="S7:S48">
    <cfRule type="notContainsText" dxfId="104" priority="14" operator="notContains" text="mai">
      <formula>ISERROR(SEARCH("mai",S7))</formula>
    </cfRule>
  </conditionalFormatting>
  <conditionalFormatting sqref="Q49">
    <cfRule type="cellIs" dxfId="103" priority="5" operator="greaterThanOrEqual">
      <formula>$O$49</formula>
    </cfRule>
    <cfRule type="cellIs" dxfId="102" priority="6" operator="lessThan">
      <formula>$O$49</formula>
    </cfRule>
  </conditionalFormatting>
  <conditionalFormatting sqref="L7:L48">
    <cfRule type="cellIs" dxfId="101" priority="4" operator="greaterThan">
      <formula>$H7</formula>
    </cfRule>
  </conditionalFormatting>
  <conditionalFormatting sqref="O7:O13 O15:O48">
    <cfRule type="cellIs" dxfId="100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99" priority="59">
      <formula>OR($S7="janvier",$S7="fevrier",$S7="mars",$S7="avril",$S7="mai")</formula>
    </cfRule>
  </conditionalFormatting>
  <conditionalFormatting sqref="U7:AY48">
    <cfRule type="expression" dxfId="98" priority="62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F15" sqref="F15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42887</v>
      </c>
      <c r="V1" s="143">
        <v>42888</v>
      </c>
      <c r="W1" s="143">
        <v>42889</v>
      </c>
      <c r="X1" s="143">
        <v>42890</v>
      </c>
      <c r="Y1" s="143">
        <v>42891</v>
      </c>
      <c r="Z1" s="143">
        <v>42892</v>
      </c>
      <c r="AA1" s="143">
        <v>42893</v>
      </c>
      <c r="AB1" s="143">
        <v>42894</v>
      </c>
      <c r="AC1" s="143">
        <v>42895</v>
      </c>
      <c r="AD1" s="143">
        <v>42896</v>
      </c>
      <c r="AE1" s="143">
        <v>42897</v>
      </c>
      <c r="AF1" s="143">
        <v>42898</v>
      </c>
      <c r="AG1" s="143">
        <v>42899</v>
      </c>
      <c r="AH1" s="143">
        <v>42900</v>
      </c>
      <c r="AI1" s="143">
        <v>42901</v>
      </c>
      <c r="AJ1" s="143">
        <v>42902</v>
      </c>
      <c r="AK1" s="143">
        <v>42903</v>
      </c>
      <c r="AL1" s="143">
        <v>42904</v>
      </c>
      <c r="AM1" s="143">
        <v>42905</v>
      </c>
      <c r="AN1" s="143">
        <v>42906</v>
      </c>
      <c r="AO1" s="143">
        <v>42907</v>
      </c>
      <c r="AP1" s="143">
        <v>42908</v>
      </c>
      <c r="AQ1" s="143">
        <v>42909</v>
      </c>
      <c r="AR1" s="143">
        <v>42910</v>
      </c>
      <c r="AS1" s="143">
        <v>42911</v>
      </c>
      <c r="AT1" s="143">
        <v>42912</v>
      </c>
      <c r="AU1" s="143">
        <v>42913</v>
      </c>
      <c r="AV1" s="143">
        <v>42914</v>
      </c>
      <c r="AW1" s="143">
        <v>42915</v>
      </c>
      <c r="AX1" s="143">
        <v>42916</v>
      </c>
      <c r="AY1" s="143">
        <v>42917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6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AA4" s="16">
        <f>WEEKNUM(Y6)</f>
        <v>23</v>
      </c>
      <c r="AC4" s="16"/>
      <c r="AH4" s="16">
        <f>WEEKNUM(AI6)</f>
        <v>24</v>
      </c>
      <c r="AJ4" s="16"/>
      <c r="AO4" s="16">
        <f>WEEKNUM(AP6)</f>
        <v>25</v>
      </c>
      <c r="AQ4" s="16"/>
      <c r="AV4" s="16">
        <f>WEEKNUM(AW6)</f>
        <v>26</v>
      </c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42887</v>
      </c>
      <c r="V6" s="31">
        <f t="shared" ref="V6:AY6" si="0">U6+1</f>
        <v>42888</v>
      </c>
      <c r="W6" s="31">
        <f t="shared" si="0"/>
        <v>42889</v>
      </c>
      <c r="X6" s="31">
        <f t="shared" si="0"/>
        <v>42890</v>
      </c>
      <c r="Y6" s="31">
        <f t="shared" si="0"/>
        <v>42891</v>
      </c>
      <c r="Z6" s="31">
        <f t="shared" si="0"/>
        <v>42892</v>
      </c>
      <c r="AA6" s="31">
        <f t="shared" si="0"/>
        <v>42893</v>
      </c>
      <c r="AB6" s="31">
        <f t="shared" si="0"/>
        <v>42894</v>
      </c>
      <c r="AC6" s="31">
        <f t="shared" si="0"/>
        <v>42895</v>
      </c>
      <c r="AD6" s="31">
        <f t="shared" si="0"/>
        <v>42896</v>
      </c>
      <c r="AE6" s="31">
        <f t="shared" si="0"/>
        <v>42897</v>
      </c>
      <c r="AF6" s="31">
        <f t="shared" si="0"/>
        <v>42898</v>
      </c>
      <c r="AG6" s="31">
        <f t="shared" si="0"/>
        <v>42899</v>
      </c>
      <c r="AH6" s="31">
        <f t="shared" si="0"/>
        <v>42900</v>
      </c>
      <c r="AI6" s="31">
        <f t="shared" si="0"/>
        <v>42901</v>
      </c>
      <c r="AJ6" s="31">
        <f t="shared" si="0"/>
        <v>42902</v>
      </c>
      <c r="AK6" s="31">
        <f t="shared" si="0"/>
        <v>42903</v>
      </c>
      <c r="AL6" s="31">
        <f t="shared" si="0"/>
        <v>42904</v>
      </c>
      <c r="AM6" s="31">
        <f t="shared" si="0"/>
        <v>42905</v>
      </c>
      <c r="AN6" s="31">
        <f t="shared" si="0"/>
        <v>42906</v>
      </c>
      <c r="AO6" s="31">
        <f t="shared" si="0"/>
        <v>42907</v>
      </c>
      <c r="AP6" s="31">
        <f t="shared" si="0"/>
        <v>42908</v>
      </c>
      <c r="AQ6" s="31">
        <f t="shared" si="0"/>
        <v>42909</v>
      </c>
      <c r="AR6" s="31">
        <f t="shared" si="0"/>
        <v>42910</v>
      </c>
      <c r="AS6" s="31">
        <f t="shared" si="0"/>
        <v>42911</v>
      </c>
      <c r="AT6" s="31">
        <f t="shared" si="0"/>
        <v>42912</v>
      </c>
      <c r="AU6" s="31">
        <f t="shared" si="0"/>
        <v>42913</v>
      </c>
      <c r="AV6" s="31">
        <f t="shared" si="0"/>
        <v>42914</v>
      </c>
      <c r="AW6" s="31">
        <f t="shared" si="0"/>
        <v>42915</v>
      </c>
      <c r="AX6" s="31">
        <f t="shared" si="0"/>
        <v>42916</v>
      </c>
      <c r="AY6" s="131">
        <f t="shared" si="0"/>
        <v>42917</v>
      </c>
      <c r="AZ6" s="133"/>
      <c r="BA6" s="32"/>
      <c r="BB6" s="32"/>
      <c r="BC6" s="5"/>
    </row>
    <row r="7" spans="1:56" x14ac:dyDescent="0.25">
      <c r="A7" s="33"/>
      <c r="B7" s="34"/>
      <c r="C7" s="34"/>
      <c r="D7" s="65"/>
      <c r="E7" s="136"/>
      <c r="F7" s="137"/>
      <c r="G7" s="137"/>
      <c r="H7" s="35">
        <f t="shared" ref="H7:H12" si="1">G7+F7</f>
        <v>0</v>
      </c>
      <c r="I7" s="36"/>
      <c r="J7" s="37"/>
      <c r="K7" s="37"/>
      <c r="L7" s="149">
        <f>SUM($S7:$AW7)</f>
        <v>0</v>
      </c>
      <c r="M7" s="167" t="str">
        <f>IF(AND(OR($S7="janvier",$S7="fevrier",$S7="mars",$S7="avril",$S7="mai",$S7="juin"),$H7-$Q7&gt;0),$H7-$Q7,"")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42">
        <f>IF(OR($S7="janvier",$S7="fevrier",$S7="mars",$S7="avril",$S7="mai",$S7="juin"),0,IF(OR($S7="juillet",$S7="août",$S7="septembre",$S7="novembre",$S7="octobre",$S7="decembre"),2,IF(OR($S7=""),1)))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31" si="3">SUM($S8:$AW8)</f>
        <v>0</v>
      </c>
      <c r="M8" s="39" t="str">
        <f t="shared" ref="M8:M48" si="4">IF(AND(OR($S8="janvier",$S8="fevrier",$S8="mars",$S8="avril",$S8="mai",$S8="juin"),$H8-$Q8&gt;0),$H8-$Q8,"")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42">
        <f t="shared" ref="R8:R48" si="6">IF(OR($S8="janvier",$S8="fevrier",$S8="mars",$S8="avril",$S8="mai",$S8="juin"),0,IF(OR($S8="juillet",$S8="août",$S8="septembre",$S8="novembre",$S8="octobre",$S8="decembre"),2,IF(OR($S8=""),1)))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x14ac:dyDescent="0.25">
      <c r="A13" s="55"/>
      <c r="B13" s="48"/>
      <c r="C13" s="53"/>
      <c r="D13" s="65"/>
      <c r="E13" s="136"/>
      <c r="F13" s="137"/>
      <c r="G13" s="137"/>
      <c r="H13" s="35">
        <f t="shared" ref="H13:H48" si="7">G13+F13</f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x14ac:dyDescent="0.25">
      <c r="A14" s="33"/>
      <c r="B14" s="48"/>
      <c r="C14" s="53"/>
      <c r="D14" s="65"/>
      <c r="E14" s="136"/>
      <c r="F14" s="137"/>
      <c r="G14" s="137"/>
      <c r="H14" s="35">
        <f t="shared" si="7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x14ac:dyDescent="0.25">
      <c r="A15" s="33"/>
      <c r="B15" s="48"/>
      <c r="C15" s="53"/>
      <c r="D15" s="65"/>
      <c r="E15" s="136"/>
      <c r="F15" s="137"/>
      <c r="G15" s="137"/>
      <c r="H15" s="35">
        <f t="shared" si="7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x14ac:dyDescent="0.25">
      <c r="A16" s="33"/>
      <c r="B16" s="48"/>
      <c r="C16" s="53"/>
      <c r="D16" s="65"/>
      <c r="E16" s="136"/>
      <c r="F16" s="137"/>
      <c r="G16" s="137"/>
      <c r="H16" s="35">
        <f t="shared" si="7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x14ac:dyDescent="0.25">
      <c r="A17" s="33"/>
      <c r="B17" s="48"/>
      <c r="C17" s="53"/>
      <c r="D17" s="65"/>
      <c r="E17" s="136"/>
      <c r="F17" s="137"/>
      <c r="G17" s="137"/>
      <c r="H17" s="35">
        <f t="shared" si="7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x14ac:dyDescent="0.25">
      <c r="A18" s="33"/>
      <c r="B18" s="48"/>
      <c r="C18" s="53"/>
      <c r="D18" s="65"/>
      <c r="E18" s="136"/>
      <c r="F18" s="137"/>
      <c r="G18" s="137"/>
      <c r="H18" s="35">
        <f t="shared" si="7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x14ac:dyDescent="0.25">
      <c r="A19" s="108"/>
      <c r="B19" s="109"/>
      <c r="C19" s="110"/>
      <c r="D19" s="65"/>
      <c r="E19" s="136"/>
      <c r="F19" s="138"/>
      <c r="G19" s="138"/>
      <c r="H19" s="35">
        <f t="shared" si="7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x14ac:dyDescent="0.25">
      <c r="A20" s="51"/>
      <c r="B20" s="34"/>
      <c r="C20" s="34"/>
      <c r="D20" s="65"/>
      <c r="E20" s="136"/>
      <c r="F20" s="123"/>
      <c r="G20" s="123"/>
      <c r="H20" s="35">
        <f t="shared" si="7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x14ac:dyDescent="0.25">
      <c r="A21" s="64"/>
      <c r="B21" s="73"/>
      <c r="C21" s="73"/>
      <c r="D21" s="65"/>
      <c r="E21" s="136"/>
      <c r="F21" s="137"/>
      <c r="G21" s="137"/>
      <c r="H21" s="35">
        <f t="shared" si="7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x14ac:dyDescent="0.25">
      <c r="A22" s="33"/>
      <c r="B22" s="75"/>
      <c r="C22" s="53"/>
      <c r="D22" s="65"/>
      <c r="E22" s="136"/>
      <c r="F22" s="137"/>
      <c r="G22" s="137"/>
      <c r="H22" s="35">
        <f t="shared" si="7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x14ac:dyDescent="0.25">
      <c r="A23" s="33"/>
      <c r="B23" s="77"/>
      <c r="C23" s="53"/>
      <c r="D23" s="65"/>
      <c r="E23" s="136"/>
      <c r="F23" s="137"/>
      <c r="G23" s="137"/>
      <c r="H23" s="35">
        <f t="shared" si="7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x14ac:dyDescent="0.25">
      <c r="A24" s="33"/>
      <c r="B24" s="75"/>
      <c r="C24" s="53"/>
      <c r="D24" s="65"/>
      <c r="E24" s="136"/>
      <c r="F24" s="137"/>
      <c r="G24" s="137"/>
      <c r="H24" s="35">
        <f t="shared" si="7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x14ac:dyDescent="0.25">
      <c r="A25" s="33"/>
      <c r="B25" s="75"/>
      <c r="C25" s="53"/>
      <c r="D25" s="65"/>
      <c r="E25" s="136"/>
      <c r="F25" s="137"/>
      <c r="G25" s="137"/>
      <c r="H25" s="35">
        <f t="shared" si="7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x14ac:dyDescent="0.25">
      <c r="A26" s="33"/>
      <c r="B26" s="75"/>
      <c r="C26" s="53"/>
      <c r="D26" s="65"/>
      <c r="E26" s="136"/>
      <c r="F26" s="137"/>
      <c r="G26" s="137"/>
      <c r="H26" s="35">
        <f t="shared" si="7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x14ac:dyDescent="0.25">
      <c r="A27" s="33"/>
      <c r="B27" s="77"/>
      <c r="C27" s="53"/>
      <c r="D27" s="65"/>
      <c r="E27" s="136"/>
      <c r="F27" s="137"/>
      <c r="G27" s="137"/>
      <c r="H27" s="35">
        <f t="shared" si="7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x14ac:dyDescent="0.25">
      <c r="A28" s="33"/>
      <c r="B28" s="75"/>
      <c r="C28" s="53"/>
      <c r="D28" s="65"/>
      <c r="E28" s="136"/>
      <c r="F28" s="137"/>
      <c r="G28" s="137"/>
      <c r="H28" s="35">
        <f t="shared" si="7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x14ac:dyDescent="0.25">
      <c r="A29" s="33"/>
      <c r="B29" s="75"/>
      <c r="C29" s="53"/>
      <c r="D29" s="65"/>
      <c r="E29" s="136"/>
      <c r="F29" s="137"/>
      <c r="G29" s="137"/>
      <c r="H29" s="35">
        <f t="shared" si="7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x14ac:dyDescent="0.25">
      <c r="A30" s="33"/>
      <c r="B30" s="75"/>
      <c r="C30" s="53"/>
      <c r="D30" s="65"/>
      <c r="E30" s="136"/>
      <c r="F30" s="137"/>
      <c r="G30" s="137"/>
      <c r="H30" s="35">
        <f t="shared" si="7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x14ac:dyDescent="0.25">
      <c r="A31" s="33"/>
      <c r="B31" s="48"/>
      <c r="C31" s="53"/>
      <c r="D31" s="65"/>
      <c r="E31" s="136"/>
      <c r="F31" s="137"/>
      <c r="G31" s="137"/>
      <c r="H31" s="35">
        <f t="shared" si="7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x14ac:dyDescent="0.25">
      <c r="A32" s="51"/>
      <c r="B32" s="75"/>
      <c r="C32" s="53"/>
      <c r="D32" s="65"/>
      <c r="E32" s="136"/>
      <c r="F32" s="137"/>
      <c r="G32" s="137"/>
      <c r="H32" s="35">
        <f t="shared" si="7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x14ac:dyDescent="0.25">
      <c r="A33" s="124"/>
      <c r="B33" s="125"/>
      <c r="C33" s="126"/>
      <c r="D33" s="65"/>
      <c r="E33" s="136"/>
      <c r="F33" s="138"/>
      <c r="G33" s="138"/>
      <c r="H33" s="35">
        <f t="shared" si="7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x14ac:dyDescent="0.25">
      <c r="A34" s="51"/>
      <c r="B34" s="48"/>
      <c r="C34" s="53"/>
      <c r="D34" s="65"/>
      <c r="E34" s="136"/>
      <c r="F34" s="123"/>
      <c r="G34" s="123"/>
      <c r="H34" s="35">
        <f t="shared" si="7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44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x14ac:dyDescent="0.25">
      <c r="A35" s="51"/>
      <c r="B35" s="48"/>
      <c r="C35" s="53"/>
      <c r="D35" s="65"/>
      <c r="E35" s="136"/>
      <c r="F35" s="123"/>
      <c r="G35" s="123"/>
      <c r="H35" s="35">
        <f t="shared" si="7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44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x14ac:dyDescent="0.25">
      <c r="A36" s="51"/>
      <c r="B36" s="48"/>
      <c r="C36" s="53"/>
      <c r="D36" s="65"/>
      <c r="E36" s="136"/>
      <c r="F36" s="123"/>
      <c r="G36" s="123"/>
      <c r="H36" s="35">
        <f t="shared" si="7"/>
        <v>0</v>
      </c>
      <c r="I36" s="36"/>
      <c r="J36" s="37"/>
      <c r="K36" s="49"/>
      <c r="L36" s="38">
        <f t="shared" ref="L36:L38" si="8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44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x14ac:dyDescent="0.25">
      <c r="A37" s="51"/>
      <c r="B37" s="48"/>
      <c r="C37" s="53"/>
      <c r="D37" s="65"/>
      <c r="E37" s="136"/>
      <c r="F37" s="123"/>
      <c r="G37" s="123"/>
      <c r="H37" s="35">
        <f t="shared" si="7"/>
        <v>0</v>
      </c>
      <c r="I37" s="36"/>
      <c r="J37" s="37"/>
      <c r="K37" s="49"/>
      <c r="L37" s="38">
        <f t="shared" si="8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44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x14ac:dyDescent="0.25">
      <c r="A38" s="80"/>
      <c r="B38" s="58"/>
      <c r="C38" s="81"/>
      <c r="D38" s="65"/>
      <c r="E38" s="136"/>
      <c r="F38" s="129"/>
      <c r="G38" s="129"/>
      <c r="H38" s="35">
        <f t="shared" si="7"/>
        <v>0</v>
      </c>
      <c r="I38" s="59"/>
      <c r="J38" s="60"/>
      <c r="K38" s="61"/>
      <c r="L38" s="62">
        <f t="shared" si="8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44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x14ac:dyDescent="0.25">
      <c r="A39" s="64"/>
      <c r="B39" s="82"/>
      <c r="C39" s="83"/>
      <c r="D39" s="65"/>
      <c r="E39" s="136"/>
      <c r="F39" s="137"/>
      <c r="G39" s="137"/>
      <c r="H39" s="35">
        <f t="shared" si="7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44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x14ac:dyDescent="0.25">
      <c r="A40" s="55"/>
      <c r="B40" s="48"/>
      <c r="C40" s="53"/>
      <c r="D40" s="65"/>
      <c r="E40" s="136"/>
      <c r="F40" s="137"/>
      <c r="G40" s="137"/>
      <c r="H40" s="35">
        <f t="shared" si="7"/>
        <v>0</v>
      </c>
      <c r="I40" s="36"/>
      <c r="J40" s="37"/>
      <c r="K40" s="49"/>
      <c r="L40" s="38">
        <f t="shared" ref="L40:L48" si="9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44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x14ac:dyDescent="0.25">
      <c r="A41" s="33"/>
      <c r="B41" s="48"/>
      <c r="C41" s="53"/>
      <c r="D41" s="65"/>
      <c r="E41" s="136"/>
      <c r="F41" s="137"/>
      <c r="G41" s="137"/>
      <c r="H41" s="35">
        <f t="shared" si="7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44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x14ac:dyDescent="0.25">
      <c r="A42" s="55"/>
      <c r="B42" s="48"/>
      <c r="C42" s="53"/>
      <c r="D42" s="65"/>
      <c r="E42" s="136"/>
      <c r="F42" s="137"/>
      <c r="G42" s="137"/>
      <c r="H42" s="35">
        <f t="shared" si="7"/>
        <v>0</v>
      </c>
      <c r="I42" s="36"/>
      <c r="J42" s="37"/>
      <c r="K42" s="49"/>
      <c r="L42" s="38">
        <f t="shared" ref="L42:L47" si="10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44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x14ac:dyDescent="0.25">
      <c r="A43" s="33"/>
      <c r="B43" s="48"/>
      <c r="C43" s="53"/>
      <c r="D43" s="65"/>
      <c r="E43" s="136"/>
      <c r="F43" s="137"/>
      <c r="G43" s="137"/>
      <c r="H43" s="35">
        <f t="shared" si="7"/>
        <v>0</v>
      </c>
      <c r="I43" s="36"/>
      <c r="J43" s="37"/>
      <c r="K43" s="49"/>
      <c r="L43" s="38">
        <f t="shared" si="10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44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x14ac:dyDescent="0.25">
      <c r="A44" s="33"/>
      <c r="B44" s="48"/>
      <c r="C44" s="53"/>
      <c r="D44" s="65"/>
      <c r="E44" s="136"/>
      <c r="F44" s="137"/>
      <c r="G44" s="137"/>
      <c r="H44" s="35">
        <f t="shared" si="7"/>
        <v>0</v>
      </c>
      <c r="I44" s="36"/>
      <c r="J44" s="37"/>
      <c r="K44" s="49"/>
      <c r="L44" s="38">
        <f t="shared" si="10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44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x14ac:dyDescent="0.25">
      <c r="A45" s="33"/>
      <c r="B45" s="48"/>
      <c r="C45" s="53"/>
      <c r="D45" s="65"/>
      <c r="E45" s="136"/>
      <c r="F45" s="137"/>
      <c r="G45" s="137"/>
      <c r="H45" s="35">
        <f t="shared" si="7"/>
        <v>0</v>
      </c>
      <c r="I45" s="36"/>
      <c r="J45" s="37"/>
      <c r="K45" s="56"/>
      <c r="L45" s="38">
        <f t="shared" si="10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44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x14ac:dyDescent="0.25">
      <c r="A46" s="33"/>
      <c r="B46" s="48"/>
      <c r="C46" s="53"/>
      <c r="D46" s="65"/>
      <c r="E46" s="136"/>
      <c r="F46" s="137"/>
      <c r="G46" s="137"/>
      <c r="H46" s="35">
        <f t="shared" si="7"/>
        <v>0</v>
      </c>
      <c r="I46" s="36"/>
      <c r="J46" s="37"/>
      <c r="K46" s="56"/>
      <c r="L46" s="38">
        <f t="shared" si="10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44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x14ac:dyDescent="0.25">
      <c r="A47" s="33"/>
      <c r="B47" s="48"/>
      <c r="C47" s="53"/>
      <c r="D47" s="65"/>
      <c r="E47" s="136"/>
      <c r="F47" s="137"/>
      <c r="G47" s="137"/>
      <c r="H47" s="35">
        <f t="shared" si="7"/>
        <v>0</v>
      </c>
      <c r="I47" s="36"/>
      <c r="J47" s="37"/>
      <c r="K47" s="56"/>
      <c r="L47" s="38">
        <f t="shared" si="10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.75" thickBot="1" x14ac:dyDescent="0.3">
      <c r="A48" s="33"/>
      <c r="B48" s="48"/>
      <c r="C48" s="53"/>
      <c r="D48" s="65"/>
      <c r="E48" s="136"/>
      <c r="F48" s="139"/>
      <c r="G48" s="139"/>
      <c r="H48" s="35">
        <f t="shared" si="7"/>
        <v>0</v>
      </c>
      <c r="I48" s="84"/>
      <c r="J48" s="170"/>
      <c r="K48" s="171"/>
      <c r="L48" s="160">
        <f t="shared" si="9"/>
        <v>0</v>
      </c>
      <c r="M48" s="172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SUMIF(S7:S48,"juin",Q7:Q48)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SUMIF(S7:S48,"juillet",H7:H48)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97" priority="1">
      <formula>WEEKDAY(U$6,2)&gt;5</formula>
    </cfRule>
  </conditionalFormatting>
  <conditionalFormatting sqref="A7:E48 L7:S48">
    <cfRule type="containsBlanks" dxfId="96" priority="9">
      <formula>LEN(TRIM(A7))=0</formula>
    </cfRule>
  </conditionalFormatting>
  <conditionalFormatting sqref="Q7:Q48 M7:M48">
    <cfRule type="cellIs" dxfId="95" priority="10" operator="lessThan">
      <formula>$H7</formula>
    </cfRule>
  </conditionalFormatting>
  <conditionalFormatting sqref="O49">
    <cfRule type="cellIs" dxfId="94" priority="11" operator="greaterThanOrEqual">
      <formula>$L$49</formula>
    </cfRule>
    <cfRule type="cellIs" dxfId="93" priority="12" operator="lessThan">
      <formula>$L$49</formula>
    </cfRule>
  </conditionalFormatting>
  <conditionalFormatting sqref="P49">
    <cfRule type="cellIs" dxfId="92" priority="8" operator="greaterThanOrEqual">
      <formula>$O$49</formula>
    </cfRule>
  </conditionalFormatting>
  <conditionalFormatting sqref="F7:G48">
    <cfRule type="expression" dxfId="91" priority="7">
      <formula>AND($F7="",$G7="")</formula>
    </cfRule>
  </conditionalFormatting>
  <conditionalFormatting sqref="S7:S48">
    <cfRule type="notContainsText" dxfId="90" priority="14" operator="notContains" text="juin">
      <formula>ISERROR(SEARCH("juin",S7))</formula>
    </cfRule>
  </conditionalFormatting>
  <conditionalFormatting sqref="Q49">
    <cfRule type="cellIs" dxfId="89" priority="5" operator="greaterThanOrEqual">
      <formula>$O$49</formula>
    </cfRule>
    <cfRule type="cellIs" dxfId="88" priority="6" operator="lessThan">
      <formula>$O$49</formula>
    </cfRule>
  </conditionalFormatting>
  <conditionalFormatting sqref="L7:L48">
    <cfRule type="cellIs" dxfId="87" priority="4" operator="greaterThan">
      <formula>$H7</formula>
    </cfRule>
  </conditionalFormatting>
  <conditionalFormatting sqref="O7:O13 O15:O48">
    <cfRule type="cellIs" dxfId="86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85" priority="64">
      <formula>OR($S7="janvier",$S7="fevrier",$S7="mars",$S7="avril",$S7="mai",$S7="juin")</formula>
    </cfRule>
  </conditionalFormatting>
  <conditionalFormatting sqref="U7:AY48">
    <cfRule type="expression" dxfId="84" priority="67">
      <formula>AND(U$1&gt;=$J7,U$1&lt;=$K7,$D7="oui")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42917</v>
      </c>
      <c r="V1" s="143">
        <v>42918</v>
      </c>
      <c r="W1" s="143">
        <v>42919</v>
      </c>
      <c r="X1" s="143">
        <v>42920</v>
      </c>
      <c r="Y1" s="143">
        <v>42921</v>
      </c>
      <c r="Z1" s="143">
        <v>42922</v>
      </c>
      <c r="AA1" s="143">
        <v>42923</v>
      </c>
      <c r="AB1" s="143">
        <v>42924</v>
      </c>
      <c r="AC1" s="143">
        <v>42925</v>
      </c>
      <c r="AD1" s="143">
        <v>42926</v>
      </c>
      <c r="AE1" s="143">
        <v>42927</v>
      </c>
      <c r="AF1" s="143">
        <v>42928</v>
      </c>
      <c r="AG1" s="143">
        <v>42929</v>
      </c>
      <c r="AH1" s="143">
        <v>42930</v>
      </c>
      <c r="AI1" s="143">
        <v>42931</v>
      </c>
      <c r="AJ1" s="143">
        <v>42932</v>
      </c>
      <c r="AK1" s="143">
        <v>42933</v>
      </c>
      <c r="AL1" s="143">
        <v>42934</v>
      </c>
      <c r="AM1" s="143">
        <v>42935</v>
      </c>
      <c r="AN1" s="143">
        <v>42936</v>
      </c>
      <c r="AO1" s="143">
        <v>42937</v>
      </c>
      <c r="AP1" s="143">
        <v>42938</v>
      </c>
      <c r="AQ1" s="143">
        <v>42939</v>
      </c>
      <c r="AR1" s="143">
        <v>42940</v>
      </c>
      <c r="AS1" s="143">
        <v>42941</v>
      </c>
      <c r="AT1" s="143">
        <v>42942</v>
      </c>
      <c r="AU1" s="143">
        <v>42943</v>
      </c>
      <c r="AV1" s="143">
        <v>42944</v>
      </c>
      <c r="AW1" s="143">
        <v>42945</v>
      </c>
      <c r="AX1" s="143">
        <v>42946</v>
      </c>
      <c r="AY1" s="143">
        <v>42947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7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Y4" s="16">
        <f>WEEKNUM(Y6)</f>
        <v>27</v>
      </c>
      <c r="AC4" s="16"/>
      <c r="AF4" s="16">
        <f>WEEKNUM(AI6)</f>
        <v>28</v>
      </c>
      <c r="AJ4" s="16"/>
      <c r="AM4" s="16">
        <f>WEEKNUM(AP6)</f>
        <v>29</v>
      </c>
      <c r="AQ4" s="16"/>
      <c r="AT4" s="16">
        <f>WEEKNUM(AW6)</f>
        <v>30</v>
      </c>
      <c r="AX4" s="16"/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42917</v>
      </c>
      <c r="V6" s="31">
        <f t="shared" ref="V6:AY6" si="0">U6+1</f>
        <v>42918</v>
      </c>
      <c r="W6" s="31">
        <f t="shared" si="0"/>
        <v>42919</v>
      </c>
      <c r="X6" s="31">
        <f t="shared" si="0"/>
        <v>42920</v>
      </c>
      <c r="Y6" s="31">
        <f t="shared" si="0"/>
        <v>42921</v>
      </c>
      <c r="Z6" s="31">
        <f t="shared" si="0"/>
        <v>42922</v>
      </c>
      <c r="AA6" s="31">
        <f t="shared" si="0"/>
        <v>42923</v>
      </c>
      <c r="AB6" s="31">
        <f t="shared" si="0"/>
        <v>42924</v>
      </c>
      <c r="AC6" s="31">
        <f t="shared" si="0"/>
        <v>42925</v>
      </c>
      <c r="AD6" s="31">
        <f t="shared" si="0"/>
        <v>42926</v>
      </c>
      <c r="AE6" s="31">
        <f t="shared" si="0"/>
        <v>42927</v>
      </c>
      <c r="AF6" s="31">
        <f t="shared" si="0"/>
        <v>42928</v>
      </c>
      <c r="AG6" s="31">
        <f t="shared" si="0"/>
        <v>42929</v>
      </c>
      <c r="AH6" s="31">
        <f t="shared" si="0"/>
        <v>42930</v>
      </c>
      <c r="AI6" s="31">
        <f t="shared" si="0"/>
        <v>42931</v>
      </c>
      <c r="AJ6" s="31">
        <f t="shared" si="0"/>
        <v>42932</v>
      </c>
      <c r="AK6" s="31">
        <f t="shared" si="0"/>
        <v>42933</v>
      </c>
      <c r="AL6" s="31">
        <f t="shared" si="0"/>
        <v>42934</v>
      </c>
      <c r="AM6" s="31">
        <f t="shared" si="0"/>
        <v>42935</v>
      </c>
      <c r="AN6" s="31">
        <f t="shared" si="0"/>
        <v>42936</v>
      </c>
      <c r="AO6" s="31">
        <f t="shared" si="0"/>
        <v>42937</v>
      </c>
      <c r="AP6" s="31">
        <f t="shared" si="0"/>
        <v>42938</v>
      </c>
      <c r="AQ6" s="31">
        <f t="shared" si="0"/>
        <v>42939</v>
      </c>
      <c r="AR6" s="31">
        <f t="shared" si="0"/>
        <v>42940</v>
      </c>
      <c r="AS6" s="31">
        <f t="shared" si="0"/>
        <v>42941</v>
      </c>
      <c r="AT6" s="31">
        <f t="shared" si="0"/>
        <v>42942</v>
      </c>
      <c r="AU6" s="31">
        <f t="shared" si="0"/>
        <v>42943</v>
      </c>
      <c r="AV6" s="31">
        <f t="shared" si="0"/>
        <v>42944</v>
      </c>
      <c r="AW6" s="31">
        <f t="shared" si="0"/>
        <v>42945</v>
      </c>
      <c r="AX6" s="31">
        <f t="shared" si="0"/>
        <v>42946</v>
      </c>
      <c r="AY6" s="131">
        <f t="shared" si="0"/>
        <v>42947</v>
      </c>
      <c r="AZ6" s="133"/>
      <c r="BA6" s="32"/>
      <c r="BB6" s="32"/>
      <c r="BC6" s="5"/>
    </row>
    <row r="7" spans="1:56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42">
        <f>IF(OR($S7="janvier",$S7="fevrier",$S7="mars",$S7="avril",$S7="mai",$S7="juin",$S7="juillet"),0,IF(OR($S7="août",$S7="septembre",$S7="novembre",$S7="octobre",$S7="decembre"),2,IF(OR($S7=""),1)))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31" si="3">SUM($S8:$AW8)</f>
        <v>0</v>
      </c>
      <c r="M8" s="39" t="str">
        <f t="shared" ref="M8:M48" si="4">IF(AND(OR($S8="janvier",$S8="fevrier",$S8="mars",$S8="avril",$S8="mai",$S8="juin",$S8="juillet"),$H8-$Q8&gt;0),$H8-$Q8,"")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42">
        <f t="shared" ref="R8:R48" si="6">IF(OR($S8="janvier",$S8="fevrier",$S8="mars",$S8="avril",$S8="mai",$S8="juin",$S8="juillet"),0,IF(OR($S8="août",$S8="septembre",$S8="novembre",$S8="octobre",$S8="decembre"),2,IF(OR($S8=""),1)))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7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7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7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8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9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9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9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9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9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9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.75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8"/>
        <v>0</v>
      </c>
      <c r="M48" s="39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SUMIF(S7:S48,"juillet",Q7:Q48)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SUMIF(S7:S48,"aout",H7:H48)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83" priority="1">
      <formula>WEEKDAY(U$6,2)&gt;5</formula>
    </cfRule>
  </conditionalFormatting>
  <conditionalFormatting sqref="A7:E48 L7:S48">
    <cfRule type="containsBlanks" dxfId="82" priority="9">
      <formula>LEN(TRIM(A7))=0</formula>
    </cfRule>
  </conditionalFormatting>
  <conditionalFormatting sqref="Q7:Q48 M7:M48">
    <cfRule type="cellIs" dxfId="81" priority="10" operator="lessThan">
      <formula>$H7</formula>
    </cfRule>
  </conditionalFormatting>
  <conditionalFormatting sqref="O49">
    <cfRule type="cellIs" dxfId="80" priority="11" operator="greaterThanOrEqual">
      <formula>$L$49</formula>
    </cfRule>
    <cfRule type="cellIs" dxfId="79" priority="12" operator="lessThan">
      <formula>$L$49</formula>
    </cfRule>
  </conditionalFormatting>
  <conditionalFormatting sqref="P49">
    <cfRule type="cellIs" dxfId="78" priority="8" operator="greaterThanOrEqual">
      <formula>$O$49</formula>
    </cfRule>
  </conditionalFormatting>
  <conditionalFormatting sqref="F7:G48">
    <cfRule type="expression" dxfId="77" priority="7">
      <formula>AND($F7="",$G7="")</formula>
    </cfRule>
  </conditionalFormatting>
  <conditionalFormatting sqref="S7:S48">
    <cfRule type="notContainsText" dxfId="76" priority="14" operator="notContains" text="juillet">
      <formula>ISERROR(SEARCH("juillet",S7))</formula>
    </cfRule>
  </conditionalFormatting>
  <conditionalFormatting sqref="Q49">
    <cfRule type="cellIs" dxfId="75" priority="5" operator="greaterThanOrEqual">
      <formula>$O$49</formula>
    </cfRule>
    <cfRule type="cellIs" dxfId="74" priority="6" operator="lessThan">
      <formula>$O$49</formula>
    </cfRule>
  </conditionalFormatting>
  <conditionalFormatting sqref="L7:L48">
    <cfRule type="cellIs" dxfId="73" priority="4" operator="greaterThan">
      <formula>$H7</formula>
    </cfRule>
  </conditionalFormatting>
  <conditionalFormatting sqref="O7:O13 O15:O48">
    <cfRule type="cellIs" dxfId="72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71" priority="69">
      <formula>OR($S7="janvier",$S7="fevrier",$S7="mars",$S7="avril",$S7="mai",$S7="juin",$S7="juillet")</formula>
    </cfRule>
  </conditionalFormatting>
  <conditionalFormatting sqref="U7:AY48">
    <cfRule type="expression" dxfId="70" priority="72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42948</v>
      </c>
      <c r="V1" s="143">
        <v>42949</v>
      </c>
      <c r="W1" s="143">
        <v>42950</v>
      </c>
      <c r="X1" s="143">
        <v>42951</v>
      </c>
      <c r="Y1" s="143">
        <v>42952</v>
      </c>
      <c r="Z1" s="143">
        <v>42953</v>
      </c>
      <c r="AA1" s="143">
        <v>42954</v>
      </c>
      <c r="AB1" s="143">
        <v>42955</v>
      </c>
      <c r="AC1" s="143">
        <v>42956</v>
      </c>
      <c r="AD1" s="143">
        <v>42957</v>
      </c>
      <c r="AE1" s="143">
        <v>42958</v>
      </c>
      <c r="AF1" s="143">
        <v>42959</v>
      </c>
      <c r="AG1" s="143">
        <v>42960</v>
      </c>
      <c r="AH1" s="143">
        <v>42961</v>
      </c>
      <c r="AI1" s="143">
        <v>42962</v>
      </c>
      <c r="AJ1" s="143">
        <v>42963</v>
      </c>
      <c r="AK1" s="143">
        <v>42964</v>
      </c>
      <c r="AL1" s="143">
        <v>42965</v>
      </c>
      <c r="AM1" s="143">
        <v>42966</v>
      </c>
      <c r="AN1" s="143">
        <v>42967</v>
      </c>
      <c r="AO1" s="143">
        <v>42968</v>
      </c>
      <c r="AP1" s="143">
        <v>42969</v>
      </c>
      <c r="AQ1" s="143">
        <v>42970</v>
      </c>
      <c r="AR1" s="143">
        <v>42971</v>
      </c>
      <c r="AS1" s="143">
        <v>42972</v>
      </c>
      <c r="AT1" s="143">
        <v>42973</v>
      </c>
      <c r="AU1" s="143">
        <v>42974</v>
      </c>
      <c r="AV1" s="143">
        <v>42975</v>
      </c>
      <c r="AW1" s="143">
        <v>42976</v>
      </c>
      <c r="AX1" s="143">
        <v>42977</v>
      </c>
      <c r="AY1" s="143">
        <v>42978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8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V4" s="16">
        <f>WEEKNUM(Y6)</f>
        <v>31</v>
      </c>
      <c r="AC4" s="16">
        <f>WEEKNUM(AC6)</f>
        <v>32</v>
      </c>
      <c r="AJ4" s="16">
        <f>WEEKNUM(AJ6)</f>
        <v>33</v>
      </c>
      <c r="AQ4" s="16">
        <f>WEEKNUM(AQ6)</f>
        <v>34</v>
      </c>
      <c r="AX4" s="16">
        <f>WEEKNUM(AX6)</f>
        <v>35</v>
      </c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42948</v>
      </c>
      <c r="V6" s="31">
        <f t="shared" ref="V6:AY6" si="0">U6+1</f>
        <v>42949</v>
      </c>
      <c r="W6" s="31">
        <f t="shared" si="0"/>
        <v>42950</v>
      </c>
      <c r="X6" s="31">
        <f t="shared" si="0"/>
        <v>42951</v>
      </c>
      <c r="Y6" s="31">
        <f t="shared" si="0"/>
        <v>42952</v>
      </c>
      <c r="Z6" s="31">
        <f t="shared" si="0"/>
        <v>42953</v>
      </c>
      <c r="AA6" s="31">
        <f t="shared" si="0"/>
        <v>42954</v>
      </c>
      <c r="AB6" s="31">
        <f t="shared" si="0"/>
        <v>42955</v>
      </c>
      <c r="AC6" s="31">
        <f t="shared" si="0"/>
        <v>42956</v>
      </c>
      <c r="AD6" s="31">
        <f t="shared" si="0"/>
        <v>42957</v>
      </c>
      <c r="AE6" s="31">
        <f t="shared" si="0"/>
        <v>42958</v>
      </c>
      <c r="AF6" s="31">
        <f t="shared" si="0"/>
        <v>42959</v>
      </c>
      <c r="AG6" s="31">
        <f t="shared" si="0"/>
        <v>42960</v>
      </c>
      <c r="AH6" s="31">
        <f t="shared" si="0"/>
        <v>42961</v>
      </c>
      <c r="AI6" s="31">
        <f t="shared" si="0"/>
        <v>42962</v>
      </c>
      <c r="AJ6" s="31">
        <f t="shared" si="0"/>
        <v>42963</v>
      </c>
      <c r="AK6" s="31">
        <f t="shared" si="0"/>
        <v>42964</v>
      </c>
      <c r="AL6" s="31">
        <f t="shared" si="0"/>
        <v>42965</v>
      </c>
      <c r="AM6" s="31">
        <f t="shared" si="0"/>
        <v>42966</v>
      </c>
      <c r="AN6" s="31">
        <f t="shared" si="0"/>
        <v>42967</v>
      </c>
      <c r="AO6" s="31">
        <f t="shared" si="0"/>
        <v>42968</v>
      </c>
      <c r="AP6" s="31">
        <f t="shared" si="0"/>
        <v>42969</v>
      </c>
      <c r="AQ6" s="31">
        <f t="shared" si="0"/>
        <v>42970</v>
      </c>
      <c r="AR6" s="31">
        <f t="shared" si="0"/>
        <v>42971</v>
      </c>
      <c r="AS6" s="31">
        <f t="shared" si="0"/>
        <v>42972</v>
      </c>
      <c r="AT6" s="31">
        <f t="shared" si="0"/>
        <v>42973</v>
      </c>
      <c r="AU6" s="31">
        <f t="shared" si="0"/>
        <v>42974</v>
      </c>
      <c r="AV6" s="31">
        <f t="shared" si="0"/>
        <v>42975</v>
      </c>
      <c r="AW6" s="31">
        <f t="shared" si="0"/>
        <v>42976</v>
      </c>
      <c r="AX6" s="31">
        <f t="shared" si="0"/>
        <v>42977</v>
      </c>
      <c r="AY6" s="131">
        <f t="shared" si="0"/>
        <v>42978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IF(AND(OR($S7="janvier",$S7="fevrier",$S7="mars",$S7="avril",$S7="mai",$S7="juin",$S7="juillet",$S7="aout"),$H7-$Q7&gt;0),$H7-$Q7,"")</f>
        <v/>
      </c>
      <c r="N7" s="151"/>
      <c r="O7" s="152">
        <f t="shared" ref="O7:O48" si="2">($F7+$G7)*$I7</f>
        <v>0</v>
      </c>
      <c r="P7" s="74">
        <f>IF($O7=$H7,0,$O7-$H7)</f>
        <v>0</v>
      </c>
      <c r="Q7" s="182"/>
      <c r="R7" s="42">
        <f>IF(OR($S7="janvier",$S7="fevrier",$S7="mars",$S7="avril",$S7="mai",$S7="juin",$S7="juillet",$S7="août"),0,IF(OR($S7="septembre",$S7="novembre",$S7="octobre",$S7="decembre"),2,IF(OR($S7=""),1)))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140"/>
      <c r="L8" s="38">
        <f t="shared" ref="L8:L31" si="3">SUM($S8:$AW8)</f>
        <v>0</v>
      </c>
      <c r="M8" s="39" t="str">
        <f t="shared" ref="M8:M48" si="4">IF(AND(OR($S8="janvier",$S8="fevrier",$S8="mars",$S8="avril",$S8="mai",$S8="juin",$S8="juillet",$S8="aout"),$H8-$Q8&gt;0),$H8-$Q8,"")</f>
        <v/>
      </c>
      <c r="N8" s="40"/>
      <c r="O8" s="41">
        <f t="shared" si="2"/>
        <v>0</v>
      </c>
      <c r="P8" s="74">
        <f t="shared" ref="P8:P48" si="5">IF($O8=$H8,0,$O8-$H8)</f>
        <v>0</v>
      </c>
      <c r="Q8" s="174"/>
      <c r="R8" s="42">
        <f t="shared" ref="R8:R48" si="6">IF(OR($S8="janvier",$S8="fevrier",$S8="mars",$S8="avril",$S8="mai",$S8="juin",$S8="juillet",$S8="août"),0,IF(OR($S8="septembre",$S8="novembre",$S8="octobre",$S8="decembre"),2,IF(OR($S8=""),1)))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7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7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7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8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9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9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9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9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9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9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8"/>
        <v>0</v>
      </c>
      <c r="M48" s="39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SUMIF(S7:S48,"aout",Q7:Q48)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SUMIF(S7:S48,"septembre",H7:H48)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69" priority="1">
      <formula>WEEKDAY(U$6,2)&gt;5</formula>
    </cfRule>
  </conditionalFormatting>
  <conditionalFormatting sqref="A7:E48 L7:S48">
    <cfRule type="containsBlanks" dxfId="68" priority="9">
      <formula>LEN(TRIM(A7))=0</formula>
    </cfRule>
  </conditionalFormatting>
  <conditionalFormatting sqref="Q7:Q48 M7:M48">
    <cfRule type="cellIs" dxfId="67" priority="10" operator="lessThan">
      <formula>$H7</formula>
    </cfRule>
  </conditionalFormatting>
  <conditionalFormatting sqref="O49">
    <cfRule type="cellIs" dxfId="66" priority="11" operator="greaterThanOrEqual">
      <formula>$L$49</formula>
    </cfRule>
    <cfRule type="cellIs" dxfId="65" priority="12" operator="lessThan">
      <formula>$L$49</formula>
    </cfRule>
  </conditionalFormatting>
  <conditionalFormatting sqref="P49">
    <cfRule type="cellIs" dxfId="64" priority="8" operator="greaterThanOrEqual">
      <formula>$O$49</formula>
    </cfRule>
  </conditionalFormatting>
  <conditionalFormatting sqref="F7:G48">
    <cfRule type="expression" dxfId="63" priority="7">
      <formula>AND($F7="",$G7="")</formula>
    </cfRule>
  </conditionalFormatting>
  <conditionalFormatting sqref="S7:S48">
    <cfRule type="notContainsText" dxfId="62" priority="14" operator="notContains" text="aout">
      <formula>ISERROR(SEARCH("aout",S7))</formula>
    </cfRule>
  </conditionalFormatting>
  <conditionalFormatting sqref="Q49">
    <cfRule type="cellIs" dxfId="61" priority="5" operator="greaterThanOrEqual">
      <formula>$O$49</formula>
    </cfRule>
    <cfRule type="cellIs" dxfId="60" priority="6" operator="lessThan">
      <formula>$O$49</formula>
    </cfRule>
  </conditionalFormatting>
  <conditionalFormatting sqref="L7:L48">
    <cfRule type="cellIs" dxfId="59" priority="4" operator="greaterThan">
      <formula>$H7</formula>
    </cfRule>
  </conditionalFormatting>
  <conditionalFormatting sqref="O7:O13 O15:O48">
    <cfRule type="cellIs" dxfId="58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57" priority="74">
      <formula>OR($S7="janvier",$S7="fevrier",$S7="mars",$S7="avril",$S7="mai",$S7="juin",$S7="juillet",$S7="aout")</formula>
    </cfRule>
  </conditionalFormatting>
  <conditionalFormatting sqref="U7:AY48">
    <cfRule type="expression" dxfId="56" priority="77">
      <formula>AND(U$1&gt;=$J7,U$1&lt;=$K7,$D7="oui")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42979</v>
      </c>
      <c r="V1" s="143">
        <v>42980</v>
      </c>
      <c r="W1" s="143">
        <v>42981</v>
      </c>
      <c r="X1" s="143">
        <v>42982</v>
      </c>
      <c r="Y1" s="143">
        <v>42983</v>
      </c>
      <c r="Z1" s="143">
        <v>42984</v>
      </c>
      <c r="AA1" s="143">
        <v>42985</v>
      </c>
      <c r="AB1" s="143">
        <v>42986</v>
      </c>
      <c r="AC1" s="143">
        <v>42987</v>
      </c>
      <c r="AD1" s="143">
        <v>42988</v>
      </c>
      <c r="AE1" s="143">
        <v>42989</v>
      </c>
      <c r="AF1" s="143">
        <v>42990</v>
      </c>
      <c r="AG1" s="143">
        <v>42991</v>
      </c>
      <c r="AH1" s="143">
        <v>42992</v>
      </c>
      <c r="AI1" s="143">
        <v>42993</v>
      </c>
      <c r="AJ1" s="143">
        <v>42994</v>
      </c>
      <c r="AK1" s="143">
        <v>42995</v>
      </c>
      <c r="AL1" s="143">
        <v>42996</v>
      </c>
      <c r="AM1" s="143">
        <v>42997</v>
      </c>
      <c r="AN1" s="143">
        <v>42998</v>
      </c>
      <c r="AO1" s="143">
        <v>42999</v>
      </c>
      <c r="AP1" s="143">
        <v>43000</v>
      </c>
      <c r="AQ1" s="143">
        <v>43001</v>
      </c>
      <c r="AR1" s="143">
        <v>43002</v>
      </c>
      <c r="AS1" s="143">
        <v>43003</v>
      </c>
      <c r="AT1" s="143">
        <v>43004</v>
      </c>
      <c r="AU1" s="143">
        <v>43005</v>
      </c>
      <c r="AV1" s="143">
        <v>43006</v>
      </c>
      <c r="AW1" s="143">
        <v>43007</v>
      </c>
      <c r="AX1" s="143">
        <v>43008</v>
      </c>
      <c r="AY1" s="143">
        <v>43009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9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V4" s="16"/>
      <c r="Z4" s="16">
        <f>WEEKNUM(AC6)</f>
        <v>36</v>
      </c>
      <c r="AG4" s="16">
        <f>WEEKNUM(AJ6)</f>
        <v>37</v>
      </c>
      <c r="AN4" s="16">
        <f>WEEKNUM(AQ6)</f>
        <v>38</v>
      </c>
      <c r="AU4" s="16">
        <f>WEEKNUM(AX6)</f>
        <v>39</v>
      </c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42979</v>
      </c>
      <c r="V6" s="31">
        <f t="shared" ref="V6:AY6" si="0">U6+1</f>
        <v>42980</v>
      </c>
      <c r="W6" s="31">
        <f t="shared" si="0"/>
        <v>42981</v>
      </c>
      <c r="X6" s="31">
        <f t="shared" si="0"/>
        <v>42982</v>
      </c>
      <c r="Y6" s="31">
        <f t="shared" si="0"/>
        <v>42983</v>
      </c>
      <c r="Z6" s="31">
        <f t="shared" si="0"/>
        <v>42984</v>
      </c>
      <c r="AA6" s="31">
        <f t="shared" si="0"/>
        <v>42985</v>
      </c>
      <c r="AB6" s="31">
        <f t="shared" si="0"/>
        <v>42986</v>
      </c>
      <c r="AC6" s="31">
        <f t="shared" si="0"/>
        <v>42987</v>
      </c>
      <c r="AD6" s="31">
        <f t="shared" si="0"/>
        <v>42988</v>
      </c>
      <c r="AE6" s="31">
        <f t="shared" si="0"/>
        <v>42989</v>
      </c>
      <c r="AF6" s="31">
        <f t="shared" si="0"/>
        <v>42990</v>
      </c>
      <c r="AG6" s="31">
        <f t="shared" si="0"/>
        <v>42991</v>
      </c>
      <c r="AH6" s="31">
        <f t="shared" si="0"/>
        <v>42992</v>
      </c>
      <c r="AI6" s="31">
        <f t="shared" si="0"/>
        <v>42993</v>
      </c>
      <c r="AJ6" s="31">
        <f t="shared" si="0"/>
        <v>42994</v>
      </c>
      <c r="AK6" s="31">
        <f t="shared" si="0"/>
        <v>42995</v>
      </c>
      <c r="AL6" s="31">
        <f t="shared" si="0"/>
        <v>42996</v>
      </c>
      <c r="AM6" s="31">
        <f t="shared" si="0"/>
        <v>42997</v>
      </c>
      <c r="AN6" s="31">
        <f t="shared" si="0"/>
        <v>42998</v>
      </c>
      <c r="AO6" s="31">
        <f t="shared" si="0"/>
        <v>42999</v>
      </c>
      <c r="AP6" s="31">
        <f t="shared" si="0"/>
        <v>43000</v>
      </c>
      <c r="AQ6" s="31">
        <f t="shared" si="0"/>
        <v>43001</v>
      </c>
      <c r="AR6" s="31">
        <f t="shared" si="0"/>
        <v>43002</v>
      </c>
      <c r="AS6" s="31">
        <f t="shared" si="0"/>
        <v>43003</v>
      </c>
      <c r="AT6" s="31">
        <f t="shared" si="0"/>
        <v>43004</v>
      </c>
      <c r="AU6" s="31">
        <f t="shared" si="0"/>
        <v>43005</v>
      </c>
      <c r="AV6" s="31">
        <f t="shared" si="0"/>
        <v>43006</v>
      </c>
      <c r="AW6" s="31">
        <f t="shared" si="0"/>
        <v>43007</v>
      </c>
      <c r="AX6" s="31">
        <f t="shared" si="0"/>
        <v>43008</v>
      </c>
      <c r="AY6" s="131">
        <f t="shared" si="0"/>
        <v>43009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IF(AND(OR($S7="janvier",$S7="fevrier",$S7="mars",$S7="avril",$S7="mai",$S7="juin",$S7="juillet",$S7="aout",$S7="septembre"),$H7-$Q7&gt;0),$H7-$Q7,"")</f>
        <v/>
      </c>
      <c r="N7" s="151"/>
      <c r="O7" s="152">
        <f t="shared" ref="O7:O48" si="2">($F7+$G7)*$I7</f>
        <v>0</v>
      </c>
      <c r="P7" s="74">
        <f>IF($O7=$H7,0,$H7-$O7)</f>
        <v>0</v>
      </c>
      <c r="Q7" s="182"/>
      <c r="R7" s="42"/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37"/>
      <c r="L8" s="38">
        <f t="shared" ref="L8:L31" si="3">SUM($S8:$AW8)</f>
        <v>0</v>
      </c>
      <c r="M8" s="39" t="str">
        <f t="shared" ref="M8:M48" si="4">IF(AND(OR($S8="janvier",$S8="fevrier",$S8="mars",$S8="avril",$S8="mai",$S8="juin",$S8="juillet",$S8="aout",$S8="septembre"),$H8-$Q8&gt;0),$H8-$Q8,"")</f>
        <v/>
      </c>
      <c r="N8" s="40"/>
      <c r="O8" s="41">
        <f t="shared" si="2"/>
        <v>0</v>
      </c>
      <c r="P8" s="74">
        <f t="shared" ref="P8:P48" si="5">IF($O8=$H8,0,$H8-$O8)</f>
        <v>0</v>
      </c>
      <c r="Q8" s="174"/>
      <c r="R8" s="42"/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ref="R9:R48" si="6">IF(OR($S9="janvier",$S9="fevrier",$S9="mars",$S9="avril",$S9="mai",$S9="juin",$S9="juillet",$S9="août",$S9="septembre"),0,IF(OR($S9="novembre",$S9="octobre",$S9="decembre"),2,IF(OR($S9=""),1)))</f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7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7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7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8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9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9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9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9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9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9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8"/>
        <v>0</v>
      </c>
      <c r="M48" s="39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SUMIF(S7:S48,"septembre",Q7:Q48)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SUMIF(S7:S48,"aout",H7:H48)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55" priority="1">
      <formula>WEEKDAY(U$6,2)&gt;5</formula>
    </cfRule>
  </conditionalFormatting>
  <conditionalFormatting sqref="A7:E48 L7:S48">
    <cfRule type="containsBlanks" dxfId="54" priority="9">
      <formula>LEN(TRIM(A7))=0</formula>
    </cfRule>
  </conditionalFormatting>
  <conditionalFormatting sqref="Q7:Q48 M7:M48">
    <cfRule type="cellIs" dxfId="53" priority="10" operator="lessThan">
      <formula>$H7</formula>
    </cfRule>
  </conditionalFormatting>
  <conditionalFormatting sqref="O49">
    <cfRule type="cellIs" dxfId="52" priority="11" operator="greaterThanOrEqual">
      <formula>$L$49</formula>
    </cfRule>
    <cfRule type="cellIs" dxfId="51" priority="12" operator="lessThan">
      <formula>$L$49</formula>
    </cfRule>
  </conditionalFormatting>
  <conditionalFormatting sqref="P49">
    <cfRule type="cellIs" dxfId="50" priority="8" operator="greaterThanOrEqual">
      <formula>$O$49</formula>
    </cfRule>
  </conditionalFormatting>
  <conditionalFormatting sqref="F7:G48">
    <cfRule type="expression" dxfId="49" priority="7">
      <formula>AND($F7="",$G7="")</formula>
    </cfRule>
  </conditionalFormatting>
  <conditionalFormatting sqref="S7:S48">
    <cfRule type="notContainsText" dxfId="48" priority="14" operator="notContains" text="septembre">
      <formula>ISERROR(SEARCH("septembre",S7))</formula>
    </cfRule>
  </conditionalFormatting>
  <conditionalFormatting sqref="Q49">
    <cfRule type="cellIs" dxfId="47" priority="5" operator="greaterThanOrEqual">
      <formula>$O$49</formula>
    </cfRule>
    <cfRule type="cellIs" dxfId="46" priority="6" operator="lessThan">
      <formula>$O$49</formula>
    </cfRule>
  </conditionalFormatting>
  <conditionalFormatting sqref="L7:L48">
    <cfRule type="cellIs" dxfId="45" priority="4" operator="greaterThan">
      <formula>$H7</formula>
    </cfRule>
  </conditionalFormatting>
  <conditionalFormatting sqref="O7:O13 O15:O48">
    <cfRule type="cellIs" dxfId="44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43" priority="79">
      <formula>OR($S7="janvier",$S7="fevrier",$S7="mars",$S7="avril",$S7="mai",$S7="juin",$S7="juillet",$S7="septembre")</formula>
    </cfRule>
  </conditionalFormatting>
  <conditionalFormatting sqref="U7:AY48">
    <cfRule type="expression" dxfId="42" priority="82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customWidth="1" outlineLevel="1"/>
    <col min="14" max="14" width="19.7109375" customWidth="1" outlineLevel="1"/>
    <col min="15" max="15" width="19.5703125" customWidth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42979</v>
      </c>
      <c r="V1" s="143">
        <v>42980</v>
      </c>
      <c r="W1" s="143">
        <v>42981</v>
      </c>
      <c r="X1" s="143">
        <v>42982</v>
      </c>
      <c r="Y1" s="143">
        <v>42983</v>
      </c>
      <c r="Z1" s="143">
        <v>42984</v>
      </c>
      <c r="AA1" s="143">
        <v>42985</v>
      </c>
      <c r="AB1" s="143">
        <v>42986</v>
      </c>
      <c r="AC1" s="143">
        <v>42987</v>
      </c>
      <c r="AD1" s="143">
        <v>42988</v>
      </c>
      <c r="AE1" s="143">
        <v>42989</v>
      </c>
      <c r="AF1" s="143">
        <v>42990</v>
      </c>
      <c r="AG1" s="143">
        <v>42991</v>
      </c>
      <c r="AH1" s="143">
        <v>42992</v>
      </c>
      <c r="AI1" s="143">
        <v>42993</v>
      </c>
      <c r="AJ1" s="143">
        <v>42994</v>
      </c>
      <c r="AK1" s="143">
        <v>42995</v>
      </c>
      <c r="AL1" s="143">
        <v>42996</v>
      </c>
      <c r="AM1" s="143">
        <v>42997</v>
      </c>
      <c r="AN1" s="143">
        <v>42998</v>
      </c>
      <c r="AO1" s="143">
        <v>42999</v>
      </c>
      <c r="AP1" s="143">
        <v>43000</v>
      </c>
      <c r="AQ1" s="143">
        <v>43001</v>
      </c>
      <c r="AR1" s="143">
        <v>43002</v>
      </c>
      <c r="AS1" s="143">
        <v>43003</v>
      </c>
      <c r="AT1" s="143">
        <v>43004</v>
      </c>
      <c r="AU1" s="143">
        <v>43005</v>
      </c>
      <c r="AV1" s="143">
        <v>43006</v>
      </c>
      <c r="AW1" s="143">
        <v>43007</v>
      </c>
      <c r="AX1" s="143">
        <v>43008</v>
      </c>
      <c r="AY1" s="143">
        <v>43009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10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V4" s="16"/>
      <c r="Z4" s="16">
        <f>WEEKNUM(AC6)</f>
        <v>41</v>
      </c>
      <c r="AG4" s="16">
        <f>WEEKNUM(AJ6)</f>
        <v>42</v>
      </c>
      <c r="AN4" s="16">
        <f>WEEKNUM(AQ6)</f>
        <v>43</v>
      </c>
      <c r="AU4" s="16">
        <f>WEEKNUM(AX6)</f>
        <v>44</v>
      </c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43009</v>
      </c>
      <c r="V6" s="31">
        <f t="shared" ref="V6:AY6" si="0">U6+1</f>
        <v>43010</v>
      </c>
      <c r="W6" s="31">
        <f t="shared" si="0"/>
        <v>43011</v>
      </c>
      <c r="X6" s="31">
        <f t="shared" si="0"/>
        <v>43012</v>
      </c>
      <c r="Y6" s="31">
        <f t="shared" si="0"/>
        <v>43013</v>
      </c>
      <c r="Z6" s="31">
        <f t="shared" si="0"/>
        <v>43014</v>
      </c>
      <c r="AA6" s="31">
        <f t="shared" si="0"/>
        <v>43015</v>
      </c>
      <c r="AB6" s="31">
        <f t="shared" si="0"/>
        <v>43016</v>
      </c>
      <c r="AC6" s="31">
        <f t="shared" si="0"/>
        <v>43017</v>
      </c>
      <c r="AD6" s="31">
        <f t="shared" si="0"/>
        <v>43018</v>
      </c>
      <c r="AE6" s="31">
        <f t="shared" si="0"/>
        <v>43019</v>
      </c>
      <c r="AF6" s="31">
        <f t="shared" si="0"/>
        <v>43020</v>
      </c>
      <c r="AG6" s="31">
        <f t="shared" si="0"/>
        <v>43021</v>
      </c>
      <c r="AH6" s="31">
        <f t="shared" si="0"/>
        <v>43022</v>
      </c>
      <c r="AI6" s="31">
        <f t="shared" si="0"/>
        <v>43023</v>
      </c>
      <c r="AJ6" s="31">
        <f t="shared" si="0"/>
        <v>43024</v>
      </c>
      <c r="AK6" s="31">
        <f t="shared" si="0"/>
        <v>43025</v>
      </c>
      <c r="AL6" s="31">
        <f t="shared" si="0"/>
        <v>43026</v>
      </c>
      <c r="AM6" s="31">
        <f t="shared" si="0"/>
        <v>43027</v>
      </c>
      <c r="AN6" s="31">
        <f t="shared" si="0"/>
        <v>43028</v>
      </c>
      <c r="AO6" s="31">
        <f t="shared" si="0"/>
        <v>43029</v>
      </c>
      <c r="AP6" s="31">
        <f t="shared" si="0"/>
        <v>43030</v>
      </c>
      <c r="AQ6" s="31">
        <f t="shared" si="0"/>
        <v>43031</v>
      </c>
      <c r="AR6" s="31">
        <f t="shared" si="0"/>
        <v>43032</v>
      </c>
      <c r="AS6" s="31">
        <f t="shared" si="0"/>
        <v>43033</v>
      </c>
      <c r="AT6" s="31">
        <f t="shared" si="0"/>
        <v>43034</v>
      </c>
      <c r="AU6" s="31">
        <f t="shared" si="0"/>
        <v>43035</v>
      </c>
      <c r="AV6" s="31">
        <f t="shared" si="0"/>
        <v>43036</v>
      </c>
      <c r="AW6" s="31">
        <f t="shared" si="0"/>
        <v>43037</v>
      </c>
      <c r="AX6" s="31">
        <f t="shared" si="0"/>
        <v>43038</v>
      </c>
      <c r="AY6" s="131">
        <f t="shared" si="0"/>
        <v>43039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IF(AND(OR($S7="janvier",$S7="fevrier",$S7="mars",$S7="avril",$S7="mai",$S7="juin",$S7="juillet",$S7="aout",$S7="septembre",$S7="octobre"),$H7-$Q7&gt;0),$H7-$Q7,"")</f>
        <v/>
      </c>
      <c r="N7" s="151"/>
      <c r="O7" s="152">
        <f t="shared" ref="O7:O48" si="2">($F7+$G7)*$I7</f>
        <v>0</v>
      </c>
      <c r="P7" s="74">
        <f>IF($O7=$H7,0,$H7-$O7)</f>
        <v>0</v>
      </c>
      <c r="Q7" s="182"/>
      <c r="R7" s="42">
        <f t="shared" ref="R7:R8" si="3">IF(OR($S7="janvier",$S7="fevrier",$S7="mars",$S7="avril",$S7="mai",$S7="juin",$S7="juillet",$S7="août",$S7="septembre",$S7="octobre"),0,IF(OR($S7="novembre",$S7="decembre"),2,IF(OR($S7=""),1)))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37"/>
      <c r="L8" s="38">
        <f t="shared" ref="L8:L31" si="4">SUM($S8:$AW8)</f>
        <v>0</v>
      </c>
      <c r="M8" s="39" t="str">
        <f t="shared" ref="M8:M47" si="5">IF(AND(OR($S8="janvier",$S8="fevrier",$S8="mars",$S8="avril",$S8="mai",$S8="juin",$S8="juillet",$S8="aout",$S8="septembre",$S8="octobre"),$H8-$Q8&gt;0),$H8-$Q8,"")</f>
        <v/>
      </c>
      <c r="N8" s="40"/>
      <c r="O8" s="41">
        <f t="shared" si="2"/>
        <v>0</v>
      </c>
      <c r="P8" s="74">
        <f t="shared" ref="P8:P48" si="6">IF($O8=$H8,0,$H8-$O8)</f>
        <v>0</v>
      </c>
      <c r="Q8" s="174"/>
      <c r="R8" s="42">
        <f t="shared" si="3"/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4"/>
        <v>0</v>
      </c>
      <c r="M9" s="39" t="str">
        <f t="shared" si="5"/>
        <v/>
      </c>
      <c r="N9" s="40"/>
      <c r="O9" s="41">
        <f t="shared" si="2"/>
        <v>0</v>
      </c>
      <c r="P9" s="74">
        <f t="shared" si="6"/>
        <v>0</v>
      </c>
      <c r="Q9" s="175"/>
      <c r="R9" s="42">
        <f>IF(OR($S9="janvier",$S9="fevrier",$S9="mars",$S9="avril",$S9="mai",$S9="juin",$S9="juillet",$S9="août",$S9="septembre",$S9="octobre"),0,IF(OR($S9="novembre",$S9="decembre"),2,IF(OR($S9=""),1)))</f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4"/>
        <v>0</v>
      </c>
      <c r="M10" s="39" t="str">
        <f t="shared" si="5"/>
        <v/>
      </c>
      <c r="N10" s="40"/>
      <c r="O10" s="41">
        <f t="shared" si="2"/>
        <v>0</v>
      </c>
      <c r="P10" s="74">
        <f t="shared" si="6"/>
        <v>0</v>
      </c>
      <c r="Q10" s="176"/>
      <c r="R10" s="42">
        <f t="shared" ref="R10:R48" si="7">IF(OR($S10="janvier",$S10="fevrier",$S10="mars",$S10="avril",$S10="mai",$S10="juin",$S10="juillet",$S10="août",$S10="septembre",$S10="octobre"),0,IF(OR($S10="novembre",$S10="decembre"),2,IF(OR($S10=""),1)))</f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4"/>
        <v>0</v>
      </c>
      <c r="M11" s="39" t="str">
        <f t="shared" si="5"/>
        <v/>
      </c>
      <c r="N11" s="40"/>
      <c r="O11" s="41">
        <f t="shared" si="2"/>
        <v>0</v>
      </c>
      <c r="P11" s="74">
        <f t="shared" si="6"/>
        <v>0</v>
      </c>
      <c r="Q11" s="176"/>
      <c r="R11" s="42">
        <f t="shared" si="7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4"/>
        <v>0</v>
      </c>
      <c r="M12" s="39" t="str">
        <f t="shared" si="5"/>
        <v/>
      </c>
      <c r="N12" s="40"/>
      <c r="O12" s="41">
        <f t="shared" si="2"/>
        <v>0</v>
      </c>
      <c r="P12" s="74">
        <f t="shared" si="6"/>
        <v>0</v>
      </c>
      <c r="Q12" s="177"/>
      <c r="R12" s="42">
        <f t="shared" si="7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4"/>
        <v>0</v>
      </c>
      <c r="M13" s="39" t="str">
        <f t="shared" si="5"/>
        <v/>
      </c>
      <c r="N13" s="40"/>
      <c r="O13" s="41">
        <f t="shared" si="2"/>
        <v>0</v>
      </c>
      <c r="P13" s="74">
        <f t="shared" si="6"/>
        <v>0</v>
      </c>
      <c r="Q13" s="177"/>
      <c r="R13" s="42">
        <f t="shared" si="7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4"/>
        <v>0</v>
      </c>
      <c r="M14" s="39" t="str">
        <f t="shared" si="5"/>
        <v/>
      </c>
      <c r="N14" s="40"/>
      <c r="O14" s="41">
        <f t="shared" si="2"/>
        <v>0</v>
      </c>
      <c r="P14" s="74">
        <f t="shared" si="6"/>
        <v>0</v>
      </c>
      <c r="Q14" s="177"/>
      <c r="R14" s="42">
        <f t="shared" si="7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4"/>
        <v>0</v>
      </c>
      <c r="M15" s="39" t="str">
        <f t="shared" si="5"/>
        <v/>
      </c>
      <c r="N15" s="40"/>
      <c r="O15" s="41">
        <f t="shared" si="2"/>
        <v>0</v>
      </c>
      <c r="P15" s="74">
        <f t="shared" si="6"/>
        <v>0</v>
      </c>
      <c r="Q15" s="177"/>
      <c r="R15" s="42">
        <f t="shared" si="7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4"/>
        <v>0</v>
      </c>
      <c r="M16" s="39" t="str">
        <f t="shared" si="5"/>
        <v/>
      </c>
      <c r="N16" s="57"/>
      <c r="O16" s="41">
        <f t="shared" si="2"/>
        <v>0</v>
      </c>
      <c r="P16" s="74">
        <f t="shared" si="6"/>
        <v>0</v>
      </c>
      <c r="Q16" s="177"/>
      <c r="R16" s="42">
        <f t="shared" si="7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4"/>
        <v>0</v>
      </c>
      <c r="M17" s="39" t="str">
        <f t="shared" si="5"/>
        <v/>
      </c>
      <c r="N17" s="57"/>
      <c r="O17" s="41">
        <f t="shared" si="2"/>
        <v>0</v>
      </c>
      <c r="P17" s="74">
        <f t="shared" si="6"/>
        <v>0</v>
      </c>
      <c r="Q17" s="177"/>
      <c r="R17" s="42">
        <f t="shared" si="7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4"/>
        <v>0</v>
      </c>
      <c r="M18" s="39" t="str">
        <f t="shared" si="5"/>
        <v/>
      </c>
      <c r="N18" s="57"/>
      <c r="O18" s="41">
        <f t="shared" si="2"/>
        <v>0</v>
      </c>
      <c r="P18" s="74">
        <f t="shared" si="6"/>
        <v>0</v>
      </c>
      <c r="Q18" s="177"/>
      <c r="R18" s="42">
        <f t="shared" si="7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4"/>
        <v>0</v>
      </c>
      <c r="M19" s="39" t="str">
        <f t="shared" si="5"/>
        <v/>
      </c>
      <c r="N19" s="115"/>
      <c r="O19" s="116">
        <f t="shared" si="2"/>
        <v>0</v>
      </c>
      <c r="P19" s="74">
        <f t="shared" si="6"/>
        <v>0</v>
      </c>
      <c r="Q19" s="178"/>
      <c r="R19" s="42">
        <f t="shared" si="7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4"/>
        <v>0</v>
      </c>
      <c r="M20" s="39" t="str">
        <f t="shared" si="5"/>
        <v/>
      </c>
      <c r="N20" s="123"/>
      <c r="O20" s="74">
        <f t="shared" si="2"/>
        <v>0</v>
      </c>
      <c r="P20" s="74">
        <f t="shared" si="6"/>
        <v>0</v>
      </c>
      <c r="Q20" s="175"/>
      <c r="R20" s="42">
        <f t="shared" si="7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4"/>
        <v>0</v>
      </c>
      <c r="M21" s="39" t="str">
        <f t="shared" si="5"/>
        <v/>
      </c>
      <c r="N21" s="70"/>
      <c r="O21" s="71">
        <f t="shared" si="2"/>
        <v>0</v>
      </c>
      <c r="P21" s="74">
        <f t="shared" si="6"/>
        <v>0</v>
      </c>
      <c r="Q21" s="179"/>
      <c r="R21" s="42">
        <f t="shared" si="7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4"/>
        <v>0</v>
      </c>
      <c r="M22" s="39" t="str">
        <f t="shared" si="5"/>
        <v/>
      </c>
      <c r="N22" s="40"/>
      <c r="O22" s="74">
        <f t="shared" si="2"/>
        <v>0</v>
      </c>
      <c r="P22" s="74">
        <f t="shared" si="6"/>
        <v>0</v>
      </c>
      <c r="Q22" s="175"/>
      <c r="R22" s="42">
        <f t="shared" si="7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4"/>
        <v>0</v>
      </c>
      <c r="M23" s="39" t="str">
        <f t="shared" si="5"/>
        <v/>
      </c>
      <c r="N23" s="40"/>
      <c r="O23" s="74">
        <f t="shared" si="2"/>
        <v>0</v>
      </c>
      <c r="P23" s="74">
        <f t="shared" si="6"/>
        <v>0</v>
      </c>
      <c r="Q23" s="175"/>
      <c r="R23" s="42">
        <f t="shared" si="7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4"/>
        <v>0</v>
      </c>
      <c r="M24" s="39" t="str">
        <f t="shared" si="5"/>
        <v/>
      </c>
      <c r="N24" s="40"/>
      <c r="O24" s="74">
        <f t="shared" si="2"/>
        <v>0</v>
      </c>
      <c r="P24" s="74">
        <f t="shared" si="6"/>
        <v>0</v>
      </c>
      <c r="Q24" s="175"/>
      <c r="R24" s="42">
        <f t="shared" si="7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4"/>
        <v>0</v>
      </c>
      <c r="M25" s="39" t="str">
        <f t="shared" si="5"/>
        <v/>
      </c>
      <c r="N25" s="40"/>
      <c r="O25" s="74">
        <f t="shared" si="2"/>
        <v>0</v>
      </c>
      <c r="P25" s="74">
        <f t="shared" si="6"/>
        <v>0</v>
      </c>
      <c r="Q25" s="175"/>
      <c r="R25" s="42">
        <f t="shared" si="7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4"/>
        <v>0</v>
      </c>
      <c r="M26" s="39" t="str">
        <f t="shared" si="5"/>
        <v/>
      </c>
      <c r="N26" s="40"/>
      <c r="O26" s="74">
        <f t="shared" si="2"/>
        <v>0</v>
      </c>
      <c r="P26" s="74">
        <f t="shared" si="6"/>
        <v>0</v>
      </c>
      <c r="Q26" s="175"/>
      <c r="R26" s="42">
        <f t="shared" si="7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4"/>
        <v>0</v>
      </c>
      <c r="M27" s="39" t="str">
        <f t="shared" si="5"/>
        <v/>
      </c>
      <c r="N27" s="40"/>
      <c r="O27" s="74">
        <f t="shared" si="2"/>
        <v>0</v>
      </c>
      <c r="P27" s="74">
        <f t="shared" si="6"/>
        <v>0</v>
      </c>
      <c r="Q27" s="175"/>
      <c r="R27" s="42">
        <f t="shared" si="7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4"/>
        <v>0</v>
      </c>
      <c r="M28" s="39" t="str">
        <f t="shared" si="5"/>
        <v/>
      </c>
      <c r="N28" s="40"/>
      <c r="O28" s="74">
        <f t="shared" si="2"/>
        <v>0</v>
      </c>
      <c r="P28" s="74">
        <f t="shared" si="6"/>
        <v>0</v>
      </c>
      <c r="Q28" s="175"/>
      <c r="R28" s="42">
        <f t="shared" si="7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4"/>
        <v>0</v>
      </c>
      <c r="M29" s="39" t="str">
        <f t="shared" si="5"/>
        <v/>
      </c>
      <c r="N29" s="40"/>
      <c r="O29" s="74">
        <f t="shared" si="2"/>
        <v>0</v>
      </c>
      <c r="P29" s="74">
        <f t="shared" si="6"/>
        <v>0</v>
      </c>
      <c r="Q29" s="175"/>
      <c r="R29" s="42">
        <f t="shared" si="7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4"/>
        <v>0</v>
      </c>
      <c r="M30" s="39" t="str">
        <f t="shared" si="5"/>
        <v/>
      </c>
      <c r="N30" s="40"/>
      <c r="O30" s="74">
        <f t="shared" si="2"/>
        <v>0</v>
      </c>
      <c r="P30" s="74">
        <f t="shared" si="6"/>
        <v>0</v>
      </c>
      <c r="Q30" s="175"/>
      <c r="R30" s="42">
        <f t="shared" si="7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4"/>
        <v>0</v>
      </c>
      <c r="M31" s="39" t="str">
        <f t="shared" si="5"/>
        <v/>
      </c>
      <c r="N31" s="40"/>
      <c r="O31" s="74">
        <f t="shared" si="2"/>
        <v>0</v>
      </c>
      <c r="P31" s="74">
        <f t="shared" si="6"/>
        <v>0</v>
      </c>
      <c r="Q31" s="175"/>
      <c r="R31" s="42">
        <f t="shared" si="7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5"/>
        <v/>
      </c>
      <c r="N32" s="40"/>
      <c r="O32" s="74">
        <f t="shared" si="2"/>
        <v>0</v>
      </c>
      <c r="P32" s="74">
        <f t="shared" si="6"/>
        <v>0</v>
      </c>
      <c r="Q32" s="175"/>
      <c r="R32" s="42">
        <f t="shared" si="7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5"/>
        <v/>
      </c>
      <c r="N33" s="115"/>
      <c r="O33" s="116">
        <f t="shared" si="2"/>
        <v>0</v>
      </c>
      <c r="P33" s="74">
        <f t="shared" si="6"/>
        <v>0</v>
      </c>
      <c r="Q33" s="178"/>
      <c r="R33" s="42">
        <f t="shared" si="7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5"/>
        <v/>
      </c>
      <c r="N34" s="123"/>
      <c r="O34" s="74">
        <f t="shared" si="2"/>
        <v>0</v>
      </c>
      <c r="P34" s="74">
        <f t="shared" si="6"/>
        <v>0</v>
      </c>
      <c r="Q34" s="175"/>
      <c r="R34" s="42">
        <f t="shared" si="7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5"/>
        <v/>
      </c>
      <c r="N35" s="123"/>
      <c r="O35" s="74">
        <f t="shared" si="2"/>
        <v>0</v>
      </c>
      <c r="P35" s="74">
        <f t="shared" si="6"/>
        <v>0</v>
      </c>
      <c r="Q35" s="175"/>
      <c r="R35" s="42">
        <f t="shared" si="7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8">SUM($S36:$AW36)</f>
        <v>0</v>
      </c>
      <c r="M36" s="39" t="str">
        <f t="shared" si="5"/>
        <v/>
      </c>
      <c r="N36" s="123"/>
      <c r="O36" s="74">
        <f t="shared" si="2"/>
        <v>0</v>
      </c>
      <c r="P36" s="74">
        <f t="shared" si="6"/>
        <v>0</v>
      </c>
      <c r="Q36" s="175"/>
      <c r="R36" s="42">
        <f t="shared" si="7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8"/>
        <v>0</v>
      </c>
      <c r="M37" s="39" t="str">
        <f t="shared" si="5"/>
        <v/>
      </c>
      <c r="N37" s="123"/>
      <c r="O37" s="74">
        <f t="shared" si="2"/>
        <v>0</v>
      </c>
      <c r="P37" s="74">
        <f t="shared" si="6"/>
        <v>0</v>
      </c>
      <c r="Q37" s="175"/>
      <c r="R37" s="42">
        <f t="shared" si="7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8"/>
        <v>0</v>
      </c>
      <c r="M38" s="39" t="str">
        <f t="shared" si="5"/>
        <v/>
      </c>
      <c r="N38" s="129"/>
      <c r="O38" s="63">
        <f t="shared" si="2"/>
        <v>0</v>
      </c>
      <c r="P38" s="74">
        <f t="shared" si="6"/>
        <v>0</v>
      </c>
      <c r="Q38" s="180"/>
      <c r="R38" s="42">
        <f t="shared" si="7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5"/>
        <v/>
      </c>
      <c r="N39" s="70"/>
      <c r="O39" s="71">
        <f>($F39+$G39)*$I39</f>
        <v>0</v>
      </c>
      <c r="P39" s="74">
        <f t="shared" si="6"/>
        <v>0</v>
      </c>
      <c r="Q39" s="179"/>
      <c r="R39" s="42">
        <f t="shared" si="7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9">SUM($S40:$AW40)</f>
        <v>0</v>
      </c>
      <c r="M40" s="39" t="str">
        <f t="shared" si="5"/>
        <v/>
      </c>
      <c r="N40" s="40"/>
      <c r="O40" s="74">
        <f t="shared" si="2"/>
        <v>0</v>
      </c>
      <c r="P40" s="74">
        <f t="shared" si="6"/>
        <v>0</v>
      </c>
      <c r="Q40" s="175"/>
      <c r="R40" s="42">
        <f t="shared" si="7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5"/>
        <v/>
      </c>
      <c r="N41" s="40"/>
      <c r="O41" s="41">
        <f t="shared" si="2"/>
        <v>0</v>
      </c>
      <c r="P41" s="74">
        <f t="shared" si="6"/>
        <v>0</v>
      </c>
      <c r="Q41" s="177"/>
      <c r="R41" s="42">
        <f t="shared" si="7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10">SUM($S42:$AW42)</f>
        <v>0</v>
      </c>
      <c r="M42" s="39" t="str">
        <f t="shared" si="5"/>
        <v/>
      </c>
      <c r="N42" s="40"/>
      <c r="O42" s="41">
        <f t="shared" si="2"/>
        <v>0</v>
      </c>
      <c r="P42" s="74">
        <f t="shared" si="6"/>
        <v>0</v>
      </c>
      <c r="Q42" s="177"/>
      <c r="R42" s="42">
        <f t="shared" si="7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10"/>
        <v>0</v>
      </c>
      <c r="M43" s="39" t="str">
        <f t="shared" si="5"/>
        <v/>
      </c>
      <c r="N43" s="40"/>
      <c r="O43" s="41">
        <f t="shared" si="2"/>
        <v>0</v>
      </c>
      <c r="P43" s="74">
        <f t="shared" si="6"/>
        <v>0</v>
      </c>
      <c r="Q43" s="177"/>
      <c r="R43" s="42">
        <f t="shared" si="7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10"/>
        <v>0</v>
      </c>
      <c r="M44" s="39" t="str">
        <f t="shared" si="5"/>
        <v/>
      </c>
      <c r="N44" s="40"/>
      <c r="O44" s="41">
        <f t="shared" si="2"/>
        <v>0</v>
      </c>
      <c r="P44" s="74">
        <f t="shared" si="6"/>
        <v>0</v>
      </c>
      <c r="Q44" s="177"/>
      <c r="R44" s="42">
        <f t="shared" si="7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10"/>
        <v>0</v>
      </c>
      <c r="M45" s="39" t="str">
        <f t="shared" si="5"/>
        <v/>
      </c>
      <c r="N45" s="57"/>
      <c r="O45" s="41">
        <f t="shared" si="2"/>
        <v>0</v>
      </c>
      <c r="P45" s="74">
        <f t="shared" si="6"/>
        <v>0</v>
      </c>
      <c r="Q45" s="177"/>
      <c r="R45" s="42">
        <f t="shared" si="7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10"/>
        <v>0</v>
      </c>
      <c r="M46" s="39" t="str">
        <f t="shared" si="5"/>
        <v/>
      </c>
      <c r="N46" s="57"/>
      <c r="O46" s="41">
        <f t="shared" si="2"/>
        <v>0</v>
      </c>
      <c r="P46" s="74">
        <f t="shared" si="6"/>
        <v>0</v>
      </c>
      <c r="Q46" s="177"/>
      <c r="R46" s="42">
        <f t="shared" si="7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10"/>
        <v>0</v>
      </c>
      <c r="M47" s="39" t="str">
        <f t="shared" si="5"/>
        <v/>
      </c>
      <c r="N47" s="57"/>
      <c r="O47" s="41">
        <f t="shared" si="2"/>
        <v>0</v>
      </c>
      <c r="P47" s="74">
        <f t="shared" si="6"/>
        <v>0</v>
      </c>
      <c r="Q47" s="177"/>
      <c r="R47" s="42">
        <f t="shared" si="7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9"/>
        <v>0</v>
      </c>
      <c r="M48" s="39" t="str">
        <f>IF(AND(OR($S48="janvier",$S48="fevrier",$S48="mars",$S48="avril",$S48="mai",$S48="juin",$S48="juillet",$S48="aout",$S48="septembre",$S48="octobre"),$H48-$Q48&gt;0),$H48-$Q48,"")</f>
        <v/>
      </c>
      <c r="N48" s="162"/>
      <c r="O48" s="163">
        <f t="shared" si="2"/>
        <v>0</v>
      </c>
      <c r="P48" s="74">
        <f t="shared" si="6"/>
        <v>0</v>
      </c>
      <c r="Q48" s="181"/>
      <c r="R48" s="42">
        <f t="shared" si="7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SUMIF(S7:S48,"octobre",Q7:Q48)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SUMIF(S7:S48,"novembre",H7:H48)</f>
        <v>0</v>
      </c>
      <c r="R54" s="106">
        <v>2</v>
      </c>
      <c r="S54" s="107"/>
      <c r="T54" s="5"/>
    </row>
    <row r="55" spans="6:53" ht="30.75" customHeight="1" x14ac:dyDescent="0.25">
      <c r="Q55" t="s">
        <v>26</v>
      </c>
    </row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41" priority="1">
      <formula>WEEKDAY(U$6,2)&gt;5</formula>
    </cfRule>
  </conditionalFormatting>
  <conditionalFormatting sqref="A7:E48 L7:S48">
    <cfRule type="containsBlanks" dxfId="40" priority="9">
      <formula>LEN(TRIM(A7))=0</formula>
    </cfRule>
  </conditionalFormatting>
  <conditionalFormatting sqref="Q7:Q48 M7:M48">
    <cfRule type="cellIs" dxfId="39" priority="10" operator="lessThan">
      <formula>$H7</formula>
    </cfRule>
  </conditionalFormatting>
  <conditionalFormatting sqref="O49">
    <cfRule type="cellIs" dxfId="38" priority="11" operator="greaterThanOrEqual">
      <formula>$L$49</formula>
    </cfRule>
    <cfRule type="cellIs" dxfId="37" priority="12" operator="lessThan">
      <formula>$L$49</formula>
    </cfRule>
  </conditionalFormatting>
  <conditionalFormatting sqref="P49">
    <cfRule type="cellIs" dxfId="36" priority="8" operator="greaterThanOrEqual">
      <formula>$O$49</formula>
    </cfRule>
  </conditionalFormatting>
  <conditionalFormatting sqref="F7:G48">
    <cfRule type="expression" dxfId="35" priority="7">
      <formula>AND($F7="",$G7="")</formula>
    </cfRule>
  </conditionalFormatting>
  <conditionalFormatting sqref="S7:S48">
    <cfRule type="notContainsText" dxfId="34" priority="14" operator="notContains" text="octobre">
      <formula>ISERROR(SEARCH("octobre",S7))</formula>
    </cfRule>
  </conditionalFormatting>
  <conditionalFormatting sqref="Q49">
    <cfRule type="cellIs" dxfId="33" priority="5" operator="greaterThanOrEqual">
      <formula>$O$49</formula>
    </cfRule>
    <cfRule type="cellIs" dxfId="32" priority="6" operator="lessThan">
      <formula>$O$49</formula>
    </cfRule>
  </conditionalFormatting>
  <conditionalFormatting sqref="L7:L48">
    <cfRule type="cellIs" dxfId="31" priority="4" operator="greaterThan">
      <formula>$H7</formula>
    </cfRule>
  </conditionalFormatting>
  <conditionalFormatting sqref="O7:O13 O15:O48">
    <cfRule type="cellIs" dxfId="30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29" priority="84">
      <formula>OR($S7="janvier",$S7="fevrier",$S7="mars",$S7="avril",$S7="mai",$S7="juin",$S7="juillet",$S7="septembre",$S7="octobre")</formula>
    </cfRule>
  </conditionalFormatting>
  <conditionalFormatting sqref="U7:AY48">
    <cfRule type="expression" dxfId="28" priority="87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pane xSplit="20" topLeftCell="U1" activePane="topRight" state="frozen"/>
      <selection pane="topRight" activeCell="E7" sqref="E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0" width="6.7109375" customWidth="1"/>
    <col min="51" max="51" width="7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43040</v>
      </c>
      <c r="V1" s="143">
        <v>43041</v>
      </c>
      <c r="W1" s="143">
        <v>43042</v>
      </c>
      <c r="X1" s="143">
        <v>43043</v>
      </c>
      <c r="Y1" s="143">
        <v>43044</v>
      </c>
      <c r="Z1" s="143">
        <v>43045</v>
      </c>
      <c r="AA1" s="143">
        <v>43046</v>
      </c>
      <c r="AB1" s="143">
        <v>43047</v>
      </c>
      <c r="AC1" s="143">
        <v>43048</v>
      </c>
      <c r="AD1" s="143">
        <v>43049</v>
      </c>
      <c r="AE1" s="143">
        <v>43050</v>
      </c>
      <c r="AF1" s="143">
        <v>43051</v>
      </c>
      <c r="AG1" s="143">
        <v>43052</v>
      </c>
      <c r="AH1" s="143">
        <v>43053</v>
      </c>
      <c r="AI1" s="143">
        <v>43054</v>
      </c>
      <c r="AJ1" s="143">
        <v>43055</v>
      </c>
      <c r="AK1" s="143">
        <v>43056</v>
      </c>
      <c r="AL1" s="143">
        <v>43057</v>
      </c>
      <c r="AM1" s="143">
        <v>43058</v>
      </c>
      <c r="AN1" s="143">
        <v>43059</v>
      </c>
      <c r="AO1" s="143">
        <v>43060</v>
      </c>
      <c r="AP1" s="143">
        <v>43061</v>
      </c>
      <c r="AQ1" s="143">
        <v>43062</v>
      </c>
      <c r="AR1" s="143">
        <v>43063</v>
      </c>
      <c r="AS1" s="143">
        <v>43064</v>
      </c>
      <c r="AT1" s="143">
        <v>43065</v>
      </c>
      <c r="AU1" s="143">
        <v>43066</v>
      </c>
      <c r="AV1" s="143">
        <v>43067</v>
      </c>
      <c r="AW1" s="143">
        <v>43068</v>
      </c>
      <c r="AX1" s="143">
        <v>43069</v>
      </c>
      <c r="AY1" s="143">
        <v>43070</v>
      </c>
      <c r="AZ1" s="184"/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11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V4" s="16">
        <f>WEEKNUM(V6)</f>
        <v>44</v>
      </c>
      <c r="AB4" s="16">
        <f>WEEKNUM(AC6)</f>
        <v>45</v>
      </c>
      <c r="AI4" s="16">
        <f>WEEKNUM(AJ6)</f>
        <v>46</v>
      </c>
      <c r="AP4" s="16">
        <f>WEEKNUM(AQ6)</f>
        <v>47</v>
      </c>
      <c r="AW4" s="16">
        <f>WEEKNUM(AX6)</f>
        <v>48</v>
      </c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43040</v>
      </c>
      <c r="V6" s="31">
        <f t="shared" ref="V6:AY6" si="0">U6+1</f>
        <v>43041</v>
      </c>
      <c r="W6" s="31">
        <f t="shared" si="0"/>
        <v>43042</v>
      </c>
      <c r="X6" s="31">
        <f t="shared" si="0"/>
        <v>43043</v>
      </c>
      <c r="Y6" s="31">
        <f t="shared" si="0"/>
        <v>43044</v>
      </c>
      <c r="Z6" s="31">
        <f t="shared" si="0"/>
        <v>43045</v>
      </c>
      <c r="AA6" s="31">
        <f t="shared" si="0"/>
        <v>43046</v>
      </c>
      <c r="AB6" s="31">
        <f t="shared" si="0"/>
        <v>43047</v>
      </c>
      <c r="AC6" s="31">
        <f t="shared" si="0"/>
        <v>43048</v>
      </c>
      <c r="AD6" s="31">
        <f t="shared" si="0"/>
        <v>43049</v>
      </c>
      <c r="AE6" s="31">
        <f t="shared" si="0"/>
        <v>43050</v>
      </c>
      <c r="AF6" s="31">
        <f t="shared" si="0"/>
        <v>43051</v>
      </c>
      <c r="AG6" s="31">
        <f t="shared" si="0"/>
        <v>43052</v>
      </c>
      <c r="AH6" s="31">
        <f t="shared" si="0"/>
        <v>43053</v>
      </c>
      <c r="AI6" s="31">
        <f t="shared" si="0"/>
        <v>43054</v>
      </c>
      <c r="AJ6" s="31">
        <f t="shared" si="0"/>
        <v>43055</v>
      </c>
      <c r="AK6" s="31">
        <f t="shared" si="0"/>
        <v>43056</v>
      </c>
      <c r="AL6" s="31">
        <f t="shared" si="0"/>
        <v>43057</v>
      </c>
      <c r="AM6" s="31">
        <f t="shared" si="0"/>
        <v>43058</v>
      </c>
      <c r="AN6" s="31">
        <f t="shared" si="0"/>
        <v>43059</v>
      </c>
      <c r="AO6" s="31">
        <f t="shared" si="0"/>
        <v>43060</v>
      </c>
      <c r="AP6" s="31">
        <f t="shared" si="0"/>
        <v>43061</v>
      </c>
      <c r="AQ6" s="31">
        <f t="shared" si="0"/>
        <v>43062</v>
      </c>
      <c r="AR6" s="31">
        <f t="shared" si="0"/>
        <v>43063</v>
      </c>
      <c r="AS6" s="31">
        <f t="shared" si="0"/>
        <v>43064</v>
      </c>
      <c r="AT6" s="31">
        <f t="shared" si="0"/>
        <v>43065</v>
      </c>
      <c r="AU6" s="31">
        <f t="shared" si="0"/>
        <v>43066</v>
      </c>
      <c r="AV6" s="31">
        <f t="shared" si="0"/>
        <v>43067</v>
      </c>
      <c r="AW6" s="31">
        <f t="shared" si="0"/>
        <v>43068</v>
      </c>
      <c r="AX6" s="31">
        <f t="shared" si="0"/>
        <v>43069</v>
      </c>
      <c r="AY6" s="131">
        <f t="shared" si="0"/>
        <v>43070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IF(AND(OR($S7="janvier",$S7="fevrier",$S7="mars",$S7="avril",$S7="mai",$S7="juin",$S7="juillet",$S7="aout",$S7="septembre",$S7="octobre",$S7="novembre"),$H7-$Q7&gt;0),$H7-$Q7,"")</f>
        <v/>
      </c>
      <c r="N7" s="151"/>
      <c r="O7" s="152">
        <f t="shared" ref="O7:O48" si="2">($F7+$G7)*$I7</f>
        <v>0</v>
      </c>
      <c r="P7" s="74">
        <f>IF($O7=$H7,0,$H7-$O7)</f>
        <v>0</v>
      </c>
      <c r="Q7" s="182"/>
      <c r="R7" s="42">
        <f>IF(OR($S7="janvier",$S7="fevrier",$S7="mars",$S7="avril",$S7="mai",$S7="juin",$S7="juillet",$S7="août",$S7="septembre",$S7="octobre",$S7="novembre"),0,IF(OR($S7="decembre"),2,IF(OR($S7=""),1)))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37"/>
      <c r="L8" s="38">
        <f t="shared" ref="L8:L31" si="3">SUM($S8:$AW8)</f>
        <v>0</v>
      </c>
      <c r="M8" s="39" t="str">
        <f t="shared" ref="M8:M48" si="4">IF(AND(OR($S8="janvier",$S8="fevrier",$S8="mars",$S8="avril",$S8="mai",$S8="juin",$S8="juillet",$S8="aout",$S8="septembre",$S8="octobre",$S8="novembre"),$H8-$Q8&gt;0),$H8-$Q8,"")</f>
        <v/>
      </c>
      <c r="N8" s="40"/>
      <c r="O8" s="41">
        <f t="shared" si="2"/>
        <v>0</v>
      </c>
      <c r="P8" s="74">
        <f t="shared" ref="P8:P48" si="5">IF($O8=$H8,0,$H8-$O8)</f>
        <v>0</v>
      </c>
      <c r="Q8" s="174"/>
      <c r="R8" s="42">
        <f t="shared" ref="R8:R48" si="6">IF(OR($S8="janvier",$S8="fevrier",$S8="mars",$S8="avril",$S8="mai",$S8="juin",$S8="juillet",$S8="août",$S8="septembre",$S8="octobre",$S8="novembre"),0,IF(OR($S8="decembre"),2,IF(OR($S8=""),1)))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7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7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7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8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9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9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9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9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9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9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8"/>
        <v>0</v>
      </c>
      <c r="M48" s="39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SUMIF(S7:S48,"novembre",Q7:Q48)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SUMIF(S7:S48,"decembre",H7:H48)</f>
        <v>0</v>
      </c>
      <c r="R54" s="106">
        <v>2</v>
      </c>
      <c r="S54" s="107"/>
      <c r="T54" s="5"/>
    </row>
    <row r="55" spans="6:53" ht="30.75" customHeight="1" x14ac:dyDescent="0.25"/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27" priority="1">
      <formula>WEEKDAY(U$6,2)&gt;5</formula>
    </cfRule>
  </conditionalFormatting>
  <conditionalFormatting sqref="A7:E48 L7:S48">
    <cfRule type="containsBlanks" dxfId="26" priority="9">
      <formula>LEN(TRIM(A7))=0</formula>
    </cfRule>
  </conditionalFormatting>
  <conditionalFormatting sqref="Q7:Q48 M7:M48">
    <cfRule type="cellIs" dxfId="25" priority="10" operator="lessThan">
      <formula>$H7</formula>
    </cfRule>
  </conditionalFormatting>
  <conditionalFormatting sqref="O49">
    <cfRule type="cellIs" dxfId="24" priority="11" operator="greaterThanOrEqual">
      <formula>$L$49</formula>
    </cfRule>
    <cfRule type="cellIs" dxfId="23" priority="12" operator="lessThan">
      <formula>$L$49</formula>
    </cfRule>
  </conditionalFormatting>
  <conditionalFormatting sqref="P49">
    <cfRule type="cellIs" dxfId="22" priority="8" operator="greaterThanOrEqual">
      <formula>$O$49</formula>
    </cfRule>
  </conditionalFormatting>
  <conditionalFormatting sqref="F7:G48">
    <cfRule type="expression" dxfId="21" priority="7">
      <formula>AND($F7="",$G7="")</formula>
    </cfRule>
  </conditionalFormatting>
  <conditionalFormatting sqref="S7:S48">
    <cfRule type="notContainsText" dxfId="20" priority="14" operator="notContains" text="novembre">
      <formula>ISERROR(SEARCH("novembre",S7))</formula>
    </cfRule>
  </conditionalFormatting>
  <conditionalFormatting sqref="Q49">
    <cfRule type="cellIs" dxfId="19" priority="5" operator="greaterThanOrEqual">
      <formula>$O$49</formula>
    </cfRule>
    <cfRule type="cellIs" dxfId="18" priority="6" operator="lessThan">
      <formula>$O$49</formula>
    </cfRule>
  </conditionalFormatting>
  <conditionalFormatting sqref="L7:L48">
    <cfRule type="cellIs" dxfId="17" priority="4" operator="greaterThan">
      <formula>$H7</formula>
    </cfRule>
  </conditionalFormatting>
  <conditionalFormatting sqref="O7:O13 O15:O48">
    <cfRule type="cellIs" dxfId="16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1" priority="89">
      <formula>OR($S7="janvier",$S7="fevrier",$S7="mars",$S7="avril",$S7="mai",$S7="juin",$S7="juillet",$S7="septembre",$S7="octobre",$S7="novembre")</formula>
    </cfRule>
  </conditionalFormatting>
  <conditionalFormatting sqref="U7:AY48">
    <cfRule type="expression" dxfId="0" priority="92">
      <formula>AND(U$1&gt;=$J7,U$1&lt;=$K7,$D7="oui")</formula>
    </cfRule>
  </conditionalFormatting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BD66"/>
  <sheetViews>
    <sheetView zoomScale="60" zoomScaleNormal="60" workbookViewId="0">
      <selection activeCell="E17" sqref="E17"/>
    </sheetView>
  </sheetViews>
  <sheetFormatPr baseColWidth="10" defaultRowHeight="15" outlineLevelCol="1" x14ac:dyDescent="0.25"/>
  <cols>
    <col min="2" max="2" width="47.42578125" customWidth="1"/>
    <col min="3" max="3" width="16.140625" customWidth="1"/>
    <col min="4" max="4" width="10.42578125" customWidth="1"/>
    <col min="5" max="5" width="14" customWidth="1"/>
    <col min="7" max="7" width="20" customWidth="1"/>
    <col min="8" max="8" width="20" hidden="1" customWidth="1" outlineLevel="1"/>
    <col min="9" max="9" width="16.85546875" customWidth="1" collapsed="1"/>
    <col min="10" max="10" width="14" customWidth="1"/>
    <col min="11" max="11" width="13" customWidth="1"/>
    <col min="12" max="12" width="23.5703125" customWidth="1"/>
    <col min="13" max="13" width="23.5703125" hidden="1" customWidth="1" outlineLevel="1"/>
    <col min="14" max="14" width="19.7109375" hidden="1" customWidth="1" outlineLevel="1"/>
    <col min="15" max="15" width="19.5703125" customWidth="1" collapsed="1"/>
    <col min="16" max="16" width="19.5703125" hidden="1" customWidth="1" outlineLevel="1"/>
    <col min="17" max="17" width="13.7109375" customWidth="1" collapsed="1"/>
    <col min="18" max="18" width="4.42578125" hidden="1" customWidth="1" outlineLevel="1"/>
    <col min="19" max="19" width="13.7109375" customWidth="1" collapsed="1"/>
    <col min="20" max="20" width="13.7109375" hidden="1" customWidth="1" outlineLevel="1"/>
    <col min="21" max="21" width="6.7109375" customWidth="1" collapsed="1"/>
    <col min="22" max="51" width="6.7109375" customWidth="1"/>
    <col min="52" max="52" width="11.140625" customWidth="1"/>
    <col min="53" max="56" width="5.7109375" customWidth="1"/>
  </cols>
  <sheetData>
    <row r="1" spans="1:56" ht="15.75" thickBot="1" x14ac:dyDescent="0.3">
      <c r="U1" s="143">
        <v>43070</v>
      </c>
      <c r="V1" s="143">
        <v>43071</v>
      </c>
      <c r="W1" s="143">
        <v>43072</v>
      </c>
      <c r="X1" s="143">
        <v>43073</v>
      </c>
      <c r="Y1" s="143">
        <v>43074</v>
      </c>
      <c r="Z1" s="143">
        <v>43075</v>
      </c>
      <c r="AA1" s="143">
        <v>43076</v>
      </c>
      <c r="AB1" s="143">
        <v>43077</v>
      </c>
      <c r="AC1" s="143">
        <v>43078</v>
      </c>
      <c r="AD1" s="143">
        <v>43079</v>
      </c>
      <c r="AE1" s="143">
        <v>43080</v>
      </c>
      <c r="AF1" s="143">
        <v>43081</v>
      </c>
      <c r="AG1" s="143">
        <v>43082</v>
      </c>
      <c r="AH1" s="143">
        <v>43083</v>
      </c>
      <c r="AI1" s="143">
        <v>43084</v>
      </c>
      <c r="AJ1" s="143">
        <v>43085</v>
      </c>
      <c r="AK1" s="143">
        <v>43086</v>
      </c>
      <c r="AL1" s="143">
        <v>43087</v>
      </c>
      <c r="AM1" s="143">
        <v>43088</v>
      </c>
      <c r="AN1" s="143">
        <v>43089</v>
      </c>
      <c r="AO1" s="143">
        <v>43090</v>
      </c>
      <c r="AP1" s="143">
        <v>43091</v>
      </c>
      <c r="AQ1" s="143">
        <v>43092</v>
      </c>
      <c r="AR1" s="143">
        <v>43093</v>
      </c>
      <c r="AS1" s="143">
        <v>43094</v>
      </c>
      <c r="AT1" s="143">
        <v>43095</v>
      </c>
      <c r="AU1" s="143">
        <v>43096</v>
      </c>
      <c r="AV1" s="143">
        <v>43097</v>
      </c>
      <c r="AW1" s="143">
        <v>43098</v>
      </c>
      <c r="AX1" s="143">
        <v>43099</v>
      </c>
      <c r="AY1" s="143">
        <v>43100</v>
      </c>
    </row>
    <row r="2" spans="1:56" x14ac:dyDescent="0.25">
      <c r="B2" s="189" t="s">
        <v>29</v>
      </c>
      <c r="C2" s="190"/>
      <c r="D2" s="144"/>
      <c r="E2" s="144"/>
      <c r="G2" s="1" t="s">
        <v>0</v>
      </c>
      <c r="H2" s="2"/>
      <c r="I2" s="3">
        <v>12</v>
      </c>
      <c r="J2" s="4"/>
      <c r="L2" s="5"/>
      <c r="M2" s="5"/>
      <c r="N2" s="5"/>
      <c r="O2" s="5"/>
      <c r="P2" s="5"/>
      <c r="R2" s="5"/>
    </row>
    <row r="3" spans="1:56" ht="15.75" thickBot="1" x14ac:dyDescent="0.3">
      <c r="B3" s="191"/>
      <c r="C3" s="192"/>
      <c r="D3" s="144"/>
      <c r="E3" s="144"/>
      <c r="G3" s="6" t="s">
        <v>1</v>
      </c>
      <c r="H3" s="7"/>
      <c r="I3" s="8">
        <v>2017</v>
      </c>
      <c r="L3" s="5"/>
      <c r="M3" s="5"/>
      <c r="N3" s="5"/>
      <c r="O3" s="5"/>
      <c r="P3" s="5"/>
      <c r="Q3" s="5"/>
      <c r="R3" s="5"/>
      <c r="S3" s="5"/>
      <c r="T3" s="5"/>
    </row>
    <row r="4" spans="1:56" ht="15.75" thickBot="1" x14ac:dyDescent="0.3">
      <c r="G4" s="9" t="s">
        <v>2</v>
      </c>
      <c r="H4" s="10"/>
      <c r="I4" s="11">
        <f ca="1">TODAY()</f>
        <v>42712</v>
      </c>
      <c r="J4" s="5"/>
      <c r="K4" s="5"/>
      <c r="L4" s="12" t="s">
        <v>3</v>
      </c>
      <c r="M4" s="14"/>
      <c r="N4" s="193" t="s">
        <v>4</v>
      </c>
      <c r="O4" s="194"/>
      <c r="P4" s="194"/>
      <c r="Q4" s="194"/>
      <c r="R4" s="194"/>
      <c r="S4" s="195"/>
      <c r="T4" s="15"/>
      <c r="U4" s="16"/>
      <c r="V4" s="16"/>
      <c r="Z4" s="16">
        <f>WEEKNUM(AC6)</f>
        <v>49</v>
      </c>
      <c r="AG4" s="16">
        <f>WEEKNUM(AJ6)</f>
        <v>50</v>
      </c>
      <c r="AN4" s="16">
        <f>WEEKNUM(AQ6)</f>
        <v>51</v>
      </c>
      <c r="AU4" s="16">
        <f>WEEKNUM(AX6)</f>
        <v>52</v>
      </c>
      <c r="AY4" s="16"/>
      <c r="AZ4" s="16"/>
      <c r="BA4" s="16"/>
      <c r="BB4" s="16"/>
      <c r="BC4" s="16"/>
    </row>
    <row r="5" spans="1:56" ht="15.75" thickBot="1" x14ac:dyDescent="0.3">
      <c r="L5" s="196" t="s">
        <v>5</v>
      </c>
      <c r="M5" s="17"/>
      <c r="N5" s="196" t="s">
        <v>6</v>
      </c>
      <c r="O5" s="196" t="s">
        <v>7</v>
      </c>
      <c r="P5" s="196" t="s">
        <v>8</v>
      </c>
      <c r="Q5" s="198" t="s">
        <v>9</v>
      </c>
      <c r="R5" s="199"/>
      <c r="S5" s="200"/>
      <c r="T5" s="18" t="s">
        <v>10</v>
      </c>
      <c r="U5" s="141">
        <v>1</v>
      </c>
      <c r="V5" s="19">
        <v>2</v>
      </c>
      <c r="W5" s="19">
        <v>3</v>
      </c>
      <c r="X5" s="19">
        <v>4</v>
      </c>
      <c r="Y5" s="19">
        <v>5</v>
      </c>
      <c r="Z5" s="19">
        <v>6</v>
      </c>
      <c r="AA5" s="19">
        <v>7</v>
      </c>
      <c r="AB5" s="19">
        <v>8</v>
      </c>
      <c r="AC5" s="19">
        <v>9</v>
      </c>
      <c r="AD5" s="19">
        <v>10</v>
      </c>
      <c r="AE5" s="19">
        <v>11</v>
      </c>
      <c r="AF5" s="19">
        <v>12</v>
      </c>
      <c r="AG5" s="19">
        <v>13</v>
      </c>
      <c r="AH5" s="19">
        <v>14</v>
      </c>
      <c r="AI5" s="19">
        <v>15</v>
      </c>
      <c r="AJ5" s="19">
        <v>16</v>
      </c>
      <c r="AK5" s="19">
        <v>17</v>
      </c>
      <c r="AL5" s="19">
        <v>18</v>
      </c>
      <c r="AM5" s="19">
        <v>19</v>
      </c>
      <c r="AN5" s="19">
        <v>20</v>
      </c>
      <c r="AO5" s="19">
        <v>21</v>
      </c>
      <c r="AP5" s="19">
        <v>22</v>
      </c>
      <c r="AQ5" s="19">
        <v>23</v>
      </c>
      <c r="AR5" s="19">
        <v>24</v>
      </c>
      <c r="AS5" s="19">
        <v>25</v>
      </c>
      <c r="AT5" s="19">
        <v>26</v>
      </c>
      <c r="AU5" s="19">
        <v>27</v>
      </c>
      <c r="AV5" s="19">
        <v>28</v>
      </c>
      <c r="AW5" s="19">
        <v>29</v>
      </c>
      <c r="AX5" s="19">
        <v>30</v>
      </c>
      <c r="AY5" s="130">
        <v>31</v>
      </c>
      <c r="AZ5" s="134"/>
      <c r="BA5" s="20"/>
      <c r="BB5" s="20"/>
      <c r="BC5" s="20"/>
      <c r="BD5" s="5"/>
    </row>
    <row r="6" spans="1:56" ht="31.5" customHeight="1" thickBot="1" x14ac:dyDescent="0.3">
      <c r="A6" s="21" t="s">
        <v>11</v>
      </c>
      <c r="B6" s="22" t="s">
        <v>12</v>
      </c>
      <c r="C6" s="23" t="s">
        <v>28</v>
      </c>
      <c r="D6" s="135" t="s">
        <v>27</v>
      </c>
      <c r="E6" s="23" t="s">
        <v>30</v>
      </c>
      <c r="F6" s="21" t="s">
        <v>13</v>
      </c>
      <c r="G6" s="21" t="s">
        <v>14</v>
      </c>
      <c r="H6" s="24"/>
      <c r="I6" s="169" t="s">
        <v>15</v>
      </c>
      <c r="J6" s="22" t="s">
        <v>16</v>
      </c>
      <c r="K6" s="21" t="s">
        <v>17</v>
      </c>
      <c r="L6" s="197"/>
      <c r="M6" s="25"/>
      <c r="N6" s="197"/>
      <c r="O6" s="197"/>
      <c r="P6" s="197"/>
      <c r="Q6" s="26" t="s">
        <v>18</v>
      </c>
      <c r="R6" s="27"/>
      <c r="S6" s="28" t="s">
        <v>0</v>
      </c>
      <c r="T6" s="29" t="s">
        <v>0</v>
      </c>
      <c r="U6" s="30">
        <f>DATE(I3,I2,U5)</f>
        <v>43070</v>
      </c>
      <c r="V6" s="31">
        <f t="shared" ref="V6:AY6" si="0">U6+1</f>
        <v>43071</v>
      </c>
      <c r="W6" s="31">
        <f t="shared" si="0"/>
        <v>43072</v>
      </c>
      <c r="X6" s="31">
        <f t="shared" si="0"/>
        <v>43073</v>
      </c>
      <c r="Y6" s="31">
        <f t="shared" si="0"/>
        <v>43074</v>
      </c>
      <c r="Z6" s="31">
        <f t="shared" si="0"/>
        <v>43075</v>
      </c>
      <c r="AA6" s="31">
        <f t="shared" si="0"/>
        <v>43076</v>
      </c>
      <c r="AB6" s="31">
        <f t="shared" si="0"/>
        <v>43077</v>
      </c>
      <c r="AC6" s="31">
        <f t="shared" si="0"/>
        <v>43078</v>
      </c>
      <c r="AD6" s="31">
        <f t="shared" si="0"/>
        <v>43079</v>
      </c>
      <c r="AE6" s="31">
        <f t="shared" si="0"/>
        <v>43080</v>
      </c>
      <c r="AF6" s="31">
        <f t="shared" si="0"/>
        <v>43081</v>
      </c>
      <c r="AG6" s="31">
        <f t="shared" si="0"/>
        <v>43082</v>
      </c>
      <c r="AH6" s="31">
        <f t="shared" si="0"/>
        <v>43083</v>
      </c>
      <c r="AI6" s="31">
        <f t="shared" si="0"/>
        <v>43084</v>
      </c>
      <c r="AJ6" s="31">
        <f t="shared" si="0"/>
        <v>43085</v>
      </c>
      <c r="AK6" s="31">
        <f t="shared" si="0"/>
        <v>43086</v>
      </c>
      <c r="AL6" s="31">
        <f t="shared" si="0"/>
        <v>43087</v>
      </c>
      <c r="AM6" s="31">
        <f t="shared" si="0"/>
        <v>43088</v>
      </c>
      <c r="AN6" s="31">
        <f t="shared" si="0"/>
        <v>43089</v>
      </c>
      <c r="AO6" s="31">
        <f t="shared" si="0"/>
        <v>43090</v>
      </c>
      <c r="AP6" s="31">
        <f t="shared" si="0"/>
        <v>43091</v>
      </c>
      <c r="AQ6" s="31">
        <f t="shared" si="0"/>
        <v>43092</v>
      </c>
      <c r="AR6" s="31">
        <f t="shared" si="0"/>
        <v>43093</v>
      </c>
      <c r="AS6" s="31">
        <f t="shared" si="0"/>
        <v>43094</v>
      </c>
      <c r="AT6" s="31">
        <f t="shared" si="0"/>
        <v>43095</v>
      </c>
      <c r="AU6" s="31">
        <f t="shared" si="0"/>
        <v>43096</v>
      </c>
      <c r="AV6" s="31">
        <f t="shared" si="0"/>
        <v>43097</v>
      </c>
      <c r="AW6" s="31">
        <f t="shared" si="0"/>
        <v>43098</v>
      </c>
      <c r="AX6" s="31">
        <f t="shared" si="0"/>
        <v>43099</v>
      </c>
      <c r="AY6" s="131">
        <f t="shared" si="0"/>
        <v>43100</v>
      </c>
      <c r="AZ6" s="133"/>
      <c r="BA6" s="32"/>
      <c r="BB6" s="32"/>
      <c r="BC6" s="5"/>
    </row>
    <row r="7" spans="1:56" ht="15" customHeight="1" x14ac:dyDescent="0.25">
      <c r="A7" s="33"/>
      <c r="B7" s="34"/>
      <c r="C7" s="34"/>
      <c r="D7" s="65"/>
      <c r="E7" s="136"/>
      <c r="F7" s="137"/>
      <c r="G7" s="137"/>
      <c r="H7" s="35">
        <f t="shared" ref="H7:H48" si="1">G7+F7</f>
        <v>0</v>
      </c>
      <c r="I7" s="36"/>
      <c r="J7" s="37"/>
      <c r="K7" s="37"/>
      <c r="L7" s="149">
        <f>SUM($S7:$AW7)</f>
        <v>0</v>
      </c>
      <c r="M7" s="39" t="str">
        <f>IF(AND(OR($S7="janvier",$S7="fevrier",$S7="mars",$S7="avril",$S7="mai",$S7="juin",$S7="juillet",$S7="aout",$S7="septembre",$S7="octobre",$S7="novembre",$S7="decembre"),$H7-$Q7&gt;0),$H7-$Q7,"")</f>
        <v/>
      </c>
      <c r="N7" s="151"/>
      <c r="O7" s="152">
        <f t="shared" ref="O7:O48" si="2">($F7+$G7)*$I7</f>
        <v>0</v>
      </c>
      <c r="P7" s="74">
        <f>IF($O7=$H7,0,$H7-$O7)</f>
        <v>0</v>
      </c>
      <c r="Q7" s="182"/>
      <c r="R7" s="42">
        <f>IF(OR($S7="juillet",$S7="août",$S7="septembre",$S7="octobre",$S7="novembre",$S7="decembre"),0,IF(OR($S7="janvier",$S7="fevrier",$S7="mars",$S7="avril",$S7="mai",$S7="juin"),2,IF(OR($S7=""),1)))</f>
        <v>1</v>
      </c>
      <c r="S7" s="156"/>
      <c r="T7" s="157"/>
      <c r="U7" s="44"/>
      <c r="V7" s="45"/>
      <c r="W7" s="46"/>
      <c r="X7" s="45"/>
      <c r="Y7" s="45"/>
      <c r="Z7" s="45"/>
      <c r="AA7" s="46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7"/>
      <c r="AZ7" s="128"/>
      <c r="BA7" s="5"/>
    </row>
    <row r="8" spans="1:56" ht="15" customHeight="1" x14ac:dyDescent="0.25">
      <c r="A8" s="33"/>
      <c r="B8" s="48"/>
      <c r="C8" s="48"/>
      <c r="D8" s="65"/>
      <c r="E8" s="136"/>
      <c r="F8" s="137"/>
      <c r="G8" s="137"/>
      <c r="H8" s="35">
        <f t="shared" si="1"/>
        <v>0</v>
      </c>
      <c r="I8" s="36"/>
      <c r="J8" s="37"/>
      <c r="K8" s="37"/>
      <c r="L8" s="38">
        <f t="shared" ref="L8:L31" si="3">SUM($S8:$AW8)</f>
        <v>0</v>
      </c>
      <c r="M8" s="39" t="str">
        <f t="shared" ref="M8:M48" si="4">IF(AND(OR($S8="janvier",$S8="fevrier",$S8="mars",$S8="avril",$S8="mai",$S8="juin",$S8="juillet",$S8="aout",$S8="septembre",$S8="octobre",$S8="novembre",$S8="decembre"),$H8-$Q8&gt;0),$H8-$Q8,"")</f>
        <v/>
      </c>
      <c r="N8" s="40"/>
      <c r="O8" s="41">
        <f t="shared" si="2"/>
        <v>0</v>
      </c>
      <c r="P8" s="74">
        <f t="shared" ref="P8:P48" si="5">IF($O8=$H8,0,$H8-$O8)</f>
        <v>0</v>
      </c>
      <c r="Q8" s="174"/>
      <c r="R8" s="42">
        <f t="shared" ref="R8:R48" si="6">IF(OR($S8="juillet",$S8="août",$S8="septembre",$S8="octobre",$S8="novembre",$S8="decembre"),0,IF(OR($S8="janvier",$S8="fevrier",$S8="mars",$S8="avril",$S8="mai",$S8="juin"),2,IF(OR($S8=""),1)))</f>
        <v>1</v>
      </c>
      <c r="S8" s="43"/>
      <c r="T8" s="158"/>
      <c r="U8" s="44"/>
      <c r="V8" s="45"/>
      <c r="W8" s="46"/>
      <c r="X8" s="45"/>
      <c r="Y8" s="45"/>
      <c r="Z8" s="45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7"/>
      <c r="AZ8" s="128"/>
      <c r="BA8" s="5"/>
    </row>
    <row r="9" spans="1:56" ht="15" customHeight="1" x14ac:dyDescent="0.25">
      <c r="A9" s="33"/>
      <c r="B9" s="48"/>
      <c r="C9" s="50"/>
      <c r="D9" s="65"/>
      <c r="E9" s="136"/>
      <c r="F9" s="137"/>
      <c r="G9" s="137"/>
      <c r="H9" s="35">
        <f t="shared" si="1"/>
        <v>0</v>
      </c>
      <c r="I9" s="36"/>
      <c r="J9" s="37"/>
      <c r="K9" s="140"/>
      <c r="L9" s="38">
        <f t="shared" si="3"/>
        <v>0</v>
      </c>
      <c r="M9" s="39" t="str">
        <f t="shared" si="4"/>
        <v/>
      </c>
      <c r="N9" s="40"/>
      <c r="O9" s="41">
        <f t="shared" si="2"/>
        <v>0</v>
      </c>
      <c r="P9" s="74">
        <f t="shared" si="5"/>
        <v>0</v>
      </c>
      <c r="Q9" s="175"/>
      <c r="R9" s="42">
        <f t="shared" si="6"/>
        <v>1</v>
      </c>
      <c r="S9" s="43"/>
      <c r="T9" s="158"/>
      <c r="U9" s="44"/>
      <c r="V9" s="45"/>
      <c r="W9" s="46"/>
      <c r="X9" s="45"/>
      <c r="Y9" s="45"/>
      <c r="Z9" s="45"/>
      <c r="AA9" s="46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7"/>
      <c r="AZ9" s="128"/>
      <c r="BA9" s="5"/>
    </row>
    <row r="10" spans="1:56" ht="15" customHeight="1" x14ac:dyDescent="0.25">
      <c r="A10" s="33"/>
      <c r="B10" s="48"/>
      <c r="C10" s="34"/>
      <c r="D10" s="65"/>
      <c r="E10" s="136"/>
      <c r="F10" s="137"/>
      <c r="G10" s="137"/>
      <c r="H10" s="35">
        <f t="shared" si="1"/>
        <v>0</v>
      </c>
      <c r="I10" s="36"/>
      <c r="J10" s="37"/>
      <c r="K10" s="140"/>
      <c r="L10" s="38">
        <f t="shared" si="3"/>
        <v>0</v>
      </c>
      <c r="M10" s="39" t="str">
        <f t="shared" si="4"/>
        <v/>
      </c>
      <c r="N10" s="40"/>
      <c r="O10" s="41">
        <f t="shared" si="2"/>
        <v>0</v>
      </c>
      <c r="P10" s="74">
        <f t="shared" si="5"/>
        <v>0</v>
      </c>
      <c r="Q10" s="176"/>
      <c r="R10" s="42">
        <f t="shared" si="6"/>
        <v>1</v>
      </c>
      <c r="S10" s="43"/>
      <c r="T10" s="158"/>
      <c r="U10" s="44"/>
      <c r="V10" s="45"/>
      <c r="W10" s="46"/>
      <c r="X10" s="45"/>
      <c r="Y10" s="45"/>
      <c r="Z10" s="45"/>
      <c r="AA10" s="46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128"/>
      <c r="BA10" s="5"/>
    </row>
    <row r="11" spans="1:56" ht="15" customHeight="1" x14ac:dyDescent="0.25">
      <c r="A11" s="51"/>
      <c r="B11" s="48"/>
      <c r="C11" s="34"/>
      <c r="D11" s="65"/>
      <c r="E11" s="136"/>
      <c r="F11" s="137"/>
      <c r="G11" s="137"/>
      <c r="H11" s="35">
        <f t="shared" si="1"/>
        <v>0</v>
      </c>
      <c r="I11" s="36"/>
      <c r="J11" s="37"/>
      <c r="K11" s="140"/>
      <c r="L11" s="38">
        <f t="shared" si="3"/>
        <v>0</v>
      </c>
      <c r="M11" s="39" t="str">
        <f t="shared" si="4"/>
        <v/>
      </c>
      <c r="N11" s="40"/>
      <c r="O11" s="41">
        <f t="shared" si="2"/>
        <v>0</v>
      </c>
      <c r="P11" s="74">
        <f t="shared" si="5"/>
        <v>0</v>
      </c>
      <c r="Q11" s="176"/>
      <c r="R11" s="42">
        <f t="shared" si="6"/>
        <v>1</v>
      </c>
      <c r="S11" s="43"/>
      <c r="T11" s="76"/>
      <c r="U11" s="44"/>
      <c r="V11" s="45"/>
      <c r="W11" s="46"/>
      <c r="X11" s="45"/>
      <c r="Y11" s="45"/>
      <c r="Z11" s="45"/>
      <c r="AA11" s="46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128"/>
      <c r="BA11" s="52"/>
      <c r="BB11" s="5"/>
      <c r="BC11" s="5"/>
    </row>
    <row r="12" spans="1:56" ht="15" customHeight="1" x14ac:dyDescent="0.25">
      <c r="A12" s="33"/>
      <c r="B12" s="48"/>
      <c r="C12" s="53"/>
      <c r="D12" s="65"/>
      <c r="E12" s="136"/>
      <c r="F12" s="137"/>
      <c r="G12" s="137"/>
      <c r="H12" s="35">
        <f t="shared" si="1"/>
        <v>0</v>
      </c>
      <c r="I12" s="36"/>
      <c r="J12" s="37"/>
      <c r="K12" s="140"/>
      <c r="L12" s="38">
        <f t="shared" si="3"/>
        <v>0</v>
      </c>
      <c r="M12" s="39" t="str">
        <f t="shared" si="4"/>
        <v/>
      </c>
      <c r="N12" s="40"/>
      <c r="O12" s="41">
        <f t="shared" si="2"/>
        <v>0</v>
      </c>
      <c r="P12" s="74">
        <f t="shared" si="5"/>
        <v>0</v>
      </c>
      <c r="Q12" s="177"/>
      <c r="R12" s="42">
        <f t="shared" si="6"/>
        <v>1</v>
      </c>
      <c r="S12" s="43"/>
      <c r="T12" s="54"/>
      <c r="U12" s="44"/>
      <c r="V12" s="45"/>
      <c r="W12" s="46"/>
      <c r="X12" s="45"/>
      <c r="Y12" s="45"/>
      <c r="Z12" s="45"/>
      <c r="AA12" s="46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128"/>
      <c r="BA12" s="5"/>
    </row>
    <row r="13" spans="1:56" ht="15" customHeight="1" x14ac:dyDescent="0.25">
      <c r="A13" s="55"/>
      <c r="B13" s="48"/>
      <c r="C13" s="53"/>
      <c r="D13" s="65"/>
      <c r="E13" s="136"/>
      <c r="F13" s="137"/>
      <c r="G13" s="137"/>
      <c r="H13" s="35">
        <f t="shared" si="1"/>
        <v>0</v>
      </c>
      <c r="I13" s="36"/>
      <c r="J13" s="37"/>
      <c r="K13" s="140"/>
      <c r="L13" s="38">
        <f t="shared" si="3"/>
        <v>0</v>
      </c>
      <c r="M13" s="39" t="str">
        <f t="shared" si="4"/>
        <v/>
      </c>
      <c r="N13" s="40"/>
      <c r="O13" s="41">
        <f t="shared" si="2"/>
        <v>0</v>
      </c>
      <c r="P13" s="74">
        <f t="shared" si="5"/>
        <v>0</v>
      </c>
      <c r="Q13" s="177"/>
      <c r="R13" s="42">
        <f t="shared" si="6"/>
        <v>1</v>
      </c>
      <c r="S13" s="43"/>
      <c r="T13" s="54"/>
      <c r="U13" s="44"/>
      <c r="V13" s="45"/>
      <c r="W13" s="46"/>
      <c r="X13" s="45"/>
      <c r="Y13" s="45"/>
      <c r="Z13" s="45"/>
      <c r="AA13" s="46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128"/>
      <c r="BA13" s="5"/>
    </row>
    <row r="14" spans="1:56" ht="15" customHeight="1" x14ac:dyDescent="0.25">
      <c r="A14" s="33"/>
      <c r="B14" s="48"/>
      <c r="C14" s="53"/>
      <c r="D14" s="65"/>
      <c r="E14" s="136"/>
      <c r="F14" s="137"/>
      <c r="G14" s="137"/>
      <c r="H14" s="35">
        <f t="shared" si="1"/>
        <v>0</v>
      </c>
      <c r="I14" s="36"/>
      <c r="J14" s="37"/>
      <c r="K14" s="140"/>
      <c r="L14" s="38">
        <f t="shared" si="3"/>
        <v>0</v>
      </c>
      <c r="M14" s="39" t="str">
        <f t="shared" si="4"/>
        <v/>
      </c>
      <c r="N14" s="40"/>
      <c r="O14" s="41">
        <f t="shared" si="2"/>
        <v>0</v>
      </c>
      <c r="P14" s="74">
        <f t="shared" si="5"/>
        <v>0</v>
      </c>
      <c r="Q14" s="177"/>
      <c r="R14" s="42">
        <f t="shared" si="6"/>
        <v>1</v>
      </c>
      <c r="S14" s="43"/>
      <c r="T14" s="54"/>
      <c r="U14" s="44"/>
      <c r="V14" s="45"/>
      <c r="W14" s="46"/>
      <c r="X14" s="45"/>
      <c r="Y14" s="45"/>
      <c r="Z14" s="45"/>
      <c r="AA14" s="46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128"/>
      <c r="BA14" s="5"/>
    </row>
    <row r="15" spans="1:56" ht="15" customHeight="1" x14ac:dyDescent="0.25">
      <c r="A15" s="33"/>
      <c r="B15" s="48"/>
      <c r="C15" s="53"/>
      <c r="D15" s="65"/>
      <c r="E15" s="136"/>
      <c r="F15" s="137"/>
      <c r="G15" s="137"/>
      <c r="H15" s="35">
        <f t="shared" si="1"/>
        <v>0</v>
      </c>
      <c r="I15" s="36"/>
      <c r="J15" s="37"/>
      <c r="K15" s="140"/>
      <c r="L15" s="38">
        <f t="shared" si="3"/>
        <v>0</v>
      </c>
      <c r="M15" s="39" t="str">
        <f t="shared" si="4"/>
        <v/>
      </c>
      <c r="N15" s="40"/>
      <c r="O15" s="41">
        <f t="shared" si="2"/>
        <v>0</v>
      </c>
      <c r="P15" s="74">
        <f t="shared" si="5"/>
        <v>0</v>
      </c>
      <c r="Q15" s="177"/>
      <c r="R15" s="42">
        <f t="shared" si="6"/>
        <v>1</v>
      </c>
      <c r="S15" s="43"/>
      <c r="T15" s="54"/>
      <c r="U15" s="44"/>
      <c r="V15" s="45"/>
      <c r="W15" s="46"/>
      <c r="X15" s="45"/>
      <c r="Y15" s="45"/>
      <c r="Z15" s="45"/>
      <c r="AA15" s="46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7"/>
      <c r="AZ15" s="128"/>
      <c r="BA15" s="5"/>
    </row>
    <row r="16" spans="1:56" ht="15" customHeight="1" x14ac:dyDescent="0.25">
      <c r="A16" s="33"/>
      <c r="B16" s="48"/>
      <c r="C16" s="53"/>
      <c r="D16" s="65"/>
      <c r="E16" s="136"/>
      <c r="F16" s="137"/>
      <c r="G16" s="137"/>
      <c r="H16" s="35">
        <f t="shared" si="1"/>
        <v>0</v>
      </c>
      <c r="I16" s="36"/>
      <c r="J16" s="37"/>
      <c r="K16" s="140"/>
      <c r="L16" s="38">
        <f t="shared" si="3"/>
        <v>0</v>
      </c>
      <c r="M16" s="39" t="str">
        <f t="shared" si="4"/>
        <v/>
      </c>
      <c r="N16" s="57"/>
      <c r="O16" s="41">
        <f t="shared" si="2"/>
        <v>0</v>
      </c>
      <c r="P16" s="74">
        <f t="shared" si="5"/>
        <v>0</v>
      </c>
      <c r="Q16" s="177"/>
      <c r="R16" s="42">
        <f t="shared" si="6"/>
        <v>1</v>
      </c>
      <c r="S16" s="43"/>
      <c r="T16" s="54"/>
      <c r="U16" s="44"/>
      <c r="V16" s="45"/>
      <c r="W16" s="46"/>
      <c r="X16" s="45"/>
      <c r="Y16" s="45"/>
      <c r="Z16" s="45"/>
      <c r="AA16" s="46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7"/>
      <c r="AZ16" s="128"/>
      <c r="BA16" s="5"/>
    </row>
    <row r="17" spans="1:53" ht="15" customHeight="1" x14ac:dyDescent="0.25">
      <c r="A17" s="33"/>
      <c r="B17" s="48"/>
      <c r="C17" s="53"/>
      <c r="D17" s="65"/>
      <c r="E17" s="136"/>
      <c r="F17" s="137"/>
      <c r="G17" s="137"/>
      <c r="H17" s="35">
        <f t="shared" si="1"/>
        <v>0</v>
      </c>
      <c r="I17" s="36"/>
      <c r="J17" s="37"/>
      <c r="K17" s="140"/>
      <c r="L17" s="38">
        <f t="shared" si="3"/>
        <v>0</v>
      </c>
      <c r="M17" s="39" t="str">
        <f t="shared" si="4"/>
        <v/>
      </c>
      <c r="N17" s="57"/>
      <c r="O17" s="41">
        <f t="shared" si="2"/>
        <v>0</v>
      </c>
      <c r="P17" s="74">
        <f t="shared" si="5"/>
        <v>0</v>
      </c>
      <c r="Q17" s="177"/>
      <c r="R17" s="42">
        <f t="shared" si="6"/>
        <v>1</v>
      </c>
      <c r="S17" s="43"/>
      <c r="T17" s="54"/>
      <c r="U17" s="44"/>
      <c r="V17" s="45"/>
      <c r="W17" s="46"/>
      <c r="X17" s="45"/>
      <c r="Y17" s="45"/>
      <c r="Z17" s="45"/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7"/>
      <c r="AZ17" s="128"/>
      <c r="BA17" s="5"/>
    </row>
    <row r="18" spans="1:53" ht="15" customHeight="1" x14ac:dyDescent="0.25">
      <c r="A18" s="33"/>
      <c r="B18" s="48"/>
      <c r="C18" s="53"/>
      <c r="D18" s="65"/>
      <c r="E18" s="136"/>
      <c r="F18" s="137"/>
      <c r="G18" s="137"/>
      <c r="H18" s="35">
        <f t="shared" si="1"/>
        <v>0</v>
      </c>
      <c r="I18" s="36"/>
      <c r="J18" s="37"/>
      <c r="K18" s="140"/>
      <c r="L18" s="38">
        <f t="shared" si="3"/>
        <v>0</v>
      </c>
      <c r="M18" s="39" t="str">
        <f t="shared" si="4"/>
        <v/>
      </c>
      <c r="N18" s="57"/>
      <c r="O18" s="41">
        <f t="shared" si="2"/>
        <v>0</v>
      </c>
      <c r="P18" s="74">
        <f t="shared" si="5"/>
        <v>0</v>
      </c>
      <c r="Q18" s="177"/>
      <c r="R18" s="42">
        <f t="shared" si="6"/>
        <v>1</v>
      </c>
      <c r="S18" s="43"/>
      <c r="T18" s="54"/>
      <c r="U18" s="44"/>
      <c r="V18" s="45"/>
      <c r="W18" s="46"/>
      <c r="X18" s="45"/>
      <c r="Y18" s="45"/>
      <c r="Z18" s="45"/>
      <c r="AA18" s="46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7"/>
      <c r="AZ18" s="128"/>
      <c r="BA18" s="5"/>
    </row>
    <row r="19" spans="1:53" s="52" customFormat="1" ht="15" customHeight="1" x14ac:dyDescent="0.25">
      <c r="A19" s="108"/>
      <c r="B19" s="109"/>
      <c r="C19" s="110"/>
      <c r="D19" s="65"/>
      <c r="E19" s="136"/>
      <c r="F19" s="138"/>
      <c r="G19" s="138"/>
      <c r="H19" s="35">
        <f t="shared" si="1"/>
        <v>0</v>
      </c>
      <c r="I19" s="111"/>
      <c r="J19" s="37"/>
      <c r="K19" s="140"/>
      <c r="L19" s="114">
        <f t="shared" si="3"/>
        <v>0</v>
      </c>
      <c r="M19" s="39" t="str">
        <f t="shared" si="4"/>
        <v/>
      </c>
      <c r="N19" s="115"/>
      <c r="O19" s="116">
        <f t="shared" si="2"/>
        <v>0</v>
      </c>
      <c r="P19" s="74">
        <f t="shared" si="5"/>
        <v>0</v>
      </c>
      <c r="Q19" s="178"/>
      <c r="R19" s="42">
        <f t="shared" si="6"/>
        <v>1</v>
      </c>
      <c r="S19" s="117"/>
      <c r="T19" s="118"/>
      <c r="U19" s="44"/>
      <c r="V19" s="45"/>
      <c r="W19" s="46"/>
      <c r="X19" s="45"/>
      <c r="Y19" s="45"/>
      <c r="Z19" s="45"/>
      <c r="AA19" s="46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7"/>
      <c r="AZ19" s="128"/>
    </row>
    <row r="20" spans="1:53" s="5" customFormat="1" ht="15" customHeight="1" x14ac:dyDescent="0.25">
      <c r="A20" s="51"/>
      <c r="B20" s="34"/>
      <c r="C20" s="34"/>
      <c r="D20" s="65"/>
      <c r="E20" s="136"/>
      <c r="F20" s="123"/>
      <c r="G20" s="123"/>
      <c r="H20" s="35">
        <f t="shared" si="1"/>
        <v>0</v>
      </c>
      <c r="I20" s="36"/>
      <c r="J20" s="37"/>
      <c r="K20" s="49"/>
      <c r="L20" s="38">
        <f t="shared" si="3"/>
        <v>0</v>
      </c>
      <c r="M20" s="39" t="str">
        <f t="shared" si="4"/>
        <v/>
      </c>
      <c r="N20" s="123"/>
      <c r="O20" s="74">
        <f t="shared" si="2"/>
        <v>0</v>
      </c>
      <c r="P20" s="74">
        <f t="shared" si="5"/>
        <v>0</v>
      </c>
      <c r="Q20" s="175"/>
      <c r="R20" s="42">
        <f t="shared" si="6"/>
        <v>1</v>
      </c>
      <c r="S20" s="45"/>
      <c r="T20" s="142"/>
      <c r="U20" s="183"/>
      <c r="V20" s="45"/>
      <c r="W20" s="46"/>
      <c r="X20" s="45"/>
      <c r="Y20" s="45"/>
      <c r="Z20" s="45"/>
      <c r="AA20" s="46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7"/>
      <c r="AZ20" s="128"/>
    </row>
    <row r="21" spans="1:53" ht="15" customHeight="1" x14ac:dyDescent="0.25">
      <c r="A21" s="64"/>
      <c r="B21" s="73"/>
      <c r="C21" s="73"/>
      <c r="D21" s="65"/>
      <c r="E21" s="136"/>
      <c r="F21" s="137"/>
      <c r="G21" s="137"/>
      <c r="H21" s="35">
        <f t="shared" si="1"/>
        <v>0</v>
      </c>
      <c r="I21" s="66"/>
      <c r="J21" s="67"/>
      <c r="K21" s="68"/>
      <c r="L21" s="69">
        <f t="shared" si="3"/>
        <v>0</v>
      </c>
      <c r="M21" s="39" t="str">
        <f t="shared" si="4"/>
        <v/>
      </c>
      <c r="N21" s="70"/>
      <c r="O21" s="71">
        <f t="shared" si="2"/>
        <v>0</v>
      </c>
      <c r="P21" s="74">
        <f t="shared" si="5"/>
        <v>0</v>
      </c>
      <c r="Q21" s="179"/>
      <c r="R21" s="42">
        <f t="shared" si="6"/>
        <v>1</v>
      </c>
      <c r="S21" s="122"/>
      <c r="T21" s="72"/>
      <c r="U21" s="44"/>
      <c r="V21" s="45"/>
      <c r="W21" s="46"/>
      <c r="X21" s="45"/>
      <c r="Y21" s="45"/>
      <c r="Z21" s="45"/>
      <c r="AA21" s="46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7"/>
      <c r="AZ21" s="128"/>
      <c r="BA21" s="5"/>
    </row>
    <row r="22" spans="1:53" ht="15" customHeight="1" x14ac:dyDescent="0.25">
      <c r="A22" s="33"/>
      <c r="B22" s="75"/>
      <c r="C22" s="53"/>
      <c r="D22" s="65"/>
      <c r="E22" s="136"/>
      <c r="F22" s="137"/>
      <c r="G22" s="137"/>
      <c r="H22" s="35">
        <f t="shared" si="1"/>
        <v>0</v>
      </c>
      <c r="I22" s="36"/>
      <c r="J22" s="37"/>
      <c r="K22" s="49"/>
      <c r="L22" s="38">
        <f t="shared" si="3"/>
        <v>0</v>
      </c>
      <c r="M22" s="39" t="str">
        <f t="shared" si="4"/>
        <v/>
      </c>
      <c r="N22" s="40"/>
      <c r="O22" s="74">
        <f t="shared" si="2"/>
        <v>0</v>
      </c>
      <c r="P22" s="74">
        <f t="shared" si="5"/>
        <v>0</v>
      </c>
      <c r="Q22" s="175"/>
      <c r="R22" s="42">
        <f t="shared" si="6"/>
        <v>1</v>
      </c>
      <c r="S22" s="43"/>
      <c r="T22" s="76"/>
      <c r="U22" s="44"/>
      <c r="V22" s="45"/>
      <c r="W22" s="46"/>
      <c r="X22" s="45"/>
      <c r="Y22" s="45"/>
      <c r="Z22" s="45"/>
      <c r="AA22" s="46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7"/>
      <c r="AZ22" s="128"/>
      <c r="BA22" s="5"/>
    </row>
    <row r="23" spans="1:53" ht="15" customHeight="1" x14ac:dyDescent="0.25">
      <c r="A23" s="33"/>
      <c r="B23" s="77"/>
      <c r="C23" s="53"/>
      <c r="D23" s="65"/>
      <c r="E23" s="136"/>
      <c r="F23" s="137"/>
      <c r="G23" s="137"/>
      <c r="H23" s="35">
        <f t="shared" si="1"/>
        <v>0</v>
      </c>
      <c r="I23" s="36"/>
      <c r="J23" s="37"/>
      <c r="K23" s="49"/>
      <c r="L23" s="38">
        <f t="shared" si="3"/>
        <v>0</v>
      </c>
      <c r="M23" s="39" t="str">
        <f t="shared" si="4"/>
        <v/>
      </c>
      <c r="N23" s="40"/>
      <c r="O23" s="74">
        <f t="shared" si="2"/>
        <v>0</v>
      </c>
      <c r="P23" s="74">
        <f t="shared" si="5"/>
        <v>0</v>
      </c>
      <c r="Q23" s="175"/>
      <c r="R23" s="42">
        <f t="shared" si="6"/>
        <v>1</v>
      </c>
      <c r="S23" s="43"/>
      <c r="T23" s="76"/>
      <c r="U23" s="44"/>
      <c r="V23" s="45"/>
      <c r="W23" s="46"/>
      <c r="X23" s="45"/>
      <c r="Y23" s="45"/>
      <c r="Z23" s="45"/>
      <c r="AA23" s="46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7"/>
      <c r="AZ23" s="128"/>
      <c r="BA23" s="5"/>
    </row>
    <row r="24" spans="1:53" ht="15" customHeight="1" x14ac:dyDescent="0.25">
      <c r="A24" s="33"/>
      <c r="B24" s="75"/>
      <c r="C24" s="53"/>
      <c r="D24" s="65"/>
      <c r="E24" s="136"/>
      <c r="F24" s="137"/>
      <c r="G24" s="137"/>
      <c r="H24" s="35">
        <f t="shared" si="1"/>
        <v>0</v>
      </c>
      <c r="I24" s="36"/>
      <c r="J24" s="37"/>
      <c r="K24" s="49"/>
      <c r="L24" s="38">
        <f t="shared" si="3"/>
        <v>0</v>
      </c>
      <c r="M24" s="39" t="str">
        <f t="shared" si="4"/>
        <v/>
      </c>
      <c r="N24" s="40"/>
      <c r="O24" s="74">
        <f t="shared" si="2"/>
        <v>0</v>
      </c>
      <c r="P24" s="74">
        <f t="shared" si="5"/>
        <v>0</v>
      </c>
      <c r="Q24" s="175"/>
      <c r="R24" s="42">
        <f t="shared" si="6"/>
        <v>1</v>
      </c>
      <c r="S24" s="43"/>
      <c r="T24" s="76"/>
      <c r="U24" s="44"/>
      <c r="V24" s="45"/>
      <c r="W24" s="46"/>
      <c r="X24" s="45"/>
      <c r="Y24" s="45"/>
      <c r="Z24" s="45"/>
      <c r="AA24" s="46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7"/>
      <c r="AZ24" s="128"/>
      <c r="BA24" s="5"/>
    </row>
    <row r="25" spans="1:53" ht="15" customHeight="1" x14ac:dyDescent="0.25">
      <c r="A25" s="33"/>
      <c r="B25" s="75"/>
      <c r="C25" s="53"/>
      <c r="D25" s="65"/>
      <c r="E25" s="136"/>
      <c r="F25" s="137"/>
      <c r="G25" s="137"/>
      <c r="H25" s="35">
        <f t="shared" si="1"/>
        <v>0</v>
      </c>
      <c r="I25" s="36"/>
      <c r="J25" s="37"/>
      <c r="K25" s="49"/>
      <c r="L25" s="38">
        <f t="shared" si="3"/>
        <v>0</v>
      </c>
      <c r="M25" s="39" t="str">
        <f t="shared" si="4"/>
        <v/>
      </c>
      <c r="N25" s="40"/>
      <c r="O25" s="74">
        <f t="shared" si="2"/>
        <v>0</v>
      </c>
      <c r="P25" s="74">
        <f t="shared" si="5"/>
        <v>0</v>
      </c>
      <c r="Q25" s="175"/>
      <c r="R25" s="42">
        <f t="shared" si="6"/>
        <v>1</v>
      </c>
      <c r="S25" s="43"/>
      <c r="T25" s="76"/>
      <c r="U25" s="44"/>
      <c r="V25" s="45"/>
      <c r="W25" s="46"/>
      <c r="X25" s="45"/>
      <c r="Y25" s="45"/>
      <c r="Z25" s="45"/>
      <c r="AA25" s="46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7"/>
      <c r="AZ25" s="128"/>
      <c r="BA25" s="5"/>
    </row>
    <row r="26" spans="1:53" ht="15" customHeight="1" x14ac:dyDescent="0.25">
      <c r="A26" s="33"/>
      <c r="B26" s="75"/>
      <c r="C26" s="53"/>
      <c r="D26" s="65"/>
      <c r="E26" s="136"/>
      <c r="F26" s="137"/>
      <c r="G26" s="137"/>
      <c r="H26" s="35">
        <f t="shared" si="1"/>
        <v>0</v>
      </c>
      <c r="I26" s="36"/>
      <c r="J26" s="37"/>
      <c r="K26" s="49"/>
      <c r="L26" s="38">
        <f t="shared" si="3"/>
        <v>0</v>
      </c>
      <c r="M26" s="39" t="str">
        <f t="shared" si="4"/>
        <v/>
      </c>
      <c r="N26" s="40"/>
      <c r="O26" s="74">
        <f t="shared" si="2"/>
        <v>0</v>
      </c>
      <c r="P26" s="74">
        <f t="shared" si="5"/>
        <v>0</v>
      </c>
      <c r="Q26" s="175"/>
      <c r="R26" s="42">
        <f t="shared" si="6"/>
        <v>1</v>
      </c>
      <c r="S26" s="43"/>
      <c r="T26" s="76"/>
      <c r="U26" s="44"/>
      <c r="V26" s="45"/>
      <c r="W26" s="46"/>
      <c r="X26" s="45"/>
      <c r="Y26" s="45"/>
      <c r="Z26" s="45"/>
      <c r="AA26" s="46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7"/>
      <c r="AZ26" s="128"/>
      <c r="BA26" s="5"/>
    </row>
    <row r="27" spans="1:53" ht="15" customHeight="1" x14ac:dyDescent="0.25">
      <c r="A27" s="33"/>
      <c r="B27" s="77"/>
      <c r="C27" s="53"/>
      <c r="D27" s="65"/>
      <c r="E27" s="136"/>
      <c r="F27" s="137"/>
      <c r="G27" s="137"/>
      <c r="H27" s="35">
        <f t="shared" si="1"/>
        <v>0</v>
      </c>
      <c r="I27" s="36"/>
      <c r="J27" s="37"/>
      <c r="K27" s="49"/>
      <c r="L27" s="38">
        <f t="shared" si="3"/>
        <v>0</v>
      </c>
      <c r="M27" s="39" t="str">
        <f t="shared" si="4"/>
        <v/>
      </c>
      <c r="N27" s="40"/>
      <c r="O27" s="74">
        <f t="shared" si="2"/>
        <v>0</v>
      </c>
      <c r="P27" s="74">
        <f t="shared" si="5"/>
        <v>0</v>
      </c>
      <c r="Q27" s="175"/>
      <c r="R27" s="42">
        <f t="shared" si="6"/>
        <v>1</v>
      </c>
      <c r="S27" s="43"/>
      <c r="T27" s="76"/>
      <c r="U27" s="44"/>
      <c r="V27" s="45"/>
      <c r="W27" s="46"/>
      <c r="X27" s="45"/>
      <c r="Y27" s="45"/>
      <c r="Z27" s="45"/>
      <c r="AA27" s="46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7"/>
      <c r="AZ27" s="128"/>
      <c r="BA27" s="5"/>
    </row>
    <row r="28" spans="1:53" ht="15" customHeight="1" x14ac:dyDescent="0.25">
      <c r="A28" s="33"/>
      <c r="B28" s="75"/>
      <c r="C28" s="53"/>
      <c r="D28" s="65"/>
      <c r="E28" s="136"/>
      <c r="F28" s="137"/>
      <c r="G28" s="137"/>
      <c r="H28" s="35">
        <f t="shared" si="1"/>
        <v>0</v>
      </c>
      <c r="I28" s="36"/>
      <c r="J28" s="37"/>
      <c r="K28" s="49"/>
      <c r="L28" s="38">
        <f t="shared" si="3"/>
        <v>0</v>
      </c>
      <c r="M28" s="39" t="str">
        <f t="shared" si="4"/>
        <v/>
      </c>
      <c r="N28" s="40"/>
      <c r="O28" s="74">
        <f t="shared" si="2"/>
        <v>0</v>
      </c>
      <c r="P28" s="74">
        <f t="shared" si="5"/>
        <v>0</v>
      </c>
      <c r="Q28" s="175"/>
      <c r="R28" s="42">
        <f t="shared" si="6"/>
        <v>1</v>
      </c>
      <c r="S28" s="43"/>
      <c r="T28" s="76"/>
      <c r="U28" s="44"/>
      <c r="V28" s="45"/>
      <c r="W28" s="46"/>
      <c r="X28" s="45"/>
      <c r="Y28" s="45"/>
      <c r="Z28" s="45"/>
      <c r="AA28" s="46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7"/>
      <c r="AZ28" s="128"/>
      <c r="BA28" s="5"/>
    </row>
    <row r="29" spans="1:53" ht="15" customHeight="1" x14ac:dyDescent="0.25">
      <c r="A29" s="33"/>
      <c r="B29" s="75"/>
      <c r="C29" s="53"/>
      <c r="D29" s="65"/>
      <c r="E29" s="136"/>
      <c r="F29" s="137"/>
      <c r="G29" s="137"/>
      <c r="H29" s="35">
        <f t="shared" si="1"/>
        <v>0</v>
      </c>
      <c r="I29" s="36"/>
      <c r="J29" s="37"/>
      <c r="K29" s="49"/>
      <c r="L29" s="38">
        <f t="shared" si="3"/>
        <v>0</v>
      </c>
      <c r="M29" s="39" t="str">
        <f t="shared" si="4"/>
        <v/>
      </c>
      <c r="N29" s="40"/>
      <c r="O29" s="74">
        <f t="shared" si="2"/>
        <v>0</v>
      </c>
      <c r="P29" s="74">
        <f t="shared" si="5"/>
        <v>0</v>
      </c>
      <c r="Q29" s="175"/>
      <c r="R29" s="42">
        <f t="shared" si="6"/>
        <v>1</v>
      </c>
      <c r="S29" s="43"/>
      <c r="T29" s="76"/>
      <c r="U29" s="44"/>
      <c r="V29" s="45"/>
      <c r="W29" s="46"/>
      <c r="X29" s="45"/>
      <c r="Y29" s="45"/>
      <c r="Z29" s="45"/>
      <c r="AA29" s="46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7"/>
      <c r="AZ29" s="128"/>
      <c r="BA29" s="5"/>
    </row>
    <row r="30" spans="1:53" ht="15" customHeight="1" x14ac:dyDescent="0.25">
      <c r="A30" s="33"/>
      <c r="B30" s="75"/>
      <c r="C30" s="53"/>
      <c r="D30" s="65"/>
      <c r="E30" s="136"/>
      <c r="F30" s="137"/>
      <c r="G30" s="137"/>
      <c r="H30" s="35">
        <f t="shared" si="1"/>
        <v>0</v>
      </c>
      <c r="I30" s="36"/>
      <c r="J30" s="37"/>
      <c r="K30" s="49"/>
      <c r="L30" s="38">
        <f t="shared" si="3"/>
        <v>0</v>
      </c>
      <c r="M30" s="39" t="str">
        <f t="shared" si="4"/>
        <v/>
      </c>
      <c r="N30" s="40"/>
      <c r="O30" s="74">
        <f t="shared" si="2"/>
        <v>0</v>
      </c>
      <c r="P30" s="74">
        <f t="shared" si="5"/>
        <v>0</v>
      </c>
      <c r="Q30" s="175"/>
      <c r="R30" s="42">
        <f t="shared" si="6"/>
        <v>1</v>
      </c>
      <c r="S30" s="43"/>
      <c r="T30" s="76"/>
      <c r="U30" s="44"/>
      <c r="V30" s="45"/>
      <c r="W30" s="46"/>
      <c r="X30" s="45"/>
      <c r="Y30" s="45"/>
      <c r="Z30" s="45"/>
      <c r="AA30" s="46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7"/>
      <c r="AZ30" s="128"/>
      <c r="BA30" s="5"/>
    </row>
    <row r="31" spans="1:53" ht="15" customHeight="1" x14ac:dyDescent="0.25">
      <c r="A31" s="33"/>
      <c r="B31" s="48"/>
      <c r="C31" s="53"/>
      <c r="D31" s="65"/>
      <c r="E31" s="136"/>
      <c r="F31" s="137"/>
      <c r="G31" s="137"/>
      <c r="H31" s="35">
        <f t="shared" si="1"/>
        <v>0</v>
      </c>
      <c r="I31" s="36"/>
      <c r="J31" s="37"/>
      <c r="K31" s="49"/>
      <c r="L31" s="38">
        <f t="shared" si="3"/>
        <v>0</v>
      </c>
      <c r="M31" s="39" t="str">
        <f t="shared" si="4"/>
        <v/>
      </c>
      <c r="N31" s="40"/>
      <c r="O31" s="74">
        <f t="shared" si="2"/>
        <v>0</v>
      </c>
      <c r="P31" s="74">
        <f t="shared" si="5"/>
        <v>0</v>
      </c>
      <c r="Q31" s="175"/>
      <c r="R31" s="42">
        <f t="shared" si="6"/>
        <v>1</v>
      </c>
      <c r="S31" s="43"/>
      <c r="T31" s="76"/>
      <c r="U31" s="44"/>
      <c r="V31" s="45"/>
      <c r="W31" s="46"/>
      <c r="X31" s="45"/>
      <c r="Y31" s="45"/>
      <c r="Z31" s="45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7"/>
      <c r="AZ31" s="128"/>
      <c r="BA31" s="5"/>
    </row>
    <row r="32" spans="1:53" ht="15" customHeight="1" x14ac:dyDescent="0.25">
      <c r="A32" s="51"/>
      <c r="B32" s="75"/>
      <c r="C32" s="53"/>
      <c r="D32" s="65"/>
      <c r="E32" s="136"/>
      <c r="F32" s="137"/>
      <c r="G32" s="137"/>
      <c r="H32" s="35">
        <f t="shared" si="1"/>
        <v>0</v>
      </c>
      <c r="I32" s="36"/>
      <c r="J32" s="78"/>
      <c r="K32" s="79"/>
      <c r="L32" s="38">
        <f>SUM($S32:$AW32)</f>
        <v>0</v>
      </c>
      <c r="M32" s="39" t="str">
        <f t="shared" si="4"/>
        <v/>
      </c>
      <c r="N32" s="40"/>
      <c r="O32" s="74">
        <f t="shared" si="2"/>
        <v>0</v>
      </c>
      <c r="P32" s="74">
        <f t="shared" si="5"/>
        <v>0</v>
      </c>
      <c r="Q32" s="175"/>
      <c r="R32" s="42">
        <f t="shared" si="6"/>
        <v>1</v>
      </c>
      <c r="S32" s="43"/>
      <c r="T32" s="76"/>
      <c r="U32" s="44"/>
      <c r="V32" s="45"/>
      <c r="W32" s="46"/>
      <c r="X32" s="45"/>
      <c r="Y32" s="45"/>
      <c r="Z32" s="45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7"/>
      <c r="AZ32" s="128"/>
      <c r="BA32" s="5"/>
    </row>
    <row r="33" spans="1:53" s="52" customFormat="1" ht="15" customHeight="1" x14ac:dyDescent="0.25">
      <c r="A33" s="124"/>
      <c r="B33" s="125"/>
      <c r="C33" s="126"/>
      <c r="D33" s="65"/>
      <c r="E33" s="136"/>
      <c r="F33" s="138"/>
      <c r="G33" s="138"/>
      <c r="H33" s="35">
        <f t="shared" si="1"/>
        <v>0</v>
      </c>
      <c r="I33" s="111"/>
      <c r="J33" s="112"/>
      <c r="K33" s="113"/>
      <c r="L33" s="127">
        <f>SUM($S33:$AW33)</f>
        <v>0</v>
      </c>
      <c r="M33" s="39" t="str">
        <f t="shared" si="4"/>
        <v/>
      </c>
      <c r="N33" s="115"/>
      <c r="O33" s="116">
        <f t="shared" si="2"/>
        <v>0</v>
      </c>
      <c r="P33" s="74">
        <f t="shared" si="5"/>
        <v>0</v>
      </c>
      <c r="Q33" s="178"/>
      <c r="R33" s="42">
        <f t="shared" si="6"/>
        <v>1</v>
      </c>
      <c r="S33" s="117"/>
      <c r="T33" s="118"/>
      <c r="U33" s="44"/>
      <c r="V33" s="45"/>
      <c r="W33" s="46"/>
      <c r="X33" s="45"/>
      <c r="Y33" s="45"/>
      <c r="Z33" s="45"/>
      <c r="AA33" s="46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7"/>
      <c r="AZ33" s="128"/>
    </row>
    <row r="34" spans="1:53" s="5" customFormat="1" ht="15" customHeight="1" x14ac:dyDescent="0.25">
      <c r="A34" s="51"/>
      <c r="B34" s="48"/>
      <c r="C34" s="53"/>
      <c r="D34" s="65"/>
      <c r="E34" s="136"/>
      <c r="F34" s="123"/>
      <c r="G34" s="123"/>
      <c r="H34" s="35">
        <f t="shared" si="1"/>
        <v>0</v>
      </c>
      <c r="I34" s="36"/>
      <c r="J34" s="37"/>
      <c r="K34" s="49"/>
      <c r="L34" s="38">
        <f>SUM($S34:$AW34)</f>
        <v>0</v>
      </c>
      <c r="M34" s="39" t="str">
        <f t="shared" si="4"/>
        <v/>
      </c>
      <c r="N34" s="123"/>
      <c r="O34" s="74">
        <f t="shared" si="2"/>
        <v>0</v>
      </c>
      <c r="P34" s="74">
        <f t="shared" si="5"/>
        <v>0</v>
      </c>
      <c r="Q34" s="175"/>
      <c r="R34" s="42">
        <f t="shared" si="6"/>
        <v>1</v>
      </c>
      <c r="S34" s="45"/>
      <c r="T34" s="142"/>
      <c r="U34" s="183"/>
      <c r="V34" s="45"/>
      <c r="W34" s="46"/>
      <c r="X34" s="45"/>
      <c r="Y34" s="45"/>
      <c r="Z34" s="45"/>
      <c r="AA34" s="46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7"/>
      <c r="AZ34" s="128"/>
    </row>
    <row r="35" spans="1:53" s="5" customFormat="1" ht="15" customHeight="1" x14ac:dyDescent="0.25">
      <c r="A35" s="51"/>
      <c r="B35" s="48"/>
      <c r="C35" s="53"/>
      <c r="D35" s="65"/>
      <c r="E35" s="136"/>
      <c r="F35" s="123"/>
      <c r="G35" s="123"/>
      <c r="H35" s="35">
        <f t="shared" si="1"/>
        <v>0</v>
      </c>
      <c r="I35" s="36"/>
      <c r="J35" s="37"/>
      <c r="K35" s="49"/>
      <c r="L35" s="38">
        <f>SUM($S35:$AW35)</f>
        <v>0</v>
      </c>
      <c r="M35" s="39" t="str">
        <f t="shared" si="4"/>
        <v/>
      </c>
      <c r="N35" s="123"/>
      <c r="O35" s="74">
        <f t="shared" si="2"/>
        <v>0</v>
      </c>
      <c r="P35" s="74">
        <f t="shared" si="5"/>
        <v>0</v>
      </c>
      <c r="Q35" s="175"/>
      <c r="R35" s="42">
        <f t="shared" si="6"/>
        <v>1</v>
      </c>
      <c r="S35" s="45"/>
      <c r="T35" s="142"/>
      <c r="U35" s="183"/>
      <c r="V35" s="45"/>
      <c r="W35" s="46"/>
      <c r="X35" s="45"/>
      <c r="Y35" s="45"/>
      <c r="Z35" s="45"/>
      <c r="AA35" s="46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7"/>
      <c r="AZ35" s="128"/>
    </row>
    <row r="36" spans="1:53" s="5" customFormat="1" ht="15" customHeight="1" x14ac:dyDescent="0.25">
      <c r="A36" s="51"/>
      <c r="B36" s="48"/>
      <c r="C36" s="53"/>
      <c r="D36" s="65"/>
      <c r="E36" s="136"/>
      <c r="F36" s="123"/>
      <c r="G36" s="123"/>
      <c r="H36" s="35">
        <f t="shared" si="1"/>
        <v>0</v>
      </c>
      <c r="I36" s="36"/>
      <c r="J36" s="37"/>
      <c r="K36" s="49"/>
      <c r="L36" s="38">
        <f t="shared" ref="L36:L38" si="7">SUM($S36:$AW36)</f>
        <v>0</v>
      </c>
      <c r="M36" s="39" t="str">
        <f t="shared" si="4"/>
        <v/>
      </c>
      <c r="N36" s="123"/>
      <c r="O36" s="74">
        <f t="shared" si="2"/>
        <v>0</v>
      </c>
      <c r="P36" s="74">
        <f t="shared" si="5"/>
        <v>0</v>
      </c>
      <c r="Q36" s="175"/>
      <c r="R36" s="42">
        <f t="shared" si="6"/>
        <v>1</v>
      </c>
      <c r="S36" s="45"/>
      <c r="T36" s="142"/>
      <c r="U36" s="183"/>
      <c r="V36" s="45"/>
      <c r="W36" s="46"/>
      <c r="X36" s="45"/>
      <c r="Y36" s="45"/>
      <c r="Z36" s="45"/>
      <c r="AA36" s="46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7"/>
      <c r="AZ36" s="128"/>
    </row>
    <row r="37" spans="1:53" s="5" customFormat="1" ht="15" customHeight="1" x14ac:dyDescent="0.25">
      <c r="A37" s="51"/>
      <c r="B37" s="48"/>
      <c r="C37" s="53"/>
      <c r="D37" s="65"/>
      <c r="E37" s="136"/>
      <c r="F37" s="123"/>
      <c r="G37" s="123"/>
      <c r="H37" s="35">
        <f t="shared" si="1"/>
        <v>0</v>
      </c>
      <c r="I37" s="36"/>
      <c r="J37" s="37"/>
      <c r="K37" s="49"/>
      <c r="L37" s="38">
        <f t="shared" si="7"/>
        <v>0</v>
      </c>
      <c r="M37" s="39" t="str">
        <f t="shared" si="4"/>
        <v/>
      </c>
      <c r="N37" s="123"/>
      <c r="O37" s="74">
        <f t="shared" si="2"/>
        <v>0</v>
      </c>
      <c r="P37" s="74">
        <f t="shared" si="5"/>
        <v>0</v>
      </c>
      <c r="Q37" s="175"/>
      <c r="R37" s="42">
        <f t="shared" si="6"/>
        <v>1</v>
      </c>
      <c r="S37" s="45"/>
      <c r="T37" s="142"/>
      <c r="U37" s="183"/>
      <c r="V37" s="45"/>
      <c r="W37" s="46"/>
      <c r="X37" s="45"/>
      <c r="Y37" s="45"/>
      <c r="Z37" s="45"/>
      <c r="AA37" s="46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7"/>
      <c r="AZ37" s="128"/>
    </row>
    <row r="38" spans="1:53" s="52" customFormat="1" ht="15" customHeight="1" x14ac:dyDescent="0.25">
      <c r="A38" s="80"/>
      <c r="B38" s="58"/>
      <c r="C38" s="81"/>
      <c r="D38" s="65"/>
      <c r="E38" s="136"/>
      <c r="F38" s="129"/>
      <c r="G38" s="129"/>
      <c r="H38" s="35">
        <f t="shared" si="1"/>
        <v>0</v>
      </c>
      <c r="I38" s="59"/>
      <c r="J38" s="60"/>
      <c r="K38" s="61"/>
      <c r="L38" s="62">
        <f t="shared" si="7"/>
        <v>0</v>
      </c>
      <c r="M38" s="39" t="str">
        <f t="shared" si="4"/>
        <v/>
      </c>
      <c r="N38" s="129"/>
      <c r="O38" s="63">
        <f t="shared" si="2"/>
        <v>0</v>
      </c>
      <c r="P38" s="74">
        <f t="shared" si="5"/>
        <v>0</v>
      </c>
      <c r="Q38" s="180"/>
      <c r="R38" s="42">
        <f t="shared" si="6"/>
        <v>1</v>
      </c>
      <c r="S38" s="45"/>
      <c r="T38" s="159"/>
      <c r="U38" s="183"/>
      <c r="V38" s="45"/>
      <c r="W38" s="46"/>
      <c r="X38" s="45"/>
      <c r="Y38" s="45"/>
      <c r="Z38" s="45"/>
      <c r="AA38" s="46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7"/>
      <c r="AZ38" s="132"/>
    </row>
    <row r="39" spans="1:53" ht="15" customHeight="1" x14ac:dyDescent="0.25">
      <c r="A39" s="64"/>
      <c r="B39" s="82"/>
      <c r="C39" s="83"/>
      <c r="D39" s="65"/>
      <c r="E39" s="136"/>
      <c r="F39" s="137"/>
      <c r="G39" s="137"/>
      <c r="H39" s="35">
        <f t="shared" si="1"/>
        <v>0</v>
      </c>
      <c r="I39" s="66"/>
      <c r="J39" s="67"/>
      <c r="K39" s="68"/>
      <c r="L39" s="69">
        <f>SUM($S39:$AW39)</f>
        <v>0</v>
      </c>
      <c r="M39" s="39" t="str">
        <f t="shared" si="4"/>
        <v/>
      </c>
      <c r="N39" s="70"/>
      <c r="O39" s="71">
        <f>($F39+$G39)*$I39</f>
        <v>0</v>
      </c>
      <c r="P39" s="74">
        <f t="shared" si="5"/>
        <v>0</v>
      </c>
      <c r="Q39" s="179"/>
      <c r="R39" s="42">
        <f t="shared" si="6"/>
        <v>1</v>
      </c>
      <c r="S39" s="122"/>
      <c r="T39" s="72"/>
      <c r="U39" s="183"/>
      <c r="V39" s="45"/>
      <c r="W39" s="46"/>
      <c r="X39" s="45"/>
      <c r="Y39" s="45"/>
      <c r="Z39" s="45"/>
      <c r="AA39" s="46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7"/>
      <c r="AZ39" s="5"/>
      <c r="BA39" s="5"/>
    </row>
    <row r="40" spans="1:53" ht="15" customHeight="1" x14ac:dyDescent="0.25">
      <c r="A40" s="55"/>
      <c r="B40" s="48"/>
      <c r="C40" s="53"/>
      <c r="D40" s="65"/>
      <c r="E40" s="136"/>
      <c r="F40" s="137"/>
      <c r="G40" s="137"/>
      <c r="H40" s="35">
        <f t="shared" si="1"/>
        <v>0</v>
      </c>
      <c r="I40" s="36"/>
      <c r="J40" s="37"/>
      <c r="K40" s="49"/>
      <c r="L40" s="38">
        <f t="shared" ref="L40:L48" si="8">SUM($S40:$AW40)</f>
        <v>0</v>
      </c>
      <c r="M40" s="39" t="str">
        <f t="shared" si="4"/>
        <v/>
      </c>
      <c r="N40" s="40"/>
      <c r="O40" s="74">
        <f t="shared" si="2"/>
        <v>0</v>
      </c>
      <c r="P40" s="74">
        <f t="shared" si="5"/>
        <v>0</v>
      </c>
      <c r="Q40" s="175"/>
      <c r="R40" s="42">
        <f t="shared" si="6"/>
        <v>1</v>
      </c>
      <c r="S40" s="43"/>
      <c r="T40" s="76"/>
      <c r="U40" s="183"/>
      <c r="V40" s="45"/>
      <c r="W40" s="46"/>
      <c r="X40" s="45"/>
      <c r="Y40" s="45"/>
      <c r="Z40" s="45"/>
      <c r="AA40" s="46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7"/>
      <c r="AZ40" s="5"/>
      <c r="BA40" s="5"/>
    </row>
    <row r="41" spans="1:53" ht="15" customHeight="1" x14ac:dyDescent="0.25">
      <c r="A41" s="33"/>
      <c r="B41" s="48"/>
      <c r="C41" s="53"/>
      <c r="D41" s="65"/>
      <c r="E41" s="136"/>
      <c r="F41" s="137"/>
      <c r="G41" s="137"/>
      <c r="H41" s="35">
        <f t="shared" si="1"/>
        <v>0</v>
      </c>
      <c r="I41" s="36"/>
      <c r="J41" s="37"/>
      <c r="K41" s="49"/>
      <c r="L41" s="38">
        <f>SUM($S41:$AW41)</f>
        <v>0</v>
      </c>
      <c r="M41" s="39" t="str">
        <f t="shared" si="4"/>
        <v/>
      </c>
      <c r="N41" s="40"/>
      <c r="O41" s="41">
        <f t="shared" si="2"/>
        <v>0</v>
      </c>
      <c r="P41" s="74">
        <f t="shared" si="5"/>
        <v>0</v>
      </c>
      <c r="Q41" s="177"/>
      <c r="R41" s="42">
        <f t="shared" si="6"/>
        <v>1</v>
      </c>
      <c r="S41" s="43"/>
      <c r="T41" s="54"/>
      <c r="U41" s="183"/>
      <c r="V41" s="45"/>
      <c r="W41" s="46"/>
      <c r="X41" s="45"/>
      <c r="Y41" s="45"/>
      <c r="Z41" s="45"/>
      <c r="AA41" s="46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7"/>
      <c r="AZ41" s="5"/>
      <c r="BA41" s="5"/>
    </row>
    <row r="42" spans="1:53" ht="15" customHeight="1" x14ac:dyDescent="0.25">
      <c r="A42" s="55"/>
      <c r="B42" s="48"/>
      <c r="C42" s="53"/>
      <c r="D42" s="65"/>
      <c r="E42" s="136"/>
      <c r="F42" s="137"/>
      <c r="G42" s="137"/>
      <c r="H42" s="35">
        <f t="shared" si="1"/>
        <v>0</v>
      </c>
      <c r="I42" s="36"/>
      <c r="J42" s="37"/>
      <c r="K42" s="49"/>
      <c r="L42" s="38">
        <f t="shared" ref="L42:L47" si="9">SUM($S42:$AW42)</f>
        <v>0</v>
      </c>
      <c r="M42" s="39" t="str">
        <f t="shared" si="4"/>
        <v/>
      </c>
      <c r="N42" s="40"/>
      <c r="O42" s="41">
        <f t="shared" si="2"/>
        <v>0</v>
      </c>
      <c r="P42" s="74">
        <f t="shared" si="5"/>
        <v>0</v>
      </c>
      <c r="Q42" s="177"/>
      <c r="R42" s="42">
        <f t="shared" si="6"/>
        <v>1</v>
      </c>
      <c r="S42" s="43"/>
      <c r="T42" s="54"/>
      <c r="U42" s="183"/>
      <c r="V42" s="45"/>
      <c r="W42" s="46"/>
      <c r="X42" s="45"/>
      <c r="Y42" s="45"/>
      <c r="Z42" s="45"/>
      <c r="AA42" s="46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7"/>
      <c r="AZ42" s="5"/>
      <c r="BA42" s="5"/>
    </row>
    <row r="43" spans="1:53" ht="15" customHeight="1" x14ac:dyDescent="0.25">
      <c r="A43" s="33"/>
      <c r="B43" s="48"/>
      <c r="C43" s="53"/>
      <c r="D43" s="65"/>
      <c r="E43" s="136"/>
      <c r="F43" s="137"/>
      <c r="G43" s="137"/>
      <c r="H43" s="35">
        <f t="shared" si="1"/>
        <v>0</v>
      </c>
      <c r="I43" s="36"/>
      <c r="J43" s="37"/>
      <c r="K43" s="49"/>
      <c r="L43" s="38">
        <f t="shared" si="9"/>
        <v>0</v>
      </c>
      <c r="M43" s="39" t="str">
        <f t="shared" si="4"/>
        <v/>
      </c>
      <c r="N43" s="40"/>
      <c r="O43" s="41">
        <f t="shared" si="2"/>
        <v>0</v>
      </c>
      <c r="P43" s="74">
        <f t="shared" si="5"/>
        <v>0</v>
      </c>
      <c r="Q43" s="177"/>
      <c r="R43" s="42">
        <f t="shared" si="6"/>
        <v>1</v>
      </c>
      <c r="S43" s="43"/>
      <c r="T43" s="54"/>
      <c r="U43" s="183"/>
      <c r="V43" s="45"/>
      <c r="W43" s="46"/>
      <c r="X43" s="45"/>
      <c r="Y43" s="45"/>
      <c r="Z43" s="45"/>
      <c r="AA43" s="4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7"/>
      <c r="AZ43" s="5"/>
      <c r="BA43" s="5"/>
    </row>
    <row r="44" spans="1:53" ht="15" customHeight="1" x14ac:dyDescent="0.25">
      <c r="A44" s="33"/>
      <c r="B44" s="48"/>
      <c r="C44" s="53"/>
      <c r="D44" s="65"/>
      <c r="E44" s="136"/>
      <c r="F44" s="137"/>
      <c r="G44" s="137"/>
      <c r="H44" s="35">
        <f t="shared" si="1"/>
        <v>0</v>
      </c>
      <c r="I44" s="36"/>
      <c r="J44" s="37"/>
      <c r="K44" s="49"/>
      <c r="L44" s="38">
        <f t="shared" si="9"/>
        <v>0</v>
      </c>
      <c r="M44" s="39" t="str">
        <f t="shared" si="4"/>
        <v/>
      </c>
      <c r="N44" s="40"/>
      <c r="O44" s="41">
        <f t="shared" si="2"/>
        <v>0</v>
      </c>
      <c r="P44" s="74">
        <f t="shared" si="5"/>
        <v>0</v>
      </c>
      <c r="Q44" s="177"/>
      <c r="R44" s="42">
        <f t="shared" si="6"/>
        <v>1</v>
      </c>
      <c r="S44" s="43"/>
      <c r="T44" s="54"/>
      <c r="U44" s="183"/>
      <c r="V44" s="45"/>
      <c r="W44" s="46"/>
      <c r="X44" s="45"/>
      <c r="Y44" s="45"/>
      <c r="Z44" s="45"/>
      <c r="AA44" s="46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7"/>
      <c r="AZ44" s="5"/>
      <c r="BA44" s="5"/>
    </row>
    <row r="45" spans="1:53" ht="15" customHeight="1" x14ac:dyDescent="0.25">
      <c r="A45" s="33"/>
      <c r="B45" s="48"/>
      <c r="C45" s="53"/>
      <c r="D45" s="65"/>
      <c r="E45" s="136"/>
      <c r="F45" s="137"/>
      <c r="G45" s="137"/>
      <c r="H45" s="35">
        <f t="shared" si="1"/>
        <v>0</v>
      </c>
      <c r="I45" s="36"/>
      <c r="J45" s="37"/>
      <c r="K45" s="56"/>
      <c r="L45" s="38">
        <f t="shared" si="9"/>
        <v>0</v>
      </c>
      <c r="M45" s="39" t="str">
        <f t="shared" si="4"/>
        <v/>
      </c>
      <c r="N45" s="57"/>
      <c r="O45" s="41">
        <f t="shared" si="2"/>
        <v>0</v>
      </c>
      <c r="P45" s="74">
        <f t="shared" si="5"/>
        <v>0</v>
      </c>
      <c r="Q45" s="177"/>
      <c r="R45" s="42">
        <f t="shared" si="6"/>
        <v>1</v>
      </c>
      <c r="S45" s="43"/>
      <c r="T45" s="54"/>
      <c r="U45" s="183"/>
      <c r="V45" s="45"/>
      <c r="W45" s="46"/>
      <c r="X45" s="45"/>
      <c r="Y45" s="45"/>
      <c r="Z45" s="45"/>
      <c r="AA45" s="46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7"/>
      <c r="AZ45" s="5"/>
      <c r="BA45" s="5"/>
    </row>
    <row r="46" spans="1:53" ht="15" customHeight="1" x14ac:dyDescent="0.25">
      <c r="A46" s="33"/>
      <c r="B46" s="48"/>
      <c r="C46" s="53"/>
      <c r="D46" s="65"/>
      <c r="E46" s="136"/>
      <c r="F46" s="137"/>
      <c r="G46" s="137"/>
      <c r="H46" s="35">
        <f t="shared" si="1"/>
        <v>0</v>
      </c>
      <c r="I46" s="36"/>
      <c r="J46" s="37"/>
      <c r="K46" s="56"/>
      <c r="L46" s="38">
        <f t="shared" si="9"/>
        <v>0</v>
      </c>
      <c r="M46" s="39" t="str">
        <f t="shared" si="4"/>
        <v/>
      </c>
      <c r="N46" s="57"/>
      <c r="O46" s="41">
        <f t="shared" si="2"/>
        <v>0</v>
      </c>
      <c r="P46" s="74">
        <f t="shared" si="5"/>
        <v>0</v>
      </c>
      <c r="Q46" s="177"/>
      <c r="R46" s="42">
        <f t="shared" si="6"/>
        <v>1</v>
      </c>
      <c r="S46" s="43"/>
      <c r="T46" s="54"/>
      <c r="U46" s="183"/>
      <c r="V46" s="45"/>
      <c r="W46" s="46"/>
      <c r="X46" s="45"/>
      <c r="Y46" s="45"/>
      <c r="Z46" s="45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7"/>
      <c r="AZ46" s="5"/>
      <c r="BA46" s="5"/>
    </row>
    <row r="47" spans="1:53" ht="15" customHeight="1" x14ac:dyDescent="0.25">
      <c r="A47" s="33"/>
      <c r="B47" s="48"/>
      <c r="C47" s="53"/>
      <c r="D47" s="65"/>
      <c r="E47" s="136"/>
      <c r="F47" s="137"/>
      <c r="G47" s="137"/>
      <c r="H47" s="35">
        <f t="shared" si="1"/>
        <v>0</v>
      </c>
      <c r="I47" s="36"/>
      <c r="J47" s="37"/>
      <c r="K47" s="56"/>
      <c r="L47" s="38">
        <f t="shared" si="9"/>
        <v>0</v>
      </c>
      <c r="M47" s="39" t="str">
        <f t="shared" si="4"/>
        <v/>
      </c>
      <c r="N47" s="57"/>
      <c r="O47" s="41">
        <f t="shared" si="2"/>
        <v>0</v>
      </c>
      <c r="P47" s="74">
        <f t="shared" si="5"/>
        <v>0</v>
      </c>
      <c r="Q47" s="177"/>
      <c r="R47" s="42">
        <f t="shared" si="6"/>
        <v>1</v>
      </c>
      <c r="S47" s="43"/>
      <c r="T47" s="54"/>
      <c r="U47" s="44"/>
      <c r="V47" s="45"/>
      <c r="W47" s="46"/>
      <c r="X47" s="45"/>
      <c r="Y47" s="45"/>
      <c r="Z47" s="45"/>
      <c r="AA47" s="46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7"/>
      <c r="AZ47" s="5"/>
      <c r="BA47" s="5"/>
    </row>
    <row r="48" spans="1:53" s="87" customFormat="1" ht="15" customHeight="1" thickBot="1" x14ac:dyDescent="0.3">
      <c r="A48" s="33"/>
      <c r="B48" s="48"/>
      <c r="C48" s="53"/>
      <c r="D48" s="65"/>
      <c r="E48" s="136"/>
      <c r="F48" s="139"/>
      <c r="G48" s="139"/>
      <c r="H48" s="35">
        <f t="shared" si="1"/>
        <v>0</v>
      </c>
      <c r="I48" s="84"/>
      <c r="J48" s="170"/>
      <c r="K48" s="171"/>
      <c r="L48" s="160">
        <f t="shared" si="8"/>
        <v>0</v>
      </c>
      <c r="M48" s="39" t="str">
        <f t="shared" si="4"/>
        <v/>
      </c>
      <c r="N48" s="162"/>
      <c r="O48" s="163">
        <f t="shared" si="2"/>
        <v>0</v>
      </c>
      <c r="P48" s="74">
        <f t="shared" si="5"/>
        <v>0</v>
      </c>
      <c r="Q48" s="181"/>
      <c r="R48" s="42">
        <f t="shared" si="6"/>
        <v>1</v>
      </c>
      <c r="S48" s="165"/>
      <c r="T48" s="166"/>
      <c r="U48" s="44"/>
      <c r="V48" s="45"/>
      <c r="W48" s="46"/>
      <c r="X48" s="45"/>
      <c r="Y48" s="45"/>
      <c r="Z48" s="45"/>
      <c r="AA48" s="46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7"/>
      <c r="AZ48" s="86"/>
      <c r="BA48" s="86"/>
    </row>
    <row r="49" spans="6:53" ht="21.75" customHeight="1" thickBot="1" x14ac:dyDescent="0.3">
      <c r="H49" s="88">
        <f>SUM(H8:H48)</f>
        <v>0</v>
      </c>
      <c r="J49" s="185" t="s">
        <v>19</v>
      </c>
      <c r="K49" s="186"/>
      <c r="L49" s="145">
        <f>SUM(L7:L48)</f>
        <v>0</v>
      </c>
      <c r="M49" s="146"/>
      <c r="N49" s="146">
        <f>SUM(N7:N48)</f>
        <v>0</v>
      </c>
      <c r="O49" s="145">
        <f>SUM(O7:P48)</f>
        <v>0</v>
      </c>
      <c r="P49" s="147">
        <f>SUM(P20:P48,P8:P18)</f>
        <v>0</v>
      </c>
      <c r="Q49" s="148">
        <f>SUM(Q7:Q48)</f>
        <v>0</v>
      </c>
    </row>
    <row r="50" spans="6:53" ht="23.25" customHeight="1" thickBot="1" x14ac:dyDescent="0.3">
      <c r="J50" s="187" t="s">
        <v>20</v>
      </c>
      <c r="K50" s="188"/>
      <c r="L50" s="89">
        <f>SUM(U7:AY48)</f>
        <v>0</v>
      </c>
      <c r="M50" s="90"/>
      <c r="N50" s="91"/>
      <c r="O50" s="92">
        <f>O49-N49</f>
        <v>0</v>
      </c>
    </row>
    <row r="51" spans="6:53" ht="15.75" thickBot="1" x14ac:dyDescent="0.3">
      <c r="F51" s="93"/>
      <c r="G51" s="93"/>
      <c r="H51" s="93"/>
      <c r="AX51" s="5"/>
      <c r="AY51" s="5"/>
      <c r="AZ51" s="5"/>
      <c r="BA51" s="5"/>
    </row>
    <row r="52" spans="6:53" ht="15.75" thickBot="1" x14ac:dyDescent="0.3">
      <c r="P52" s="88" t="s">
        <v>21</v>
      </c>
      <c r="Q52" s="94" t="s">
        <v>22</v>
      </c>
      <c r="S52" s="94" t="s">
        <v>23</v>
      </c>
      <c r="T52" s="93"/>
    </row>
    <row r="53" spans="6:53" ht="27" customHeight="1" x14ac:dyDescent="0.25">
      <c r="L53" s="95" t="s">
        <v>24</v>
      </c>
      <c r="M53" s="96"/>
      <c r="N53" s="97"/>
      <c r="O53" s="98">
        <f>SUMIF(R7:R48,1,O7:O48)</f>
        <v>0</v>
      </c>
      <c r="P53" s="98">
        <f>O53</f>
        <v>0</v>
      </c>
      <c r="Q53" s="98">
        <f>SUMIF(S7:S48,"decembre",Q7:Q48)</f>
        <v>0</v>
      </c>
      <c r="R53" s="99">
        <v>1</v>
      </c>
      <c r="S53" s="100">
        <f>SUM(M7:M48)</f>
        <v>0</v>
      </c>
      <c r="T53" s="144"/>
    </row>
    <row r="54" spans="6:53" ht="32.25" customHeight="1" thickBot="1" x14ac:dyDescent="0.3">
      <c r="L54" s="101" t="s">
        <v>25</v>
      </c>
      <c r="M54" s="102"/>
      <c r="N54" s="103"/>
      <c r="O54" s="104">
        <f>SUMIF(R7:R48,2,P7:P48)</f>
        <v>0</v>
      </c>
      <c r="P54" s="105"/>
      <c r="Q54" s="104">
        <f>SUMIF(S7:S48,"novembre",H7:H48)</f>
        <v>0</v>
      </c>
      <c r="R54" s="106">
        <v>2</v>
      </c>
      <c r="S54" s="107"/>
      <c r="T54" s="5"/>
    </row>
    <row r="55" spans="6:53" ht="30.75" customHeight="1" x14ac:dyDescent="0.25"/>
    <row r="56" spans="6:53" ht="24.95" customHeight="1" x14ac:dyDescent="0.25"/>
    <row r="57" spans="6:53" ht="24.95" customHeight="1" x14ac:dyDescent="0.25"/>
    <row r="58" spans="6:53" ht="24.95" customHeight="1" x14ac:dyDescent="0.25"/>
    <row r="59" spans="6:53" ht="24.95" customHeight="1" x14ac:dyDescent="0.25"/>
    <row r="60" spans="6:53" ht="24.95" customHeight="1" x14ac:dyDescent="0.25"/>
    <row r="61" spans="6:53" ht="24.95" customHeight="1" x14ac:dyDescent="0.25"/>
    <row r="62" spans="6:53" ht="24.95" customHeight="1" x14ac:dyDescent="0.25"/>
    <row r="63" spans="6:53" ht="24.95" customHeight="1" x14ac:dyDescent="0.25"/>
    <row r="64" spans="6:53" ht="24.95" customHeight="1" x14ac:dyDescent="0.25"/>
    <row r="65" ht="24.95" customHeight="1" x14ac:dyDescent="0.25"/>
    <row r="66" ht="24.95" customHeight="1" x14ac:dyDescent="0.25"/>
  </sheetData>
  <mergeCells count="9">
    <mergeCell ref="J49:K49"/>
    <mergeCell ref="J50:K50"/>
    <mergeCell ref="B2:C3"/>
    <mergeCell ref="N4:S4"/>
    <mergeCell ref="L5:L6"/>
    <mergeCell ref="N5:N6"/>
    <mergeCell ref="O5:O6"/>
    <mergeCell ref="P5:P6"/>
    <mergeCell ref="Q5:S5"/>
  </mergeCells>
  <conditionalFormatting sqref="U6:AY48">
    <cfRule type="expression" dxfId="15" priority="1">
      <formula>WEEKDAY(U$6,2)&gt;5</formula>
    </cfRule>
  </conditionalFormatting>
  <conditionalFormatting sqref="A7:E48 L7:S48">
    <cfRule type="containsBlanks" dxfId="14" priority="9">
      <formula>LEN(TRIM(A7))=0</formula>
    </cfRule>
  </conditionalFormatting>
  <conditionalFormatting sqref="Q7:Q48 M7:M48">
    <cfRule type="cellIs" dxfId="13" priority="10" operator="lessThan">
      <formula>$H7</formula>
    </cfRule>
  </conditionalFormatting>
  <conditionalFormatting sqref="O49">
    <cfRule type="cellIs" dxfId="12" priority="11" operator="greaterThanOrEqual">
      <formula>$L$49</formula>
    </cfRule>
    <cfRule type="cellIs" dxfId="11" priority="12" operator="lessThan">
      <formula>$L$49</formula>
    </cfRule>
  </conditionalFormatting>
  <conditionalFormatting sqref="P49">
    <cfRule type="cellIs" dxfId="10" priority="8" operator="greaterThanOrEqual">
      <formula>$O$49</formula>
    </cfRule>
  </conditionalFormatting>
  <conditionalFormatting sqref="F7:G48">
    <cfRule type="expression" dxfId="9" priority="7">
      <formula>AND($F7="",$G7="")</formula>
    </cfRule>
  </conditionalFormatting>
  <conditionalFormatting sqref="S7:S48">
    <cfRule type="notContainsText" dxfId="8" priority="14" operator="notContains" text="novembre">
      <formula>ISERROR(SEARCH("novembre",S7))</formula>
    </cfRule>
  </conditionalFormatting>
  <conditionalFormatting sqref="Q49">
    <cfRule type="cellIs" dxfId="7" priority="5" operator="greaterThanOrEqual">
      <formula>$O$49</formula>
    </cfRule>
    <cfRule type="cellIs" dxfId="6" priority="6" operator="lessThan">
      <formula>$O$49</formula>
    </cfRule>
  </conditionalFormatting>
  <conditionalFormatting sqref="L7:L48">
    <cfRule type="cellIs" dxfId="5" priority="4" operator="greaterThan">
      <formula>$H7</formula>
    </cfRule>
  </conditionalFormatting>
  <conditionalFormatting sqref="O7:O13 O15:O48">
    <cfRule type="cellIs" dxfId="4" priority="3" operator="lessThan">
      <formula>$L7</formula>
    </cfRule>
  </conditionalFormatting>
  <conditionalFormatting sqref="I7:I48">
    <cfRule type="colorScale" priority="15">
      <colorScale>
        <cfvo type="percent" val="0"/>
        <cfvo type="percent" val="100"/>
        <color rgb="FFC00000"/>
        <color rgb="FF92D050"/>
      </colorScale>
    </cfRule>
  </conditionalFormatting>
  <conditionalFormatting sqref="A7:S48">
    <cfRule type="expression" dxfId="3" priority="24">
      <formula>OR($S7="janvier",$S7="fevrier",$S7="mars",$S7="avril",$S7="mai",$S7="juin",$S7="juillet",$S7="septembre",$S7="octobre",$S7="novembre")</formula>
    </cfRule>
  </conditionalFormatting>
  <conditionalFormatting sqref="U7:AY48">
    <cfRule type="expression" dxfId="2" priority="27">
      <formula>AND(U$1&gt;=$J7,U$1&lt;=$K7,$D7="oui")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JEAN</dc:creator>
  <cp:lastModifiedBy>Mickael JEAN</cp:lastModifiedBy>
  <dcterms:created xsi:type="dcterms:W3CDTF">2016-12-05T13:22:48Z</dcterms:created>
  <dcterms:modified xsi:type="dcterms:W3CDTF">2016-12-08T09:27:06Z</dcterms:modified>
</cp:coreProperties>
</file>