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bine\Desktop\"/>
    </mc:Choice>
  </mc:AlternateContent>
  <bookViews>
    <workbookView xWindow="0" yWindow="0" windowWidth="24000" windowHeight="11385"/>
  </bookViews>
  <sheets>
    <sheet name="FLUX 2016" sheetId="1" r:id="rId1"/>
    <sheet name="STOCK 2016" sheetId="4" r:id="rId2"/>
  </sheets>
  <externalReferences>
    <externalReference r:id="rId3"/>
    <externalReference r:id="rId4"/>
    <externalReference r:id="rId5"/>
  </externalReferences>
  <definedNames>
    <definedName name="An">'[1]JOURS FERIES'!$G$9</definedName>
    <definedName name="BRUT">STOCK2016[BRUT]</definedName>
    <definedName name="dates">[2]Tables!$B$2:$B$13</definedName>
    <definedName name="DEBUT">FLUX2016[DEBUT]</definedName>
    <definedName name="ETAT">FLUX2016[ETAT]</definedName>
    <definedName name="FINAL">FLUX2016[STOCK]</definedName>
    <definedName name="FINI">STOCK2016[FINI]</definedName>
    <definedName name="NoAn">[3]Année!$B$4</definedName>
    <definedName name="Pâques">'[1]JOURS FERIES'!$G$11</definedName>
    <definedName name="REF">FLUX2016[REF]</definedName>
    <definedName name="TOTAL">FLUX2016[TOTAL 2016]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4" l="1"/>
  <c r="E7" i="4"/>
  <c r="E8" i="4"/>
  <c r="D7" i="4"/>
  <c r="D8" i="4"/>
  <c r="C5" i="4"/>
  <c r="C6" i="4"/>
  <c r="C7" i="4"/>
  <c r="C8" i="4"/>
  <c r="T4" i="1"/>
  <c r="T5" i="1"/>
  <c r="T6" i="1"/>
  <c r="T7" i="1"/>
  <c r="T8" i="1"/>
  <c r="T10" i="1"/>
  <c r="T11" i="1"/>
  <c r="T12" i="1"/>
  <c r="T13" i="1"/>
  <c r="T14" i="1"/>
  <c r="T16" i="1"/>
  <c r="T17" i="1"/>
  <c r="T18" i="1"/>
  <c r="T19" i="1"/>
  <c r="T20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F8" i="4" l="1"/>
  <c r="F7" i="4"/>
  <c r="S3" i="1" l="1"/>
  <c r="D4" i="4" s="1"/>
  <c r="S4" i="1"/>
  <c r="S5" i="1"/>
  <c r="S6" i="1"/>
  <c r="S7" i="1"/>
  <c r="S8" i="1"/>
  <c r="S9" i="1"/>
  <c r="D5" i="4" s="1"/>
  <c r="S10" i="1"/>
  <c r="S11" i="1"/>
  <c r="S12" i="1"/>
  <c r="S13" i="1"/>
  <c r="S14" i="1"/>
  <c r="S15" i="1"/>
  <c r="D6" i="4" s="1"/>
  <c r="S16" i="1"/>
  <c r="S17" i="1"/>
  <c r="S18" i="1"/>
  <c r="S19" i="1"/>
  <c r="S20" i="1"/>
  <c r="E5" i="4" l="1"/>
  <c r="F5" i="4" s="1"/>
  <c r="T9" i="1" s="1"/>
  <c r="E6" i="4"/>
  <c r="F6" i="4" s="1"/>
  <c r="E4" i="4"/>
  <c r="F4" i="4" s="1"/>
  <c r="T3" i="1" s="1"/>
  <c r="T15" i="1" l="1"/>
</calcChain>
</file>

<file path=xl/sharedStrings.xml><?xml version="1.0" encoding="utf-8"?>
<sst xmlns="http://schemas.openxmlformats.org/spreadsheetml/2006/main" count="72" uniqueCount="54">
  <si>
    <t>REF</t>
  </si>
  <si>
    <t>01/16</t>
  </si>
  <si>
    <t>02/16</t>
  </si>
  <si>
    <t>03/16</t>
  </si>
  <si>
    <t>04/16</t>
  </si>
  <si>
    <t>05/16</t>
  </si>
  <si>
    <t>06/16</t>
  </si>
  <si>
    <t>07/16</t>
  </si>
  <si>
    <t>08/16</t>
  </si>
  <si>
    <t>09/16</t>
  </si>
  <si>
    <t>10/16</t>
  </si>
  <si>
    <t>11/16</t>
  </si>
  <si>
    <t>12/16</t>
  </si>
  <si>
    <t>TOTAL 2016</t>
  </si>
  <si>
    <t>Brut</t>
  </si>
  <si>
    <t>Fini</t>
  </si>
  <si>
    <t xml:space="preserve">032320F0002 </t>
  </si>
  <si>
    <t>032320F0001</t>
  </si>
  <si>
    <t>032320F0041</t>
  </si>
  <si>
    <t>032320F0042</t>
  </si>
  <si>
    <t>032320F0050</t>
  </si>
  <si>
    <t>032330F0002</t>
  </si>
  <si>
    <t>032330F0006</t>
  </si>
  <si>
    <t>032330F0043</t>
  </si>
  <si>
    <t>032330F0050</t>
  </si>
  <si>
    <t>032330F0053</t>
  </si>
  <si>
    <t>032340F0001</t>
  </si>
  <si>
    <t>032340F0002</t>
  </si>
  <si>
    <t>032340F0006</t>
  </si>
  <si>
    <t>032340F0041</t>
  </si>
  <si>
    <t>032340F0051</t>
  </si>
  <si>
    <t>032320B</t>
  </si>
  <si>
    <t>032330B</t>
  </si>
  <si>
    <t>032340B</t>
  </si>
  <si>
    <t>032320</t>
  </si>
  <si>
    <t>032330</t>
  </si>
  <si>
    <t>ARTICLES</t>
  </si>
  <si>
    <t>Infos</t>
  </si>
  <si>
    <t>032340</t>
  </si>
  <si>
    <t>DEBUT</t>
  </si>
  <si>
    <t>STOCK</t>
  </si>
  <si>
    <t>ETAT</t>
  </si>
  <si>
    <t>BRUT</t>
  </si>
  <si>
    <t>FINI</t>
  </si>
  <si>
    <t>145206</t>
  </si>
  <si>
    <t>2016 FLUX</t>
  </si>
  <si>
    <t>2016 STOCK Brut</t>
  </si>
  <si>
    <t xml:space="preserve"> cette référence n'existe pas dans le tableau FLUX 2016, j'aimerais avoir une alerte d'erreur</t>
  </si>
  <si>
    <t>ou alors extraire automatiquement la liste des refs du tableau FLUX2016, sans doublons…</t>
  </si>
  <si>
    <t>REF.</t>
  </si>
  <si>
    <t xml:space="preserve"> je ne gère en stock que les produits bruts, les produit finis viennent en déduction des produits bruts</t>
  </si>
  <si>
    <t>!!!! Je travaille avec Excel 2007 et je préfère sans macro si possible</t>
  </si>
  <si>
    <t>J'aimerais que la colonne STOCK se calcule sans passer par le tableau de la feuille STOCK 2016 comme je le fais actuellement, si cela n'est pas possible, il y a quelques petites améliorations à apporter sur feuille STOCK 2016</t>
  </si>
  <si>
    <t>NB : J'ai actuellement environ 250 références Brut avec de 5 à 12 produits finis chacune, et cela risque d'augmenter dans les prochains mois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</si>
</sst>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/yy;@"/>
    <numFmt numFmtId="165" formatCode="_-* #,##0_-;\-* #,##0_-;_-* &quot;-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name val="Calibri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4">
    <xf numFmtId="0" fontId="0" fillId="0" borderId="0"/>
    <xf numFmtId="0" fontId="5" fillId="0" borderId="0"/>
    <xf numFmtId="0" fontId="1" fillId="0" borderId="0"/>
    <xf numFmtId="0" fontId="10" fillId="0" borderId="0">
      <alignment vertical="top"/>
    </xf>
  </cellStyleXfs>
  <cellXfs count="28">
    <xf numFmtId="0" fontId="0" fillId="0" borderId="0" xfId="0"/>
    <xf numFmtId="0" fontId="4" fillId="2" borderId="0" xfId="0" applyFont="1" applyFill="1" applyBorder="1" applyAlignment="1">
      <alignment horizontal="center" vertical="center" wrapText="1"/>
    </xf>
    <xf numFmtId="164" fontId="4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5" fontId="5" fillId="0" borderId="0" xfId="1" applyNumberFormat="1" applyFont="1" applyFill="1" applyBorder="1" applyAlignment="1">
      <alignment vertical="center" wrapText="1"/>
    </xf>
    <xf numFmtId="0" fontId="6" fillId="0" borderId="1" xfId="1" applyNumberFormat="1" applyFont="1" applyBorder="1" applyAlignment="1">
      <alignment vertical="center" wrapText="1"/>
    </xf>
    <xf numFmtId="165" fontId="6" fillId="0" borderId="1" xfId="1" applyNumberFormat="1" applyFont="1" applyBorder="1" applyAlignment="1">
      <alignment vertical="center" wrapText="1"/>
    </xf>
    <xf numFmtId="165" fontId="6" fillId="3" borderId="1" xfId="1" applyNumberFormat="1" applyFont="1" applyFill="1" applyBorder="1" applyAlignment="1">
      <alignment vertical="center" wrapText="1"/>
    </xf>
    <xf numFmtId="165" fontId="11" fillId="0" borderId="1" xfId="1" applyNumberFormat="1" applyFont="1" applyBorder="1" applyAlignment="1">
      <alignment vertical="center" wrapText="1"/>
    </xf>
    <xf numFmtId="49" fontId="7" fillId="0" borderId="1" xfId="0" applyNumberFormat="1" applyFont="1" applyBorder="1" applyAlignment="1">
      <alignment horizontal="left" vertical="center" wrapText="1"/>
    </xf>
    <xf numFmtId="0" fontId="5" fillId="0" borderId="1" xfId="1" applyNumberFormat="1" applyFont="1" applyBorder="1" applyAlignment="1">
      <alignment vertical="center" wrapText="1"/>
    </xf>
    <xf numFmtId="165" fontId="5" fillId="0" borderId="1" xfId="1" applyNumberFormat="1" applyFont="1" applyBorder="1" applyAlignment="1">
      <alignment vertical="center" wrapText="1"/>
    </xf>
    <xf numFmtId="49" fontId="8" fillId="0" borderId="1" xfId="0" applyNumberFormat="1" applyFont="1" applyBorder="1" applyAlignment="1">
      <alignment horizontal="left" vertical="center" wrapText="1"/>
    </xf>
    <xf numFmtId="0" fontId="12" fillId="0" borderId="0" xfId="0" applyFont="1" applyAlignment="1">
      <alignment horizontal="center" vertical="center" wrapText="1"/>
    </xf>
    <xf numFmtId="0" fontId="12" fillId="0" borderId="0" xfId="0" applyFont="1" applyAlignment="1">
      <alignment vertical="center" wrapText="1"/>
    </xf>
    <xf numFmtId="0" fontId="0" fillId="0" borderId="0" xfId="0" quotePrefix="1" applyAlignment="1">
      <alignment vertical="center"/>
    </xf>
    <xf numFmtId="0" fontId="12" fillId="0" borderId="0" xfId="2" applyFont="1" applyFill="1" applyBorder="1" applyAlignment="1" applyProtection="1">
      <alignment horizontal="center" vertical="center" wrapText="1"/>
    </xf>
    <xf numFmtId="0" fontId="3" fillId="0" borderId="0" xfId="2" applyFont="1" applyFill="1" applyBorder="1" applyAlignment="1" applyProtection="1">
      <alignment horizontal="center" vertical="center" wrapText="1"/>
    </xf>
    <xf numFmtId="49" fontId="0" fillId="0" borderId="0" xfId="2" applyNumberFormat="1" applyFont="1" applyFill="1" applyBorder="1" applyAlignment="1" applyProtection="1">
      <alignment horizontal="center" vertical="center" wrapText="1"/>
    </xf>
    <xf numFmtId="0" fontId="1" fillId="0" borderId="0" xfId="2" quotePrefix="1" applyFill="1" applyBorder="1" applyAlignment="1" applyProtection="1">
      <alignment vertical="center" wrapText="1"/>
    </xf>
    <xf numFmtId="0" fontId="9" fillId="0" borderId="0" xfId="2" applyFont="1" applyFill="1" applyBorder="1" applyAlignment="1" applyProtection="1">
      <alignment vertical="center" wrapText="1"/>
    </xf>
    <xf numFmtId="0" fontId="3" fillId="0" borderId="0" xfId="2" applyFont="1" applyFill="1" applyBorder="1" applyAlignment="1" applyProtection="1">
      <alignment vertical="center" wrapText="1"/>
    </xf>
    <xf numFmtId="0" fontId="0" fillId="0" borderId="0" xfId="0" applyBorder="1"/>
    <xf numFmtId="49" fontId="1" fillId="4" borderId="0" xfId="2" applyNumberFormat="1" applyFont="1" applyFill="1" applyBorder="1" applyAlignment="1" applyProtection="1">
      <alignment horizontal="center" vertical="center" wrapText="1"/>
    </xf>
    <xf numFmtId="0" fontId="0" fillId="4" borderId="0" xfId="0" quotePrefix="1" applyFill="1"/>
    <xf numFmtId="0" fontId="2" fillId="0" borderId="0" xfId="0" applyFont="1"/>
    <xf numFmtId="0" fontId="2" fillId="0" borderId="0" xfId="0" quotePrefix="1" applyFont="1" applyAlignment="1">
      <alignment vertical="center"/>
    </xf>
  </cellXfs>
  <cellStyles count="4">
    <cellStyle name="Normal" xfId="0" builtinId="0"/>
    <cellStyle name="Normal 2" xfId="3"/>
    <cellStyle name="Normal 2 2" xfId="2"/>
    <cellStyle name="Normal 3" xfId="1"/>
  </cellStyles>
  <dxfs count="38"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/>
        <i/>
      </font>
    </dxf>
    <dxf>
      <font>
        <b/>
        <i/>
        <color theme="5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mm/aa;@"/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numFmt numFmtId="164" formatCode="mm/yy;@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right style="thin">
          <color theme="4"/>
        </right>
        <top style="thin">
          <color theme="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bine.grillet/Desktop/BED-Formules-Exce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bine.grillet/Desktop/NBJOURSOUV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ti/Dropbox/Excel%20Apps/Excel%20-%20Mes%20appli/Planning%20absences%2020X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ujourdhui"/>
      <sheetName val="Arrondi"/>
      <sheetName val="Choisir"/>
      <sheetName val="Concatener"/>
      <sheetName val="Decaler"/>
      <sheetName val="ET"/>
      <sheetName val="Fonctions TEXTE"/>
      <sheetName val="INDEX-EQUIV"/>
      <sheetName val="Max"/>
      <sheetName val="Min"/>
      <sheetName val="NB.JOURS.OUVRES"/>
      <sheetName val="NB.JOURS.OUVRES.INTL"/>
      <sheetName val="NB.SI"/>
      <sheetName val="NON"/>
      <sheetName val="OU"/>
      <sheetName val="PREVISION"/>
      <sheetName val="RANG"/>
      <sheetName val="RECHERCHEV"/>
      <sheetName val="SI"/>
      <sheetName val="SIERREUR"/>
      <sheetName val="SOMMEPROD"/>
      <sheetName val="SOMME.SI"/>
      <sheetName val="SOMME.SI.ENS"/>
      <sheetName val="Gestion des Erreurs"/>
      <sheetName val="JOURS FERIES"/>
      <sheetName val="Lien Hypertexte"/>
      <sheetName val="Validation de données"/>
      <sheetName val="MAX Cond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9">
          <cell r="G9">
            <v>2016</v>
          </cell>
        </row>
        <row r="11">
          <cell r="G11">
            <v>42456</v>
          </cell>
        </row>
      </sheetData>
      <sheetData sheetId="26"/>
      <sheetData sheetId="27"/>
      <sheetData sheetId="28"/>
      <sheetData sheetId="2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B.JOURS.OUVRES"/>
      <sheetName val="NB.JOURS.OUVRES.INTL"/>
      <sheetName val="JOURS FERIES"/>
      <sheetName val="EXEMPLE"/>
      <sheetName val="Tables"/>
    </sheetNames>
    <sheetDataSet>
      <sheetData sheetId="0"/>
      <sheetData sheetId="1"/>
      <sheetData sheetId="2">
        <row r="10">
          <cell r="G10">
            <v>41640</v>
          </cell>
        </row>
      </sheetData>
      <sheetData sheetId="3"/>
      <sheetData sheetId="4">
        <row r="2">
          <cell r="B2">
            <v>41999</v>
          </cell>
        </row>
        <row r="3">
          <cell r="B3">
            <v>42000</v>
          </cell>
        </row>
        <row r="4">
          <cell r="B4">
            <v>42001</v>
          </cell>
        </row>
        <row r="5">
          <cell r="B5">
            <v>42002</v>
          </cell>
        </row>
        <row r="6">
          <cell r="B6">
            <v>42003</v>
          </cell>
        </row>
        <row r="7">
          <cell r="B7">
            <v>42004</v>
          </cell>
        </row>
        <row r="8">
          <cell r="B8">
            <v>42005</v>
          </cell>
        </row>
        <row r="9">
          <cell r="B9">
            <v>42006</v>
          </cell>
        </row>
        <row r="10">
          <cell r="B10">
            <v>42007</v>
          </cell>
        </row>
        <row r="11">
          <cell r="B11">
            <v>42008</v>
          </cell>
        </row>
        <row r="12">
          <cell r="B12">
            <v>42009</v>
          </cell>
        </row>
        <row r="13">
          <cell r="B13">
            <v>42010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hier des charges"/>
      <sheetName val="A Lire "/>
      <sheetName val="Anné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Congés Payés"/>
      <sheetName val="RTT"/>
      <sheetName val="Formation"/>
      <sheetName val="Autres"/>
      <sheetName val="Absences non autorisées"/>
      <sheetName val="Recupération"/>
      <sheetName val="Maladies"/>
      <sheetName val="Cours"/>
      <sheetName val="Jours Fériés"/>
      <sheetName val="Reporting"/>
    </sheetNames>
    <sheetDataSet>
      <sheetData sheetId="0"/>
      <sheetData sheetId="1"/>
      <sheetData sheetId="2">
        <row r="4">
          <cell r="B4">
            <v>2012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ables/table1.xml><?xml version="1.0" encoding="utf-8"?>
<table xmlns="http://schemas.openxmlformats.org/spreadsheetml/2006/main" id="1" name="FLUX2016" displayName="FLUX2016" ref="B2:T20" totalsRowShown="0" headerRowDxfId="17" dataDxfId="16" tableBorderDxfId="37" dataCellStyle="Normal 3">
  <autoFilter ref="B2:T20"/>
  <tableColumns count="19">
    <tableColumn id="19" name="Infos" dataDxfId="36" dataCellStyle="Normal 3"/>
    <tableColumn id="1" name="ARTICLES" dataDxfId="35"/>
    <tableColumn id="2" name="REF" dataDxfId="34" dataCellStyle="Normal 3">
      <calculatedColumnFormula>MID(C3,1,6)</calculatedColumnFormula>
    </tableColumn>
    <tableColumn id="3" name="ETAT" dataDxfId="33" dataCellStyle="Normal 3"/>
    <tableColumn id="4" name="DEBUT" dataDxfId="32" dataCellStyle="Normal 3"/>
    <tableColumn id="5" name="01/16" dataDxfId="31" dataCellStyle="Normal 3"/>
    <tableColumn id="6" name="02/16" dataDxfId="30" dataCellStyle="Normal 3"/>
    <tableColumn id="7" name="03/16" dataDxfId="29" dataCellStyle="Normal 3"/>
    <tableColumn id="8" name="04/16" dataDxfId="28" dataCellStyle="Normal 3"/>
    <tableColumn id="9" name="05/16" dataDxfId="27" dataCellStyle="Normal 3"/>
    <tableColumn id="10" name="06/16" dataDxfId="26" dataCellStyle="Normal 3"/>
    <tableColumn id="11" name="07/16" dataDxfId="25" dataCellStyle="Normal 3"/>
    <tableColumn id="12" name="08/16" dataDxfId="24" dataCellStyle="Normal 3"/>
    <tableColumn id="13" name="09/16" dataDxfId="23" dataCellStyle="Normal 3"/>
    <tableColumn id="14" name="10/16" dataDxfId="22" dataCellStyle="Normal 3"/>
    <tableColumn id="15" name="11/16" dataDxfId="21" dataCellStyle="Normal 3"/>
    <tableColumn id="16" name="12/16" dataDxfId="20" dataCellStyle="Normal 3"/>
    <tableColumn id="17" name="TOTAL 2016" dataDxfId="19" dataCellStyle="Normal 3">
      <calculatedColumnFormula>SUM(FLUX2016[[#This Row],[01/16]:[12/16]])</calculatedColumnFormula>
    </tableColumn>
    <tableColumn id="18" name="STOCK" dataDxfId="18" dataCellStyle="Normal 3">
      <calculatedColumnFormula>IF(FLUX2016[[#This Row],[ETAT]]="Brut",VLOOKUP(FLUX2016[REF],STOCK2016[],5,FALSE),0)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STOCK2016" displayName="STOCK2016" ref="B3:F8" headerRowDxfId="13" dataDxfId="12" headerRowBorderDxfId="14" tableBorderDxfId="15" headerRowCellStyle="Normal 2 2">
  <autoFilter ref="B3:F8"/>
  <tableColumns count="5">
    <tableColumn id="1" name="REF." totalsRowLabel="Total" dataDxfId="11" totalsRowDxfId="5" dataCellStyle="Normal 2 2"/>
    <tableColumn id="2" name="DEBUT" dataDxfId="10" totalsRowDxfId="6" dataCellStyle="Normal 2 2">
      <calculatedColumnFormula>SUMIFS(DEBUT,REF,$B4,ETAT,STOCK2016[[#Headers],[BRUT]])</calculatedColumnFormula>
    </tableColumn>
    <tableColumn id="3" name="BRUT" dataDxfId="2" totalsRowDxfId="7" dataCellStyle="Normal 2 2">
      <calculatedColumnFormula>SUMIFS('FLUX 2016'!$S$3:$S$20,'FLUX 2016'!$D$3:$D$20,$B4,'FLUX 2016'!$E$3:$E$20,$D$3)</calculatedColumnFormula>
    </tableColumn>
    <tableColumn id="4" name="FINI" dataDxfId="1" totalsRowDxfId="8" dataCellStyle="Normal 2 2">
      <calculatedColumnFormula>SUMIFS('FLUX 2016'!$S$3:$S$20,'FLUX 2016'!$D$3:$D$20,$B4,'FLUX 2016'!$E$3:$E$20,$E$3)</calculatedColumnFormula>
    </tableColumn>
    <tableColumn id="5" name="STOCK" totalsRowFunction="sum" dataDxfId="0" totalsRowDxfId="9" dataCellStyle="Normal 2 2">
      <calculatedColumnFormula>C4+D4-E4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39"/>
  <sheetViews>
    <sheetView tabSelected="1" zoomScale="80" zoomScaleNormal="80" workbookViewId="0">
      <selection activeCell="Q25" sqref="Q25"/>
    </sheetView>
  </sheetViews>
  <sheetFormatPr baseColWidth="10" defaultRowHeight="15" x14ac:dyDescent="0.25"/>
  <cols>
    <col min="1" max="1" width="3.140625" style="4" customWidth="1"/>
    <col min="2" max="2" width="9.85546875" style="4" customWidth="1"/>
    <col min="3" max="3" width="15.140625" style="4" customWidth="1"/>
    <col min="4" max="4" width="12.28515625" style="4" customWidth="1"/>
    <col min="5" max="5" width="7.28515625" style="4" customWidth="1"/>
    <col min="6" max="19" width="11.42578125" style="4" customWidth="1"/>
    <col min="20" max="20" width="11.42578125" style="4"/>
    <col min="21" max="21" width="4.140625" style="4" customWidth="1"/>
    <col min="22" max="26" width="10.140625" style="4" customWidth="1"/>
    <col min="27" max="16384" width="11.42578125" style="4"/>
  </cols>
  <sheetData>
    <row r="1" spans="2:20" s="15" customFormat="1" ht="45" customHeight="1" x14ac:dyDescent="0.25">
      <c r="B1" s="14" t="s">
        <v>45</v>
      </c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</row>
    <row r="2" spans="2:20" ht="50.25" customHeight="1" x14ac:dyDescent="0.25">
      <c r="B2" s="2" t="s">
        <v>37</v>
      </c>
      <c r="C2" s="1" t="s">
        <v>36</v>
      </c>
      <c r="D2" s="1" t="s">
        <v>0</v>
      </c>
      <c r="E2" s="1" t="s">
        <v>41</v>
      </c>
      <c r="F2" s="1" t="s">
        <v>39</v>
      </c>
      <c r="G2" s="2" t="s">
        <v>1</v>
      </c>
      <c r="H2" s="2" t="s">
        <v>2</v>
      </c>
      <c r="I2" s="2" t="s">
        <v>3</v>
      </c>
      <c r="J2" s="2" t="s">
        <v>4</v>
      </c>
      <c r="K2" s="2" t="s">
        <v>5</v>
      </c>
      <c r="L2" s="2" t="s">
        <v>6</v>
      </c>
      <c r="M2" s="2" t="s">
        <v>7</v>
      </c>
      <c r="N2" s="2" t="s">
        <v>8</v>
      </c>
      <c r="O2" s="2" t="s">
        <v>9</v>
      </c>
      <c r="P2" s="2" t="s">
        <v>10</v>
      </c>
      <c r="Q2" s="2" t="s">
        <v>11</v>
      </c>
      <c r="R2" s="2" t="s">
        <v>12</v>
      </c>
      <c r="S2" s="1" t="s">
        <v>13</v>
      </c>
      <c r="T2" s="1" t="s">
        <v>40</v>
      </c>
    </row>
    <row r="3" spans="2:20" x14ac:dyDescent="0.25">
      <c r="B3" s="5"/>
      <c r="C3" s="6" t="s">
        <v>31</v>
      </c>
      <c r="D3" s="6" t="str">
        <f t="shared" ref="D3:D20" si="0">MID(C3,1,6)</f>
        <v>032320</v>
      </c>
      <c r="E3" s="7" t="s">
        <v>14</v>
      </c>
      <c r="F3" s="8">
        <v>230</v>
      </c>
      <c r="G3" s="7">
        <v>0</v>
      </c>
      <c r="H3" s="7">
        <v>0</v>
      </c>
      <c r="I3" s="7">
        <v>305</v>
      </c>
      <c r="J3" s="7">
        <v>0</v>
      </c>
      <c r="K3" s="7">
        <v>0</v>
      </c>
      <c r="L3" s="7">
        <v>0</v>
      </c>
      <c r="M3" s="7">
        <v>0</v>
      </c>
      <c r="N3" s="7">
        <v>0</v>
      </c>
      <c r="O3" s="7">
        <v>0</v>
      </c>
      <c r="P3" s="7">
        <v>0</v>
      </c>
      <c r="Q3" s="7">
        <v>0</v>
      </c>
      <c r="R3" s="7"/>
      <c r="S3" s="7">
        <f>SUM(FLUX2016[[#This Row],[01/16]:[12/16]])</f>
        <v>305</v>
      </c>
      <c r="T3" s="9">
        <f>IF(FLUX2016[[#This Row],[ETAT]]="Brut",VLOOKUP(FLUX2016[REF],STOCK2016[],5,FALSE),0)</f>
        <v>372</v>
      </c>
    </row>
    <row r="4" spans="2:20" ht="15" customHeight="1" x14ac:dyDescent="0.25">
      <c r="B4" s="5"/>
      <c r="C4" s="10" t="s">
        <v>17</v>
      </c>
      <c r="D4" s="11" t="str">
        <f t="shared" si="0"/>
        <v>032320</v>
      </c>
      <c r="E4" s="12" t="s">
        <v>15</v>
      </c>
      <c r="F4" s="8">
        <v>0</v>
      </c>
      <c r="G4" s="12">
        <v>21</v>
      </c>
      <c r="H4" s="12">
        <v>0</v>
      </c>
      <c r="I4" s="12">
        <v>11</v>
      </c>
      <c r="J4" s="12">
        <v>0</v>
      </c>
      <c r="K4" s="12">
        <v>26</v>
      </c>
      <c r="L4" s="12">
        <v>8</v>
      </c>
      <c r="M4" s="12">
        <v>0</v>
      </c>
      <c r="N4" s="12">
        <v>0</v>
      </c>
      <c r="O4" s="12">
        <v>23</v>
      </c>
      <c r="P4" s="12">
        <v>0</v>
      </c>
      <c r="Q4" s="12">
        <v>0</v>
      </c>
      <c r="R4" s="12"/>
      <c r="S4" s="12">
        <f>SUM(FLUX2016[[#This Row],[01/16]:[12/16]])</f>
        <v>89</v>
      </c>
      <c r="T4" s="9">
        <f>IF(FLUX2016[[#This Row],[ETAT]]="Brut",VLOOKUP(FLUX2016[REF],STOCK2016[],5,FALSE),0)</f>
        <v>0</v>
      </c>
    </row>
    <row r="5" spans="2:20" x14ac:dyDescent="0.25">
      <c r="B5" s="5"/>
      <c r="C5" s="10" t="s">
        <v>16</v>
      </c>
      <c r="D5" s="11" t="str">
        <f t="shared" si="0"/>
        <v>032320</v>
      </c>
      <c r="E5" s="12" t="s">
        <v>15</v>
      </c>
      <c r="F5" s="8">
        <v>0</v>
      </c>
      <c r="G5" s="12">
        <v>0</v>
      </c>
      <c r="H5" s="12">
        <v>0</v>
      </c>
      <c r="I5" s="12">
        <v>0</v>
      </c>
      <c r="J5" s="12">
        <v>0</v>
      </c>
      <c r="K5" s="12">
        <v>0</v>
      </c>
      <c r="L5" s="12">
        <v>0</v>
      </c>
      <c r="M5" s="12">
        <v>0</v>
      </c>
      <c r="N5" s="12">
        <v>0</v>
      </c>
      <c r="O5" s="12">
        <v>0</v>
      </c>
      <c r="P5" s="12">
        <v>0</v>
      </c>
      <c r="Q5" s="12">
        <v>0</v>
      </c>
      <c r="R5" s="12"/>
      <c r="S5" s="12">
        <f>SUM(FLUX2016[[#This Row],[01/16]:[12/16]])</f>
        <v>0</v>
      </c>
      <c r="T5" s="9">
        <f>IF(FLUX2016[[#This Row],[ETAT]]="Brut",VLOOKUP(FLUX2016[REF],STOCK2016[],5,FALSE),0)</f>
        <v>0</v>
      </c>
    </row>
    <row r="6" spans="2:20" x14ac:dyDescent="0.25">
      <c r="B6" s="5"/>
      <c r="C6" s="10" t="s">
        <v>18</v>
      </c>
      <c r="D6" s="11" t="str">
        <f t="shared" si="0"/>
        <v>032320</v>
      </c>
      <c r="E6" s="12" t="s">
        <v>15</v>
      </c>
      <c r="F6" s="8">
        <v>0</v>
      </c>
      <c r="G6" s="12">
        <v>0</v>
      </c>
      <c r="H6" s="12">
        <v>0</v>
      </c>
      <c r="I6" s="12">
        <v>25</v>
      </c>
      <c r="J6" s="12">
        <v>0</v>
      </c>
      <c r="K6" s="12">
        <v>0</v>
      </c>
      <c r="L6" s="12">
        <v>0</v>
      </c>
      <c r="M6" s="12">
        <v>0</v>
      </c>
      <c r="N6" s="12">
        <v>0</v>
      </c>
      <c r="O6" s="12">
        <v>0</v>
      </c>
      <c r="P6" s="12">
        <v>0</v>
      </c>
      <c r="Q6" s="12">
        <v>0</v>
      </c>
      <c r="R6" s="12"/>
      <c r="S6" s="12">
        <f>SUM(FLUX2016[[#This Row],[01/16]:[12/16]])</f>
        <v>25</v>
      </c>
      <c r="T6" s="9">
        <f>IF(FLUX2016[[#This Row],[ETAT]]="Brut",VLOOKUP(FLUX2016[REF],STOCK2016[],5,FALSE),0)</f>
        <v>0</v>
      </c>
    </row>
    <row r="7" spans="2:20" x14ac:dyDescent="0.25">
      <c r="B7" s="5"/>
      <c r="C7" s="10" t="s">
        <v>19</v>
      </c>
      <c r="D7" s="11" t="str">
        <f t="shared" si="0"/>
        <v>032320</v>
      </c>
      <c r="E7" s="12" t="s">
        <v>15</v>
      </c>
      <c r="F7" s="8">
        <v>0</v>
      </c>
      <c r="G7" s="12">
        <v>22</v>
      </c>
      <c r="H7" s="12">
        <v>0</v>
      </c>
      <c r="I7" s="12">
        <v>0</v>
      </c>
      <c r="J7" s="12">
        <v>0</v>
      </c>
      <c r="K7" s="12">
        <v>0</v>
      </c>
      <c r="L7" s="12">
        <v>27</v>
      </c>
      <c r="M7" s="12">
        <v>0</v>
      </c>
      <c r="N7" s="12">
        <v>0</v>
      </c>
      <c r="O7" s="12">
        <v>0</v>
      </c>
      <c r="P7" s="12">
        <v>0</v>
      </c>
      <c r="Q7" s="12">
        <v>0</v>
      </c>
      <c r="R7" s="12"/>
      <c r="S7" s="12">
        <f>SUM(FLUX2016[[#This Row],[01/16]:[12/16]])</f>
        <v>49</v>
      </c>
      <c r="T7" s="9">
        <f>IF(FLUX2016[[#This Row],[ETAT]]="Brut",VLOOKUP(FLUX2016[REF],STOCK2016[],5,FALSE),0)</f>
        <v>0</v>
      </c>
    </row>
    <row r="8" spans="2:20" x14ac:dyDescent="0.25">
      <c r="B8" s="5"/>
      <c r="C8" s="10" t="s">
        <v>20</v>
      </c>
      <c r="D8" s="11" t="str">
        <f t="shared" si="0"/>
        <v>032320</v>
      </c>
      <c r="E8" s="12" t="s">
        <v>15</v>
      </c>
      <c r="F8" s="8">
        <v>0</v>
      </c>
      <c r="G8" s="12">
        <v>0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2">
        <v>0</v>
      </c>
      <c r="N8" s="12">
        <v>0</v>
      </c>
      <c r="O8" s="12">
        <v>0</v>
      </c>
      <c r="P8" s="12">
        <v>0</v>
      </c>
      <c r="Q8" s="12">
        <v>0</v>
      </c>
      <c r="R8" s="12"/>
      <c r="S8" s="12">
        <f>SUM(FLUX2016[[#This Row],[01/16]:[12/16]])</f>
        <v>0</v>
      </c>
      <c r="T8" s="9">
        <f>IF(FLUX2016[[#This Row],[ETAT]]="Brut",VLOOKUP(FLUX2016[REF],STOCK2016[],5,FALSE),0)</f>
        <v>0</v>
      </c>
    </row>
    <row r="9" spans="2:20" x14ac:dyDescent="0.25">
      <c r="B9" s="5"/>
      <c r="C9" s="6" t="s">
        <v>32</v>
      </c>
      <c r="D9" s="6" t="str">
        <f t="shared" si="0"/>
        <v>032330</v>
      </c>
      <c r="E9" s="7" t="s">
        <v>14</v>
      </c>
      <c r="F9" s="8">
        <v>50</v>
      </c>
      <c r="G9" s="7">
        <v>310</v>
      </c>
      <c r="H9" s="7">
        <v>0</v>
      </c>
      <c r="I9" s="7">
        <v>0</v>
      </c>
      <c r="J9" s="7">
        <v>247</v>
      </c>
      <c r="K9" s="7">
        <v>67</v>
      </c>
      <c r="L9" s="7">
        <v>0</v>
      </c>
      <c r="M9" s="7">
        <v>0</v>
      </c>
      <c r="N9" s="7">
        <v>0</v>
      </c>
      <c r="O9" s="7">
        <v>0</v>
      </c>
      <c r="P9" s="7">
        <v>0</v>
      </c>
      <c r="Q9" s="7">
        <v>0</v>
      </c>
      <c r="R9" s="7"/>
      <c r="S9" s="7">
        <f>SUM(FLUX2016[[#This Row],[01/16]:[12/16]])</f>
        <v>624</v>
      </c>
      <c r="T9" s="9">
        <f>IF(FLUX2016[[#This Row],[ETAT]]="Brut",VLOOKUP(FLUX2016[REF],STOCK2016[],5,FALSE),0)</f>
        <v>151</v>
      </c>
    </row>
    <row r="10" spans="2:20" x14ac:dyDescent="0.25">
      <c r="B10" s="5"/>
      <c r="C10" s="10" t="s">
        <v>21</v>
      </c>
      <c r="D10" s="11" t="str">
        <f t="shared" si="0"/>
        <v>032330</v>
      </c>
      <c r="E10" s="12" t="s">
        <v>15</v>
      </c>
      <c r="F10" s="8">
        <v>0</v>
      </c>
      <c r="G10" s="12">
        <v>0</v>
      </c>
      <c r="H10" s="12">
        <v>0</v>
      </c>
      <c r="I10" s="12">
        <v>0</v>
      </c>
      <c r="J10" s="12">
        <v>0</v>
      </c>
      <c r="K10" s="12">
        <v>0</v>
      </c>
      <c r="L10" s="12">
        <v>0</v>
      </c>
      <c r="M10" s="12">
        <v>0</v>
      </c>
      <c r="N10" s="12">
        <v>0</v>
      </c>
      <c r="O10" s="12">
        <v>0</v>
      </c>
      <c r="P10" s="12">
        <v>0</v>
      </c>
      <c r="Q10" s="12">
        <v>0</v>
      </c>
      <c r="R10" s="12"/>
      <c r="S10" s="12">
        <f>SUM(FLUX2016[[#This Row],[01/16]:[12/16]])</f>
        <v>0</v>
      </c>
      <c r="T10" s="9">
        <f>IF(FLUX2016[[#This Row],[ETAT]]="Brut",VLOOKUP(FLUX2016[REF],STOCK2016[],5,FALSE),0)</f>
        <v>0</v>
      </c>
    </row>
    <row r="11" spans="2:20" x14ac:dyDescent="0.25">
      <c r="B11" s="5"/>
      <c r="C11" s="10" t="s">
        <v>22</v>
      </c>
      <c r="D11" s="11" t="str">
        <f t="shared" si="0"/>
        <v>032330</v>
      </c>
      <c r="E11" s="12" t="s">
        <v>15</v>
      </c>
      <c r="F11" s="8">
        <v>0</v>
      </c>
      <c r="G11" s="12">
        <v>0</v>
      </c>
      <c r="H11" s="12">
        <v>37</v>
      </c>
      <c r="I11" s="12">
        <v>44</v>
      </c>
      <c r="J11" s="12">
        <v>15</v>
      </c>
      <c r="K11" s="12">
        <v>0</v>
      </c>
      <c r="L11" s="12">
        <v>55</v>
      </c>
      <c r="M11" s="12">
        <v>0</v>
      </c>
      <c r="N11" s="12">
        <v>0</v>
      </c>
      <c r="O11" s="12">
        <v>0</v>
      </c>
      <c r="P11" s="12">
        <v>0</v>
      </c>
      <c r="Q11" s="12">
        <v>0</v>
      </c>
      <c r="R11" s="12"/>
      <c r="S11" s="12">
        <f>SUM(FLUX2016[[#This Row],[01/16]:[12/16]])</f>
        <v>151</v>
      </c>
      <c r="T11" s="9">
        <f>IF(FLUX2016[[#This Row],[ETAT]]="Brut",VLOOKUP(FLUX2016[REF],STOCK2016[],5,FALSE),0)</f>
        <v>0</v>
      </c>
    </row>
    <row r="12" spans="2:20" x14ac:dyDescent="0.25">
      <c r="B12" s="5"/>
      <c r="C12" s="10" t="s">
        <v>23</v>
      </c>
      <c r="D12" s="11" t="str">
        <f t="shared" si="0"/>
        <v>032330</v>
      </c>
      <c r="E12" s="12" t="s">
        <v>15</v>
      </c>
      <c r="F12" s="8">
        <v>0</v>
      </c>
      <c r="G12" s="12">
        <v>50</v>
      </c>
      <c r="H12" s="12">
        <v>46</v>
      </c>
      <c r="I12" s="12">
        <v>79</v>
      </c>
      <c r="J12" s="12">
        <v>0</v>
      </c>
      <c r="K12" s="12">
        <v>0</v>
      </c>
      <c r="L12" s="12">
        <v>57</v>
      </c>
      <c r="M12" s="12">
        <v>0</v>
      </c>
      <c r="N12" s="12">
        <v>0</v>
      </c>
      <c r="O12" s="12">
        <v>0</v>
      </c>
      <c r="P12" s="12">
        <v>0</v>
      </c>
      <c r="Q12" s="12">
        <v>0</v>
      </c>
      <c r="R12" s="12"/>
      <c r="S12" s="12">
        <f>SUM(FLUX2016[[#This Row],[01/16]:[12/16]])</f>
        <v>232</v>
      </c>
      <c r="T12" s="9">
        <f>IF(FLUX2016[[#This Row],[ETAT]]="Brut",VLOOKUP(FLUX2016[REF],STOCK2016[],5,FALSE),0)</f>
        <v>0</v>
      </c>
    </row>
    <row r="13" spans="2:20" x14ac:dyDescent="0.25">
      <c r="B13" s="5"/>
      <c r="C13" s="10" t="s">
        <v>24</v>
      </c>
      <c r="D13" s="11" t="str">
        <f t="shared" si="0"/>
        <v>032330</v>
      </c>
      <c r="E13" s="12" t="s">
        <v>15</v>
      </c>
      <c r="F13" s="8">
        <v>0</v>
      </c>
      <c r="G13" s="12">
        <v>15</v>
      </c>
      <c r="H13" s="12">
        <v>4</v>
      </c>
      <c r="I13" s="12">
        <v>30</v>
      </c>
      <c r="J13" s="12">
        <v>31</v>
      </c>
      <c r="K13" s="12">
        <v>0</v>
      </c>
      <c r="L13" s="12">
        <v>40</v>
      </c>
      <c r="M13" s="12">
        <v>0</v>
      </c>
      <c r="N13" s="12">
        <v>10</v>
      </c>
      <c r="O13" s="12">
        <v>0</v>
      </c>
      <c r="P13" s="12">
        <v>0</v>
      </c>
      <c r="Q13" s="12">
        <v>0</v>
      </c>
      <c r="R13" s="12"/>
      <c r="S13" s="12">
        <f>SUM(FLUX2016[[#This Row],[01/16]:[12/16]])</f>
        <v>130</v>
      </c>
      <c r="T13" s="9">
        <f>IF(FLUX2016[[#This Row],[ETAT]]="Brut",VLOOKUP(FLUX2016[REF],STOCK2016[],5,FALSE),0)</f>
        <v>0</v>
      </c>
    </row>
    <row r="14" spans="2:20" x14ac:dyDescent="0.25">
      <c r="B14" s="5"/>
      <c r="C14" s="10" t="s">
        <v>25</v>
      </c>
      <c r="D14" s="11" t="str">
        <f t="shared" si="0"/>
        <v>032330</v>
      </c>
      <c r="E14" s="12" t="s">
        <v>15</v>
      </c>
      <c r="F14" s="8">
        <v>0</v>
      </c>
      <c r="G14" s="12">
        <v>0</v>
      </c>
      <c r="H14" s="12">
        <v>0</v>
      </c>
      <c r="I14" s="12">
        <v>0</v>
      </c>
      <c r="J14" s="12">
        <v>0</v>
      </c>
      <c r="K14" s="12">
        <v>0</v>
      </c>
      <c r="L14" s="12">
        <v>0</v>
      </c>
      <c r="M14" s="12">
        <v>0</v>
      </c>
      <c r="N14" s="12">
        <v>0</v>
      </c>
      <c r="O14" s="12">
        <v>0</v>
      </c>
      <c r="P14" s="12">
        <v>10</v>
      </c>
      <c r="Q14" s="12">
        <v>0</v>
      </c>
      <c r="R14" s="12"/>
      <c r="S14" s="12">
        <f>SUM(FLUX2016[[#This Row],[01/16]:[12/16]])</f>
        <v>10</v>
      </c>
      <c r="T14" s="9">
        <f>IF(FLUX2016[[#This Row],[ETAT]]="Brut",VLOOKUP(FLUX2016[REF],STOCK2016[],5,FALSE),0)</f>
        <v>0</v>
      </c>
    </row>
    <row r="15" spans="2:20" x14ac:dyDescent="0.25">
      <c r="B15" s="5"/>
      <c r="C15" s="13" t="s">
        <v>33</v>
      </c>
      <c r="D15" s="6" t="str">
        <f t="shared" si="0"/>
        <v>032340</v>
      </c>
      <c r="E15" s="7" t="s">
        <v>14</v>
      </c>
      <c r="F15" s="8">
        <v>80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  <c r="N15" s="12">
        <v>0</v>
      </c>
      <c r="O15" s="12">
        <v>0</v>
      </c>
      <c r="P15" s="12">
        <v>0</v>
      </c>
      <c r="Q15" s="12">
        <v>100</v>
      </c>
      <c r="R15" s="12"/>
      <c r="S15" s="7">
        <f>SUM(FLUX2016[[#This Row],[01/16]:[12/16]])</f>
        <v>100</v>
      </c>
      <c r="T15" s="9">
        <f>IF(FLUX2016[[#This Row],[ETAT]]="Brut",VLOOKUP(FLUX2016[REF],STOCK2016[],5,FALSE),0)</f>
        <v>92</v>
      </c>
    </row>
    <row r="16" spans="2:20" x14ac:dyDescent="0.25">
      <c r="B16" s="5"/>
      <c r="C16" s="10" t="s">
        <v>26</v>
      </c>
      <c r="D16" s="11" t="str">
        <f t="shared" si="0"/>
        <v>032340</v>
      </c>
      <c r="E16" s="12" t="s">
        <v>15</v>
      </c>
      <c r="F16" s="8">
        <v>0</v>
      </c>
      <c r="G16" s="12">
        <v>0</v>
      </c>
      <c r="H16" s="12">
        <v>0</v>
      </c>
      <c r="I16" s="12">
        <v>14</v>
      </c>
      <c r="J16" s="12">
        <v>0</v>
      </c>
      <c r="K16" s="12">
        <v>0</v>
      </c>
      <c r="L16" s="12">
        <v>0</v>
      </c>
      <c r="M16" s="12">
        <v>0</v>
      </c>
      <c r="N16" s="12">
        <v>0</v>
      </c>
      <c r="O16" s="12">
        <v>0</v>
      </c>
      <c r="P16" s="12">
        <v>0</v>
      </c>
      <c r="Q16" s="12">
        <v>0</v>
      </c>
      <c r="R16" s="12"/>
      <c r="S16" s="12">
        <f>SUM(FLUX2016[[#This Row],[01/16]:[12/16]])</f>
        <v>14</v>
      </c>
      <c r="T16" s="9">
        <f>IF(FLUX2016[[#This Row],[ETAT]]="Brut",VLOOKUP(FLUX2016[REF],STOCK2016[],5,FALSE),0)</f>
        <v>0</v>
      </c>
    </row>
    <row r="17" spans="2:20" x14ac:dyDescent="0.25">
      <c r="B17" s="5"/>
      <c r="C17" s="10" t="s">
        <v>27</v>
      </c>
      <c r="D17" s="11" t="str">
        <f t="shared" si="0"/>
        <v>032340</v>
      </c>
      <c r="E17" s="12" t="s">
        <v>15</v>
      </c>
      <c r="F17" s="8">
        <v>0</v>
      </c>
      <c r="G17" s="12">
        <v>0</v>
      </c>
      <c r="H17" s="12">
        <v>0</v>
      </c>
      <c r="I17" s="12">
        <v>0</v>
      </c>
      <c r="J17" s="12">
        <v>0</v>
      </c>
      <c r="K17" s="12">
        <v>29</v>
      </c>
      <c r="L17" s="12">
        <v>0</v>
      </c>
      <c r="M17" s="12">
        <v>0</v>
      </c>
      <c r="N17" s="12">
        <v>0</v>
      </c>
      <c r="O17" s="12">
        <v>0</v>
      </c>
      <c r="P17" s="12">
        <v>0</v>
      </c>
      <c r="Q17" s="12">
        <v>0</v>
      </c>
      <c r="R17" s="12"/>
      <c r="S17" s="12">
        <f>SUM(FLUX2016[[#This Row],[01/16]:[12/16]])</f>
        <v>29</v>
      </c>
      <c r="T17" s="9">
        <f>IF(FLUX2016[[#This Row],[ETAT]]="Brut",VLOOKUP(FLUX2016[REF],STOCK2016[],5,FALSE),0)</f>
        <v>0</v>
      </c>
    </row>
    <row r="18" spans="2:20" x14ac:dyDescent="0.25">
      <c r="B18" s="5"/>
      <c r="C18" s="10" t="s">
        <v>28</v>
      </c>
      <c r="D18" s="11" t="str">
        <f t="shared" si="0"/>
        <v>032340</v>
      </c>
      <c r="E18" s="12" t="s">
        <v>15</v>
      </c>
      <c r="F18" s="8">
        <v>0</v>
      </c>
      <c r="G18" s="12">
        <v>0</v>
      </c>
      <c r="H18" s="12">
        <v>0</v>
      </c>
      <c r="I18" s="12">
        <v>0</v>
      </c>
      <c r="J18" s="12">
        <v>0</v>
      </c>
      <c r="K18" s="12">
        <v>30</v>
      </c>
      <c r="L18" s="12">
        <v>0</v>
      </c>
      <c r="M18" s="12">
        <v>0</v>
      </c>
      <c r="N18" s="12">
        <v>0</v>
      </c>
      <c r="O18" s="12">
        <v>0</v>
      </c>
      <c r="P18" s="12">
        <v>0</v>
      </c>
      <c r="Q18" s="12">
        <v>0</v>
      </c>
      <c r="R18" s="12"/>
      <c r="S18" s="12">
        <f>SUM(FLUX2016[[#This Row],[01/16]:[12/16]])</f>
        <v>30</v>
      </c>
      <c r="T18" s="9">
        <f>IF(FLUX2016[[#This Row],[ETAT]]="Brut",VLOOKUP(FLUX2016[REF],STOCK2016[],5,FALSE),0)</f>
        <v>0</v>
      </c>
    </row>
    <row r="19" spans="2:20" x14ac:dyDescent="0.25">
      <c r="B19" s="5"/>
      <c r="C19" s="10" t="s">
        <v>29</v>
      </c>
      <c r="D19" s="11" t="str">
        <f t="shared" si="0"/>
        <v>032340</v>
      </c>
      <c r="E19" s="12" t="s">
        <v>15</v>
      </c>
      <c r="F19" s="8">
        <v>0</v>
      </c>
      <c r="G19" s="12">
        <v>0</v>
      </c>
      <c r="H19" s="12">
        <v>0</v>
      </c>
      <c r="I19" s="12">
        <v>0</v>
      </c>
      <c r="J19" s="12">
        <v>0</v>
      </c>
      <c r="K19" s="12">
        <v>12</v>
      </c>
      <c r="L19" s="12">
        <v>0</v>
      </c>
      <c r="M19" s="12">
        <v>0</v>
      </c>
      <c r="N19" s="12">
        <v>0</v>
      </c>
      <c r="O19" s="12">
        <v>0</v>
      </c>
      <c r="P19" s="12">
        <v>0</v>
      </c>
      <c r="Q19" s="12">
        <v>0</v>
      </c>
      <c r="R19" s="12"/>
      <c r="S19" s="12">
        <f>SUM(FLUX2016[[#This Row],[01/16]:[12/16]])</f>
        <v>12</v>
      </c>
      <c r="T19" s="9">
        <f>IF(FLUX2016[[#This Row],[ETAT]]="Brut",VLOOKUP(FLUX2016[REF],STOCK2016[],5,FALSE),0)</f>
        <v>0</v>
      </c>
    </row>
    <row r="20" spans="2:20" x14ac:dyDescent="0.25">
      <c r="B20" s="5"/>
      <c r="C20" s="10" t="s">
        <v>30</v>
      </c>
      <c r="D20" s="11" t="str">
        <f t="shared" si="0"/>
        <v>032340</v>
      </c>
      <c r="E20" s="12" t="s">
        <v>15</v>
      </c>
      <c r="F20" s="8">
        <v>0</v>
      </c>
      <c r="G20" s="12">
        <v>0</v>
      </c>
      <c r="H20" s="12">
        <v>0</v>
      </c>
      <c r="I20" s="12">
        <v>0</v>
      </c>
      <c r="J20" s="12">
        <v>0</v>
      </c>
      <c r="K20" s="12">
        <v>3</v>
      </c>
      <c r="L20" s="12">
        <v>0</v>
      </c>
      <c r="M20" s="12">
        <v>0</v>
      </c>
      <c r="N20" s="12">
        <v>0</v>
      </c>
      <c r="O20" s="12">
        <v>0</v>
      </c>
      <c r="P20" s="12">
        <v>0</v>
      </c>
      <c r="Q20" s="12">
        <v>0</v>
      </c>
      <c r="R20" s="12"/>
      <c r="S20" s="12">
        <f>SUM(FLUX2016[[#This Row],[01/16]:[12/16]])</f>
        <v>3</v>
      </c>
      <c r="T20" s="9">
        <f>IF(FLUX2016[[#This Row],[ETAT]]="Brut",VLOOKUP(FLUX2016[REF],STOCK2016[],5,FALSE),0)</f>
        <v>0</v>
      </c>
    </row>
    <row r="22" spans="2:20" s="3" customFormat="1" x14ac:dyDescent="0.25"/>
    <row r="23" spans="2:20" s="3" customFormat="1" x14ac:dyDescent="0.25">
      <c r="C23" s="27" t="s">
        <v>50</v>
      </c>
    </row>
    <row r="24" spans="2:20" s="3" customFormat="1" x14ac:dyDescent="0.25"/>
    <row r="25" spans="2:20" s="3" customFormat="1" x14ac:dyDescent="0.25">
      <c r="C25" s="16" t="s">
        <v>52</v>
      </c>
    </row>
    <row r="26" spans="2:20" s="3" customFormat="1" x14ac:dyDescent="0.25">
      <c r="C26" s="16" t="s">
        <v>53</v>
      </c>
      <c r="D26" s="16"/>
    </row>
    <row r="27" spans="2:20" s="3" customFormat="1" x14ac:dyDescent="0.25"/>
    <row r="28" spans="2:20" s="3" customFormat="1" x14ac:dyDescent="0.25">
      <c r="C28" s="16" t="s">
        <v>51</v>
      </c>
    </row>
    <row r="29" spans="2:20" s="3" customFormat="1" x14ac:dyDescent="0.25"/>
    <row r="30" spans="2:20" s="3" customFormat="1" x14ac:dyDescent="0.25"/>
    <row r="31" spans="2:20" s="3" customFormat="1" x14ac:dyDescent="0.25"/>
    <row r="32" spans="2:20" s="3" customFormat="1" x14ac:dyDescent="0.25"/>
    <row r="33" s="3" customFormat="1" x14ac:dyDescent="0.25"/>
    <row r="34" s="3" customFormat="1" x14ac:dyDescent="0.25"/>
    <row r="35" s="3" customFormat="1" x14ac:dyDescent="0.25"/>
    <row r="36" s="3" customFormat="1" x14ac:dyDescent="0.25"/>
    <row r="37" s="3" customFormat="1" x14ac:dyDescent="0.25"/>
    <row r="38" s="3" customFormat="1" x14ac:dyDescent="0.25"/>
    <row r="39" s="3" customFormat="1" x14ac:dyDescent="0.25"/>
  </sheetData>
  <mergeCells count="1">
    <mergeCell ref="B1:T1"/>
  </mergeCells>
  <conditionalFormatting sqref="B3:T20">
    <cfRule type="expression" dxfId="4" priority="1">
      <formula>$F3="-"</formula>
    </cfRule>
    <cfRule type="expression" dxfId="3" priority="2">
      <formula>$F3="Brut"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2"/>
  <sheetViews>
    <sheetView workbookViewId="0">
      <selection activeCell="B3" sqref="B3"/>
    </sheetView>
  </sheetViews>
  <sheetFormatPr baseColWidth="10" defaultRowHeight="15" x14ac:dyDescent="0.25"/>
  <cols>
    <col min="7" max="7" width="5" customWidth="1"/>
    <col min="8" max="8" width="102" customWidth="1"/>
  </cols>
  <sheetData>
    <row r="2" spans="1:8" ht="21" x14ac:dyDescent="0.25">
      <c r="A2" s="23"/>
      <c r="B2" s="17" t="s">
        <v>46</v>
      </c>
      <c r="C2" s="17"/>
      <c r="D2" s="17"/>
      <c r="E2" s="17"/>
      <c r="F2" s="17"/>
      <c r="G2" s="23"/>
    </row>
    <row r="3" spans="1:8" ht="36" customHeight="1" x14ac:dyDescent="0.25">
      <c r="A3" s="23"/>
      <c r="B3" s="18" t="s">
        <v>49</v>
      </c>
      <c r="C3" s="18" t="s">
        <v>39</v>
      </c>
      <c r="D3" s="18" t="s">
        <v>42</v>
      </c>
      <c r="E3" s="18" t="s">
        <v>43</v>
      </c>
      <c r="F3" s="18" t="s">
        <v>40</v>
      </c>
      <c r="G3" s="23"/>
    </row>
    <row r="4" spans="1:8" x14ac:dyDescent="0.25">
      <c r="A4" s="23"/>
      <c r="B4" s="19" t="s">
        <v>34</v>
      </c>
      <c r="C4" s="20">
        <f>SUMIFS(DEBUT,REF,$B4,ETAT,STOCK2016[[#Headers],[BRUT]])</f>
        <v>230</v>
      </c>
      <c r="D4" s="20">
        <f>SUMIFS('FLUX 2016'!$S$3:$S$20,'FLUX 2016'!$D$3:$D$20,$B4,'FLUX 2016'!$E$3:$E$20,$D$3)</f>
        <v>305</v>
      </c>
      <c r="E4" s="20">
        <f>SUMIFS('FLUX 2016'!$S$3:$S$20,'FLUX 2016'!$D$3:$D$20,$B4,'FLUX 2016'!$E$3:$E$20,$E$3)</f>
        <v>163</v>
      </c>
      <c r="F4" s="20">
        <f t="shared" ref="F4:F8" si="0">C4+D4-E4</f>
        <v>372</v>
      </c>
      <c r="G4" s="23"/>
    </row>
    <row r="5" spans="1:8" x14ac:dyDescent="0.25">
      <c r="A5" s="23"/>
      <c r="B5" s="19" t="s">
        <v>35</v>
      </c>
      <c r="C5" s="20">
        <f>SUMIFS(DEBUT,REF,$B5,ETAT,STOCK2016[[#Headers],[BRUT]])</f>
        <v>50</v>
      </c>
      <c r="D5" s="20">
        <f>SUMIFS('FLUX 2016'!$S$3:$S$20,'FLUX 2016'!$D$3:$D$20,$B5,'FLUX 2016'!$E$3:$E$20,$D$3)</f>
        <v>624</v>
      </c>
      <c r="E5" s="20">
        <f>SUMIFS('FLUX 2016'!$S$3:$S$20,'FLUX 2016'!$D$3:$D$20,$B5,'FLUX 2016'!$E$3:$E$20,$E$3)</f>
        <v>523</v>
      </c>
      <c r="F5" s="20">
        <f t="shared" si="0"/>
        <v>151</v>
      </c>
      <c r="G5" s="23"/>
    </row>
    <row r="6" spans="1:8" x14ac:dyDescent="0.25">
      <c r="A6" s="23"/>
      <c r="B6" s="19" t="s">
        <v>38</v>
      </c>
      <c r="C6" s="20">
        <f>SUMIFS(DEBUT,REF,$B6,ETAT,STOCK2016[[#Headers],[BRUT]])</f>
        <v>80</v>
      </c>
      <c r="D6" s="20">
        <f>SUMIFS('FLUX 2016'!$S$3:$S$20,'FLUX 2016'!$D$3:$D$20,$B6,'FLUX 2016'!$E$3:$E$20,$D$3)</f>
        <v>100</v>
      </c>
      <c r="E6" s="20">
        <f>SUMIFS('FLUX 2016'!$S$3:$S$20,'FLUX 2016'!$D$3:$D$20,$B6,'FLUX 2016'!$E$3:$E$20,$E$3)</f>
        <v>88</v>
      </c>
      <c r="F6" s="20">
        <f t="shared" si="0"/>
        <v>92</v>
      </c>
      <c r="G6" s="23"/>
    </row>
    <row r="7" spans="1:8" x14ac:dyDescent="0.25">
      <c r="A7" s="23"/>
      <c r="B7" s="24" t="s">
        <v>44</v>
      </c>
      <c r="C7" s="20">
        <f>SUMIFS(DEBUT,REF,$B7,ETAT,STOCK2016[[#Headers],[BRUT]])</f>
        <v>0</v>
      </c>
      <c r="D7" s="20">
        <f>SUMIFS('FLUX 2016'!$S$3:$S$20,'FLUX 2016'!$D$3:$D$20,$B7,'FLUX 2016'!$E$3:$E$20,$D$3)</f>
        <v>0</v>
      </c>
      <c r="E7" s="20">
        <f>SUMIFS('FLUX 2016'!$S$3:$S$20,'FLUX 2016'!$D$3:$D$20,$B7,'FLUX 2016'!$E$3:$E$20,$E$3)</f>
        <v>0</v>
      </c>
      <c r="F7" s="20">
        <f t="shared" si="0"/>
        <v>0</v>
      </c>
      <c r="G7" s="23"/>
      <c r="H7" s="25" t="s">
        <v>47</v>
      </c>
    </row>
    <row r="8" spans="1:8" x14ac:dyDescent="0.25">
      <c r="A8" s="23"/>
      <c r="B8" s="21"/>
      <c r="C8" s="20">
        <f>SUMIFS(DEBUT,REF,$B8,ETAT,STOCK2016[[#Headers],[BRUT]])</f>
        <v>0</v>
      </c>
      <c r="D8" s="22">
        <f>SUMIFS('FLUX 2016'!$S$3:$S$20,'FLUX 2016'!$D$3:$D$20,$B8,'FLUX 2016'!$E$3:$E$20,$D$3)</f>
        <v>0</v>
      </c>
      <c r="E8" s="22">
        <f>SUMIFS('FLUX 2016'!$S$3:$S$20,'FLUX 2016'!$D$3:$D$20,$B8,'FLUX 2016'!$E$3:$E$20,$E$3)</f>
        <v>0</v>
      </c>
      <c r="F8" s="20">
        <f t="shared" si="0"/>
        <v>0</v>
      </c>
      <c r="G8" s="23"/>
    </row>
    <row r="9" spans="1:8" x14ac:dyDescent="0.25">
      <c r="A9" s="23"/>
      <c r="B9" s="23"/>
      <c r="C9" s="23"/>
      <c r="D9" s="23"/>
      <c r="E9" s="23"/>
      <c r="F9" s="23"/>
      <c r="G9" s="23"/>
      <c r="H9" s="26" t="s">
        <v>48</v>
      </c>
    </row>
    <row r="10" spans="1:8" x14ac:dyDescent="0.25">
      <c r="A10" s="23"/>
      <c r="B10" s="23"/>
      <c r="C10" s="23"/>
      <c r="D10" s="23"/>
      <c r="E10" s="23"/>
      <c r="F10" s="23"/>
      <c r="G10" s="23"/>
    </row>
    <row r="11" spans="1:8" x14ac:dyDescent="0.25">
      <c r="A11" s="23"/>
      <c r="B11" s="23"/>
      <c r="C11" s="23"/>
      <c r="D11" s="23"/>
      <c r="E11" s="23"/>
      <c r="F11" s="23"/>
      <c r="G11" s="23"/>
    </row>
    <row r="12" spans="1:8" x14ac:dyDescent="0.25">
      <c r="A12" s="23"/>
      <c r="B12" s="23"/>
      <c r="C12" s="23"/>
      <c r="D12" s="23"/>
      <c r="E12" s="23"/>
      <c r="F12" s="23"/>
      <c r="G12" s="23"/>
    </row>
  </sheetData>
  <mergeCells count="1">
    <mergeCell ref="B2:F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FLUX 2016</vt:lpstr>
      <vt:lpstr>STOCK 2016</vt:lpstr>
      <vt:lpstr>BRUT</vt:lpstr>
      <vt:lpstr>DEBUT</vt:lpstr>
      <vt:lpstr>ETAT</vt:lpstr>
      <vt:lpstr>FINAL</vt:lpstr>
      <vt:lpstr>FINI</vt:lpstr>
      <vt:lpstr>REF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 Grillet</dc:creator>
  <cp:lastModifiedBy>Sabine Grillet</cp:lastModifiedBy>
  <dcterms:created xsi:type="dcterms:W3CDTF">2016-12-03T13:22:28Z</dcterms:created>
  <dcterms:modified xsi:type="dcterms:W3CDTF">2016-12-03T22:09:02Z</dcterms:modified>
</cp:coreProperties>
</file>