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2.xml" ContentType="application/vnd.openxmlformats-officedocument.drawing+xml"/>
  <Override PartName="/xl/ctrlProps/ctrlProp6.xml" ContentType="application/vnd.ms-excel.controlproperties+xml"/>
  <Override PartName="/xl/drawings/drawing3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drawings/drawing4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pivotTables/pivotTable1.xml" ContentType="application/vnd.openxmlformats-officedocument.spreadsheetml.pivotTable+xml"/>
  <Override PartName="/xl/drawings/drawing5.xml" ContentType="application/vnd.openxmlformats-officedocument.drawing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drawings/drawing6.xml" ContentType="application/vnd.openxmlformats-officedocument.drawing+xml"/>
  <Override PartName="/xl/ctrlProps/ctrlProp15.xml" ContentType="application/vnd.ms-excel.controlproperties+xml"/>
  <Override PartName="/xl/ctrlProps/ctrlProp1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426" codeName="{0EBEE25D-5E30-3CCF-7B8A-937B5088EA05}"/>
  <workbookPr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DELL E6400\Desktop\COURS\2eme année\S3\TIC\"/>
    </mc:Choice>
  </mc:AlternateContent>
  <bookViews>
    <workbookView xWindow="0" yWindow="0" windowWidth="21600" windowHeight="9510" tabRatio="787"/>
  </bookViews>
  <sheets>
    <sheet name="ACCUEIL" sheetId="7" r:id="rId1"/>
    <sheet name="Paramètres" sheetId="12" r:id="rId2"/>
    <sheet name="Entrées" sheetId="5" r:id="rId3"/>
    <sheet name="Sorties" sheetId="6" r:id="rId4"/>
    <sheet name="N°123" sheetId="1" r:id="rId5"/>
    <sheet name="N°124" sheetId="2" r:id="rId6"/>
    <sheet name="N°125" sheetId="3" r:id="rId7"/>
    <sheet name="N°126" sheetId="4" r:id="rId8"/>
    <sheet name="Fournisseur" sheetId="8" r:id="rId9"/>
    <sheet name="Produits" sheetId="9" r:id="rId10"/>
    <sheet name="Feuille commande" sheetId="11" r:id="rId11"/>
    <sheet name="Mail" sheetId="13" r:id="rId12"/>
  </sheets>
  <definedNames>
    <definedName name="_xlnm._FilterDatabase" localSheetId="8" hidden="1">Fournisseur!#REF!</definedName>
  </definedNames>
  <calcPr calcId="171027" concurrentCalc="0"/>
  <pivotCaches>
    <pivotCache cacheId="0" r:id="rId1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6" l="1"/>
  <c r="B3" i="6"/>
  <c r="B4" i="6"/>
  <c r="B5" i="6"/>
  <c r="G2" i="1"/>
  <c r="G3" i="1"/>
  <c r="G4" i="1"/>
  <c r="B3" i="5"/>
  <c r="D3" i="5"/>
  <c r="B15" i="7"/>
  <c r="B16" i="7"/>
  <c r="B17" i="7"/>
  <c r="F15" i="7"/>
  <c r="F16" i="7"/>
  <c r="F17" i="7"/>
  <c r="F14" i="7"/>
  <c r="D2" i="13"/>
  <c r="D6" i="13"/>
  <c r="D5" i="13"/>
  <c r="D4" i="13"/>
  <c r="D3" i="13"/>
  <c r="D3" i="6"/>
  <c r="D4" i="6"/>
  <c r="D5" i="6"/>
  <c r="B4" i="5"/>
  <c r="D4" i="5"/>
  <c r="B5" i="5"/>
  <c r="D5" i="5"/>
  <c r="E15" i="7"/>
  <c r="G15" i="7"/>
  <c r="H15" i="7"/>
  <c r="B9" i="13"/>
  <c r="E17" i="7"/>
  <c r="G17" i="7"/>
  <c r="H17" i="7"/>
  <c r="B12" i="13"/>
  <c r="B11" i="13"/>
  <c r="B10" i="13"/>
  <c r="E16" i="7"/>
  <c r="G16" i="7"/>
  <c r="H16" i="7"/>
  <c r="C15" i="7"/>
  <c r="C16" i="7"/>
  <c r="C17" i="7"/>
  <c r="C14" i="7"/>
  <c r="G4" i="4"/>
  <c r="G4" i="3"/>
  <c r="G3" i="2"/>
  <c r="G3" i="4"/>
  <c r="G2" i="4"/>
  <c r="G3" i="3"/>
  <c r="G2" i="3"/>
  <c r="G2" i="2"/>
  <c r="G1" i="2"/>
  <c r="D17" i="7"/>
  <c r="D16" i="7"/>
  <c r="D15" i="7"/>
  <c r="G14" i="7"/>
  <c r="H14" i="7"/>
  <c r="B14" i="7"/>
  <c r="E14" i="7"/>
  <c r="B2" i="5"/>
  <c r="D2" i="6"/>
  <c r="D2" i="5"/>
  <c r="D14" i="7"/>
</calcChain>
</file>

<file path=xl/sharedStrings.xml><?xml version="1.0" encoding="utf-8"?>
<sst xmlns="http://schemas.openxmlformats.org/spreadsheetml/2006/main" count="90" uniqueCount="66">
  <si>
    <t>Références</t>
  </si>
  <si>
    <t xml:space="preserve">Stock </t>
  </si>
  <si>
    <t>Référence</t>
  </si>
  <si>
    <t xml:space="preserve">Stock inital </t>
  </si>
  <si>
    <t>Numéro</t>
  </si>
  <si>
    <t>Nom</t>
  </si>
  <si>
    <t>Adresse</t>
  </si>
  <si>
    <t>C.P.</t>
  </si>
  <si>
    <t>Ville</t>
  </si>
  <si>
    <t>Compotest</t>
  </si>
  <si>
    <t>Monflanquin</t>
  </si>
  <si>
    <t>Hit manufacturing</t>
  </si>
  <si>
    <t>Marsac</t>
  </si>
  <si>
    <t>Maison Vincent Louis</t>
  </si>
  <si>
    <t>Bordeaux</t>
  </si>
  <si>
    <t>Deltamed SA</t>
  </si>
  <si>
    <t>Chapdeuil</t>
  </si>
  <si>
    <t>Désignation</t>
  </si>
  <si>
    <t>PU HT.</t>
  </si>
  <si>
    <t>Ecouteurs Apple</t>
  </si>
  <si>
    <t>Ordinateur Portable Apple</t>
  </si>
  <si>
    <t xml:space="preserve">Chargeur Ordinateur Portable </t>
  </si>
  <si>
    <t>Total général</t>
  </si>
  <si>
    <t xml:space="preserve">Stock final </t>
  </si>
  <si>
    <t>Etat d'alerte</t>
  </si>
  <si>
    <t>Observation</t>
  </si>
  <si>
    <t xml:space="preserve">Entrées </t>
  </si>
  <si>
    <t>Sorties</t>
  </si>
  <si>
    <t>NOM</t>
  </si>
  <si>
    <t xml:space="preserve">NUMERO DE PRODUIT </t>
  </si>
  <si>
    <t xml:space="preserve">FOURNISSEUR </t>
  </si>
  <si>
    <t>Heure de pointe</t>
  </si>
  <si>
    <t xml:space="preserve">11 rue fleurie </t>
  </si>
  <si>
    <t>31 allée des platanes</t>
  </si>
  <si>
    <t>46 rue des jardins</t>
  </si>
  <si>
    <t>78 avenue de la République</t>
  </si>
  <si>
    <t>Commande</t>
  </si>
  <si>
    <t>(Tous)</t>
  </si>
  <si>
    <t xml:space="preserve">Date de livraison prevue </t>
  </si>
  <si>
    <t>Quantité à commander</t>
  </si>
  <si>
    <t>à 9:00</t>
  </si>
  <si>
    <t>à 18:00</t>
  </si>
  <si>
    <t xml:space="preserve">FEUILLE POUR VENDEURS </t>
  </si>
  <si>
    <t>ACCUEIL</t>
  </si>
  <si>
    <t>PRODUITS</t>
  </si>
  <si>
    <t xml:space="preserve">PROBLEME AVEC MACRO COMMANDER … </t>
  </si>
  <si>
    <t>Quantité à recevoir</t>
  </si>
  <si>
    <t>Enceinte Bluetooth</t>
  </si>
  <si>
    <t xml:space="preserve">Parametres </t>
  </si>
  <si>
    <t>Seuil de commande</t>
  </si>
  <si>
    <t>Étiquette de ligne</t>
  </si>
  <si>
    <t>MAIL</t>
  </si>
  <si>
    <t xml:space="preserve">Nous désirons passer commande auprès de vous pour le produit : </t>
  </si>
  <si>
    <t>unités</t>
  </si>
  <si>
    <t xml:space="preserve">Nous avons avons besoin de </t>
  </si>
  <si>
    <t xml:space="preserve">Pour la date du </t>
  </si>
  <si>
    <t xml:space="preserve">Cordialement, </t>
  </si>
  <si>
    <t>LA FNAC Bayonne</t>
  </si>
  <si>
    <t xml:space="preserve">Fournisseur </t>
  </si>
  <si>
    <t>Code fournisseur</t>
  </si>
  <si>
    <t xml:space="preserve">adresse mail </t>
  </si>
  <si>
    <t>fournisseur123@compotest.com</t>
  </si>
  <si>
    <t>fournisseur124@hitmanufacturing.com</t>
  </si>
  <si>
    <t>fournisseur125@maisonviencent.com</t>
  </si>
  <si>
    <t xml:space="preserve">fourinisseur126@deltamed.com </t>
  </si>
  <si>
    <t xml:space="preserve">Bonjour,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</si>
</sst>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h:mm;@"/>
    <numFmt numFmtId="165" formatCode="[$-F400]h:mm:ss\ AM/PM"/>
  </numFmts>
  <fonts count="26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rgb="FFFF6600"/>
      <name val="Calibri"/>
      <family val="2"/>
    </font>
    <font>
      <sz val="18"/>
      <color rgb="FF0000FF"/>
      <name val="Calibri"/>
      <family val="2"/>
    </font>
    <font>
      <sz val="18"/>
      <color rgb="FFFF0000"/>
      <name val="Calibri"/>
      <family val="2"/>
    </font>
    <font>
      <b/>
      <sz val="11"/>
      <color theme="1"/>
      <name val="Calibri"/>
      <family val="2"/>
      <scheme val="minor"/>
    </font>
    <font>
      <b/>
      <sz val="18"/>
      <name val="Calibri"/>
      <family val="2"/>
      <scheme val="minor"/>
    </font>
    <font>
      <sz val="18"/>
      <name val="Calibri"/>
      <family val="2"/>
      <scheme val="minor"/>
    </font>
    <font>
      <sz val="11"/>
      <name val="Calibri"/>
      <family val="2"/>
      <scheme val="minor"/>
    </font>
    <font>
      <b/>
      <sz val="16"/>
      <name val="Calibri"/>
      <family val="2"/>
      <scheme val="minor"/>
    </font>
    <font>
      <sz val="16"/>
      <name val="Calibri"/>
      <family val="2"/>
      <scheme val="minor"/>
    </font>
    <font>
      <sz val="26"/>
      <color theme="1"/>
      <name val="Calibri"/>
      <family val="2"/>
      <scheme val="minor"/>
    </font>
    <font>
      <sz val="18"/>
      <color rgb="FF339966"/>
      <name val="Calibri"/>
      <family val="2"/>
    </font>
    <font>
      <sz val="18"/>
      <color rgb="FF993366"/>
      <name val="Calibri"/>
      <family val="2"/>
    </font>
    <font>
      <sz val="18"/>
      <color rgb="FFFF00FF"/>
      <name val="Calibri"/>
      <family val="2"/>
    </font>
    <font>
      <sz val="18"/>
      <color rgb="FF660066"/>
      <name val="Calibri"/>
      <family val="2"/>
    </font>
    <font>
      <sz val="16"/>
      <color rgb="FF0000FF"/>
      <name val="Calibri"/>
      <family val="2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8"/>
      <color theme="10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D798FE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1" fillId="0" borderId="0" applyNumberFormat="0" applyFill="0" applyBorder="0" applyAlignment="0" applyProtection="0"/>
  </cellStyleXfs>
  <cellXfs count="53">
    <xf numFmtId="0" fontId="0" fillId="0" borderId="0" xfId="0"/>
    <xf numFmtId="0" fontId="5" fillId="2" borderId="1" xfId="0" applyFont="1" applyFill="1" applyBorder="1" applyAlignment="1">
      <alignment horizontal="center"/>
    </xf>
    <xf numFmtId="0" fontId="0" fillId="2" borderId="0" xfId="0" applyFill="1"/>
    <xf numFmtId="0" fontId="2" fillId="2" borderId="1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5" fillId="2" borderId="0" xfId="0" applyFont="1" applyFill="1"/>
    <xf numFmtId="0" fontId="2" fillId="2" borderId="0" xfId="0" applyFont="1" applyFill="1" applyAlignment="1">
      <alignment horizontal="center"/>
    </xf>
    <xf numFmtId="0" fontId="2" fillId="2" borderId="1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164" fontId="1" fillId="2" borderId="1" xfId="0" applyNumberFormat="1" applyFont="1" applyFill="1" applyBorder="1"/>
    <xf numFmtId="20" fontId="1" fillId="2" borderId="1" xfId="0" applyNumberFormat="1" applyFont="1" applyFill="1" applyBorder="1"/>
    <xf numFmtId="0" fontId="10" fillId="2" borderId="0" xfId="0" applyFont="1" applyFill="1"/>
    <xf numFmtId="0" fontId="11" fillId="2" borderId="0" xfId="0" applyFont="1" applyFill="1" applyAlignment="1">
      <alignment horizontal="center"/>
    </xf>
    <xf numFmtId="0" fontId="12" fillId="2" borderId="0" xfId="0" applyFont="1" applyFill="1"/>
    <xf numFmtId="0" fontId="13" fillId="2" borderId="1" xfId="0" applyFont="1" applyFill="1" applyBorder="1" applyAlignment="1">
      <alignment horizontal="center"/>
    </xf>
    <xf numFmtId="0" fontId="14" fillId="2" borderId="1" xfId="0" applyFont="1" applyFill="1" applyBorder="1" applyAlignment="1">
      <alignment horizontal="center"/>
    </xf>
    <xf numFmtId="20" fontId="0" fillId="2" borderId="0" xfId="0" applyNumberFormat="1" applyFill="1"/>
    <xf numFmtId="0" fontId="0" fillId="2" borderId="0" xfId="0" applyFill="1" applyAlignment="1">
      <alignment horizontal="left"/>
    </xf>
    <xf numFmtId="0" fontId="0" fillId="2" borderId="0" xfId="0" applyNumberFormat="1" applyFill="1"/>
    <xf numFmtId="0" fontId="0" fillId="2" borderId="0" xfId="0" applyFill="1" applyAlignment="1">
      <alignment horizontal="left" indent="1"/>
    </xf>
    <xf numFmtId="0" fontId="0" fillId="3" borderId="0" xfId="0" applyFill="1"/>
    <xf numFmtId="0" fontId="1" fillId="3" borderId="0" xfId="0" applyFont="1" applyFill="1" applyAlignment="1">
      <alignment horizontal="center"/>
    </xf>
    <xf numFmtId="0" fontId="9" fillId="3" borderId="0" xfId="0" applyFont="1" applyFill="1"/>
    <xf numFmtId="0" fontId="0" fillId="4" borderId="0" xfId="0" applyFill="1"/>
    <xf numFmtId="0" fontId="9" fillId="4" borderId="0" xfId="0" applyFont="1" applyFill="1"/>
    <xf numFmtId="0" fontId="0" fillId="5" borderId="0" xfId="0" applyFill="1"/>
    <xf numFmtId="0" fontId="5" fillId="6" borderId="1" xfId="0" applyFont="1" applyFill="1" applyBorder="1" applyAlignment="1">
      <alignment horizontal="center"/>
    </xf>
    <xf numFmtId="0" fontId="0" fillId="6" borderId="0" xfId="0" applyFill="1"/>
    <xf numFmtId="0" fontId="2" fillId="6" borderId="1" xfId="0" applyFont="1" applyFill="1" applyBorder="1" applyAlignment="1">
      <alignment horizontal="center"/>
    </xf>
    <xf numFmtId="0" fontId="0" fillId="7" borderId="0" xfId="0" applyFill="1"/>
    <xf numFmtId="0" fontId="9" fillId="7" borderId="0" xfId="0" applyFont="1" applyFill="1"/>
    <xf numFmtId="14" fontId="1" fillId="7" borderId="0" xfId="0" applyNumberFormat="1" applyFont="1" applyFill="1" applyBorder="1" applyAlignment="1">
      <alignment horizontal="left"/>
    </xf>
    <xf numFmtId="0" fontId="1" fillId="7" borderId="0" xfId="0" applyFont="1" applyFill="1"/>
    <xf numFmtId="0" fontId="1" fillId="7" borderId="0" xfId="0" applyFont="1" applyFill="1" applyBorder="1"/>
    <xf numFmtId="0" fontId="13" fillId="7" borderId="0" xfId="0" applyFont="1" applyFill="1"/>
    <xf numFmtId="14" fontId="5" fillId="2" borderId="1" xfId="0" applyNumberFormat="1" applyFont="1" applyFill="1" applyBorder="1" applyAlignment="1">
      <alignment horizontal="center"/>
    </xf>
    <xf numFmtId="165" fontId="2" fillId="2" borderId="1" xfId="0" applyNumberFormat="1" applyFont="1" applyFill="1" applyBorder="1" applyAlignment="1">
      <alignment horizontal="center"/>
    </xf>
    <xf numFmtId="14" fontId="2" fillId="2" borderId="1" xfId="0" applyNumberFormat="1" applyFont="1" applyFill="1" applyBorder="1" applyAlignment="1">
      <alignment horizontal="center"/>
    </xf>
    <xf numFmtId="0" fontId="0" fillId="8" borderId="0" xfId="0" applyFill="1"/>
    <xf numFmtId="0" fontId="2" fillId="8" borderId="0" xfId="0" applyFont="1" applyFill="1"/>
    <xf numFmtId="0" fontId="2" fillId="9" borderId="1" xfId="0" applyFont="1" applyFill="1" applyBorder="1" applyAlignment="1">
      <alignment horizontal="center"/>
    </xf>
    <xf numFmtId="0" fontId="22" fillId="2" borderId="0" xfId="0" applyFont="1" applyFill="1" applyAlignment="1">
      <alignment horizontal="center"/>
    </xf>
    <xf numFmtId="0" fontId="23" fillId="2" borderId="1" xfId="1" applyFont="1" applyFill="1" applyBorder="1" applyAlignment="1">
      <alignment horizontal="center"/>
    </xf>
    <xf numFmtId="0" fontId="24" fillId="0" borderId="0" xfId="0" applyFont="1" applyFill="1"/>
    <xf numFmtId="0" fontId="25" fillId="0" borderId="0" xfId="0" applyFont="1" applyFill="1"/>
    <xf numFmtId="0" fontId="24" fillId="0" borderId="0" xfId="0" applyFont="1" applyFill="1" applyAlignment="1">
      <alignment horizontal="center"/>
    </xf>
    <xf numFmtId="0" fontId="24" fillId="0" borderId="0" xfId="0" quotePrefix="1" applyFont="1" applyFill="1" applyAlignment="1">
      <alignment horizontal="center"/>
    </xf>
    <xf numFmtId="14" fontId="24" fillId="0" borderId="0" xfId="0" applyNumberFormat="1" applyFont="1" applyFill="1" applyAlignment="1">
      <alignment horizontal="center"/>
    </xf>
    <xf numFmtId="0" fontId="25" fillId="0" borderId="0" xfId="0" applyFont="1" applyFill="1" applyAlignment="1">
      <alignment horizontal="center"/>
    </xf>
    <xf numFmtId="0" fontId="3" fillId="3" borderId="0" xfId="0" applyFont="1" applyFill="1" applyAlignment="1">
      <alignment horizontal="center"/>
    </xf>
    <xf numFmtId="0" fontId="15" fillId="2" borderId="0" xfId="0" applyFont="1" applyFill="1" applyAlignment="1">
      <alignment horizontal="center"/>
    </xf>
  </cellXfs>
  <cellStyles count="2">
    <cellStyle name="Lien hypertexte" xfId="1" builtinId="8"/>
    <cellStyle name="Normal" xfId="0" builtinId="0"/>
  </cellStyles>
  <dxfs count="66"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798FE"/>
        </patternFill>
      </fill>
    </dxf>
    <dxf>
      <fill>
        <patternFill>
          <bgColor rgb="FFD798FE"/>
        </patternFill>
      </fill>
    </dxf>
    <dxf>
      <fill>
        <patternFill>
          <bgColor rgb="FFD798FE"/>
        </patternFill>
      </fill>
    </dxf>
    <dxf>
      <fill>
        <patternFill>
          <bgColor rgb="FFD798FE"/>
        </patternFill>
      </fill>
    </dxf>
    <dxf>
      <fill>
        <patternFill>
          <bgColor rgb="FFD798FE"/>
        </patternFill>
      </fill>
    </dxf>
    <dxf>
      <fill>
        <patternFill>
          <bgColor rgb="FFD798FE"/>
        </patternFill>
      </fill>
    </dxf>
    <dxf>
      <fill>
        <patternFill>
          <bgColor rgb="FFD798FE"/>
        </patternFill>
      </fill>
    </dxf>
    <dxf>
      <fill>
        <patternFill>
          <bgColor rgb="FFD798FE"/>
        </patternFill>
      </fill>
    </dxf>
    <dxf>
      <fill>
        <patternFill>
          <bgColor rgb="FFD798FE"/>
        </patternFill>
      </fill>
    </dxf>
    <dxf>
      <fill>
        <patternFill>
          <bgColor rgb="FFD798FE"/>
        </patternFill>
      </fill>
    </dxf>
    <dxf>
      <fill>
        <patternFill>
          <bgColor rgb="FFD798FE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CC99FF"/>
        </patternFill>
      </fill>
    </dxf>
    <dxf>
      <fill>
        <patternFill>
          <bgColor rgb="FFCC99FF"/>
        </patternFill>
      </fill>
    </dxf>
    <dxf>
      <fill>
        <patternFill>
          <bgColor rgb="FFCC99FF"/>
        </patternFill>
      </fill>
    </dxf>
    <dxf>
      <fill>
        <patternFill>
          <bgColor rgb="FFCC99FF"/>
        </patternFill>
      </fill>
    </dxf>
    <dxf>
      <fill>
        <patternFill>
          <bgColor rgb="FFCC99FF"/>
        </patternFill>
      </fill>
    </dxf>
    <dxf>
      <fill>
        <patternFill>
          <bgColor rgb="FFCC99FF"/>
        </patternFill>
      </fill>
    </dxf>
    <dxf>
      <fill>
        <patternFill>
          <bgColor rgb="FFCC99FF"/>
        </patternFill>
      </fill>
    </dxf>
    <dxf>
      <fill>
        <patternFill>
          <bgColor rgb="FFCC99FF"/>
        </patternFill>
      </fill>
    </dxf>
    <dxf>
      <fill>
        <patternFill>
          <bgColor rgb="FFCC99FF"/>
        </patternFill>
      </fill>
    </dxf>
    <dxf>
      <fill>
        <patternFill>
          <bgColor rgb="FFCC99FF"/>
        </patternFill>
      </fill>
    </dxf>
    <dxf>
      <fill>
        <patternFill>
          <bgColor rgb="FFCC99FF"/>
        </patternFill>
      </fill>
    </dxf>
    <dxf>
      <fill>
        <patternFill>
          <bgColor rgb="FF9966FF"/>
        </patternFill>
      </fill>
    </dxf>
    <dxf>
      <fill>
        <patternFill>
          <bgColor rgb="FF9966FF"/>
        </patternFill>
      </fill>
    </dxf>
    <dxf>
      <fill>
        <patternFill>
          <bgColor rgb="FF9966FF"/>
        </patternFill>
      </fill>
    </dxf>
    <dxf>
      <fill>
        <patternFill>
          <bgColor rgb="FF9966FF"/>
        </patternFill>
      </fill>
    </dxf>
    <dxf>
      <fill>
        <patternFill>
          <bgColor rgb="FF9966FF"/>
        </patternFill>
      </fill>
    </dxf>
    <dxf>
      <fill>
        <patternFill>
          <bgColor rgb="FF9966FF"/>
        </patternFill>
      </fill>
    </dxf>
    <dxf>
      <fill>
        <patternFill>
          <bgColor rgb="FF9966FF"/>
        </patternFill>
      </fill>
    </dxf>
    <dxf>
      <fill>
        <patternFill>
          <bgColor rgb="FF9966FF"/>
        </patternFill>
      </fill>
    </dxf>
    <dxf>
      <fill>
        <patternFill>
          <bgColor rgb="FF9966FF"/>
        </patternFill>
      </fill>
    </dxf>
    <dxf>
      <fill>
        <patternFill>
          <bgColor rgb="FF9966FF"/>
        </patternFill>
      </fill>
    </dxf>
    <dxf>
      <fill>
        <patternFill>
          <bgColor rgb="FF9966FF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colors>
    <mruColors>
      <color rgb="FFD798FE"/>
      <color rgb="FFFFCCFF"/>
      <color rgb="FFCC99FF"/>
      <color rgb="FF99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1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Drop" dropStyle="combo" dx="16" fmlaLink="$E$1" fmlaRange="Produits!$B$13:$B$16" noThreeD="1" sel="4" val="0"/>
</file>

<file path=xl/ctrlProps/ctrlProp16.xml><?xml version="1.0" encoding="utf-8"?>
<formControlPr xmlns="http://schemas.microsoft.com/office/spreadsheetml/2009/9/main" objectType="Drop" dropStyle="combo" dx="16" fmlaLink="$H$1" fmlaRange="Fournisseur!$A$2:$A$5" noThreeD="1" sel="2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76200</xdr:colOff>
          <xdr:row>13</xdr:row>
          <xdr:rowOff>57150</xdr:rowOff>
        </xdr:from>
        <xdr:to>
          <xdr:col>8</xdr:col>
          <xdr:colOff>476250</xdr:colOff>
          <xdr:row>26</xdr:row>
          <xdr:rowOff>142875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00000000-0008-0000-00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vert="wordArtVert" wrap="square" lIns="36576" tIns="0" rIns="36576" bIns="0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PARAMETRES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1304925</xdr:colOff>
          <xdr:row>1</xdr:row>
          <xdr:rowOff>180975</xdr:rowOff>
        </xdr:from>
        <xdr:to>
          <xdr:col>7</xdr:col>
          <xdr:colOff>1838325</xdr:colOff>
          <xdr:row>8</xdr:row>
          <xdr:rowOff>95250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FF6600"/>
                  </a:solidFill>
                  <a:latin typeface="Calibri"/>
                  <a:cs typeface="Calibri"/>
                </a:rPr>
                <a:t>ENREGISTREMENT D'UNE SORTIE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723900</xdr:colOff>
          <xdr:row>1</xdr:row>
          <xdr:rowOff>152400</xdr:rowOff>
        </xdr:from>
        <xdr:to>
          <xdr:col>3</xdr:col>
          <xdr:colOff>0</xdr:colOff>
          <xdr:row>8</xdr:row>
          <xdr:rowOff>57150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0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ENREGISTREMENT D'UNE ENTREE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762000</xdr:colOff>
          <xdr:row>18</xdr:row>
          <xdr:rowOff>95250</xdr:rowOff>
        </xdr:from>
        <xdr:to>
          <xdr:col>3</xdr:col>
          <xdr:colOff>19050</xdr:colOff>
          <xdr:row>25</xdr:row>
          <xdr:rowOff>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0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993366"/>
                  </a:solidFill>
                  <a:latin typeface="Calibri"/>
                  <a:cs typeface="Calibri"/>
                </a:rPr>
                <a:t>ACCES A LA FEUILLE DE COMMANDE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1314450</xdr:colOff>
          <xdr:row>18</xdr:row>
          <xdr:rowOff>133350</xdr:rowOff>
        </xdr:from>
        <xdr:to>
          <xdr:col>7</xdr:col>
          <xdr:colOff>1838325</xdr:colOff>
          <xdr:row>25</xdr:row>
          <xdr:rowOff>76200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0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COMMANDER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590550</xdr:colOff>
          <xdr:row>10</xdr:row>
          <xdr:rowOff>66675</xdr:rowOff>
        </xdr:from>
        <xdr:to>
          <xdr:col>11</xdr:col>
          <xdr:colOff>57150</xdr:colOff>
          <xdr:row>17</xdr:row>
          <xdr:rowOff>66675</xdr:rowOff>
        </xdr:to>
        <xdr:sp macro="" textlink="">
          <xdr:nvSpPr>
            <xdr:cNvPr id="26625" name="Button 1" hidden="1">
              <a:extLst>
                <a:ext uri="{63B3BB69-23CF-44E3-9099-C40C66FF867C}">
                  <a14:compatExt spid="_x0000_s26625"/>
                </a:ext>
                <a:ext uri="{FF2B5EF4-FFF2-40B4-BE49-F238E27FC236}">
                  <a16:creationId xmlns:a16="http://schemas.microsoft.com/office/drawing/2014/main" id="{00000000-0008-0000-0100-000001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RETROUNER A L'ACCUEIL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590550</xdr:colOff>
          <xdr:row>11</xdr:row>
          <xdr:rowOff>171450</xdr:rowOff>
        </xdr:from>
        <xdr:to>
          <xdr:col>3</xdr:col>
          <xdr:colOff>361950</xdr:colOff>
          <xdr:row>18</xdr:row>
          <xdr:rowOff>171450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2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RETROUNER A L'ACCUEIL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552450</xdr:colOff>
          <xdr:row>11</xdr:row>
          <xdr:rowOff>142875</xdr:rowOff>
        </xdr:from>
        <xdr:to>
          <xdr:col>11</xdr:col>
          <xdr:colOff>47625</xdr:colOff>
          <xdr:row>19</xdr:row>
          <xdr:rowOff>9525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2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QUITTER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581025</xdr:colOff>
          <xdr:row>1</xdr:row>
          <xdr:rowOff>200025</xdr:rowOff>
        </xdr:from>
        <xdr:to>
          <xdr:col>11</xdr:col>
          <xdr:colOff>47625</xdr:colOff>
          <xdr:row>6</xdr:row>
          <xdr:rowOff>161925</xdr:rowOff>
        </xdr:to>
        <xdr:sp macro="" textlink="">
          <xdr:nvSpPr>
            <xdr:cNvPr id="7177" name="Button 9" hidden="1">
              <a:extLst>
                <a:ext uri="{63B3BB69-23CF-44E3-9099-C40C66FF867C}">
                  <a14:compatExt spid="_x0000_s7177"/>
                </a:ext>
                <a:ext uri="{FF2B5EF4-FFF2-40B4-BE49-F238E27FC236}">
                  <a16:creationId xmlns:a16="http://schemas.microsoft.com/office/drawing/2014/main" id="{00000000-0008-0000-0200-000009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VALIDER LES ENTREES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552450</xdr:colOff>
          <xdr:row>13</xdr:row>
          <xdr:rowOff>76200</xdr:rowOff>
        </xdr:from>
        <xdr:to>
          <xdr:col>2</xdr:col>
          <xdr:colOff>809625</xdr:colOff>
          <xdr:row>19</xdr:row>
          <xdr:rowOff>161925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3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RETOURNER A L'ACCUEIL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219075</xdr:colOff>
          <xdr:row>13</xdr:row>
          <xdr:rowOff>76200</xdr:rowOff>
        </xdr:from>
        <xdr:to>
          <xdr:col>6</xdr:col>
          <xdr:colOff>581025</xdr:colOff>
          <xdr:row>19</xdr:row>
          <xdr:rowOff>190500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3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QUITTER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209550</xdr:colOff>
          <xdr:row>5</xdr:row>
          <xdr:rowOff>19050</xdr:rowOff>
        </xdr:from>
        <xdr:to>
          <xdr:col>6</xdr:col>
          <xdr:colOff>266700</xdr:colOff>
          <xdr:row>8</xdr:row>
          <xdr:rowOff>76200</xdr:rowOff>
        </xdr:to>
        <xdr:sp macro="" textlink="">
          <xdr:nvSpPr>
            <xdr:cNvPr id="17410" name="Button 2" hidden="1">
              <a:extLst>
                <a:ext uri="{63B3BB69-23CF-44E3-9099-C40C66FF867C}">
                  <a14:compatExt spid="_x0000_s17410"/>
                </a:ext>
                <a:ext uri="{FF2B5EF4-FFF2-40B4-BE49-F238E27FC236}">
                  <a16:creationId xmlns:a16="http://schemas.microsoft.com/office/drawing/2014/main" id="{00000000-0008-0000-0A00-000002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660066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219075</xdr:colOff>
          <xdr:row>8</xdr:row>
          <xdr:rowOff>247650</xdr:rowOff>
        </xdr:from>
        <xdr:to>
          <xdr:col>6</xdr:col>
          <xdr:colOff>285750</xdr:colOff>
          <xdr:row>12</xdr:row>
          <xdr:rowOff>47625</xdr:rowOff>
        </xdr:to>
        <xdr:sp macro="" textlink="">
          <xdr:nvSpPr>
            <xdr:cNvPr id="17411" name="Button 3" hidden="1">
              <a:extLst>
                <a:ext uri="{63B3BB69-23CF-44E3-9099-C40C66FF867C}">
                  <a14:compatExt spid="_x0000_s17411"/>
                </a:ext>
                <a:ext uri="{FF2B5EF4-FFF2-40B4-BE49-F238E27FC236}">
                  <a16:creationId xmlns:a16="http://schemas.microsoft.com/office/drawing/2014/main" id="{00000000-0008-0000-0A00-000003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QUITTER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257175</xdr:colOff>
          <xdr:row>13</xdr:row>
          <xdr:rowOff>114300</xdr:rowOff>
        </xdr:from>
        <xdr:to>
          <xdr:col>6</xdr:col>
          <xdr:colOff>276225</xdr:colOff>
          <xdr:row>17</xdr:row>
          <xdr:rowOff>47625</xdr:rowOff>
        </xdr:to>
        <xdr:sp macro="" textlink="">
          <xdr:nvSpPr>
            <xdr:cNvPr id="17412" name="Button 4" hidden="1">
              <a:extLst>
                <a:ext uri="{63B3BB69-23CF-44E3-9099-C40C66FF867C}">
                  <a14:compatExt spid="_x0000_s17412"/>
                </a:ext>
                <a:ext uri="{FF2B5EF4-FFF2-40B4-BE49-F238E27FC236}">
                  <a16:creationId xmlns:a16="http://schemas.microsoft.com/office/drawing/2014/main" id="{00000000-0008-0000-0A00-000004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RETOURNER A L'ACCUEIL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8</xdr:row>
          <xdr:rowOff>123825</xdr:rowOff>
        </xdr:from>
        <xdr:to>
          <xdr:col>5</xdr:col>
          <xdr:colOff>676275</xdr:colOff>
          <xdr:row>9</xdr:row>
          <xdr:rowOff>142875</xdr:rowOff>
        </xdr:to>
        <xdr:sp macro="" textlink="">
          <xdr:nvSpPr>
            <xdr:cNvPr id="25603" name="Drop Down 3" hidden="1">
              <a:extLst>
                <a:ext uri="{63B3BB69-23CF-44E3-9099-C40C66FF867C}">
                  <a14:compatExt spid="_x0000_s25603"/>
                </a:ext>
                <a:ext uri="{FF2B5EF4-FFF2-40B4-BE49-F238E27FC236}">
                  <a16:creationId xmlns:a16="http://schemas.microsoft.com/office/drawing/2014/main" id="{00000000-0008-0000-0B00-000003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752475</xdr:colOff>
          <xdr:row>1</xdr:row>
          <xdr:rowOff>19050</xdr:rowOff>
        </xdr:from>
        <xdr:to>
          <xdr:col>7</xdr:col>
          <xdr:colOff>333375</xdr:colOff>
          <xdr:row>1</xdr:row>
          <xdr:rowOff>180975</xdr:rowOff>
        </xdr:to>
        <xdr:sp macro="" textlink="">
          <xdr:nvSpPr>
            <xdr:cNvPr id="25604" name="Drop Down 4" hidden="1">
              <a:extLst>
                <a:ext uri="{63B3BB69-23CF-44E3-9099-C40C66FF867C}">
                  <a14:compatExt spid="_x0000_s25604"/>
                </a:ext>
                <a:ext uri="{FF2B5EF4-FFF2-40B4-BE49-F238E27FC236}">
                  <a16:creationId xmlns:a16="http://schemas.microsoft.com/office/drawing/2014/main" id="{00000000-0008-0000-0B00-000004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rie gerardin" refreshedDate="42703.404141435189" createdVersion="6" refreshedVersion="6" minRefreshableVersion="3" recordCount="4">
  <cacheSource type="worksheet">
    <worksheetSource ref="A13:H17" sheet="ACCUEIL"/>
  </cacheSource>
  <cacheFields count="8">
    <cacheField name="Références" numFmtId="0">
      <sharedItems containsSemiMixedTypes="0" containsString="0" containsNumber="1" containsInteger="1" minValue="123" maxValue="126" count="4">
        <n v="123"/>
        <n v="124"/>
        <n v="125"/>
        <n v="126"/>
      </sharedItems>
    </cacheField>
    <cacheField name="Stock final " numFmtId="0">
      <sharedItems containsSemiMixedTypes="0" containsString="0" containsNumber="1" containsInteger="1" minValue="122" maxValue="260"/>
    </cacheField>
    <cacheField name="Etat d'alerte" numFmtId="0">
      <sharedItems containsSemiMixedTypes="0" containsString="0" containsNumber="1" containsInteger="1" minValue="100" maxValue="300"/>
    </cacheField>
    <cacheField name="Observation" numFmtId="0">
      <sharedItems/>
    </cacheField>
    <cacheField name="Quantité à commander" numFmtId="0">
      <sharedItems containsMixedTypes="1" containsNumber="1" containsInteger="1" minValue="7" maxValue="40"/>
    </cacheField>
    <cacheField name="Heure de pointe" numFmtId="165">
      <sharedItems containsDate="1" containsMixedTypes="1" minDate="1899-12-30T10:00:00" maxDate="1899-12-30T18:45:00"/>
    </cacheField>
    <cacheField name="Commande" numFmtId="0">
      <sharedItems count="3">
        <s v=""/>
        <s v="à 18:00"/>
        <s v="à 9:00"/>
      </sharedItems>
    </cacheField>
    <cacheField name="Date de livraison prevue " numFmtId="14">
      <sharedItems containsDate="1" containsMixedTypes="1" minDate="2016-11-29T00:00:00" maxDate="2016-11-30T00:00:00" count="3">
        <s v=""/>
        <d v="2016-11-29T00:00:00"/>
        <e v="#VALUE!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n v="122"/>
    <n v="100"/>
    <s v=""/>
    <s v=""/>
    <s v=""/>
    <x v="0"/>
    <x v="0"/>
  </r>
  <r>
    <x v="1"/>
    <n v="260"/>
    <n v="300"/>
    <s v="commander"/>
    <n v="40"/>
    <d v="1899-12-30T10:00:00"/>
    <x v="1"/>
    <x v="1"/>
  </r>
  <r>
    <x v="2"/>
    <n v="205"/>
    <n v="150"/>
    <s v=""/>
    <s v=""/>
    <s v=""/>
    <x v="0"/>
    <x v="0"/>
  </r>
  <r>
    <x v="3"/>
    <n v="193"/>
    <n v="200"/>
    <s v="commander"/>
    <n v="7"/>
    <d v="1899-12-30T18:45:00"/>
    <x v="2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Étiquette de ligne">
  <location ref="A11:B20" firstHeaderRow="1" firstDataRow="1" firstDataCol="1" rowPageCount="1" colPageCount="1"/>
  <pivotFields count="8">
    <pivotField axis="axisRow" showAll="0">
      <items count="5">
        <item x="0"/>
        <item x="1"/>
        <item x="2"/>
        <item x="3"/>
        <item t="default"/>
      </items>
    </pivotField>
    <pivotField showAll="0"/>
    <pivotField showAll="0"/>
    <pivotField showAll="0"/>
    <pivotField dataField="1" showAll="0"/>
    <pivotField showAll="0"/>
    <pivotField axis="axisRow" showAll="0">
      <items count="4">
        <item x="0"/>
        <item x="1"/>
        <item x="2"/>
        <item t="default"/>
      </items>
    </pivotField>
    <pivotField axis="axisPage" showAll="0">
      <items count="4">
        <item x="0"/>
        <item x="2"/>
        <item x="1"/>
        <item t="default"/>
      </items>
    </pivotField>
  </pivotFields>
  <rowFields count="2">
    <field x="0"/>
    <field x="6"/>
  </rowFields>
  <rowItems count="9">
    <i>
      <x/>
    </i>
    <i r="1">
      <x/>
    </i>
    <i>
      <x v="1"/>
    </i>
    <i r="1">
      <x v="1"/>
    </i>
    <i>
      <x v="2"/>
    </i>
    <i r="1">
      <x/>
    </i>
    <i>
      <x v="3"/>
    </i>
    <i r="1">
      <x v="2"/>
    </i>
    <i t="grand">
      <x/>
    </i>
  </rowItems>
  <colItems count="1">
    <i/>
  </colItems>
  <pageFields count="1">
    <pageField fld="7" hier="-1"/>
  </pageFields>
  <dataFields count="1">
    <dataField name="Quantité à recevoir" fld="4" baseField="0" baseItem="0"/>
  </dataFields>
  <formats count="66">
    <format dxfId="65">
      <pivotArea type="all" dataOnly="0" outline="0" fieldPosition="0"/>
    </format>
    <format dxfId="64">
      <pivotArea outline="0" collapsedLevelsAreSubtotals="1" fieldPosition="0"/>
    </format>
    <format dxfId="63">
      <pivotArea field="0" type="button" dataOnly="0" labelOnly="1" outline="0" axis="axisRow" fieldPosition="0"/>
    </format>
    <format dxfId="62">
      <pivotArea dataOnly="0" labelOnly="1" outline="0" axis="axisValues" fieldPosition="0"/>
    </format>
    <format dxfId="61">
      <pivotArea dataOnly="0" labelOnly="1" fieldPosition="0">
        <references count="1">
          <reference field="0" count="0"/>
        </references>
      </pivotArea>
    </format>
    <format dxfId="60">
      <pivotArea dataOnly="0" labelOnly="1" grandRow="1" outline="0" fieldPosition="0"/>
    </format>
    <format dxfId="59">
      <pivotArea dataOnly="0" labelOnly="1" fieldPosition="0">
        <references count="2">
          <reference field="0" count="1" selected="0">
            <x v="0"/>
          </reference>
          <reference field="6" count="1">
            <x v="0"/>
          </reference>
        </references>
      </pivotArea>
    </format>
    <format dxfId="58">
      <pivotArea dataOnly="0" labelOnly="1" fieldPosition="0">
        <references count="2">
          <reference field="0" count="1" selected="0">
            <x v="1"/>
          </reference>
          <reference field="6" count="1">
            <x v="1"/>
          </reference>
        </references>
      </pivotArea>
    </format>
    <format dxfId="57">
      <pivotArea dataOnly="0" labelOnly="1" fieldPosition="0">
        <references count="2">
          <reference field="0" count="1" selected="0">
            <x v="2"/>
          </reference>
          <reference field="6" count="1">
            <x v="0"/>
          </reference>
        </references>
      </pivotArea>
    </format>
    <format dxfId="56">
      <pivotArea dataOnly="0" labelOnly="1" fieldPosition="0">
        <references count="2">
          <reference field="0" count="1" selected="0">
            <x v="3"/>
          </reference>
          <reference field="6" count="1">
            <x v="2"/>
          </reference>
        </references>
      </pivotArea>
    </format>
    <format dxfId="55">
      <pivotArea dataOnly="0" labelOnly="1" outline="0" axis="axisValues" fieldPosition="0"/>
    </format>
    <format dxfId="54">
      <pivotArea type="all" dataOnly="0" outline="0" fieldPosition="0"/>
    </format>
    <format dxfId="53">
      <pivotArea outline="0" collapsedLevelsAreSubtotals="1" fieldPosition="0"/>
    </format>
    <format dxfId="52">
      <pivotArea field="0" type="button" dataOnly="0" labelOnly="1" outline="0" axis="axisRow" fieldPosition="0"/>
    </format>
    <format dxfId="51">
      <pivotArea dataOnly="0" labelOnly="1" outline="0" axis="axisValues" fieldPosition="0"/>
    </format>
    <format dxfId="50">
      <pivotArea dataOnly="0" labelOnly="1" fieldPosition="0">
        <references count="1">
          <reference field="0" count="0"/>
        </references>
      </pivotArea>
    </format>
    <format dxfId="49">
      <pivotArea dataOnly="0" labelOnly="1" grandRow="1" outline="0" fieldPosition="0"/>
    </format>
    <format dxfId="48">
      <pivotArea dataOnly="0" labelOnly="1" fieldPosition="0">
        <references count="2">
          <reference field="0" count="1" selected="0">
            <x v="0"/>
          </reference>
          <reference field="6" count="1">
            <x v="0"/>
          </reference>
        </references>
      </pivotArea>
    </format>
    <format dxfId="47">
      <pivotArea dataOnly="0" labelOnly="1" fieldPosition="0">
        <references count="2">
          <reference field="0" count="1" selected="0">
            <x v="1"/>
          </reference>
          <reference field="6" count="1">
            <x v="1"/>
          </reference>
        </references>
      </pivotArea>
    </format>
    <format dxfId="46">
      <pivotArea dataOnly="0" labelOnly="1" fieldPosition="0">
        <references count="2">
          <reference field="0" count="1" selected="0">
            <x v="2"/>
          </reference>
          <reference field="6" count="1">
            <x v="0"/>
          </reference>
        </references>
      </pivotArea>
    </format>
    <format dxfId="45">
      <pivotArea dataOnly="0" labelOnly="1" fieldPosition="0">
        <references count="2">
          <reference field="0" count="1" selected="0">
            <x v="3"/>
          </reference>
          <reference field="6" count="1">
            <x v="2"/>
          </reference>
        </references>
      </pivotArea>
    </format>
    <format dxfId="44">
      <pivotArea dataOnly="0" labelOnly="1" outline="0" axis="axisValues" fieldPosition="0"/>
    </format>
    <format dxfId="43">
      <pivotArea type="all" dataOnly="0" outline="0" fieldPosition="0"/>
    </format>
    <format dxfId="42">
      <pivotArea outline="0" collapsedLevelsAreSubtotals="1" fieldPosition="0"/>
    </format>
    <format dxfId="41">
      <pivotArea field="0" type="button" dataOnly="0" labelOnly="1" outline="0" axis="axisRow" fieldPosition="0"/>
    </format>
    <format dxfId="40">
      <pivotArea dataOnly="0" labelOnly="1" outline="0" axis="axisValues" fieldPosition="0"/>
    </format>
    <format dxfId="39">
      <pivotArea dataOnly="0" labelOnly="1" fieldPosition="0">
        <references count="1">
          <reference field="0" count="0"/>
        </references>
      </pivotArea>
    </format>
    <format dxfId="38">
      <pivotArea dataOnly="0" labelOnly="1" grandRow="1" outline="0" fieldPosition="0"/>
    </format>
    <format dxfId="37">
      <pivotArea dataOnly="0" labelOnly="1" fieldPosition="0">
        <references count="2">
          <reference field="0" count="1" selected="0">
            <x v="0"/>
          </reference>
          <reference field="6" count="1">
            <x v="0"/>
          </reference>
        </references>
      </pivotArea>
    </format>
    <format dxfId="36">
      <pivotArea dataOnly="0" labelOnly="1" fieldPosition="0">
        <references count="2">
          <reference field="0" count="1" selected="0">
            <x v="1"/>
          </reference>
          <reference field="6" count="1">
            <x v="1"/>
          </reference>
        </references>
      </pivotArea>
    </format>
    <format dxfId="35">
      <pivotArea dataOnly="0" labelOnly="1" fieldPosition="0">
        <references count="2">
          <reference field="0" count="1" selected="0">
            <x v="2"/>
          </reference>
          <reference field="6" count="1">
            <x v="0"/>
          </reference>
        </references>
      </pivotArea>
    </format>
    <format dxfId="34">
      <pivotArea dataOnly="0" labelOnly="1" fieldPosition="0">
        <references count="2">
          <reference field="0" count="1" selected="0">
            <x v="3"/>
          </reference>
          <reference field="6" count="1">
            <x v="2"/>
          </reference>
        </references>
      </pivotArea>
    </format>
    <format dxfId="33">
      <pivotArea dataOnly="0" labelOnly="1" outline="0" axis="axisValues" fieldPosition="0"/>
    </format>
    <format dxfId="32">
      <pivotArea type="all" dataOnly="0" outline="0" fieldPosition="0"/>
    </format>
    <format dxfId="31">
      <pivotArea outline="0" collapsedLevelsAreSubtotals="1" fieldPosition="0"/>
    </format>
    <format dxfId="30">
      <pivotArea field="0" type="button" dataOnly="0" labelOnly="1" outline="0" axis="axisRow" fieldPosition="0"/>
    </format>
    <format dxfId="29">
      <pivotArea dataOnly="0" labelOnly="1" outline="0" axis="axisValues" fieldPosition="0"/>
    </format>
    <format dxfId="28">
      <pivotArea dataOnly="0" labelOnly="1" fieldPosition="0">
        <references count="1">
          <reference field="0" count="0"/>
        </references>
      </pivotArea>
    </format>
    <format dxfId="27">
      <pivotArea dataOnly="0" labelOnly="1" grandRow="1" outline="0" fieldPosition="0"/>
    </format>
    <format dxfId="26">
      <pivotArea dataOnly="0" labelOnly="1" fieldPosition="0">
        <references count="2">
          <reference field="0" count="1" selected="0">
            <x v="0"/>
          </reference>
          <reference field="6" count="1">
            <x v="0"/>
          </reference>
        </references>
      </pivotArea>
    </format>
    <format dxfId="25">
      <pivotArea dataOnly="0" labelOnly="1" fieldPosition="0">
        <references count="2">
          <reference field="0" count="1" selected="0">
            <x v="1"/>
          </reference>
          <reference field="6" count="1">
            <x v="1"/>
          </reference>
        </references>
      </pivotArea>
    </format>
    <format dxfId="24">
      <pivotArea dataOnly="0" labelOnly="1" fieldPosition="0">
        <references count="2">
          <reference field="0" count="1" selected="0">
            <x v="2"/>
          </reference>
          <reference field="6" count="1">
            <x v="0"/>
          </reference>
        </references>
      </pivotArea>
    </format>
    <format dxfId="23">
      <pivotArea dataOnly="0" labelOnly="1" fieldPosition="0">
        <references count="2">
          <reference field="0" count="1" selected="0">
            <x v="3"/>
          </reference>
          <reference field="6" count="1">
            <x v="2"/>
          </reference>
        </references>
      </pivotArea>
    </format>
    <format dxfId="22">
      <pivotArea dataOnly="0" labelOnly="1" outline="0" axis="axisValues" fieldPosition="0"/>
    </format>
    <format dxfId="21">
      <pivotArea type="all" dataOnly="0" outline="0" fieldPosition="0"/>
    </format>
    <format dxfId="20">
      <pivotArea outline="0" collapsedLevelsAreSubtotals="1" fieldPosition="0"/>
    </format>
    <format dxfId="19">
      <pivotArea field="0" type="button" dataOnly="0" labelOnly="1" outline="0" axis="axisRow" fieldPosition="0"/>
    </format>
    <format dxfId="18">
      <pivotArea dataOnly="0" labelOnly="1" outline="0" axis="axisValues" fieldPosition="0"/>
    </format>
    <format dxfId="17">
      <pivotArea dataOnly="0" labelOnly="1" fieldPosition="0">
        <references count="1">
          <reference field="0" count="0"/>
        </references>
      </pivotArea>
    </format>
    <format dxfId="16">
      <pivotArea dataOnly="0" labelOnly="1" grandRow="1" outline="0" fieldPosition="0"/>
    </format>
    <format dxfId="15">
      <pivotArea dataOnly="0" labelOnly="1" fieldPosition="0">
        <references count="2">
          <reference field="0" count="1" selected="0">
            <x v="0"/>
          </reference>
          <reference field="6" count="1">
            <x v="0"/>
          </reference>
        </references>
      </pivotArea>
    </format>
    <format dxfId="14">
      <pivotArea dataOnly="0" labelOnly="1" fieldPosition="0">
        <references count="2">
          <reference field="0" count="1" selected="0">
            <x v="1"/>
          </reference>
          <reference field="6" count="1">
            <x v="1"/>
          </reference>
        </references>
      </pivotArea>
    </format>
    <format dxfId="13">
      <pivotArea dataOnly="0" labelOnly="1" fieldPosition="0">
        <references count="2">
          <reference field="0" count="1" selected="0">
            <x v="2"/>
          </reference>
          <reference field="6" count="1">
            <x v="0"/>
          </reference>
        </references>
      </pivotArea>
    </format>
    <format dxfId="12">
      <pivotArea dataOnly="0" labelOnly="1" fieldPosition="0">
        <references count="2">
          <reference field="0" count="1" selected="0">
            <x v="3"/>
          </reference>
          <reference field="6" count="1">
            <x v="2"/>
          </reference>
        </references>
      </pivotArea>
    </format>
    <format dxfId="11">
      <pivotArea dataOnly="0" labelOnly="1" outline="0" axis="axisValues" fieldPosition="0"/>
    </format>
    <format dxfId="10">
      <pivotArea type="all" dataOnly="0" outline="0" fieldPosition="0"/>
    </format>
    <format dxfId="9">
      <pivotArea outline="0" collapsedLevelsAreSubtotals="1" fieldPosition="0"/>
    </format>
    <format dxfId="8">
      <pivotArea field="0" type="button" dataOnly="0" labelOnly="1" outline="0" axis="axisRow" fieldPosition="0"/>
    </format>
    <format dxfId="7">
      <pivotArea dataOnly="0" labelOnly="1" outline="0" axis="axisValues" fieldPosition="0"/>
    </format>
    <format dxfId="6">
      <pivotArea dataOnly="0" labelOnly="1" fieldPosition="0">
        <references count="1">
          <reference field="0" count="0"/>
        </references>
      </pivotArea>
    </format>
    <format dxfId="5">
      <pivotArea dataOnly="0" labelOnly="1" grandRow="1" outline="0" fieldPosition="0"/>
    </format>
    <format dxfId="4">
      <pivotArea dataOnly="0" labelOnly="1" fieldPosition="0">
        <references count="2">
          <reference field="0" count="1" selected="0">
            <x v="0"/>
          </reference>
          <reference field="6" count="1">
            <x v="0"/>
          </reference>
        </references>
      </pivotArea>
    </format>
    <format dxfId="3">
      <pivotArea dataOnly="0" labelOnly="1" fieldPosition="0">
        <references count="2">
          <reference field="0" count="1" selected="0">
            <x v="1"/>
          </reference>
          <reference field="6" count="1">
            <x v="1"/>
          </reference>
        </references>
      </pivotArea>
    </format>
    <format dxfId="2">
      <pivotArea dataOnly="0" labelOnly="1" fieldPosition="0">
        <references count="2">
          <reference field="0" count="1" selected="0">
            <x v="2"/>
          </reference>
          <reference field="6" count="1">
            <x v="0"/>
          </reference>
        </references>
      </pivotArea>
    </format>
    <format dxfId="1">
      <pivotArea dataOnly="0" labelOnly="1" fieldPosition="0">
        <references count="2">
          <reference field="0" count="1" selected="0">
            <x v="3"/>
          </reference>
          <reference field="6" count="1">
            <x v="2"/>
          </reference>
        </references>
      </pivotArea>
    </format>
    <format dxfId="0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9.xml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ctrlProp" Target="../ctrlProps/ctrlProp11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hyperlink" Target="mailto:fournisseur125@maisonviencent.com" TargetMode="External"/><Relationship Id="rId2" Type="http://schemas.openxmlformats.org/officeDocument/2006/relationships/hyperlink" Target="mailto:fournisseur124@hitmanufacturing.com" TargetMode="External"/><Relationship Id="rId1" Type="http://schemas.openxmlformats.org/officeDocument/2006/relationships/hyperlink" Target="mailto:fournisseur123@compotest.com" TargetMode="External"/><Relationship Id="rId4" Type="http://schemas.openxmlformats.org/officeDocument/2006/relationships/hyperlink" Target="mailto:fourinisseur126@deltamed.com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7" Type="http://schemas.openxmlformats.org/officeDocument/2006/relationships/ctrlProp" Target="../ctrlProps/ctrlProp14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13.xml"/><Relationship Id="rId5" Type="http://schemas.openxmlformats.org/officeDocument/2006/relationships/ctrlProp" Target="../ctrlProps/ctrlProp12.xml"/><Relationship Id="rId4" Type="http://schemas.openxmlformats.org/officeDocument/2006/relationships/vmlDrawing" Target="../drawings/vmlDrawing5.v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5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4" Type="http://schemas.openxmlformats.org/officeDocument/2006/relationships/ctrlProp" Target="../ctrlProps/ctrlProp1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I23"/>
  <sheetViews>
    <sheetView tabSelected="1" workbookViewId="0">
      <selection activeCell="E23" sqref="E23"/>
    </sheetView>
  </sheetViews>
  <sheetFormatPr baseColWidth="10" defaultRowHeight="15" x14ac:dyDescent="0.25"/>
  <cols>
    <col min="1" max="1" width="21.7109375" style="22" customWidth="1"/>
    <col min="2" max="2" width="19.140625" style="22" customWidth="1"/>
    <col min="3" max="4" width="19" style="22" bestFit="1" customWidth="1"/>
    <col min="5" max="5" width="35" style="22" bestFit="1" customWidth="1"/>
    <col min="6" max="6" width="24.42578125" style="22" customWidth="1"/>
    <col min="7" max="7" width="17.7109375" style="22" customWidth="1"/>
    <col min="8" max="8" width="35.85546875" style="22" customWidth="1"/>
    <col min="9" max="16384" width="11.42578125" style="22"/>
  </cols>
  <sheetData>
    <row r="1" spans="1:9" ht="46.5" x14ac:dyDescent="0.7">
      <c r="A1" s="51" t="s">
        <v>43</v>
      </c>
      <c r="B1" s="51"/>
      <c r="C1" s="51"/>
      <c r="D1" s="51"/>
      <c r="E1" s="51"/>
      <c r="F1" s="51"/>
      <c r="G1" s="51"/>
      <c r="H1" s="51"/>
      <c r="I1" s="51"/>
    </row>
    <row r="10" spans="1:9" ht="6" customHeight="1" x14ac:dyDescent="0.25"/>
    <row r="11" spans="1:9" hidden="1" x14ac:dyDescent="0.25"/>
    <row r="12" spans="1:9" hidden="1" x14ac:dyDescent="0.25"/>
    <row r="13" spans="1:9" ht="23.25" x14ac:dyDescent="0.35">
      <c r="A13" s="1" t="s">
        <v>0</v>
      </c>
      <c r="B13" s="1" t="s">
        <v>23</v>
      </c>
      <c r="C13" s="1" t="s">
        <v>24</v>
      </c>
      <c r="D13" s="1" t="s">
        <v>25</v>
      </c>
      <c r="E13" s="1" t="s">
        <v>39</v>
      </c>
      <c r="F13" s="1" t="s">
        <v>31</v>
      </c>
      <c r="G13" s="1" t="s">
        <v>36</v>
      </c>
      <c r="H13" s="37" t="s">
        <v>38</v>
      </c>
    </row>
    <row r="14" spans="1:9" ht="23.25" x14ac:dyDescent="0.35">
      <c r="A14" s="3">
        <v>123</v>
      </c>
      <c r="B14" s="3">
        <f>N°123!G13</f>
        <v>0</v>
      </c>
      <c r="C14" s="3">
        <f>IF(Paramètres!B5="","",Paramètres!B5)</f>
        <v>100</v>
      </c>
      <c r="D14" s="3" t="str">
        <f>IF(B14&lt;C14,"commander","")</f>
        <v>commander</v>
      </c>
      <c r="E14" s="42">
        <f>IF(A14="","",IF(B14&lt;C14,C14-B14,""))</f>
        <v>100</v>
      </c>
      <c r="F14" s="38">
        <f>IF(A14="","",VLOOKUP(A14,Produits!$B$13:$F$16,5))</f>
        <v>0.77083333333333337</v>
      </c>
      <c r="G14" s="3" t="str">
        <f>IF(F14="","",IF(F14&lt;(17.5/24),"à 18:00","à 9:00"))</f>
        <v>à 9:00</v>
      </c>
      <c r="H14" s="39">
        <f t="shared" ref="H14:H16" ca="1" si="0">IF(G14="","",IF(G14="à 9:00",TODAY()+1,TODAY()))</f>
        <v>42704</v>
      </c>
    </row>
    <row r="15" spans="1:9" ht="23.25" x14ac:dyDescent="0.35">
      <c r="A15" s="3">
        <v>124</v>
      </c>
      <c r="B15" s="3">
        <f>N°124!G13</f>
        <v>40</v>
      </c>
      <c r="C15" s="3">
        <f>IF(Paramètres!B6="","",Paramètres!B6)</f>
        <v>300</v>
      </c>
      <c r="D15" s="3" t="str">
        <f>IF(B15&lt;C15,"commander","")</f>
        <v>commander</v>
      </c>
      <c r="E15" s="42">
        <f t="shared" ref="E15:E17" si="1">IF(A15="","",IF(B15&lt;C15,C15-B15,""))</f>
        <v>260</v>
      </c>
      <c r="F15" s="38">
        <f>IF(A15="","",VLOOKUP(A15,Produits!$B$13:$F$16,5))</f>
        <v>0.41666666666666669</v>
      </c>
      <c r="G15" s="3" t="str">
        <f t="shared" ref="G15:G17" si="2">IF(F15="","",IF(F15&lt;(17.5/24),"à 18:00","à 9:00"))</f>
        <v>à 18:00</v>
      </c>
      <c r="H15" s="39">
        <f t="shared" ca="1" si="0"/>
        <v>42703</v>
      </c>
    </row>
    <row r="16" spans="1:9" ht="23.25" x14ac:dyDescent="0.35">
      <c r="A16" s="3">
        <v>125</v>
      </c>
      <c r="B16" s="3">
        <f>N°125!G14</f>
        <v>35</v>
      </c>
      <c r="C16" s="3">
        <f>IF(Paramètres!B7="","",Paramètres!B7)</f>
        <v>200</v>
      </c>
      <c r="D16" s="3" t="str">
        <f>IF(B16&lt;C16,"commander","")</f>
        <v>commander</v>
      </c>
      <c r="E16" s="42">
        <f t="shared" si="1"/>
        <v>165</v>
      </c>
      <c r="F16" s="38">
        <f>IF(A16="","",VLOOKUP(A16,Produits!$B$13:$F$16,5))</f>
        <v>0.64583333333333337</v>
      </c>
      <c r="G16" s="3" t="str">
        <f t="shared" si="2"/>
        <v>à 18:00</v>
      </c>
      <c r="H16" s="39">
        <f t="shared" ca="1" si="0"/>
        <v>42703</v>
      </c>
    </row>
    <row r="17" spans="1:8" ht="23.25" x14ac:dyDescent="0.35">
      <c r="A17" s="3">
        <v>126</v>
      </c>
      <c r="B17" s="3">
        <f>N°126!G15</f>
        <v>100</v>
      </c>
      <c r="C17" s="3">
        <f>IF(Paramètres!B8="","",Paramètres!B8)</f>
        <v>250</v>
      </c>
      <c r="D17" s="3" t="str">
        <f>IF(B17&lt;C17,"commander","")</f>
        <v>commander</v>
      </c>
      <c r="E17" s="42">
        <f t="shared" si="1"/>
        <v>150</v>
      </c>
      <c r="F17" s="38">
        <f>IF(A17="","",VLOOKUP(A17,Produits!$B$13:$F$16,5))</f>
        <v>0.78125</v>
      </c>
      <c r="G17" s="3" t="str">
        <f t="shared" si="2"/>
        <v>à 9:00</v>
      </c>
      <c r="H17" s="39">
        <f ca="1">IF(G17="","",IF(G17="à 9:00",TODAY()+1,TODAY()))</f>
        <v>42704</v>
      </c>
    </row>
    <row r="18" spans="1:8" ht="21" x14ac:dyDescent="0.35">
      <c r="F18" s="23"/>
    </row>
    <row r="22" spans="1:8" x14ac:dyDescent="0.25">
      <c r="E22" s="24" t="s">
        <v>45</v>
      </c>
    </row>
    <row r="23" spans="1:8" x14ac:dyDescent="0.25">
      <c r="E23" s="24"/>
    </row>
  </sheetData>
  <mergeCells count="1">
    <mergeCell ref="A1:I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9" r:id="rId4" name="Button 7">
              <controlPr defaultSize="0" print="0" autoFill="0" autoPict="0" macro="[0]!Parametres">
                <anchor moveWithCells="1" sizeWithCells="1">
                  <from>
                    <xdr:col>8</xdr:col>
                    <xdr:colOff>76200</xdr:colOff>
                    <xdr:row>13</xdr:row>
                    <xdr:rowOff>57150</xdr:rowOff>
                  </from>
                  <to>
                    <xdr:col>8</xdr:col>
                    <xdr:colOff>476250</xdr:colOff>
                    <xdr:row>26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Sortie">
                <anchor moveWithCells="1" sizeWithCells="1">
                  <from>
                    <xdr:col>5</xdr:col>
                    <xdr:colOff>1304925</xdr:colOff>
                    <xdr:row>1</xdr:row>
                    <xdr:rowOff>180975</xdr:rowOff>
                  </from>
                  <to>
                    <xdr:col>7</xdr:col>
                    <xdr:colOff>1838325</xdr:colOff>
                    <xdr:row>8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Button 3">
              <controlPr defaultSize="0" print="0" autoFill="0" autoPict="0" macro="[0]!afficherfenetre">
                <anchor moveWithCells="1" sizeWithCells="1">
                  <from>
                    <xdr:col>0</xdr:col>
                    <xdr:colOff>723900</xdr:colOff>
                    <xdr:row>1</xdr:row>
                    <xdr:rowOff>152400</xdr:rowOff>
                  </from>
                  <to>
                    <xdr:col>3</xdr:col>
                    <xdr:colOff>0</xdr:colOff>
                    <xdr:row>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7" name="Button 4">
              <controlPr defaultSize="0" print="0" autoFill="0" autoPict="0" macro="[0]!FEUILLECOMMANDE">
                <anchor moveWithCells="1" sizeWithCells="1">
                  <from>
                    <xdr:col>0</xdr:col>
                    <xdr:colOff>762000</xdr:colOff>
                    <xdr:row>18</xdr:row>
                    <xdr:rowOff>95250</xdr:rowOff>
                  </from>
                  <to>
                    <xdr:col>3</xdr:col>
                    <xdr:colOff>19050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8" name="Button 5">
              <controlPr defaultSize="0" print="0" autoFill="0" autoPict="0" macro="[0]!Commander">
                <anchor moveWithCells="1" sizeWithCells="1">
                  <from>
                    <xdr:col>5</xdr:col>
                    <xdr:colOff>1314450</xdr:colOff>
                    <xdr:row>18</xdr:row>
                    <xdr:rowOff>133350</xdr:rowOff>
                  </from>
                  <to>
                    <xdr:col>7</xdr:col>
                    <xdr:colOff>1838325</xdr:colOff>
                    <xdr:row>25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B9"/>
  <sheetViews>
    <sheetView workbookViewId="0">
      <selection activeCell="L9" sqref="L9"/>
    </sheetView>
  </sheetViews>
  <sheetFormatPr baseColWidth="10" defaultRowHeight="15" x14ac:dyDescent="0.25"/>
  <cols>
    <col min="1" max="1" width="25" style="40" customWidth="1"/>
    <col min="2" max="2" width="32.85546875" style="40" customWidth="1"/>
    <col min="3" max="16384" width="11.42578125" style="40"/>
  </cols>
  <sheetData>
    <row r="1" spans="1:2" x14ac:dyDescent="0.25">
      <c r="A1" s="40" t="s">
        <v>48</v>
      </c>
    </row>
    <row r="4" spans="1:2" ht="23.25" x14ac:dyDescent="0.35">
      <c r="A4" s="1" t="s">
        <v>2</v>
      </c>
      <c r="B4" s="1" t="s">
        <v>49</v>
      </c>
    </row>
    <row r="5" spans="1:2" ht="23.25" x14ac:dyDescent="0.35">
      <c r="A5" s="3">
        <v>123</v>
      </c>
      <c r="B5" s="3">
        <v>100</v>
      </c>
    </row>
    <row r="6" spans="1:2" ht="23.25" x14ac:dyDescent="0.35">
      <c r="A6" s="3">
        <v>124</v>
      </c>
      <c r="B6" s="3">
        <v>300</v>
      </c>
    </row>
    <row r="7" spans="1:2" ht="23.25" x14ac:dyDescent="0.35">
      <c r="A7" s="3">
        <v>125</v>
      </c>
      <c r="B7" s="3">
        <v>200</v>
      </c>
    </row>
    <row r="8" spans="1:2" ht="23.25" x14ac:dyDescent="0.35">
      <c r="A8" s="3">
        <v>126</v>
      </c>
      <c r="B8" s="3">
        <v>250</v>
      </c>
    </row>
    <row r="9" spans="1:2" ht="23.25" x14ac:dyDescent="0.35">
      <c r="A9" s="41"/>
      <c r="B9" s="41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6625" r:id="rId3" name="Button 1">
              <controlPr defaultSize="0" print="0" autoFill="0" autoPict="0" macro="[0]!Retouraccueil">
                <anchor moveWithCells="1" sizeWithCells="1">
                  <from>
                    <xdr:col>4</xdr:col>
                    <xdr:colOff>590550</xdr:colOff>
                    <xdr:row>10</xdr:row>
                    <xdr:rowOff>66675</xdr:rowOff>
                  </from>
                  <to>
                    <xdr:col>11</xdr:col>
                    <xdr:colOff>57150</xdr:colOff>
                    <xdr:row>17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D7"/>
  <sheetViews>
    <sheetView workbookViewId="0">
      <selection activeCell="C2" sqref="C2"/>
    </sheetView>
  </sheetViews>
  <sheetFormatPr baseColWidth="10" defaultRowHeight="15" x14ac:dyDescent="0.25"/>
  <cols>
    <col min="1" max="1" width="25.5703125" style="25" customWidth="1"/>
    <col min="2" max="2" width="26.5703125" style="25" customWidth="1"/>
    <col min="3" max="3" width="23.28515625" style="25" customWidth="1"/>
    <col min="4" max="4" width="26.42578125" style="25" customWidth="1"/>
    <col min="5" max="16384" width="11.42578125" style="25"/>
  </cols>
  <sheetData>
    <row r="1" spans="1:4" ht="23.25" x14ac:dyDescent="0.35">
      <c r="A1" s="1" t="s">
        <v>2</v>
      </c>
      <c r="B1" s="1" t="s">
        <v>3</v>
      </c>
      <c r="C1" s="1" t="s">
        <v>26</v>
      </c>
      <c r="D1" s="1" t="s">
        <v>23</v>
      </c>
    </row>
    <row r="2" spans="1:4" ht="23.25" x14ac:dyDescent="0.35">
      <c r="A2" s="3">
        <v>123</v>
      </c>
      <c r="B2" s="3">
        <f>N°123!G13</f>
        <v>0</v>
      </c>
      <c r="C2" s="3"/>
      <c r="D2" s="3">
        <f>B2+C2</f>
        <v>0</v>
      </c>
    </row>
    <row r="3" spans="1:4" ht="23.25" x14ac:dyDescent="0.35">
      <c r="A3" s="3">
        <v>124</v>
      </c>
      <c r="B3" s="3">
        <f>N°124!G13</f>
        <v>40</v>
      </c>
      <c r="C3" s="3"/>
      <c r="D3" s="3">
        <f t="shared" ref="D3:D5" si="0">B3+C3</f>
        <v>40</v>
      </c>
    </row>
    <row r="4" spans="1:4" ht="23.25" x14ac:dyDescent="0.35">
      <c r="A4" s="3">
        <v>125</v>
      </c>
      <c r="B4" s="3">
        <f>N°125!G14</f>
        <v>35</v>
      </c>
      <c r="C4" s="3"/>
      <c r="D4" s="3">
        <f t="shared" si="0"/>
        <v>35</v>
      </c>
    </row>
    <row r="5" spans="1:4" ht="23.25" x14ac:dyDescent="0.35">
      <c r="A5" s="3">
        <v>126</v>
      </c>
      <c r="B5" s="3">
        <f>N°126!G15</f>
        <v>100</v>
      </c>
      <c r="C5" s="3"/>
      <c r="D5" s="3">
        <f t="shared" si="0"/>
        <v>100</v>
      </c>
    </row>
    <row r="7" spans="1:4" x14ac:dyDescent="0.25">
      <c r="B7" s="26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Retouraccueil">
                <anchor moveWithCells="1" sizeWithCells="1">
                  <from>
                    <xdr:col>0</xdr:col>
                    <xdr:colOff>590550</xdr:colOff>
                    <xdr:row>11</xdr:row>
                    <xdr:rowOff>171450</xdr:rowOff>
                  </from>
                  <to>
                    <xdr:col>3</xdr:col>
                    <xdr:colOff>361950</xdr:colOff>
                    <xdr:row>18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Button 2">
              <controlPr defaultSize="0" print="0" autoFill="0" autoPict="0" macro="[0]!QUITTERenregistrer">
                <anchor moveWithCells="1" sizeWithCells="1">
                  <from>
                    <xdr:col>4</xdr:col>
                    <xdr:colOff>552450</xdr:colOff>
                    <xdr:row>11</xdr:row>
                    <xdr:rowOff>142875</xdr:rowOff>
                  </from>
                  <to>
                    <xdr:col>11</xdr:col>
                    <xdr:colOff>47625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7" r:id="rId6" name="Button 9">
              <controlPr defaultSize="0" print="0" autoFill="0" autoPict="0" macro="[0]!validerentrees">
                <anchor moveWithCells="1" sizeWithCells="1">
                  <from>
                    <xdr:col>4</xdr:col>
                    <xdr:colOff>581025</xdr:colOff>
                    <xdr:row>1</xdr:row>
                    <xdr:rowOff>200025</xdr:rowOff>
                  </from>
                  <to>
                    <xdr:col>11</xdr:col>
                    <xdr:colOff>47625</xdr:colOff>
                    <xdr:row>6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D5"/>
  <sheetViews>
    <sheetView workbookViewId="0">
      <selection activeCell="D8" sqref="D8"/>
    </sheetView>
  </sheetViews>
  <sheetFormatPr baseColWidth="10" defaultRowHeight="15" x14ac:dyDescent="0.25"/>
  <cols>
    <col min="1" max="1" width="30" style="27" customWidth="1"/>
    <col min="2" max="2" width="26.42578125" style="27" customWidth="1"/>
    <col min="3" max="3" width="28" style="27" customWidth="1"/>
    <col min="4" max="4" width="32" style="27" customWidth="1"/>
    <col min="5" max="16384" width="11.42578125" style="27"/>
  </cols>
  <sheetData>
    <row r="1" spans="1:4" ht="23.25" x14ac:dyDescent="0.35">
      <c r="A1" s="1" t="s">
        <v>2</v>
      </c>
      <c r="B1" s="1" t="s">
        <v>3</v>
      </c>
      <c r="C1" s="1" t="s">
        <v>27</v>
      </c>
      <c r="D1" s="1" t="s">
        <v>23</v>
      </c>
    </row>
    <row r="2" spans="1:4" ht="23.25" x14ac:dyDescent="0.35">
      <c r="A2" s="3">
        <v>123</v>
      </c>
      <c r="B2" s="3">
        <f>N°123!G13</f>
        <v>0</v>
      </c>
      <c r="C2" s="3">
        <v>29</v>
      </c>
      <c r="D2" s="3">
        <f>B2-C2</f>
        <v>-29</v>
      </c>
    </row>
    <row r="3" spans="1:4" ht="23.25" x14ac:dyDescent="0.35">
      <c r="A3" s="3">
        <v>124</v>
      </c>
      <c r="B3" s="3">
        <f>N°124!G13</f>
        <v>40</v>
      </c>
      <c r="C3" s="3">
        <v>40</v>
      </c>
      <c r="D3" s="3">
        <f t="shared" ref="D3:D5" si="0">B3-C3</f>
        <v>0</v>
      </c>
    </row>
    <row r="4" spans="1:4" ht="23.25" x14ac:dyDescent="0.35">
      <c r="A4" s="3">
        <v>125</v>
      </c>
      <c r="B4" s="3">
        <f>N°125!G14</f>
        <v>35</v>
      </c>
      <c r="C4" s="3">
        <v>22</v>
      </c>
      <c r="D4" s="3">
        <f t="shared" si="0"/>
        <v>13</v>
      </c>
    </row>
    <row r="5" spans="1:4" ht="23.25" x14ac:dyDescent="0.35">
      <c r="A5" s="3">
        <v>126</v>
      </c>
      <c r="B5" s="3">
        <f>N°126!G15</f>
        <v>100</v>
      </c>
      <c r="C5" s="3">
        <v>87</v>
      </c>
      <c r="D5" s="3">
        <f t="shared" si="0"/>
        <v>13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Retouraccueil">
                <anchor moveWithCells="1" sizeWithCells="1">
                  <from>
                    <xdr:col>0</xdr:col>
                    <xdr:colOff>552450</xdr:colOff>
                    <xdr:row>13</xdr:row>
                    <xdr:rowOff>76200</xdr:rowOff>
                  </from>
                  <to>
                    <xdr:col>2</xdr:col>
                    <xdr:colOff>809625</xdr:colOff>
                    <xdr:row>19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>
                <anchor moveWithCells="1" sizeWithCells="1">
                  <from>
                    <xdr:col>3</xdr:col>
                    <xdr:colOff>219075</xdr:colOff>
                    <xdr:row>13</xdr:row>
                    <xdr:rowOff>76200</xdr:rowOff>
                  </from>
                  <to>
                    <xdr:col>6</xdr:col>
                    <xdr:colOff>581025</xdr:colOff>
                    <xdr:row>19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F2:G13"/>
  <sheetViews>
    <sheetView workbookViewId="0">
      <selection activeCell="G13" sqref="G13"/>
    </sheetView>
  </sheetViews>
  <sheetFormatPr baseColWidth="10" defaultRowHeight="15" x14ac:dyDescent="0.25"/>
  <cols>
    <col min="1" max="5" width="11.42578125" style="15"/>
    <col min="6" max="6" width="34.28515625" style="15" customWidth="1"/>
    <col min="7" max="7" width="33.42578125" style="15" customWidth="1"/>
    <col min="8" max="16384" width="11.42578125" style="15"/>
  </cols>
  <sheetData>
    <row r="2" spans="6:7" ht="23.25" x14ac:dyDescent="0.35">
      <c r="F2" s="13" t="s">
        <v>29</v>
      </c>
      <c r="G2" s="14">
        <f>IF(F13="","",VLOOKUP(N°123!F13,Produits!$B$13:$F$16,1))</f>
        <v>123</v>
      </c>
    </row>
    <row r="3" spans="6:7" ht="23.25" x14ac:dyDescent="0.35">
      <c r="F3" s="13" t="s">
        <v>28</v>
      </c>
      <c r="G3" s="14">
        <f>IF(F13="","",VLOOKUP(N°123!F13,Produits!$B$13:$F$16,2))</f>
        <v>218</v>
      </c>
    </row>
    <row r="4" spans="6:7" ht="23.25" x14ac:dyDescent="0.35">
      <c r="F4" s="13" t="s">
        <v>30</v>
      </c>
      <c r="G4" s="14" t="e">
        <f>IF(F13="","",VLOOKUP(F13,Fournisseur!$A$2:$E$5,2))</f>
        <v>#N/A</v>
      </c>
    </row>
    <row r="12" spans="6:7" ht="21" x14ac:dyDescent="0.35">
      <c r="F12" s="16" t="s">
        <v>0</v>
      </c>
      <c r="G12" s="16" t="s">
        <v>1</v>
      </c>
    </row>
    <row r="13" spans="6:7" ht="23.25" x14ac:dyDescent="0.35">
      <c r="F13" s="17">
        <v>123</v>
      </c>
      <c r="G13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F1:G14"/>
  <sheetViews>
    <sheetView workbookViewId="0">
      <selection activeCell="G13" sqref="G13"/>
    </sheetView>
  </sheetViews>
  <sheetFormatPr baseColWidth="10" defaultRowHeight="15" x14ac:dyDescent="0.25"/>
  <cols>
    <col min="1" max="5" width="11.42578125" style="2"/>
    <col min="6" max="6" width="35.42578125" style="2" customWidth="1"/>
    <col min="7" max="7" width="30.42578125" style="2" customWidth="1"/>
    <col min="8" max="16384" width="11.42578125" style="2"/>
  </cols>
  <sheetData>
    <row r="1" spans="6:7" ht="23.25" x14ac:dyDescent="0.35">
      <c r="F1" s="6" t="s">
        <v>29</v>
      </c>
      <c r="G1" s="7">
        <f>IF(F13="","",VLOOKUP(F13,Produits!$B$13:$F$16,1))</f>
        <v>124</v>
      </c>
    </row>
    <row r="2" spans="6:7" ht="23.25" x14ac:dyDescent="0.35">
      <c r="F2" s="6" t="s">
        <v>28</v>
      </c>
      <c r="G2" s="7">
        <f>IF(F13="","",VLOOKUP(F13,Produits!$B$13:$F$16,2))</f>
        <v>219</v>
      </c>
    </row>
    <row r="3" spans="6:7" ht="23.25" x14ac:dyDescent="0.35">
      <c r="F3" s="6" t="s">
        <v>30</v>
      </c>
      <c r="G3" s="7" t="e">
        <f>IF(F13="","",VLOOKUP(F13,Fournisseur!$A$2:$E$5,2))</f>
        <v>#N/A</v>
      </c>
    </row>
    <row r="12" spans="6:7" ht="23.25" x14ac:dyDescent="0.35">
      <c r="F12" s="1" t="s">
        <v>0</v>
      </c>
      <c r="G12" s="1" t="s">
        <v>1</v>
      </c>
    </row>
    <row r="13" spans="6:7" ht="23.25" x14ac:dyDescent="0.35">
      <c r="F13" s="3">
        <v>124</v>
      </c>
      <c r="G13" s="3">
        <v>40</v>
      </c>
    </row>
    <row r="14" spans="6:7" x14ac:dyDescent="0.25">
      <c r="G14" s="18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F2:G14"/>
  <sheetViews>
    <sheetView workbookViewId="0">
      <selection activeCell="G14" sqref="G14"/>
    </sheetView>
  </sheetViews>
  <sheetFormatPr baseColWidth="10" defaultRowHeight="15" x14ac:dyDescent="0.25"/>
  <cols>
    <col min="1" max="5" width="11.42578125" style="2"/>
    <col min="6" max="6" width="36" style="2" customWidth="1"/>
    <col min="7" max="7" width="40.28515625" style="2" customWidth="1"/>
    <col min="8" max="16384" width="11.42578125" style="2"/>
  </cols>
  <sheetData>
    <row r="2" spans="6:7" ht="23.25" x14ac:dyDescent="0.35">
      <c r="F2" s="6" t="s">
        <v>29</v>
      </c>
      <c r="G2" s="7">
        <f>IF(F14="","",VLOOKUP(F14,Produits!$B$13:$F$16,1))</f>
        <v>125</v>
      </c>
    </row>
    <row r="3" spans="6:7" ht="23.25" x14ac:dyDescent="0.35">
      <c r="F3" s="6" t="s">
        <v>28</v>
      </c>
      <c r="G3" s="7">
        <f>IF(F14="","",VLOOKUP(F14,Produits!$B$13:$F$16,2))</f>
        <v>220</v>
      </c>
    </row>
    <row r="4" spans="6:7" ht="23.25" x14ac:dyDescent="0.35">
      <c r="F4" s="6" t="s">
        <v>30</v>
      </c>
      <c r="G4" s="7" t="e">
        <f>IF(F14="","",VLOOKUP(F14,Fournisseur!$A$2:$E$5,2))</f>
        <v>#N/A</v>
      </c>
    </row>
    <row r="13" spans="6:7" ht="23.25" x14ac:dyDescent="0.35">
      <c r="F13" s="1" t="s">
        <v>0</v>
      </c>
      <c r="G13" s="1" t="s">
        <v>1</v>
      </c>
    </row>
    <row r="14" spans="6:7" ht="23.25" x14ac:dyDescent="0.35">
      <c r="F14" s="3">
        <v>125</v>
      </c>
      <c r="G14" s="3">
        <v>35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F2:G15"/>
  <sheetViews>
    <sheetView topLeftCell="A10" workbookViewId="0">
      <selection activeCell="G15" sqref="G15"/>
    </sheetView>
  </sheetViews>
  <sheetFormatPr baseColWidth="10" defaultRowHeight="15" x14ac:dyDescent="0.25"/>
  <cols>
    <col min="1" max="5" width="11.42578125" style="2"/>
    <col min="6" max="6" width="34" style="2" customWidth="1"/>
    <col min="7" max="7" width="49" style="2" customWidth="1"/>
    <col min="8" max="16384" width="11.42578125" style="2"/>
  </cols>
  <sheetData>
    <row r="2" spans="6:7" ht="23.25" x14ac:dyDescent="0.35">
      <c r="F2" s="6" t="s">
        <v>29</v>
      </c>
      <c r="G2" s="7">
        <f>IF(F15="","",VLOOKUP(F15,Produits!$B$13:$F$16,1))</f>
        <v>126</v>
      </c>
    </row>
    <row r="3" spans="6:7" ht="23.25" x14ac:dyDescent="0.35">
      <c r="F3" s="6" t="s">
        <v>28</v>
      </c>
      <c r="G3" s="7">
        <f>IF(F15="","",VLOOKUP(F15,Produits!$B$13:$F$16,2))</f>
        <v>221</v>
      </c>
    </row>
    <row r="4" spans="6:7" ht="23.25" x14ac:dyDescent="0.35">
      <c r="F4" s="6" t="s">
        <v>30</v>
      </c>
      <c r="G4" s="7" t="e">
        <f>IF(F15="","",VLOOKUP(F15,Fournisseur!$A$2:$E$5,2))</f>
        <v>#N/A</v>
      </c>
    </row>
    <row r="14" spans="6:7" ht="23.25" x14ac:dyDescent="0.35">
      <c r="F14" s="1" t="s">
        <v>0</v>
      </c>
      <c r="G14" s="1" t="s">
        <v>1</v>
      </c>
    </row>
    <row r="15" spans="6:7" ht="23.25" x14ac:dyDescent="0.35">
      <c r="F15" s="3">
        <v>126</v>
      </c>
      <c r="G15" s="3">
        <v>100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F6"/>
  <sheetViews>
    <sheetView workbookViewId="0">
      <selection activeCell="D13" sqref="D13"/>
    </sheetView>
  </sheetViews>
  <sheetFormatPr baseColWidth="10" defaultRowHeight="15" x14ac:dyDescent="0.25"/>
  <cols>
    <col min="1" max="1" width="36.28515625" style="29" customWidth="1"/>
    <col min="2" max="2" width="32" style="2" bestFit="1" customWidth="1"/>
    <col min="3" max="3" width="41.140625" style="2" bestFit="1" customWidth="1"/>
    <col min="4" max="4" width="13" style="2" customWidth="1"/>
    <col min="5" max="5" width="25.5703125" style="2" customWidth="1"/>
    <col min="6" max="6" width="58" style="2" bestFit="1" customWidth="1"/>
    <col min="7" max="16384" width="11.42578125" style="2"/>
  </cols>
  <sheetData>
    <row r="1" spans="1:6" ht="23.25" x14ac:dyDescent="0.35">
      <c r="A1" s="28" t="s">
        <v>4</v>
      </c>
      <c r="B1" s="1" t="s">
        <v>5</v>
      </c>
      <c r="C1" s="1" t="s">
        <v>6</v>
      </c>
      <c r="D1" s="1" t="s">
        <v>7</v>
      </c>
      <c r="E1" s="1" t="s">
        <v>8</v>
      </c>
      <c r="F1" s="1" t="s">
        <v>60</v>
      </c>
    </row>
    <row r="2" spans="1:6" ht="27" customHeight="1" x14ac:dyDescent="0.35">
      <c r="A2" s="30">
        <v>218</v>
      </c>
      <c r="B2" s="8" t="s">
        <v>9</v>
      </c>
      <c r="C2" s="3" t="s">
        <v>32</v>
      </c>
      <c r="D2" s="3">
        <v>47150</v>
      </c>
      <c r="E2" s="3" t="s">
        <v>10</v>
      </c>
      <c r="F2" s="44" t="s">
        <v>61</v>
      </c>
    </row>
    <row r="3" spans="1:6" ht="22.5" customHeight="1" x14ac:dyDescent="0.35">
      <c r="A3" s="30">
        <v>219</v>
      </c>
      <c r="B3" s="8" t="s">
        <v>11</v>
      </c>
      <c r="C3" s="3" t="s">
        <v>33</v>
      </c>
      <c r="D3" s="3">
        <v>65500</v>
      </c>
      <c r="E3" s="3" t="s">
        <v>12</v>
      </c>
      <c r="F3" s="44" t="s">
        <v>62</v>
      </c>
    </row>
    <row r="4" spans="1:6" ht="23.25" x14ac:dyDescent="0.35">
      <c r="A4" s="30">
        <v>220</v>
      </c>
      <c r="B4" s="3" t="s">
        <v>13</v>
      </c>
      <c r="C4" s="3" t="s">
        <v>34</v>
      </c>
      <c r="D4" s="3">
        <v>33000</v>
      </c>
      <c r="E4" s="3" t="s">
        <v>14</v>
      </c>
      <c r="F4" s="44" t="s">
        <v>63</v>
      </c>
    </row>
    <row r="5" spans="1:6" ht="23.25" x14ac:dyDescent="0.35">
      <c r="A5" s="30">
        <v>221</v>
      </c>
      <c r="B5" s="3" t="s">
        <v>15</v>
      </c>
      <c r="C5" s="3" t="s">
        <v>35</v>
      </c>
      <c r="D5" s="3">
        <v>24105</v>
      </c>
      <c r="E5" s="3" t="s">
        <v>16</v>
      </c>
      <c r="F5" s="44" t="s">
        <v>64</v>
      </c>
    </row>
    <row r="6" spans="1:6" ht="15.75" x14ac:dyDescent="0.25">
      <c r="F6" s="43"/>
    </row>
  </sheetData>
  <sortState ref="A2:E5">
    <sortCondition ref="A2"/>
  </sortState>
  <hyperlinks>
    <hyperlink ref="F2" r:id="rId1"/>
    <hyperlink ref="F3" r:id="rId2"/>
    <hyperlink ref="F4" r:id="rId3"/>
    <hyperlink ref="F5" r:id="rId4"/>
  </hyperlink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2:F16"/>
  <sheetViews>
    <sheetView zoomScale="90" zoomScaleNormal="90" workbookViewId="0">
      <selection activeCell="C20" sqref="C20:D20"/>
    </sheetView>
  </sheetViews>
  <sheetFormatPr baseColWidth="10" defaultRowHeight="15" x14ac:dyDescent="0.25"/>
  <cols>
    <col min="1" max="1" width="14.85546875" style="2" customWidth="1"/>
    <col min="2" max="3" width="35.5703125" style="2" customWidth="1"/>
    <col min="4" max="4" width="49.7109375" style="2" customWidth="1"/>
    <col min="5" max="5" width="52.140625" style="2" customWidth="1"/>
    <col min="6" max="6" width="34" style="2" customWidth="1"/>
    <col min="7" max="16384" width="11.42578125" style="2"/>
  </cols>
  <sheetData>
    <row r="2" spans="2:6" ht="33.75" x14ac:dyDescent="0.5">
      <c r="D2" s="52" t="s">
        <v>44</v>
      </c>
      <c r="E2" s="52"/>
    </row>
    <row r="6" spans="2:6" ht="6.75" customHeight="1" x14ac:dyDescent="0.25"/>
    <row r="7" spans="2:6" hidden="1" x14ac:dyDescent="0.25"/>
    <row r="8" spans="2:6" hidden="1" x14ac:dyDescent="0.25"/>
    <row r="12" spans="2:6" ht="21" x14ac:dyDescent="0.35">
      <c r="B12" s="4" t="s">
        <v>0</v>
      </c>
      <c r="C12" s="4" t="s">
        <v>59</v>
      </c>
      <c r="D12" s="4" t="s">
        <v>17</v>
      </c>
      <c r="E12" s="9" t="s">
        <v>18</v>
      </c>
      <c r="F12" s="4" t="s">
        <v>31</v>
      </c>
    </row>
    <row r="13" spans="2:6" ht="23.25" x14ac:dyDescent="0.35">
      <c r="B13" s="5">
        <v>123</v>
      </c>
      <c r="C13" s="30">
        <v>218</v>
      </c>
      <c r="D13" s="5" t="s">
        <v>47</v>
      </c>
      <c r="E13" s="10">
        <v>110</v>
      </c>
      <c r="F13" s="11">
        <v>0.77083333333333337</v>
      </c>
    </row>
    <row r="14" spans="2:6" ht="23.25" x14ac:dyDescent="0.35">
      <c r="B14" s="5">
        <v>124</v>
      </c>
      <c r="C14" s="30">
        <v>219</v>
      </c>
      <c r="D14" s="5" t="s">
        <v>19</v>
      </c>
      <c r="E14" s="10">
        <v>19</v>
      </c>
      <c r="F14" s="12">
        <v>0.41666666666666669</v>
      </c>
    </row>
    <row r="15" spans="2:6" ht="23.25" x14ac:dyDescent="0.35">
      <c r="B15" s="5">
        <v>125</v>
      </c>
      <c r="C15" s="30">
        <v>220</v>
      </c>
      <c r="D15" s="5" t="s">
        <v>20</v>
      </c>
      <c r="E15" s="10">
        <v>1099</v>
      </c>
      <c r="F15" s="12">
        <v>0.64583333333333337</v>
      </c>
    </row>
    <row r="16" spans="2:6" ht="23.25" x14ac:dyDescent="0.35">
      <c r="B16" s="5">
        <v>126</v>
      </c>
      <c r="C16" s="30">
        <v>221</v>
      </c>
      <c r="D16" s="5" t="s">
        <v>21</v>
      </c>
      <c r="E16" s="10">
        <v>23</v>
      </c>
      <c r="F16" s="12">
        <v>0.78125</v>
      </c>
    </row>
  </sheetData>
  <mergeCells count="1">
    <mergeCell ref="D2:E2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2:E20"/>
  <sheetViews>
    <sheetView topLeftCell="A9" workbookViewId="0">
      <selection activeCell="E38" sqref="E38"/>
    </sheetView>
  </sheetViews>
  <sheetFormatPr baseColWidth="10" defaultRowHeight="15" x14ac:dyDescent="0.25"/>
  <cols>
    <col min="1" max="1" width="37.28515625" style="31" customWidth="1"/>
    <col min="2" max="2" width="44.7109375" style="31" bestFit="1" customWidth="1"/>
    <col min="3" max="16384" width="11.42578125" style="31"/>
  </cols>
  <sheetData>
    <row r="2" spans="1:5" ht="21" x14ac:dyDescent="0.35">
      <c r="A2" s="36" t="s">
        <v>42</v>
      </c>
      <c r="E2" s="32"/>
    </row>
    <row r="5" spans="1:5" ht="2.25" customHeight="1" x14ac:dyDescent="0.25"/>
    <row r="6" spans="1:5" ht="21" hidden="1" x14ac:dyDescent="0.35">
      <c r="B6" s="33"/>
    </row>
    <row r="7" spans="1:5" ht="21" hidden="1" x14ac:dyDescent="0.35">
      <c r="B7" s="34"/>
    </row>
    <row r="8" spans="1:5" ht="21" x14ac:dyDescent="0.35">
      <c r="B8" s="35"/>
    </row>
    <row r="9" spans="1:5" x14ac:dyDescent="0.25">
      <c r="A9" s="2" t="s">
        <v>38</v>
      </c>
      <c r="B9" s="2" t="s">
        <v>37</v>
      </c>
    </row>
    <row r="10" spans="1:5" x14ac:dyDescent="0.25">
      <c r="A10" s="2"/>
      <c r="B10" s="2"/>
    </row>
    <row r="11" spans="1:5" x14ac:dyDescent="0.25">
      <c r="A11" s="2" t="s">
        <v>50</v>
      </c>
      <c r="B11" s="2" t="s">
        <v>46</v>
      </c>
    </row>
    <row r="12" spans="1:5" x14ac:dyDescent="0.25">
      <c r="A12" s="19">
        <v>123</v>
      </c>
      <c r="B12" s="20">
        <v>0</v>
      </c>
    </row>
    <row r="13" spans="1:5" x14ac:dyDescent="0.25">
      <c r="A13" s="21"/>
      <c r="B13" s="20">
        <v>0</v>
      </c>
    </row>
    <row r="14" spans="1:5" x14ac:dyDescent="0.25">
      <c r="A14" s="19">
        <v>124</v>
      </c>
      <c r="B14" s="20">
        <v>40</v>
      </c>
    </row>
    <row r="15" spans="1:5" x14ac:dyDescent="0.25">
      <c r="A15" s="21" t="s">
        <v>41</v>
      </c>
      <c r="B15" s="20">
        <v>40</v>
      </c>
    </row>
    <row r="16" spans="1:5" x14ac:dyDescent="0.25">
      <c r="A16" s="19">
        <v>125</v>
      </c>
      <c r="B16" s="20">
        <v>0</v>
      </c>
    </row>
    <row r="17" spans="1:2" x14ac:dyDescent="0.25">
      <c r="A17" s="21"/>
      <c r="B17" s="20">
        <v>0</v>
      </c>
    </row>
    <row r="18" spans="1:2" x14ac:dyDescent="0.25">
      <c r="A18" s="19">
        <v>126</v>
      </c>
      <c r="B18" s="20">
        <v>7</v>
      </c>
    </row>
    <row r="19" spans="1:2" x14ac:dyDescent="0.25">
      <c r="A19" s="21" t="s">
        <v>40</v>
      </c>
      <c r="B19" s="20">
        <v>7</v>
      </c>
    </row>
    <row r="20" spans="1:2" x14ac:dyDescent="0.25">
      <c r="A20" s="19" t="s">
        <v>22</v>
      </c>
      <c r="B20" s="20">
        <v>47</v>
      </c>
    </row>
  </sheetData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10" r:id="rId5" name="Button 2">
              <controlPr defaultSize="0" print="0" autoFill="0" autoPict="0" macro="[0]!imprimercommande">
                <anchor moveWithCells="1" sizeWithCells="1">
                  <from>
                    <xdr:col>3</xdr:col>
                    <xdr:colOff>209550</xdr:colOff>
                    <xdr:row>5</xdr:row>
                    <xdr:rowOff>19050</xdr:rowOff>
                  </from>
                  <to>
                    <xdr:col>6</xdr:col>
                    <xdr:colOff>266700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1" r:id="rId6" name="Button 3">
              <controlPr defaultSize="0" print="0" autoFill="0" autoPict="0">
                <anchor moveWithCells="1" sizeWithCells="1">
                  <from>
                    <xdr:col>3</xdr:col>
                    <xdr:colOff>219075</xdr:colOff>
                    <xdr:row>8</xdr:row>
                    <xdr:rowOff>247650</xdr:rowOff>
                  </from>
                  <to>
                    <xdr:col>6</xdr:col>
                    <xdr:colOff>285750</xdr:colOff>
                    <xdr:row>12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2" r:id="rId7" name="Button 4">
              <controlPr defaultSize="0" print="0" autoFill="0" autoPict="0" macro="[0]!Retouraccueil">
                <anchor moveWithCells="1" sizeWithCells="1">
                  <from>
                    <xdr:col>3</xdr:col>
                    <xdr:colOff>257175</xdr:colOff>
                    <xdr:row>13</xdr:row>
                    <xdr:rowOff>114300</xdr:rowOff>
                  </from>
                  <to>
                    <xdr:col>6</xdr:col>
                    <xdr:colOff>276225</xdr:colOff>
                    <xdr:row>17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H15"/>
  <sheetViews>
    <sheetView workbookViewId="0">
      <selection activeCell="A8" sqref="A8:C15"/>
    </sheetView>
  </sheetViews>
  <sheetFormatPr baseColWidth="10" defaultRowHeight="15.75" x14ac:dyDescent="0.25"/>
  <cols>
    <col min="1" max="1" width="62" style="45" customWidth="1"/>
    <col min="2" max="2" width="50.5703125" style="45" bestFit="1" customWidth="1"/>
    <col min="3" max="3" width="24.7109375" style="45" customWidth="1"/>
    <col min="4" max="4" width="25.42578125" style="45" customWidth="1"/>
    <col min="5" max="16384" width="11.42578125" style="45"/>
  </cols>
  <sheetData>
    <row r="1" spans="1:8" x14ac:dyDescent="0.25">
      <c r="A1" s="45" t="s">
        <v>51</v>
      </c>
      <c r="E1" s="45">
        <v>4</v>
      </c>
      <c r="H1" s="45">
        <v>2</v>
      </c>
    </row>
    <row r="2" spans="1:8" x14ac:dyDescent="0.25">
      <c r="C2" s="50" t="s">
        <v>58</v>
      </c>
      <c r="D2" s="47">
        <f>INDEX(Fournisseur!$A$2:$E$5,Mail!H1,1)</f>
        <v>219</v>
      </c>
    </row>
    <row r="3" spans="1:8" x14ac:dyDescent="0.25">
      <c r="D3" s="47" t="str">
        <f>IF(D2="","",VLOOKUP(D2,Fournisseur!A1:F5,2))</f>
        <v>Hit manufacturing</v>
      </c>
    </row>
    <row r="4" spans="1:8" x14ac:dyDescent="0.25">
      <c r="D4" s="47" t="str">
        <f>IF(D2="","",VLOOKUP(D2,Fournisseur!A1:F5,3))</f>
        <v>31 allée des platanes</v>
      </c>
    </row>
    <row r="5" spans="1:8" x14ac:dyDescent="0.25">
      <c r="D5" s="47">
        <f>IF(D2="","",VLOOKUP(D2,Fournisseur!A1:F5,4))</f>
        <v>65500</v>
      </c>
    </row>
    <row r="6" spans="1:8" x14ac:dyDescent="0.25">
      <c r="D6" s="47" t="str">
        <f>IF(D2="","",VLOOKUP(D2,Fournisseur!A1:F5,5))</f>
        <v>Marsac</v>
      </c>
    </row>
    <row r="8" spans="1:8" x14ac:dyDescent="0.25">
      <c r="A8" s="45" t="s">
        <v>65</v>
      </c>
    </row>
    <row r="9" spans="1:8" x14ac:dyDescent="0.25">
      <c r="B9" s="47">
        <f>INDEX(Produits!B13:F16,Mail!E1,1)</f>
        <v>126</v>
      </c>
      <c r="D9" s="46"/>
    </row>
    <row r="10" spans="1:8" x14ac:dyDescent="0.25">
      <c r="A10" s="45" t="s">
        <v>52</v>
      </c>
      <c r="B10" s="47">
        <f>IF(B9="","",VLOOKUP($B$9,Produits!B13:F16,2))</f>
        <v>221</v>
      </c>
    </row>
    <row r="11" spans="1:8" x14ac:dyDescent="0.25">
      <c r="A11" s="45" t="s">
        <v>54</v>
      </c>
      <c r="B11" s="48">
        <f>IF(B9="","",VLOOKUP($B$9,ACCUEIL!A14:H17,5))</f>
        <v>150</v>
      </c>
      <c r="C11" s="45" t="s">
        <v>53</v>
      </c>
    </row>
    <row r="12" spans="1:8" x14ac:dyDescent="0.25">
      <c r="A12" s="45" t="s">
        <v>55</v>
      </c>
      <c r="B12" s="49">
        <f ca="1">IF(B9="","",VLOOKUP($B$9,ACCUEIL!$A$14:$H$17,8))</f>
        <v>42704</v>
      </c>
    </row>
    <row r="14" spans="1:8" x14ac:dyDescent="0.25">
      <c r="A14" s="45" t="s">
        <v>56</v>
      </c>
    </row>
    <row r="15" spans="1:8" x14ac:dyDescent="0.25">
      <c r="A15" s="45" t="s">
        <v>57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603" r:id="rId3" name="Drop Down 3">
              <controlPr defaultSize="0" autoLine="0" autoPict="0">
                <anchor moveWithCells="1">
                  <from>
                    <xdr:col>5</xdr:col>
                    <xdr:colOff>95250</xdr:colOff>
                    <xdr:row>8</xdr:row>
                    <xdr:rowOff>123825</xdr:rowOff>
                  </from>
                  <to>
                    <xdr:col>5</xdr:col>
                    <xdr:colOff>676275</xdr:colOff>
                    <xdr:row>9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4" r:id="rId4" name="Drop Down 4">
              <controlPr defaultSize="0" autoLine="0" autoPict="0">
                <anchor moveWithCells="1">
                  <from>
                    <xdr:col>4</xdr:col>
                    <xdr:colOff>752475</xdr:colOff>
                    <xdr:row>1</xdr:row>
                    <xdr:rowOff>19050</xdr:rowOff>
                  </from>
                  <to>
                    <xdr:col>7</xdr:col>
                    <xdr:colOff>333375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ACCUEIL</vt:lpstr>
      <vt:lpstr>Paramètres</vt:lpstr>
      <vt:lpstr>Entrées</vt:lpstr>
      <vt:lpstr>Sorties</vt:lpstr>
      <vt:lpstr>N°123</vt:lpstr>
      <vt:lpstr>N°124</vt:lpstr>
      <vt:lpstr>N°125</vt:lpstr>
      <vt:lpstr>N°126</vt:lpstr>
      <vt:lpstr>Fournisseur</vt:lpstr>
      <vt:lpstr>Produits</vt:lpstr>
      <vt:lpstr>Feuille commande</vt:lpstr>
      <vt:lpstr>Mail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Gerardin</dc:creator>
  <cp:lastModifiedBy>marie gerardin</cp:lastModifiedBy>
  <cp:lastPrinted>2016-11-29T13:41:22Z</cp:lastPrinted>
  <dcterms:created xsi:type="dcterms:W3CDTF">2016-11-28T15:59:33Z</dcterms:created>
  <dcterms:modified xsi:type="dcterms:W3CDTF">2016-11-29T17:39:54Z</dcterms:modified>
</cp:coreProperties>
</file>