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426" codeName="{0EBEE25D-5E30-3CCF-7B8A-937B5088EA05}"/>
  <workbookPr codeName="ThisWorkbook" autoCompressPictures="0"/>
  <mc:AlternateContent xmlns:mc="http://schemas.openxmlformats.org/markup-compatibility/2006">
    <mc:Choice Requires="x15">
      <x15ac:absPath xmlns:x15ac="http://schemas.microsoft.com/office/spreadsheetml/2010/11/ac" url="C:\Users\Yohann\Downloads\"/>
    </mc:Choice>
  </mc:AlternateContent>
  <bookViews>
    <workbookView xWindow="0" yWindow="0" windowWidth="23070" windowHeight="10095" activeTab="2"/>
  </bookViews>
  <sheets>
    <sheet name="Interface" sheetId="53" r:id="rId1"/>
    <sheet name="Classe" sheetId="2" r:id="rId2"/>
    <sheet name="Classe Voies" sheetId="58" r:id="rId3"/>
    <sheet name="Voie (1)" sheetId="1" r:id="rId4"/>
    <sheet name="Voie (2)" sheetId="54" r:id="rId5"/>
    <sheet name="Voie (3)" sheetId="55" r:id="rId6"/>
    <sheet name="Voie (4)" sheetId="56" r:id="rId7"/>
    <sheet name="Voie (5)" sheetId="57" r:id="rId8"/>
  </sheets>
  <definedNames>
    <definedName name="Noms">Classe!$B$3:$B$28</definedName>
  </definedNames>
  <calcPr calcId="171027"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F1" i="1" l="1"/>
  <c r="A4" i="58"/>
  <c r="A5" i="58"/>
  <c r="A6" i="58"/>
  <c r="A7" i="58"/>
  <c r="A8" i="58"/>
  <c r="A9" i="58"/>
  <c r="A10" i="58"/>
  <c r="A11" i="58"/>
  <c r="A12" i="58"/>
  <c r="A13" i="58"/>
  <c r="A14" i="58"/>
  <c r="A15" i="58"/>
  <c r="A16" i="58"/>
  <c r="A17" i="58"/>
  <c r="A18" i="58"/>
  <c r="A19" i="58"/>
  <c r="A20" i="58"/>
  <c r="A21" i="58"/>
  <c r="A22" i="58"/>
  <c r="A23" i="58"/>
  <c r="A24" i="58"/>
  <c r="A25" i="58"/>
  <c r="A26" i="58"/>
  <c r="A27" i="58"/>
  <c r="A28" i="58"/>
  <c r="C1" i="2"/>
  <c r="B10" i="53"/>
  <c r="K2" i="2"/>
  <c r="G2" i="2"/>
  <c r="C12" i="1"/>
  <c r="C13" i="1"/>
  <c r="C14" i="1"/>
  <c r="C15" i="1"/>
  <c r="C16" i="1"/>
  <c r="C17" i="1"/>
  <c r="B20" i="1"/>
  <c r="D3" i="2"/>
  <c r="A12" i="53"/>
  <c r="A13" i="53"/>
  <c r="A14" i="53"/>
  <c r="A15" i="53"/>
  <c r="A16" i="53"/>
  <c r="C12" i="57"/>
  <c r="C13" i="57"/>
  <c r="C14" i="57"/>
  <c r="C15" i="57"/>
  <c r="C16" i="57"/>
  <c r="C17" i="57"/>
  <c r="B20" i="57"/>
  <c r="F1" i="57"/>
  <c r="C12" i="56"/>
  <c r="C13" i="56"/>
  <c r="C14" i="56"/>
  <c r="C15" i="56"/>
  <c r="C16" i="56"/>
  <c r="C17" i="56"/>
  <c r="B20" i="56"/>
  <c r="F1" i="56"/>
  <c r="C12" i="55"/>
  <c r="C13" i="55"/>
  <c r="C14" i="55"/>
  <c r="C15" i="55"/>
  <c r="C16" i="55"/>
  <c r="C17" i="55"/>
  <c r="B20" i="55"/>
  <c r="F1" i="55"/>
  <c r="C12" i="54"/>
  <c r="C13" i="54"/>
  <c r="C14" i="54"/>
  <c r="C15" i="54"/>
  <c r="C16" i="54"/>
  <c r="C17" i="54"/>
  <c r="B20" i="54"/>
  <c r="F1" i="54"/>
  <c r="D4" i="2"/>
  <c r="D5" i="2"/>
  <c r="D6" i="2"/>
  <c r="D8" i="2"/>
  <c r="D9" i="2"/>
  <c r="D10" i="2"/>
  <c r="D11" i="2"/>
  <c r="A4" i="2"/>
  <c r="A5" i="2"/>
  <c r="A6" i="2"/>
  <c r="A7" i="2"/>
  <c r="A8" i="2"/>
  <c r="A9" i="2"/>
  <c r="A10" i="2"/>
  <c r="A11" i="2"/>
  <c r="A12" i="2"/>
  <c r="A13" i="2"/>
  <c r="A14" i="2"/>
  <c r="A15" i="2"/>
  <c r="A16" i="2"/>
  <c r="A17" i="2"/>
  <c r="A18" i="2"/>
  <c r="A19" i="2"/>
  <c r="A20" i="2"/>
  <c r="A21" i="2"/>
  <c r="A22" i="2"/>
  <c r="A23" i="2"/>
  <c r="A24" i="2"/>
  <c r="A25" i="2"/>
  <c r="A26" i="2"/>
  <c r="A27" i="2"/>
  <c r="A28" i="2"/>
  <c r="W2" i="2"/>
  <c r="U2" i="2"/>
  <c r="V2" i="2"/>
  <c r="T2" i="2"/>
  <c r="S2" i="2"/>
  <c r="Q2" i="2"/>
  <c r="R2" i="2"/>
  <c r="P2" i="2"/>
  <c r="O2" i="2"/>
  <c r="T1" i="2"/>
  <c r="P1" i="2"/>
  <c r="L1" i="2"/>
  <c r="H1" i="2"/>
  <c r="D1" i="2"/>
</calcChain>
</file>

<file path=xl/sharedStrings.xml><?xml version="1.0" encoding="utf-8"?>
<sst xmlns="http://schemas.openxmlformats.org/spreadsheetml/2006/main" count="245" uniqueCount="90">
  <si>
    <t>NOM Pr</t>
  </si>
  <si>
    <t>Compétences Travaillées :</t>
  </si>
  <si>
    <t>Essai</t>
  </si>
  <si>
    <t>Zone atteinte</t>
  </si>
  <si>
    <t>dfg</t>
  </si>
  <si>
    <t>Zone A</t>
  </si>
  <si>
    <t>Meilleure prestation</t>
  </si>
  <si>
    <t>Zone B</t>
  </si>
  <si>
    <t>A</t>
  </si>
  <si>
    <t>Zone C</t>
  </si>
  <si>
    <t>B</t>
  </si>
  <si>
    <t>C</t>
  </si>
  <si>
    <t>Zone D</t>
  </si>
  <si>
    <t>D</t>
  </si>
  <si>
    <t>Zone :</t>
  </si>
  <si>
    <t>Nombre de voies</t>
  </si>
  <si>
    <t>Référence</t>
  </si>
  <si>
    <t>Compétence</t>
  </si>
  <si>
    <t>Comp A</t>
  </si>
  <si>
    <t>Comp B</t>
  </si>
  <si>
    <t>Comp C</t>
  </si>
  <si>
    <t>Comp D</t>
  </si>
  <si>
    <t>Comp E</t>
  </si>
  <si>
    <t>Comp F</t>
  </si>
  <si>
    <t>VOIES :</t>
  </si>
  <si>
    <t>PROFIL</t>
  </si>
  <si>
    <t>GENOU</t>
  </si>
  <si>
    <t>Voie</t>
  </si>
  <si>
    <t>COTATION</t>
  </si>
  <si>
    <t>COULEUR</t>
  </si>
  <si>
    <t>APPUI</t>
  </si>
  <si>
    <t>alex</t>
  </si>
  <si>
    <t>béatrice</t>
  </si>
  <si>
    <t>chloé</t>
  </si>
  <si>
    <t>eléonore</t>
  </si>
  <si>
    <t>georges</t>
  </si>
  <si>
    <t>hector</t>
  </si>
  <si>
    <t>izert</t>
  </si>
  <si>
    <t>john</t>
  </si>
  <si>
    <t>kévin</t>
  </si>
  <si>
    <t>lola</t>
  </si>
  <si>
    <t>manu</t>
  </si>
  <si>
    <t>noé</t>
  </si>
  <si>
    <t>olga</t>
  </si>
  <si>
    <t>ted</t>
  </si>
  <si>
    <t>pierre</t>
  </si>
  <si>
    <t>quentin</t>
  </si>
  <si>
    <t>roger</t>
  </si>
  <si>
    <t>sylvie</t>
  </si>
  <si>
    <t>ursule</t>
  </si>
  <si>
    <t>véro</t>
  </si>
  <si>
    <t>willy</t>
  </si>
  <si>
    <t>xana</t>
  </si>
  <si>
    <t>yohann</t>
  </si>
  <si>
    <t>zoé</t>
  </si>
  <si>
    <t>farid</t>
  </si>
  <si>
    <t>sélec NOM ↓</t>
  </si>
  <si>
    <t xml:space="preserve">moyenne : C </t>
  </si>
  <si>
    <t>Une photo de la voie sera insérée et collée en transparence par-dessous les zones.</t>
  </si>
  <si>
    <t>Comp.</t>
  </si>
  <si>
    <t>Voie 1</t>
  </si>
  <si>
    <t>Meilleures prestations</t>
  </si>
  <si>
    <t xml:space="preserve"> Meilleure +</t>
  </si>
  <si>
    <t>Voie 2</t>
  </si>
  <si>
    <t>(Séance 1)</t>
  </si>
  <si>
    <t>(séance 3)</t>
  </si>
  <si>
    <t>(séance 4)</t>
  </si>
  <si>
    <t>(séance 7)</t>
  </si>
  <si>
    <t>(séance 2)</t>
  </si>
  <si>
    <t>(séance 5)</t>
  </si>
  <si>
    <t>(séance 6)</t>
  </si>
  <si>
    <t>Les tableaux pour les Voies 3 et + seront ajoutées selon le nombre de feuilles</t>
  </si>
  <si>
    <t>Valeur en B20 à envoyer sur la</t>
  </si>
  <si>
    <t xml:space="preserve">feuille 'Classe Voies' dans la </t>
  </si>
  <si>
    <t>colonne C (car on est sur la Voie1)</t>
  </si>
  <si>
    <t>delphine</t>
  </si>
  <si>
    <t>et dans la ligne correspondante</t>
  </si>
  <si>
    <t>au nom selectionné en A2 (ici Chloé)</t>
  </si>
  <si>
    <t>&lt;- On veut D ici</t>
  </si>
  <si>
    <t>Qd on appuie sur le rectangle rouge</t>
  </si>
  <si>
    <t>Ne pas s'intéresser à cette feuille. Voir les feuilles 'Classe Voies' et 'Voie (1)'</t>
  </si>
  <si>
    <t>Ne pas s'intéresser à cette feuille, elle est à retravailler. Ici selon la voie sélectionnée dans la ligne 2 (liste déroulante), les cellules iront chercher la "Meilleure +" de l'élève pour la voie correspondante sur la feuille 'Classe Voies'</t>
  </si>
  <si>
    <t>Cliquer sur Essai sélectionne la première cellule vide du tableau</t>
  </si>
  <si>
    <t>L'élève clique ensuite sur la dernière zone atteinte, celle ci est envoyée dans le tableau</t>
  </si>
  <si>
    <t>Ne pas s'intéresser à cette feuille, Voir 'Voie (1) et 'Classe Voies'</t>
  </si>
  <si>
    <t>A noter qu'on pourrait le faire avec une fonction, mais dès qu'on sélectionne un autre nom d'élève sur la feuille Voie, la cellule B20 correspondante se vide inévitablement, ainsi que le tableau : il faut donc passer par une macro plutôt qu'une fonction</t>
  </si>
  <si>
    <t xml:space="preserve">Il faut donc que D apparaisse dans la première cellule vide du tableau Voie 1 de la ligne de l'élève sélectionné (ici 'Chloé') où apparaît le numéro de voie correspondant. </t>
  </si>
  <si>
    <t>La Macro rouge utilisée dans la 'Voie (1)' sera copiée pour la 'Voie (2)' etc</t>
  </si>
  <si>
    <t>mais décalée pour chercher la première cellule vide du tableau correspondant</t>
  </si>
  <si>
    <t>exemple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</si>
</sst>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i/>
      <sz val="11"/>
      <color theme="1"/>
      <name val="Calibri"/>
      <family val="2"/>
      <scheme val="minor"/>
    </font>
    <font>
      <sz val="11"/>
      <color rgb="FFFF0000"/>
      <name val="Calibri"/>
      <family val="2"/>
      <scheme val="minor"/>
    </font>
    <font>
      <u/>
      <sz val="11"/>
      <color theme="10"/>
      <name val="Calibri"/>
      <family val="2"/>
      <scheme val="minor"/>
    </font>
    <font>
      <u/>
      <sz val="11"/>
      <color theme="11"/>
      <name val="Calibri"/>
      <family val="2"/>
      <scheme val="minor"/>
    </font>
    <font>
      <sz val="11"/>
      <color theme="0"/>
      <name val="Calibri"/>
      <family val="2"/>
      <scheme val="minor"/>
    </font>
    <font>
      <sz val="11"/>
      <color theme="2"/>
      <name val="Calibri"/>
      <family val="2"/>
      <scheme val="minor"/>
    </font>
    <font>
      <sz val="11"/>
      <color theme="5" tint="0.39997558519241921"/>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7" tint="0.39997558519241921"/>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0" fontId="5" fillId="0" borderId="0" applyNumberFormat="0" applyFill="0" applyBorder="0" applyAlignment="0" applyProtection="0"/>
  </cellStyleXfs>
  <cellXfs count="59">
    <xf numFmtId="0" fontId="0" fillId="0" borderId="0" xfId="0"/>
    <xf numFmtId="0" fontId="0" fillId="0" borderId="1" xfId="0" applyBorder="1" applyAlignment="1">
      <alignment horizontal="center"/>
    </xf>
    <xf numFmtId="0" fontId="0" fillId="0" borderId="1" xfId="0" applyNumberFormat="1" applyBorder="1" applyAlignment="1">
      <alignment horizontal="center"/>
    </xf>
    <xf numFmtId="0" fontId="1" fillId="0" borderId="1" xfId="0" applyFont="1" applyBorder="1" applyAlignment="1">
      <alignment horizontal="center"/>
    </xf>
    <xf numFmtId="0" fontId="2" fillId="0" borderId="1" xfId="0" applyFont="1" applyBorder="1" applyAlignment="1">
      <alignment horizontal="center"/>
    </xf>
    <xf numFmtId="0" fontId="0" fillId="0" borderId="1" xfId="0" applyBorder="1"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xf>
    <xf numFmtId="0" fontId="0" fillId="0" borderId="1" xfId="0" applyBorder="1"/>
    <xf numFmtId="0" fontId="0" fillId="0" borderId="0" xfId="0" applyBorder="1"/>
    <xf numFmtId="0" fontId="0" fillId="0" borderId="4" xfId="0" applyBorder="1"/>
    <xf numFmtId="0" fontId="0" fillId="0" borderId="5" xfId="0" applyBorder="1"/>
    <xf numFmtId="0" fontId="0" fillId="0" borderId="2" xfId="0" applyBorder="1"/>
    <xf numFmtId="0" fontId="0" fillId="0" borderId="6" xfId="0" applyBorder="1"/>
    <xf numFmtId="0" fontId="0" fillId="0" borderId="7" xfId="0" applyBorder="1"/>
    <xf numFmtId="0" fontId="6" fillId="0" borderId="0" xfId="0" applyFont="1"/>
    <xf numFmtId="0" fontId="7" fillId="0" borderId="0" xfId="0" applyFont="1"/>
    <xf numFmtId="0" fontId="0" fillId="0" borderId="8" xfId="0" applyFont="1" applyBorder="1"/>
    <xf numFmtId="0" fontId="0" fillId="0" borderId="0" xfId="0" applyAlignment="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0" xfId="0" applyFill="1" applyBorder="1"/>
    <xf numFmtId="0" fontId="2" fillId="0" borderId="0" xfId="0" applyFont="1"/>
    <xf numFmtId="0" fontId="2" fillId="0" borderId="0" xfId="0" applyFont="1" applyAlignment="1"/>
    <xf numFmtId="0" fontId="1" fillId="0" borderId="1" xfId="0" applyFont="1" applyBorder="1" applyAlignment="1">
      <alignment horizontal="center" vertical="center"/>
    </xf>
    <xf numFmtId="0" fontId="3" fillId="0" borderId="0" xfId="0" applyFont="1"/>
    <xf numFmtId="0" fontId="0" fillId="0" borderId="17" xfId="0" applyBorder="1"/>
    <xf numFmtId="0" fontId="3" fillId="0" borderId="12" xfId="0" applyFont="1" applyBorder="1"/>
    <xf numFmtId="0" fontId="0" fillId="6" borderId="9" xfId="0" applyFill="1" applyBorder="1" applyAlignment="1">
      <alignment horizontal="center"/>
    </xf>
    <xf numFmtId="0" fontId="0" fillId="6" borderId="10" xfId="0" applyFill="1" applyBorder="1" applyAlignment="1">
      <alignment horizontal="center"/>
    </xf>
    <xf numFmtId="0" fontId="0" fillId="6" borderId="11" xfId="0" applyFill="1" applyBorder="1" applyAlignment="1">
      <alignment horizontal="center"/>
    </xf>
    <xf numFmtId="0" fontId="0" fillId="5" borderId="9" xfId="0" applyFill="1" applyBorder="1" applyAlignment="1">
      <alignment horizontal="center"/>
    </xf>
    <xf numFmtId="0" fontId="0" fillId="5" borderId="10" xfId="0" applyFill="1" applyBorder="1" applyAlignment="1">
      <alignment horizontal="center"/>
    </xf>
    <xf numFmtId="0" fontId="0" fillId="5" borderId="11" xfId="0" applyFill="1" applyBorder="1" applyAlignment="1">
      <alignment horizontal="center"/>
    </xf>
    <xf numFmtId="0" fontId="0" fillId="4" borderId="9" xfId="0" applyFill="1" applyBorder="1" applyAlignment="1">
      <alignment horizontal="center"/>
    </xf>
    <xf numFmtId="0" fontId="0" fillId="4" borderId="10" xfId="0" applyFill="1" applyBorder="1" applyAlignment="1">
      <alignment horizontal="center"/>
    </xf>
    <xf numFmtId="0" fontId="0" fillId="4" borderId="11"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0" fillId="3" borderId="11"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0" fillId="2" borderId="11" xfId="0" applyFill="1" applyBorder="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1" xfId="0" applyFont="1" applyBorder="1" applyAlignment="1">
      <alignment horizontal="center" vertical="center"/>
    </xf>
    <xf numFmtId="0" fontId="0" fillId="0" borderId="0" xfId="0" applyAlignment="1">
      <alignment horizontal="right"/>
    </xf>
    <xf numFmtId="0" fontId="0" fillId="0" borderId="2" xfId="0" applyBorder="1" applyAlignment="1">
      <alignment horizontal="center"/>
    </xf>
    <xf numFmtId="0" fontId="0" fillId="0" borderId="18" xfId="0" applyBorder="1" applyAlignment="1">
      <alignment horizontal="center"/>
    </xf>
    <xf numFmtId="0" fontId="0" fillId="0" borderId="3" xfId="0" applyBorder="1" applyAlignment="1">
      <alignment horizontal="center"/>
    </xf>
    <xf numFmtId="0" fontId="3" fillId="0" borderId="1" xfId="0" applyFont="1" applyBorder="1"/>
    <xf numFmtId="0" fontId="0" fillId="8" borderId="1" xfId="0" applyFill="1" applyBorder="1"/>
    <xf numFmtId="0" fontId="0" fillId="9" borderId="1" xfId="0" applyFill="1" applyBorder="1"/>
    <xf numFmtId="0" fontId="0" fillId="7" borderId="13" xfId="0" applyFill="1" applyBorder="1"/>
    <xf numFmtId="0" fontId="8" fillId="0" borderId="1" xfId="0" applyFont="1" applyBorder="1"/>
    <xf numFmtId="0" fontId="8" fillId="0" borderId="0" xfId="0" applyFont="1" applyAlignment="1">
      <alignment horizontal="right"/>
    </xf>
  </cellXfs>
  <cellStyles count="3">
    <cellStyle name="Lien hypertexte" xfId="1" builtinId="8" hidden="1"/>
    <cellStyle name="Lien hypertexte visité" xfId="2" builtinId="9" hidden="1"/>
    <cellStyle name="Normal" xfId="0" builtinId="0"/>
  </cellStyles>
  <dxfs count="20">
    <dxf>
      <fill>
        <patternFill>
          <bgColor rgb="FFFFDB69"/>
        </patternFill>
      </fill>
    </dxf>
    <dxf>
      <fill>
        <patternFill>
          <bgColor rgb="FF0BD798"/>
        </patternFill>
      </fill>
    </dxf>
    <dxf>
      <fill>
        <patternFill>
          <bgColor rgb="FFD2FD49"/>
        </patternFill>
      </fill>
    </dxf>
    <dxf>
      <fill>
        <patternFill>
          <bgColor rgb="FFFF6565"/>
        </patternFill>
      </fill>
    </dxf>
    <dxf>
      <fill>
        <patternFill>
          <bgColor rgb="FFFFDB69"/>
        </patternFill>
      </fill>
    </dxf>
    <dxf>
      <fill>
        <patternFill>
          <bgColor rgb="FF0BD798"/>
        </patternFill>
      </fill>
    </dxf>
    <dxf>
      <fill>
        <patternFill>
          <bgColor rgb="FFD2FD49"/>
        </patternFill>
      </fill>
    </dxf>
    <dxf>
      <fill>
        <patternFill>
          <bgColor rgb="FFFF6565"/>
        </patternFill>
      </fill>
    </dxf>
    <dxf>
      <fill>
        <patternFill>
          <bgColor rgb="FFFFDB69"/>
        </patternFill>
      </fill>
    </dxf>
    <dxf>
      <fill>
        <patternFill>
          <bgColor rgb="FF0BD798"/>
        </patternFill>
      </fill>
    </dxf>
    <dxf>
      <fill>
        <patternFill>
          <bgColor rgb="FFD2FD49"/>
        </patternFill>
      </fill>
    </dxf>
    <dxf>
      <fill>
        <patternFill>
          <bgColor rgb="FFFF6565"/>
        </patternFill>
      </fill>
    </dxf>
    <dxf>
      <fill>
        <patternFill>
          <bgColor rgb="FFFFDB69"/>
        </patternFill>
      </fill>
    </dxf>
    <dxf>
      <fill>
        <patternFill>
          <bgColor rgb="FF0BD798"/>
        </patternFill>
      </fill>
    </dxf>
    <dxf>
      <fill>
        <patternFill>
          <bgColor rgb="FFD2FD49"/>
        </patternFill>
      </fill>
    </dxf>
    <dxf>
      <fill>
        <patternFill>
          <bgColor rgb="FFFF6565"/>
        </patternFill>
      </fill>
    </dxf>
    <dxf>
      <fill>
        <patternFill>
          <bgColor rgb="FFFFDB69"/>
        </patternFill>
      </fill>
    </dxf>
    <dxf>
      <fill>
        <patternFill>
          <bgColor rgb="FF0BD798"/>
        </patternFill>
      </fill>
    </dxf>
    <dxf>
      <fill>
        <patternFill>
          <bgColor rgb="FFD2FD49"/>
        </patternFill>
      </fill>
    </dxf>
    <dxf>
      <fill>
        <patternFill>
          <bgColor rgb="FFFF6565"/>
        </patternFill>
      </fill>
    </dxf>
  </dxfs>
  <tableStyles count="0" defaultTableStyle="TableStyleMedium2" defaultPivotStyle="PivotStyleLight16"/>
  <colors>
    <mruColors>
      <color rgb="FF0BD798"/>
      <color rgb="FFB8E987"/>
      <color rgb="FFD2FD49"/>
      <color rgb="FFFFDB69"/>
      <color rgb="FFFF6565"/>
      <color rgb="FFA6D86E"/>
      <color rgb="FFDFF98B"/>
      <color rgb="FFFFFF5D"/>
      <color rgb="FFFFD54F"/>
      <color rgb="FFFFCC2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274320</xdr:colOff>
      <xdr:row>0</xdr:row>
      <xdr:rowOff>175260</xdr:rowOff>
    </xdr:from>
    <xdr:to>
      <xdr:col>7</xdr:col>
      <xdr:colOff>594360</xdr:colOff>
      <xdr:row>7</xdr:row>
      <xdr:rowOff>0</xdr:rowOff>
    </xdr:to>
    <xdr:sp macro="[0]!AjoutCompétence" textlink="">
      <xdr:nvSpPr>
        <xdr:cNvPr id="2" name="Ruban vers le haut 1">
          <a:extLst>
            <a:ext uri="{FF2B5EF4-FFF2-40B4-BE49-F238E27FC236}">
              <a16:creationId xmlns:a16="http://schemas.microsoft.com/office/drawing/2014/main" id="{00000000-0008-0000-0000-000002000000}"/>
            </a:ext>
          </a:extLst>
        </xdr:cNvPr>
        <xdr:cNvSpPr/>
      </xdr:nvSpPr>
      <xdr:spPr>
        <a:xfrm>
          <a:off x="2918460" y="175260"/>
          <a:ext cx="3489960" cy="1104900"/>
        </a:xfrm>
        <a:prstGeom prst="ribbon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Ajouter un</a:t>
          </a:r>
          <a:r>
            <a:rPr lang="fr-FR" sz="1100" baseline="0"/>
            <a:t>e compétence</a:t>
          </a:r>
          <a:endParaRPr lang="fr-FR" sz="1100"/>
        </a:p>
      </xdr:txBody>
    </xdr:sp>
    <xdr:clientData/>
  </xdr:twoCellAnchor>
  <xdr:twoCellAnchor>
    <xdr:from>
      <xdr:col>0</xdr:col>
      <xdr:colOff>7620</xdr:colOff>
      <xdr:row>2</xdr:row>
      <xdr:rowOff>0</xdr:rowOff>
    </xdr:from>
    <xdr:to>
      <xdr:col>3</xdr:col>
      <xdr:colOff>190500</xdr:colOff>
      <xdr:row>8</xdr:row>
      <xdr:rowOff>0</xdr:rowOff>
    </xdr:to>
    <xdr:sp macro="[0]!AjoutVoie" textlink="">
      <xdr:nvSpPr>
        <xdr:cNvPr id="4" name="Ruban vers le bas 3">
          <a:extLst>
            <a:ext uri="{FF2B5EF4-FFF2-40B4-BE49-F238E27FC236}">
              <a16:creationId xmlns:a16="http://schemas.microsoft.com/office/drawing/2014/main" id="{00000000-0008-0000-0000-000004000000}"/>
            </a:ext>
          </a:extLst>
        </xdr:cNvPr>
        <xdr:cNvSpPr/>
      </xdr:nvSpPr>
      <xdr:spPr>
        <a:xfrm>
          <a:off x="7620" y="365760"/>
          <a:ext cx="2827020" cy="1097280"/>
        </a:xfrm>
        <a:prstGeom prst="ribb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Ajouter une voie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533400</xdr:colOff>
      <xdr:row>2</xdr:row>
      <xdr:rowOff>95251</xdr:rowOff>
    </xdr:from>
    <xdr:to>
      <xdr:col>10</xdr:col>
      <xdr:colOff>523876</xdr:colOff>
      <xdr:row>11</xdr:row>
      <xdr:rowOff>1</xdr:rowOff>
    </xdr:to>
    <xdr:sp macro="[0]!ZoneD" textlink="">
      <xdr:nvSpPr>
        <xdr:cNvPr id="2" name="Rectangle 1">
          <a:extLst>
            <a:ext uri="{FF2B5EF4-FFF2-40B4-BE49-F238E27FC236}">
              <a16:creationId xmlns:a16="http://schemas.microsoft.com/office/drawing/2014/main" id="{00000000-0008-0000-0200-000002000000}"/>
            </a:ext>
          </a:extLst>
        </xdr:cNvPr>
        <xdr:cNvSpPr/>
      </xdr:nvSpPr>
      <xdr:spPr>
        <a:xfrm>
          <a:off x="2819400" y="476251"/>
          <a:ext cx="5324476" cy="16192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Zone D</a:t>
          </a:r>
        </a:p>
      </xdr:txBody>
    </xdr:sp>
    <xdr:clientData/>
  </xdr:twoCellAnchor>
  <xdr:twoCellAnchor>
    <xdr:from>
      <xdr:col>3</xdr:col>
      <xdr:colOff>542925</xdr:colOff>
      <xdr:row>11</xdr:row>
      <xdr:rowOff>19050</xdr:rowOff>
    </xdr:from>
    <xdr:to>
      <xdr:col>10</xdr:col>
      <xdr:colOff>533401</xdr:colOff>
      <xdr:row>17</xdr:row>
      <xdr:rowOff>9525</xdr:rowOff>
    </xdr:to>
    <xdr:sp macro="[0]!ZoneC" textlink="">
      <xdr:nvSpPr>
        <xdr:cNvPr id="4" name="Rectangle 3">
          <a:extLst>
            <a:ext uri="{FF2B5EF4-FFF2-40B4-BE49-F238E27FC236}">
              <a16:creationId xmlns:a16="http://schemas.microsoft.com/office/drawing/2014/main" id="{00000000-0008-0000-0200-000004000000}"/>
            </a:ext>
          </a:extLst>
        </xdr:cNvPr>
        <xdr:cNvSpPr/>
      </xdr:nvSpPr>
      <xdr:spPr>
        <a:xfrm>
          <a:off x="2828925" y="2114550"/>
          <a:ext cx="5324476" cy="113347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C</a:t>
          </a:r>
        </a:p>
      </xdr:txBody>
    </xdr:sp>
    <xdr:clientData/>
  </xdr:twoCellAnchor>
  <xdr:twoCellAnchor>
    <xdr:from>
      <xdr:col>3</xdr:col>
      <xdr:colOff>523875</xdr:colOff>
      <xdr:row>17</xdr:row>
      <xdr:rowOff>38100</xdr:rowOff>
    </xdr:from>
    <xdr:to>
      <xdr:col>10</xdr:col>
      <xdr:colOff>514351</xdr:colOff>
      <xdr:row>25</xdr:row>
      <xdr:rowOff>85725</xdr:rowOff>
    </xdr:to>
    <xdr:sp macro="[0]!ZoneB" textlink="">
      <xdr:nvSpPr>
        <xdr:cNvPr id="9" name="Rectangle 8">
          <a:extLst>
            <a:ext uri="{FF2B5EF4-FFF2-40B4-BE49-F238E27FC236}">
              <a16:creationId xmlns:a16="http://schemas.microsoft.com/office/drawing/2014/main" id="{00000000-0008-0000-0200-000009000000}"/>
            </a:ext>
          </a:extLst>
        </xdr:cNvPr>
        <xdr:cNvSpPr/>
      </xdr:nvSpPr>
      <xdr:spPr>
        <a:xfrm>
          <a:off x="2809875" y="2514600"/>
          <a:ext cx="5324476" cy="157162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B</a:t>
          </a:r>
        </a:p>
      </xdr:txBody>
    </xdr:sp>
    <xdr:clientData/>
  </xdr:twoCellAnchor>
  <xdr:twoCellAnchor>
    <xdr:from>
      <xdr:col>3</xdr:col>
      <xdr:colOff>523875</xdr:colOff>
      <xdr:row>25</xdr:row>
      <xdr:rowOff>114300</xdr:rowOff>
    </xdr:from>
    <xdr:to>
      <xdr:col>10</xdr:col>
      <xdr:colOff>514351</xdr:colOff>
      <xdr:row>35</xdr:row>
      <xdr:rowOff>38100</xdr:rowOff>
    </xdr:to>
    <xdr:sp macro="[0]!ZoneA" textlink="">
      <xdr:nvSpPr>
        <xdr:cNvPr id="14" name="Rectangle 13">
          <a:extLst>
            <a:ext uri="{FF2B5EF4-FFF2-40B4-BE49-F238E27FC236}">
              <a16:creationId xmlns:a16="http://schemas.microsoft.com/office/drawing/2014/main" id="{00000000-0008-0000-0200-00000E000000}"/>
            </a:ext>
          </a:extLst>
        </xdr:cNvPr>
        <xdr:cNvSpPr/>
      </xdr:nvSpPr>
      <xdr:spPr>
        <a:xfrm>
          <a:off x="2809875" y="4686300"/>
          <a:ext cx="5324476" cy="1828800"/>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A</a:t>
          </a:r>
        </a:p>
      </xdr:txBody>
    </xdr:sp>
    <xdr:clientData/>
  </xdr:twoCellAnchor>
  <xdr:twoCellAnchor>
    <xdr:from>
      <xdr:col>11</xdr:col>
      <xdr:colOff>542925</xdr:colOff>
      <xdr:row>1</xdr:row>
      <xdr:rowOff>104775</xdr:rowOff>
    </xdr:from>
    <xdr:to>
      <xdr:col>13</xdr:col>
      <xdr:colOff>152400</xdr:colOff>
      <xdr:row>9</xdr:row>
      <xdr:rowOff>9525</xdr:rowOff>
    </xdr:to>
    <xdr:sp macro="[0]!Essai" textlink="">
      <xdr:nvSpPr>
        <xdr:cNvPr id="15" name="Flèche droite rayée 14">
          <a:extLst>
            <a:ext uri="{FF2B5EF4-FFF2-40B4-BE49-F238E27FC236}">
              <a16:creationId xmlns:a16="http://schemas.microsoft.com/office/drawing/2014/main" id="{00000000-0008-0000-0200-00000F000000}"/>
            </a:ext>
          </a:extLst>
        </xdr:cNvPr>
        <xdr:cNvSpPr/>
      </xdr:nvSpPr>
      <xdr:spPr>
        <a:xfrm>
          <a:off x="8924925" y="295275"/>
          <a:ext cx="1133475" cy="14287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ESSAI</a:t>
          </a:r>
        </a:p>
      </xdr:txBody>
    </xdr:sp>
    <xdr:clientData/>
  </xdr:twoCellAnchor>
  <xdr:twoCellAnchor>
    <xdr:from>
      <xdr:col>11</xdr:col>
      <xdr:colOff>466725</xdr:colOff>
      <xdr:row>21</xdr:row>
      <xdr:rowOff>171450</xdr:rowOff>
    </xdr:from>
    <xdr:to>
      <xdr:col>13</xdr:col>
      <xdr:colOff>276225</xdr:colOff>
      <xdr:row>28</xdr:row>
      <xdr:rowOff>19050</xdr:rowOff>
    </xdr:to>
    <xdr:sp macro="" textlink="">
      <xdr:nvSpPr>
        <xdr:cNvPr id="16" name="Flèche vers le bas 15">
          <a:extLst>
            <a:ext uri="{FF2B5EF4-FFF2-40B4-BE49-F238E27FC236}">
              <a16:creationId xmlns:a16="http://schemas.microsoft.com/office/drawing/2014/main" id="{00000000-0008-0000-0200-000010000000}"/>
            </a:ext>
          </a:extLst>
        </xdr:cNvPr>
        <xdr:cNvSpPr/>
      </xdr:nvSpPr>
      <xdr:spPr>
        <a:xfrm>
          <a:off x="8848725" y="3409950"/>
          <a:ext cx="1333500" cy="11811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IMPORT</a:t>
          </a:r>
          <a:br>
            <a:rPr lang="fr-FR" sz="1100"/>
          </a:br>
          <a:r>
            <a:rPr lang="fr-FR" sz="1100"/>
            <a:t>IMAGE</a:t>
          </a:r>
        </a:p>
        <a:p>
          <a:pPr algn="l"/>
          <a:r>
            <a:rPr lang="fr-FR" sz="1100"/>
            <a:t>VOIE</a:t>
          </a:r>
        </a:p>
      </xdr:txBody>
    </xdr:sp>
    <xdr:clientData/>
  </xdr:twoCellAnchor>
  <xdr:twoCellAnchor>
    <xdr:from>
      <xdr:col>11</xdr:col>
      <xdr:colOff>542925</xdr:colOff>
      <xdr:row>28</xdr:row>
      <xdr:rowOff>95250</xdr:rowOff>
    </xdr:from>
    <xdr:to>
      <xdr:col>13</xdr:col>
      <xdr:colOff>276225</xdr:colOff>
      <xdr:row>34</xdr:row>
      <xdr:rowOff>180975</xdr:rowOff>
    </xdr:to>
    <xdr:sp macro="" textlink="">
      <xdr:nvSpPr>
        <xdr:cNvPr id="18" name="Interdiction 17">
          <a:extLst>
            <a:ext uri="{FF2B5EF4-FFF2-40B4-BE49-F238E27FC236}">
              <a16:creationId xmlns:a16="http://schemas.microsoft.com/office/drawing/2014/main" id="{00000000-0008-0000-0200-000012000000}"/>
            </a:ext>
          </a:extLst>
        </xdr:cNvPr>
        <xdr:cNvSpPr/>
      </xdr:nvSpPr>
      <xdr:spPr>
        <a:xfrm>
          <a:off x="8924925" y="4667250"/>
          <a:ext cx="1257300" cy="1228725"/>
        </a:xfrm>
        <a:prstGeom prst="noSmoking">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tx1"/>
              </a:solidFill>
            </a:rPr>
            <a:t>VEROUILLER</a:t>
          </a:r>
          <a:r>
            <a:rPr lang="fr-FR" sz="1100" baseline="0">
              <a:solidFill>
                <a:schemeClr val="tx1"/>
              </a:solidFill>
            </a:rPr>
            <a:t> ZONES</a:t>
          </a:r>
          <a:endParaRPr lang="fr-FR" sz="1100">
            <a:solidFill>
              <a:schemeClr val="tx1"/>
            </a:solidFill>
          </a:endParaRPr>
        </a:p>
      </xdr:txBody>
    </xdr:sp>
    <xdr:clientData/>
  </xdr:twoCellAnchor>
  <xdr:twoCellAnchor>
    <xdr:from>
      <xdr:col>11</xdr:col>
      <xdr:colOff>234864</xdr:colOff>
      <xdr:row>9</xdr:row>
      <xdr:rowOff>101775</xdr:rowOff>
    </xdr:from>
    <xdr:to>
      <xdr:col>13</xdr:col>
      <xdr:colOff>427973</xdr:colOff>
      <xdr:row>14</xdr:row>
      <xdr:rowOff>117433</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7620001" y="1863248"/>
          <a:ext cx="1706671" cy="824630"/>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533400</xdr:colOff>
      <xdr:row>2</xdr:row>
      <xdr:rowOff>95251</xdr:rowOff>
    </xdr:from>
    <xdr:to>
      <xdr:col>10</xdr:col>
      <xdr:colOff>523876</xdr:colOff>
      <xdr:row>11</xdr:row>
      <xdr:rowOff>1</xdr:rowOff>
    </xdr:to>
    <xdr:sp macro="[0]!ZoneD" textlink="">
      <xdr:nvSpPr>
        <xdr:cNvPr id="2" name="Rectangle 1">
          <a:extLst>
            <a:ext uri="{FF2B5EF4-FFF2-40B4-BE49-F238E27FC236}">
              <a16:creationId xmlns:a16="http://schemas.microsoft.com/office/drawing/2014/main" id="{00000000-0008-0000-0600-000002000000}"/>
            </a:ext>
          </a:extLst>
        </xdr:cNvPr>
        <xdr:cNvSpPr/>
      </xdr:nvSpPr>
      <xdr:spPr>
        <a:xfrm>
          <a:off x="2276475" y="476251"/>
          <a:ext cx="4895851" cy="1457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Zone D</a:t>
          </a:r>
        </a:p>
      </xdr:txBody>
    </xdr:sp>
    <xdr:clientData/>
  </xdr:twoCellAnchor>
  <xdr:twoCellAnchor>
    <xdr:from>
      <xdr:col>3</xdr:col>
      <xdr:colOff>542925</xdr:colOff>
      <xdr:row>11</xdr:row>
      <xdr:rowOff>19050</xdr:rowOff>
    </xdr:from>
    <xdr:to>
      <xdr:col>10</xdr:col>
      <xdr:colOff>533401</xdr:colOff>
      <xdr:row>17</xdr:row>
      <xdr:rowOff>9525</xdr:rowOff>
    </xdr:to>
    <xdr:sp macro="[0]!ZoneC" textlink="">
      <xdr:nvSpPr>
        <xdr:cNvPr id="3" name="Rectangle 2">
          <a:extLst>
            <a:ext uri="{FF2B5EF4-FFF2-40B4-BE49-F238E27FC236}">
              <a16:creationId xmlns:a16="http://schemas.microsoft.com/office/drawing/2014/main" id="{00000000-0008-0000-0600-000003000000}"/>
            </a:ext>
          </a:extLst>
        </xdr:cNvPr>
        <xdr:cNvSpPr/>
      </xdr:nvSpPr>
      <xdr:spPr>
        <a:xfrm>
          <a:off x="2286000" y="1952625"/>
          <a:ext cx="4895851" cy="113347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C</a:t>
          </a:r>
        </a:p>
      </xdr:txBody>
    </xdr:sp>
    <xdr:clientData/>
  </xdr:twoCellAnchor>
  <xdr:twoCellAnchor>
    <xdr:from>
      <xdr:col>3</xdr:col>
      <xdr:colOff>523875</xdr:colOff>
      <xdr:row>17</xdr:row>
      <xdr:rowOff>38100</xdr:rowOff>
    </xdr:from>
    <xdr:to>
      <xdr:col>10</xdr:col>
      <xdr:colOff>514351</xdr:colOff>
      <xdr:row>25</xdr:row>
      <xdr:rowOff>85725</xdr:rowOff>
    </xdr:to>
    <xdr:sp macro="[0]!ZoneB" textlink="">
      <xdr:nvSpPr>
        <xdr:cNvPr id="4" name="Rectangle 3">
          <a:extLst>
            <a:ext uri="{FF2B5EF4-FFF2-40B4-BE49-F238E27FC236}">
              <a16:creationId xmlns:a16="http://schemas.microsoft.com/office/drawing/2014/main" id="{00000000-0008-0000-0600-000004000000}"/>
            </a:ext>
          </a:extLst>
        </xdr:cNvPr>
        <xdr:cNvSpPr/>
      </xdr:nvSpPr>
      <xdr:spPr>
        <a:xfrm>
          <a:off x="2266950" y="3114675"/>
          <a:ext cx="4895851" cy="157162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B</a:t>
          </a:r>
        </a:p>
      </xdr:txBody>
    </xdr:sp>
    <xdr:clientData/>
  </xdr:twoCellAnchor>
  <xdr:twoCellAnchor>
    <xdr:from>
      <xdr:col>3</xdr:col>
      <xdr:colOff>523875</xdr:colOff>
      <xdr:row>25</xdr:row>
      <xdr:rowOff>114300</xdr:rowOff>
    </xdr:from>
    <xdr:to>
      <xdr:col>10</xdr:col>
      <xdr:colOff>514351</xdr:colOff>
      <xdr:row>35</xdr:row>
      <xdr:rowOff>38100</xdr:rowOff>
    </xdr:to>
    <xdr:sp macro="[0]!ZoneA" textlink="">
      <xdr:nvSpPr>
        <xdr:cNvPr id="5" name="Rectangle 4">
          <a:extLst>
            <a:ext uri="{FF2B5EF4-FFF2-40B4-BE49-F238E27FC236}">
              <a16:creationId xmlns:a16="http://schemas.microsoft.com/office/drawing/2014/main" id="{00000000-0008-0000-0600-000005000000}"/>
            </a:ext>
          </a:extLst>
        </xdr:cNvPr>
        <xdr:cNvSpPr/>
      </xdr:nvSpPr>
      <xdr:spPr>
        <a:xfrm>
          <a:off x="2266950" y="4714875"/>
          <a:ext cx="4895851" cy="1828800"/>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A</a:t>
          </a:r>
        </a:p>
      </xdr:txBody>
    </xdr:sp>
    <xdr:clientData/>
  </xdr:twoCellAnchor>
  <xdr:twoCellAnchor>
    <xdr:from>
      <xdr:col>11</xdr:col>
      <xdr:colOff>542925</xdr:colOff>
      <xdr:row>1</xdr:row>
      <xdr:rowOff>104775</xdr:rowOff>
    </xdr:from>
    <xdr:to>
      <xdr:col>13</xdr:col>
      <xdr:colOff>152400</xdr:colOff>
      <xdr:row>9</xdr:row>
      <xdr:rowOff>9525</xdr:rowOff>
    </xdr:to>
    <xdr:sp macro="[0]!Essai" textlink="">
      <xdr:nvSpPr>
        <xdr:cNvPr id="6" name="Flèche droite rayée 5">
          <a:extLst>
            <a:ext uri="{FF2B5EF4-FFF2-40B4-BE49-F238E27FC236}">
              <a16:creationId xmlns:a16="http://schemas.microsoft.com/office/drawing/2014/main" id="{00000000-0008-0000-0600-000006000000}"/>
            </a:ext>
          </a:extLst>
        </xdr:cNvPr>
        <xdr:cNvSpPr/>
      </xdr:nvSpPr>
      <xdr:spPr>
        <a:xfrm>
          <a:off x="7953375" y="295275"/>
          <a:ext cx="1133475" cy="14287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ESSAI</a:t>
          </a:r>
        </a:p>
      </xdr:txBody>
    </xdr:sp>
    <xdr:clientData/>
  </xdr:twoCellAnchor>
  <xdr:twoCellAnchor>
    <xdr:from>
      <xdr:col>11</xdr:col>
      <xdr:colOff>466725</xdr:colOff>
      <xdr:row>21</xdr:row>
      <xdr:rowOff>171450</xdr:rowOff>
    </xdr:from>
    <xdr:to>
      <xdr:col>13</xdr:col>
      <xdr:colOff>276225</xdr:colOff>
      <xdr:row>28</xdr:row>
      <xdr:rowOff>19050</xdr:rowOff>
    </xdr:to>
    <xdr:sp macro="" textlink="">
      <xdr:nvSpPr>
        <xdr:cNvPr id="7" name="Flèche vers le bas 6">
          <a:extLst>
            <a:ext uri="{FF2B5EF4-FFF2-40B4-BE49-F238E27FC236}">
              <a16:creationId xmlns:a16="http://schemas.microsoft.com/office/drawing/2014/main" id="{00000000-0008-0000-0600-000007000000}"/>
            </a:ext>
          </a:extLst>
        </xdr:cNvPr>
        <xdr:cNvSpPr/>
      </xdr:nvSpPr>
      <xdr:spPr>
        <a:xfrm>
          <a:off x="7877175" y="4010025"/>
          <a:ext cx="1333500" cy="11811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IMPORT</a:t>
          </a:r>
          <a:br>
            <a:rPr lang="fr-FR" sz="1100"/>
          </a:br>
          <a:r>
            <a:rPr lang="fr-FR" sz="1100"/>
            <a:t>IMAGE</a:t>
          </a:r>
        </a:p>
        <a:p>
          <a:pPr algn="l"/>
          <a:r>
            <a:rPr lang="fr-FR" sz="1100"/>
            <a:t>VOIE</a:t>
          </a:r>
        </a:p>
      </xdr:txBody>
    </xdr:sp>
    <xdr:clientData/>
  </xdr:twoCellAnchor>
  <xdr:twoCellAnchor>
    <xdr:from>
      <xdr:col>11</xdr:col>
      <xdr:colOff>542925</xdr:colOff>
      <xdr:row>28</xdr:row>
      <xdr:rowOff>95250</xdr:rowOff>
    </xdr:from>
    <xdr:to>
      <xdr:col>13</xdr:col>
      <xdr:colOff>276225</xdr:colOff>
      <xdr:row>34</xdr:row>
      <xdr:rowOff>180975</xdr:rowOff>
    </xdr:to>
    <xdr:sp macro="" textlink="">
      <xdr:nvSpPr>
        <xdr:cNvPr id="8" name="Interdiction 7">
          <a:extLst>
            <a:ext uri="{FF2B5EF4-FFF2-40B4-BE49-F238E27FC236}">
              <a16:creationId xmlns:a16="http://schemas.microsoft.com/office/drawing/2014/main" id="{00000000-0008-0000-0600-000008000000}"/>
            </a:ext>
          </a:extLst>
        </xdr:cNvPr>
        <xdr:cNvSpPr/>
      </xdr:nvSpPr>
      <xdr:spPr>
        <a:xfrm>
          <a:off x="7953375" y="5267325"/>
          <a:ext cx="1257300" cy="1228725"/>
        </a:xfrm>
        <a:prstGeom prst="noSmoking">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tx1"/>
              </a:solidFill>
            </a:rPr>
            <a:t>VEROUILLER</a:t>
          </a:r>
          <a:r>
            <a:rPr lang="fr-FR" sz="1100" baseline="0">
              <a:solidFill>
                <a:schemeClr val="tx1"/>
              </a:solidFill>
            </a:rPr>
            <a:t> ZONES</a:t>
          </a:r>
          <a:endParaRPr lang="fr-FR" sz="1100">
            <a:solidFill>
              <a:schemeClr val="tx1"/>
            </a:solidFill>
          </a:endParaRPr>
        </a:p>
      </xdr:txBody>
    </xdr:sp>
    <xdr:clientData/>
  </xdr:twoCellAnchor>
  <xdr:twoCellAnchor>
    <xdr:from>
      <xdr:col>11</xdr:col>
      <xdr:colOff>234864</xdr:colOff>
      <xdr:row>9</xdr:row>
      <xdr:rowOff>101775</xdr:rowOff>
    </xdr:from>
    <xdr:to>
      <xdr:col>13</xdr:col>
      <xdr:colOff>427973</xdr:colOff>
      <xdr:row>14</xdr:row>
      <xdr:rowOff>117433</xdr:rowOff>
    </xdr:to>
    <xdr:sp macro="" textlink="">
      <xdr:nvSpPr>
        <xdr:cNvPr id="9" name="Rectangle 8">
          <a:extLst>
            <a:ext uri="{FF2B5EF4-FFF2-40B4-BE49-F238E27FC236}">
              <a16:creationId xmlns:a16="http://schemas.microsoft.com/office/drawing/2014/main" id="{00000000-0008-0000-0600-000009000000}"/>
            </a:ext>
          </a:extLst>
        </xdr:cNvPr>
        <xdr:cNvSpPr/>
      </xdr:nvSpPr>
      <xdr:spPr>
        <a:xfrm>
          <a:off x="7645314" y="1816275"/>
          <a:ext cx="1717109" cy="806233"/>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533400</xdr:colOff>
      <xdr:row>2</xdr:row>
      <xdr:rowOff>95251</xdr:rowOff>
    </xdr:from>
    <xdr:to>
      <xdr:col>10</xdr:col>
      <xdr:colOff>523876</xdr:colOff>
      <xdr:row>11</xdr:row>
      <xdr:rowOff>1</xdr:rowOff>
    </xdr:to>
    <xdr:sp macro="[0]!ZoneD" textlink="">
      <xdr:nvSpPr>
        <xdr:cNvPr id="2" name="Rectangle 1">
          <a:extLst>
            <a:ext uri="{FF2B5EF4-FFF2-40B4-BE49-F238E27FC236}">
              <a16:creationId xmlns:a16="http://schemas.microsoft.com/office/drawing/2014/main" id="{00000000-0008-0000-0500-000002000000}"/>
            </a:ext>
          </a:extLst>
        </xdr:cNvPr>
        <xdr:cNvSpPr/>
      </xdr:nvSpPr>
      <xdr:spPr>
        <a:xfrm>
          <a:off x="2276475" y="476251"/>
          <a:ext cx="4895851" cy="1457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Zone D</a:t>
          </a:r>
        </a:p>
      </xdr:txBody>
    </xdr:sp>
    <xdr:clientData/>
  </xdr:twoCellAnchor>
  <xdr:twoCellAnchor>
    <xdr:from>
      <xdr:col>3</xdr:col>
      <xdr:colOff>542925</xdr:colOff>
      <xdr:row>11</xdr:row>
      <xdr:rowOff>19050</xdr:rowOff>
    </xdr:from>
    <xdr:to>
      <xdr:col>10</xdr:col>
      <xdr:colOff>533401</xdr:colOff>
      <xdr:row>17</xdr:row>
      <xdr:rowOff>9525</xdr:rowOff>
    </xdr:to>
    <xdr:sp macro="[0]!ZoneC" textlink="">
      <xdr:nvSpPr>
        <xdr:cNvPr id="3" name="Rectangle 2">
          <a:extLst>
            <a:ext uri="{FF2B5EF4-FFF2-40B4-BE49-F238E27FC236}">
              <a16:creationId xmlns:a16="http://schemas.microsoft.com/office/drawing/2014/main" id="{00000000-0008-0000-0500-000003000000}"/>
            </a:ext>
          </a:extLst>
        </xdr:cNvPr>
        <xdr:cNvSpPr/>
      </xdr:nvSpPr>
      <xdr:spPr>
        <a:xfrm>
          <a:off x="2286000" y="1952625"/>
          <a:ext cx="4895851" cy="113347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C</a:t>
          </a:r>
        </a:p>
      </xdr:txBody>
    </xdr:sp>
    <xdr:clientData/>
  </xdr:twoCellAnchor>
  <xdr:twoCellAnchor>
    <xdr:from>
      <xdr:col>3</xdr:col>
      <xdr:colOff>523875</xdr:colOff>
      <xdr:row>17</xdr:row>
      <xdr:rowOff>38100</xdr:rowOff>
    </xdr:from>
    <xdr:to>
      <xdr:col>10</xdr:col>
      <xdr:colOff>514351</xdr:colOff>
      <xdr:row>25</xdr:row>
      <xdr:rowOff>85725</xdr:rowOff>
    </xdr:to>
    <xdr:sp macro="[0]!ZoneB" textlink="">
      <xdr:nvSpPr>
        <xdr:cNvPr id="4" name="Rectangle 3">
          <a:extLst>
            <a:ext uri="{FF2B5EF4-FFF2-40B4-BE49-F238E27FC236}">
              <a16:creationId xmlns:a16="http://schemas.microsoft.com/office/drawing/2014/main" id="{00000000-0008-0000-0500-000004000000}"/>
            </a:ext>
          </a:extLst>
        </xdr:cNvPr>
        <xdr:cNvSpPr/>
      </xdr:nvSpPr>
      <xdr:spPr>
        <a:xfrm>
          <a:off x="2266950" y="3114675"/>
          <a:ext cx="4895851" cy="157162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B</a:t>
          </a:r>
        </a:p>
      </xdr:txBody>
    </xdr:sp>
    <xdr:clientData/>
  </xdr:twoCellAnchor>
  <xdr:twoCellAnchor>
    <xdr:from>
      <xdr:col>3</xdr:col>
      <xdr:colOff>523875</xdr:colOff>
      <xdr:row>25</xdr:row>
      <xdr:rowOff>114300</xdr:rowOff>
    </xdr:from>
    <xdr:to>
      <xdr:col>10</xdr:col>
      <xdr:colOff>514351</xdr:colOff>
      <xdr:row>35</xdr:row>
      <xdr:rowOff>38100</xdr:rowOff>
    </xdr:to>
    <xdr:sp macro="[0]!ZoneA" textlink="">
      <xdr:nvSpPr>
        <xdr:cNvPr id="5" name="Rectangle 4">
          <a:extLst>
            <a:ext uri="{FF2B5EF4-FFF2-40B4-BE49-F238E27FC236}">
              <a16:creationId xmlns:a16="http://schemas.microsoft.com/office/drawing/2014/main" id="{00000000-0008-0000-0500-000005000000}"/>
            </a:ext>
          </a:extLst>
        </xdr:cNvPr>
        <xdr:cNvSpPr/>
      </xdr:nvSpPr>
      <xdr:spPr>
        <a:xfrm>
          <a:off x="2266950" y="4714875"/>
          <a:ext cx="4895851" cy="1828800"/>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A</a:t>
          </a:r>
        </a:p>
      </xdr:txBody>
    </xdr:sp>
    <xdr:clientData/>
  </xdr:twoCellAnchor>
  <xdr:twoCellAnchor>
    <xdr:from>
      <xdr:col>11</xdr:col>
      <xdr:colOff>542925</xdr:colOff>
      <xdr:row>1</xdr:row>
      <xdr:rowOff>104775</xdr:rowOff>
    </xdr:from>
    <xdr:to>
      <xdr:col>13</xdr:col>
      <xdr:colOff>152400</xdr:colOff>
      <xdr:row>9</xdr:row>
      <xdr:rowOff>9525</xdr:rowOff>
    </xdr:to>
    <xdr:sp macro="[0]!Essai" textlink="">
      <xdr:nvSpPr>
        <xdr:cNvPr id="6" name="Flèche droite rayée 5">
          <a:extLst>
            <a:ext uri="{FF2B5EF4-FFF2-40B4-BE49-F238E27FC236}">
              <a16:creationId xmlns:a16="http://schemas.microsoft.com/office/drawing/2014/main" id="{00000000-0008-0000-0500-000006000000}"/>
            </a:ext>
          </a:extLst>
        </xdr:cNvPr>
        <xdr:cNvSpPr/>
      </xdr:nvSpPr>
      <xdr:spPr>
        <a:xfrm>
          <a:off x="7953375" y="295275"/>
          <a:ext cx="1133475" cy="14287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ESSAI</a:t>
          </a:r>
        </a:p>
      </xdr:txBody>
    </xdr:sp>
    <xdr:clientData/>
  </xdr:twoCellAnchor>
  <xdr:twoCellAnchor>
    <xdr:from>
      <xdr:col>11</xdr:col>
      <xdr:colOff>466725</xdr:colOff>
      <xdr:row>21</xdr:row>
      <xdr:rowOff>171450</xdr:rowOff>
    </xdr:from>
    <xdr:to>
      <xdr:col>13</xdr:col>
      <xdr:colOff>276225</xdr:colOff>
      <xdr:row>28</xdr:row>
      <xdr:rowOff>19050</xdr:rowOff>
    </xdr:to>
    <xdr:sp macro="" textlink="">
      <xdr:nvSpPr>
        <xdr:cNvPr id="7" name="Flèche vers le bas 6">
          <a:extLst>
            <a:ext uri="{FF2B5EF4-FFF2-40B4-BE49-F238E27FC236}">
              <a16:creationId xmlns:a16="http://schemas.microsoft.com/office/drawing/2014/main" id="{00000000-0008-0000-0500-000007000000}"/>
            </a:ext>
          </a:extLst>
        </xdr:cNvPr>
        <xdr:cNvSpPr/>
      </xdr:nvSpPr>
      <xdr:spPr>
        <a:xfrm>
          <a:off x="7877175" y="4010025"/>
          <a:ext cx="1333500" cy="11811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IMPORT</a:t>
          </a:r>
          <a:br>
            <a:rPr lang="fr-FR" sz="1100"/>
          </a:br>
          <a:r>
            <a:rPr lang="fr-FR" sz="1100"/>
            <a:t>IMAGE</a:t>
          </a:r>
        </a:p>
        <a:p>
          <a:pPr algn="l"/>
          <a:r>
            <a:rPr lang="fr-FR" sz="1100"/>
            <a:t>VOIE</a:t>
          </a:r>
        </a:p>
      </xdr:txBody>
    </xdr:sp>
    <xdr:clientData/>
  </xdr:twoCellAnchor>
  <xdr:twoCellAnchor>
    <xdr:from>
      <xdr:col>11</xdr:col>
      <xdr:colOff>542925</xdr:colOff>
      <xdr:row>28</xdr:row>
      <xdr:rowOff>95250</xdr:rowOff>
    </xdr:from>
    <xdr:to>
      <xdr:col>13</xdr:col>
      <xdr:colOff>276225</xdr:colOff>
      <xdr:row>34</xdr:row>
      <xdr:rowOff>180975</xdr:rowOff>
    </xdr:to>
    <xdr:sp macro="" textlink="">
      <xdr:nvSpPr>
        <xdr:cNvPr id="8" name="Interdiction 7">
          <a:extLst>
            <a:ext uri="{FF2B5EF4-FFF2-40B4-BE49-F238E27FC236}">
              <a16:creationId xmlns:a16="http://schemas.microsoft.com/office/drawing/2014/main" id="{00000000-0008-0000-0500-000008000000}"/>
            </a:ext>
          </a:extLst>
        </xdr:cNvPr>
        <xdr:cNvSpPr/>
      </xdr:nvSpPr>
      <xdr:spPr>
        <a:xfrm>
          <a:off x="7953375" y="5267325"/>
          <a:ext cx="1257300" cy="1228725"/>
        </a:xfrm>
        <a:prstGeom prst="noSmoking">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tx1"/>
              </a:solidFill>
            </a:rPr>
            <a:t>VEROUILLER</a:t>
          </a:r>
          <a:r>
            <a:rPr lang="fr-FR" sz="1100" baseline="0">
              <a:solidFill>
                <a:schemeClr val="tx1"/>
              </a:solidFill>
            </a:rPr>
            <a:t> ZONES</a:t>
          </a:r>
          <a:endParaRPr lang="fr-FR" sz="1100">
            <a:solidFill>
              <a:schemeClr val="tx1"/>
            </a:solidFill>
          </a:endParaRPr>
        </a:p>
      </xdr:txBody>
    </xdr:sp>
    <xdr:clientData/>
  </xdr:twoCellAnchor>
  <xdr:twoCellAnchor>
    <xdr:from>
      <xdr:col>11</xdr:col>
      <xdr:colOff>234864</xdr:colOff>
      <xdr:row>9</xdr:row>
      <xdr:rowOff>101775</xdr:rowOff>
    </xdr:from>
    <xdr:to>
      <xdr:col>13</xdr:col>
      <xdr:colOff>427973</xdr:colOff>
      <xdr:row>14</xdr:row>
      <xdr:rowOff>117433</xdr:rowOff>
    </xdr:to>
    <xdr:sp macro="" textlink="">
      <xdr:nvSpPr>
        <xdr:cNvPr id="9" name="Rectangle 8">
          <a:extLst>
            <a:ext uri="{FF2B5EF4-FFF2-40B4-BE49-F238E27FC236}">
              <a16:creationId xmlns:a16="http://schemas.microsoft.com/office/drawing/2014/main" id="{00000000-0008-0000-0500-000009000000}"/>
            </a:ext>
          </a:extLst>
        </xdr:cNvPr>
        <xdr:cNvSpPr/>
      </xdr:nvSpPr>
      <xdr:spPr>
        <a:xfrm>
          <a:off x="7645314" y="1816275"/>
          <a:ext cx="1717109" cy="806233"/>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533400</xdr:colOff>
      <xdr:row>2</xdr:row>
      <xdr:rowOff>95251</xdr:rowOff>
    </xdr:from>
    <xdr:to>
      <xdr:col>10</xdr:col>
      <xdr:colOff>523876</xdr:colOff>
      <xdr:row>11</xdr:row>
      <xdr:rowOff>1</xdr:rowOff>
    </xdr:to>
    <xdr:sp macro="[0]!ZoneD" textlink="">
      <xdr:nvSpPr>
        <xdr:cNvPr id="2" name="Rectangle 1">
          <a:extLst>
            <a:ext uri="{FF2B5EF4-FFF2-40B4-BE49-F238E27FC236}">
              <a16:creationId xmlns:a16="http://schemas.microsoft.com/office/drawing/2014/main" id="{00000000-0008-0000-0400-000002000000}"/>
            </a:ext>
          </a:extLst>
        </xdr:cNvPr>
        <xdr:cNvSpPr/>
      </xdr:nvSpPr>
      <xdr:spPr>
        <a:xfrm>
          <a:off x="2276475" y="476251"/>
          <a:ext cx="4895851" cy="1457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Zone D</a:t>
          </a:r>
        </a:p>
      </xdr:txBody>
    </xdr:sp>
    <xdr:clientData/>
  </xdr:twoCellAnchor>
  <xdr:twoCellAnchor>
    <xdr:from>
      <xdr:col>3</xdr:col>
      <xdr:colOff>542925</xdr:colOff>
      <xdr:row>11</xdr:row>
      <xdr:rowOff>19050</xdr:rowOff>
    </xdr:from>
    <xdr:to>
      <xdr:col>10</xdr:col>
      <xdr:colOff>533401</xdr:colOff>
      <xdr:row>17</xdr:row>
      <xdr:rowOff>9525</xdr:rowOff>
    </xdr:to>
    <xdr:sp macro="[0]!ZoneC" textlink="">
      <xdr:nvSpPr>
        <xdr:cNvPr id="3" name="Rectangle 2">
          <a:extLst>
            <a:ext uri="{FF2B5EF4-FFF2-40B4-BE49-F238E27FC236}">
              <a16:creationId xmlns:a16="http://schemas.microsoft.com/office/drawing/2014/main" id="{00000000-0008-0000-0400-000003000000}"/>
            </a:ext>
          </a:extLst>
        </xdr:cNvPr>
        <xdr:cNvSpPr/>
      </xdr:nvSpPr>
      <xdr:spPr>
        <a:xfrm>
          <a:off x="2286000" y="1952625"/>
          <a:ext cx="4895851" cy="113347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C</a:t>
          </a:r>
        </a:p>
      </xdr:txBody>
    </xdr:sp>
    <xdr:clientData/>
  </xdr:twoCellAnchor>
  <xdr:twoCellAnchor>
    <xdr:from>
      <xdr:col>3</xdr:col>
      <xdr:colOff>523875</xdr:colOff>
      <xdr:row>17</xdr:row>
      <xdr:rowOff>38100</xdr:rowOff>
    </xdr:from>
    <xdr:to>
      <xdr:col>10</xdr:col>
      <xdr:colOff>514351</xdr:colOff>
      <xdr:row>25</xdr:row>
      <xdr:rowOff>85725</xdr:rowOff>
    </xdr:to>
    <xdr:sp macro="[0]!ZoneB" textlink="">
      <xdr:nvSpPr>
        <xdr:cNvPr id="4" name="Rectangle 3">
          <a:extLst>
            <a:ext uri="{FF2B5EF4-FFF2-40B4-BE49-F238E27FC236}">
              <a16:creationId xmlns:a16="http://schemas.microsoft.com/office/drawing/2014/main" id="{00000000-0008-0000-0400-000004000000}"/>
            </a:ext>
          </a:extLst>
        </xdr:cNvPr>
        <xdr:cNvSpPr/>
      </xdr:nvSpPr>
      <xdr:spPr>
        <a:xfrm>
          <a:off x="2266950" y="3114675"/>
          <a:ext cx="4895851" cy="157162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B</a:t>
          </a:r>
        </a:p>
      </xdr:txBody>
    </xdr:sp>
    <xdr:clientData/>
  </xdr:twoCellAnchor>
  <xdr:twoCellAnchor>
    <xdr:from>
      <xdr:col>3</xdr:col>
      <xdr:colOff>523875</xdr:colOff>
      <xdr:row>25</xdr:row>
      <xdr:rowOff>114300</xdr:rowOff>
    </xdr:from>
    <xdr:to>
      <xdr:col>10</xdr:col>
      <xdr:colOff>514351</xdr:colOff>
      <xdr:row>35</xdr:row>
      <xdr:rowOff>38100</xdr:rowOff>
    </xdr:to>
    <xdr:sp macro="[0]!ZoneA" textlink="">
      <xdr:nvSpPr>
        <xdr:cNvPr id="5" name="Rectangle 4">
          <a:extLst>
            <a:ext uri="{FF2B5EF4-FFF2-40B4-BE49-F238E27FC236}">
              <a16:creationId xmlns:a16="http://schemas.microsoft.com/office/drawing/2014/main" id="{00000000-0008-0000-0400-000005000000}"/>
            </a:ext>
          </a:extLst>
        </xdr:cNvPr>
        <xdr:cNvSpPr/>
      </xdr:nvSpPr>
      <xdr:spPr>
        <a:xfrm>
          <a:off x="2266950" y="4714875"/>
          <a:ext cx="4895851" cy="1828800"/>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A</a:t>
          </a:r>
        </a:p>
      </xdr:txBody>
    </xdr:sp>
    <xdr:clientData/>
  </xdr:twoCellAnchor>
  <xdr:twoCellAnchor>
    <xdr:from>
      <xdr:col>11</xdr:col>
      <xdr:colOff>542925</xdr:colOff>
      <xdr:row>1</xdr:row>
      <xdr:rowOff>104775</xdr:rowOff>
    </xdr:from>
    <xdr:to>
      <xdr:col>13</xdr:col>
      <xdr:colOff>152400</xdr:colOff>
      <xdr:row>9</xdr:row>
      <xdr:rowOff>9525</xdr:rowOff>
    </xdr:to>
    <xdr:sp macro="[0]!Essai" textlink="">
      <xdr:nvSpPr>
        <xdr:cNvPr id="6" name="Flèche droite rayée 5">
          <a:extLst>
            <a:ext uri="{FF2B5EF4-FFF2-40B4-BE49-F238E27FC236}">
              <a16:creationId xmlns:a16="http://schemas.microsoft.com/office/drawing/2014/main" id="{00000000-0008-0000-0400-000006000000}"/>
            </a:ext>
          </a:extLst>
        </xdr:cNvPr>
        <xdr:cNvSpPr/>
      </xdr:nvSpPr>
      <xdr:spPr>
        <a:xfrm>
          <a:off x="7953375" y="295275"/>
          <a:ext cx="1133475" cy="14287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ESSAI</a:t>
          </a:r>
        </a:p>
      </xdr:txBody>
    </xdr:sp>
    <xdr:clientData/>
  </xdr:twoCellAnchor>
  <xdr:twoCellAnchor>
    <xdr:from>
      <xdr:col>11</xdr:col>
      <xdr:colOff>466725</xdr:colOff>
      <xdr:row>21</xdr:row>
      <xdr:rowOff>171450</xdr:rowOff>
    </xdr:from>
    <xdr:to>
      <xdr:col>13</xdr:col>
      <xdr:colOff>276225</xdr:colOff>
      <xdr:row>28</xdr:row>
      <xdr:rowOff>19050</xdr:rowOff>
    </xdr:to>
    <xdr:sp macro="" textlink="">
      <xdr:nvSpPr>
        <xdr:cNvPr id="7" name="Flèche vers le bas 6">
          <a:extLst>
            <a:ext uri="{FF2B5EF4-FFF2-40B4-BE49-F238E27FC236}">
              <a16:creationId xmlns:a16="http://schemas.microsoft.com/office/drawing/2014/main" id="{00000000-0008-0000-0400-000007000000}"/>
            </a:ext>
          </a:extLst>
        </xdr:cNvPr>
        <xdr:cNvSpPr/>
      </xdr:nvSpPr>
      <xdr:spPr>
        <a:xfrm>
          <a:off x="7877175" y="4010025"/>
          <a:ext cx="1333500" cy="11811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IMPORT</a:t>
          </a:r>
          <a:br>
            <a:rPr lang="fr-FR" sz="1100"/>
          </a:br>
          <a:r>
            <a:rPr lang="fr-FR" sz="1100"/>
            <a:t>IMAGE</a:t>
          </a:r>
        </a:p>
        <a:p>
          <a:pPr algn="l"/>
          <a:r>
            <a:rPr lang="fr-FR" sz="1100"/>
            <a:t>VOIE</a:t>
          </a:r>
        </a:p>
      </xdr:txBody>
    </xdr:sp>
    <xdr:clientData/>
  </xdr:twoCellAnchor>
  <xdr:twoCellAnchor>
    <xdr:from>
      <xdr:col>11</xdr:col>
      <xdr:colOff>542925</xdr:colOff>
      <xdr:row>28</xdr:row>
      <xdr:rowOff>95250</xdr:rowOff>
    </xdr:from>
    <xdr:to>
      <xdr:col>13</xdr:col>
      <xdr:colOff>276225</xdr:colOff>
      <xdr:row>34</xdr:row>
      <xdr:rowOff>180975</xdr:rowOff>
    </xdr:to>
    <xdr:sp macro="" textlink="">
      <xdr:nvSpPr>
        <xdr:cNvPr id="8" name="Interdiction 7">
          <a:extLst>
            <a:ext uri="{FF2B5EF4-FFF2-40B4-BE49-F238E27FC236}">
              <a16:creationId xmlns:a16="http://schemas.microsoft.com/office/drawing/2014/main" id="{00000000-0008-0000-0400-000008000000}"/>
            </a:ext>
          </a:extLst>
        </xdr:cNvPr>
        <xdr:cNvSpPr/>
      </xdr:nvSpPr>
      <xdr:spPr>
        <a:xfrm>
          <a:off x="7953375" y="5267325"/>
          <a:ext cx="1257300" cy="1228725"/>
        </a:xfrm>
        <a:prstGeom prst="noSmoking">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tx1"/>
              </a:solidFill>
            </a:rPr>
            <a:t>VEROUILLER</a:t>
          </a:r>
          <a:r>
            <a:rPr lang="fr-FR" sz="1100" baseline="0">
              <a:solidFill>
                <a:schemeClr val="tx1"/>
              </a:solidFill>
            </a:rPr>
            <a:t> ZONES</a:t>
          </a:r>
          <a:endParaRPr lang="fr-FR" sz="1100">
            <a:solidFill>
              <a:schemeClr val="tx1"/>
            </a:solidFill>
          </a:endParaRPr>
        </a:p>
      </xdr:txBody>
    </xdr:sp>
    <xdr:clientData/>
  </xdr:twoCellAnchor>
  <xdr:twoCellAnchor>
    <xdr:from>
      <xdr:col>11</xdr:col>
      <xdr:colOff>234864</xdr:colOff>
      <xdr:row>9</xdr:row>
      <xdr:rowOff>101775</xdr:rowOff>
    </xdr:from>
    <xdr:to>
      <xdr:col>13</xdr:col>
      <xdr:colOff>427973</xdr:colOff>
      <xdr:row>14</xdr:row>
      <xdr:rowOff>117433</xdr:rowOff>
    </xdr:to>
    <xdr:sp macro="" textlink="">
      <xdr:nvSpPr>
        <xdr:cNvPr id="9" name="Rectangle 8">
          <a:extLst>
            <a:ext uri="{FF2B5EF4-FFF2-40B4-BE49-F238E27FC236}">
              <a16:creationId xmlns:a16="http://schemas.microsoft.com/office/drawing/2014/main" id="{00000000-0008-0000-0400-000009000000}"/>
            </a:ext>
          </a:extLst>
        </xdr:cNvPr>
        <xdr:cNvSpPr/>
      </xdr:nvSpPr>
      <xdr:spPr>
        <a:xfrm>
          <a:off x="7645314" y="1816275"/>
          <a:ext cx="1717109" cy="806233"/>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533400</xdr:colOff>
      <xdr:row>2</xdr:row>
      <xdr:rowOff>95251</xdr:rowOff>
    </xdr:from>
    <xdr:to>
      <xdr:col>10</xdr:col>
      <xdr:colOff>523876</xdr:colOff>
      <xdr:row>11</xdr:row>
      <xdr:rowOff>1</xdr:rowOff>
    </xdr:to>
    <xdr:sp macro="[0]!ZoneD" textlink="">
      <xdr:nvSpPr>
        <xdr:cNvPr id="2" name="Rectangle 1">
          <a:extLst>
            <a:ext uri="{FF2B5EF4-FFF2-40B4-BE49-F238E27FC236}">
              <a16:creationId xmlns:a16="http://schemas.microsoft.com/office/drawing/2014/main" id="{00000000-0008-0000-0300-000002000000}"/>
            </a:ext>
          </a:extLst>
        </xdr:cNvPr>
        <xdr:cNvSpPr/>
      </xdr:nvSpPr>
      <xdr:spPr>
        <a:xfrm>
          <a:off x="2276475" y="476251"/>
          <a:ext cx="4895851" cy="1457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Zone D</a:t>
          </a:r>
        </a:p>
      </xdr:txBody>
    </xdr:sp>
    <xdr:clientData/>
  </xdr:twoCellAnchor>
  <xdr:twoCellAnchor>
    <xdr:from>
      <xdr:col>3</xdr:col>
      <xdr:colOff>542925</xdr:colOff>
      <xdr:row>11</xdr:row>
      <xdr:rowOff>19050</xdr:rowOff>
    </xdr:from>
    <xdr:to>
      <xdr:col>10</xdr:col>
      <xdr:colOff>533401</xdr:colOff>
      <xdr:row>17</xdr:row>
      <xdr:rowOff>9525</xdr:rowOff>
    </xdr:to>
    <xdr:sp macro="[0]!ZoneC" textlink="">
      <xdr:nvSpPr>
        <xdr:cNvPr id="3" name="Rectangle 2">
          <a:extLst>
            <a:ext uri="{FF2B5EF4-FFF2-40B4-BE49-F238E27FC236}">
              <a16:creationId xmlns:a16="http://schemas.microsoft.com/office/drawing/2014/main" id="{00000000-0008-0000-0300-000003000000}"/>
            </a:ext>
          </a:extLst>
        </xdr:cNvPr>
        <xdr:cNvSpPr/>
      </xdr:nvSpPr>
      <xdr:spPr>
        <a:xfrm>
          <a:off x="2286000" y="1952625"/>
          <a:ext cx="4895851" cy="113347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C</a:t>
          </a:r>
        </a:p>
      </xdr:txBody>
    </xdr:sp>
    <xdr:clientData/>
  </xdr:twoCellAnchor>
  <xdr:twoCellAnchor>
    <xdr:from>
      <xdr:col>3</xdr:col>
      <xdr:colOff>523875</xdr:colOff>
      <xdr:row>17</xdr:row>
      <xdr:rowOff>38100</xdr:rowOff>
    </xdr:from>
    <xdr:to>
      <xdr:col>10</xdr:col>
      <xdr:colOff>514351</xdr:colOff>
      <xdr:row>25</xdr:row>
      <xdr:rowOff>85725</xdr:rowOff>
    </xdr:to>
    <xdr:sp macro="[0]!ZoneB" textlink="">
      <xdr:nvSpPr>
        <xdr:cNvPr id="4" name="Rectangle 3">
          <a:extLst>
            <a:ext uri="{FF2B5EF4-FFF2-40B4-BE49-F238E27FC236}">
              <a16:creationId xmlns:a16="http://schemas.microsoft.com/office/drawing/2014/main" id="{00000000-0008-0000-0300-000004000000}"/>
            </a:ext>
          </a:extLst>
        </xdr:cNvPr>
        <xdr:cNvSpPr/>
      </xdr:nvSpPr>
      <xdr:spPr>
        <a:xfrm>
          <a:off x="2266950" y="3114675"/>
          <a:ext cx="4895851" cy="1571625"/>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B</a:t>
          </a:r>
        </a:p>
      </xdr:txBody>
    </xdr:sp>
    <xdr:clientData/>
  </xdr:twoCellAnchor>
  <xdr:twoCellAnchor>
    <xdr:from>
      <xdr:col>3</xdr:col>
      <xdr:colOff>523875</xdr:colOff>
      <xdr:row>25</xdr:row>
      <xdr:rowOff>114300</xdr:rowOff>
    </xdr:from>
    <xdr:to>
      <xdr:col>10</xdr:col>
      <xdr:colOff>514351</xdr:colOff>
      <xdr:row>35</xdr:row>
      <xdr:rowOff>38100</xdr:rowOff>
    </xdr:to>
    <xdr:sp macro="[0]!ZoneA" textlink="">
      <xdr:nvSpPr>
        <xdr:cNvPr id="5" name="Rectangle 4">
          <a:extLst>
            <a:ext uri="{FF2B5EF4-FFF2-40B4-BE49-F238E27FC236}">
              <a16:creationId xmlns:a16="http://schemas.microsoft.com/office/drawing/2014/main" id="{00000000-0008-0000-0300-000005000000}"/>
            </a:ext>
          </a:extLst>
        </xdr:cNvPr>
        <xdr:cNvSpPr/>
      </xdr:nvSpPr>
      <xdr:spPr>
        <a:xfrm>
          <a:off x="2266950" y="4714875"/>
          <a:ext cx="4895851" cy="1828800"/>
        </a:xfrm>
        <a:prstGeom prst="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rPr>
            <a:t>Zone A</a:t>
          </a:r>
        </a:p>
      </xdr:txBody>
    </xdr:sp>
    <xdr:clientData/>
  </xdr:twoCellAnchor>
  <xdr:twoCellAnchor>
    <xdr:from>
      <xdr:col>11</xdr:col>
      <xdr:colOff>542925</xdr:colOff>
      <xdr:row>1</xdr:row>
      <xdr:rowOff>104775</xdr:rowOff>
    </xdr:from>
    <xdr:to>
      <xdr:col>13</xdr:col>
      <xdr:colOff>152400</xdr:colOff>
      <xdr:row>9</xdr:row>
      <xdr:rowOff>9525</xdr:rowOff>
    </xdr:to>
    <xdr:sp macro="[0]!Essai" textlink="">
      <xdr:nvSpPr>
        <xdr:cNvPr id="6" name="Flèche droite rayée 5">
          <a:extLst>
            <a:ext uri="{FF2B5EF4-FFF2-40B4-BE49-F238E27FC236}">
              <a16:creationId xmlns:a16="http://schemas.microsoft.com/office/drawing/2014/main" id="{00000000-0008-0000-0300-000006000000}"/>
            </a:ext>
          </a:extLst>
        </xdr:cNvPr>
        <xdr:cNvSpPr/>
      </xdr:nvSpPr>
      <xdr:spPr>
        <a:xfrm>
          <a:off x="7953375" y="295275"/>
          <a:ext cx="1133475" cy="14287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ESSAI</a:t>
          </a:r>
        </a:p>
      </xdr:txBody>
    </xdr:sp>
    <xdr:clientData/>
  </xdr:twoCellAnchor>
  <xdr:twoCellAnchor>
    <xdr:from>
      <xdr:col>11</xdr:col>
      <xdr:colOff>466725</xdr:colOff>
      <xdr:row>21</xdr:row>
      <xdr:rowOff>171450</xdr:rowOff>
    </xdr:from>
    <xdr:to>
      <xdr:col>13</xdr:col>
      <xdr:colOff>276225</xdr:colOff>
      <xdr:row>28</xdr:row>
      <xdr:rowOff>19050</xdr:rowOff>
    </xdr:to>
    <xdr:sp macro="" textlink="">
      <xdr:nvSpPr>
        <xdr:cNvPr id="7" name="Flèche vers le bas 6">
          <a:extLst>
            <a:ext uri="{FF2B5EF4-FFF2-40B4-BE49-F238E27FC236}">
              <a16:creationId xmlns:a16="http://schemas.microsoft.com/office/drawing/2014/main" id="{00000000-0008-0000-0300-000007000000}"/>
            </a:ext>
          </a:extLst>
        </xdr:cNvPr>
        <xdr:cNvSpPr/>
      </xdr:nvSpPr>
      <xdr:spPr>
        <a:xfrm>
          <a:off x="7877175" y="4010025"/>
          <a:ext cx="1333500" cy="118110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IMPORT</a:t>
          </a:r>
          <a:br>
            <a:rPr lang="fr-FR" sz="1100"/>
          </a:br>
          <a:r>
            <a:rPr lang="fr-FR" sz="1100"/>
            <a:t>IMAGE</a:t>
          </a:r>
        </a:p>
        <a:p>
          <a:pPr algn="l"/>
          <a:r>
            <a:rPr lang="fr-FR" sz="1100"/>
            <a:t>VOIE</a:t>
          </a:r>
        </a:p>
      </xdr:txBody>
    </xdr:sp>
    <xdr:clientData/>
  </xdr:twoCellAnchor>
  <xdr:twoCellAnchor>
    <xdr:from>
      <xdr:col>11</xdr:col>
      <xdr:colOff>542925</xdr:colOff>
      <xdr:row>28</xdr:row>
      <xdr:rowOff>95250</xdr:rowOff>
    </xdr:from>
    <xdr:to>
      <xdr:col>13</xdr:col>
      <xdr:colOff>276225</xdr:colOff>
      <xdr:row>34</xdr:row>
      <xdr:rowOff>180975</xdr:rowOff>
    </xdr:to>
    <xdr:sp macro="" textlink="">
      <xdr:nvSpPr>
        <xdr:cNvPr id="8" name="Interdiction 7">
          <a:extLst>
            <a:ext uri="{FF2B5EF4-FFF2-40B4-BE49-F238E27FC236}">
              <a16:creationId xmlns:a16="http://schemas.microsoft.com/office/drawing/2014/main" id="{00000000-0008-0000-0300-000008000000}"/>
            </a:ext>
          </a:extLst>
        </xdr:cNvPr>
        <xdr:cNvSpPr/>
      </xdr:nvSpPr>
      <xdr:spPr>
        <a:xfrm>
          <a:off x="7953375" y="5267325"/>
          <a:ext cx="1257300" cy="1228725"/>
        </a:xfrm>
        <a:prstGeom prst="noSmoking">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chemeClr val="tx1"/>
              </a:solidFill>
            </a:rPr>
            <a:t>VEROUILLER</a:t>
          </a:r>
          <a:r>
            <a:rPr lang="fr-FR" sz="1100" baseline="0">
              <a:solidFill>
                <a:schemeClr val="tx1"/>
              </a:solidFill>
            </a:rPr>
            <a:t> ZONES</a:t>
          </a:r>
          <a:endParaRPr lang="fr-FR" sz="1100">
            <a:solidFill>
              <a:schemeClr val="tx1"/>
            </a:solidFill>
          </a:endParaRPr>
        </a:p>
      </xdr:txBody>
    </xdr:sp>
    <xdr:clientData/>
  </xdr:twoCellAnchor>
  <xdr:twoCellAnchor>
    <xdr:from>
      <xdr:col>11</xdr:col>
      <xdr:colOff>234864</xdr:colOff>
      <xdr:row>9</xdr:row>
      <xdr:rowOff>101775</xdr:rowOff>
    </xdr:from>
    <xdr:to>
      <xdr:col>13</xdr:col>
      <xdr:colOff>427973</xdr:colOff>
      <xdr:row>14</xdr:row>
      <xdr:rowOff>117433</xdr:rowOff>
    </xdr:to>
    <xdr:sp macro="" textlink="">
      <xdr:nvSpPr>
        <xdr:cNvPr id="9" name="Rectangle 8">
          <a:extLst>
            <a:ext uri="{FF2B5EF4-FFF2-40B4-BE49-F238E27FC236}">
              <a16:creationId xmlns:a16="http://schemas.microsoft.com/office/drawing/2014/main" id="{00000000-0008-0000-0300-000009000000}"/>
            </a:ext>
          </a:extLst>
        </xdr:cNvPr>
        <xdr:cNvSpPr/>
      </xdr:nvSpPr>
      <xdr:spPr>
        <a:xfrm>
          <a:off x="7645314" y="1816275"/>
          <a:ext cx="1717109" cy="806233"/>
        </a:xfrm>
        <a:prstGeom prst="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L1048561"/>
  <sheetViews>
    <sheetView workbookViewId="0">
      <selection activeCell="A20" sqref="A20"/>
    </sheetView>
  </sheetViews>
  <sheetFormatPr baseColWidth="10" defaultRowHeight="15" x14ac:dyDescent="0.25"/>
  <cols>
    <col min="1" max="1" width="16.28515625" customWidth="1"/>
    <col min="2" max="2" width="8" customWidth="1"/>
    <col min="3" max="3" width="11.5703125" customWidth="1"/>
    <col min="5" max="5" width="11.42578125" customWidth="1"/>
    <col min="6" max="6" width="12.28515625" customWidth="1"/>
  </cols>
  <sheetData>
    <row r="2" spans="1:12" x14ac:dyDescent="0.25">
      <c r="A2" s="9"/>
    </row>
    <row r="3" spans="1:12" x14ac:dyDescent="0.25">
      <c r="A3" s="9"/>
    </row>
    <row r="6" spans="1:12" x14ac:dyDescent="0.25">
      <c r="L6" s="16" t="s">
        <v>18</v>
      </c>
    </row>
    <row r="7" spans="1:12" x14ac:dyDescent="0.25">
      <c r="L7" s="16" t="s">
        <v>19</v>
      </c>
    </row>
    <row r="8" spans="1:12" x14ac:dyDescent="0.25">
      <c r="L8" s="16" t="s">
        <v>20</v>
      </c>
    </row>
    <row r="9" spans="1:12" x14ac:dyDescent="0.25">
      <c r="E9" s="15" t="s">
        <v>16</v>
      </c>
      <c r="F9" s="15" t="s">
        <v>17</v>
      </c>
      <c r="L9" s="16" t="s">
        <v>21</v>
      </c>
    </row>
    <row r="10" spans="1:12" x14ac:dyDescent="0.25">
      <c r="A10" s="8" t="s">
        <v>15</v>
      </c>
      <c r="B10" s="8">
        <f ca="1">_xlfn.SHEETS()-3</f>
        <v>5</v>
      </c>
      <c r="E10" s="13" t="s">
        <v>16</v>
      </c>
      <c r="F10" s="13" t="s">
        <v>17</v>
      </c>
      <c r="L10" s="16" t="s">
        <v>22</v>
      </c>
    </row>
    <row r="11" spans="1:12" x14ac:dyDescent="0.25">
      <c r="A11" s="15">
        <v>0</v>
      </c>
      <c r="E11" s="11" t="s">
        <v>18</v>
      </c>
      <c r="F11" s="13" t="s">
        <v>25</v>
      </c>
      <c r="L11" s="16" t="s">
        <v>23</v>
      </c>
    </row>
    <row r="12" spans="1:12" x14ac:dyDescent="0.25">
      <c r="A12">
        <f t="shared" ref="A12:A16" si="0">A11+1</f>
        <v>1</v>
      </c>
      <c r="E12" s="11" t="s">
        <v>19</v>
      </c>
      <c r="F12" s="13" t="s">
        <v>30</v>
      </c>
    </row>
    <row r="13" spans="1:12" x14ac:dyDescent="0.25">
      <c r="A13">
        <f t="shared" si="0"/>
        <v>2</v>
      </c>
      <c r="E13" s="12" t="s">
        <v>20</v>
      </c>
      <c r="F13" s="8" t="s">
        <v>26</v>
      </c>
    </row>
    <row r="14" spans="1:12" x14ac:dyDescent="0.25">
      <c r="A14">
        <f t="shared" si="0"/>
        <v>3</v>
      </c>
      <c r="E14" s="10"/>
      <c r="F14" s="14"/>
    </row>
    <row r="15" spans="1:12" x14ac:dyDescent="0.25">
      <c r="A15">
        <f t="shared" si="0"/>
        <v>4</v>
      </c>
      <c r="E15" s="12"/>
      <c r="F15" s="8"/>
    </row>
    <row r="16" spans="1:12" x14ac:dyDescent="0.25">
      <c r="A16">
        <f t="shared" si="0"/>
        <v>5</v>
      </c>
      <c r="E16" s="17"/>
      <c r="F16" s="17"/>
    </row>
    <row r="17" spans="1:6" x14ac:dyDescent="0.25">
      <c r="E17" s="9"/>
      <c r="F17" s="9"/>
    </row>
    <row r="18" spans="1:6" x14ac:dyDescent="0.25">
      <c r="E18" s="9"/>
      <c r="F18" s="9"/>
    </row>
    <row r="20" spans="1:6" x14ac:dyDescent="0.25">
      <c r="A20" s="28" t="s">
        <v>80</v>
      </c>
    </row>
    <row r="1048561" spans="5:5" x14ac:dyDescent="0.25">
      <c r="E1048561" s="9"/>
    </row>
  </sheetData>
  <dataValidations count="1">
    <dataValidation type="list" allowBlank="1" showInputMessage="1" showErrorMessage="1" sqref="E11:E18">
      <formula1>$L$6:$L$11</formula1>
    </dataValidation>
  </dataValidations>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E31"/>
  <sheetViews>
    <sheetView zoomScale="80" zoomScaleNormal="80" workbookViewId="0">
      <selection activeCell="B31" sqref="B31"/>
    </sheetView>
  </sheetViews>
  <sheetFormatPr baseColWidth="10" defaultColWidth="11.42578125" defaultRowHeight="15" x14ac:dyDescent="0.25"/>
  <cols>
    <col min="1" max="1" width="3.42578125" customWidth="1"/>
    <col min="2" max="2" width="15.28515625" customWidth="1"/>
    <col min="3" max="3" width="10.28515625" customWidth="1"/>
    <col min="4" max="4" width="10.140625" customWidth="1"/>
    <col min="7" max="7" width="16" customWidth="1"/>
    <col min="11" max="11" width="15.5703125" customWidth="1"/>
    <col min="15" max="15" width="15.28515625" customWidth="1"/>
    <col min="19" max="19" width="16" customWidth="1"/>
    <col min="23" max="23" width="15.5703125" customWidth="1"/>
    <col min="25" max="25" width="15.42578125" customWidth="1"/>
    <col min="27" max="27" width="16" customWidth="1"/>
  </cols>
  <sheetData>
    <row r="1" spans="1:31" x14ac:dyDescent="0.25">
      <c r="B1" s="49" t="s">
        <v>59</v>
      </c>
      <c r="C1">
        <f>COUNTA(Interface!F11:F25)</f>
        <v>3</v>
      </c>
      <c r="D1" s="34" t="str">
        <f>IF($C$1&gt;0,Interface!F11,"")</f>
        <v>PROFIL</v>
      </c>
      <c r="E1" s="35"/>
      <c r="F1" s="35"/>
      <c r="G1" s="36"/>
      <c r="H1" s="37" t="str">
        <f>IF($C$1&gt;1,Interface!F12,"")</f>
        <v>APPUI</v>
      </c>
      <c r="I1" s="38"/>
      <c r="J1" s="38"/>
      <c r="K1" s="39"/>
      <c r="L1" s="40" t="str">
        <f>IF($C$1&gt;2,Interface!F13,"")</f>
        <v>GENOU</v>
      </c>
      <c r="M1" s="41"/>
      <c r="N1" s="41"/>
      <c r="O1" s="42"/>
      <c r="P1" s="43" t="str">
        <f>IF($C$1&gt;3,Interface!F14,"")</f>
        <v/>
      </c>
      <c r="Q1" s="44"/>
      <c r="R1" s="44"/>
      <c r="S1" s="45"/>
      <c r="T1" s="31" t="str">
        <f>IF($C$1&gt;4,Interface!F15,"")</f>
        <v/>
      </c>
      <c r="U1" s="32"/>
      <c r="V1" s="32"/>
      <c r="W1" s="33"/>
      <c r="X1" s="18"/>
      <c r="Y1" s="18"/>
      <c r="Z1" s="18"/>
      <c r="AA1" s="18"/>
      <c r="AB1" s="18"/>
      <c r="AC1" s="18"/>
      <c r="AD1" s="18"/>
      <c r="AE1" s="18"/>
    </row>
    <row r="2" spans="1:31" x14ac:dyDescent="0.25">
      <c r="B2" t="s">
        <v>0</v>
      </c>
      <c r="C2" t="s">
        <v>24</v>
      </c>
      <c r="D2" s="19">
        <v>1</v>
      </c>
      <c r="E2" s="9">
        <v>2</v>
      </c>
      <c r="F2" s="9">
        <v>4</v>
      </c>
      <c r="G2" s="20" t="str">
        <f>IF(C1&gt;0, "ACQUISITION", "")</f>
        <v>ACQUISITION</v>
      </c>
      <c r="H2" s="19">
        <v>2</v>
      </c>
      <c r="I2" s="9">
        <v>3</v>
      </c>
      <c r="J2" s="9">
        <v>4</v>
      </c>
      <c r="K2" s="20" t="str">
        <f>IF(C1&gt;1, "ACQUISITION", "")</f>
        <v>ACQUISITION</v>
      </c>
      <c r="L2" s="19">
        <v>1</v>
      </c>
      <c r="M2" s="9">
        <v>5</v>
      </c>
      <c r="N2" s="9">
        <v>3</v>
      </c>
      <c r="O2" s="20" t="str">
        <f>IF(C1&gt;2, "ACQUISITION", "")</f>
        <v>ACQUISITION</v>
      </c>
      <c r="P2" s="19" t="str">
        <f>IF($C$1&gt;3,"SELECT","")</f>
        <v/>
      </c>
      <c r="Q2" s="9" t="str">
        <f t="shared" ref="Q2:R2" si="0">IF($C$1&gt;3,"SELECT","")</f>
        <v/>
      </c>
      <c r="R2" s="9" t="str">
        <f t="shared" si="0"/>
        <v/>
      </c>
      <c r="S2" s="20" t="str">
        <f>IF(C1&gt;3, "ACQUISITION", "")</f>
        <v/>
      </c>
      <c r="T2" s="19" t="str">
        <f>IF($C$1&gt;4,"SELECT","")</f>
        <v/>
      </c>
      <c r="U2" s="9" t="str">
        <f t="shared" ref="U2:V2" si="1">IF($C$1&gt;4,"SELECT","")</f>
        <v/>
      </c>
      <c r="V2" s="9" t="str">
        <f t="shared" si="1"/>
        <v/>
      </c>
      <c r="W2" s="20" t="str">
        <f>IF(C1&gt;4, "ACQUISITION", "")</f>
        <v/>
      </c>
    </row>
    <row r="3" spans="1:31" x14ac:dyDescent="0.25">
      <c r="A3">
        <v>1</v>
      </c>
      <c r="B3" t="s">
        <v>31</v>
      </c>
      <c r="D3" s="30" t="str">
        <f>IF($B3='Voie (1)'!$A$2,IF($D$2:$W$2='Voie (1)'!$F$1,'Voie (1)'!$B$20,"NR"),"")</f>
        <v/>
      </c>
      <c r="E3" s="9"/>
      <c r="F3" s="9"/>
      <c r="G3" s="20"/>
      <c r="H3" s="19"/>
      <c r="I3" s="24"/>
      <c r="J3" s="9"/>
      <c r="K3" s="20"/>
      <c r="L3" s="30" t="s">
        <v>13</v>
      </c>
      <c r="M3" s="9"/>
      <c r="N3" s="9"/>
      <c r="O3" s="20"/>
      <c r="P3" s="19"/>
      <c r="Q3" s="9"/>
      <c r="R3" s="9"/>
      <c r="S3" s="20"/>
      <c r="T3" s="19"/>
      <c r="U3" s="9"/>
      <c r="V3" s="9"/>
      <c r="W3" s="20"/>
    </row>
    <row r="4" spans="1:31" x14ac:dyDescent="0.25">
      <c r="A4">
        <f>A3+1</f>
        <v>2</v>
      </c>
      <c r="B4" t="s">
        <v>32</v>
      </c>
      <c r="D4" s="19" t="str">
        <f>IF($B4='Voie (1)'!$A$2,IF($D$2:$W$2='Voie (1)'!$F$1,'Voie (1)'!$B$20,"NR"),"")</f>
        <v/>
      </c>
      <c r="E4" s="9"/>
      <c r="F4" s="9"/>
      <c r="G4" s="20"/>
      <c r="H4" s="19"/>
      <c r="I4" s="9"/>
      <c r="J4" s="9"/>
      <c r="K4" s="20"/>
      <c r="L4" s="19"/>
      <c r="M4" s="9"/>
      <c r="N4" s="9"/>
      <c r="O4" s="20"/>
      <c r="P4" s="19"/>
      <c r="Q4" s="9"/>
      <c r="R4" s="9"/>
      <c r="S4" s="20"/>
      <c r="T4" s="19"/>
      <c r="U4" s="9"/>
      <c r="V4" s="9"/>
      <c r="W4" s="20"/>
    </row>
    <row r="5" spans="1:31" x14ac:dyDescent="0.25">
      <c r="A5">
        <f t="shared" ref="A5:A28" si="2">A4+1</f>
        <v>3</v>
      </c>
      <c r="B5" t="s">
        <v>33</v>
      </c>
      <c r="D5" s="19" t="str">
        <f ca="1">IF($B5='Voie (1)'!$A$2,IF($D$2:$W$2='Voie (1)'!$F$1,'Voie (1)'!$B$20,"NR"),"")</f>
        <v>D</v>
      </c>
      <c r="E5" s="9"/>
      <c r="F5" s="9"/>
      <c r="G5" s="20"/>
      <c r="H5" s="19"/>
      <c r="I5" s="9"/>
      <c r="J5" s="9"/>
      <c r="K5" s="20"/>
      <c r="L5" s="19"/>
      <c r="M5" s="9"/>
      <c r="N5" s="9"/>
      <c r="O5" s="20"/>
      <c r="P5" s="19"/>
      <c r="Q5" s="9"/>
      <c r="R5" s="9"/>
      <c r="S5" s="20"/>
      <c r="T5" s="19"/>
      <c r="U5" s="9"/>
      <c r="V5" s="9"/>
      <c r="W5" s="20"/>
    </row>
    <row r="6" spans="1:31" x14ac:dyDescent="0.25">
      <c r="A6">
        <f t="shared" si="2"/>
        <v>4</v>
      </c>
      <c r="B6" t="s">
        <v>75</v>
      </c>
      <c r="D6" s="19" t="str">
        <f>IF($B6='Voie (1)'!$A$2,IF($D$2:$W$2='Voie (1)'!$F$1,'Voie (1)'!$B$20,"NR"),"")</f>
        <v/>
      </c>
      <c r="E6" s="9"/>
      <c r="F6" s="9"/>
      <c r="G6" s="20"/>
      <c r="H6" s="19"/>
      <c r="I6" s="9"/>
      <c r="J6" s="9"/>
      <c r="K6" s="20"/>
      <c r="L6" s="19"/>
      <c r="M6" s="9"/>
      <c r="N6" s="9"/>
      <c r="O6" s="20"/>
      <c r="P6" s="19"/>
      <c r="Q6" s="9"/>
      <c r="R6" s="9"/>
      <c r="S6" s="20"/>
      <c r="T6" s="19"/>
      <c r="U6" s="9"/>
      <c r="V6" s="9"/>
      <c r="W6" s="20"/>
    </row>
    <row r="7" spans="1:31" x14ac:dyDescent="0.25">
      <c r="A7">
        <f t="shared" si="2"/>
        <v>5</v>
      </c>
      <c r="B7" t="s">
        <v>34</v>
      </c>
      <c r="D7" s="19" t="s">
        <v>11</v>
      </c>
      <c r="E7" s="9" t="s">
        <v>13</v>
      </c>
      <c r="F7" s="24" t="s">
        <v>10</v>
      </c>
      <c r="G7" s="56" t="s">
        <v>57</v>
      </c>
      <c r="H7" s="19"/>
      <c r="I7" s="9"/>
      <c r="J7" s="9"/>
      <c r="K7" s="20"/>
      <c r="L7" s="19"/>
      <c r="M7" s="9"/>
      <c r="N7" s="9"/>
      <c r="O7" s="20"/>
      <c r="P7" s="19"/>
      <c r="Q7" s="9"/>
      <c r="R7" s="9"/>
      <c r="S7" s="20"/>
      <c r="T7" s="19"/>
      <c r="U7" s="9"/>
      <c r="V7" s="9"/>
      <c r="W7" s="20"/>
    </row>
    <row r="8" spans="1:31" x14ac:dyDescent="0.25">
      <c r="A8">
        <f t="shared" si="2"/>
        <v>6</v>
      </c>
      <c r="B8" t="s">
        <v>55</v>
      </c>
      <c r="D8" s="19" t="str">
        <f>IF($B8='Voie (1)'!$A$2,IF($D$2:$W$2='Voie (1)'!$F$1,'Voie (1)'!$B$20,"NR"),"")</f>
        <v/>
      </c>
      <c r="E8" s="9"/>
      <c r="F8" s="9"/>
      <c r="G8" s="20"/>
      <c r="H8" s="19"/>
      <c r="I8" s="9"/>
      <c r="J8" s="9"/>
      <c r="K8" s="20"/>
      <c r="L8" s="19"/>
      <c r="M8" s="9"/>
      <c r="N8" s="9"/>
      <c r="O8" s="20"/>
      <c r="P8" s="19"/>
      <c r="Q8" s="9"/>
      <c r="R8" s="9"/>
      <c r="S8" s="20"/>
      <c r="T8" s="19"/>
      <c r="U8" s="9"/>
      <c r="V8" s="9"/>
      <c r="W8" s="20"/>
    </row>
    <row r="9" spans="1:31" x14ac:dyDescent="0.25">
      <c r="A9">
        <f t="shared" si="2"/>
        <v>7</v>
      </c>
      <c r="B9" t="s">
        <v>35</v>
      </c>
      <c r="D9" s="19" t="str">
        <f>IF($B9='Voie (1)'!$A$2,IF($D$2:$W$2='Voie (1)'!$F$1,'Voie (1)'!$B$20,"NR"),"")</f>
        <v/>
      </c>
      <c r="E9" s="9"/>
      <c r="F9" s="9"/>
      <c r="G9" s="20"/>
      <c r="H9" s="19"/>
      <c r="I9" s="9"/>
      <c r="J9" s="9"/>
      <c r="K9" s="20"/>
      <c r="L9" s="19"/>
      <c r="M9" s="9"/>
      <c r="N9" s="9"/>
      <c r="O9" s="20"/>
      <c r="P9" s="19"/>
      <c r="Q9" s="9"/>
      <c r="R9" s="9"/>
      <c r="S9" s="20"/>
      <c r="T9" s="19"/>
      <c r="U9" s="9"/>
      <c r="V9" s="9"/>
      <c r="W9" s="20"/>
    </row>
    <row r="10" spans="1:31" x14ac:dyDescent="0.25">
      <c r="A10">
        <f t="shared" si="2"/>
        <v>8</v>
      </c>
      <c r="B10" t="s">
        <v>36</v>
      </c>
      <c r="D10" s="19" t="str">
        <f>IF($B10='Voie (1)'!$A$2,IF($D$2:$W$2='Voie (1)'!$F$1,'Voie (1)'!$B$20,"NR"),"")</f>
        <v/>
      </c>
      <c r="E10" s="9"/>
      <c r="F10" s="9"/>
      <c r="G10" s="20"/>
      <c r="H10" s="19"/>
      <c r="I10" s="9"/>
      <c r="J10" s="9"/>
      <c r="K10" s="20"/>
      <c r="L10" s="19"/>
      <c r="M10" s="9"/>
      <c r="N10" s="9"/>
      <c r="O10" s="20"/>
      <c r="P10" s="19"/>
      <c r="Q10" s="9"/>
      <c r="R10" s="9"/>
      <c r="S10" s="20"/>
      <c r="T10" s="19"/>
      <c r="U10" s="9"/>
      <c r="V10" s="9"/>
      <c r="W10" s="20"/>
    </row>
    <row r="11" spans="1:31" x14ac:dyDescent="0.25">
      <c r="A11">
        <f t="shared" si="2"/>
        <v>9</v>
      </c>
      <c r="B11" t="s">
        <v>37</v>
      </c>
      <c r="D11" s="19" t="str">
        <f>IF($B11='Voie (1)'!$A$2,IF($D$2:$W$2='Voie (1)'!$F$1,'Voie (1)'!$B$20,"NR"),"")</f>
        <v/>
      </c>
      <c r="E11" s="9"/>
      <c r="F11" s="9"/>
      <c r="G11" s="20"/>
      <c r="H11" s="19"/>
      <c r="I11" s="9"/>
      <c r="J11" s="9"/>
      <c r="K11" s="20"/>
      <c r="L11" s="19"/>
      <c r="M11" s="9"/>
      <c r="N11" s="9"/>
      <c r="O11" s="20"/>
      <c r="P11" s="19"/>
      <c r="Q11" s="9"/>
      <c r="R11" s="9"/>
      <c r="S11" s="20"/>
      <c r="T11" s="19"/>
      <c r="U11" s="9"/>
      <c r="V11" s="9"/>
      <c r="W11" s="20"/>
    </row>
    <row r="12" spans="1:31" x14ac:dyDescent="0.25">
      <c r="A12">
        <f t="shared" si="2"/>
        <v>10</v>
      </c>
      <c r="B12" t="s">
        <v>38</v>
      </c>
      <c r="D12" s="19"/>
      <c r="E12" s="9"/>
      <c r="F12" s="9"/>
      <c r="G12" s="20"/>
      <c r="H12" s="19"/>
      <c r="I12" s="9"/>
      <c r="J12" s="9"/>
      <c r="K12" s="20"/>
      <c r="L12" s="19"/>
      <c r="M12" s="9"/>
      <c r="N12" s="9"/>
      <c r="O12" s="20"/>
      <c r="P12" s="19"/>
      <c r="Q12" s="9"/>
      <c r="R12" s="9"/>
      <c r="S12" s="20"/>
      <c r="T12" s="19"/>
      <c r="U12" s="9"/>
      <c r="V12" s="9"/>
      <c r="W12" s="20"/>
    </row>
    <row r="13" spans="1:31" x14ac:dyDescent="0.25">
      <c r="A13">
        <f t="shared" si="2"/>
        <v>11</v>
      </c>
      <c r="B13" t="s">
        <v>39</v>
      </c>
      <c r="D13" s="19"/>
      <c r="E13" s="9"/>
      <c r="F13" s="9"/>
      <c r="G13" s="20"/>
      <c r="H13" s="19"/>
      <c r="I13" s="9"/>
      <c r="J13" s="9"/>
      <c r="K13" s="20"/>
      <c r="L13" s="19"/>
      <c r="M13" s="9"/>
      <c r="N13" s="9"/>
      <c r="O13" s="20"/>
      <c r="P13" s="19"/>
      <c r="Q13" s="9"/>
      <c r="R13" s="9"/>
      <c r="S13" s="20"/>
      <c r="T13" s="19"/>
      <c r="U13" s="9"/>
      <c r="V13" s="9"/>
      <c r="W13" s="20"/>
    </row>
    <row r="14" spans="1:31" x14ac:dyDescent="0.25">
      <c r="A14">
        <f t="shared" si="2"/>
        <v>12</v>
      </c>
      <c r="B14" t="s">
        <v>40</v>
      </c>
      <c r="D14" s="19"/>
      <c r="E14" s="9"/>
      <c r="F14" s="9"/>
      <c r="G14" s="20"/>
      <c r="H14" s="19"/>
      <c r="I14" s="9"/>
      <c r="J14" s="9"/>
      <c r="K14" s="20"/>
      <c r="L14" s="19"/>
      <c r="M14" s="9"/>
      <c r="N14" s="9"/>
      <c r="O14" s="20"/>
      <c r="P14" s="19"/>
      <c r="Q14" s="9"/>
      <c r="R14" s="9"/>
      <c r="S14" s="20"/>
      <c r="T14" s="19"/>
      <c r="U14" s="9"/>
      <c r="V14" s="9"/>
      <c r="W14" s="20"/>
    </row>
    <row r="15" spans="1:31" x14ac:dyDescent="0.25">
      <c r="A15">
        <f t="shared" si="2"/>
        <v>13</v>
      </c>
      <c r="B15" t="s">
        <v>41</v>
      </c>
      <c r="D15" s="19"/>
      <c r="E15" s="9"/>
      <c r="F15" s="9"/>
      <c r="G15" s="20"/>
      <c r="H15" s="19"/>
      <c r="I15" s="9"/>
      <c r="J15" s="9"/>
      <c r="K15" s="20"/>
      <c r="L15" s="19"/>
      <c r="M15" s="9"/>
      <c r="N15" s="9"/>
      <c r="O15" s="20"/>
      <c r="P15" s="19"/>
      <c r="Q15" s="9"/>
      <c r="R15" s="9"/>
      <c r="S15" s="20"/>
      <c r="T15" s="19"/>
      <c r="U15" s="9"/>
      <c r="V15" s="9"/>
      <c r="W15" s="20"/>
    </row>
    <row r="16" spans="1:31" x14ac:dyDescent="0.25">
      <c r="A16">
        <f t="shared" si="2"/>
        <v>14</v>
      </c>
      <c r="B16" t="s">
        <v>42</v>
      </c>
      <c r="D16" s="19"/>
      <c r="E16" s="9"/>
      <c r="F16" s="9"/>
      <c r="G16" s="20"/>
      <c r="H16" s="19"/>
      <c r="I16" s="9"/>
      <c r="J16" s="9"/>
      <c r="K16" s="20"/>
      <c r="L16" s="19"/>
      <c r="M16" s="9"/>
      <c r="N16" s="9"/>
      <c r="O16" s="20"/>
      <c r="P16" s="19"/>
      <c r="Q16" s="9"/>
      <c r="R16" s="9"/>
      <c r="S16" s="20"/>
      <c r="T16" s="19"/>
      <c r="U16" s="9"/>
      <c r="V16" s="9"/>
      <c r="W16" s="20"/>
    </row>
    <row r="17" spans="1:23" x14ac:dyDescent="0.25">
      <c r="A17">
        <f t="shared" si="2"/>
        <v>15</v>
      </c>
      <c r="B17" t="s">
        <v>43</v>
      </c>
      <c r="D17" s="19"/>
      <c r="E17" s="9"/>
      <c r="F17" s="9"/>
      <c r="G17" s="20"/>
      <c r="H17" s="19"/>
      <c r="I17" s="9"/>
      <c r="J17" s="9"/>
      <c r="K17" s="20"/>
      <c r="L17" s="19"/>
      <c r="M17" s="9"/>
      <c r="N17" s="9"/>
      <c r="O17" s="20"/>
      <c r="P17" s="19"/>
      <c r="Q17" s="9"/>
      <c r="R17" s="9"/>
      <c r="S17" s="20"/>
      <c r="T17" s="19"/>
      <c r="U17" s="9"/>
      <c r="V17" s="9"/>
      <c r="W17" s="20"/>
    </row>
    <row r="18" spans="1:23" x14ac:dyDescent="0.25">
      <c r="A18">
        <f t="shared" si="2"/>
        <v>16</v>
      </c>
      <c r="B18" t="s">
        <v>45</v>
      </c>
      <c r="D18" s="19"/>
      <c r="E18" s="9"/>
      <c r="F18" s="9"/>
      <c r="G18" s="20"/>
      <c r="H18" s="19"/>
      <c r="I18" s="9"/>
      <c r="J18" s="9"/>
      <c r="K18" s="20"/>
      <c r="L18" s="19"/>
      <c r="M18" s="9"/>
      <c r="N18" s="9"/>
      <c r="O18" s="20"/>
      <c r="P18" s="19"/>
      <c r="Q18" s="9"/>
      <c r="R18" s="9"/>
      <c r="S18" s="20"/>
      <c r="T18" s="19"/>
      <c r="U18" s="9"/>
      <c r="V18" s="9"/>
      <c r="W18" s="20"/>
    </row>
    <row r="19" spans="1:23" x14ac:dyDescent="0.25">
      <c r="A19">
        <f t="shared" si="2"/>
        <v>17</v>
      </c>
      <c r="B19" t="s">
        <v>46</v>
      </c>
      <c r="D19" s="19"/>
      <c r="E19" s="9"/>
      <c r="F19" s="9"/>
      <c r="G19" s="20"/>
      <c r="H19" s="19"/>
      <c r="I19" s="9"/>
      <c r="J19" s="9"/>
      <c r="K19" s="20"/>
      <c r="L19" s="19"/>
      <c r="M19" s="9"/>
      <c r="N19" s="9"/>
      <c r="O19" s="20"/>
      <c r="P19" s="19"/>
      <c r="Q19" s="9"/>
      <c r="R19" s="9"/>
      <c r="S19" s="20"/>
      <c r="T19" s="19"/>
      <c r="U19" s="9"/>
      <c r="V19" s="9"/>
      <c r="W19" s="20"/>
    </row>
    <row r="20" spans="1:23" x14ac:dyDescent="0.25">
      <c r="A20">
        <f t="shared" si="2"/>
        <v>18</v>
      </c>
      <c r="B20" t="s">
        <v>47</v>
      </c>
      <c r="D20" s="19"/>
      <c r="E20" s="9"/>
      <c r="F20" s="9"/>
      <c r="G20" s="20"/>
      <c r="H20" s="19"/>
      <c r="I20" s="9"/>
      <c r="J20" s="9"/>
      <c r="K20" s="20"/>
      <c r="L20" s="19"/>
      <c r="M20" s="9"/>
      <c r="N20" s="9"/>
      <c r="O20" s="20"/>
      <c r="P20" s="19"/>
      <c r="Q20" s="9"/>
      <c r="R20" s="9"/>
      <c r="S20" s="20"/>
      <c r="T20" s="19"/>
      <c r="U20" s="9"/>
      <c r="V20" s="9"/>
      <c r="W20" s="20"/>
    </row>
    <row r="21" spans="1:23" x14ac:dyDescent="0.25">
      <c r="A21">
        <f t="shared" si="2"/>
        <v>19</v>
      </c>
      <c r="B21" t="s">
        <v>48</v>
      </c>
      <c r="D21" s="19"/>
      <c r="E21" s="9"/>
      <c r="F21" s="9"/>
      <c r="G21" s="20"/>
      <c r="H21" s="19"/>
      <c r="I21" s="9"/>
      <c r="J21" s="9"/>
      <c r="K21" s="20"/>
      <c r="L21" s="19"/>
      <c r="M21" s="9"/>
      <c r="N21" s="9"/>
      <c r="O21" s="20"/>
      <c r="P21" s="19"/>
      <c r="Q21" s="9"/>
      <c r="R21" s="9"/>
      <c r="S21" s="20"/>
      <c r="T21" s="19"/>
      <c r="U21" s="9"/>
      <c r="V21" s="9"/>
      <c r="W21" s="20"/>
    </row>
    <row r="22" spans="1:23" x14ac:dyDescent="0.25">
      <c r="A22">
        <f t="shared" si="2"/>
        <v>20</v>
      </c>
      <c r="B22" t="s">
        <v>44</v>
      </c>
      <c r="D22" s="19"/>
      <c r="E22" s="9"/>
      <c r="F22" s="9"/>
      <c r="G22" s="20"/>
      <c r="H22" s="19"/>
      <c r="I22" s="9"/>
      <c r="J22" s="9"/>
      <c r="K22" s="20"/>
      <c r="L22" s="19"/>
      <c r="M22" s="9"/>
      <c r="N22" s="9"/>
      <c r="O22" s="20"/>
      <c r="P22" s="19"/>
      <c r="Q22" s="9"/>
      <c r="R22" s="9"/>
      <c r="S22" s="20"/>
      <c r="T22" s="19"/>
      <c r="U22" s="9"/>
      <c r="V22" s="9"/>
      <c r="W22" s="20"/>
    </row>
    <row r="23" spans="1:23" x14ac:dyDescent="0.25">
      <c r="A23">
        <f t="shared" si="2"/>
        <v>21</v>
      </c>
      <c r="B23" t="s">
        <v>49</v>
      </c>
      <c r="D23" s="19"/>
      <c r="E23" s="9"/>
      <c r="F23" s="9"/>
      <c r="G23" s="20"/>
      <c r="H23" s="19"/>
      <c r="I23" s="9"/>
      <c r="J23" s="9"/>
      <c r="K23" s="20"/>
      <c r="L23" s="19"/>
      <c r="M23" s="9"/>
      <c r="N23" s="9"/>
      <c r="O23" s="20"/>
      <c r="P23" s="19"/>
      <c r="Q23" s="9"/>
      <c r="R23" s="9"/>
      <c r="S23" s="20"/>
      <c r="T23" s="19"/>
      <c r="U23" s="9"/>
      <c r="V23" s="9"/>
      <c r="W23" s="20"/>
    </row>
    <row r="24" spans="1:23" x14ac:dyDescent="0.25">
      <c r="A24">
        <f t="shared" si="2"/>
        <v>22</v>
      </c>
      <c r="B24" t="s">
        <v>50</v>
      </c>
      <c r="D24" s="19"/>
      <c r="E24" s="9"/>
      <c r="F24" s="9"/>
      <c r="G24" s="20"/>
      <c r="H24" s="19"/>
      <c r="I24" s="9"/>
      <c r="J24" s="9"/>
      <c r="K24" s="20"/>
      <c r="L24" s="19"/>
      <c r="M24" s="9"/>
      <c r="N24" s="9"/>
      <c r="O24" s="20"/>
      <c r="P24" s="19"/>
      <c r="Q24" s="9"/>
      <c r="R24" s="9"/>
      <c r="S24" s="20"/>
      <c r="T24" s="19"/>
      <c r="U24" s="9"/>
      <c r="V24" s="9"/>
      <c r="W24" s="20"/>
    </row>
    <row r="25" spans="1:23" x14ac:dyDescent="0.25">
      <c r="A25">
        <f t="shared" si="2"/>
        <v>23</v>
      </c>
      <c r="B25" t="s">
        <v>51</v>
      </c>
      <c r="D25" s="19"/>
      <c r="E25" s="9"/>
      <c r="F25" s="9"/>
      <c r="G25" s="20"/>
      <c r="H25" s="19"/>
      <c r="I25" s="9"/>
      <c r="J25" s="9"/>
      <c r="K25" s="20"/>
      <c r="L25" s="19"/>
      <c r="M25" s="9"/>
      <c r="N25" s="9"/>
      <c r="O25" s="20"/>
      <c r="P25" s="19"/>
      <c r="Q25" s="9"/>
      <c r="R25" s="9"/>
      <c r="S25" s="20"/>
      <c r="T25" s="19"/>
      <c r="U25" s="9"/>
      <c r="V25" s="9"/>
      <c r="W25" s="20"/>
    </row>
    <row r="26" spans="1:23" x14ac:dyDescent="0.25">
      <c r="A26">
        <f t="shared" si="2"/>
        <v>24</v>
      </c>
      <c r="B26" t="s">
        <v>52</v>
      </c>
      <c r="D26" s="19"/>
      <c r="E26" s="9"/>
      <c r="F26" s="9"/>
      <c r="G26" s="20"/>
      <c r="H26" s="19"/>
      <c r="I26" s="9"/>
      <c r="J26" s="9"/>
      <c r="K26" s="20"/>
      <c r="L26" s="19"/>
      <c r="M26" s="9"/>
      <c r="N26" s="9"/>
      <c r="O26" s="20"/>
      <c r="P26" s="19"/>
      <c r="Q26" s="9"/>
      <c r="R26" s="9"/>
      <c r="S26" s="20"/>
      <c r="T26" s="19"/>
      <c r="U26" s="9"/>
      <c r="V26" s="9"/>
      <c r="W26" s="20"/>
    </row>
    <row r="27" spans="1:23" x14ac:dyDescent="0.25">
      <c r="A27">
        <f t="shared" si="2"/>
        <v>25</v>
      </c>
      <c r="B27" t="s">
        <v>53</v>
      </c>
      <c r="D27" s="19"/>
      <c r="E27" s="9"/>
      <c r="F27" s="9"/>
      <c r="G27" s="20"/>
      <c r="H27" s="19"/>
      <c r="I27" s="9"/>
      <c r="J27" s="9"/>
      <c r="K27" s="20"/>
      <c r="L27" s="19"/>
      <c r="M27" s="9"/>
      <c r="N27" s="9"/>
      <c r="O27" s="20"/>
      <c r="P27" s="19"/>
      <c r="Q27" s="9"/>
      <c r="R27" s="9"/>
      <c r="S27" s="20"/>
      <c r="T27" s="19"/>
      <c r="U27" s="9"/>
      <c r="V27" s="9"/>
      <c r="W27" s="20"/>
    </row>
    <row r="28" spans="1:23" ht="15.75" thickBot="1" x14ac:dyDescent="0.3">
      <c r="A28">
        <f t="shared" si="2"/>
        <v>26</v>
      </c>
      <c r="B28" t="s">
        <v>54</v>
      </c>
      <c r="D28" s="21"/>
      <c r="E28" s="22"/>
      <c r="F28" s="22"/>
      <c r="G28" s="23"/>
      <c r="H28" s="21"/>
      <c r="I28" s="22"/>
      <c r="J28" s="22"/>
      <c r="K28" s="23"/>
      <c r="L28" s="21"/>
      <c r="M28" s="22"/>
      <c r="N28" s="22"/>
      <c r="O28" s="23"/>
      <c r="P28" s="21"/>
      <c r="Q28" s="22"/>
      <c r="R28" s="22"/>
      <c r="S28" s="23"/>
      <c r="T28" s="21"/>
      <c r="U28" s="22"/>
      <c r="V28" s="22"/>
      <c r="W28" s="23"/>
    </row>
    <row r="31" spans="1:23" x14ac:dyDescent="0.25">
      <c r="B31" s="28" t="s">
        <v>81</v>
      </c>
      <c r="D31" s="28"/>
    </row>
  </sheetData>
  <dataConsolidate/>
  <mergeCells count="5">
    <mergeCell ref="T1:W1"/>
    <mergeCell ref="D1:G1"/>
    <mergeCell ref="H1:K1"/>
    <mergeCell ref="L1:O1"/>
    <mergeCell ref="P1:S1"/>
  </mergeCells>
  <pageMargins left="0.7" right="0.7" top="0.75" bottom="0.75" header="0.3" footer="0.3"/>
  <pageSetup paperSize="9" orientation="portrait"/>
  <extLst>
    <ext xmlns:x14="http://schemas.microsoft.com/office/spreadsheetml/2009/9/main" uri="{CCE6A557-97BC-4b89-ADB6-D9C93CAAB3DF}">
      <x14:dataValidations xmlns:xm="http://schemas.microsoft.com/office/excel/2006/main" count="5">
        <x14:dataValidation type="list" allowBlank="1" showInputMessage="1" showErrorMessage="1">
          <x14:formula1>
            <xm:f>Interface!$A$11:$A$20</xm:f>
          </x14:formula1>
          <xm:sqref>D2:F2</xm:sqref>
        </x14:dataValidation>
        <x14:dataValidation type="list" allowBlank="1" showInputMessage="1" showErrorMessage="1">
          <x14:formula1>
            <xm:f>Interface!$A$11:$A$20</xm:f>
          </x14:formula1>
          <xm:sqref>H2:J2</xm:sqref>
        </x14:dataValidation>
        <x14:dataValidation type="list" allowBlank="1" showInputMessage="1" showErrorMessage="1">
          <x14:formula1>
            <xm:f>Interface!$A$11:$A$20</xm:f>
          </x14:formula1>
          <xm:sqref>L2:N2</xm:sqref>
        </x14:dataValidation>
        <x14:dataValidation type="list" allowBlank="1" showInputMessage="1" showErrorMessage="1">
          <x14:formula1>
            <xm:f>Interface!$A$11:$A$20</xm:f>
          </x14:formula1>
          <xm:sqref>P2:R2</xm:sqref>
        </x14:dataValidation>
        <x14:dataValidation type="list" allowBlank="1" showInputMessage="1" showErrorMessage="1">
          <x14:formula1>
            <xm:f>Interface!$A$11:$A$20</xm:f>
          </x14:formula1>
          <xm:sqref>T2:V2</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tabSelected="1" zoomScale="90" zoomScaleNormal="90" workbookViewId="0">
      <selection activeCell="D5" sqref="D5"/>
    </sheetView>
  </sheetViews>
  <sheetFormatPr baseColWidth="10" defaultRowHeight="15" x14ac:dyDescent="0.25"/>
  <cols>
    <col min="1" max="1" width="4" customWidth="1"/>
    <col min="4" max="4" width="10.7109375" customWidth="1"/>
    <col min="5" max="5" width="9.7109375" customWidth="1"/>
    <col min="6" max="6" width="11" customWidth="1"/>
    <col min="7" max="7" width="10.7109375" customWidth="1"/>
    <col min="8" max="8" width="11.85546875" customWidth="1"/>
  </cols>
  <sheetData>
    <row r="1" spans="1:16" x14ac:dyDescent="0.25">
      <c r="D1" s="50" t="s">
        <v>60</v>
      </c>
      <c r="E1" s="51"/>
      <c r="F1" s="51"/>
      <c r="G1" s="51"/>
      <c r="H1" s="52"/>
      <c r="J1" s="50" t="s">
        <v>63</v>
      </c>
      <c r="K1" s="51"/>
      <c r="L1" s="51"/>
      <c r="M1" s="51"/>
      <c r="N1" s="52"/>
      <c r="P1" s="28" t="s">
        <v>71</v>
      </c>
    </row>
    <row r="2" spans="1:16" x14ac:dyDescent="0.25">
      <c r="B2" t="s">
        <v>0</v>
      </c>
      <c r="D2" s="50" t="s">
        <v>61</v>
      </c>
      <c r="E2" s="51"/>
      <c r="F2" s="51"/>
      <c r="G2" s="52"/>
      <c r="H2" s="8" t="s">
        <v>62</v>
      </c>
      <c r="J2" s="50" t="s">
        <v>61</v>
      </c>
      <c r="K2" s="51"/>
      <c r="L2" s="51"/>
      <c r="M2" s="52"/>
      <c r="N2" s="8" t="s">
        <v>62</v>
      </c>
    </row>
    <row r="3" spans="1:16" x14ac:dyDescent="0.25">
      <c r="A3">
        <v>1</v>
      </c>
      <c r="B3" t="s">
        <v>31</v>
      </c>
      <c r="D3" s="8"/>
      <c r="E3" s="8"/>
      <c r="F3" s="8"/>
      <c r="G3" s="8"/>
      <c r="H3" s="8"/>
      <c r="J3" s="8" t="s">
        <v>8</v>
      </c>
      <c r="K3" s="8" t="s">
        <v>11</v>
      </c>
      <c r="L3" s="8"/>
      <c r="M3" s="8"/>
      <c r="N3" s="8"/>
    </row>
    <row r="4" spans="1:16" x14ac:dyDescent="0.25">
      <c r="A4">
        <f>A3+1</f>
        <v>2</v>
      </c>
      <c r="B4" t="s">
        <v>32</v>
      </c>
      <c r="D4" s="8"/>
      <c r="E4" s="8"/>
      <c r="F4" s="8"/>
      <c r="G4" s="8"/>
      <c r="H4" s="8"/>
      <c r="J4" s="8" t="s">
        <v>10</v>
      </c>
      <c r="K4" s="8"/>
      <c r="L4" s="8"/>
      <c r="M4" s="8"/>
      <c r="N4" s="8"/>
    </row>
    <row r="5" spans="1:16" x14ac:dyDescent="0.25">
      <c r="A5">
        <f t="shared" ref="A5:A28" si="0">A4+1</f>
        <v>3</v>
      </c>
      <c r="B5" t="s">
        <v>33</v>
      </c>
      <c r="D5" s="8"/>
      <c r="E5" s="53" t="s">
        <v>78</v>
      </c>
      <c r="F5" s="8"/>
      <c r="G5" s="8"/>
      <c r="H5" s="8"/>
      <c r="J5" s="8"/>
      <c r="K5" s="8"/>
      <c r="L5" s="8"/>
      <c r="M5" s="8"/>
      <c r="N5" s="8"/>
    </row>
    <row r="6" spans="1:16" x14ac:dyDescent="0.25">
      <c r="A6">
        <f t="shared" si="0"/>
        <v>4</v>
      </c>
      <c r="B6" t="s">
        <v>75</v>
      </c>
      <c r="D6" s="8"/>
      <c r="E6" s="8"/>
      <c r="F6" s="8"/>
      <c r="G6" s="8"/>
      <c r="H6" s="8"/>
      <c r="J6" s="8"/>
      <c r="K6" s="8"/>
      <c r="L6" s="8"/>
      <c r="M6" s="8"/>
      <c r="N6" s="8"/>
    </row>
    <row r="7" spans="1:16" x14ac:dyDescent="0.25">
      <c r="A7">
        <f t="shared" si="0"/>
        <v>5</v>
      </c>
      <c r="B7" t="s">
        <v>34</v>
      </c>
      <c r="D7" s="8"/>
      <c r="E7" s="8"/>
      <c r="F7" s="8"/>
      <c r="G7" s="8"/>
      <c r="H7" s="8"/>
      <c r="J7" s="8"/>
      <c r="K7" s="8"/>
      <c r="L7" s="8"/>
      <c r="M7" s="8"/>
      <c r="N7" s="8"/>
      <c r="P7" s="28" t="s">
        <v>87</v>
      </c>
    </row>
    <row r="8" spans="1:16" x14ac:dyDescent="0.25">
      <c r="A8">
        <f t="shared" si="0"/>
        <v>6</v>
      </c>
      <c r="B8" t="s">
        <v>55</v>
      </c>
      <c r="D8" s="8"/>
      <c r="E8" s="8"/>
      <c r="F8" s="8"/>
      <c r="G8" s="8"/>
      <c r="H8" s="8"/>
      <c r="J8" s="8"/>
      <c r="K8" s="8"/>
      <c r="L8" s="8"/>
      <c r="M8" s="8"/>
      <c r="N8" s="8"/>
      <c r="P8" s="28" t="s">
        <v>88</v>
      </c>
    </row>
    <row r="9" spans="1:16" x14ac:dyDescent="0.25">
      <c r="A9">
        <f t="shared" si="0"/>
        <v>7</v>
      </c>
      <c r="B9" t="s">
        <v>35</v>
      </c>
      <c r="D9" s="8"/>
      <c r="E9" s="8"/>
      <c r="F9" s="8"/>
      <c r="G9" s="8"/>
      <c r="H9" s="8"/>
      <c r="J9" s="8"/>
      <c r="K9" s="8"/>
      <c r="L9" s="8"/>
      <c r="M9" s="8"/>
      <c r="N9" s="8"/>
    </row>
    <row r="10" spans="1:16" x14ac:dyDescent="0.25">
      <c r="A10">
        <f t="shared" si="0"/>
        <v>8</v>
      </c>
      <c r="B10" t="s">
        <v>36</v>
      </c>
      <c r="D10" s="8"/>
      <c r="E10" s="8"/>
      <c r="F10" s="8"/>
      <c r="G10" s="8"/>
      <c r="H10" s="8"/>
      <c r="J10" s="8"/>
      <c r="K10" s="8"/>
      <c r="L10" s="8"/>
      <c r="M10" s="8"/>
      <c r="N10" s="8"/>
    </row>
    <row r="11" spans="1:16" x14ac:dyDescent="0.25">
      <c r="A11">
        <f t="shared" si="0"/>
        <v>9</v>
      </c>
      <c r="B11" t="s">
        <v>37</v>
      </c>
      <c r="D11" s="8"/>
      <c r="E11" s="8"/>
      <c r="F11" s="8"/>
      <c r="G11" s="8"/>
      <c r="H11" s="8"/>
      <c r="J11" s="8"/>
      <c r="K11" s="8"/>
      <c r="L11" s="8"/>
      <c r="M11" s="8"/>
      <c r="N11" s="8"/>
    </row>
    <row r="12" spans="1:16" x14ac:dyDescent="0.25">
      <c r="A12">
        <f t="shared" si="0"/>
        <v>10</v>
      </c>
      <c r="B12" t="s">
        <v>38</v>
      </c>
      <c r="D12" s="8"/>
      <c r="E12" s="8"/>
      <c r="F12" s="8"/>
      <c r="G12" s="8"/>
      <c r="H12" s="8"/>
      <c r="J12" s="8"/>
      <c r="K12" s="8"/>
      <c r="L12" s="8"/>
      <c r="M12" s="8"/>
      <c r="N12" s="8"/>
    </row>
    <row r="13" spans="1:16" x14ac:dyDescent="0.25">
      <c r="A13">
        <f t="shared" si="0"/>
        <v>11</v>
      </c>
      <c r="B13" t="s">
        <v>39</v>
      </c>
      <c r="D13" s="8"/>
      <c r="E13" s="8"/>
      <c r="F13" s="8"/>
      <c r="G13" s="8"/>
      <c r="H13" s="8"/>
      <c r="J13" s="8"/>
      <c r="K13" s="8"/>
      <c r="L13" s="8"/>
      <c r="M13" s="8"/>
      <c r="N13" s="8"/>
    </row>
    <row r="14" spans="1:16" x14ac:dyDescent="0.25">
      <c r="A14">
        <f t="shared" si="0"/>
        <v>12</v>
      </c>
      <c r="B14" t="s">
        <v>40</v>
      </c>
      <c r="D14" s="8"/>
      <c r="E14" s="8"/>
      <c r="F14" s="8"/>
      <c r="G14" s="8"/>
      <c r="H14" s="8"/>
      <c r="J14" s="8"/>
      <c r="K14" s="8"/>
      <c r="L14" s="8"/>
      <c r="M14" s="8"/>
      <c r="N14" s="8"/>
    </row>
    <row r="15" spans="1:16" x14ac:dyDescent="0.25">
      <c r="A15">
        <f t="shared" si="0"/>
        <v>13</v>
      </c>
      <c r="B15" t="s">
        <v>41</v>
      </c>
      <c r="D15" s="8"/>
      <c r="E15" s="8"/>
      <c r="F15" s="8"/>
      <c r="G15" s="8"/>
      <c r="H15" s="8"/>
      <c r="J15" s="8"/>
      <c r="K15" s="8"/>
      <c r="L15" s="8"/>
      <c r="M15" s="8"/>
      <c r="N15" s="8"/>
    </row>
    <row r="16" spans="1:16" x14ac:dyDescent="0.25">
      <c r="A16">
        <f t="shared" si="0"/>
        <v>14</v>
      </c>
      <c r="B16" t="s">
        <v>42</v>
      </c>
      <c r="D16" s="8"/>
      <c r="E16" s="8"/>
      <c r="F16" s="8"/>
      <c r="G16" s="8"/>
      <c r="H16" s="8"/>
      <c r="J16" s="8"/>
      <c r="K16" s="8"/>
      <c r="L16" s="8"/>
      <c r="M16" s="8"/>
      <c r="N16" s="8"/>
    </row>
    <row r="17" spans="1:14" x14ac:dyDescent="0.25">
      <c r="A17">
        <f t="shared" si="0"/>
        <v>15</v>
      </c>
      <c r="B17" t="s">
        <v>43</v>
      </c>
      <c r="C17" s="58" t="s">
        <v>89</v>
      </c>
      <c r="D17" s="57" t="s">
        <v>64</v>
      </c>
      <c r="E17" s="57" t="s">
        <v>65</v>
      </c>
      <c r="F17" s="57" t="s">
        <v>66</v>
      </c>
      <c r="G17" s="57" t="s">
        <v>67</v>
      </c>
      <c r="H17" s="8"/>
      <c r="J17" s="8"/>
      <c r="K17" s="8"/>
      <c r="L17" s="8"/>
      <c r="M17" s="8"/>
      <c r="N17" s="8"/>
    </row>
    <row r="18" spans="1:14" x14ac:dyDescent="0.25">
      <c r="A18">
        <f t="shared" si="0"/>
        <v>16</v>
      </c>
      <c r="B18" t="s">
        <v>45</v>
      </c>
      <c r="D18" s="8" t="s">
        <v>8</v>
      </c>
      <c r="E18" s="8" t="s">
        <v>10</v>
      </c>
      <c r="F18" s="8" t="s">
        <v>13</v>
      </c>
      <c r="G18" s="8" t="s">
        <v>11</v>
      </c>
      <c r="H18" s="54" t="s">
        <v>13</v>
      </c>
      <c r="J18" s="8"/>
      <c r="K18" s="8"/>
      <c r="L18" s="8"/>
      <c r="M18" s="8"/>
      <c r="N18" s="8"/>
    </row>
    <row r="19" spans="1:14" x14ac:dyDescent="0.25">
      <c r="A19">
        <f t="shared" si="0"/>
        <v>17</v>
      </c>
      <c r="B19" t="s">
        <v>46</v>
      </c>
      <c r="D19" s="8"/>
      <c r="E19" s="8"/>
      <c r="F19" s="8"/>
      <c r="G19" s="8"/>
      <c r="H19" s="8"/>
      <c r="J19" s="8"/>
      <c r="K19" s="8"/>
      <c r="L19" s="8"/>
      <c r="M19" s="8"/>
      <c r="N19" s="8"/>
    </row>
    <row r="20" spans="1:14" x14ac:dyDescent="0.25">
      <c r="A20">
        <f t="shared" si="0"/>
        <v>18</v>
      </c>
      <c r="B20" t="s">
        <v>47</v>
      </c>
      <c r="D20" s="8"/>
      <c r="E20" s="8"/>
      <c r="F20" s="8"/>
      <c r="G20" s="8"/>
      <c r="H20" s="8"/>
      <c r="J20" s="8"/>
      <c r="K20" s="8"/>
      <c r="L20" s="8"/>
      <c r="M20" s="8"/>
      <c r="N20" s="8"/>
    </row>
    <row r="21" spans="1:14" x14ac:dyDescent="0.25">
      <c r="A21">
        <f t="shared" si="0"/>
        <v>19</v>
      </c>
      <c r="B21" t="s">
        <v>48</v>
      </c>
      <c r="C21" s="58" t="s">
        <v>89</v>
      </c>
      <c r="D21" s="57" t="s">
        <v>68</v>
      </c>
      <c r="E21" s="57" t="s">
        <v>66</v>
      </c>
      <c r="F21" s="57" t="s">
        <v>69</v>
      </c>
      <c r="G21" s="57" t="s">
        <v>70</v>
      </c>
      <c r="H21" s="8"/>
      <c r="J21" s="8"/>
      <c r="K21" s="8"/>
      <c r="L21" s="8"/>
      <c r="M21" s="8"/>
      <c r="N21" s="8"/>
    </row>
    <row r="22" spans="1:14" x14ac:dyDescent="0.25">
      <c r="A22">
        <f t="shared" si="0"/>
        <v>20</v>
      </c>
      <c r="B22" t="s">
        <v>44</v>
      </c>
      <c r="D22" s="8" t="s">
        <v>8</v>
      </c>
      <c r="E22" s="8" t="s">
        <v>10</v>
      </c>
      <c r="F22" s="8" t="s">
        <v>8</v>
      </c>
      <c r="G22" s="8" t="s">
        <v>10</v>
      </c>
      <c r="H22" s="55" t="s">
        <v>10</v>
      </c>
      <c r="J22" s="8"/>
      <c r="K22" s="8"/>
      <c r="L22" s="8"/>
      <c r="M22" s="8"/>
      <c r="N22" s="8"/>
    </row>
    <row r="23" spans="1:14" x14ac:dyDescent="0.25">
      <c r="A23">
        <f t="shared" si="0"/>
        <v>21</v>
      </c>
      <c r="B23" t="s">
        <v>49</v>
      </c>
      <c r="D23" s="8"/>
      <c r="E23" s="8"/>
      <c r="F23" s="8"/>
      <c r="G23" s="8"/>
      <c r="H23" s="8"/>
      <c r="J23" s="8"/>
      <c r="K23" s="8"/>
      <c r="L23" s="8"/>
      <c r="M23" s="8"/>
      <c r="N23" s="8"/>
    </row>
    <row r="24" spans="1:14" x14ac:dyDescent="0.25">
      <c r="A24">
        <f t="shared" si="0"/>
        <v>22</v>
      </c>
      <c r="B24" t="s">
        <v>50</v>
      </c>
      <c r="D24" s="8"/>
      <c r="E24" s="8"/>
      <c r="F24" s="8"/>
      <c r="G24" s="8"/>
      <c r="H24" s="8"/>
      <c r="J24" s="8"/>
      <c r="K24" s="8"/>
      <c r="L24" s="8"/>
      <c r="M24" s="8"/>
      <c r="N24" s="8"/>
    </row>
    <row r="25" spans="1:14" x14ac:dyDescent="0.25">
      <c r="A25">
        <f t="shared" si="0"/>
        <v>23</v>
      </c>
      <c r="B25" t="s">
        <v>51</v>
      </c>
      <c r="D25" s="8"/>
      <c r="E25" s="8"/>
      <c r="F25" s="8"/>
      <c r="G25" s="8"/>
      <c r="H25" s="8"/>
      <c r="J25" s="8"/>
      <c r="K25" s="8"/>
      <c r="L25" s="8"/>
      <c r="M25" s="8"/>
      <c r="N25" s="8"/>
    </row>
    <row r="26" spans="1:14" x14ac:dyDescent="0.25">
      <c r="A26">
        <f t="shared" si="0"/>
        <v>24</v>
      </c>
      <c r="B26" t="s">
        <v>52</v>
      </c>
      <c r="D26" s="8"/>
      <c r="E26" s="8"/>
      <c r="F26" s="8"/>
      <c r="G26" s="8"/>
      <c r="H26" s="8"/>
      <c r="J26" s="8"/>
      <c r="K26" s="8"/>
      <c r="L26" s="8"/>
      <c r="M26" s="8"/>
      <c r="N26" s="8"/>
    </row>
    <row r="27" spans="1:14" x14ac:dyDescent="0.25">
      <c r="A27">
        <f t="shared" si="0"/>
        <v>25</v>
      </c>
      <c r="B27" t="s">
        <v>53</v>
      </c>
      <c r="D27" s="8"/>
      <c r="E27" s="8"/>
      <c r="F27" s="8"/>
      <c r="G27" s="8"/>
      <c r="H27" s="8"/>
      <c r="J27" s="8"/>
      <c r="K27" s="8"/>
      <c r="L27" s="8"/>
      <c r="M27" s="8"/>
      <c r="N27" s="8"/>
    </row>
    <row r="28" spans="1:14" x14ac:dyDescent="0.25">
      <c r="A28">
        <f t="shared" si="0"/>
        <v>26</v>
      </c>
      <c r="B28" t="s">
        <v>54</v>
      </c>
      <c r="D28" s="8"/>
      <c r="E28" s="8"/>
      <c r="F28" s="8"/>
      <c r="G28" s="8"/>
      <c r="H28" s="8"/>
      <c r="J28" s="8"/>
      <c r="K28" s="8"/>
      <c r="L28" s="8"/>
      <c r="M28" s="8"/>
      <c r="N28" s="8"/>
    </row>
    <row r="30" spans="1:14" x14ac:dyDescent="0.25">
      <c r="D30" s="28" t="s">
        <v>86</v>
      </c>
    </row>
    <row r="31" spans="1:14" x14ac:dyDescent="0.25">
      <c r="D31" s="28" t="s">
        <v>85</v>
      </c>
    </row>
  </sheetData>
  <mergeCells count="4">
    <mergeCell ref="D1:H1"/>
    <mergeCell ref="D2:G2"/>
    <mergeCell ref="J1:N1"/>
    <mergeCell ref="J2:M2"/>
  </mergeCells>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R38"/>
  <sheetViews>
    <sheetView zoomScale="70" zoomScaleNormal="70" workbookViewId="0">
      <selection activeCell="B21" sqref="B21"/>
    </sheetView>
  </sheetViews>
  <sheetFormatPr baseColWidth="10" defaultColWidth="11.42578125" defaultRowHeight="15" x14ac:dyDescent="0.25"/>
  <cols>
    <col min="1" max="1" width="12.85546875" customWidth="1"/>
    <col min="2" max="2" width="17.140625" customWidth="1"/>
    <col min="3" max="3" width="0" hidden="1" customWidth="1"/>
    <col min="6" max="6" width="5" customWidth="1"/>
    <col min="8" max="8" width="14.85546875" customWidth="1"/>
    <col min="9" max="9" width="14.42578125" customWidth="1"/>
    <col min="16" max="18" width="0" hidden="1" customWidth="1"/>
  </cols>
  <sheetData>
    <row r="1" spans="1:18" ht="15.75" thickBot="1" x14ac:dyDescent="0.3">
      <c r="A1" s="28" t="s">
        <v>56</v>
      </c>
      <c r="E1" t="s">
        <v>27</v>
      </c>
      <c r="F1" s="18">
        <f ca="1">_xlfn.SHEET()-3</f>
        <v>1</v>
      </c>
      <c r="G1" s="18"/>
      <c r="H1" s="26" t="s">
        <v>28</v>
      </c>
      <c r="I1" s="25" t="s">
        <v>29</v>
      </c>
    </row>
    <row r="2" spans="1:18" ht="15.75" thickBot="1" x14ac:dyDescent="0.3">
      <c r="A2" s="29" t="s">
        <v>33</v>
      </c>
    </row>
    <row r="4" spans="1:18" x14ac:dyDescent="0.25">
      <c r="A4" t="s">
        <v>1</v>
      </c>
      <c r="O4" s="28" t="s">
        <v>82</v>
      </c>
    </row>
    <row r="5" spans="1:18" x14ac:dyDescent="0.25">
      <c r="A5" t="s">
        <v>25</v>
      </c>
      <c r="O5" s="28" t="s">
        <v>83</v>
      </c>
    </row>
    <row r="6" spans="1:18" x14ac:dyDescent="0.25">
      <c r="A6" t="s">
        <v>26</v>
      </c>
    </row>
    <row r="10" spans="1:18" x14ac:dyDescent="0.25">
      <c r="A10" s="3" t="s">
        <v>2</v>
      </c>
      <c r="B10" s="3" t="s">
        <v>3</v>
      </c>
    </row>
    <row r="11" spans="1:18" ht="2.25" customHeight="1" x14ac:dyDescent="0.25">
      <c r="A11" s="4"/>
      <c r="B11" s="4" t="s">
        <v>4</v>
      </c>
    </row>
    <row r="12" spans="1:18" x14ac:dyDescent="0.25">
      <c r="A12" s="2">
        <v>1</v>
      </c>
      <c r="B12" s="1" t="s">
        <v>5</v>
      </c>
      <c r="C12" s="5">
        <f>IF(B12="","",VLOOKUP(B12,$P$13:$Q$16,2))</f>
        <v>1</v>
      </c>
      <c r="P12" s="48" t="s">
        <v>6</v>
      </c>
      <c r="Q12" s="48"/>
      <c r="R12" s="48"/>
    </row>
    <row r="13" spans="1:18" x14ac:dyDescent="0.25">
      <c r="A13" s="2">
        <v>2</v>
      </c>
      <c r="B13" s="1" t="s">
        <v>12</v>
      </c>
      <c r="C13" s="5">
        <f>IF(B13="","",VLOOKUP(B13,$P$13:$Q$16,2))</f>
        <v>4</v>
      </c>
      <c r="P13" s="5" t="s">
        <v>5</v>
      </c>
      <c r="Q13" s="5">
        <v>1</v>
      </c>
      <c r="R13" s="5" t="s">
        <v>8</v>
      </c>
    </row>
    <row r="14" spans="1:18" x14ac:dyDescent="0.25">
      <c r="A14" s="2">
        <v>3</v>
      </c>
      <c r="B14" s="1" t="s">
        <v>9</v>
      </c>
      <c r="C14" s="5">
        <f>IF(B14="","",VLOOKUP(B14,$P$13:$Q$16,2))</f>
        <v>3</v>
      </c>
      <c r="P14" s="5" t="s">
        <v>7</v>
      </c>
      <c r="Q14" s="5">
        <v>2</v>
      </c>
      <c r="R14" s="5" t="s">
        <v>10</v>
      </c>
    </row>
    <row r="15" spans="1:18" x14ac:dyDescent="0.25">
      <c r="A15" s="2">
        <v>4</v>
      </c>
      <c r="B15" s="1"/>
      <c r="C15" s="5" t="str">
        <f>IF(B15="","",VLOOKUP(B15,$P$13:$Q$16,2))</f>
        <v/>
      </c>
      <c r="P15" s="5" t="s">
        <v>9</v>
      </c>
      <c r="Q15" s="5">
        <v>3</v>
      </c>
      <c r="R15" s="5" t="s">
        <v>11</v>
      </c>
    </row>
    <row r="16" spans="1:18" x14ac:dyDescent="0.25">
      <c r="A16" s="2">
        <v>5</v>
      </c>
      <c r="B16" s="1"/>
      <c r="C16" s="5" t="str">
        <f>IF(B16="","",VLOOKUP(B16,$P$13:$Q$16,2))</f>
        <v/>
      </c>
      <c r="P16" s="5" t="s">
        <v>12</v>
      </c>
      <c r="Q16" s="5">
        <v>4</v>
      </c>
      <c r="R16" s="5" t="s">
        <v>13</v>
      </c>
    </row>
    <row r="17" spans="1:3" x14ac:dyDescent="0.25">
      <c r="C17" s="5">
        <f>MAX(C12:C16)</f>
        <v>4</v>
      </c>
    </row>
    <row r="19" spans="1:3" x14ac:dyDescent="0.25">
      <c r="A19" s="46" t="s">
        <v>6</v>
      </c>
      <c r="B19" s="47"/>
    </row>
    <row r="20" spans="1:3" x14ac:dyDescent="0.25">
      <c r="A20" s="7" t="s">
        <v>14</v>
      </c>
      <c r="B20" s="6" t="str">
        <f>IF(B12="","NR",VLOOKUP(C17,$Q$13:$R$16,2))</f>
        <v>D</v>
      </c>
    </row>
    <row r="22" spans="1:3" x14ac:dyDescent="0.25">
      <c r="A22" s="28" t="s">
        <v>72</v>
      </c>
    </row>
    <row r="23" spans="1:3" x14ac:dyDescent="0.25">
      <c r="A23" s="28" t="s">
        <v>73</v>
      </c>
    </row>
    <row r="24" spans="1:3" x14ac:dyDescent="0.25">
      <c r="A24" s="28" t="s">
        <v>74</v>
      </c>
    </row>
    <row r="25" spans="1:3" x14ac:dyDescent="0.25">
      <c r="A25" s="28" t="s">
        <v>76</v>
      </c>
    </row>
    <row r="26" spans="1:3" x14ac:dyDescent="0.25">
      <c r="A26" s="28" t="s">
        <v>77</v>
      </c>
    </row>
    <row r="28" spans="1:3" x14ac:dyDescent="0.25">
      <c r="A28" s="28" t="s">
        <v>79</v>
      </c>
    </row>
    <row r="38" spans="5:5" x14ac:dyDescent="0.25">
      <c r="E38" s="28" t="s">
        <v>58</v>
      </c>
    </row>
  </sheetData>
  <mergeCells count="2">
    <mergeCell ref="A19:B19"/>
    <mergeCell ref="P12:R12"/>
  </mergeCells>
  <conditionalFormatting sqref="B17:C18 B33:B36 C34 C26:C29 B12:B16 B20:C25 C19">
    <cfRule type="containsText" dxfId="19" priority="4" operator="containsText" text="Zone A">
      <formula>NOT(ISERROR(SEARCH("Zone A",B12)))</formula>
    </cfRule>
  </conditionalFormatting>
  <conditionalFormatting sqref="B17:C18 B33:B36 C34 B12:B16 B20:C25 C19">
    <cfRule type="containsText" dxfId="18" priority="2" operator="containsText" text="Zone C">
      <formula>NOT(ISERROR(SEARCH("Zone C",B12)))</formula>
    </cfRule>
  </conditionalFormatting>
  <conditionalFormatting sqref="B17:C18 B33:B36 C34 C26:C29 B12:B16 B20:C25 C19">
    <cfRule type="containsText" dxfId="17" priority="1" operator="containsText" text="Zone D">
      <formula>NOT(ISERROR(SEARCH("Zone D",B12)))</formula>
    </cfRule>
  </conditionalFormatting>
  <conditionalFormatting sqref="B17:C18 B33:B36 C34 B12:B16 B20:C24 C19">
    <cfRule type="containsText" dxfId="16" priority="3" operator="containsText" text="Zone B">
      <formula>NOT(ISERROR(SEARCH("Zone B",B12)))</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Classe!$B$2:$B$28</xm:f>
          </x14:formula1>
          <xm:sqref>A2</xm:sqref>
        </x14:dataValidation>
        <x14:dataValidation type="list" allowBlank="1" showInputMessage="1" showErrorMessage="1">
          <x14:formula1>
            <xm:f>Interface!$F$11:$F$18</xm:f>
          </x14:formula1>
          <xm:sqref>A6</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R38"/>
  <sheetViews>
    <sheetView zoomScale="73" zoomScaleNormal="73" workbookViewId="0">
      <selection activeCell="A38" sqref="A38"/>
    </sheetView>
  </sheetViews>
  <sheetFormatPr baseColWidth="10" defaultColWidth="11.42578125" defaultRowHeight="15" x14ac:dyDescent="0.25"/>
  <cols>
    <col min="1" max="1" width="12.85546875" customWidth="1"/>
    <col min="2" max="2" width="13.28515625" customWidth="1"/>
    <col min="3" max="3" width="0" hidden="1" customWidth="1"/>
    <col min="6" max="6" width="5" customWidth="1"/>
    <col min="8" max="8" width="11.42578125" customWidth="1"/>
    <col min="16" max="18" width="0" hidden="1" customWidth="1"/>
  </cols>
  <sheetData>
    <row r="1" spans="1:18" x14ac:dyDescent="0.25">
      <c r="A1" s="28" t="s">
        <v>56</v>
      </c>
      <c r="E1" t="s">
        <v>27</v>
      </c>
      <c r="F1" s="18">
        <f ca="1">_xlfn.SHEET()-2</f>
        <v>3</v>
      </c>
      <c r="G1" s="18"/>
      <c r="H1" s="26" t="s">
        <v>28</v>
      </c>
      <c r="I1" s="25" t="s">
        <v>29</v>
      </c>
    </row>
    <row r="2" spans="1:18" x14ac:dyDescent="0.25">
      <c r="A2" t="s">
        <v>31</v>
      </c>
    </row>
    <row r="4" spans="1:18" x14ac:dyDescent="0.25">
      <c r="A4" t="s">
        <v>1</v>
      </c>
    </row>
    <row r="10" spans="1:18" x14ac:dyDescent="0.25">
      <c r="A10" s="3" t="s">
        <v>2</v>
      </c>
      <c r="B10" s="3" t="s">
        <v>3</v>
      </c>
    </row>
    <row r="11" spans="1:18" ht="2.25" customHeight="1" x14ac:dyDescent="0.25">
      <c r="A11" s="4"/>
      <c r="B11" s="4" t="s">
        <v>4</v>
      </c>
    </row>
    <row r="12" spans="1:18" x14ac:dyDescent="0.25">
      <c r="A12" s="2">
        <v>1</v>
      </c>
      <c r="B12" s="1" t="s">
        <v>5</v>
      </c>
      <c r="C12" s="5">
        <f>IF(B12="","",VLOOKUP(B12,$P$13:$Q$16,2))</f>
        <v>1</v>
      </c>
      <c r="P12" s="48" t="s">
        <v>6</v>
      </c>
      <c r="Q12" s="48"/>
      <c r="R12" s="48"/>
    </row>
    <row r="13" spans="1:18" x14ac:dyDescent="0.25">
      <c r="A13" s="2">
        <v>2</v>
      </c>
      <c r="B13" s="1" t="s">
        <v>7</v>
      </c>
      <c r="C13" s="5">
        <f>IF(B13="","",VLOOKUP(B13,$P$13:$Q$16,2))</f>
        <v>2</v>
      </c>
      <c r="P13" s="5" t="s">
        <v>5</v>
      </c>
      <c r="Q13" s="5">
        <v>1</v>
      </c>
      <c r="R13" s="5" t="s">
        <v>8</v>
      </c>
    </row>
    <row r="14" spans="1:18" x14ac:dyDescent="0.25">
      <c r="A14" s="2">
        <v>3</v>
      </c>
      <c r="B14" s="1" t="s">
        <v>12</v>
      </c>
      <c r="C14" s="5">
        <f>IF(B14="","",VLOOKUP(B14,$P$13:$Q$16,2))</f>
        <v>4</v>
      </c>
      <c r="P14" s="5" t="s">
        <v>7</v>
      </c>
      <c r="Q14" s="5">
        <v>2</v>
      </c>
      <c r="R14" s="5" t="s">
        <v>10</v>
      </c>
    </row>
    <row r="15" spans="1:18" x14ac:dyDescent="0.25">
      <c r="A15" s="2">
        <v>4</v>
      </c>
      <c r="B15" s="1"/>
      <c r="C15" s="5" t="str">
        <f>IF(B15="","",VLOOKUP(B15,$P$13:$Q$16,2))</f>
        <v/>
      </c>
      <c r="P15" s="5" t="s">
        <v>9</v>
      </c>
      <c r="Q15" s="5">
        <v>3</v>
      </c>
      <c r="R15" s="5" t="s">
        <v>11</v>
      </c>
    </row>
    <row r="16" spans="1:18" x14ac:dyDescent="0.25">
      <c r="A16" s="2">
        <v>5</v>
      </c>
      <c r="B16" s="1"/>
      <c r="C16" s="5" t="str">
        <f>IF(B16="","",VLOOKUP(B16,$P$13:$Q$16,2))</f>
        <v/>
      </c>
      <c r="P16" s="5" t="s">
        <v>12</v>
      </c>
      <c r="Q16" s="5">
        <v>4</v>
      </c>
      <c r="R16" s="5" t="s">
        <v>13</v>
      </c>
    </row>
    <row r="17" spans="1:3" x14ac:dyDescent="0.25">
      <c r="C17" s="5">
        <f>MAX(C12:C16)</f>
        <v>4</v>
      </c>
    </row>
    <row r="19" spans="1:3" x14ac:dyDescent="0.25">
      <c r="A19" s="46" t="s">
        <v>6</v>
      </c>
      <c r="B19" s="47"/>
    </row>
    <row r="20" spans="1:3" x14ac:dyDescent="0.25">
      <c r="A20" s="27" t="s">
        <v>14</v>
      </c>
      <c r="B20" s="6" t="str">
        <f>IF(B12="","NR",VLOOKUP(C17,$Q$13:$R$16,2))</f>
        <v>D</v>
      </c>
    </row>
    <row r="38" spans="1:1" x14ac:dyDescent="0.25">
      <c r="A38" s="28" t="s">
        <v>84</v>
      </c>
    </row>
  </sheetData>
  <mergeCells count="2">
    <mergeCell ref="P12:R12"/>
    <mergeCell ref="A19:B19"/>
  </mergeCells>
  <conditionalFormatting sqref="B17:C18 B33:B36 C34 C26:C29 B12:B16 B20:C25 C19">
    <cfRule type="containsText" dxfId="15" priority="4" operator="containsText" text="Zone A">
      <formula>NOT(ISERROR(SEARCH("Zone A",B12)))</formula>
    </cfRule>
  </conditionalFormatting>
  <conditionalFormatting sqref="B17:C18 B33:B36 C34 B12:B16 B20:C25 C19">
    <cfRule type="containsText" dxfId="14" priority="2" operator="containsText" text="Zone C">
      <formula>NOT(ISERROR(SEARCH("Zone C",B12)))</formula>
    </cfRule>
  </conditionalFormatting>
  <conditionalFormatting sqref="B17:C18 B33:B36 C34 C26:C29 B12:B16 B20:C25 C19">
    <cfRule type="containsText" dxfId="13" priority="1" operator="containsText" text="Zone D">
      <formula>NOT(ISERROR(SEARCH("Zone D",B12)))</formula>
    </cfRule>
  </conditionalFormatting>
  <conditionalFormatting sqref="B17:C18 B33:B36 C34 B12:B16 B20:C24 C19">
    <cfRule type="containsText" dxfId="12" priority="3" operator="containsText" text="Zone B">
      <formula>NOT(ISERROR(SEARCH("Zone B",B12)))</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Interface!$F$11:$F$18</xm:f>
          </x14:formula1>
          <xm:sqref>A6</xm:sqref>
        </x14:dataValidation>
        <x14:dataValidation type="list" allowBlank="1" showInputMessage="1" showErrorMessage="1">
          <x14:formula1>
            <xm:f>Classe!$B$2:$B$28</xm:f>
          </x14:formula1>
          <xm:sqref>A2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R38"/>
  <sheetViews>
    <sheetView zoomScale="73" zoomScaleNormal="73" workbookViewId="0">
      <selection activeCell="A38" sqref="A38"/>
    </sheetView>
  </sheetViews>
  <sheetFormatPr baseColWidth="10" defaultColWidth="11.42578125" defaultRowHeight="15" x14ac:dyDescent="0.25"/>
  <cols>
    <col min="1" max="1" width="12.85546875" customWidth="1"/>
    <col min="2" max="2" width="13.28515625" customWidth="1"/>
    <col min="3" max="3" width="0" hidden="1" customWidth="1"/>
    <col min="6" max="6" width="5" customWidth="1"/>
    <col min="8" max="8" width="11.42578125" customWidth="1"/>
    <col min="16" max="18" width="0" hidden="1" customWidth="1"/>
  </cols>
  <sheetData>
    <row r="1" spans="1:18" x14ac:dyDescent="0.25">
      <c r="A1" s="28" t="s">
        <v>56</v>
      </c>
      <c r="E1" t="s">
        <v>27</v>
      </c>
      <c r="F1" s="18">
        <f ca="1">_xlfn.SHEET()-2</f>
        <v>4</v>
      </c>
      <c r="G1" s="18"/>
      <c r="H1" s="26" t="s">
        <v>28</v>
      </c>
      <c r="I1" s="25" t="s">
        <v>29</v>
      </c>
    </row>
    <row r="2" spans="1:18" x14ac:dyDescent="0.25">
      <c r="A2" t="s">
        <v>31</v>
      </c>
    </row>
    <row r="4" spans="1:18" x14ac:dyDescent="0.25">
      <c r="A4" t="s">
        <v>1</v>
      </c>
    </row>
    <row r="10" spans="1:18" x14ac:dyDescent="0.25">
      <c r="A10" s="3" t="s">
        <v>2</v>
      </c>
      <c r="B10" s="3" t="s">
        <v>3</v>
      </c>
    </row>
    <row r="11" spans="1:18" ht="2.25" customHeight="1" x14ac:dyDescent="0.25">
      <c r="A11" s="4"/>
      <c r="B11" s="4" t="s">
        <v>4</v>
      </c>
    </row>
    <row r="12" spans="1:18" x14ac:dyDescent="0.25">
      <c r="A12" s="2">
        <v>1</v>
      </c>
      <c r="B12" s="1" t="s">
        <v>5</v>
      </c>
      <c r="C12" s="5">
        <f>IF(B12="","",VLOOKUP(B12,$P$13:$Q$16,2))</f>
        <v>1</v>
      </c>
      <c r="P12" s="48" t="s">
        <v>6</v>
      </c>
      <c r="Q12" s="48"/>
      <c r="R12" s="48"/>
    </row>
    <row r="13" spans="1:18" x14ac:dyDescent="0.25">
      <c r="A13" s="2">
        <v>2</v>
      </c>
      <c r="B13" s="1" t="s">
        <v>7</v>
      </c>
      <c r="C13" s="5">
        <f>IF(B13="","",VLOOKUP(B13,$P$13:$Q$16,2))</f>
        <v>2</v>
      </c>
      <c r="P13" s="5" t="s">
        <v>5</v>
      </c>
      <c r="Q13" s="5">
        <v>1</v>
      </c>
      <c r="R13" s="5" t="s">
        <v>8</v>
      </c>
    </row>
    <row r="14" spans="1:18" x14ac:dyDescent="0.25">
      <c r="A14" s="2">
        <v>3</v>
      </c>
      <c r="B14" s="1" t="s">
        <v>12</v>
      </c>
      <c r="C14" s="5">
        <f>IF(B14="","",VLOOKUP(B14,$P$13:$Q$16,2))</f>
        <v>4</v>
      </c>
      <c r="P14" s="5" t="s">
        <v>7</v>
      </c>
      <c r="Q14" s="5">
        <v>2</v>
      </c>
      <c r="R14" s="5" t="s">
        <v>10</v>
      </c>
    </row>
    <row r="15" spans="1:18" x14ac:dyDescent="0.25">
      <c r="A15" s="2">
        <v>4</v>
      </c>
      <c r="B15" s="1"/>
      <c r="C15" s="5" t="str">
        <f>IF(B15="","",VLOOKUP(B15,$P$13:$Q$16,2))</f>
        <v/>
      </c>
      <c r="P15" s="5" t="s">
        <v>9</v>
      </c>
      <c r="Q15" s="5">
        <v>3</v>
      </c>
      <c r="R15" s="5" t="s">
        <v>11</v>
      </c>
    </row>
    <row r="16" spans="1:18" x14ac:dyDescent="0.25">
      <c r="A16" s="2">
        <v>5</v>
      </c>
      <c r="B16" s="1"/>
      <c r="C16" s="5" t="str">
        <f>IF(B16="","",VLOOKUP(B16,$P$13:$Q$16,2))</f>
        <v/>
      </c>
      <c r="P16" s="5" t="s">
        <v>12</v>
      </c>
      <c r="Q16" s="5">
        <v>4</v>
      </c>
      <c r="R16" s="5" t="s">
        <v>13</v>
      </c>
    </row>
    <row r="17" spans="1:3" x14ac:dyDescent="0.25">
      <c r="C17" s="5">
        <f>MAX(C12:C16)</f>
        <v>4</v>
      </c>
    </row>
    <row r="19" spans="1:3" x14ac:dyDescent="0.25">
      <c r="A19" s="46" t="s">
        <v>6</v>
      </c>
      <c r="B19" s="47"/>
    </row>
    <row r="20" spans="1:3" x14ac:dyDescent="0.25">
      <c r="A20" s="27" t="s">
        <v>14</v>
      </c>
      <c r="B20" s="6" t="str">
        <f>IF(B12="","NR",VLOOKUP(C17,$Q$13:$R$16,2))</f>
        <v>D</v>
      </c>
    </row>
    <row r="38" spans="1:1" x14ac:dyDescent="0.25">
      <c r="A38" s="28" t="s">
        <v>84</v>
      </c>
    </row>
  </sheetData>
  <mergeCells count="2">
    <mergeCell ref="P12:R12"/>
    <mergeCell ref="A19:B19"/>
  </mergeCells>
  <conditionalFormatting sqref="B17:C18 B33:B36 C34 C26:C29 B12:B16 B20:C25 C19">
    <cfRule type="containsText" dxfId="11" priority="4" operator="containsText" text="Zone A">
      <formula>NOT(ISERROR(SEARCH("Zone A",B12)))</formula>
    </cfRule>
  </conditionalFormatting>
  <conditionalFormatting sqref="B17:C18 B33:B36 C34 B12:B16 B20:C25 C19">
    <cfRule type="containsText" dxfId="10" priority="2" operator="containsText" text="Zone C">
      <formula>NOT(ISERROR(SEARCH("Zone C",B12)))</formula>
    </cfRule>
  </conditionalFormatting>
  <conditionalFormatting sqref="B17:C18 B33:B36 C34 C26:C29 B12:B16 B20:C25 C19">
    <cfRule type="containsText" dxfId="9" priority="1" operator="containsText" text="Zone D">
      <formula>NOT(ISERROR(SEARCH("Zone D",B12)))</formula>
    </cfRule>
  </conditionalFormatting>
  <conditionalFormatting sqref="B17:C18 B33:B36 C34 B12:B16 B20:C24 C19">
    <cfRule type="containsText" dxfId="8" priority="3" operator="containsText" text="Zone B">
      <formula>NOT(ISERROR(SEARCH("Zone B",B12)))</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Interface!$F$11:$F$18</xm:f>
          </x14:formula1>
          <xm:sqref>A6</xm:sqref>
        </x14:dataValidation>
        <x14:dataValidation type="list" allowBlank="1" showInputMessage="1" showErrorMessage="1">
          <x14:formula1>
            <xm:f>Classe!$B$2:$B$28</xm:f>
          </x14:formula1>
          <xm:sqref>A2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R38"/>
  <sheetViews>
    <sheetView zoomScale="73" zoomScaleNormal="73" workbookViewId="0">
      <selection activeCell="A38" sqref="A38"/>
    </sheetView>
  </sheetViews>
  <sheetFormatPr baseColWidth="10" defaultColWidth="11.42578125" defaultRowHeight="15" x14ac:dyDescent="0.25"/>
  <cols>
    <col min="1" max="1" width="12.85546875" customWidth="1"/>
    <col min="2" max="2" width="13.28515625" customWidth="1"/>
    <col min="3" max="3" width="0" hidden="1" customWidth="1"/>
    <col min="6" max="6" width="5" customWidth="1"/>
    <col min="8" max="8" width="11.42578125" customWidth="1"/>
    <col min="16" max="18" width="0" hidden="1" customWidth="1"/>
  </cols>
  <sheetData>
    <row r="1" spans="1:18" x14ac:dyDescent="0.25">
      <c r="A1" s="28" t="s">
        <v>56</v>
      </c>
      <c r="E1" t="s">
        <v>27</v>
      </c>
      <c r="F1" s="18">
        <f ca="1">_xlfn.SHEET()-2</f>
        <v>5</v>
      </c>
      <c r="G1" s="18"/>
      <c r="H1" s="26" t="s">
        <v>28</v>
      </c>
      <c r="I1" s="25" t="s">
        <v>29</v>
      </c>
    </row>
    <row r="2" spans="1:18" x14ac:dyDescent="0.25">
      <c r="A2" t="s">
        <v>31</v>
      </c>
    </row>
    <row r="4" spans="1:18" x14ac:dyDescent="0.25">
      <c r="A4" t="s">
        <v>1</v>
      </c>
    </row>
    <row r="10" spans="1:18" x14ac:dyDescent="0.25">
      <c r="A10" s="3" t="s">
        <v>2</v>
      </c>
      <c r="B10" s="3" t="s">
        <v>3</v>
      </c>
    </row>
    <row r="11" spans="1:18" ht="2.25" customHeight="1" x14ac:dyDescent="0.25">
      <c r="A11" s="4"/>
      <c r="B11" s="4" t="s">
        <v>4</v>
      </c>
    </row>
    <row r="12" spans="1:18" x14ac:dyDescent="0.25">
      <c r="A12" s="2">
        <v>1</v>
      </c>
      <c r="B12" s="1" t="s">
        <v>5</v>
      </c>
      <c r="C12" s="5">
        <f>IF(B12="","",VLOOKUP(B12,$P$13:$Q$16,2))</f>
        <v>1</v>
      </c>
      <c r="P12" s="48" t="s">
        <v>6</v>
      </c>
      <c r="Q12" s="48"/>
      <c r="R12" s="48"/>
    </row>
    <row r="13" spans="1:18" x14ac:dyDescent="0.25">
      <c r="A13" s="2">
        <v>2</v>
      </c>
      <c r="B13" s="1" t="s">
        <v>7</v>
      </c>
      <c r="C13" s="5">
        <f>IF(B13="","",VLOOKUP(B13,$P$13:$Q$16,2))</f>
        <v>2</v>
      </c>
      <c r="P13" s="5" t="s">
        <v>5</v>
      </c>
      <c r="Q13" s="5">
        <v>1</v>
      </c>
      <c r="R13" s="5" t="s">
        <v>8</v>
      </c>
    </row>
    <row r="14" spans="1:18" x14ac:dyDescent="0.25">
      <c r="A14" s="2">
        <v>3</v>
      </c>
      <c r="B14" s="1" t="s">
        <v>12</v>
      </c>
      <c r="C14" s="5">
        <f>IF(B14="","",VLOOKUP(B14,$P$13:$Q$16,2))</f>
        <v>4</v>
      </c>
      <c r="P14" s="5" t="s">
        <v>7</v>
      </c>
      <c r="Q14" s="5">
        <v>2</v>
      </c>
      <c r="R14" s="5" t="s">
        <v>10</v>
      </c>
    </row>
    <row r="15" spans="1:18" x14ac:dyDescent="0.25">
      <c r="A15" s="2">
        <v>4</v>
      </c>
      <c r="B15" s="1"/>
      <c r="C15" s="5" t="str">
        <f>IF(B15="","",VLOOKUP(B15,$P$13:$Q$16,2))</f>
        <v/>
      </c>
      <c r="P15" s="5" t="s">
        <v>9</v>
      </c>
      <c r="Q15" s="5">
        <v>3</v>
      </c>
      <c r="R15" s="5" t="s">
        <v>11</v>
      </c>
    </row>
    <row r="16" spans="1:18" x14ac:dyDescent="0.25">
      <c r="A16" s="2">
        <v>5</v>
      </c>
      <c r="B16" s="1"/>
      <c r="C16" s="5" t="str">
        <f>IF(B16="","",VLOOKUP(B16,$P$13:$Q$16,2))</f>
        <v/>
      </c>
      <c r="P16" s="5" t="s">
        <v>12</v>
      </c>
      <c r="Q16" s="5">
        <v>4</v>
      </c>
      <c r="R16" s="5" t="s">
        <v>13</v>
      </c>
    </row>
    <row r="17" spans="1:3" x14ac:dyDescent="0.25">
      <c r="C17" s="5">
        <f>MAX(C12:C16)</f>
        <v>4</v>
      </c>
    </row>
    <row r="19" spans="1:3" x14ac:dyDescent="0.25">
      <c r="A19" s="46" t="s">
        <v>6</v>
      </c>
      <c r="B19" s="47"/>
    </row>
    <row r="20" spans="1:3" x14ac:dyDescent="0.25">
      <c r="A20" s="27" t="s">
        <v>14</v>
      </c>
      <c r="B20" s="6" t="str">
        <f>IF(B12="","NR",VLOOKUP(C17,$Q$13:$R$16,2))</f>
        <v>D</v>
      </c>
    </row>
    <row r="38" spans="1:1" x14ac:dyDescent="0.25">
      <c r="A38" s="28" t="s">
        <v>84</v>
      </c>
    </row>
  </sheetData>
  <mergeCells count="2">
    <mergeCell ref="P12:R12"/>
    <mergeCell ref="A19:B19"/>
  </mergeCells>
  <conditionalFormatting sqref="B17:C18 B33:B36 C34 C26:C29 B12:B16 B20:C25 C19">
    <cfRule type="containsText" dxfId="7" priority="4" operator="containsText" text="Zone A">
      <formula>NOT(ISERROR(SEARCH("Zone A",B12)))</formula>
    </cfRule>
  </conditionalFormatting>
  <conditionalFormatting sqref="B17:C18 B33:B36 C34 B12:B16 B20:C25 C19">
    <cfRule type="containsText" dxfId="6" priority="2" operator="containsText" text="Zone C">
      <formula>NOT(ISERROR(SEARCH("Zone C",B12)))</formula>
    </cfRule>
  </conditionalFormatting>
  <conditionalFormatting sqref="B17:C18 B33:B36 C34 C26:C29 B12:B16 B20:C25 C19">
    <cfRule type="containsText" dxfId="5" priority="1" operator="containsText" text="Zone D">
      <formula>NOT(ISERROR(SEARCH("Zone D",B12)))</formula>
    </cfRule>
  </conditionalFormatting>
  <conditionalFormatting sqref="B17:C18 B33:B36 C34 B12:B16 B20:C24 C19">
    <cfRule type="containsText" dxfId="4" priority="3" operator="containsText" text="Zone B">
      <formula>NOT(ISERROR(SEARCH("Zone B",B12)))</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Interface!$F$11:$F$18</xm:f>
          </x14:formula1>
          <xm:sqref>A6</xm:sqref>
        </x14:dataValidation>
        <x14:dataValidation type="list" allowBlank="1" showInputMessage="1" showErrorMessage="1">
          <x14:formula1>
            <xm:f>Classe!$B$2:$B$28</xm:f>
          </x14:formula1>
          <xm:sqref>A2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R38"/>
  <sheetViews>
    <sheetView zoomScale="73" zoomScaleNormal="73" workbookViewId="0">
      <selection activeCell="A38" sqref="A38"/>
    </sheetView>
  </sheetViews>
  <sheetFormatPr baseColWidth="10" defaultColWidth="11.42578125" defaultRowHeight="15" x14ac:dyDescent="0.25"/>
  <cols>
    <col min="1" max="1" width="12.85546875" customWidth="1"/>
    <col min="2" max="2" width="13.28515625" customWidth="1"/>
    <col min="3" max="3" width="0" hidden="1" customWidth="1"/>
    <col min="6" max="6" width="5" customWidth="1"/>
    <col min="8" max="8" width="11.42578125" customWidth="1"/>
    <col min="16" max="18" width="0" hidden="1" customWidth="1"/>
  </cols>
  <sheetData>
    <row r="1" spans="1:18" x14ac:dyDescent="0.25">
      <c r="A1" s="28" t="s">
        <v>56</v>
      </c>
      <c r="E1" t="s">
        <v>27</v>
      </c>
      <c r="F1" s="18">
        <f ca="1">_xlfn.SHEET()-2</f>
        <v>6</v>
      </c>
      <c r="G1" s="18"/>
      <c r="H1" s="26" t="s">
        <v>28</v>
      </c>
      <c r="I1" s="25" t="s">
        <v>29</v>
      </c>
    </row>
    <row r="2" spans="1:18" x14ac:dyDescent="0.25">
      <c r="A2" t="s">
        <v>31</v>
      </c>
    </row>
    <row r="4" spans="1:18" x14ac:dyDescent="0.25">
      <c r="A4" t="s">
        <v>1</v>
      </c>
    </row>
    <row r="10" spans="1:18" x14ac:dyDescent="0.25">
      <c r="A10" s="3" t="s">
        <v>2</v>
      </c>
      <c r="B10" s="3" t="s">
        <v>3</v>
      </c>
    </row>
    <row r="11" spans="1:18" ht="2.25" customHeight="1" x14ac:dyDescent="0.25">
      <c r="A11" s="4"/>
      <c r="B11" s="4" t="s">
        <v>4</v>
      </c>
    </row>
    <row r="12" spans="1:18" x14ac:dyDescent="0.25">
      <c r="A12" s="2">
        <v>1</v>
      </c>
      <c r="B12" s="1" t="s">
        <v>5</v>
      </c>
      <c r="C12" s="5">
        <f>IF(B12="","",VLOOKUP(B12,$P$13:$Q$16,2))</f>
        <v>1</v>
      </c>
      <c r="P12" s="48" t="s">
        <v>6</v>
      </c>
      <c r="Q12" s="48"/>
      <c r="R12" s="48"/>
    </row>
    <row r="13" spans="1:18" x14ac:dyDescent="0.25">
      <c r="A13" s="2">
        <v>2</v>
      </c>
      <c r="B13" s="1" t="s">
        <v>7</v>
      </c>
      <c r="C13" s="5">
        <f>IF(B13="","",VLOOKUP(B13,$P$13:$Q$16,2))</f>
        <v>2</v>
      </c>
      <c r="P13" s="5" t="s">
        <v>5</v>
      </c>
      <c r="Q13" s="5">
        <v>1</v>
      </c>
      <c r="R13" s="5" t="s">
        <v>8</v>
      </c>
    </row>
    <row r="14" spans="1:18" x14ac:dyDescent="0.25">
      <c r="A14" s="2">
        <v>3</v>
      </c>
      <c r="B14" s="1" t="s">
        <v>12</v>
      </c>
      <c r="C14" s="5">
        <f>IF(B14="","",VLOOKUP(B14,$P$13:$Q$16,2))</f>
        <v>4</v>
      </c>
      <c r="P14" s="5" t="s">
        <v>7</v>
      </c>
      <c r="Q14" s="5">
        <v>2</v>
      </c>
      <c r="R14" s="5" t="s">
        <v>10</v>
      </c>
    </row>
    <row r="15" spans="1:18" x14ac:dyDescent="0.25">
      <c r="A15" s="2">
        <v>4</v>
      </c>
      <c r="B15" s="1"/>
      <c r="C15" s="5" t="str">
        <f>IF(B15="","",VLOOKUP(B15,$P$13:$Q$16,2))</f>
        <v/>
      </c>
      <c r="P15" s="5" t="s">
        <v>9</v>
      </c>
      <c r="Q15" s="5">
        <v>3</v>
      </c>
      <c r="R15" s="5" t="s">
        <v>11</v>
      </c>
    </row>
    <row r="16" spans="1:18" x14ac:dyDescent="0.25">
      <c r="A16" s="2">
        <v>5</v>
      </c>
      <c r="B16" s="1"/>
      <c r="C16" s="5" t="str">
        <f>IF(B16="","",VLOOKUP(B16,$P$13:$Q$16,2))</f>
        <v/>
      </c>
      <c r="P16" s="5" t="s">
        <v>12</v>
      </c>
      <c r="Q16" s="5">
        <v>4</v>
      </c>
      <c r="R16" s="5" t="s">
        <v>13</v>
      </c>
    </row>
    <row r="17" spans="1:3" x14ac:dyDescent="0.25">
      <c r="C17" s="5">
        <f>MAX(C12:C16)</f>
        <v>4</v>
      </c>
    </row>
    <row r="19" spans="1:3" x14ac:dyDescent="0.25">
      <c r="A19" s="46" t="s">
        <v>6</v>
      </c>
      <c r="B19" s="47"/>
    </row>
    <row r="20" spans="1:3" x14ac:dyDescent="0.25">
      <c r="A20" s="27" t="s">
        <v>14</v>
      </c>
      <c r="B20" s="6" t="str">
        <f>IF(B12="","NR",VLOOKUP(C17,$Q$13:$R$16,2))</f>
        <v>D</v>
      </c>
    </row>
    <row r="38" spans="1:1" x14ac:dyDescent="0.25">
      <c r="A38" s="28" t="s">
        <v>84</v>
      </c>
    </row>
  </sheetData>
  <mergeCells count="2">
    <mergeCell ref="P12:R12"/>
    <mergeCell ref="A19:B19"/>
  </mergeCells>
  <conditionalFormatting sqref="B17:C18 B33:B36 C34 C26:C29 B12:B16 B20:C25 C19">
    <cfRule type="containsText" dxfId="3" priority="4" operator="containsText" text="Zone A">
      <formula>NOT(ISERROR(SEARCH("Zone A",B12)))</formula>
    </cfRule>
  </conditionalFormatting>
  <conditionalFormatting sqref="B17:C18 B33:B36 C34 B12:B16 B20:C25 C19">
    <cfRule type="containsText" dxfId="2" priority="2" operator="containsText" text="Zone C">
      <formula>NOT(ISERROR(SEARCH("Zone C",B12)))</formula>
    </cfRule>
  </conditionalFormatting>
  <conditionalFormatting sqref="B17:C18 B33:B36 C34 C26:C29 B12:B16 B20:C25 C19">
    <cfRule type="containsText" dxfId="1" priority="1" operator="containsText" text="Zone D">
      <formula>NOT(ISERROR(SEARCH("Zone D",B12)))</formula>
    </cfRule>
  </conditionalFormatting>
  <conditionalFormatting sqref="B17:C18 B33:B36 C34 B12:B16 B20:C24 C19">
    <cfRule type="containsText" dxfId="0" priority="3" operator="containsText" text="Zone B">
      <formula>NOT(ISERROR(SEARCH("Zone B",B12)))</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Interface!$F$11:$F$18</xm:f>
          </x14:formula1>
          <xm:sqref>A6</xm:sqref>
        </x14:dataValidation>
        <x14:dataValidation type="list" allowBlank="1" showInputMessage="1" showErrorMessage="1">
          <x14:formula1>
            <xm:f>Classe!$B$2:$B$28</xm:f>
          </x14:formula1>
          <xm:sqref>A2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Interface</vt:lpstr>
      <vt:lpstr>Classe</vt:lpstr>
      <vt:lpstr>Classe Voies</vt:lpstr>
      <vt:lpstr>Voie (1)</vt:lpstr>
      <vt:lpstr>Voie (2)</vt:lpstr>
      <vt:lpstr>Voie (3)</vt:lpstr>
      <vt:lpstr>Voie (4)</vt:lpstr>
      <vt:lpstr>Voie (5)</vt:lpstr>
      <vt:lpstr>Noms</vt:lpstr>
    </vt:vector>
  </TitlesOfParts>
  <Manager/>
  <Company>UCBL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 BRIS YOHANN p1504653</dc:creator>
  <cp:keywords/>
  <dc:description/>
  <cp:lastModifiedBy>Yohann Le Bris</cp:lastModifiedBy>
  <cp:revision/>
  <dcterms:created xsi:type="dcterms:W3CDTF">2016-10-14T12:48:23Z</dcterms:created>
  <dcterms:modified xsi:type="dcterms:W3CDTF">2016-12-17T20:35:14Z</dcterms:modified>
  <cp:category/>
  <cp:contentStatus/>
</cp:coreProperties>
</file>