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1835"/>
  </bookViews>
  <sheets>
    <sheet name="Fiche" sheetId="2" r:id="rId1"/>
    <sheet name="Liste" sheetId="3" r:id="rId2"/>
    <sheet name="liste des appareils de métro" sheetId="9" state="hidden" r:id="rId3"/>
    <sheet name="Matrice tolérances" sheetId="4" r:id="rId4"/>
    <sheet name="tol_min" sheetId="6" state="hidden" r:id="rId5"/>
    <sheet name="Tol_max" sheetId="5" state="hidden" r:id="rId6"/>
    <sheet name="Tol_traitement" sheetId="7" r:id="rId7"/>
    <sheet name="Contrôle" sheetId="8" state="hidden" r:id="rId8"/>
  </sheets>
  <definedNames>
    <definedName name="f_liste">OFFSET(p_liste,0,0,COUNTA(l_liste),1)</definedName>
    <definedName name="f_tol">OFFSET(p_tol,0,0,COUNTA(l_tol),1)</definedName>
    <definedName name="_xlnm.Print_Titles" localSheetId="0">Fiche!$3:$7</definedName>
    <definedName name="l_liste">'liste des appareils de métro'!$A$1:$A$150</definedName>
    <definedName name="l_tol">tol_min!$A$2:$A$55</definedName>
    <definedName name="p_liste">'liste des appareils de métro'!$A$1</definedName>
    <definedName name="p_tol">tol_min!$A$2</definedName>
    <definedName name="trait">Liste!$G$1:$G$3</definedName>
    <definedName name="traitement">Tol_traitement!$A$4:$A$9</definedName>
    <definedName name="typedim">Liste!$A$2:$A$13</definedName>
    <definedName name="_xlnm.Print_Area" localSheetId="0">Fiche!$A$1:$S$109</definedName>
  </definedNames>
  <calcPr calcId="152511"/>
</workbook>
</file>

<file path=xl/calcChain.xml><?xml version="1.0" encoding="utf-8"?>
<calcChain xmlns="http://schemas.openxmlformats.org/spreadsheetml/2006/main">
  <c r="C3" i="7" l="1"/>
  <c r="B3" i="7" s="1"/>
  <c r="T16" i="2" l="1"/>
  <c r="E17" i="2" s="1"/>
  <c r="O108" i="2"/>
  <c r="M108" i="2"/>
  <c r="O106" i="2"/>
  <c r="M106" i="2"/>
  <c r="O104" i="2"/>
  <c r="M104" i="2"/>
  <c r="O102" i="2"/>
  <c r="M102" i="2"/>
  <c r="O100" i="2"/>
  <c r="M100" i="2"/>
  <c r="O98" i="2"/>
  <c r="M98" i="2"/>
  <c r="O96" i="2"/>
  <c r="M96" i="2"/>
  <c r="O94" i="2"/>
  <c r="M94" i="2"/>
  <c r="O92" i="2"/>
  <c r="M92" i="2"/>
  <c r="O90" i="2"/>
  <c r="M90" i="2"/>
  <c r="O88" i="2"/>
  <c r="M88" i="2"/>
  <c r="O86" i="2"/>
  <c r="M86" i="2"/>
  <c r="O84" i="2"/>
  <c r="M84" i="2"/>
  <c r="O82" i="2"/>
  <c r="M82" i="2"/>
  <c r="O80" i="2"/>
  <c r="M80" i="2"/>
  <c r="O78" i="2"/>
  <c r="M78" i="2"/>
  <c r="O76" i="2"/>
  <c r="M76" i="2"/>
  <c r="O74" i="2"/>
  <c r="M74" i="2"/>
  <c r="O72" i="2"/>
  <c r="M72" i="2"/>
  <c r="O70" i="2"/>
  <c r="M70" i="2"/>
  <c r="O68" i="2"/>
  <c r="M68" i="2"/>
  <c r="O66" i="2"/>
  <c r="M66" i="2"/>
  <c r="O64" i="2"/>
  <c r="M64" i="2"/>
  <c r="O62" i="2"/>
  <c r="M62" i="2"/>
  <c r="O60" i="2"/>
  <c r="M60" i="2"/>
  <c r="O58" i="2"/>
  <c r="M58" i="2"/>
  <c r="O56" i="2"/>
  <c r="M56" i="2"/>
  <c r="O54" i="2"/>
  <c r="M54" i="2"/>
  <c r="O52" i="2"/>
  <c r="M52" i="2"/>
  <c r="O50" i="2"/>
  <c r="M50" i="2"/>
  <c r="O48" i="2"/>
  <c r="M48" i="2"/>
  <c r="O46" i="2"/>
  <c r="M46" i="2"/>
  <c r="O44" i="2"/>
  <c r="M44" i="2"/>
  <c r="O42" i="2"/>
  <c r="M42" i="2"/>
  <c r="O40" i="2"/>
  <c r="M40" i="2"/>
  <c r="O38" i="2"/>
  <c r="M38" i="2"/>
  <c r="O36" i="2"/>
  <c r="M36" i="2"/>
  <c r="O34" i="2"/>
  <c r="M34" i="2"/>
  <c r="O32" i="2"/>
  <c r="M32" i="2"/>
  <c r="O30" i="2"/>
  <c r="M30" i="2"/>
  <c r="O28" i="2"/>
  <c r="M28" i="2"/>
  <c r="O26" i="2"/>
  <c r="M26" i="2"/>
  <c r="O24" i="2"/>
  <c r="M24" i="2"/>
  <c r="O22" i="2"/>
  <c r="M22" i="2"/>
  <c r="O20" i="2"/>
  <c r="M20" i="2"/>
  <c r="O18" i="2"/>
  <c r="M18" i="2"/>
  <c r="E16" i="2" l="1"/>
  <c r="H18" i="2"/>
  <c r="J18" i="2"/>
  <c r="H20" i="2"/>
  <c r="J20" i="2"/>
  <c r="H22" i="2"/>
  <c r="J22" i="2"/>
  <c r="H24" i="2"/>
  <c r="J24" i="2"/>
  <c r="H26" i="2"/>
  <c r="J26" i="2"/>
  <c r="H28" i="2"/>
  <c r="J28" i="2"/>
  <c r="H30" i="2"/>
  <c r="J30" i="2"/>
  <c r="H32" i="2"/>
  <c r="J32" i="2"/>
  <c r="H34" i="2"/>
  <c r="J34" i="2"/>
  <c r="H36" i="2"/>
  <c r="J36" i="2"/>
  <c r="H38" i="2"/>
  <c r="J38" i="2"/>
  <c r="H40" i="2"/>
  <c r="J40" i="2"/>
  <c r="H42" i="2"/>
  <c r="J42" i="2"/>
  <c r="H44" i="2"/>
  <c r="J44" i="2"/>
  <c r="H46" i="2"/>
  <c r="J46" i="2"/>
  <c r="H48" i="2"/>
  <c r="J48" i="2"/>
  <c r="H50" i="2"/>
  <c r="J50" i="2"/>
  <c r="H52" i="2"/>
  <c r="J52" i="2"/>
  <c r="H54" i="2"/>
  <c r="J54" i="2"/>
  <c r="H56" i="2"/>
  <c r="J56" i="2"/>
  <c r="H58" i="2"/>
  <c r="J58" i="2"/>
  <c r="H60" i="2"/>
  <c r="J60" i="2"/>
  <c r="H62" i="2"/>
  <c r="J62" i="2"/>
  <c r="H64" i="2"/>
  <c r="J64" i="2"/>
  <c r="H66" i="2"/>
  <c r="J66" i="2"/>
  <c r="H68" i="2"/>
  <c r="J68" i="2"/>
  <c r="H70" i="2"/>
  <c r="J70" i="2"/>
  <c r="H72" i="2"/>
  <c r="J72" i="2"/>
  <c r="H74" i="2"/>
  <c r="J74" i="2"/>
  <c r="H76" i="2"/>
  <c r="J76" i="2"/>
  <c r="H78" i="2"/>
  <c r="J78" i="2"/>
  <c r="H80" i="2"/>
  <c r="J80" i="2"/>
  <c r="H82" i="2"/>
  <c r="J82" i="2"/>
  <c r="H84" i="2"/>
  <c r="J84" i="2"/>
  <c r="H86" i="2"/>
  <c r="J86" i="2"/>
  <c r="H88" i="2"/>
  <c r="J88" i="2"/>
  <c r="H90" i="2"/>
  <c r="J90" i="2"/>
  <c r="H92" i="2"/>
  <c r="J92" i="2"/>
  <c r="H94" i="2"/>
  <c r="J94" i="2"/>
  <c r="H96" i="2"/>
  <c r="J96" i="2"/>
  <c r="H98" i="2"/>
  <c r="J98" i="2"/>
  <c r="H100" i="2"/>
  <c r="J100" i="2"/>
  <c r="H102" i="2"/>
  <c r="J102" i="2"/>
  <c r="H104" i="2"/>
  <c r="J104" i="2"/>
  <c r="H106" i="2"/>
  <c r="J106" i="2"/>
  <c r="H108" i="2"/>
  <c r="J108" i="2"/>
  <c r="R46" i="2" l="1"/>
  <c r="R30" i="2"/>
  <c r="R106" i="2"/>
  <c r="R98" i="2"/>
  <c r="R94" i="2"/>
  <c r="R54" i="2"/>
  <c r="R50" i="2"/>
  <c r="R76" i="2"/>
  <c r="R60" i="2"/>
  <c r="R90" i="2"/>
  <c r="R74" i="2"/>
  <c r="R38" i="2"/>
  <c r="R34" i="2"/>
  <c r="R66" i="2"/>
  <c r="R32" i="2"/>
  <c r="R92" i="2"/>
  <c r="R62" i="2"/>
  <c r="R108" i="2"/>
  <c r="R82" i="2"/>
  <c r="R78" i="2"/>
  <c r="R48" i="2"/>
  <c r="R22" i="2"/>
  <c r="R18" i="2"/>
  <c r="R102" i="2"/>
  <c r="R100" i="2"/>
  <c r="R86" i="2"/>
  <c r="R84" i="2"/>
  <c r="R70" i="2"/>
  <c r="R68" i="2"/>
  <c r="R58" i="2"/>
  <c r="R56" i="2"/>
  <c r="R42" i="2"/>
  <c r="R40" i="2"/>
  <c r="R26" i="2"/>
  <c r="R24" i="2"/>
  <c r="R104" i="2"/>
  <c r="R96" i="2"/>
  <c r="R88" i="2"/>
  <c r="R80" i="2"/>
  <c r="R72" i="2"/>
  <c r="R64" i="2"/>
  <c r="R52" i="2"/>
  <c r="R44" i="2"/>
  <c r="R36" i="2"/>
  <c r="R28" i="2"/>
  <c r="R20" i="2"/>
  <c r="T110" i="2"/>
  <c r="T112" i="2"/>
  <c r="T114" i="2"/>
  <c r="T116" i="2"/>
  <c r="T90" i="2"/>
  <c r="T92" i="2"/>
  <c r="T94" i="2"/>
  <c r="T96" i="2"/>
  <c r="T98" i="2"/>
  <c r="T100" i="2"/>
  <c r="T102" i="2"/>
  <c r="T104" i="2"/>
  <c r="T106" i="2"/>
  <c r="T108" i="2"/>
  <c r="T46" i="2"/>
  <c r="T48" i="2"/>
  <c r="T50" i="2"/>
  <c r="T52" i="2"/>
  <c r="T54" i="2"/>
  <c r="T56" i="2"/>
  <c r="T58" i="2"/>
  <c r="T60" i="2"/>
  <c r="T62" i="2"/>
  <c r="T64" i="2"/>
  <c r="T66" i="2"/>
  <c r="T68" i="2"/>
  <c r="T70" i="2"/>
  <c r="T72" i="2"/>
  <c r="T74" i="2"/>
  <c r="T76" i="2"/>
  <c r="T78" i="2"/>
  <c r="T80" i="2"/>
  <c r="T82" i="2"/>
  <c r="T84" i="2"/>
  <c r="T86" i="2"/>
  <c r="T88" i="2"/>
  <c r="T26" i="2"/>
  <c r="T28" i="2"/>
  <c r="T30" i="2"/>
  <c r="T32" i="2"/>
  <c r="T34" i="2"/>
  <c r="T36" i="2"/>
  <c r="T38" i="2"/>
  <c r="T40" i="2"/>
  <c r="T42" i="2"/>
  <c r="T44" i="2"/>
  <c r="T18" i="2"/>
  <c r="T20" i="2"/>
  <c r="T22" i="2"/>
  <c r="T24" i="2"/>
  <c r="T14" i="2"/>
  <c r="E14" i="2" l="1"/>
  <c r="E15" i="2"/>
  <c r="U110" i="2"/>
  <c r="U112" i="2"/>
  <c r="U114" i="2"/>
  <c r="U116" i="2"/>
  <c r="U118" i="2"/>
  <c r="U120" i="2"/>
  <c r="U122" i="2"/>
  <c r="U124" i="2"/>
  <c r="U126" i="2"/>
  <c r="U128" i="2"/>
  <c r="U130" i="2"/>
  <c r="U132" i="2"/>
  <c r="U134" i="2"/>
  <c r="U136" i="2"/>
  <c r="U138" i="2"/>
  <c r="U140" i="2"/>
  <c r="U142" i="2"/>
  <c r="U144" i="2"/>
  <c r="U146" i="2"/>
  <c r="U148" i="2"/>
  <c r="U150" i="2"/>
  <c r="U152" i="2"/>
  <c r="U154" i="2"/>
  <c r="U156" i="2"/>
  <c r="U158" i="2"/>
  <c r="U160" i="2"/>
  <c r="U162" i="2"/>
  <c r="U164" i="2"/>
  <c r="U166" i="2"/>
  <c r="U168" i="2"/>
  <c r="U170" i="2"/>
  <c r="U172" i="2"/>
  <c r="U174" i="2"/>
  <c r="U176" i="2"/>
  <c r="U178" i="2"/>
  <c r="U180" i="2"/>
  <c r="U182" i="2"/>
  <c r="U184" i="2"/>
  <c r="U186" i="2"/>
  <c r="U188" i="2"/>
  <c r="U190" i="2"/>
  <c r="U192" i="2"/>
  <c r="U18" i="2"/>
  <c r="U20" i="2"/>
  <c r="U22" i="2"/>
  <c r="U24" i="2"/>
  <c r="U26" i="2"/>
  <c r="U28" i="2"/>
  <c r="U30" i="2"/>
  <c r="U32" i="2"/>
  <c r="U34" i="2"/>
  <c r="U36" i="2"/>
  <c r="U38" i="2"/>
  <c r="U40" i="2"/>
  <c r="U42" i="2"/>
  <c r="U44" i="2"/>
  <c r="U48" i="2"/>
  <c r="U50" i="2"/>
  <c r="U52" i="2"/>
  <c r="U54" i="2"/>
  <c r="U56" i="2"/>
  <c r="U58" i="2"/>
  <c r="U60" i="2"/>
  <c r="U62" i="2"/>
  <c r="U64" i="2"/>
  <c r="U66" i="2"/>
  <c r="U68" i="2"/>
  <c r="U70" i="2"/>
  <c r="U72" i="2"/>
  <c r="U74" i="2"/>
  <c r="U76" i="2"/>
  <c r="U78" i="2"/>
  <c r="U80" i="2"/>
  <c r="U82" i="2"/>
  <c r="U84" i="2"/>
  <c r="U86" i="2"/>
  <c r="U88" i="2"/>
  <c r="U90" i="2"/>
  <c r="U92" i="2"/>
  <c r="U94" i="2"/>
  <c r="U96" i="2"/>
  <c r="U98" i="2"/>
  <c r="U100" i="2"/>
  <c r="U102" i="2"/>
  <c r="U104" i="2"/>
  <c r="U106" i="2"/>
  <c r="U108" i="2"/>
  <c r="U46" i="2" l="1"/>
  <c r="G18" i="2"/>
  <c r="G20" i="2"/>
  <c r="G22" i="2"/>
  <c r="G24" i="2"/>
  <c r="G26" i="2"/>
  <c r="G28" i="2"/>
  <c r="G30" i="2"/>
  <c r="G32" i="2"/>
  <c r="G34" i="2"/>
  <c r="G36" i="2"/>
  <c r="G38" i="2"/>
  <c r="G40" i="2"/>
  <c r="G42" i="2"/>
  <c r="G44" i="2"/>
  <c r="G46" i="2"/>
  <c r="G48" i="2"/>
  <c r="G50" i="2"/>
  <c r="G52" i="2"/>
  <c r="G54" i="2"/>
  <c r="G56" i="2"/>
  <c r="G58" i="2"/>
  <c r="G60" i="2"/>
  <c r="G62" i="2"/>
  <c r="G64" i="2"/>
  <c r="G66" i="2"/>
  <c r="G68" i="2"/>
  <c r="G70" i="2"/>
  <c r="G72" i="2"/>
  <c r="G74" i="2"/>
  <c r="G76" i="2"/>
  <c r="G78" i="2"/>
  <c r="G80" i="2"/>
  <c r="G82" i="2"/>
  <c r="G84" i="2"/>
  <c r="G86" i="2"/>
  <c r="G88" i="2"/>
  <c r="G90" i="2"/>
  <c r="G92" i="2"/>
  <c r="G94" i="2"/>
  <c r="G96" i="2"/>
  <c r="G98" i="2"/>
  <c r="G100" i="2"/>
  <c r="G102" i="2"/>
  <c r="G104" i="2"/>
  <c r="G106" i="2"/>
  <c r="G108" i="2"/>
  <c r="S22" i="2" l="1"/>
  <c r="S24" i="2"/>
  <c r="S26" i="2"/>
  <c r="S28" i="2"/>
  <c r="S30" i="2"/>
  <c r="S32" i="2"/>
  <c r="S34" i="2"/>
  <c r="S36" i="2"/>
  <c r="S38" i="2"/>
  <c r="S40" i="2"/>
  <c r="S42" i="2"/>
  <c r="S44" i="2"/>
  <c r="S46" i="2"/>
  <c r="S48" i="2"/>
  <c r="S50" i="2"/>
  <c r="S52" i="2"/>
  <c r="S54" i="2"/>
  <c r="S56" i="2"/>
  <c r="S58" i="2"/>
  <c r="S60" i="2"/>
  <c r="S62" i="2"/>
  <c r="S64" i="2"/>
  <c r="S66" i="2"/>
  <c r="S68" i="2"/>
  <c r="S70" i="2"/>
  <c r="S72" i="2"/>
  <c r="S74" i="2"/>
  <c r="S76" i="2"/>
  <c r="S78" i="2"/>
  <c r="S80" i="2"/>
  <c r="S82" i="2"/>
  <c r="S84" i="2"/>
  <c r="S86" i="2"/>
  <c r="S88" i="2"/>
  <c r="S90" i="2"/>
  <c r="S92" i="2"/>
  <c r="S94" i="2"/>
  <c r="S96" i="2"/>
  <c r="S98" i="2"/>
  <c r="S100" i="2"/>
  <c r="S102" i="2"/>
  <c r="S104" i="2"/>
  <c r="S106" i="2"/>
  <c r="S108" i="2"/>
  <c r="C5" i="7" l="1"/>
  <c r="B5" i="7" s="1"/>
  <c r="C6" i="7"/>
  <c r="B6" i="7" s="1"/>
  <c r="C7" i="7"/>
  <c r="B7" i="7" s="1"/>
  <c r="C8" i="7"/>
  <c r="B8" i="7" s="1"/>
  <c r="C9" i="7"/>
  <c r="B9" i="7" s="1"/>
  <c r="C4" i="7"/>
  <c r="B4" i="7" s="1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G16" i="2" l="1"/>
  <c r="G14" i="2"/>
  <c r="S20" i="2"/>
  <c r="E18" i="2"/>
  <c r="S18" i="2" s="1"/>
  <c r="H14" i="2" l="1"/>
  <c r="J14" i="2"/>
  <c r="J16" i="2"/>
  <c r="H16" i="2"/>
  <c r="U16" i="2" l="1"/>
  <c r="R14" i="2"/>
  <c r="S14" i="2" s="1"/>
  <c r="U14" i="2"/>
  <c r="R16" i="2"/>
  <c r="S16" i="2" s="1"/>
  <c r="H9" i="2" l="1"/>
  <c r="H10" i="2" s="1"/>
</calcChain>
</file>

<file path=xl/sharedStrings.xml><?xml version="1.0" encoding="utf-8"?>
<sst xmlns="http://schemas.openxmlformats.org/spreadsheetml/2006/main" count="326" uniqueCount="220">
  <si>
    <t>Type</t>
  </si>
  <si>
    <t>Localisation</t>
  </si>
  <si>
    <t>Rayon</t>
  </si>
  <si>
    <t>Valeur</t>
  </si>
  <si>
    <t>Ø Arbre</t>
  </si>
  <si>
    <t>Ø Alésage</t>
  </si>
  <si>
    <t>Taraudage MJ</t>
  </si>
  <si>
    <t>H7</t>
  </si>
  <si>
    <t>0 à 3</t>
  </si>
  <si>
    <t>4 à 6</t>
  </si>
  <si>
    <t>7 à 10</t>
  </si>
  <si>
    <t>11 à 18</t>
  </si>
  <si>
    <t>19 à 30</t>
  </si>
  <si>
    <t>31 à 50</t>
  </si>
  <si>
    <t>51 à 80</t>
  </si>
  <si>
    <t>81 à 120</t>
  </si>
  <si>
    <t>121 à 180</t>
  </si>
  <si>
    <t>181 à 250</t>
  </si>
  <si>
    <t>251 à 315</t>
  </si>
  <si>
    <t>316 à 400</t>
  </si>
  <si>
    <t>401 à 500</t>
  </si>
  <si>
    <t>D10</t>
  </si>
  <si>
    <t>F7</t>
  </si>
  <si>
    <t>G6</t>
  </si>
  <si>
    <t>H6</t>
  </si>
  <si>
    <t>H8</t>
  </si>
  <si>
    <t>H9</t>
  </si>
  <si>
    <t>H10</t>
  </si>
  <si>
    <t>H11</t>
  </si>
  <si>
    <t>H12</t>
  </si>
  <si>
    <t>H13</t>
  </si>
  <si>
    <t>J7</t>
  </si>
  <si>
    <t>K6</t>
  </si>
  <si>
    <t>K7</t>
  </si>
  <si>
    <t>M7</t>
  </si>
  <si>
    <t>N7</t>
  </si>
  <si>
    <t>N9</t>
  </si>
  <si>
    <t>P6</t>
  </si>
  <si>
    <t>P7</t>
  </si>
  <si>
    <t>P9</t>
  </si>
  <si>
    <t>a11</t>
  </si>
  <si>
    <t>c11</t>
  </si>
  <si>
    <t>d9</t>
  </si>
  <si>
    <t>d10</t>
  </si>
  <si>
    <t>d11</t>
  </si>
  <si>
    <t>e7</t>
  </si>
  <si>
    <t>e8</t>
  </si>
  <si>
    <t>e9</t>
  </si>
  <si>
    <t>f6</t>
  </si>
  <si>
    <t>f7</t>
  </si>
  <si>
    <t>f8</t>
  </si>
  <si>
    <t>g5</t>
  </si>
  <si>
    <t>g6</t>
  </si>
  <si>
    <t>h5</t>
  </si>
  <si>
    <t>h6</t>
  </si>
  <si>
    <t>h7</t>
  </si>
  <si>
    <t>h8</t>
  </si>
  <si>
    <t>h9</t>
  </si>
  <si>
    <t>h10</t>
  </si>
  <si>
    <t>h11</t>
  </si>
  <si>
    <t>h13</t>
  </si>
  <si>
    <t>j6</t>
  </si>
  <si>
    <t>js5</t>
  </si>
  <si>
    <t>js6</t>
  </si>
  <si>
    <t>js9</t>
  </si>
  <si>
    <t>js11</t>
  </si>
  <si>
    <t>k5</t>
  </si>
  <si>
    <t>k6</t>
  </si>
  <si>
    <t>m5</t>
  </si>
  <si>
    <t>m6</t>
  </si>
  <si>
    <t>n6</t>
  </si>
  <si>
    <t>p6</t>
  </si>
  <si>
    <t>Alesage_D10</t>
  </si>
  <si>
    <t>Alesage_F7</t>
  </si>
  <si>
    <t>Alesage_G6</t>
  </si>
  <si>
    <t>Alesage_H6</t>
  </si>
  <si>
    <t>Alesage_H7</t>
  </si>
  <si>
    <t>Alesage_H8</t>
  </si>
  <si>
    <t>Alesage_H9</t>
  </si>
  <si>
    <t>Alesage_H10</t>
  </si>
  <si>
    <t>Alesage_H11</t>
  </si>
  <si>
    <t>Alesage_H12</t>
  </si>
  <si>
    <t>Alesage_H13</t>
  </si>
  <si>
    <t>Alesage_J7</t>
  </si>
  <si>
    <t>Alesage_K6</t>
  </si>
  <si>
    <t>Alesage_K7</t>
  </si>
  <si>
    <t>Alesage_M7</t>
  </si>
  <si>
    <t>Alesage_N7</t>
  </si>
  <si>
    <t>Alesage_N9</t>
  </si>
  <si>
    <t>Alesage_P6</t>
  </si>
  <si>
    <t>Alesage_P7</t>
  </si>
  <si>
    <t>Alesage_P9</t>
  </si>
  <si>
    <t>Arbre_a11</t>
  </si>
  <si>
    <t>Arbre_c11</t>
  </si>
  <si>
    <t>Arbre_d9</t>
  </si>
  <si>
    <t>Arbre_d10</t>
  </si>
  <si>
    <t>Arbre_d11</t>
  </si>
  <si>
    <t>Arbre_e7</t>
  </si>
  <si>
    <t>Arbre_e8</t>
  </si>
  <si>
    <t>Arbre_e9</t>
  </si>
  <si>
    <t>Arbre_f6</t>
  </si>
  <si>
    <t>Arbre_f7</t>
  </si>
  <si>
    <t>Arbre_f8</t>
  </si>
  <si>
    <t>Arbre_g5</t>
  </si>
  <si>
    <t>Arbre_g6</t>
  </si>
  <si>
    <t>Arbre_h5</t>
  </si>
  <si>
    <t>Arbre_h6</t>
  </si>
  <si>
    <t>Arbre_h7</t>
  </si>
  <si>
    <t>Arbre_h8</t>
  </si>
  <si>
    <t>Arbre_h9</t>
  </si>
  <si>
    <t>Arbre_h10</t>
  </si>
  <si>
    <t>Arbre_h11</t>
  </si>
  <si>
    <t>Arbre_h13</t>
  </si>
  <si>
    <t>Arbre_j6</t>
  </si>
  <si>
    <t>Arbre_js5</t>
  </si>
  <si>
    <t>Arbre_js6</t>
  </si>
  <si>
    <t>Arbre_js9</t>
  </si>
  <si>
    <t>Arbre_js11</t>
  </si>
  <si>
    <t>Arbre_k5</t>
  </si>
  <si>
    <t>Arbre_k6</t>
  </si>
  <si>
    <t>Arbre_m5</t>
  </si>
  <si>
    <t>Arbre_m6</t>
  </si>
  <si>
    <t>Arbre_n6</t>
  </si>
  <si>
    <t>Arbre_p6</t>
  </si>
  <si>
    <t>Filetage</t>
  </si>
  <si>
    <t>Gravure</t>
  </si>
  <si>
    <t>Valeur
Mini</t>
  </si>
  <si>
    <t>Valeur
Maxi</t>
  </si>
  <si>
    <t>js13</t>
  </si>
  <si>
    <t>Arbre_js13</t>
  </si>
  <si>
    <t>2768_mk</t>
  </si>
  <si>
    <t>Tolérances</t>
  </si>
  <si>
    <t>Chanfrein</t>
  </si>
  <si>
    <t>Taraudage ISO</t>
  </si>
  <si>
    <t>Angle</t>
  </si>
  <si>
    <t>Marquage</t>
  </si>
  <si>
    <t>Traitement</t>
  </si>
  <si>
    <t>OAC</t>
  </si>
  <si>
    <t xml:space="preserve">OAS Décoration                               </t>
  </si>
  <si>
    <t xml:space="preserve">OAS Protection                                </t>
  </si>
  <si>
    <t>OAD</t>
  </si>
  <si>
    <t>Zingage blanc</t>
  </si>
  <si>
    <t>Zingage bichromaté</t>
  </si>
  <si>
    <t>µ au rayon</t>
  </si>
  <si>
    <t>µ au diametre</t>
  </si>
  <si>
    <t>mm au diametre</t>
  </si>
  <si>
    <t>Longueur Ext</t>
  </si>
  <si>
    <t>Longueur Int</t>
  </si>
  <si>
    <t>Comparateur</t>
  </si>
  <si>
    <t>Palmer</t>
  </si>
  <si>
    <t>Micrometre intérieur</t>
  </si>
  <si>
    <t>Rugosimetre</t>
  </si>
  <si>
    <t>Cale étalon</t>
  </si>
  <si>
    <t>Colonne de Mesure</t>
  </si>
  <si>
    <t>Jauge de profondeur</t>
  </si>
  <si>
    <t>Machine tridimensionnelle</t>
  </si>
  <si>
    <t>Micrometre ext.</t>
  </si>
  <si>
    <t>Pied à coulisse</t>
  </si>
  <si>
    <t xml:space="preserve">Tampon lisse </t>
  </si>
  <si>
    <t xml:space="preserve">Tampon fileté </t>
  </si>
  <si>
    <t>Bague fileté</t>
  </si>
  <si>
    <t>Projecteur de profil</t>
  </si>
  <si>
    <t>Bras Romer</t>
  </si>
  <si>
    <t>Empreinte siliconne</t>
  </si>
  <si>
    <t>Cde n°</t>
  </si>
  <si>
    <t>Qté</t>
  </si>
  <si>
    <t>Décision de conformité du contrôleur qualité MPEB</t>
  </si>
  <si>
    <t>Conformité</t>
  </si>
  <si>
    <t>Demande de dérogation</t>
  </si>
  <si>
    <t>Contrôleur</t>
  </si>
  <si>
    <t>Date</t>
  </si>
  <si>
    <t>Visa</t>
  </si>
  <si>
    <t xml:space="preserve">Client </t>
  </si>
  <si>
    <t>Désignation</t>
  </si>
  <si>
    <t xml:space="preserve">Plan </t>
  </si>
  <si>
    <t>Aucun</t>
  </si>
  <si>
    <t>OF</t>
  </si>
  <si>
    <t>Symétrie</t>
  </si>
  <si>
    <t>Perpendicularité</t>
  </si>
  <si>
    <t>Coaxialité</t>
  </si>
  <si>
    <t xml:space="preserve">Appareil de contrôle </t>
  </si>
  <si>
    <t>Analyse thermomécanique</t>
  </si>
  <si>
    <t>Appareil de mesure d'épaisseur de revêtement</t>
  </si>
  <si>
    <t>Chaîne d'arpenteur</t>
  </si>
  <si>
    <t>Chevillère</t>
  </si>
  <si>
    <t>Comparateur (appareil de mesure)</t>
  </si>
  <si>
    <t>Compteur de bicyclette</t>
  </si>
  <si>
    <t>Dilatomètre</t>
  </si>
  <si>
    <t>Fissuromètre</t>
  </si>
  <si>
    <t>Kutsch</t>
  </si>
  <si>
    <t>Mètre pliant</t>
  </si>
  <si>
    <t>Mètre ruban</t>
  </si>
  <si>
    <t>Odomètre</t>
  </si>
  <si>
    <t>Pénétrabilité à l'aiguille</t>
  </si>
  <si>
    <t>Pige (mesure)</t>
  </si>
  <si>
    <t>Point de ramollissement Vicat</t>
  </si>
  <si>
    <t>Règle (instrument de géométrie)</t>
  </si>
  <si>
    <t>Taximètre</t>
  </si>
  <si>
    <t>Télémètre laser</t>
  </si>
  <si>
    <t>Toise (instrument de mesure)</t>
  </si>
  <si>
    <t>Toise (unité)</t>
  </si>
  <si>
    <t>Vernier (mesure)</t>
  </si>
  <si>
    <t>Vinchon</t>
  </si>
  <si>
    <t>Vis micrométrique</t>
  </si>
  <si>
    <t xml:space="preserve">Micromètre </t>
  </si>
  <si>
    <t>Alésomètre</t>
  </si>
  <si>
    <t>Bras palpeur</t>
  </si>
  <si>
    <t>N° Pièce</t>
  </si>
  <si>
    <t>C</t>
  </si>
  <si>
    <t>NC</t>
  </si>
  <si>
    <t>Zone</t>
  </si>
  <si>
    <t xml:space="preserve">N° </t>
  </si>
  <si>
    <t>Valeur relevée
 avant traitement</t>
  </si>
  <si>
    <t>Valeur relevée
 après traitement</t>
  </si>
  <si>
    <t>Cadmiage</t>
  </si>
  <si>
    <t>Pièce avant traitement</t>
  </si>
  <si>
    <t>Avec traitement de surface</t>
  </si>
  <si>
    <t xml:space="preserve">Sans traitement de surface </t>
  </si>
  <si>
    <t>Pièce finie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</si>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</sst>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&quot;+/-  &quot;\ ##,##0.000"/>
    <numFmt numFmtId="165" formatCode="0.000"/>
    <numFmt numFmtId="166" formatCode="&quot;--&gt; &quot;\ ####.000"/>
    <numFmt numFmtId="167" formatCode="0.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rgb="FFC00000"/>
      <name val="Calibri"/>
      <family val="2"/>
      <scheme val="minor"/>
    </font>
    <font>
      <sz val="12"/>
      <color theme="9" tint="-0.249977111117893"/>
      <name val="Calibri"/>
      <family val="2"/>
      <scheme val="minor"/>
    </font>
    <font>
      <sz val="12"/>
      <color rgb="FF0070C0"/>
      <name val="Calibri"/>
      <family val="2"/>
      <scheme val="minor"/>
    </font>
    <font>
      <sz val="12"/>
      <name val="Calibri"/>
      <family val="2"/>
      <scheme val="minor"/>
    </font>
    <font>
      <sz val="12"/>
      <color rgb="FF00B050"/>
      <name val="Calibri"/>
      <family val="2"/>
      <scheme val="minor"/>
    </font>
    <font>
      <sz val="22"/>
      <name val="Times New Roman"/>
      <family val="1"/>
    </font>
    <font>
      <b/>
      <i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6795556505021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262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1" xfId="0" applyBorder="1" applyProtection="1">
      <protection hidden="1"/>
    </xf>
    <xf numFmtId="0" fontId="1" fillId="0" borderId="1" xfId="0" applyFont="1" applyBorder="1" applyProtection="1"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165" fontId="0" fillId="0" borderId="1" xfId="0" applyNumberFormat="1" applyBorder="1" applyAlignment="1" applyProtection="1">
      <alignment horizontal="center" vertical="center"/>
      <protection hidden="1"/>
    </xf>
    <xf numFmtId="165" fontId="0" fillId="2" borderId="1" xfId="0" applyNumberFormat="1" applyFill="1" applyBorder="1" applyAlignment="1" applyProtection="1">
      <alignment horizontal="center" vertical="center"/>
      <protection hidden="1"/>
    </xf>
    <xf numFmtId="165" fontId="0" fillId="0" borderId="0" xfId="0" applyNumberFormat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vertical="center"/>
      <protection hidden="1"/>
    </xf>
    <xf numFmtId="0" fontId="0" fillId="2" borderId="2" xfId="0" applyFill="1" applyBorder="1" applyAlignme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1" xfId="0" applyBorder="1" applyAlignment="1" applyProtection="1">
      <alignment vertical="center"/>
      <protection hidden="1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/>
    <xf numFmtId="165" fontId="0" fillId="0" borderId="12" xfId="0" applyNumberFormat="1" applyBorder="1" applyAlignment="1">
      <alignment vertical="center"/>
    </xf>
    <xf numFmtId="165" fontId="0" fillId="0" borderId="0" xfId="0" applyNumberFormat="1" applyBorder="1" applyAlignment="1" applyProtection="1">
      <alignment vertical="center"/>
      <protection locked="0"/>
    </xf>
    <xf numFmtId="165" fontId="9" fillId="0" borderId="0" xfId="0" applyNumberFormat="1" applyFont="1" applyBorder="1" applyAlignment="1" applyProtection="1">
      <alignment vertical="center"/>
      <protection locked="0"/>
    </xf>
    <xf numFmtId="0" fontId="10" fillId="0" borderId="0" xfId="0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vertical="center"/>
    </xf>
    <xf numFmtId="0" fontId="2" fillId="3" borderId="0" xfId="0" applyFont="1" applyFill="1" applyAlignment="1" applyProtection="1">
      <alignment horizontal="center" vertical="center"/>
    </xf>
    <xf numFmtId="0" fontId="2" fillId="3" borderId="0" xfId="0" applyFont="1" applyFill="1" applyAlignment="1" applyProtection="1">
      <alignment vertical="center"/>
    </xf>
    <xf numFmtId="0" fontId="2" fillId="3" borderId="0" xfId="0" applyFont="1" applyFill="1" applyProtection="1"/>
    <xf numFmtId="0" fontId="4" fillId="3" borderId="0" xfId="0" applyFont="1" applyFill="1" applyAlignment="1" applyProtection="1">
      <alignment horizontal="center" vertical="center"/>
    </xf>
    <xf numFmtId="0" fontId="5" fillId="3" borderId="0" xfId="0" applyFont="1" applyFill="1" applyAlignment="1" applyProtection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29" xfId="0" applyFont="1" applyBorder="1" applyAlignment="1">
      <alignment horizontal="left"/>
    </xf>
    <xf numFmtId="0" fontId="0" fillId="0" borderId="22" xfId="0" applyBorder="1"/>
    <xf numFmtId="0" fontId="0" fillId="0" borderId="30" xfId="0" applyBorder="1"/>
    <xf numFmtId="0" fontId="0" fillId="0" borderId="31" xfId="0" applyBorder="1"/>
    <xf numFmtId="0" fontId="0" fillId="0" borderId="27" xfId="0" applyFont="1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167" fontId="0" fillId="0" borderId="1" xfId="0" applyNumberFormat="1" applyBorder="1" applyAlignment="1" applyProtection="1">
      <alignment horizontal="center" vertical="center"/>
      <protection hidden="1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Protection="1"/>
    <xf numFmtId="0" fontId="13" fillId="4" borderId="1" xfId="0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left" vertical="center"/>
    </xf>
    <xf numFmtId="0" fontId="13" fillId="4" borderId="1" xfId="1" applyFont="1" applyFill="1" applyBorder="1" applyAlignment="1">
      <alignment horizontal="left" vertical="center" wrapText="1"/>
    </xf>
    <xf numFmtId="0" fontId="2" fillId="0" borderId="0" xfId="0" applyFont="1" applyFill="1" applyBorder="1" applyAlignment="1" applyProtection="1">
      <alignment vertical="center"/>
    </xf>
    <xf numFmtId="0" fontId="3" fillId="5" borderId="33" xfId="0" applyFont="1" applyFill="1" applyBorder="1" applyAlignment="1" applyProtection="1">
      <alignment horizontal="center" vertical="center" wrapText="1"/>
    </xf>
    <xf numFmtId="0" fontId="3" fillId="5" borderId="34" xfId="0" applyFont="1" applyFill="1" applyBorder="1" applyAlignment="1" applyProtection="1">
      <alignment horizontal="center" vertical="center" wrapText="1"/>
    </xf>
    <xf numFmtId="0" fontId="3" fillId="4" borderId="0" xfId="0" applyFont="1" applyFill="1" applyBorder="1" applyAlignment="1" applyProtection="1">
      <alignment vertical="center"/>
    </xf>
    <xf numFmtId="0" fontId="2" fillId="4" borderId="0" xfId="0" applyFont="1" applyFill="1" applyBorder="1" applyAlignment="1" applyProtection="1">
      <alignment horizontal="center" vertical="center"/>
    </xf>
    <xf numFmtId="0" fontId="2" fillId="4" borderId="0" xfId="0" applyFont="1" applyFill="1" applyAlignment="1" applyProtection="1">
      <alignment horizontal="center" vertical="center"/>
    </xf>
    <xf numFmtId="0" fontId="2" fillId="4" borderId="0" xfId="0" applyFont="1" applyFill="1" applyAlignment="1" applyProtection="1">
      <alignment vertical="center"/>
    </xf>
    <xf numFmtId="0" fontId="2" fillId="4" borderId="0" xfId="0" applyFont="1" applyFill="1" applyProtection="1"/>
    <xf numFmtId="0" fontId="19" fillId="4" borderId="0" xfId="0" applyFont="1" applyFill="1" applyBorder="1" applyAlignment="1" applyProtection="1">
      <alignment vertical="center"/>
    </xf>
    <xf numFmtId="0" fontId="5" fillId="2" borderId="0" xfId="0" applyFont="1" applyFill="1" applyAlignment="1" applyProtection="1">
      <alignment horizontal="center" vertical="center"/>
    </xf>
    <xf numFmtId="0" fontId="2" fillId="0" borderId="20" xfId="0" applyFont="1" applyFill="1" applyBorder="1" applyAlignment="1" applyProtection="1"/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1" fillId="0" borderId="1" xfId="0" applyNumberFormat="1" applyFont="1" applyFill="1" applyBorder="1" applyAlignment="1" applyProtection="1">
      <alignment horizontal="center" vertical="center"/>
      <protection hidden="1"/>
    </xf>
    <xf numFmtId="0" fontId="22" fillId="0" borderId="1" xfId="0" applyNumberFormat="1" applyFont="1" applyFill="1" applyBorder="1" applyAlignment="1" applyProtection="1">
      <alignment horizontal="center" vertical="center"/>
      <protection hidden="1"/>
    </xf>
    <xf numFmtId="0" fontId="5" fillId="3" borderId="0" xfId="0" applyFont="1" applyFill="1" applyBorder="1" applyAlignment="1" applyProtection="1">
      <alignment horizontal="center" vertical="center"/>
    </xf>
    <xf numFmtId="0" fontId="20" fillId="0" borderId="4" xfId="0" applyFont="1" applyFill="1" applyBorder="1" applyAlignment="1" applyProtection="1">
      <alignment horizontal="center" vertical="center"/>
      <protection hidden="1"/>
    </xf>
    <xf numFmtId="0" fontId="6" fillId="3" borderId="0" xfId="0" applyFont="1" applyFill="1" applyAlignment="1" applyProtection="1">
      <alignment horizontal="center" vertical="center" wrapText="1"/>
    </xf>
    <xf numFmtId="0" fontId="0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164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NumberFormat="1" applyFont="1" applyFill="1" applyBorder="1" applyAlignment="1" applyProtection="1">
      <alignment horizontal="center" vertical="center"/>
      <protection hidden="1"/>
    </xf>
    <xf numFmtId="0" fontId="3" fillId="5" borderId="33" xfId="0" applyFont="1" applyFill="1" applyBorder="1" applyAlignment="1" applyProtection="1">
      <alignment horizontal="center" vertical="center"/>
    </xf>
    <xf numFmtId="0" fontId="11" fillId="0" borderId="6" xfId="0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Fill="1" applyBorder="1" applyAlignment="1" applyProtection="1">
      <alignment horizontal="center" vertical="center" wrapText="1"/>
      <protection locked="0"/>
    </xf>
    <xf numFmtId="0" fontId="11" fillId="0" borderId="15" xfId="0" applyFont="1" applyFill="1" applyBorder="1" applyAlignment="1" applyProtection="1">
      <alignment horizontal="center" vertical="center" wrapText="1"/>
      <protection locked="0"/>
    </xf>
    <xf numFmtId="0" fontId="10" fillId="5" borderId="21" xfId="0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center" vertical="center" wrapText="1"/>
    </xf>
    <xf numFmtId="14" fontId="1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3" fillId="5" borderId="39" xfId="0" applyFont="1" applyFill="1" applyBorder="1" applyAlignment="1" applyProtection="1">
      <alignment horizontal="center" vertical="center"/>
    </xf>
    <xf numFmtId="0" fontId="2" fillId="0" borderId="19" xfId="0" applyNumberFormat="1" applyFont="1" applyFill="1" applyBorder="1" applyAlignment="1" applyProtection="1">
      <alignment horizontal="center" vertical="center"/>
      <protection locked="0" hidden="1"/>
    </xf>
    <xf numFmtId="0" fontId="2" fillId="0" borderId="4" xfId="0" applyNumberFormat="1" applyFont="1" applyFill="1" applyBorder="1" applyAlignment="1" applyProtection="1">
      <alignment horizontal="center" vertical="center"/>
      <protection locked="0" hidden="1"/>
    </xf>
    <xf numFmtId="0" fontId="2" fillId="2" borderId="19" xfId="0" applyNumberFormat="1" applyFont="1" applyFill="1" applyBorder="1" applyAlignment="1" applyProtection="1">
      <alignment horizontal="center" vertical="center"/>
      <protection locked="0" hidden="1"/>
    </xf>
    <xf numFmtId="0" fontId="2" fillId="2" borderId="4" xfId="0" applyNumberFormat="1" applyFont="1" applyFill="1" applyBorder="1" applyAlignment="1" applyProtection="1">
      <alignment horizontal="center" vertical="center"/>
      <protection locked="0" hidden="1"/>
    </xf>
    <xf numFmtId="0" fontId="2" fillId="6" borderId="4" xfId="0" applyNumberFormat="1" applyFont="1" applyFill="1" applyBorder="1" applyAlignment="1" applyProtection="1">
      <alignment horizontal="center" vertical="center"/>
      <protection locked="0" hidden="1"/>
    </xf>
    <xf numFmtId="0" fontId="0" fillId="6" borderId="4" xfId="0" applyNumberFormat="1" applyFont="1" applyFill="1" applyBorder="1" applyAlignment="1" applyProtection="1">
      <alignment horizontal="center" vertical="center"/>
      <protection locked="0" hidden="1"/>
    </xf>
    <xf numFmtId="0" fontId="0" fillId="0" borderId="4" xfId="0" applyNumberFormat="1" applyFont="1" applyFill="1" applyBorder="1" applyAlignment="1" applyProtection="1">
      <alignment horizontal="center" vertical="center"/>
      <protection locked="0" hidden="1"/>
    </xf>
    <xf numFmtId="0" fontId="0" fillId="6" borderId="43" xfId="0" applyNumberFormat="1" applyFont="1" applyFill="1" applyBorder="1" applyAlignment="1" applyProtection="1">
      <alignment horizontal="center" vertical="center"/>
      <protection locked="0" hidden="1"/>
    </xf>
    <xf numFmtId="0" fontId="2" fillId="0" borderId="41" xfId="0" applyFont="1" applyFill="1" applyBorder="1" applyAlignment="1" applyProtection="1">
      <alignment horizontal="center" vertical="center"/>
      <protection locked="0"/>
    </xf>
    <xf numFmtId="0" fontId="3" fillId="5" borderId="36" xfId="0" applyFont="1" applyFill="1" applyBorder="1" applyAlignment="1" applyProtection="1">
      <alignment horizontal="center" vertical="center" wrapText="1"/>
    </xf>
    <xf numFmtId="0" fontId="21" fillId="0" borderId="38" xfId="0" applyNumberFormat="1" applyFont="1" applyFill="1" applyBorder="1" applyAlignment="1" applyProtection="1">
      <alignment horizontal="center" vertical="center"/>
      <protection hidden="1"/>
    </xf>
    <xf numFmtId="0" fontId="2" fillId="0" borderId="41" xfId="0" applyNumberFormat="1" applyFont="1" applyFill="1" applyBorder="1" applyAlignment="1" applyProtection="1">
      <alignment horizontal="center" vertical="center" wrapText="1"/>
      <protection locked="0"/>
    </xf>
    <xf numFmtId="0" fontId="23" fillId="0" borderId="4" xfId="0" applyFont="1" applyFill="1" applyBorder="1" applyAlignment="1" applyProtection="1">
      <alignment horizontal="center" vertical="center"/>
      <protection locked="0"/>
    </xf>
    <xf numFmtId="0" fontId="3" fillId="5" borderId="44" xfId="0" applyFont="1" applyFill="1" applyBorder="1" applyAlignment="1" applyProtection="1">
      <alignment horizontal="center" vertical="center" wrapText="1"/>
    </xf>
    <xf numFmtId="0" fontId="23" fillId="0" borderId="22" xfId="0" applyFont="1" applyFill="1" applyBorder="1" applyAlignment="1" applyProtection="1">
      <alignment horizontal="center" vertical="center"/>
      <protection locked="0"/>
    </xf>
    <xf numFmtId="0" fontId="3" fillId="5" borderId="39" xfId="0" applyFont="1" applyFill="1" applyBorder="1" applyAlignment="1" applyProtection="1">
      <alignment horizontal="center" vertical="center" wrapText="1"/>
    </xf>
    <xf numFmtId="166" fontId="24" fillId="0" borderId="41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Protection="1"/>
    <xf numFmtId="0" fontId="10" fillId="5" borderId="46" xfId="0" applyFont="1" applyFill="1" applyBorder="1" applyAlignment="1" applyProtection="1">
      <alignment horizontal="center" vertical="center"/>
    </xf>
    <xf numFmtId="0" fontId="10" fillId="5" borderId="11" xfId="0" applyFont="1" applyFill="1" applyBorder="1" applyAlignment="1" applyProtection="1">
      <alignment horizontal="center" vertical="center"/>
    </xf>
    <xf numFmtId="14" fontId="11" fillId="0" borderId="18" xfId="0" applyNumberFormat="1" applyFont="1" applyFill="1" applyBorder="1" applyAlignment="1" applyProtection="1">
      <alignment horizontal="center" vertical="center" wrapText="1"/>
      <protection locked="0"/>
    </xf>
    <xf numFmtId="0" fontId="10" fillId="5" borderId="26" xfId="0" applyFont="1" applyFill="1" applyBorder="1" applyAlignment="1" applyProtection="1">
      <alignment horizontal="center" vertical="center"/>
    </xf>
    <xf numFmtId="0" fontId="25" fillId="0" borderId="27" xfId="0" applyFont="1" applyFill="1" applyBorder="1" applyAlignment="1" applyProtection="1">
      <alignment horizontal="center" vertical="center"/>
      <protection locked="0"/>
    </xf>
    <xf numFmtId="0" fontId="25" fillId="0" borderId="28" xfId="0" applyFont="1" applyFill="1" applyBorder="1" applyAlignment="1" applyProtection="1">
      <alignment horizontal="center" vertical="center"/>
      <protection locked="0"/>
    </xf>
    <xf numFmtId="0" fontId="25" fillId="0" borderId="21" xfId="0" applyFont="1" applyFill="1" applyBorder="1" applyAlignment="1" applyProtection="1">
      <alignment horizontal="center" vertical="center"/>
      <protection locked="0"/>
    </xf>
    <xf numFmtId="0" fontId="11" fillId="0" borderId="27" xfId="0" applyFont="1" applyFill="1" applyBorder="1" applyAlignment="1" applyProtection="1">
      <alignment horizontal="center" vertical="center"/>
      <protection locked="0"/>
    </xf>
    <xf numFmtId="0" fontId="11" fillId="0" borderId="28" xfId="0" applyFont="1" applyFill="1" applyBorder="1" applyAlignment="1" applyProtection="1">
      <alignment horizontal="center" vertical="center"/>
      <protection locked="0"/>
    </xf>
    <xf numFmtId="0" fontId="11" fillId="0" borderId="21" xfId="0" applyFont="1" applyFill="1" applyBorder="1" applyAlignment="1" applyProtection="1">
      <alignment horizontal="center" vertical="center"/>
      <protection locked="0"/>
    </xf>
    <xf numFmtId="0" fontId="3" fillId="5" borderId="33" xfId="0" applyFont="1" applyFill="1" applyBorder="1" applyAlignment="1" applyProtection="1">
      <alignment horizontal="center" vertical="center"/>
    </xf>
    <xf numFmtId="0" fontId="3" fillId="5" borderId="34" xfId="0" applyFont="1" applyFill="1" applyBorder="1" applyAlignment="1" applyProtection="1">
      <alignment horizontal="center" vertical="center"/>
    </xf>
    <xf numFmtId="0" fontId="3" fillId="5" borderId="39" xfId="0" applyFont="1" applyFill="1" applyBorder="1" applyAlignment="1" applyProtection="1">
      <alignment horizontal="center" vertical="center"/>
    </xf>
    <xf numFmtId="0" fontId="10" fillId="5" borderId="6" xfId="0" applyFont="1" applyFill="1" applyBorder="1" applyAlignment="1" applyProtection="1">
      <alignment horizontal="center" vertical="center"/>
    </xf>
    <xf numFmtId="0" fontId="10" fillId="5" borderId="7" xfId="0" applyFont="1" applyFill="1" applyBorder="1" applyAlignment="1" applyProtection="1">
      <alignment horizontal="center" vertical="center"/>
    </xf>
    <xf numFmtId="0" fontId="10" fillId="5" borderId="14" xfId="0" applyFont="1" applyFill="1" applyBorder="1" applyAlignment="1" applyProtection="1">
      <alignment horizontal="center" vertical="center"/>
    </xf>
    <xf numFmtId="0" fontId="10" fillId="5" borderId="35" xfId="0" applyFont="1" applyFill="1" applyBorder="1" applyAlignment="1" applyProtection="1">
      <alignment horizontal="center" vertical="center"/>
    </xf>
    <xf numFmtId="0" fontId="10" fillId="5" borderId="15" xfId="0" applyFont="1" applyFill="1" applyBorder="1" applyAlignment="1" applyProtection="1">
      <alignment horizontal="center" vertical="center"/>
    </xf>
    <xf numFmtId="0" fontId="10" fillId="5" borderId="16" xfId="0" applyFont="1" applyFill="1" applyBorder="1" applyAlignment="1" applyProtection="1">
      <alignment horizontal="center" vertical="center"/>
    </xf>
    <xf numFmtId="0" fontId="2" fillId="6" borderId="41" xfId="0" applyNumberFormat="1" applyFont="1" applyFill="1" applyBorder="1" applyAlignment="1" applyProtection="1">
      <alignment horizontal="center" vertical="center" wrapText="1"/>
      <protection locked="0"/>
    </xf>
    <xf numFmtId="0" fontId="2" fillId="6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4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NumberFormat="1" applyFont="1" applyFill="1" applyBorder="1" applyAlignment="1" applyProtection="1">
      <alignment horizontal="center" vertical="center"/>
      <protection hidden="1"/>
    </xf>
    <xf numFmtId="0" fontId="22" fillId="0" borderId="1" xfId="0" applyNumberFormat="1" applyFont="1" applyFill="1" applyBorder="1" applyAlignment="1" applyProtection="1">
      <alignment horizontal="center" vertical="center"/>
      <protection hidden="1"/>
    </xf>
    <xf numFmtId="0" fontId="21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3" xfId="0" applyNumberFormat="1" applyFont="1" applyFill="1" applyBorder="1" applyAlignment="1" applyProtection="1">
      <alignment horizontal="center" vertical="center"/>
      <protection hidden="1"/>
    </xf>
    <xf numFmtId="0" fontId="23" fillId="6" borderId="1" xfId="0" applyFont="1" applyFill="1" applyBorder="1" applyAlignment="1" applyProtection="1">
      <alignment horizontal="center" vertical="center" wrapText="1"/>
      <protection locked="0"/>
    </xf>
    <xf numFmtId="0" fontId="21" fillId="6" borderId="38" xfId="0" applyNumberFormat="1" applyFont="1" applyFill="1" applyBorder="1" applyAlignment="1" applyProtection="1">
      <alignment horizontal="center" vertical="center"/>
      <protection hidden="1"/>
    </xf>
    <xf numFmtId="0" fontId="10" fillId="5" borderId="27" xfId="0" applyFont="1" applyFill="1" applyBorder="1" applyAlignment="1" applyProtection="1">
      <alignment horizontal="center" vertical="center" wrapText="1"/>
    </xf>
    <xf numFmtId="0" fontId="10" fillId="5" borderId="28" xfId="0" applyFont="1" applyFill="1" applyBorder="1" applyAlignment="1" applyProtection="1">
      <alignment horizontal="center" vertical="center" wrapText="1"/>
    </xf>
    <xf numFmtId="0" fontId="10" fillId="5" borderId="21" xfId="0" applyFont="1" applyFill="1" applyBorder="1" applyAlignment="1" applyProtection="1">
      <alignment horizontal="center" vertical="center" wrapText="1"/>
    </xf>
    <xf numFmtId="0" fontId="10" fillId="5" borderId="27" xfId="0" applyFont="1" applyFill="1" applyBorder="1" applyAlignment="1" applyProtection="1">
      <alignment horizontal="center" vertical="center" wrapText="1"/>
      <protection locked="0"/>
    </xf>
    <xf numFmtId="0" fontId="10" fillId="5" borderId="28" xfId="0" applyFont="1" applyFill="1" applyBorder="1" applyAlignment="1" applyProtection="1">
      <alignment horizontal="center" vertical="center" wrapText="1"/>
      <protection locked="0"/>
    </xf>
    <xf numFmtId="0" fontId="10" fillId="5" borderId="21" xfId="0" applyFont="1" applyFill="1" applyBorder="1" applyAlignment="1" applyProtection="1">
      <alignment horizontal="center" vertical="center" wrapText="1"/>
      <protection locked="0"/>
    </xf>
    <xf numFmtId="0" fontId="6" fillId="3" borderId="0" xfId="0" applyFont="1" applyFill="1" applyAlignment="1" applyProtection="1">
      <alignment horizontal="center" vertical="center" wrapText="1"/>
    </xf>
    <xf numFmtId="0" fontId="0" fillId="6" borderId="1" xfId="0" applyNumberFormat="1" applyFont="1" applyFill="1" applyBorder="1" applyAlignment="1" applyProtection="1">
      <alignment horizontal="center" vertical="center"/>
      <protection locked="0"/>
    </xf>
    <xf numFmtId="0" fontId="15" fillId="6" borderId="1" xfId="0" applyNumberFormat="1" applyFont="1" applyFill="1" applyBorder="1" applyAlignment="1" applyProtection="1">
      <alignment horizontal="center" vertical="center"/>
      <protection hidden="1"/>
    </xf>
    <xf numFmtId="0" fontId="18" fillId="6" borderId="1" xfId="0" applyFont="1" applyFill="1" applyBorder="1" applyAlignment="1" applyProtection="1">
      <alignment horizontal="center" vertical="center" wrapText="1"/>
      <protection locked="0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Fill="1" applyBorder="1" applyAlignment="1" applyProtection="1">
      <alignment horizontal="center" vertical="center"/>
      <protection locked="0"/>
    </xf>
    <xf numFmtId="0" fontId="23" fillId="0" borderId="22" xfId="0" applyFont="1" applyFill="1" applyBorder="1" applyAlignment="1" applyProtection="1">
      <alignment horizontal="center" vertical="center"/>
      <protection locked="0"/>
    </xf>
    <xf numFmtId="0" fontId="23" fillId="6" borderId="22" xfId="0" applyFont="1" applyFill="1" applyBorder="1" applyAlignment="1" applyProtection="1">
      <alignment horizontal="center" vertical="center"/>
      <protection locked="0"/>
    </xf>
    <xf numFmtId="0" fontId="23" fillId="2" borderId="3" xfId="0" applyFont="1" applyFill="1" applyBorder="1" applyAlignment="1" applyProtection="1">
      <alignment horizontal="center" vertical="center" wrapText="1"/>
      <protection locked="0"/>
    </xf>
    <xf numFmtId="0" fontId="23" fillId="2" borderId="1" xfId="0" applyFont="1" applyFill="1" applyBorder="1" applyAlignment="1" applyProtection="1">
      <alignment horizontal="center" vertical="center" wrapText="1"/>
      <protection locked="0"/>
    </xf>
    <xf numFmtId="0" fontId="18" fillId="6" borderId="22" xfId="0" applyFont="1" applyFill="1" applyBorder="1" applyAlignment="1" applyProtection="1">
      <alignment horizontal="center" vertical="center"/>
      <protection locked="0"/>
    </xf>
    <xf numFmtId="0" fontId="18" fillId="0" borderId="1" xfId="0" applyFont="1" applyFill="1" applyBorder="1" applyAlignment="1" applyProtection="1">
      <alignment horizontal="center" vertical="center" wrapText="1"/>
      <protection locked="0"/>
    </xf>
    <xf numFmtId="0" fontId="18" fillId="0" borderId="22" xfId="0" applyFont="1" applyFill="1" applyBorder="1" applyAlignment="1" applyProtection="1">
      <alignment horizontal="center" vertical="center"/>
      <protection locked="0"/>
    </xf>
    <xf numFmtId="0" fontId="18" fillId="6" borderId="5" xfId="0" applyFont="1" applyFill="1" applyBorder="1" applyAlignment="1" applyProtection="1">
      <alignment horizontal="center" vertical="center" wrapText="1"/>
      <protection locked="0"/>
    </xf>
    <xf numFmtId="0" fontId="14" fillId="6" borderId="38" xfId="0" applyNumberFormat="1" applyFont="1" applyFill="1" applyBorder="1" applyAlignment="1" applyProtection="1">
      <alignment horizontal="center" vertical="center"/>
      <protection hidden="1"/>
    </xf>
    <xf numFmtId="0" fontId="14" fillId="0" borderId="38" xfId="0" applyNumberFormat="1" applyFont="1" applyFill="1" applyBorder="1" applyAlignment="1" applyProtection="1">
      <alignment horizontal="center" vertical="center"/>
      <protection hidden="1"/>
    </xf>
    <xf numFmtId="0" fontId="0" fillId="0" borderId="1" xfId="0" applyNumberFormat="1" applyFont="1" applyFill="1" applyBorder="1" applyAlignment="1" applyProtection="1">
      <alignment horizontal="center" vertical="center"/>
      <protection locked="0"/>
    </xf>
    <xf numFmtId="0" fontId="15" fillId="0" borderId="1" xfId="0" applyNumberFormat="1" applyFont="1" applyFill="1" applyBorder="1" applyAlignment="1" applyProtection="1">
      <alignment horizontal="center" vertical="center"/>
      <protection hidden="1"/>
    </xf>
    <xf numFmtId="0" fontId="0" fillId="6" borderId="41" xfId="0" applyFont="1" applyFill="1" applyBorder="1" applyAlignment="1" applyProtection="1">
      <alignment horizontal="center" vertical="center"/>
      <protection locked="0"/>
    </xf>
    <xf numFmtId="0" fontId="0" fillId="6" borderId="42" xfId="0" applyFont="1" applyFill="1" applyBorder="1" applyAlignment="1" applyProtection="1">
      <alignment horizontal="center" vertical="center"/>
      <protection locked="0"/>
    </xf>
    <xf numFmtId="0" fontId="0" fillId="6" borderId="1" xfId="0" applyFont="1" applyFill="1" applyBorder="1" applyAlignment="1" applyProtection="1">
      <alignment horizontal="center" vertical="center"/>
      <protection locked="0"/>
    </xf>
    <xf numFmtId="0" fontId="0" fillId="6" borderId="5" xfId="0" applyFont="1" applyFill="1" applyBorder="1" applyAlignment="1" applyProtection="1">
      <alignment horizontal="center" vertical="center"/>
      <protection locked="0"/>
    </xf>
    <xf numFmtId="0" fontId="14" fillId="6" borderId="1" xfId="0" applyNumberFormat="1" applyFont="1" applyFill="1" applyBorder="1" applyAlignment="1" applyProtection="1">
      <alignment horizontal="center" vertical="center"/>
      <protection hidden="1"/>
    </xf>
    <xf numFmtId="0" fontId="14" fillId="6" borderId="5" xfId="0" applyNumberFormat="1" applyFont="1" applyFill="1" applyBorder="1" applyAlignment="1" applyProtection="1">
      <alignment horizontal="center" vertical="center"/>
      <protection hidden="1"/>
    </xf>
    <xf numFmtId="0" fontId="15" fillId="6" borderId="5" xfId="0" applyNumberFormat="1" applyFont="1" applyFill="1" applyBorder="1" applyAlignment="1" applyProtection="1">
      <alignment horizontal="center" vertical="center"/>
      <protection hidden="1"/>
    </xf>
    <xf numFmtId="0" fontId="0" fillId="6" borderId="41" xfId="0" applyNumberFormat="1" applyFont="1" applyFill="1" applyBorder="1" applyAlignment="1" applyProtection="1">
      <alignment horizontal="center" vertical="center" wrapText="1"/>
      <protection locked="0"/>
    </xf>
    <xf numFmtId="0" fontId="0" fillId="6" borderId="42" xfId="0" applyNumberFormat="1" applyFont="1" applyFill="1" applyBorder="1" applyAlignment="1" applyProtection="1">
      <alignment horizontal="center" vertical="center" wrapText="1"/>
      <protection locked="0"/>
    </xf>
    <xf numFmtId="0" fontId="0" fillId="6" borderId="1" xfId="0" applyNumberFormat="1" applyFont="1" applyFill="1" applyBorder="1" applyAlignment="1" applyProtection="1">
      <alignment horizontal="center" vertical="center"/>
      <protection hidden="1"/>
    </xf>
    <xf numFmtId="0" fontId="0" fillId="6" borderId="5" xfId="0" applyNumberFormat="1" applyFont="1" applyFill="1" applyBorder="1" applyAlignment="1" applyProtection="1">
      <alignment horizontal="center" vertical="center"/>
      <protection hidden="1"/>
    </xf>
    <xf numFmtId="166" fontId="24" fillId="2" borderId="40" xfId="0" applyNumberFormat="1" applyFont="1" applyFill="1" applyBorder="1" applyAlignment="1" applyProtection="1">
      <alignment horizontal="center" vertical="center"/>
      <protection hidden="1"/>
    </xf>
    <xf numFmtId="166" fontId="24" fillId="2" borderId="41" xfId="0" applyNumberFormat="1" applyFont="1" applyFill="1" applyBorder="1" applyAlignment="1" applyProtection="1">
      <alignment horizontal="center" vertical="center"/>
      <protection hidden="1"/>
    </xf>
    <xf numFmtId="166" fontId="24" fillId="0" borderId="41" xfId="0" applyNumberFormat="1" applyFont="1" applyFill="1" applyBorder="1" applyAlignment="1" applyProtection="1">
      <alignment horizontal="center" vertical="center"/>
      <protection hidden="1"/>
    </xf>
    <xf numFmtId="166" fontId="24" fillId="6" borderId="41" xfId="0" applyNumberFormat="1" applyFont="1" applyFill="1" applyBorder="1" applyAlignment="1" applyProtection="1">
      <alignment horizontal="center" vertical="center"/>
      <protection hidden="1"/>
    </xf>
    <xf numFmtId="164" fontId="2" fillId="0" borderId="1" xfId="0" applyNumberFormat="1" applyFont="1" applyFill="1" applyBorder="1" applyAlignment="1" applyProtection="1">
      <alignment horizontal="center" vertical="center"/>
      <protection locked="0"/>
    </xf>
    <xf numFmtId="166" fontId="16" fillId="6" borderId="41" xfId="0" applyNumberFormat="1" applyFont="1" applyFill="1" applyBorder="1" applyAlignment="1" applyProtection="1">
      <alignment horizontal="center" vertical="center"/>
      <protection hidden="1"/>
    </xf>
    <xf numFmtId="166" fontId="16" fillId="6" borderId="42" xfId="0" applyNumberFormat="1" applyFont="1" applyFill="1" applyBorder="1" applyAlignment="1" applyProtection="1">
      <alignment horizontal="center" vertical="center"/>
      <protection hidden="1"/>
    </xf>
    <xf numFmtId="0" fontId="17" fillId="6" borderId="4" xfId="0" applyFont="1" applyFill="1" applyBorder="1" applyAlignment="1" applyProtection="1">
      <alignment horizontal="center" vertical="center"/>
      <protection hidden="1"/>
    </xf>
    <xf numFmtId="0" fontId="17" fillId="6" borderId="43" xfId="0" applyFont="1" applyFill="1" applyBorder="1" applyAlignment="1" applyProtection="1">
      <alignment horizontal="center" vertical="center"/>
      <protection hidden="1"/>
    </xf>
    <xf numFmtId="164" fontId="0" fillId="6" borderId="1" xfId="0" applyNumberFormat="1" applyFont="1" applyFill="1" applyBorder="1" applyAlignment="1" applyProtection="1">
      <alignment horizontal="center" vertical="center"/>
      <protection locked="0"/>
    </xf>
    <xf numFmtId="164" fontId="0" fillId="6" borderId="5" xfId="0" applyNumberFormat="1" applyFont="1" applyFill="1" applyBorder="1" applyAlignment="1" applyProtection="1">
      <alignment horizontal="center" vertical="center"/>
      <protection locked="0"/>
    </xf>
    <xf numFmtId="0" fontId="0" fillId="6" borderId="5" xfId="0" applyNumberFormat="1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Border="1" applyAlignment="1" applyProtection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 vertical="center"/>
      <protection hidden="1"/>
    </xf>
    <xf numFmtId="166" fontId="16" fillId="0" borderId="41" xfId="0" applyNumberFormat="1" applyFont="1" applyFill="1" applyBorder="1" applyAlignment="1" applyProtection="1">
      <alignment horizontal="center" vertical="center"/>
      <protection hidden="1"/>
    </xf>
    <xf numFmtId="0" fontId="0" fillId="0" borderId="41" xfId="0" applyFont="1" applyFill="1" applyBorder="1" applyAlignment="1" applyProtection="1">
      <alignment horizontal="center" vertical="center"/>
      <protection locked="0"/>
    </xf>
    <xf numFmtId="164" fontId="0" fillId="0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4" xfId="0" applyFont="1" applyFill="1" applyBorder="1" applyAlignment="1" applyProtection="1">
      <alignment horizontal="center" vertical="center"/>
      <protection hidden="1"/>
    </xf>
    <xf numFmtId="0" fontId="14" fillId="0" borderId="1" xfId="0" applyNumberFormat="1" applyFont="1" applyFill="1" applyBorder="1" applyAlignment="1" applyProtection="1">
      <alignment horizontal="center" vertical="center"/>
      <protection hidden="1"/>
    </xf>
    <xf numFmtId="0" fontId="0" fillId="0" borderId="41" xfId="0" applyNumberFormat="1" applyFont="1" applyFill="1" applyBorder="1" applyAlignment="1" applyProtection="1">
      <alignment horizontal="center" vertical="center" wrapText="1"/>
      <protection locked="0"/>
    </xf>
    <xf numFmtId="0" fontId="18" fillId="6" borderId="4" xfId="0" applyFont="1" applyFill="1" applyBorder="1" applyAlignment="1" applyProtection="1">
      <alignment horizontal="center" vertical="center"/>
      <protection locked="0"/>
    </xf>
    <xf numFmtId="0" fontId="18" fillId="0" borderId="4" xfId="0" applyFont="1" applyFill="1" applyBorder="1" applyAlignment="1" applyProtection="1">
      <alignment horizontal="center" vertical="center"/>
      <protection locked="0"/>
    </xf>
    <xf numFmtId="164" fontId="2" fillId="6" borderId="1" xfId="0" applyNumberFormat="1" applyFont="1" applyFill="1" applyBorder="1" applyAlignment="1" applyProtection="1">
      <alignment horizontal="center" vertical="center"/>
      <protection locked="0"/>
    </xf>
    <xf numFmtId="0" fontId="2" fillId="6" borderId="1" xfId="0" applyNumberFormat="1" applyFont="1" applyFill="1" applyBorder="1" applyAlignment="1" applyProtection="1">
      <alignment horizontal="center" vertical="center"/>
      <protection locked="0"/>
    </xf>
    <xf numFmtId="0" fontId="20" fillId="6" borderId="4" xfId="0" applyFont="1" applyFill="1" applyBorder="1" applyAlignment="1" applyProtection="1">
      <alignment horizontal="center" vertical="center"/>
      <protection hidden="1"/>
    </xf>
    <xf numFmtId="0" fontId="2" fillId="6" borderId="41" xfId="0" applyFont="1" applyFill="1" applyBorder="1" applyAlignment="1" applyProtection="1">
      <alignment horizontal="center" vertical="center"/>
      <protection locked="0"/>
    </xf>
    <xf numFmtId="0" fontId="2" fillId="6" borderId="1" xfId="0" applyFont="1" applyFill="1" applyBorder="1" applyAlignment="1" applyProtection="1">
      <alignment horizontal="center" vertical="center"/>
      <protection locked="0"/>
    </xf>
    <xf numFmtId="0" fontId="21" fillId="6" borderId="1" xfId="0" applyNumberFormat="1" applyFont="1" applyFill="1" applyBorder="1" applyAlignment="1" applyProtection="1">
      <alignment horizontal="center" vertical="center"/>
      <protection hidden="1"/>
    </xf>
    <xf numFmtId="0" fontId="22" fillId="6" borderId="1" xfId="0" applyNumberFormat="1" applyFont="1" applyFill="1" applyBorder="1" applyAlignment="1" applyProtection="1">
      <alignment horizontal="center" vertical="center"/>
      <protection hidden="1"/>
    </xf>
    <xf numFmtId="0" fontId="23" fillId="6" borderId="4" xfId="0" applyFont="1" applyFill="1" applyBorder="1" applyAlignment="1" applyProtection="1">
      <alignment horizontal="center" vertical="center"/>
      <protection locked="0"/>
    </xf>
    <xf numFmtId="0" fontId="2" fillId="0" borderId="4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0" fillId="0" borderId="4" xfId="0" applyFont="1" applyFill="1" applyBorder="1" applyAlignment="1" applyProtection="1">
      <alignment horizontal="center" vertical="center"/>
      <protection hidden="1"/>
    </xf>
    <xf numFmtId="0" fontId="23" fillId="0" borderId="4" xfId="0" applyFont="1" applyFill="1" applyBorder="1" applyAlignment="1" applyProtection="1">
      <alignment horizontal="center" vertical="center"/>
      <protection locked="0"/>
    </xf>
    <xf numFmtId="0" fontId="21" fillId="0" borderId="38" xfId="0" applyNumberFormat="1" applyFont="1" applyFill="1" applyBorder="1" applyAlignment="1" applyProtection="1">
      <alignment horizontal="center" vertical="center"/>
      <protection hidden="1"/>
    </xf>
    <xf numFmtId="0" fontId="2" fillId="0" borderId="40" xfId="0" applyFont="1" applyFill="1" applyBorder="1" applyAlignment="1" applyProtection="1">
      <alignment horizontal="center" vertical="center"/>
      <protection locked="0"/>
    </xf>
    <xf numFmtId="0" fontId="22" fillId="0" borderId="3" xfId="0" applyNumberFormat="1" applyFont="1" applyFill="1" applyBorder="1" applyAlignment="1" applyProtection="1">
      <alignment horizontal="center" vertical="center"/>
      <protection hidden="1"/>
    </xf>
    <xf numFmtId="0" fontId="21" fillId="0" borderId="3" xfId="0" applyNumberFormat="1" applyFont="1" applyFill="1" applyBorder="1" applyAlignment="1" applyProtection="1">
      <alignment horizontal="center" vertical="center"/>
      <protection hidden="1"/>
    </xf>
    <xf numFmtId="0" fontId="2" fillId="2" borderId="3" xfId="0" applyNumberFormat="1" applyFont="1" applyFill="1" applyBorder="1" applyAlignment="1" applyProtection="1">
      <alignment horizontal="center" vertical="center"/>
      <protection hidden="1"/>
    </xf>
    <xf numFmtId="0" fontId="2" fillId="2" borderId="1" xfId="0" applyNumberFormat="1" applyFont="1" applyFill="1" applyBorder="1" applyAlignment="1" applyProtection="1">
      <alignment horizontal="center" vertical="center"/>
      <protection hidden="1"/>
    </xf>
    <xf numFmtId="0" fontId="2" fillId="2" borderId="40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4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40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3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horizontal="center" vertical="center"/>
      <protection locked="0"/>
    </xf>
    <xf numFmtId="0" fontId="0" fillId="0" borderId="3" xfId="0" applyFont="1" applyFill="1" applyBorder="1" applyAlignment="1" applyProtection="1">
      <alignment horizontal="center" vertical="center"/>
      <protection locked="0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23" fillId="0" borderId="45" xfId="0" applyFont="1" applyFill="1" applyBorder="1" applyAlignment="1" applyProtection="1">
      <alignment horizontal="center" vertical="center"/>
      <protection locked="0"/>
    </xf>
    <xf numFmtId="0" fontId="23" fillId="2" borderId="45" xfId="0" applyFont="1" applyFill="1" applyBorder="1" applyAlignment="1" applyProtection="1">
      <alignment horizontal="center" vertical="center"/>
      <protection locked="0"/>
    </xf>
    <xf numFmtId="0" fontId="23" fillId="2" borderId="22" xfId="0" applyFont="1" applyFill="1" applyBorder="1" applyAlignment="1" applyProtection="1">
      <alignment horizontal="center" vertical="center"/>
      <protection locked="0"/>
    </xf>
    <xf numFmtId="0" fontId="2" fillId="2" borderId="40" xfId="0" applyFont="1" applyFill="1" applyBorder="1" applyAlignment="1" applyProtection="1">
      <alignment horizontal="center" vertical="center"/>
      <protection locked="0"/>
    </xf>
    <xf numFmtId="0" fontId="2" fillId="2" borderId="41" xfId="0" applyFont="1" applyFill="1" applyBorder="1" applyAlignment="1" applyProtection="1">
      <alignment horizontal="center" vertical="center"/>
      <protection locked="0"/>
    </xf>
    <xf numFmtId="164" fontId="2" fillId="2" borderId="3" xfId="0" applyNumberFormat="1" applyFont="1" applyFill="1" applyBorder="1" applyAlignment="1" applyProtection="1">
      <alignment horizontal="center" vertical="center"/>
      <protection locked="0"/>
    </xf>
    <xf numFmtId="164" fontId="2" fillId="2" borderId="1" xfId="0" applyNumberFormat="1" applyFont="1" applyFill="1" applyBorder="1" applyAlignment="1" applyProtection="1">
      <alignment horizontal="center" vertical="center"/>
      <protection locked="0"/>
    </xf>
    <xf numFmtId="0" fontId="21" fillId="2" borderId="3" xfId="0" applyNumberFormat="1" applyFont="1" applyFill="1" applyBorder="1" applyAlignment="1" applyProtection="1">
      <alignment horizontal="center" vertical="center"/>
      <protection hidden="1"/>
    </xf>
    <xf numFmtId="0" fontId="21" fillId="2" borderId="1" xfId="0" applyNumberFormat="1" applyFont="1" applyFill="1" applyBorder="1" applyAlignment="1" applyProtection="1">
      <alignment horizontal="center" vertical="center"/>
      <protection hidden="1"/>
    </xf>
    <xf numFmtId="0" fontId="2" fillId="2" borderId="3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NumberFormat="1" applyFont="1" applyFill="1" applyBorder="1" applyAlignment="1" applyProtection="1">
      <alignment horizontal="center" vertical="center"/>
      <protection locked="0"/>
    </xf>
    <xf numFmtId="0" fontId="22" fillId="2" borderId="3" xfId="0" applyNumberFormat="1" applyFont="1" applyFill="1" applyBorder="1" applyAlignment="1" applyProtection="1">
      <alignment horizontal="center" vertical="center"/>
      <protection hidden="1"/>
    </xf>
    <xf numFmtId="0" fontId="22" fillId="2" borderId="1" xfId="0" applyNumberFormat="1" applyFont="1" applyFill="1" applyBorder="1" applyAlignment="1" applyProtection="1">
      <alignment horizontal="center" vertical="center"/>
      <protection hidden="1"/>
    </xf>
    <xf numFmtId="0" fontId="20" fillId="2" borderId="19" xfId="0" applyFont="1" applyFill="1" applyBorder="1" applyAlignment="1" applyProtection="1">
      <alignment horizontal="center" vertical="center"/>
      <protection hidden="1"/>
    </xf>
    <xf numFmtId="0" fontId="20" fillId="2" borderId="4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</xf>
    <xf numFmtId="0" fontId="6" fillId="2" borderId="0" xfId="0" applyFont="1" applyFill="1" applyAlignment="1" applyProtection="1">
      <alignment horizontal="center" vertical="center" wrapText="1"/>
    </xf>
    <xf numFmtId="0" fontId="20" fillId="0" borderId="19" xfId="0" applyFont="1" applyFill="1" applyBorder="1" applyAlignment="1" applyProtection="1">
      <alignment horizontal="center" vertical="center"/>
      <protection hidden="1"/>
    </xf>
    <xf numFmtId="164" fontId="2" fillId="0" borderId="3" xfId="0" applyNumberFormat="1" applyFont="1" applyFill="1" applyBorder="1" applyAlignment="1" applyProtection="1">
      <alignment horizontal="center" vertical="center"/>
      <protection locked="0"/>
    </xf>
    <xf numFmtId="0" fontId="2" fillId="0" borderId="3" xfId="0" applyNumberFormat="1" applyFont="1" applyFill="1" applyBorder="1" applyAlignment="1" applyProtection="1">
      <alignment horizontal="center" vertical="center"/>
      <protection locked="0"/>
    </xf>
    <xf numFmtId="166" fontId="24" fillId="0" borderId="40" xfId="0" applyNumberFormat="1" applyFont="1" applyFill="1" applyBorder="1" applyAlignment="1" applyProtection="1">
      <alignment horizontal="center" vertical="center"/>
      <protection hidden="1"/>
    </xf>
    <xf numFmtId="0" fontId="0" fillId="5" borderId="0" xfId="0" applyFont="1" applyFill="1" applyBorder="1" applyAlignment="1" applyProtection="1">
      <alignment horizontal="center" vertical="center" wrapText="1"/>
    </xf>
    <xf numFmtId="1" fontId="21" fillId="0" borderId="37" xfId="0" applyNumberFormat="1" applyFont="1" applyFill="1" applyBorder="1" applyAlignment="1" applyProtection="1">
      <alignment horizontal="center" vertical="center"/>
      <protection hidden="1"/>
    </xf>
    <xf numFmtId="1" fontId="21" fillId="0" borderId="38" xfId="0" applyNumberFormat="1" applyFont="1" applyFill="1" applyBorder="1" applyAlignment="1" applyProtection="1">
      <alignment horizontal="center" vertical="center"/>
      <protection hidden="1"/>
    </xf>
    <xf numFmtId="167" fontId="2" fillId="0" borderId="3" xfId="0" applyNumberFormat="1" applyFont="1" applyFill="1" applyBorder="1" applyAlignment="1" applyProtection="1">
      <alignment horizontal="center" vertical="center"/>
      <protection locked="0"/>
    </xf>
    <xf numFmtId="167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6" fillId="2" borderId="23" xfId="0" applyFont="1" applyFill="1" applyBorder="1" applyAlignment="1" applyProtection="1">
      <alignment horizontal="center" vertical="center" wrapText="1"/>
    </xf>
    <xf numFmtId="0" fontId="26" fillId="2" borderId="24" xfId="0" applyFont="1" applyFill="1" applyBorder="1" applyAlignment="1" applyProtection="1">
      <alignment horizontal="center" vertical="center" wrapText="1"/>
    </xf>
    <xf numFmtId="0" fontId="26" fillId="2" borderId="25" xfId="0" applyFont="1" applyFill="1" applyBorder="1" applyAlignment="1" applyProtection="1">
      <alignment horizontal="center" vertical="center" wrapText="1"/>
    </xf>
    <xf numFmtId="0" fontId="11" fillId="0" borderId="6" xfId="0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Fill="1" applyBorder="1" applyAlignment="1" applyProtection="1">
      <alignment horizontal="center" vertical="center" wrapText="1"/>
      <protection locked="0"/>
    </xf>
    <xf numFmtId="0" fontId="11" fillId="0" borderId="13" xfId="0" applyFont="1" applyFill="1" applyBorder="1" applyAlignment="1" applyProtection="1">
      <alignment horizontal="center" vertical="center" wrapText="1"/>
      <protection locked="0"/>
    </xf>
    <xf numFmtId="0" fontId="11" fillId="0" borderId="15" xfId="0" applyFont="1" applyFill="1" applyBorder="1" applyAlignment="1" applyProtection="1">
      <alignment horizontal="center" vertical="center" wrapText="1"/>
      <protection locked="0"/>
    </xf>
    <xf numFmtId="0" fontId="11" fillId="0" borderId="18" xfId="0" applyFont="1" applyFill="1" applyBorder="1" applyAlignment="1" applyProtection="1">
      <alignment horizontal="center" vertical="center" wrapText="1"/>
      <protection locked="0"/>
    </xf>
    <xf numFmtId="0" fontId="10" fillId="0" borderId="17" xfId="0" applyFont="1" applyFill="1" applyBorder="1" applyAlignment="1" applyProtection="1">
      <alignment horizontal="center" vertical="center" wrapText="1"/>
    </xf>
    <xf numFmtId="0" fontId="10" fillId="0" borderId="18" xfId="0" applyFont="1" applyFill="1" applyBorder="1" applyAlignment="1" applyProtection="1">
      <alignment horizontal="center" vertical="center" wrapText="1"/>
    </xf>
    <xf numFmtId="0" fontId="10" fillId="5" borderId="23" xfId="0" applyFont="1" applyFill="1" applyBorder="1" applyAlignment="1" applyProtection="1">
      <alignment horizontal="center" vertical="center"/>
    </xf>
    <xf numFmtId="0" fontId="10" fillId="5" borderId="24" xfId="0" applyFont="1" applyFill="1" applyBorder="1" applyAlignment="1" applyProtection="1">
      <alignment horizontal="center" vertical="center"/>
    </xf>
    <xf numFmtId="0" fontId="10" fillId="5" borderId="25" xfId="0" applyFont="1" applyFill="1" applyBorder="1" applyAlignment="1" applyProtection="1">
      <alignment horizontal="center" vertical="center"/>
    </xf>
    <xf numFmtId="0" fontId="5" fillId="3" borderId="32" xfId="0" applyFont="1" applyFill="1" applyBorder="1" applyAlignment="1" applyProtection="1">
      <alignment horizontal="center" vertical="center"/>
    </xf>
    <xf numFmtId="0" fontId="23" fillId="0" borderId="19" xfId="0" applyFont="1" applyFill="1" applyBorder="1" applyAlignment="1" applyProtection="1">
      <alignment horizontal="center" vertical="center"/>
      <protection locked="0"/>
    </xf>
    <xf numFmtId="0" fontId="23" fillId="2" borderId="19" xfId="0" applyFont="1" applyFill="1" applyBorder="1" applyAlignment="1" applyProtection="1">
      <alignment horizontal="center" vertical="center"/>
      <protection locked="0"/>
    </xf>
    <xf numFmtId="0" fontId="23" fillId="2" borderId="4" xfId="0" applyFont="1" applyFill="1" applyBorder="1" applyAlignment="1" applyProtection="1">
      <alignment horizontal="center" vertical="center"/>
      <protection locked="0"/>
    </xf>
    <xf numFmtId="1" fontId="21" fillId="2" borderId="37" xfId="0" applyNumberFormat="1" applyFont="1" applyFill="1" applyBorder="1" applyAlignment="1" applyProtection="1">
      <alignment horizontal="center" vertical="center"/>
      <protection hidden="1"/>
    </xf>
    <xf numFmtId="1" fontId="21" fillId="2" borderId="38" xfId="0" applyNumberFormat="1" applyFont="1" applyFill="1" applyBorder="1" applyAlignment="1" applyProtection="1">
      <alignment horizontal="center" vertical="center"/>
      <protection hidden="1"/>
    </xf>
    <xf numFmtId="167" fontId="2" fillId="2" borderId="3" xfId="0" applyNumberFormat="1" applyFont="1" applyFill="1" applyBorder="1" applyAlignment="1" applyProtection="1">
      <alignment horizontal="center" vertical="center"/>
      <protection locked="0"/>
    </xf>
    <xf numFmtId="167" fontId="2" fillId="2" borderId="1" xfId="0" applyNumberFormat="1" applyFont="1" applyFill="1" applyBorder="1" applyAlignment="1" applyProtection="1">
      <alignment horizontal="center" vertical="center"/>
      <protection locked="0"/>
    </xf>
    <xf numFmtId="0" fontId="18" fillId="6" borderId="43" xfId="0" applyFon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hidden="1"/>
    </xf>
    <xf numFmtId="0" fontId="0" fillId="2" borderId="3" xfId="0" applyFill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 vertical="center"/>
      <protection hidden="1"/>
    </xf>
  </cellXfs>
  <cellStyles count="2">
    <cellStyle name="Lien hypertexte" xfId="1" builtinId="8"/>
    <cellStyle name="Normal" xfId="0" builtinId="0"/>
  </cellStyles>
  <dxfs count="197">
    <dxf>
      <font>
        <color rgb="FF9C0006"/>
      </font>
      <fill>
        <patternFill>
          <bgColor rgb="FFFFC7CE"/>
        </patternFill>
      </fill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  <dxf>
      <numFmt numFmtId="168" formatCode="#,##0.000"/>
    </dxf>
    <dxf>
      <numFmt numFmtId="4" formatCode="#,##0.00"/>
    </dxf>
    <dxf>
      <numFmt numFmtId="169" formatCode="#,##0.0"/>
    </dxf>
    <dxf>
      <numFmt numFmtId="3" formatCode="#,##0"/>
    </dxf>
  </dxfs>
  <tableStyles count="0" defaultTableStyle="TableStyleMedium9" defaultPivotStyle="PivotStyleLight16"/>
  <colors>
    <mruColors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U193"/>
  <sheetViews>
    <sheetView showGridLines="0" tabSelected="1" view="pageLayout" zoomScale="90" zoomScaleNormal="100" zoomScaleSheetLayoutView="100" zoomScalePageLayoutView="90" workbookViewId="0">
      <selection activeCell="H1" sqref="H1:H1048576"/>
    </sheetView>
  </sheetViews>
  <sheetFormatPr baseColWidth="10" defaultColWidth="11.42578125" defaultRowHeight="15.75" x14ac:dyDescent="0.25"/>
  <cols>
    <col min="1" max="1" width="5.85546875" style="23" bestFit="1" customWidth="1"/>
    <col min="2" max="2" width="12.42578125" style="23" bestFit="1" customWidth="1"/>
    <col min="3" max="3" width="9.140625" style="23" customWidth="1"/>
    <col min="4" max="4" width="14.42578125" style="23" customWidth="1"/>
    <col min="5" max="5" width="12.7109375" style="23" customWidth="1"/>
    <col min="6" max="6" width="12.7109375" style="24" customWidth="1"/>
    <col min="7" max="7" width="10.7109375" style="23" customWidth="1"/>
    <col min="8" max="8" width="12.85546875" style="25" customWidth="1"/>
    <col min="9" max="9" width="22.28515625" style="25" customWidth="1"/>
    <col min="10" max="10" width="12.7109375" style="25" customWidth="1"/>
    <col min="11" max="11" width="21.42578125" style="25" customWidth="1"/>
    <col min="12" max="12" width="6.7109375" style="25" customWidth="1"/>
    <col min="13" max="13" width="12.85546875" style="25" customWidth="1"/>
    <col min="14" max="14" width="22.28515625" style="25" bestFit="1" customWidth="1"/>
    <col min="15" max="15" width="12.7109375" style="25" customWidth="1"/>
    <col min="16" max="16" width="21.42578125" style="25" bestFit="1" customWidth="1"/>
    <col min="17" max="17" width="6.7109375" style="25" customWidth="1"/>
    <col min="18" max="19" width="5.7109375" style="25" customWidth="1"/>
    <col min="20" max="20" width="13.5703125" style="25" customWidth="1"/>
    <col min="21" max="21" width="11.42578125" style="25" customWidth="1"/>
    <col min="22" max="16384" width="11.42578125" style="25"/>
  </cols>
  <sheetData>
    <row r="1" spans="1:21" x14ac:dyDescent="0.25">
      <c r="A1" s="38"/>
      <c r="B1" s="38"/>
      <c r="C1" s="38"/>
      <c r="D1" s="38"/>
      <c r="E1" s="38"/>
      <c r="F1" s="43"/>
      <c r="G1" s="38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</row>
    <row r="2" spans="1:21" ht="34.5" customHeight="1" x14ac:dyDescent="0.25">
      <c r="A2" s="230"/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</row>
    <row r="3" spans="1:21" ht="15" customHeight="1" thickBot="1" x14ac:dyDescent="0.3">
      <c r="A3" s="47"/>
      <c r="B3" s="48"/>
      <c r="C3" s="48"/>
      <c r="D3" s="48"/>
      <c r="E3" s="48"/>
      <c r="F3" s="49"/>
      <c r="G3" s="48"/>
      <c r="H3" s="50"/>
      <c r="I3" s="50"/>
      <c r="J3" s="50"/>
      <c r="K3" s="50"/>
      <c r="L3" s="53"/>
      <c r="M3" s="53"/>
      <c r="N3" s="50"/>
      <c r="O3" s="50"/>
      <c r="P3" s="50"/>
      <c r="Q3" s="39"/>
      <c r="R3" s="39"/>
      <c r="S3" s="39"/>
    </row>
    <row r="4" spans="1:21" ht="15" customHeight="1" x14ac:dyDescent="0.25">
      <c r="A4" s="48"/>
      <c r="B4" s="48"/>
      <c r="C4" s="48"/>
      <c r="D4" s="48"/>
      <c r="E4" s="48"/>
      <c r="F4" s="108" t="s">
        <v>172</v>
      </c>
      <c r="G4" s="109"/>
      <c r="H4" s="238"/>
      <c r="I4" s="239"/>
      <c r="J4" s="95" t="s">
        <v>164</v>
      </c>
      <c r="K4" s="66"/>
      <c r="L4" s="126" t="s">
        <v>207</v>
      </c>
      <c r="M4" s="99"/>
      <c r="N4" s="94"/>
      <c r="O4" s="94"/>
      <c r="P4" s="46"/>
      <c r="Q4" s="46"/>
      <c r="R4" s="46"/>
      <c r="S4" s="39"/>
    </row>
    <row r="5" spans="1:21" ht="15" customHeight="1" x14ac:dyDescent="0.25">
      <c r="A5" s="48"/>
      <c r="B5" s="48"/>
      <c r="C5" s="48"/>
      <c r="D5" s="48"/>
      <c r="E5" s="48"/>
      <c r="F5" s="110" t="s">
        <v>173</v>
      </c>
      <c r="G5" s="111"/>
      <c r="H5" s="240"/>
      <c r="I5" s="241"/>
      <c r="J5" s="96" t="s">
        <v>165</v>
      </c>
      <c r="K5" s="68"/>
      <c r="L5" s="127"/>
      <c r="M5" s="100"/>
      <c r="N5" s="94"/>
      <c r="O5" s="94"/>
      <c r="P5" s="46"/>
      <c r="Q5" s="46"/>
      <c r="R5" s="46"/>
      <c r="S5" s="39"/>
    </row>
    <row r="6" spans="1:21" ht="15" customHeight="1" thickBot="1" x14ac:dyDescent="0.3">
      <c r="A6" s="48"/>
      <c r="B6" s="48"/>
      <c r="C6" s="48"/>
      <c r="D6" s="48"/>
      <c r="E6" s="48"/>
      <c r="F6" s="112" t="s">
        <v>174</v>
      </c>
      <c r="G6" s="113"/>
      <c r="H6" s="242"/>
      <c r="I6" s="243"/>
      <c r="J6" s="70" t="s">
        <v>176</v>
      </c>
      <c r="K6" s="69"/>
      <c r="L6" s="128"/>
      <c r="M6" s="101"/>
      <c r="N6" s="94"/>
      <c r="O6" s="94"/>
      <c r="P6" s="46"/>
      <c r="Q6" s="46"/>
      <c r="R6" s="46"/>
      <c r="S6" s="39"/>
    </row>
    <row r="7" spans="1:21" ht="15" customHeight="1" thickBot="1" x14ac:dyDescent="0.3">
      <c r="A7" s="48"/>
      <c r="B7" s="48"/>
      <c r="C7" s="48"/>
      <c r="D7" s="48"/>
      <c r="E7" s="48"/>
      <c r="F7" s="21"/>
      <c r="G7" s="21"/>
      <c r="H7" s="21"/>
      <c r="I7" s="21"/>
      <c r="J7" s="21"/>
      <c r="K7" s="22"/>
      <c r="L7" s="22"/>
      <c r="M7" s="22"/>
      <c r="N7" s="94"/>
      <c r="O7" s="94"/>
      <c r="P7" s="46"/>
      <c r="Q7" s="51"/>
      <c r="R7" s="51"/>
      <c r="S7" s="39"/>
    </row>
    <row r="8" spans="1:21" ht="15" customHeight="1" thickBot="1" x14ac:dyDescent="0.3">
      <c r="A8" s="48"/>
      <c r="B8" s="48"/>
      <c r="C8" s="48"/>
      <c r="D8" s="48"/>
      <c r="E8" s="48"/>
      <c r="F8" s="246" t="s">
        <v>166</v>
      </c>
      <c r="G8" s="247"/>
      <c r="H8" s="247"/>
      <c r="I8" s="247"/>
      <c r="J8" s="247"/>
      <c r="K8" s="248"/>
      <c r="L8" s="123" t="s">
        <v>171</v>
      </c>
      <c r="M8" s="102"/>
      <c r="N8" s="94"/>
      <c r="O8" s="94"/>
      <c r="P8" s="46"/>
      <c r="Q8" s="51"/>
      <c r="R8" s="51"/>
      <c r="S8" s="39"/>
    </row>
    <row r="9" spans="1:21" ht="15" customHeight="1" x14ac:dyDescent="0.25">
      <c r="A9" s="48"/>
      <c r="B9" s="48"/>
      <c r="C9" s="48"/>
      <c r="D9" s="48"/>
      <c r="E9" s="48"/>
      <c r="F9" s="108" t="s">
        <v>167</v>
      </c>
      <c r="G9" s="109"/>
      <c r="H9" s="244" t="str">
        <f>IFERROR(IF((COUNTIF(R14:R109,"X")/COUNTA(I14:I109))=1,"Conforme","Non-conforme"),"")</f>
        <v>Non-conforme</v>
      </c>
      <c r="I9" s="244"/>
      <c r="J9" s="95" t="s">
        <v>169</v>
      </c>
      <c r="K9" s="67"/>
      <c r="L9" s="124"/>
      <c r="M9" s="103"/>
      <c r="N9" s="94"/>
      <c r="O9" s="94"/>
      <c r="P9" s="46"/>
      <c r="Q9" s="51"/>
      <c r="R9" s="51"/>
      <c r="S9" s="39"/>
    </row>
    <row r="10" spans="1:21" ht="15" customHeight="1" thickBot="1" x14ac:dyDescent="0.3">
      <c r="A10" s="48"/>
      <c r="B10" s="48"/>
      <c r="C10" s="48"/>
      <c r="D10" s="48"/>
      <c r="E10" s="48"/>
      <c r="F10" s="112" t="s">
        <v>168</v>
      </c>
      <c r="G10" s="113"/>
      <c r="H10" s="245" t="str">
        <f>IF(H9="Non-conforme","Oui","Non")</f>
        <v>Oui</v>
      </c>
      <c r="I10" s="245"/>
      <c r="J10" s="98" t="s">
        <v>170</v>
      </c>
      <c r="K10" s="97"/>
      <c r="L10" s="125"/>
      <c r="M10" s="104"/>
      <c r="N10" s="94"/>
      <c r="O10" s="94"/>
      <c r="P10" s="46"/>
      <c r="Q10" s="51"/>
      <c r="R10" s="51"/>
      <c r="S10" s="39"/>
    </row>
    <row r="11" spans="1:21" ht="15" customHeight="1" thickBot="1" x14ac:dyDescent="0.3">
      <c r="A11" s="48"/>
      <c r="B11" s="48"/>
      <c r="C11" s="48"/>
      <c r="D11" s="48"/>
      <c r="E11" s="48"/>
      <c r="F11" s="21"/>
      <c r="G11" s="21"/>
      <c r="H11" s="71"/>
      <c r="I11" s="71"/>
      <c r="J11" s="71"/>
      <c r="K11" s="21"/>
      <c r="L11" s="72"/>
      <c r="M11" s="73"/>
      <c r="N11" s="21"/>
      <c r="O11" s="74"/>
      <c r="P11" s="46"/>
      <c r="Q11" s="51"/>
      <c r="R11" s="51"/>
      <c r="S11" s="39"/>
    </row>
    <row r="12" spans="1:21" ht="19.5" customHeight="1" thickBot="1" x14ac:dyDescent="0.3">
      <c r="A12" s="38"/>
      <c r="B12" s="38"/>
      <c r="C12" s="93"/>
      <c r="D12" s="38"/>
      <c r="E12" s="38" t="s">
        <v>219</v>
      </c>
      <c r="F12" s="235" t="s">
        <v>215</v>
      </c>
      <c r="G12" s="236"/>
      <c r="H12" s="236"/>
      <c r="I12" s="236"/>
      <c r="J12" s="236"/>
      <c r="K12" s="236"/>
      <c r="L12" s="237"/>
      <c r="M12" s="235" t="s">
        <v>218</v>
      </c>
      <c r="N12" s="236"/>
      <c r="O12" s="236"/>
      <c r="P12" s="236"/>
      <c r="Q12" s="237"/>
      <c r="R12" s="39"/>
      <c r="S12" s="39"/>
    </row>
    <row r="13" spans="1:21" s="26" customFormat="1" ht="32.25" thickBot="1" x14ac:dyDescent="0.3">
      <c r="A13" s="75" t="s">
        <v>210</v>
      </c>
      <c r="B13" s="65" t="s">
        <v>0</v>
      </c>
      <c r="C13" s="65" t="s">
        <v>3</v>
      </c>
      <c r="D13" s="105" t="s">
        <v>131</v>
      </c>
      <c r="E13" s="106"/>
      <c r="F13" s="107" t="s">
        <v>136</v>
      </c>
      <c r="G13" s="105"/>
      <c r="H13" s="44" t="s">
        <v>126</v>
      </c>
      <c r="I13" s="44" t="s">
        <v>212</v>
      </c>
      <c r="J13" s="44" t="s">
        <v>127</v>
      </c>
      <c r="K13" s="44" t="s">
        <v>180</v>
      </c>
      <c r="L13" s="45" t="s">
        <v>211</v>
      </c>
      <c r="M13" s="85" t="s">
        <v>126</v>
      </c>
      <c r="N13" s="44" t="s">
        <v>213</v>
      </c>
      <c r="O13" s="44" t="s">
        <v>127</v>
      </c>
      <c r="P13" s="44" t="s">
        <v>180</v>
      </c>
      <c r="Q13" s="89" t="s">
        <v>211</v>
      </c>
      <c r="R13" s="91" t="s">
        <v>208</v>
      </c>
      <c r="S13" s="45" t="s">
        <v>209</v>
      </c>
    </row>
    <row r="14" spans="1:21" s="27" customFormat="1" ht="13.5" customHeight="1" x14ac:dyDescent="0.25">
      <c r="A14" s="194"/>
      <c r="B14" s="207"/>
      <c r="C14" s="206"/>
      <c r="D14" s="227"/>
      <c r="E14" s="76" t="str">
        <f>IF($D14="","",VLOOKUP($D14,Tol_max!$A$2:$N$55,$T14,FALSE))</f>
        <v/>
      </c>
      <c r="F14" s="201"/>
      <c r="G14" s="120" t="str">
        <f>IF($F14="","",VLOOKUP($F14,Tol_traitement!$A$2:$D$9,2,FALSE))</f>
        <v/>
      </c>
      <c r="H14" s="196" t="str">
        <f>IF($C14="","",IF($E15="",$C14,IF(AND(OR($B14="Longueur Ext",$B14="Ø Arbre"),$G14&lt;&gt;""),($C14+$E15)-$G14,IF(AND(OR($B14="Longueur Int",$B14="Ø Alésage"),$G14&lt;&gt;""),$C14+$E15+$G14,$C14+$E15))))</f>
        <v/>
      </c>
      <c r="I14" s="228"/>
      <c r="J14" s="195" t="str">
        <f>IF($C14="","",IF($E14="",$C14,IF(AND(OR($B14="Longueur Ext",$B14="Ø Arbre"),$G14&lt;&gt;""),($C14+$E14)-$G14,IF(AND(OR($B14="Longueur Int",$B14="Ø Alésage"),$G14&lt;&gt;""),$C14+$E14+$G14,$C14+$E14))))</f>
        <v/>
      </c>
      <c r="K14" s="208"/>
      <c r="L14" s="250"/>
      <c r="M14" s="231"/>
      <c r="N14" s="233"/>
      <c r="O14" s="195"/>
      <c r="P14" s="208"/>
      <c r="Q14" s="209"/>
      <c r="R14" s="229" t="str">
        <f>IF(AND((I14)&gt;=(H14),(I14)&lt;=(J14),(I14)&lt;&gt;""),"X","")</f>
        <v/>
      </c>
      <c r="S14" s="226" t="str">
        <f>IF(AND(R14&lt;&gt;"X",I14&lt;&gt;""),"X","")</f>
        <v/>
      </c>
      <c r="T14" s="170">
        <f>IF(C14&lt;=3,2,IF(AND(3&lt;C14,C14&lt;=6),3,IF(AND(6&lt;C14,C14&lt;=10),4,IF(AND(10&lt;C14,C14&lt;=18),5,IF(AND(18&lt;C14,C14&lt;=30),6,IF(AND(30&lt;C14,C14&lt;=50),7,IF(AND(50&lt;C14,C14&lt;=80),8,IF(AND(80&lt;C14,C14&lt;=120),9,IF(AND(120&lt;C14,C14&lt;=180),10,IF(AND(180&lt;C14,C14&lt;=250),11,IF(AND(250&lt;C14,C14&lt;=315),12,IF(AND(315&lt;C14,C14&lt;=400),13,IF(AND(400&lt;C14,C14&lt;=500),14,IF(500&lt;C14,14,FALSE))))))))))))))</f>
        <v>2</v>
      </c>
      <c r="U14" s="129" t="str">
        <f>IF(H14="","",IF(J14="","",IF(COUNT(H14)&gt;COUNT(J14),"Attention : erreur sur tolérences","")))</f>
        <v/>
      </c>
    </row>
    <row r="15" spans="1:21" s="27" customFormat="1" ht="13.5" customHeight="1" x14ac:dyDescent="0.25">
      <c r="A15" s="188"/>
      <c r="B15" s="134"/>
      <c r="C15" s="189"/>
      <c r="D15" s="162"/>
      <c r="E15" s="77" t="str">
        <f>IF($D14="","",VLOOKUP($D14,tol_min!$A$2:$N$55,$T14,FALSE))</f>
        <v/>
      </c>
      <c r="F15" s="116"/>
      <c r="G15" s="117"/>
      <c r="H15" s="119"/>
      <c r="I15" s="190"/>
      <c r="J15" s="118"/>
      <c r="K15" s="133"/>
      <c r="L15" s="192"/>
      <c r="M15" s="232"/>
      <c r="N15" s="234"/>
      <c r="O15" s="118"/>
      <c r="P15" s="133"/>
      <c r="Q15" s="135"/>
      <c r="R15" s="160"/>
      <c r="S15" s="191"/>
      <c r="T15" s="170"/>
      <c r="U15" s="129"/>
    </row>
    <row r="16" spans="1:21" s="52" customFormat="1" ht="13.5" customHeight="1" x14ac:dyDescent="0.25">
      <c r="A16" s="212"/>
      <c r="B16" s="202"/>
      <c r="C16" s="204"/>
      <c r="D16" s="214"/>
      <c r="E16" s="78" t="str">
        <f>IF($D16="","",VLOOKUP($D16,Tol_max!$A$2:$N$55,$T16,FALSE))</f>
        <v/>
      </c>
      <c r="F16" s="199"/>
      <c r="G16" s="197" t="str">
        <f>IF($F16="","",VLOOKUP($F16,Tol_traitement!$A$2:$D$9,2,FALSE))</f>
        <v/>
      </c>
      <c r="H16" s="216" t="str">
        <f>IF($C16="","",IF($E17="",$C16,IF(AND(OR($B16="Longueur Ext",$B16="Ø Arbre"),$G16&lt;&gt;""),($C16+$E17)-$G16,IF(AND(OR($B16="Longueur Int",$B16="Ø Alésage"),$G16&lt;&gt;""),$C16+$E17+$G16,$C16+$E17))))</f>
        <v/>
      </c>
      <c r="I16" s="218"/>
      <c r="J16" s="220" t="str">
        <f>IF($C16="","",IF($E16="",$C16,IF(AND(OR($B16="Longueur Ext",$B16="Ø Arbre"),$G16&lt;&gt;""),($C16+$E16)-$G16,IF(AND(OR($B16="Longueur Int",$B16="Ø Alésage"),$G16&lt;&gt;""),$C16+$E16+$G16,$C16+$E16))))</f>
        <v/>
      </c>
      <c r="K16" s="137"/>
      <c r="L16" s="251"/>
      <c r="M16" s="253"/>
      <c r="N16" s="255"/>
      <c r="O16" s="220"/>
      <c r="P16" s="137"/>
      <c r="Q16" s="210"/>
      <c r="R16" s="158" t="str">
        <f>IF(AND((I16)&gt;=(H16),(I16)&lt;=(J16),(I16)&lt;&gt;""),"X","")</f>
        <v/>
      </c>
      <c r="S16" s="222" t="str">
        <f>IF(AND(R16&lt;&gt;"X",I16&lt;&gt;""),"X","")</f>
        <v/>
      </c>
      <c r="T16" s="224">
        <f>IF(C16&lt;=3,2,IF(AND(3&lt;C16,C16&lt;=6),3,IF(AND(6&lt;C16,C16&lt;=10),4,IF(AND(10&lt;C16,C16&lt;=18),5,IF(AND(18&lt;C16,C16&lt;=30),6,IF(AND(30&lt;C16,C16&lt;=50),7,IF(AND(50&lt;C16,C16&lt;=80),8,IF(AND(80&lt;C16,C16&lt;=120),9,IF(AND(120&lt;C16,C16&lt;=180),10,IF(AND(180&lt;C16,C16&lt;=250),11,IF(AND(250&lt;C16,C16&lt;=315),12,IF(AND(315&lt;C16,C16&lt;=400),13,IF(AND(400&lt;C16,C16&lt;=500),14,IF(500&lt;C16,14,FALSE))))))))))))))</f>
        <v>2</v>
      </c>
      <c r="U16" s="225" t="str">
        <f>IF(H16="","",IF(J16="","",IF(COUNT(H16)&gt;COUNT(J16),"Attention : erreur sur tolérences","")))</f>
        <v/>
      </c>
    </row>
    <row r="17" spans="1:21" s="52" customFormat="1" ht="13.5" customHeight="1" x14ac:dyDescent="0.25">
      <c r="A17" s="213"/>
      <c r="B17" s="203"/>
      <c r="C17" s="205"/>
      <c r="D17" s="215"/>
      <c r="E17" s="79" t="str">
        <f>IF($D16="","",VLOOKUP($D16,tol_min!$A$2:$N$55,$T16,FALSE))</f>
        <v/>
      </c>
      <c r="F17" s="200"/>
      <c r="G17" s="198"/>
      <c r="H17" s="217"/>
      <c r="I17" s="219"/>
      <c r="J17" s="221"/>
      <c r="K17" s="138"/>
      <c r="L17" s="252"/>
      <c r="M17" s="254"/>
      <c r="N17" s="256"/>
      <c r="O17" s="221"/>
      <c r="P17" s="138"/>
      <c r="Q17" s="211"/>
      <c r="R17" s="159"/>
      <c r="S17" s="223"/>
      <c r="T17" s="224"/>
      <c r="U17" s="225"/>
    </row>
    <row r="18" spans="1:21" s="27" customFormat="1" ht="13.5" customHeight="1" x14ac:dyDescent="0.25">
      <c r="A18" s="188"/>
      <c r="B18" s="134"/>
      <c r="C18" s="189"/>
      <c r="D18" s="162"/>
      <c r="E18" s="77" t="str">
        <f>IF($D18="","",VLOOKUP($D18,Tol_max!$A$2:$N$55,$T18,FALSE))</f>
        <v/>
      </c>
      <c r="F18" s="116"/>
      <c r="G18" s="117" t="str">
        <f>IF($F18="","",VLOOKUP($F18,Tol_traitement!$A$2:$D$9,2,FALSE))</f>
        <v/>
      </c>
      <c r="H18" s="119" t="str">
        <f>IF($C18="","",IF($E19="",$C18,IF(AND(OR($B18="Longueur Ext",$B18="Ø Arbre"),$G18&lt;&gt;""),($C18+$E19)-$G18,IF(AND(OR($B18="Longueur Int",$B18="Ø Alésage"),$G18&lt;&gt;""),$C18+$E19+$G18,$C18+$E19))))</f>
        <v/>
      </c>
      <c r="I18" s="190"/>
      <c r="J18" s="118" t="str">
        <f>IF($C18="","",IF($E18="",$C18,IF(AND(OR($B18="Longueur Ext",$B18="Ø Arbre"),$G18&lt;&gt;""),($C18+$E18)-$G18,IF(AND(OR($B18="Longueur Int",$B18="Ø Alésage"),$G18&lt;&gt;""),$C18+$E18+$G18,$C18+$E18))))</f>
        <v/>
      </c>
      <c r="K18" s="133"/>
      <c r="L18" s="192"/>
      <c r="M18" s="193" t="str">
        <f>IF($C18="","",IF($E19="",$C18,IF(AND(OR($B18="Longueur Ext",$B18="Ø Arbre"),$G18&lt;&gt;""),($C18+$E19)-$G18,IF(AND(OR($B18="Longueur Int",$B18="Ø Alésage"),$G18&lt;&gt;""),$C18+$E19+$G18,$C18+$E19))))</f>
        <v/>
      </c>
      <c r="N18" s="190"/>
      <c r="O18" s="118" t="str">
        <f>IF($C18="","",IF($E18="",$C18,IF(AND(OR($B18="Longueur Ext",$B18="Ø Arbre"),$G18&lt;&gt;""),($C18+$E18)-$G18,IF(AND(OR($B18="Longueur Int",$B18="Ø Alésage"),$G18&lt;&gt;""),$C18+$E18+$G18,$C18+$E18))))</f>
        <v/>
      </c>
      <c r="P18" s="133"/>
      <c r="Q18" s="135"/>
      <c r="R18" s="160" t="str">
        <f>IF(AND((I18)&gt;=(H18),(I18)&lt;=(J18),(I18)&lt;&gt;""),"X","")</f>
        <v/>
      </c>
      <c r="S18" s="191" t="str">
        <f>IF(AND(R18&lt;&gt;"X",I18&lt;&gt;""),"X","")</f>
        <v/>
      </c>
      <c r="T18" s="170">
        <f>IF(C18&lt;=3,2,IF(AND(3&lt;C18,C18&lt;=6),3,IF(AND(6&lt;C18,C18&lt;=10),4,IF(AND(10&lt;C18,C18&lt;=18),5,IF(AND(18&lt;C18,C18&lt;=30),6,IF(AND(30&lt;C18,C18&lt;=50),7,IF(AND(50&lt;C18,C18&lt;=80),8,IF(AND(80&lt;C18,C18&lt;=120),9,IF(AND(120&lt;C18,C18&lt;=180),10,IF(AND(180&lt;C18,C18&lt;=250),11,IF(AND(250&lt;C18,C18&lt;=315),12,IF(AND(315&lt;C18,C18&lt;=400),13,IF(AND(400&lt;C18,C18&lt;=500),14,IF(500&lt;C18,14,FALSE))))))))))))))</f>
        <v>2</v>
      </c>
      <c r="U18" s="129" t="str">
        <f t="shared" ref="U18" si="0">IF(H18="","",IF(J18="","",IF(COUNT(H18)&gt;COUNT(J18),"Attention : erreur sur tolérences","")))</f>
        <v/>
      </c>
    </row>
    <row r="19" spans="1:21" s="27" customFormat="1" ht="13.5" customHeight="1" x14ac:dyDescent="0.25">
      <c r="A19" s="188"/>
      <c r="B19" s="134"/>
      <c r="C19" s="189"/>
      <c r="D19" s="162"/>
      <c r="E19" s="77" t="str">
        <f>IF($D18="","",VLOOKUP($D18,tol_min!$A$2:$N$55,$T18,FALSE))</f>
        <v/>
      </c>
      <c r="F19" s="116"/>
      <c r="G19" s="117"/>
      <c r="H19" s="119"/>
      <c r="I19" s="190"/>
      <c r="J19" s="118"/>
      <c r="K19" s="133"/>
      <c r="L19" s="192"/>
      <c r="M19" s="193"/>
      <c r="N19" s="190"/>
      <c r="O19" s="118"/>
      <c r="P19" s="133"/>
      <c r="Q19" s="135"/>
      <c r="R19" s="160"/>
      <c r="S19" s="191"/>
      <c r="T19" s="170"/>
      <c r="U19" s="129"/>
    </row>
    <row r="20" spans="1:21" s="27" customFormat="1" ht="13.5" customHeight="1" x14ac:dyDescent="0.25">
      <c r="A20" s="183"/>
      <c r="B20" s="149"/>
      <c r="C20" s="184"/>
      <c r="D20" s="180"/>
      <c r="E20" s="80" t="str">
        <f>IF($D20="","",VLOOKUP($D20,Tol_max!$A$2:$N$55,$T20,FALSE))</f>
        <v/>
      </c>
      <c r="F20" s="114"/>
      <c r="G20" s="115" t="str">
        <f>IF($F20="","",VLOOKUP($F20,Tol_traitement!$A$2:$D$9,2,FALSE))</f>
        <v/>
      </c>
      <c r="H20" s="185" t="str">
        <f>IF($C20="","",IF($E21="",$C20,IF(AND(OR($B20="Longueur Ext",$B20="Ø Arbre"),$G20&lt;&gt;""),($C20+$E21)-$G20,IF(AND(OR($B20="Longueur Int",$B20="Ø Alésage"),$G20&lt;&gt;""),$C20+$E21+$G20,$C20+$E21))))</f>
        <v/>
      </c>
      <c r="I20" s="181"/>
      <c r="J20" s="186" t="str">
        <f>IF($C20="","",IF($E20="",$C20,IF(AND(OR($B20="Longueur Ext",$B20="Ø Arbre"),$G20&lt;&gt;""),($C20+$E20)-$G20,IF(AND(OR($B20="Longueur Int",$B20="Ø Alésage"),$G20&lt;&gt;""),$C20+$E20+$G20,$C20+$E20))))</f>
        <v/>
      </c>
      <c r="K20" s="121"/>
      <c r="L20" s="187"/>
      <c r="M20" s="122" t="str">
        <f>IF($C20="","",IF($E21="",$C20,IF(AND(OR($B20="Longueur Ext",$B20="Ø Arbre"),$G20&lt;&gt;""),($C20+$E21)-$G20,IF(AND(OR($B20="Longueur Int",$B20="Ø Alésage"),$G20&lt;&gt;""),$C20+$E21+$G20,$C20+$E21))))</f>
        <v/>
      </c>
      <c r="N20" s="181"/>
      <c r="O20" s="186" t="str">
        <f>IF($C20="","",IF($E20="",$C20,IF(AND(OR($B20="Longueur Ext",$B20="Ø Arbre"),$G20&lt;&gt;""),($C20+$E20)-$G20,IF(AND(OR($B20="Longueur Int",$B20="Ø Alésage"),$G20&lt;&gt;""),$C20+$E20+$G20,$C20+$E20))))</f>
        <v/>
      </c>
      <c r="P20" s="121"/>
      <c r="Q20" s="136"/>
      <c r="R20" s="161" t="str">
        <f>IF(AND((I20)&gt;=(H20),(I20)&lt;=(J20),(I20)&lt;&gt;""),"X","")</f>
        <v/>
      </c>
      <c r="S20" s="182" t="str">
        <f>IF(AND(R20&lt;&gt;"X",I20&lt;&gt;""),"X","")</f>
        <v/>
      </c>
      <c r="T20" s="170">
        <f>IF(C20&lt;=3,2,IF(AND(3&lt;C20,C20&lt;=6),3,IF(AND(6&lt;C20,C20&lt;=10),4,IF(AND(10&lt;C20,C20&lt;=18),5,IF(AND(18&lt;C20,C20&lt;=30),6,IF(AND(30&lt;C20,C20&lt;=50),7,IF(AND(50&lt;C20,C20&lt;=80),8,IF(AND(80&lt;C20,C20&lt;=120),9,IF(AND(120&lt;C20,C20&lt;=180),10,IF(AND(180&lt;C20,C20&lt;=250),11,IF(AND(250&lt;C20,C20&lt;=315),12,IF(AND(315&lt;C20,C20&lt;=400),13,IF(AND(400&lt;C20,C20&lt;=500),14,IF(500&lt;C20,14,FALSE))))))))))))))</f>
        <v>2</v>
      </c>
      <c r="U20" s="129" t="str">
        <f t="shared" ref="U20" si="1">IF(H20="","",IF(J20="","",IF(COUNT(H20)&gt;COUNT(J20),"Attention : erreur sur tolérences","")))</f>
        <v/>
      </c>
    </row>
    <row r="21" spans="1:21" s="27" customFormat="1" ht="13.5" customHeight="1" x14ac:dyDescent="0.25">
      <c r="A21" s="183"/>
      <c r="B21" s="149"/>
      <c r="C21" s="184"/>
      <c r="D21" s="180"/>
      <c r="E21" s="80" t="str">
        <f>IF($D20="","",VLOOKUP($D20,tol_min!$A$2:$N$55,$T20,FALSE))</f>
        <v/>
      </c>
      <c r="F21" s="114"/>
      <c r="G21" s="115"/>
      <c r="H21" s="185"/>
      <c r="I21" s="181"/>
      <c r="J21" s="186"/>
      <c r="K21" s="121"/>
      <c r="L21" s="187"/>
      <c r="M21" s="122"/>
      <c r="N21" s="181"/>
      <c r="O21" s="186"/>
      <c r="P21" s="121"/>
      <c r="Q21" s="136"/>
      <c r="R21" s="161"/>
      <c r="S21" s="182"/>
      <c r="T21" s="170"/>
      <c r="U21" s="129"/>
    </row>
    <row r="22" spans="1:21" s="27" customFormat="1" ht="13.5" customHeight="1" x14ac:dyDescent="0.25">
      <c r="A22" s="188"/>
      <c r="B22" s="134"/>
      <c r="C22" s="189"/>
      <c r="D22" s="162"/>
      <c r="E22" s="77" t="str">
        <f>IF($D22="","",VLOOKUP($D22,Tol_max!$A$2:$N$55,$T22,FALSE))</f>
        <v/>
      </c>
      <c r="F22" s="116"/>
      <c r="G22" s="117" t="str">
        <f>IF($F22="","",VLOOKUP($F22,Tol_traitement!$A$2:$D$9,2,FALSE))</f>
        <v/>
      </c>
      <c r="H22" s="119" t="str">
        <f>IF($C22="","",IF($E23="",$C22,IF(AND(OR($B22="Longueur Ext",$B22="Ø Arbre"),$G22&lt;&gt;""),($C22+$E23)-$G22,IF(AND(OR($B22="Longueur Int",$B22="Ø Alésage"),$G22&lt;&gt;""),$C22+$E23+$G22,$C22+$E23))))</f>
        <v/>
      </c>
      <c r="I22" s="190"/>
      <c r="J22" s="118" t="str">
        <f>IF($C22="","",IF($E22="",$C22,IF(AND(OR($B22="Longueur Ext",$B22="Ø Arbre"),$G22&lt;&gt;""),($C22+$E22)-$G22,IF(AND(OR($B22="Longueur Int",$B22="Ø Alésage"),$G22&lt;&gt;""),$C22+$E22+$G22,$C22+$E22))))</f>
        <v/>
      </c>
      <c r="K22" s="133"/>
      <c r="L22" s="192"/>
      <c r="M22" s="193" t="str">
        <f>IF($C22="","",IF($E23="",$C22,IF(AND(OR($B22="Longueur Ext",$B22="Ø Arbre"),$G22&lt;&gt;""),($C22+$E23)-$G22,IF(AND(OR($B22="Longueur Int",$B22="Ø Alésage"),$G22&lt;&gt;""),$C22+$E23+$G22,$C22+$E23))))</f>
        <v/>
      </c>
      <c r="N22" s="190"/>
      <c r="O22" s="118" t="str">
        <f>IF($C22="","",IF($E22="",$C22,IF(AND(OR($B22="Longueur Ext",$B22="Ø Arbre"),$G22&lt;&gt;""),($C22+$E22)-$G22,IF(AND(OR($B22="Longueur Int",$B22="Ø Alésage"),$G22&lt;&gt;""),$C22+$E22+$G22,$C22+$E22))))</f>
        <v/>
      </c>
      <c r="P22" s="133"/>
      <c r="Q22" s="135"/>
      <c r="R22" s="160" t="str">
        <f>IF(AND((I22)&gt;=(H22),(I22)&lt;=(J22),(I22)&lt;&gt;""),"X","")</f>
        <v/>
      </c>
      <c r="S22" s="191" t="str">
        <f>IF(AND(R22&lt;&gt;"X",I22&lt;&gt;""),"X","")</f>
        <v/>
      </c>
      <c r="T22" s="170">
        <f>IF(C22&lt;=3,2,IF(AND(3&lt;C22,C22&lt;=6),3,IF(AND(6&lt;C22,C22&lt;=10),4,IF(AND(10&lt;C22,C22&lt;=18),5,IF(AND(18&lt;C22,C22&lt;=30),6,IF(AND(30&lt;C22,C22&lt;=50),7,IF(AND(50&lt;C22,C22&lt;=80),8,IF(AND(80&lt;C22,C22&lt;=120),9,IF(AND(120&lt;C22,C22&lt;=180),10,IF(AND(180&lt;C22,C22&lt;=250),11,IF(AND(250&lt;C22,C22&lt;=315),12,IF(AND(315&lt;C22,C22&lt;=400),13,IF(AND(400&lt;C22,C22&lt;=500),14,IF(500&lt;C22,14,FALSE))))))))))))))</f>
        <v>2</v>
      </c>
      <c r="U22" s="129" t="str">
        <f t="shared" ref="U22" si="2">IF(H22="","",IF(J22="","",IF(COUNT(H22)&gt;COUNT(J22),"Attention : erreur sur tolérences","")))</f>
        <v/>
      </c>
    </row>
    <row r="23" spans="1:21" s="27" customFormat="1" ht="13.5" customHeight="1" x14ac:dyDescent="0.25">
      <c r="A23" s="188"/>
      <c r="B23" s="134"/>
      <c r="C23" s="189"/>
      <c r="D23" s="162"/>
      <c r="E23" s="77" t="str">
        <f>IF($D22="","",VLOOKUP($D22,tol_min!$A$2:$N$55,$T22,FALSE))</f>
        <v/>
      </c>
      <c r="F23" s="116"/>
      <c r="G23" s="117"/>
      <c r="H23" s="119"/>
      <c r="I23" s="190"/>
      <c r="J23" s="118"/>
      <c r="K23" s="133"/>
      <c r="L23" s="192"/>
      <c r="M23" s="193"/>
      <c r="N23" s="190"/>
      <c r="O23" s="118"/>
      <c r="P23" s="133"/>
      <c r="Q23" s="135"/>
      <c r="R23" s="160"/>
      <c r="S23" s="191"/>
      <c r="T23" s="170"/>
      <c r="U23" s="129"/>
    </row>
    <row r="24" spans="1:21" s="27" customFormat="1" ht="13.5" customHeight="1" x14ac:dyDescent="0.25">
      <c r="A24" s="183"/>
      <c r="B24" s="149"/>
      <c r="C24" s="184"/>
      <c r="D24" s="180"/>
      <c r="E24" s="80" t="str">
        <f>IF($D24="","",VLOOKUP($D24,Tol_max!$A$2:$N$55,$T24,FALSE))</f>
        <v/>
      </c>
      <c r="F24" s="114"/>
      <c r="G24" s="115" t="str">
        <f>IF($F24="","",VLOOKUP($F24,Tol_traitement!$A$2:$D$9,2,FALSE))</f>
        <v/>
      </c>
      <c r="H24" s="185" t="str">
        <f>IF($C24="","",IF($E25="",$C24,IF(AND(OR($B24="Longueur Ext",$B24="Ø Arbre"),$G24&lt;&gt;""),($C24+$E25)-$G24,IF(AND(OR($B24="Longueur Int",$B24="Ø Alésage"),$G24&lt;&gt;""),$C24+$E25+$G24,$C24+$E25))))</f>
        <v/>
      </c>
      <c r="I24" s="181"/>
      <c r="J24" s="186" t="str">
        <f>IF($C24="","",IF($E24="",$C24,IF(AND(OR($B24="Longueur Ext",$B24="Ø Arbre"),$G24&lt;&gt;""),($C24+$E24)-$G24,IF(AND(OR($B24="Longueur Int",$B24="Ø Alésage"),$G24&lt;&gt;""),$C24+$E24+$G24,$C24+$E24))))</f>
        <v/>
      </c>
      <c r="K24" s="121"/>
      <c r="L24" s="187"/>
      <c r="M24" s="122" t="str">
        <f>IF($C24="","",IF($E25="",$C24,IF(AND(OR($B24="Longueur Ext",$B24="Ø Arbre"),$G24&lt;&gt;""),($C24+$E25)-$G24,IF(AND(OR($B24="Longueur Int",$B24="Ø Alésage"),$G24&lt;&gt;""),$C24+$E25+$G24,$C24+$E25))))</f>
        <v/>
      </c>
      <c r="N24" s="181"/>
      <c r="O24" s="186" t="str">
        <f>IF($C24="","",IF($E24="",$C24,IF(AND(OR($B24="Longueur Ext",$B24="Ø Arbre"),$G24&lt;&gt;""),($C24+$E24)-$G24,IF(AND(OR($B24="Longueur Int",$B24="Ø Alésage"),$G24&lt;&gt;""),$C24+$E24+$G24,$C24+$E24))))</f>
        <v/>
      </c>
      <c r="P24" s="121"/>
      <c r="Q24" s="136"/>
      <c r="R24" s="161" t="str">
        <f>IF(AND((I24)&gt;=(H24),(I24)&lt;=(J24),(I24)&lt;&gt;""),"X","")</f>
        <v/>
      </c>
      <c r="S24" s="182" t="str">
        <f>IF(AND(R24&lt;&gt;"X",I24&lt;&gt;""),"X","")</f>
        <v/>
      </c>
      <c r="T24" s="170">
        <f>IF(C24&lt;=3,2,IF(AND(3&lt;C24,C24&lt;=6),3,IF(AND(6&lt;C24,C24&lt;=10),4,IF(AND(10&lt;C24,C24&lt;=18),5,IF(AND(18&lt;C24,C24&lt;=30),6,IF(AND(30&lt;C24,C24&lt;=50),7,IF(AND(50&lt;C24,C24&lt;=80),8,IF(AND(80&lt;C24,C24&lt;=120),9,IF(AND(120&lt;C24,C24&lt;=180),10,IF(AND(180&lt;C24,C24&lt;=250),11,IF(AND(250&lt;C24,C24&lt;=315),12,IF(AND(315&lt;C24,C24&lt;=400),13,IF(AND(400&lt;C24,C24&lt;=500),14,IF(500&lt;C24,14,FALSE))))))))))))))</f>
        <v>2</v>
      </c>
      <c r="U24" s="129" t="str">
        <f t="shared" ref="U24" si="3">IF(H24="","",IF(J24="","",IF(COUNT(H24)&gt;COUNT(J24),"Attention : erreur sur tolérences","")))</f>
        <v/>
      </c>
    </row>
    <row r="25" spans="1:21" s="27" customFormat="1" ht="13.5" customHeight="1" x14ac:dyDescent="0.25">
      <c r="A25" s="183"/>
      <c r="B25" s="149"/>
      <c r="C25" s="184"/>
      <c r="D25" s="180"/>
      <c r="E25" s="80" t="str">
        <f>IF($D24="","",VLOOKUP($D24,tol_min!$A$2:$N$55,$T24,FALSE))</f>
        <v/>
      </c>
      <c r="F25" s="114"/>
      <c r="G25" s="115"/>
      <c r="H25" s="185"/>
      <c r="I25" s="181"/>
      <c r="J25" s="186"/>
      <c r="K25" s="121"/>
      <c r="L25" s="187"/>
      <c r="M25" s="122"/>
      <c r="N25" s="181"/>
      <c r="O25" s="186"/>
      <c r="P25" s="121"/>
      <c r="Q25" s="136"/>
      <c r="R25" s="161"/>
      <c r="S25" s="182"/>
      <c r="T25" s="170"/>
      <c r="U25" s="129"/>
    </row>
    <row r="26" spans="1:21" s="27" customFormat="1" ht="13.5" customHeight="1" x14ac:dyDescent="0.25">
      <c r="A26" s="188"/>
      <c r="B26" s="134"/>
      <c r="C26" s="189"/>
      <c r="D26" s="162"/>
      <c r="E26" s="77" t="str">
        <f>IF($D26="","",VLOOKUP($D26,Tol_max!$A$2:$N$55,$T26,FALSE))</f>
        <v/>
      </c>
      <c r="F26" s="116"/>
      <c r="G26" s="117" t="str">
        <f>IF($F26="","",VLOOKUP($F26,Tol_traitement!$A$2:$D$9,2,FALSE))</f>
        <v/>
      </c>
      <c r="H26" s="119" t="str">
        <f>IF($C26="","",IF($E27="",$C26,IF(AND(OR($B26="Longueur Ext",$B26="Ø Arbre"),$G26&lt;&gt;""),($C26+$E27)-$G26,IF(AND(OR($B26="Longueur Int",$B26="Ø Alésage"),$G26&lt;&gt;""),$C26+$E27+$G26,$C26+$E27))))</f>
        <v/>
      </c>
      <c r="I26" s="190"/>
      <c r="J26" s="118" t="str">
        <f>IF($C26="","",IF($E26="",$C26,IF(AND(OR($B26="Longueur Ext",$B26="Ø Arbre"),$G26&lt;&gt;""),($C26+$E26)-$G26,IF(AND(OR($B26="Longueur Int",$B26="Ø Alésage"),$G26&lt;&gt;""),$C26+$E26+$G26,$C26+$E26))))</f>
        <v/>
      </c>
      <c r="K26" s="133"/>
      <c r="L26" s="192"/>
      <c r="M26" s="193" t="str">
        <f>IF($C26="","",IF($E27="",$C26,IF(AND(OR($B26="Longueur Ext",$B26="Ø Arbre"),$G26&lt;&gt;""),($C26+$E27)-$G26,IF(AND(OR($B26="Longueur Int",$B26="Ø Alésage"),$G26&lt;&gt;""),$C26+$E27+$G26,$C26+$E27))))</f>
        <v/>
      </c>
      <c r="N26" s="190"/>
      <c r="O26" s="118" t="str">
        <f>IF($C26="","",IF($E26="",$C26,IF(AND(OR($B26="Longueur Ext",$B26="Ø Arbre"),$G26&lt;&gt;""),($C26+$E26)-$G26,IF(AND(OR($B26="Longueur Int",$B26="Ø Alésage"),$G26&lt;&gt;""),$C26+$E26+$G26,$C26+$E26))))</f>
        <v/>
      </c>
      <c r="P26" s="133"/>
      <c r="Q26" s="135"/>
      <c r="R26" s="160" t="str">
        <f>IF(AND((I26)&gt;=(H26),(I26)&lt;=(J26),(I26)&lt;&gt;""),"X","")</f>
        <v/>
      </c>
      <c r="S26" s="191" t="str">
        <f>IF(AND(R26&lt;&gt;"X",I26&lt;&gt;""),"X","")</f>
        <v/>
      </c>
      <c r="T26" s="170">
        <f>IF(C26&lt;=3,2,IF(AND(3&lt;C26,C26&lt;=6),3,IF(AND(6&lt;C26,C26&lt;=10),4,IF(AND(10&lt;C26,C26&lt;=18),5,IF(AND(18&lt;C26,C26&lt;=30),6,IF(AND(30&lt;C26,C26&lt;=50),7,IF(AND(50&lt;C26,C26&lt;=80),8,IF(AND(80&lt;C26,C26&lt;=120),9,IF(AND(120&lt;C26,C26&lt;=180),10,IF(AND(180&lt;C26,C26&lt;=250),11,IF(AND(250&lt;C26,C26&lt;=315),12,IF(AND(315&lt;C26,C26&lt;=400),13,IF(AND(400&lt;C26,C26&lt;=500),14,IF(500&lt;C26,14,FALSE))))))))))))))</f>
        <v>2</v>
      </c>
      <c r="U26" s="129" t="str">
        <f t="shared" ref="U26" si="4">IF(H26="","",IF(J26="","",IF(COUNT(H26)&gt;COUNT(J26),"Attention : erreur sur tolérences","")))</f>
        <v/>
      </c>
    </row>
    <row r="27" spans="1:21" s="27" customFormat="1" ht="13.5" customHeight="1" x14ac:dyDescent="0.25">
      <c r="A27" s="188"/>
      <c r="B27" s="134"/>
      <c r="C27" s="189"/>
      <c r="D27" s="162"/>
      <c r="E27" s="77" t="str">
        <f>IF($D26="","",VLOOKUP($D26,tol_min!$A$2:$N$55,$T26,FALSE))</f>
        <v/>
      </c>
      <c r="F27" s="116"/>
      <c r="G27" s="117"/>
      <c r="H27" s="119"/>
      <c r="I27" s="190"/>
      <c r="J27" s="118"/>
      <c r="K27" s="133"/>
      <c r="L27" s="192"/>
      <c r="M27" s="193"/>
      <c r="N27" s="190"/>
      <c r="O27" s="118"/>
      <c r="P27" s="133"/>
      <c r="Q27" s="135"/>
      <c r="R27" s="160"/>
      <c r="S27" s="191"/>
      <c r="T27" s="170"/>
      <c r="U27" s="129"/>
    </row>
    <row r="28" spans="1:21" s="27" customFormat="1" ht="13.5" customHeight="1" x14ac:dyDescent="0.25">
      <c r="A28" s="183"/>
      <c r="B28" s="149"/>
      <c r="C28" s="184"/>
      <c r="D28" s="180"/>
      <c r="E28" s="80" t="str">
        <f>IF($D28="","",VLOOKUP($D28,Tol_max!$A$2:$N$55,$T28,FALSE))</f>
        <v/>
      </c>
      <c r="F28" s="114"/>
      <c r="G28" s="115" t="str">
        <f>IF($F28="","",VLOOKUP($F28,Tol_traitement!$A$2:$D$9,2,FALSE))</f>
        <v/>
      </c>
      <c r="H28" s="185" t="str">
        <f>IF($C28="","",IF($E29="",$C28,IF(AND(OR($B28="Longueur Ext",$B28="Ø Arbre"),$G28&lt;&gt;""),($C28+$E29)-$G28,IF(AND(OR($B28="Longueur Int",$B28="Ø Alésage"),$G28&lt;&gt;""),$C28+$E29+$G28,$C28+$E29))))</f>
        <v/>
      </c>
      <c r="I28" s="181"/>
      <c r="J28" s="186" t="str">
        <f>IF($C28="","",IF($E28="",$C28,IF(AND(OR($B28="Longueur Ext",$B28="Ø Arbre"),$G28&lt;&gt;""),($C28+$E28)-$G28,IF(AND(OR($B28="Longueur Int",$B28="Ø Alésage"),$G28&lt;&gt;""),$C28+$E28+$G28,$C28+$E28))))</f>
        <v/>
      </c>
      <c r="K28" s="121"/>
      <c r="L28" s="187"/>
      <c r="M28" s="122" t="str">
        <f>IF($C28="","",IF($E29="",$C28,IF(AND(OR($B28="Longueur Ext",$B28="Ø Arbre"),$G28&lt;&gt;""),($C28+$E29)-$G28,IF(AND(OR($B28="Longueur Int",$B28="Ø Alésage"),$G28&lt;&gt;""),$C28+$E29+$G28,$C28+$E29))))</f>
        <v/>
      </c>
      <c r="N28" s="181"/>
      <c r="O28" s="186" t="str">
        <f>IF($C28="","",IF($E28="",$C28,IF(AND(OR($B28="Longueur Ext",$B28="Ø Arbre"),$G28&lt;&gt;""),($C28+$E28)-$G28,IF(AND(OR($B28="Longueur Int",$B28="Ø Alésage"),$G28&lt;&gt;""),$C28+$E28+$G28,$C28+$E28))))</f>
        <v/>
      </c>
      <c r="P28" s="121"/>
      <c r="Q28" s="136"/>
      <c r="R28" s="161" t="str">
        <f>IF(AND((I28)&gt;=(H28),(I28)&lt;=(J28),(I28)&lt;&gt;""),"X","")</f>
        <v/>
      </c>
      <c r="S28" s="182" t="str">
        <f>IF(AND(R28&lt;&gt;"X",I28&lt;&gt;""),"X","")</f>
        <v/>
      </c>
      <c r="T28" s="170">
        <f>IF(C28&lt;=3,2,IF(AND(3&lt;C28,C28&lt;=6),3,IF(AND(6&lt;C28,C28&lt;=10),4,IF(AND(10&lt;C28,C28&lt;=18),5,IF(AND(18&lt;C28,C28&lt;=30),6,IF(AND(30&lt;C28,C28&lt;=50),7,IF(AND(50&lt;C28,C28&lt;=80),8,IF(AND(80&lt;C28,C28&lt;=120),9,IF(AND(120&lt;C28,C28&lt;=180),10,IF(AND(180&lt;C28,C28&lt;=250),11,IF(AND(250&lt;C28,C28&lt;=315),12,IF(AND(315&lt;C28,C28&lt;=400),13,IF(AND(400&lt;C28,C28&lt;=500),14,IF(500&lt;C28,14,FALSE))))))))))))))</f>
        <v>2</v>
      </c>
      <c r="U28" s="129" t="str">
        <f t="shared" ref="U28" si="5">IF(H28="","",IF(J28="","",IF(COUNT(H28)&gt;COUNT(J28),"Attention : erreur sur tolérences","")))</f>
        <v/>
      </c>
    </row>
    <row r="29" spans="1:21" s="27" customFormat="1" ht="13.5" customHeight="1" x14ac:dyDescent="0.25">
      <c r="A29" s="183"/>
      <c r="B29" s="149"/>
      <c r="C29" s="184"/>
      <c r="D29" s="180"/>
      <c r="E29" s="80" t="str">
        <f>IF($D28="","",VLOOKUP($D28,tol_min!$A$2:$N$55,$T28,FALSE))</f>
        <v/>
      </c>
      <c r="F29" s="114"/>
      <c r="G29" s="115"/>
      <c r="H29" s="185"/>
      <c r="I29" s="181"/>
      <c r="J29" s="186"/>
      <c r="K29" s="121"/>
      <c r="L29" s="187"/>
      <c r="M29" s="122"/>
      <c r="N29" s="181"/>
      <c r="O29" s="186"/>
      <c r="P29" s="121"/>
      <c r="Q29" s="136"/>
      <c r="R29" s="161"/>
      <c r="S29" s="182"/>
      <c r="T29" s="170"/>
      <c r="U29" s="129"/>
    </row>
    <row r="30" spans="1:21" s="27" customFormat="1" ht="13.5" customHeight="1" x14ac:dyDescent="0.25">
      <c r="A30" s="188"/>
      <c r="B30" s="134"/>
      <c r="C30" s="189"/>
      <c r="D30" s="162"/>
      <c r="E30" s="77" t="str">
        <f>IF($D30="","",VLOOKUP($D30,Tol_max!$A$2:$N$55,$T30,FALSE))</f>
        <v/>
      </c>
      <c r="F30" s="116"/>
      <c r="G30" s="117" t="str">
        <f>IF($F30="","",VLOOKUP($F30,Tol_traitement!$A$2:$D$9,2,FALSE))</f>
        <v/>
      </c>
      <c r="H30" s="119" t="str">
        <f>IF($C30="","",IF($E31="",$C30,IF(AND(OR($B30="Longueur Ext",$B30="Ø Arbre"),$G30&lt;&gt;""),($C30+$E31)-$G30,IF(AND(OR($B30="Longueur Int",$B30="Ø Alésage"),$G30&lt;&gt;""),$C30+$E31+$G30,$C30+$E31))))</f>
        <v/>
      </c>
      <c r="I30" s="190"/>
      <c r="J30" s="118" t="str">
        <f>IF($C30="","",IF($E30="",$C30,IF(AND(OR($B30="Longueur Ext",$B30="Ø Arbre"),$G30&lt;&gt;""),($C30+$E30)-$G30,IF(AND(OR($B30="Longueur Int",$B30="Ø Alésage"),$G30&lt;&gt;""),$C30+$E30+$G30,$C30+$E30))))</f>
        <v/>
      </c>
      <c r="K30" s="133"/>
      <c r="L30" s="192"/>
      <c r="M30" s="193" t="str">
        <f>IF($C30="","",IF($E31="",$C30,IF(AND(OR($B30="Longueur Ext",$B30="Ø Arbre"),$G30&lt;&gt;""),($C30+$E31)-$G30,IF(AND(OR($B30="Longueur Int",$B30="Ø Alésage"),$G30&lt;&gt;""),$C30+$E31+$G30,$C30+$E31))))</f>
        <v/>
      </c>
      <c r="N30" s="190"/>
      <c r="O30" s="118" t="str">
        <f>IF($C30="","",IF($E30="",$C30,IF(AND(OR($B30="Longueur Ext",$B30="Ø Arbre"),$G30&lt;&gt;""),($C30+$E30)-$G30,IF(AND(OR($B30="Longueur Int",$B30="Ø Alésage"),$G30&lt;&gt;""),$C30+$E30+$G30,$C30+$E30))))</f>
        <v/>
      </c>
      <c r="P30" s="133"/>
      <c r="Q30" s="135"/>
      <c r="R30" s="160" t="str">
        <f>IF(AND((I30)&gt;=(H30),(I30)&lt;=(J30),(I30)&lt;&gt;""),"X","")</f>
        <v/>
      </c>
      <c r="S30" s="191" t="str">
        <f>IF(AND(R30&lt;&gt;"X",I30&lt;&gt;""),"X","")</f>
        <v/>
      </c>
      <c r="T30" s="170">
        <f>IF(C30&lt;=3,2,IF(AND(3&lt;C30,C30&lt;=6),3,IF(AND(6&lt;C30,C30&lt;=10),4,IF(AND(10&lt;C30,C30&lt;=18),5,IF(AND(18&lt;C30,C30&lt;=30),6,IF(AND(30&lt;C30,C30&lt;=50),7,IF(AND(50&lt;C30,C30&lt;=80),8,IF(AND(80&lt;C30,C30&lt;=120),9,IF(AND(120&lt;C30,C30&lt;=180),10,IF(AND(180&lt;C30,C30&lt;=250),11,IF(AND(250&lt;C30,C30&lt;=315),12,IF(AND(315&lt;C30,C30&lt;=400),13,IF(AND(400&lt;C30,C30&lt;=500),14,IF(500&lt;C30,14,FALSE))))))))))))))</f>
        <v>2</v>
      </c>
      <c r="U30" s="129" t="str">
        <f t="shared" ref="U30" si="6">IF(H30="","",IF(J30="","",IF(COUNT(H30)&gt;COUNT(J30),"Attention : erreur sur tolérences","")))</f>
        <v/>
      </c>
    </row>
    <row r="31" spans="1:21" s="27" customFormat="1" ht="13.5" customHeight="1" x14ac:dyDescent="0.25">
      <c r="A31" s="188"/>
      <c r="B31" s="134"/>
      <c r="C31" s="189"/>
      <c r="D31" s="162"/>
      <c r="E31" s="77" t="str">
        <f>IF($D30="","",VLOOKUP($D30,tol_min!$A$2:$N$55,$T30,FALSE))</f>
        <v/>
      </c>
      <c r="F31" s="116"/>
      <c r="G31" s="117"/>
      <c r="H31" s="119"/>
      <c r="I31" s="190"/>
      <c r="J31" s="118"/>
      <c r="K31" s="133"/>
      <c r="L31" s="192"/>
      <c r="M31" s="193"/>
      <c r="N31" s="190"/>
      <c r="O31" s="118"/>
      <c r="P31" s="133"/>
      <c r="Q31" s="135"/>
      <c r="R31" s="160"/>
      <c r="S31" s="191"/>
      <c r="T31" s="170"/>
      <c r="U31" s="129"/>
    </row>
    <row r="32" spans="1:21" s="27" customFormat="1" ht="13.5" customHeight="1" x14ac:dyDescent="0.25">
      <c r="A32" s="183"/>
      <c r="B32" s="149"/>
      <c r="C32" s="184"/>
      <c r="D32" s="180"/>
      <c r="E32" s="80" t="str">
        <f>IF($D32="","",VLOOKUP($D32,Tol_max!$A$2:$N$55,$T32,FALSE))</f>
        <v/>
      </c>
      <c r="F32" s="114"/>
      <c r="G32" s="115" t="str">
        <f>IF($F32="","",VLOOKUP($F32,Tol_traitement!$A$2:$D$9,2,FALSE))</f>
        <v/>
      </c>
      <c r="H32" s="185" t="str">
        <f>IF($C32="","",IF($E33="",$C32,IF(AND(OR($B32="Longueur Ext",$B32="Ø Arbre"),$G32&lt;&gt;""),($C32+$E33)-$G32,IF(AND(OR($B32="Longueur Int",$B32="Ø Alésage"),$G32&lt;&gt;""),$C32+$E33+$G32,$C32+$E33))))</f>
        <v/>
      </c>
      <c r="I32" s="181"/>
      <c r="J32" s="186" t="str">
        <f>IF($C32="","",IF($E32="",$C32,IF(AND(OR($B32="Longueur Ext",$B32="Ø Arbre"),$G32&lt;&gt;""),($C32+$E32)-$G32,IF(AND(OR($B32="Longueur Int",$B32="Ø Alésage"),$G32&lt;&gt;""),$C32+$E32+$G32,$C32+$E32))))</f>
        <v/>
      </c>
      <c r="K32" s="121"/>
      <c r="L32" s="187"/>
      <c r="M32" s="122" t="str">
        <f>IF($C32="","",IF($E33="",$C32,IF(AND(OR($B32="Longueur Ext",$B32="Ø Arbre"),$G32&lt;&gt;""),($C32+$E33)-$G32,IF(AND(OR($B32="Longueur Int",$B32="Ø Alésage"),$G32&lt;&gt;""),$C32+$E33+$G32,$C32+$E33))))</f>
        <v/>
      </c>
      <c r="N32" s="181"/>
      <c r="O32" s="186" t="str">
        <f>IF($C32="","",IF($E32="",$C32,IF(AND(OR($B32="Longueur Ext",$B32="Ø Arbre"),$G32&lt;&gt;""),($C32+$E32)-$G32,IF(AND(OR($B32="Longueur Int",$B32="Ø Alésage"),$G32&lt;&gt;""),$C32+$E32+$G32,$C32+$E32))))</f>
        <v/>
      </c>
      <c r="P32" s="121"/>
      <c r="Q32" s="136"/>
      <c r="R32" s="161" t="str">
        <f>IF(AND((I32)&gt;=(H32),(I32)&lt;=(J32),(I32)&lt;&gt;""),"X","")</f>
        <v/>
      </c>
      <c r="S32" s="182" t="str">
        <f>IF(AND(R32&lt;&gt;"X",I32&lt;&gt;""),"X","")</f>
        <v/>
      </c>
      <c r="T32" s="170">
        <f>IF(C32&lt;=3,2,IF(AND(3&lt;C32,C32&lt;=6),3,IF(AND(6&lt;C32,C32&lt;=10),4,IF(AND(10&lt;C32,C32&lt;=18),5,IF(AND(18&lt;C32,C32&lt;=30),6,IF(AND(30&lt;C32,C32&lt;=50),7,IF(AND(50&lt;C32,C32&lt;=80),8,IF(AND(80&lt;C32,C32&lt;=120),9,IF(AND(120&lt;C32,C32&lt;=180),10,IF(AND(180&lt;C32,C32&lt;=250),11,IF(AND(250&lt;C32,C32&lt;=315),12,IF(AND(315&lt;C32,C32&lt;=400),13,IF(AND(400&lt;C32,C32&lt;=500),14,IF(500&lt;C32,14,FALSE))))))))))))))</f>
        <v>2</v>
      </c>
      <c r="U32" s="129" t="str">
        <f t="shared" ref="U32" si="7">IF(H32="","",IF(J32="","",IF(COUNT(H32)&gt;COUNT(J32),"Attention : erreur sur tolérences","")))</f>
        <v/>
      </c>
    </row>
    <row r="33" spans="1:21" s="27" customFormat="1" ht="13.5" customHeight="1" x14ac:dyDescent="0.25">
      <c r="A33" s="183"/>
      <c r="B33" s="149"/>
      <c r="C33" s="184"/>
      <c r="D33" s="180"/>
      <c r="E33" s="80" t="str">
        <f>IF($D32="","",VLOOKUP($D32,tol_min!$A$2:$N$55,$T32,FALSE))</f>
        <v/>
      </c>
      <c r="F33" s="114"/>
      <c r="G33" s="115"/>
      <c r="H33" s="185"/>
      <c r="I33" s="181"/>
      <c r="J33" s="186"/>
      <c r="K33" s="121"/>
      <c r="L33" s="187"/>
      <c r="M33" s="122"/>
      <c r="N33" s="181"/>
      <c r="O33" s="186"/>
      <c r="P33" s="121"/>
      <c r="Q33" s="136"/>
      <c r="R33" s="161"/>
      <c r="S33" s="182"/>
      <c r="T33" s="170"/>
      <c r="U33" s="129"/>
    </row>
    <row r="34" spans="1:21" s="27" customFormat="1" ht="13.5" customHeight="1" x14ac:dyDescent="0.25">
      <c r="A34" s="188"/>
      <c r="B34" s="134"/>
      <c r="C34" s="189"/>
      <c r="D34" s="162"/>
      <c r="E34" s="77" t="str">
        <f>IF($D34="","",VLOOKUP($D34,Tol_max!$A$2:$N$55,$T34,FALSE))</f>
        <v/>
      </c>
      <c r="F34" s="116"/>
      <c r="G34" s="117" t="str">
        <f>IF($F34="","",VLOOKUP($F34,Tol_traitement!$A$2:$D$9,2,FALSE))</f>
        <v/>
      </c>
      <c r="H34" s="119" t="str">
        <f>IF($C34="","",IF($E35="",$C34,IF(AND(OR($B34="Longueur Ext",$B34="Ø Arbre"),$G34&lt;&gt;""),($C34+$E35)-$G34,IF(AND(OR($B34="Longueur Int",$B34="Ø Alésage"),$G34&lt;&gt;""),$C34+$E35+$G34,$C34+$E35))))</f>
        <v/>
      </c>
      <c r="I34" s="190"/>
      <c r="J34" s="118" t="str">
        <f>IF($C34="","",IF($E34="",$C34,IF(AND(OR($B34="Longueur Ext",$B34="Ø Arbre"),$G34&lt;&gt;""),($C34+$E34)-$G34,IF(AND(OR($B34="Longueur Int",$B34="Ø Alésage"),$G34&lt;&gt;""),$C34+$E34+$G34,$C34+$E34))))</f>
        <v/>
      </c>
      <c r="K34" s="133"/>
      <c r="L34" s="192"/>
      <c r="M34" s="193" t="str">
        <f>IF($C34="","",IF($E35="",$C34,IF(AND(OR($B34="Longueur Ext",$B34="Ø Arbre"),$G34&lt;&gt;""),($C34+$E35)-$G34,IF(AND(OR($B34="Longueur Int",$B34="Ø Alésage"),$G34&lt;&gt;""),$C34+$E35+$G34,$C34+$E35))))</f>
        <v/>
      </c>
      <c r="N34" s="190"/>
      <c r="O34" s="118" t="str">
        <f>IF($C34="","",IF($E34="",$C34,IF(AND(OR($B34="Longueur Ext",$B34="Ø Arbre"),$G34&lt;&gt;""),($C34+$E34)-$G34,IF(AND(OR($B34="Longueur Int",$B34="Ø Alésage"),$G34&lt;&gt;""),$C34+$E34+$G34,$C34+$E34))))</f>
        <v/>
      </c>
      <c r="P34" s="133"/>
      <c r="Q34" s="135"/>
      <c r="R34" s="160" t="str">
        <f>IF(AND((I34)&gt;=(H34),(I34)&lt;=(J34),(I34)&lt;&gt;""),"X","")</f>
        <v/>
      </c>
      <c r="S34" s="191" t="str">
        <f>IF(AND(R34&lt;&gt;"X",I34&lt;&gt;""),"X","")</f>
        <v/>
      </c>
      <c r="T34" s="170">
        <f>IF(C34&lt;=3,2,IF(AND(3&lt;C34,C34&lt;=6),3,IF(AND(6&lt;C34,C34&lt;=10),4,IF(AND(10&lt;C34,C34&lt;=18),5,IF(AND(18&lt;C34,C34&lt;=30),6,IF(AND(30&lt;C34,C34&lt;=50),7,IF(AND(50&lt;C34,C34&lt;=80),8,IF(AND(80&lt;C34,C34&lt;=120),9,IF(AND(120&lt;C34,C34&lt;=180),10,IF(AND(180&lt;C34,C34&lt;=250),11,IF(AND(250&lt;C34,C34&lt;=315),12,IF(AND(315&lt;C34,C34&lt;=400),13,IF(AND(400&lt;C34,C34&lt;=500),14,IF(500&lt;C34,14,FALSE))))))))))))))</f>
        <v>2</v>
      </c>
      <c r="U34" s="129" t="str">
        <f t="shared" ref="U34" si="8">IF(H34="","",IF(J34="","",IF(COUNT(H34)&gt;COUNT(J34),"Attention : erreur sur tolérences","")))</f>
        <v/>
      </c>
    </row>
    <row r="35" spans="1:21" s="27" customFormat="1" ht="13.5" customHeight="1" x14ac:dyDescent="0.25">
      <c r="A35" s="188"/>
      <c r="B35" s="134"/>
      <c r="C35" s="189"/>
      <c r="D35" s="162"/>
      <c r="E35" s="77" t="str">
        <f>IF($D34="","",VLOOKUP($D34,tol_min!$A$2:$N$55,$T34,FALSE))</f>
        <v/>
      </c>
      <c r="F35" s="116"/>
      <c r="G35" s="117"/>
      <c r="H35" s="119"/>
      <c r="I35" s="190"/>
      <c r="J35" s="118"/>
      <c r="K35" s="133"/>
      <c r="L35" s="192"/>
      <c r="M35" s="193"/>
      <c r="N35" s="190"/>
      <c r="O35" s="118"/>
      <c r="P35" s="133"/>
      <c r="Q35" s="135"/>
      <c r="R35" s="160"/>
      <c r="S35" s="191"/>
      <c r="T35" s="170"/>
      <c r="U35" s="129"/>
    </row>
    <row r="36" spans="1:21" s="27" customFormat="1" ht="13.5" customHeight="1" x14ac:dyDescent="0.25">
      <c r="A36" s="183"/>
      <c r="B36" s="149"/>
      <c r="C36" s="184"/>
      <c r="D36" s="180"/>
      <c r="E36" s="80" t="str">
        <f>IF($D36="","",VLOOKUP($D36,Tol_max!$A$2:$N$55,$T36,FALSE))</f>
        <v/>
      </c>
      <c r="F36" s="114"/>
      <c r="G36" s="115" t="str">
        <f>IF($F36="","",VLOOKUP($F36,Tol_traitement!$A$2:$D$9,2,FALSE))</f>
        <v/>
      </c>
      <c r="H36" s="185" t="str">
        <f>IF($C36="","",IF($E37="",$C36,IF(AND(OR($B36="Longueur Ext",$B36="Ø Arbre"),$G36&lt;&gt;""),($C36+$E37)-$G36,IF(AND(OR($B36="Longueur Int",$B36="Ø Alésage"),$G36&lt;&gt;""),$C36+$E37+$G36,$C36+$E37))))</f>
        <v/>
      </c>
      <c r="I36" s="181"/>
      <c r="J36" s="186" t="str">
        <f>IF($C36="","",IF($E36="",$C36,IF(AND(OR($B36="Longueur Ext",$B36="Ø Arbre"),$G36&lt;&gt;""),($C36+$E36)-$G36,IF(AND(OR($B36="Longueur Int",$B36="Ø Alésage"),$G36&lt;&gt;""),$C36+$E36+$G36,$C36+$E36))))</f>
        <v/>
      </c>
      <c r="K36" s="121"/>
      <c r="L36" s="187"/>
      <c r="M36" s="122" t="str">
        <f>IF($C36="","",IF($E37="",$C36,IF(AND(OR($B36="Longueur Ext",$B36="Ø Arbre"),$G36&lt;&gt;""),($C36+$E37)-$G36,IF(AND(OR($B36="Longueur Int",$B36="Ø Alésage"),$G36&lt;&gt;""),$C36+$E37+$G36,$C36+$E37))))</f>
        <v/>
      </c>
      <c r="N36" s="181"/>
      <c r="O36" s="186" t="str">
        <f>IF($C36="","",IF($E36="",$C36,IF(AND(OR($B36="Longueur Ext",$B36="Ø Arbre"),$G36&lt;&gt;""),($C36+$E36)-$G36,IF(AND(OR($B36="Longueur Int",$B36="Ø Alésage"),$G36&lt;&gt;""),$C36+$E36+$G36,$C36+$E36))))</f>
        <v/>
      </c>
      <c r="P36" s="121"/>
      <c r="Q36" s="136"/>
      <c r="R36" s="161" t="str">
        <f>IF(AND((I36)&gt;=(H36),(I36)&lt;=(J36),(I36)&lt;&gt;""),"X","")</f>
        <v/>
      </c>
      <c r="S36" s="182" t="str">
        <f>IF(AND(R36&lt;&gt;"X",I36&lt;&gt;""),"X","")</f>
        <v/>
      </c>
      <c r="T36" s="170">
        <f>IF(C36&lt;=3,2,IF(AND(3&lt;C36,C36&lt;=6),3,IF(AND(6&lt;C36,C36&lt;=10),4,IF(AND(10&lt;C36,C36&lt;=18),5,IF(AND(18&lt;C36,C36&lt;=30),6,IF(AND(30&lt;C36,C36&lt;=50),7,IF(AND(50&lt;C36,C36&lt;=80),8,IF(AND(80&lt;C36,C36&lt;=120),9,IF(AND(120&lt;C36,C36&lt;=180),10,IF(AND(180&lt;C36,C36&lt;=250),11,IF(AND(250&lt;C36,C36&lt;=315),12,IF(AND(315&lt;C36,C36&lt;=400),13,IF(AND(400&lt;C36,C36&lt;=500),14,IF(500&lt;C36,14,FALSE))))))))))))))</f>
        <v>2</v>
      </c>
      <c r="U36" s="129" t="str">
        <f t="shared" ref="U36" si="9">IF(H36="","",IF(J36="","",IF(COUNT(H36)&gt;COUNT(J36),"Attention : erreur sur tolérences","")))</f>
        <v/>
      </c>
    </row>
    <row r="37" spans="1:21" s="27" customFormat="1" ht="13.5" customHeight="1" x14ac:dyDescent="0.25">
      <c r="A37" s="183"/>
      <c r="B37" s="149"/>
      <c r="C37" s="184"/>
      <c r="D37" s="180"/>
      <c r="E37" s="80" t="str">
        <f>IF($D36="","",VLOOKUP($D36,tol_min!$A$2:$N$55,$T36,FALSE))</f>
        <v/>
      </c>
      <c r="F37" s="114"/>
      <c r="G37" s="115"/>
      <c r="H37" s="185"/>
      <c r="I37" s="181"/>
      <c r="J37" s="186"/>
      <c r="K37" s="121"/>
      <c r="L37" s="187"/>
      <c r="M37" s="122"/>
      <c r="N37" s="181"/>
      <c r="O37" s="186"/>
      <c r="P37" s="121"/>
      <c r="Q37" s="136"/>
      <c r="R37" s="161"/>
      <c r="S37" s="182"/>
      <c r="T37" s="170"/>
      <c r="U37" s="129"/>
    </row>
    <row r="38" spans="1:21" s="27" customFormat="1" ht="13.5" customHeight="1" x14ac:dyDescent="0.25">
      <c r="A38" s="188"/>
      <c r="B38" s="134"/>
      <c r="C38" s="189"/>
      <c r="D38" s="162"/>
      <c r="E38" s="77" t="str">
        <f>IF($D38="","",VLOOKUP($D38,Tol_max!$A$2:$N$55,$T38,FALSE))</f>
        <v/>
      </c>
      <c r="F38" s="116"/>
      <c r="G38" s="117" t="str">
        <f>IF($F38="","",VLOOKUP($F38,Tol_traitement!$A$2:$D$9,2,FALSE))</f>
        <v/>
      </c>
      <c r="H38" s="119" t="str">
        <f>IF($C38="","",IF($E39="",$C38,IF(AND(OR($B38="Longueur Ext",$B38="Ø Arbre"),$G38&lt;&gt;""),($C38+$E39)-$G38,IF(AND(OR($B38="Longueur Int",$B38="Ø Alésage"),$G38&lt;&gt;""),$C38+$E39+$G38,$C38+$E39))))</f>
        <v/>
      </c>
      <c r="I38" s="190"/>
      <c r="J38" s="118" t="str">
        <f>IF($C38="","",IF($E38="",$C38,IF(AND(OR($B38="Longueur Ext",$B38="Ø Arbre"),$G38&lt;&gt;""),($C38+$E38)-$G38,IF(AND(OR($B38="Longueur Int",$B38="Ø Alésage"),$G38&lt;&gt;""),$C38+$E38+$G38,$C38+$E38))))</f>
        <v/>
      </c>
      <c r="K38" s="133"/>
      <c r="L38" s="192"/>
      <c r="M38" s="193" t="str">
        <f>IF($C38="","",IF($E39="",$C38,IF(AND(OR($B38="Longueur Ext",$B38="Ø Arbre"),$G38&lt;&gt;""),($C38+$E39)-$G38,IF(AND(OR($B38="Longueur Int",$B38="Ø Alésage"),$G38&lt;&gt;""),$C38+$E39+$G38,$C38+$E39))))</f>
        <v/>
      </c>
      <c r="N38" s="190"/>
      <c r="O38" s="118" t="str">
        <f>IF($C38="","",IF($E38="",$C38,IF(AND(OR($B38="Longueur Ext",$B38="Ø Arbre"),$G38&lt;&gt;""),($C38+$E38)-$G38,IF(AND(OR($B38="Longueur Int",$B38="Ø Alésage"),$G38&lt;&gt;""),$C38+$E38+$G38,$C38+$E38))))</f>
        <v/>
      </c>
      <c r="P38" s="133"/>
      <c r="Q38" s="135"/>
      <c r="R38" s="160" t="str">
        <f>IF(AND((I38)&gt;=(H38),(I38)&lt;=(J38),(I38)&lt;&gt;""),"X","")</f>
        <v/>
      </c>
      <c r="S38" s="191" t="str">
        <f>IF(AND(R38&lt;&gt;"X",I38&lt;&gt;""),"X","")</f>
        <v/>
      </c>
      <c r="T38" s="170">
        <f>IF(C38&lt;=3,2,IF(AND(3&lt;C38,C38&lt;=6),3,IF(AND(6&lt;C38,C38&lt;=10),4,IF(AND(10&lt;C38,C38&lt;=18),5,IF(AND(18&lt;C38,C38&lt;=30),6,IF(AND(30&lt;C38,C38&lt;=50),7,IF(AND(50&lt;C38,C38&lt;=80),8,IF(AND(80&lt;C38,C38&lt;=120),9,IF(AND(120&lt;C38,C38&lt;=180),10,IF(AND(180&lt;C38,C38&lt;=250),11,IF(AND(250&lt;C38,C38&lt;=315),12,IF(AND(315&lt;C38,C38&lt;=400),13,IF(AND(400&lt;C38,C38&lt;=500),14,IF(500&lt;C38,14,FALSE))))))))))))))</f>
        <v>2</v>
      </c>
      <c r="U38" s="129" t="str">
        <f t="shared" ref="U38" si="10">IF(H38="","",IF(J38="","",IF(COUNT(H38)&gt;COUNT(J38),"Attention : erreur sur tolérences","")))</f>
        <v/>
      </c>
    </row>
    <row r="39" spans="1:21" s="27" customFormat="1" ht="13.5" customHeight="1" x14ac:dyDescent="0.25">
      <c r="A39" s="188"/>
      <c r="B39" s="134"/>
      <c r="C39" s="189"/>
      <c r="D39" s="162"/>
      <c r="E39" s="77" t="str">
        <f>IF($D38="","",VLOOKUP($D38,tol_min!$A$2:$N$55,$T38,FALSE))</f>
        <v/>
      </c>
      <c r="F39" s="116"/>
      <c r="G39" s="117"/>
      <c r="H39" s="119"/>
      <c r="I39" s="190"/>
      <c r="J39" s="118"/>
      <c r="K39" s="133"/>
      <c r="L39" s="192"/>
      <c r="M39" s="193"/>
      <c r="N39" s="190"/>
      <c r="O39" s="118"/>
      <c r="P39" s="133"/>
      <c r="Q39" s="135"/>
      <c r="R39" s="160"/>
      <c r="S39" s="191"/>
      <c r="T39" s="170"/>
      <c r="U39" s="129"/>
    </row>
    <row r="40" spans="1:21" s="27" customFormat="1" ht="13.5" customHeight="1" x14ac:dyDescent="0.25">
      <c r="A40" s="183"/>
      <c r="B40" s="149"/>
      <c r="C40" s="184"/>
      <c r="D40" s="180"/>
      <c r="E40" s="80" t="str">
        <f>IF($D40="","",VLOOKUP($D40,Tol_max!$A$2:$N$55,$T40,FALSE))</f>
        <v/>
      </c>
      <c r="F40" s="114"/>
      <c r="G40" s="115" t="str">
        <f>IF($F40="","",VLOOKUP($F40,Tol_traitement!$A$2:$D$9,2,FALSE))</f>
        <v/>
      </c>
      <c r="H40" s="185" t="str">
        <f>IF($C40="","",IF($E41="",$C40,IF(AND(OR($B40="Longueur Ext",$B40="Ø Arbre"),$G40&lt;&gt;""),($C40+$E41)-$G40,IF(AND(OR($B40="Longueur Int",$B40="Ø Alésage"),$G40&lt;&gt;""),$C40+$E41+$G40,$C40+$E41))))</f>
        <v/>
      </c>
      <c r="I40" s="181"/>
      <c r="J40" s="186" t="str">
        <f>IF($C40="","",IF($E40="",$C40,IF(AND(OR($B40="Longueur Ext",$B40="Ø Arbre"),$G40&lt;&gt;""),($C40+$E40)-$G40,IF(AND(OR($B40="Longueur Int",$B40="Ø Alésage"),$G40&lt;&gt;""),$C40+$E40+$G40,$C40+$E40))))</f>
        <v/>
      </c>
      <c r="K40" s="121"/>
      <c r="L40" s="187"/>
      <c r="M40" s="122" t="str">
        <f>IF($C40="","",IF($E41="",$C40,IF(AND(OR($B40="Longueur Ext",$B40="Ø Arbre"),$G40&lt;&gt;""),($C40+$E41)-$G40,IF(AND(OR($B40="Longueur Int",$B40="Ø Alésage"),$G40&lt;&gt;""),$C40+$E41+$G40,$C40+$E41))))</f>
        <v/>
      </c>
      <c r="N40" s="181"/>
      <c r="O40" s="186" t="str">
        <f>IF($C40="","",IF($E40="",$C40,IF(AND(OR($B40="Longueur Ext",$B40="Ø Arbre"),$G40&lt;&gt;""),($C40+$E40)-$G40,IF(AND(OR($B40="Longueur Int",$B40="Ø Alésage"),$G40&lt;&gt;""),$C40+$E40+$G40,$C40+$E40))))</f>
        <v/>
      </c>
      <c r="P40" s="121"/>
      <c r="Q40" s="136"/>
      <c r="R40" s="161" t="str">
        <f>IF(AND((I40)&gt;=(H40),(I40)&lt;=(J40),(I40)&lt;&gt;""),"X","")</f>
        <v/>
      </c>
      <c r="S40" s="182" t="str">
        <f>IF(AND(R40&lt;&gt;"X",I40&lt;&gt;""),"X","")</f>
        <v/>
      </c>
      <c r="T40" s="170">
        <f>IF(C40&lt;=3,2,IF(AND(3&lt;C40,C40&lt;=6),3,IF(AND(6&lt;C40,C40&lt;=10),4,IF(AND(10&lt;C40,C40&lt;=18),5,IF(AND(18&lt;C40,C40&lt;=30),6,IF(AND(30&lt;C40,C40&lt;=50),7,IF(AND(50&lt;C40,C40&lt;=80),8,IF(AND(80&lt;C40,C40&lt;=120),9,IF(AND(120&lt;C40,C40&lt;=180),10,IF(AND(180&lt;C40,C40&lt;=250),11,IF(AND(250&lt;C40,C40&lt;=315),12,IF(AND(315&lt;C40,C40&lt;=400),13,IF(AND(400&lt;C40,C40&lt;=500),14,IF(500&lt;C40,14,FALSE))))))))))))))</f>
        <v>2</v>
      </c>
      <c r="U40" s="129" t="str">
        <f t="shared" ref="U40" si="11">IF(H40="","",IF(J40="","",IF(COUNT(H40)&gt;COUNT(J40),"Attention : erreur sur tolérences","")))</f>
        <v/>
      </c>
    </row>
    <row r="41" spans="1:21" s="27" customFormat="1" ht="13.5" customHeight="1" x14ac:dyDescent="0.25">
      <c r="A41" s="183"/>
      <c r="B41" s="149"/>
      <c r="C41" s="184"/>
      <c r="D41" s="180"/>
      <c r="E41" s="80" t="str">
        <f>IF($D40="","",VLOOKUP($D40,tol_min!$A$2:$N$55,$T40,FALSE))</f>
        <v/>
      </c>
      <c r="F41" s="114"/>
      <c r="G41" s="115"/>
      <c r="H41" s="185"/>
      <c r="I41" s="181"/>
      <c r="J41" s="186"/>
      <c r="K41" s="121"/>
      <c r="L41" s="187"/>
      <c r="M41" s="122"/>
      <c r="N41" s="181"/>
      <c r="O41" s="186"/>
      <c r="P41" s="121"/>
      <c r="Q41" s="136"/>
      <c r="R41" s="161"/>
      <c r="S41" s="182"/>
      <c r="T41" s="170"/>
      <c r="U41" s="129"/>
    </row>
    <row r="42" spans="1:21" s="27" customFormat="1" ht="13.5" customHeight="1" x14ac:dyDescent="0.25">
      <c r="A42" s="188"/>
      <c r="B42" s="134"/>
      <c r="C42" s="189"/>
      <c r="D42" s="162"/>
      <c r="E42" s="77" t="str">
        <f>IF($D42="","",VLOOKUP($D42,Tol_max!$A$2:$N$55,$T42,FALSE))</f>
        <v/>
      </c>
      <c r="F42" s="116"/>
      <c r="G42" s="117" t="str">
        <f>IF($F42="","",VLOOKUP($F42,Tol_traitement!$A$2:$D$9,2,FALSE))</f>
        <v/>
      </c>
      <c r="H42" s="119" t="str">
        <f>IF($C42="","",IF($E43="",$C42,IF(AND(OR($B42="Longueur Ext",$B42="Ø Arbre"),$G42&lt;&gt;""),($C42+$E43)-$G42,IF(AND(OR($B42="Longueur Int",$B42="Ø Alésage"),$G42&lt;&gt;""),$C42+$E43+$G42,$C42+$E43))))</f>
        <v/>
      </c>
      <c r="I42" s="190"/>
      <c r="J42" s="118" t="str">
        <f>IF($C42="","",IF($E42="",$C42,IF(AND(OR($B42="Longueur Ext",$B42="Ø Arbre"),$G42&lt;&gt;""),($C42+$E42)-$G42,IF(AND(OR($B42="Longueur Int",$B42="Ø Alésage"),$G42&lt;&gt;""),$C42+$E42+$G42,$C42+$E42))))</f>
        <v/>
      </c>
      <c r="K42" s="133"/>
      <c r="L42" s="192"/>
      <c r="M42" s="193" t="str">
        <f>IF($C42="","",IF($E43="",$C42,IF(AND(OR($B42="Longueur Ext",$B42="Ø Arbre"),$G42&lt;&gt;""),($C42+$E43)-$G42,IF(AND(OR($B42="Longueur Int",$B42="Ø Alésage"),$G42&lt;&gt;""),$C42+$E43+$G42,$C42+$E43))))</f>
        <v/>
      </c>
      <c r="N42" s="190"/>
      <c r="O42" s="118" t="str">
        <f>IF($C42="","",IF($E42="",$C42,IF(AND(OR($B42="Longueur Ext",$B42="Ø Arbre"),$G42&lt;&gt;""),($C42+$E42)-$G42,IF(AND(OR($B42="Longueur Int",$B42="Ø Alésage"),$G42&lt;&gt;""),$C42+$E42+$G42,$C42+$E42))))</f>
        <v/>
      </c>
      <c r="P42" s="133"/>
      <c r="Q42" s="135"/>
      <c r="R42" s="160" t="str">
        <f>IF(AND((I42)&gt;=(H42),(I42)&lt;=(J42),(I42)&lt;&gt;""),"X","")</f>
        <v/>
      </c>
      <c r="S42" s="191" t="str">
        <f>IF(AND(R42&lt;&gt;"X",I42&lt;&gt;""),"X","")</f>
        <v/>
      </c>
      <c r="T42" s="170">
        <f>IF(C42&lt;=3,2,IF(AND(3&lt;C42,C42&lt;=6),3,IF(AND(6&lt;C42,C42&lt;=10),4,IF(AND(10&lt;C42,C42&lt;=18),5,IF(AND(18&lt;C42,C42&lt;=30),6,IF(AND(30&lt;C42,C42&lt;=50),7,IF(AND(50&lt;C42,C42&lt;=80),8,IF(AND(80&lt;C42,C42&lt;=120),9,IF(AND(120&lt;C42,C42&lt;=180),10,IF(AND(180&lt;C42,C42&lt;=250),11,IF(AND(250&lt;C42,C42&lt;=315),12,IF(AND(315&lt;C42,C42&lt;=400),13,IF(AND(400&lt;C42,C42&lt;=500),14,IF(500&lt;C42,14,FALSE))))))))))))))</f>
        <v>2</v>
      </c>
      <c r="U42" s="129" t="str">
        <f t="shared" ref="U42" si="12">IF(H42="","",IF(J42="","",IF(COUNT(H42)&gt;COUNT(J42),"Attention : erreur sur tolérences","")))</f>
        <v/>
      </c>
    </row>
    <row r="43" spans="1:21" s="27" customFormat="1" ht="13.5" customHeight="1" x14ac:dyDescent="0.25">
      <c r="A43" s="188"/>
      <c r="B43" s="134"/>
      <c r="C43" s="189"/>
      <c r="D43" s="162"/>
      <c r="E43" s="77" t="str">
        <f>IF($D42="","",VLOOKUP($D42,tol_min!$A$2:$N$55,$T42,FALSE))</f>
        <v/>
      </c>
      <c r="F43" s="116"/>
      <c r="G43" s="117"/>
      <c r="H43" s="119"/>
      <c r="I43" s="190"/>
      <c r="J43" s="118"/>
      <c r="K43" s="133"/>
      <c r="L43" s="192"/>
      <c r="M43" s="193"/>
      <c r="N43" s="190"/>
      <c r="O43" s="118"/>
      <c r="P43" s="133"/>
      <c r="Q43" s="135"/>
      <c r="R43" s="160"/>
      <c r="S43" s="191"/>
      <c r="T43" s="170"/>
      <c r="U43" s="129"/>
    </row>
    <row r="44" spans="1:21" s="27" customFormat="1" ht="13.5" customHeight="1" x14ac:dyDescent="0.25">
      <c r="A44" s="183"/>
      <c r="B44" s="149"/>
      <c r="C44" s="184"/>
      <c r="D44" s="180"/>
      <c r="E44" s="80" t="str">
        <f>IF($D44="","",VLOOKUP($D44,Tol_max!$A$2:$N$55,$T44,FALSE))</f>
        <v/>
      </c>
      <c r="F44" s="114"/>
      <c r="G44" s="115" t="str">
        <f>IF($F44="","",VLOOKUP($F44,Tol_traitement!$A$2:$D$9,2,FALSE))</f>
        <v/>
      </c>
      <c r="H44" s="185" t="str">
        <f>IF($C44="","",IF($E45="",$C44,IF(AND(OR($B44="Longueur Ext",$B44="Ø Arbre"),$G44&lt;&gt;""),($C44+$E45)-$G44,IF(AND(OR($B44="Longueur Int",$B44="Ø Alésage"),$G44&lt;&gt;""),$C44+$E45+$G44,$C44+$E45))))</f>
        <v/>
      </c>
      <c r="I44" s="181"/>
      <c r="J44" s="186" t="str">
        <f>IF($C44="","",IF($E44="",$C44,IF(AND(OR($B44="Longueur Ext",$B44="Ø Arbre"),$G44&lt;&gt;""),($C44+$E44)-$G44,IF(AND(OR($B44="Longueur Int",$B44="Ø Alésage"),$G44&lt;&gt;""),$C44+$E44+$G44,$C44+$E44))))</f>
        <v/>
      </c>
      <c r="K44" s="121"/>
      <c r="L44" s="187"/>
      <c r="M44" s="122" t="str">
        <f>IF($C44="","",IF($E45="",$C44,IF(AND(OR($B44="Longueur Ext",$B44="Ø Arbre"),$G44&lt;&gt;""),($C44+$E45)-$G44,IF(AND(OR($B44="Longueur Int",$B44="Ø Alésage"),$G44&lt;&gt;""),$C44+$E45+$G44,$C44+$E45))))</f>
        <v/>
      </c>
      <c r="N44" s="181"/>
      <c r="O44" s="186" t="str">
        <f>IF($C44="","",IF($E44="",$C44,IF(AND(OR($B44="Longueur Ext",$B44="Ø Arbre"),$G44&lt;&gt;""),($C44+$E44)-$G44,IF(AND(OR($B44="Longueur Int",$B44="Ø Alésage"),$G44&lt;&gt;""),$C44+$E44+$G44,$C44+$E44))))</f>
        <v/>
      </c>
      <c r="P44" s="121"/>
      <c r="Q44" s="136"/>
      <c r="R44" s="161" t="str">
        <f>IF(AND((I44)&gt;=(H44),(I44)&lt;=(J44),(I44)&lt;&gt;""),"X","")</f>
        <v/>
      </c>
      <c r="S44" s="182" t="str">
        <f>IF(AND(R44&lt;&gt;"X",I44&lt;&gt;""),"X","")</f>
        <v/>
      </c>
      <c r="T44" s="170">
        <f>IF(C44&lt;=3,2,IF(AND(3&lt;C44,C44&lt;=6),3,IF(AND(6&lt;C44,C44&lt;=10),4,IF(AND(10&lt;C44,C44&lt;=18),5,IF(AND(18&lt;C44,C44&lt;=30),6,IF(AND(30&lt;C44,C44&lt;=50),7,IF(AND(50&lt;C44,C44&lt;=80),8,IF(AND(80&lt;C44,C44&lt;=120),9,IF(AND(120&lt;C44,C44&lt;=180),10,IF(AND(180&lt;C44,C44&lt;=250),11,IF(AND(250&lt;C44,C44&lt;=315),12,IF(AND(315&lt;C44,C44&lt;=400),13,IF(AND(400&lt;C44,C44&lt;=500),14,IF(500&lt;C44,14,FALSE))))))))))))))</f>
        <v>2</v>
      </c>
      <c r="U44" s="129" t="str">
        <f t="shared" ref="U44" si="13">IF(H44="","",IF(J44="","",IF(COUNT(H44)&gt;COUNT(J44),"Attention : erreur sur tolérences","")))</f>
        <v/>
      </c>
    </row>
    <row r="45" spans="1:21" s="27" customFormat="1" ht="13.5" customHeight="1" x14ac:dyDescent="0.25">
      <c r="A45" s="183"/>
      <c r="B45" s="149"/>
      <c r="C45" s="184"/>
      <c r="D45" s="180"/>
      <c r="E45" s="80" t="str">
        <f>IF($D44="","",VLOOKUP($D44,tol_min!$A$2:$N$55,$T44,FALSE))</f>
        <v/>
      </c>
      <c r="F45" s="114"/>
      <c r="G45" s="115"/>
      <c r="H45" s="185"/>
      <c r="I45" s="181"/>
      <c r="J45" s="186"/>
      <c r="K45" s="121"/>
      <c r="L45" s="187"/>
      <c r="M45" s="122"/>
      <c r="N45" s="181"/>
      <c r="O45" s="186"/>
      <c r="P45" s="121"/>
      <c r="Q45" s="136"/>
      <c r="R45" s="161"/>
      <c r="S45" s="182"/>
      <c r="T45" s="170"/>
      <c r="U45" s="129"/>
    </row>
    <row r="46" spans="1:21" s="27" customFormat="1" ht="13.5" customHeight="1" x14ac:dyDescent="0.25">
      <c r="A46" s="188"/>
      <c r="B46" s="134"/>
      <c r="C46" s="189"/>
      <c r="D46" s="162"/>
      <c r="E46" s="77" t="str">
        <f>IF($D46="","",VLOOKUP($D46,Tol_max!$A$2:$N$55,$T46,FALSE))</f>
        <v/>
      </c>
      <c r="F46" s="116"/>
      <c r="G46" s="117" t="str">
        <f>IF($F46="","",VLOOKUP($F46,Tol_traitement!$A$2:$D$9,2,FALSE))</f>
        <v/>
      </c>
      <c r="H46" s="119" t="str">
        <f>IF($C46="","",IF($E47="",$C46,IF(AND(OR($B46="Longueur Ext",$B46="Ø Arbre"),$G46&lt;&gt;""),($C46+$E47)-$G46,IF(AND(OR($B46="Longueur Int",$B46="Ø Alésage"),$G46&lt;&gt;""),$C46+$E47+$G46,$C46+$E47))))</f>
        <v/>
      </c>
      <c r="I46" s="190"/>
      <c r="J46" s="118" t="str">
        <f>IF($C46="","",IF($E46="",$C46,IF(AND(OR($B46="Longueur Ext",$B46="Ø Arbre"),$G46&lt;&gt;""),($C46+$E46)-$G46,IF(AND(OR($B46="Longueur Int",$B46="Ø Alésage"),$G46&lt;&gt;""),$C46+$E46+$G46,$C46+$E46))))</f>
        <v/>
      </c>
      <c r="K46" s="133"/>
      <c r="L46" s="192"/>
      <c r="M46" s="193" t="str">
        <f>IF($C46="","",IF($E47="",$C46,IF(AND(OR($B46="Longueur Ext",$B46="Ø Arbre"),$G46&lt;&gt;""),($C46+$E47)-$G46,IF(AND(OR($B46="Longueur Int",$B46="Ø Alésage"),$G46&lt;&gt;""),$C46+$E47+$G46,$C46+$E47))))</f>
        <v/>
      </c>
      <c r="N46" s="190"/>
      <c r="O46" s="118" t="str">
        <f>IF($C46="","",IF($E46="",$C46,IF(AND(OR($B46="Longueur Ext",$B46="Ø Arbre"),$G46&lt;&gt;""),($C46+$E46)-$G46,IF(AND(OR($B46="Longueur Int",$B46="Ø Alésage"),$G46&lt;&gt;""),$C46+$E46+$G46,$C46+$E46))))</f>
        <v/>
      </c>
      <c r="P46" s="133"/>
      <c r="Q46" s="135"/>
      <c r="R46" s="160" t="str">
        <f>IF(AND((I46)&gt;=(H46),(I46)&lt;=(J46),(I46)&lt;&gt;""),"X","")</f>
        <v/>
      </c>
      <c r="S46" s="191" t="str">
        <f>IF(AND(R46&lt;&gt;"X",I46&lt;&gt;""),"X","")</f>
        <v/>
      </c>
      <c r="T46" s="170">
        <f>IF(C46&lt;=3,2,IF(AND(3&lt;C46,C46&lt;=6),3,IF(AND(6&lt;C46,C46&lt;=10),4,IF(AND(10&lt;C46,C46&lt;=18),5,IF(AND(18&lt;C46,C46&lt;=30),6,IF(AND(30&lt;C46,C46&lt;=50),7,IF(AND(50&lt;C46,C46&lt;=80),8,IF(AND(80&lt;C46,C46&lt;=120),9,IF(AND(120&lt;C46,C46&lt;=180),10,IF(AND(180&lt;C46,C46&lt;=250),11,IF(AND(250&lt;C46,C46&lt;=315),12,IF(AND(315&lt;C46,C46&lt;=400),13,IF(AND(400&lt;C46,C46&lt;=500),14,IF(500&lt;C46,14,FALSE))))))))))))))</f>
        <v>2</v>
      </c>
      <c r="U46" s="129" t="str">
        <f t="shared" ref="U46" si="14">IF(H46="","",IF(J46="","",IF(COUNT(H46)&gt;COUNT(J46),"Attention : erreur sur tolérences","")))</f>
        <v/>
      </c>
    </row>
    <row r="47" spans="1:21" s="27" customFormat="1" ht="13.5" customHeight="1" x14ac:dyDescent="0.25">
      <c r="A47" s="188"/>
      <c r="B47" s="134"/>
      <c r="C47" s="189"/>
      <c r="D47" s="162"/>
      <c r="E47" s="77" t="str">
        <f>IF($D46="","",VLOOKUP($D46,tol_min!$A$2:$N$55,$T46,FALSE))</f>
        <v/>
      </c>
      <c r="F47" s="116"/>
      <c r="G47" s="117"/>
      <c r="H47" s="119"/>
      <c r="I47" s="190"/>
      <c r="J47" s="118"/>
      <c r="K47" s="133"/>
      <c r="L47" s="192"/>
      <c r="M47" s="193"/>
      <c r="N47" s="190"/>
      <c r="O47" s="118"/>
      <c r="P47" s="133"/>
      <c r="Q47" s="135"/>
      <c r="R47" s="160"/>
      <c r="S47" s="191"/>
      <c r="T47" s="170"/>
      <c r="U47" s="129"/>
    </row>
    <row r="48" spans="1:21" s="27" customFormat="1" ht="13.5" customHeight="1" x14ac:dyDescent="0.25">
      <c r="A48" s="183"/>
      <c r="B48" s="149"/>
      <c r="C48" s="184"/>
      <c r="D48" s="180"/>
      <c r="E48" s="80" t="str">
        <f>IF($D48="","",VLOOKUP($D48,Tol_max!$A$2:$N$55,$T48,FALSE))</f>
        <v/>
      </c>
      <c r="F48" s="114"/>
      <c r="G48" s="115" t="str">
        <f>IF($F48="","",VLOOKUP($F48,Tol_traitement!$A$2:$D$9,2,FALSE))</f>
        <v/>
      </c>
      <c r="H48" s="185" t="str">
        <f>IF($C48="","",IF($E49="",$C48,IF(AND(OR($B48="Longueur Ext",$B48="Ø Arbre"),$G48&lt;&gt;""),($C48+$E49)-$G48,IF(AND(OR($B48="Longueur Int",$B48="Ø Alésage"),$G48&lt;&gt;""),$C48+$E49+$G48,$C48+$E49))))</f>
        <v/>
      </c>
      <c r="I48" s="181"/>
      <c r="J48" s="186" t="str">
        <f>IF($C48="","",IF($E48="",$C48,IF(AND(OR($B48="Longueur Ext",$B48="Ø Arbre"),$G48&lt;&gt;""),($C48+$E48)-$G48,IF(AND(OR($B48="Longueur Int",$B48="Ø Alésage"),$G48&lt;&gt;""),$C48+$E48+$G48,$C48+$E48))))</f>
        <v/>
      </c>
      <c r="K48" s="121"/>
      <c r="L48" s="187"/>
      <c r="M48" s="122" t="str">
        <f>IF($C48="","",IF($E49="",$C48,IF(AND(OR($B48="Longueur Ext",$B48="Ø Arbre"),$G48&lt;&gt;""),($C48+$E49)-$G48,IF(AND(OR($B48="Longueur Int",$B48="Ø Alésage"),$G48&lt;&gt;""),$C48+$E49+$G48,$C48+$E49))))</f>
        <v/>
      </c>
      <c r="N48" s="181"/>
      <c r="O48" s="186" t="str">
        <f>IF($C48="","",IF($E48="",$C48,IF(AND(OR($B48="Longueur Ext",$B48="Ø Arbre"),$G48&lt;&gt;""),($C48+$E48)-$G48,IF(AND(OR($B48="Longueur Int",$B48="Ø Alésage"),$G48&lt;&gt;""),$C48+$E48+$G48,$C48+$E48))))</f>
        <v/>
      </c>
      <c r="P48" s="121"/>
      <c r="Q48" s="136"/>
      <c r="R48" s="161" t="str">
        <f>IF(AND((I48)&gt;=(H48),(I48)&lt;=(J48),(I48)&lt;&gt;""),"X","")</f>
        <v/>
      </c>
      <c r="S48" s="182" t="str">
        <f>IF(AND(R48&lt;&gt;"X",I48&lt;&gt;""),"X","")</f>
        <v/>
      </c>
      <c r="T48" s="170">
        <f>IF(C48&lt;=3,2,IF(AND(3&lt;C48,C48&lt;=6),3,IF(AND(6&lt;C48,C48&lt;=10),4,IF(AND(10&lt;C48,C48&lt;=18),5,IF(AND(18&lt;C48,C48&lt;=30),6,IF(AND(30&lt;C48,C48&lt;=50),7,IF(AND(50&lt;C48,C48&lt;=80),8,IF(AND(80&lt;C48,C48&lt;=120),9,IF(AND(120&lt;C48,C48&lt;=180),10,IF(AND(180&lt;C48,C48&lt;=250),11,IF(AND(250&lt;C48,C48&lt;=315),12,IF(AND(315&lt;C48,C48&lt;=400),13,IF(AND(400&lt;C48,C48&lt;=500),14,IF(500&lt;C48,14,FALSE))))))))))))))</f>
        <v>2</v>
      </c>
      <c r="U48" s="129" t="str">
        <f t="shared" ref="U48" si="15">IF(H48="","",IF(J48="","",IF(COUNT(H48)&gt;COUNT(J48),"Attention : erreur sur tolérences","")))</f>
        <v/>
      </c>
    </row>
    <row r="49" spans="1:21" s="27" customFormat="1" ht="13.5" customHeight="1" x14ac:dyDescent="0.25">
      <c r="A49" s="183"/>
      <c r="B49" s="149"/>
      <c r="C49" s="184"/>
      <c r="D49" s="180"/>
      <c r="E49" s="80" t="str">
        <f>IF($D48="","",VLOOKUP($D48,tol_min!$A$2:$N$55,$T48,FALSE))</f>
        <v/>
      </c>
      <c r="F49" s="114"/>
      <c r="G49" s="115"/>
      <c r="H49" s="185"/>
      <c r="I49" s="181"/>
      <c r="J49" s="186"/>
      <c r="K49" s="121"/>
      <c r="L49" s="187"/>
      <c r="M49" s="122"/>
      <c r="N49" s="181"/>
      <c r="O49" s="186"/>
      <c r="P49" s="121"/>
      <c r="Q49" s="136"/>
      <c r="R49" s="161"/>
      <c r="S49" s="182"/>
      <c r="T49" s="170"/>
      <c r="U49" s="129"/>
    </row>
    <row r="50" spans="1:21" s="27" customFormat="1" ht="13.5" customHeight="1" x14ac:dyDescent="0.25">
      <c r="A50" s="188"/>
      <c r="B50" s="134"/>
      <c r="C50" s="189"/>
      <c r="D50" s="162"/>
      <c r="E50" s="77" t="str">
        <f>IF($D50="","",VLOOKUP($D50,Tol_max!$A$2:$N$55,$T50,FALSE))</f>
        <v/>
      </c>
      <c r="F50" s="116"/>
      <c r="G50" s="117" t="str">
        <f>IF($F50="","",VLOOKUP($F50,Tol_traitement!$A$2:$D$9,2,FALSE))</f>
        <v/>
      </c>
      <c r="H50" s="119" t="str">
        <f>IF($C50="","",IF($E51="",$C50,IF(AND(OR($B50="Longueur Ext",$B50="Ø Arbre"),$G50&lt;&gt;""),($C50+$E51)-$G50,IF(AND(OR($B50="Longueur Int",$B50="Ø Alésage"),$G50&lt;&gt;""),$C50+$E51+$G50,$C50+$E51))))</f>
        <v/>
      </c>
      <c r="I50" s="190"/>
      <c r="J50" s="118" t="str">
        <f>IF($C50="","",IF($E50="",$C50,IF(AND(OR($B50="Longueur Ext",$B50="Ø Arbre"),$G50&lt;&gt;""),($C50+$E50)-$G50,IF(AND(OR($B50="Longueur Int",$B50="Ø Alésage"),$G50&lt;&gt;""),$C50+$E50+$G50,$C50+$E50))))</f>
        <v/>
      </c>
      <c r="K50" s="133"/>
      <c r="L50" s="192"/>
      <c r="M50" s="193" t="str">
        <f>IF($C50="","",IF($E51="",$C50,IF(AND(OR($B50="Longueur Ext",$B50="Ø Arbre"),$G50&lt;&gt;""),($C50+$E51)-$G50,IF(AND(OR($B50="Longueur Int",$B50="Ø Alésage"),$G50&lt;&gt;""),$C50+$E51+$G50,$C50+$E51))))</f>
        <v/>
      </c>
      <c r="N50" s="190"/>
      <c r="O50" s="118" t="str">
        <f>IF($C50="","",IF($E50="",$C50,IF(AND(OR($B50="Longueur Ext",$B50="Ø Arbre"),$G50&lt;&gt;""),($C50+$E50)-$G50,IF(AND(OR($B50="Longueur Int",$B50="Ø Alésage"),$G50&lt;&gt;""),$C50+$E50+$G50,$C50+$E50))))</f>
        <v/>
      </c>
      <c r="P50" s="133"/>
      <c r="Q50" s="135"/>
      <c r="R50" s="160" t="str">
        <f>IF(AND((I50)&gt;=(H50),(I50)&lt;=(J50),(I50)&lt;&gt;""),"X","")</f>
        <v/>
      </c>
      <c r="S50" s="191" t="str">
        <f>IF(AND(R50&lt;&gt;"X",I50&lt;&gt;""),"X","")</f>
        <v/>
      </c>
      <c r="T50" s="170">
        <f>IF(C50&lt;=3,2,IF(AND(3&lt;C50,C50&lt;=6),3,IF(AND(6&lt;C50,C50&lt;=10),4,IF(AND(10&lt;C50,C50&lt;=18),5,IF(AND(18&lt;C50,C50&lt;=30),6,IF(AND(30&lt;C50,C50&lt;=50),7,IF(AND(50&lt;C50,C50&lt;=80),8,IF(AND(80&lt;C50,C50&lt;=120),9,IF(AND(120&lt;C50,C50&lt;=180),10,IF(AND(180&lt;C50,C50&lt;=250),11,IF(AND(250&lt;C50,C50&lt;=315),12,IF(AND(315&lt;C50,C50&lt;=400),13,IF(AND(400&lt;C50,C50&lt;=500),14,IF(500&lt;C50,14,FALSE))))))))))))))</f>
        <v>2</v>
      </c>
      <c r="U50" s="129" t="str">
        <f t="shared" ref="U50" si="16">IF(H50="","",IF(J50="","",IF(COUNT(H50)&gt;COUNT(J50),"Attention : erreur sur tolérences","")))</f>
        <v/>
      </c>
    </row>
    <row r="51" spans="1:21" s="27" customFormat="1" ht="13.5" customHeight="1" x14ac:dyDescent="0.25">
      <c r="A51" s="188"/>
      <c r="B51" s="134"/>
      <c r="C51" s="189"/>
      <c r="D51" s="162"/>
      <c r="E51" s="77" t="str">
        <f>IF($D50="","",VLOOKUP($D50,tol_min!$A$2:$N$55,$T50,FALSE))</f>
        <v/>
      </c>
      <c r="F51" s="116"/>
      <c r="G51" s="117"/>
      <c r="H51" s="119"/>
      <c r="I51" s="190"/>
      <c r="J51" s="118"/>
      <c r="K51" s="133"/>
      <c r="L51" s="192"/>
      <c r="M51" s="193"/>
      <c r="N51" s="190"/>
      <c r="O51" s="118"/>
      <c r="P51" s="133"/>
      <c r="Q51" s="135"/>
      <c r="R51" s="160"/>
      <c r="S51" s="191"/>
      <c r="T51" s="170"/>
      <c r="U51" s="129"/>
    </row>
    <row r="52" spans="1:21" s="27" customFormat="1" ht="13.5" customHeight="1" x14ac:dyDescent="0.25">
      <c r="A52" s="183"/>
      <c r="B52" s="149"/>
      <c r="C52" s="184"/>
      <c r="D52" s="180"/>
      <c r="E52" s="80" t="str">
        <f>IF($D52="","",VLOOKUP($D52,Tol_max!$A$2:$N$55,$T52,FALSE))</f>
        <v/>
      </c>
      <c r="F52" s="114"/>
      <c r="G52" s="115" t="str">
        <f>IF($F52="","",VLOOKUP($F52,Tol_traitement!$A$2:$D$9,2,FALSE))</f>
        <v/>
      </c>
      <c r="H52" s="185" t="str">
        <f>IF($C52="","",IF($E53="",$C52,IF(AND(OR($B52="Longueur Ext",$B52="Ø Arbre"),$G52&lt;&gt;""),($C52+$E53)-$G52,IF(AND(OR($B52="Longueur Int",$B52="Ø Alésage"),$G52&lt;&gt;""),$C52+$E53+$G52,$C52+$E53))))</f>
        <v/>
      </c>
      <c r="I52" s="181"/>
      <c r="J52" s="186" t="str">
        <f>IF($C52="","",IF($E52="",$C52,IF(AND(OR($B52="Longueur Ext",$B52="Ø Arbre"),$G52&lt;&gt;""),($C52+$E52)-$G52,IF(AND(OR($B52="Longueur Int",$B52="Ø Alésage"),$G52&lt;&gt;""),$C52+$E52+$G52,$C52+$E52))))</f>
        <v/>
      </c>
      <c r="K52" s="121"/>
      <c r="L52" s="187"/>
      <c r="M52" s="122" t="str">
        <f>IF($C52="","",IF($E53="",$C52,IF(AND(OR($B52="Longueur Ext",$B52="Ø Arbre"),$G52&lt;&gt;""),($C52+$E53)-$G52,IF(AND(OR($B52="Longueur Int",$B52="Ø Alésage"),$G52&lt;&gt;""),$C52+$E53+$G52,$C52+$E53))))</f>
        <v/>
      </c>
      <c r="N52" s="181"/>
      <c r="O52" s="186" t="str">
        <f>IF($C52="","",IF($E52="",$C52,IF(AND(OR($B52="Longueur Ext",$B52="Ø Arbre"),$G52&lt;&gt;""),($C52+$E52)-$G52,IF(AND(OR($B52="Longueur Int",$B52="Ø Alésage"),$G52&lt;&gt;""),$C52+$E52+$G52,$C52+$E52))))</f>
        <v/>
      </c>
      <c r="P52" s="121"/>
      <c r="Q52" s="136"/>
      <c r="R52" s="161" t="str">
        <f>IF(AND((I52)&gt;=(H52),(I52)&lt;=(J52),(I52)&lt;&gt;""),"X","")</f>
        <v/>
      </c>
      <c r="S52" s="182" t="str">
        <f>IF(AND(R52&lt;&gt;"X",I52&lt;&gt;""),"X","")</f>
        <v/>
      </c>
      <c r="T52" s="170">
        <f>IF(C52&lt;=3,2,IF(AND(3&lt;C52,C52&lt;=6),3,IF(AND(6&lt;C52,C52&lt;=10),4,IF(AND(10&lt;C52,C52&lt;=18),5,IF(AND(18&lt;C52,C52&lt;=30),6,IF(AND(30&lt;C52,C52&lt;=50),7,IF(AND(50&lt;C52,C52&lt;=80),8,IF(AND(80&lt;C52,C52&lt;=120),9,IF(AND(120&lt;C52,C52&lt;=180),10,IF(AND(180&lt;C52,C52&lt;=250),11,IF(AND(250&lt;C52,C52&lt;=315),12,IF(AND(315&lt;C52,C52&lt;=400),13,IF(AND(400&lt;C52,C52&lt;=500),14,IF(500&lt;C52,14,FALSE))))))))))))))</f>
        <v>2</v>
      </c>
      <c r="U52" s="129" t="str">
        <f t="shared" ref="U52" si="17">IF(H52="","",IF(J52="","",IF(COUNT(H52)&gt;COUNT(J52),"Attention : erreur sur tolérences","")))</f>
        <v/>
      </c>
    </row>
    <row r="53" spans="1:21" s="27" customFormat="1" ht="13.5" customHeight="1" x14ac:dyDescent="0.25">
      <c r="A53" s="183"/>
      <c r="B53" s="149"/>
      <c r="C53" s="184"/>
      <c r="D53" s="180"/>
      <c r="E53" s="80" t="str">
        <f>IF($D52="","",VLOOKUP($D52,tol_min!$A$2:$N$55,$T52,FALSE))</f>
        <v/>
      </c>
      <c r="F53" s="114"/>
      <c r="G53" s="115"/>
      <c r="H53" s="185"/>
      <c r="I53" s="181"/>
      <c r="J53" s="186"/>
      <c r="K53" s="121"/>
      <c r="L53" s="187"/>
      <c r="M53" s="122"/>
      <c r="N53" s="181"/>
      <c r="O53" s="186"/>
      <c r="P53" s="121"/>
      <c r="Q53" s="136"/>
      <c r="R53" s="161"/>
      <c r="S53" s="182"/>
      <c r="T53" s="170"/>
      <c r="U53" s="129"/>
    </row>
    <row r="54" spans="1:21" s="27" customFormat="1" ht="13.5" customHeight="1" x14ac:dyDescent="0.25">
      <c r="A54" s="188"/>
      <c r="B54" s="134"/>
      <c r="C54" s="189"/>
      <c r="D54" s="162"/>
      <c r="E54" s="77" t="str">
        <f>IF($D54="","",VLOOKUP($D54,Tol_max!$A$2:$N$55,$T54,FALSE))</f>
        <v/>
      </c>
      <c r="F54" s="116"/>
      <c r="G54" s="117" t="str">
        <f>IF($F54="","",VLOOKUP($F54,Tol_traitement!$A$2:$D$9,2,FALSE))</f>
        <v/>
      </c>
      <c r="H54" s="119" t="str">
        <f>IF($C54="","",IF($E55="",$C54,IF(AND(OR($B54="Longueur Ext",$B54="Ø Arbre"),$G54&lt;&gt;""),($C54+$E55)-$G54,IF(AND(OR($B54="Longueur Int",$B54="Ø Alésage"),$G54&lt;&gt;""),$C54+$E55+$G54,$C54+$E55))))</f>
        <v/>
      </c>
      <c r="I54" s="190"/>
      <c r="J54" s="118" t="str">
        <f>IF($C54="","",IF($E54="",$C54,IF(AND(OR($B54="Longueur Ext",$B54="Ø Arbre"),$G54&lt;&gt;""),($C54+$E54)-$G54,IF(AND(OR($B54="Longueur Int",$B54="Ø Alésage"),$G54&lt;&gt;""),$C54+$E54+$G54,$C54+$E54))))</f>
        <v/>
      </c>
      <c r="K54" s="133"/>
      <c r="L54" s="192"/>
      <c r="M54" s="193" t="str">
        <f>IF($C54="","",IF($E55="",$C54,IF(AND(OR($B54="Longueur Ext",$B54="Ø Arbre"),$G54&lt;&gt;""),($C54+$E55)-$G54,IF(AND(OR($B54="Longueur Int",$B54="Ø Alésage"),$G54&lt;&gt;""),$C54+$E55+$G54,$C54+$E55))))</f>
        <v/>
      </c>
      <c r="N54" s="190"/>
      <c r="O54" s="118" t="str">
        <f>IF($C54="","",IF($E54="",$C54,IF(AND(OR($B54="Longueur Ext",$B54="Ø Arbre"),$G54&lt;&gt;""),($C54+$E54)-$G54,IF(AND(OR($B54="Longueur Int",$B54="Ø Alésage"),$G54&lt;&gt;""),$C54+$E54+$G54,$C54+$E54))))</f>
        <v/>
      </c>
      <c r="P54" s="133"/>
      <c r="Q54" s="135"/>
      <c r="R54" s="160" t="str">
        <f>IF(AND((I54)&gt;=(H54),(I54)&lt;=(J54),(I54)&lt;&gt;""),"X","")</f>
        <v/>
      </c>
      <c r="S54" s="191" t="str">
        <f>IF(AND(R54&lt;&gt;"X",I54&lt;&gt;""),"X","")</f>
        <v/>
      </c>
      <c r="T54" s="170">
        <f>IF(C54&lt;=3,2,IF(AND(3&lt;C54,C54&lt;=6),3,IF(AND(6&lt;C54,C54&lt;=10),4,IF(AND(10&lt;C54,C54&lt;=18),5,IF(AND(18&lt;C54,C54&lt;=30),6,IF(AND(30&lt;C54,C54&lt;=50),7,IF(AND(50&lt;C54,C54&lt;=80),8,IF(AND(80&lt;C54,C54&lt;=120),9,IF(AND(120&lt;C54,C54&lt;=180),10,IF(AND(180&lt;C54,C54&lt;=250),11,IF(AND(250&lt;C54,C54&lt;=315),12,IF(AND(315&lt;C54,C54&lt;=400),13,IF(AND(400&lt;C54,C54&lt;=500),14,IF(500&lt;C54,14,FALSE))))))))))))))</f>
        <v>2</v>
      </c>
      <c r="U54" s="129" t="str">
        <f t="shared" ref="U54" si="18">IF(H54="","",IF(J54="","",IF(COUNT(H54)&gt;COUNT(J54),"Attention : erreur sur tolérences","")))</f>
        <v/>
      </c>
    </row>
    <row r="55" spans="1:21" s="27" customFormat="1" ht="13.5" customHeight="1" x14ac:dyDescent="0.25">
      <c r="A55" s="188"/>
      <c r="B55" s="134"/>
      <c r="C55" s="189"/>
      <c r="D55" s="162"/>
      <c r="E55" s="77" t="str">
        <f>IF($D54="","",VLOOKUP($D54,tol_min!$A$2:$N$55,$T54,FALSE))</f>
        <v/>
      </c>
      <c r="F55" s="116"/>
      <c r="G55" s="117"/>
      <c r="H55" s="119"/>
      <c r="I55" s="190"/>
      <c r="J55" s="118"/>
      <c r="K55" s="133"/>
      <c r="L55" s="192"/>
      <c r="M55" s="193"/>
      <c r="N55" s="190"/>
      <c r="O55" s="118"/>
      <c r="P55" s="133"/>
      <c r="Q55" s="135"/>
      <c r="R55" s="160"/>
      <c r="S55" s="191"/>
      <c r="T55" s="170"/>
      <c r="U55" s="129"/>
    </row>
    <row r="56" spans="1:21" s="27" customFormat="1" ht="13.5" customHeight="1" x14ac:dyDescent="0.25">
      <c r="A56" s="183"/>
      <c r="B56" s="149"/>
      <c r="C56" s="184"/>
      <c r="D56" s="180"/>
      <c r="E56" s="80" t="str">
        <f>IF($D56="","",VLOOKUP($D56,Tol_max!$A$2:$N$55,$T56,FALSE))</f>
        <v/>
      </c>
      <c r="F56" s="114"/>
      <c r="G56" s="115" t="str">
        <f>IF($F56="","",VLOOKUP($F56,Tol_traitement!$A$2:$D$9,2,FALSE))</f>
        <v/>
      </c>
      <c r="H56" s="185" t="str">
        <f>IF($C56="","",IF($E57="",$C56,IF(AND(OR($B56="Longueur Ext",$B56="Ø Arbre"),$G56&lt;&gt;""),($C56+$E57)-$G56,IF(AND(OR($B56="Longueur Int",$B56="Ø Alésage"),$G56&lt;&gt;""),$C56+$E57+$G56,$C56+$E57))))</f>
        <v/>
      </c>
      <c r="I56" s="181"/>
      <c r="J56" s="186" t="str">
        <f>IF($C56="","",IF($E56="",$C56,IF(AND(OR($B56="Longueur Ext",$B56="Ø Arbre"),$G56&lt;&gt;""),($C56+$E56)-$G56,IF(AND(OR($B56="Longueur Int",$B56="Ø Alésage"),$G56&lt;&gt;""),$C56+$E56+$G56,$C56+$E56))))</f>
        <v/>
      </c>
      <c r="K56" s="121"/>
      <c r="L56" s="187"/>
      <c r="M56" s="122" t="str">
        <f>IF($C56="","",IF($E57="",$C56,IF(AND(OR($B56="Longueur Ext",$B56="Ø Arbre"),$G56&lt;&gt;""),($C56+$E57)-$G56,IF(AND(OR($B56="Longueur Int",$B56="Ø Alésage"),$G56&lt;&gt;""),$C56+$E57+$G56,$C56+$E57))))</f>
        <v/>
      </c>
      <c r="N56" s="181"/>
      <c r="O56" s="186" t="str">
        <f>IF($C56="","",IF($E56="",$C56,IF(AND(OR($B56="Longueur Ext",$B56="Ø Arbre"),$G56&lt;&gt;""),($C56+$E56)-$G56,IF(AND(OR($B56="Longueur Int",$B56="Ø Alésage"),$G56&lt;&gt;""),$C56+$E56+$G56,$C56+$E56))))</f>
        <v/>
      </c>
      <c r="P56" s="121"/>
      <c r="Q56" s="136"/>
      <c r="R56" s="161" t="str">
        <f>IF(AND((I56)&gt;=(H56),(I56)&lt;=(J56),(I56)&lt;&gt;""),"X","")</f>
        <v/>
      </c>
      <c r="S56" s="182" t="str">
        <f>IF(AND(R56&lt;&gt;"X",I56&lt;&gt;""),"X","")</f>
        <v/>
      </c>
      <c r="T56" s="170">
        <f>IF(C56&lt;=3,2,IF(AND(3&lt;C56,C56&lt;=6),3,IF(AND(6&lt;C56,C56&lt;=10),4,IF(AND(10&lt;C56,C56&lt;=18),5,IF(AND(18&lt;C56,C56&lt;=30),6,IF(AND(30&lt;C56,C56&lt;=50),7,IF(AND(50&lt;C56,C56&lt;=80),8,IF(AND(80&lt;C56,C56&lt;=120),9,IF(AND(120&lt;C56,C56&lt;=180),10,IF(AND(180&lt;C56,C56&lt;=250),11,IF(AND(250&lt;C56,C56&lt;=315),12,IF(AND(315&lt;C56,C56&lt;=400),13,IF(AND(400&lt;C56,C56&lt;=500),14,IF(500&lt;C56,14,FALSE))))))))))))))</f>
        <v>2</v>
      </c>
      <c r="U56" s="129" t="str">
        <f t="shared" ref="U56" si="19">IF(H56="","",IF(J56="","",IF(COUNT(H56)&gt;COUNT(J56),"Attention : erreur sur tolérences","")))</f>
        <v/>
      </c>
    </row>
    <row r="57" spans="1:21" s="27" customFormat="1" ht="13.5" customHeight="1" x14ac:dyDescent="0.25">
      <c r="A57" s="183"/>
      <c r="B57" s="149"/>
      <c r="C57" s="184"/>
      <c r="D57" s="180"/>
      <c r="E57" s="80" t="str">
        <f>IF($D56="","",VLOOKUP($D56,tol_min!$A$2:$N$55,$T56,FALSE))</f>
        <v/>
      </c>
      <c r="F57" s="114"/>
      <c r="G57" s="115"/>
      <c r="H57" s="185"/>
      <c r="I57" s="181"/>
      <c r="J57" s="186"/>
      <c r="K57" s="121"/>
      <c r="L57" s="187"/>
      <c r="M57" s="122"/>
      <c r="N57" s="181"/>
      <c r="O57" s="186"/>
      <c r="P57" s="121"/>
      <c r="Q57" s="136"/>
      <c r="R57" s="161"/>
      <c r="S57" s="182"/>
      <c r="T57" s="170"/>
      <c r="U57" s="129"/>
    </row>
    <row r="58" spans="1:21" s="27" customFormat="1" ht="13.5" customHeight="1" thickBot="1" x14ac:dyDescent="0.3">
      <c r="A58" s="84"/>
      <c r="B58" s="61"/>
      <c r="C58" s="62"/>
      <c r="D58" s="63"/>
      <c r="E58" s="77" t="str">
        <f>IF($D58="","",VLOOKUP($D58,Tol_max!$A$2:$N$55,$T58,FALSE))</f>
        <v/>
      </c>
      <c r="F58" s="87"/>
      <c r="G58" s="64" t="str">
        <f>IF($F58="","",VLOOKUP($F58,Tol_traitement!$A$2:$D$9,2,FALSE))</f>
        <v/>
      </c>
      <c r="H58" s="56" t="str">
        <f>IF($C58="","",IF(#REF!="",$C58,IF(AND(OR($B58="Longueur Ext",$B58="Ø Arbre"),$G58&lt;&gt;""),($C58+#REF!)-$G58,IF(AND(OR($B58="Longueur Int",$B58="Ø Alésage"),$G58&lt;&gt;""),$C58+#REF!+$G58,$C58+#REF!))))</f>
        <v/>
      </c>
      <c r="I58" s="55"/>
      <c r="J58" s="57" t="str">
        <f>IF($C58="","",IF($E58="",$C58,IF(AND(OR($B58="Longueur Ext",$B58="Ø Arbre"),$G58&lt;&gt;""),($C58+$E58)-$G58,IF(AND(OR($B58="Longueur Int",$B58="Ø Alésage"),$G58&lt;&gt;""),$C58+$E58+$G58,$C58+$E58))))</f>
        <v/>
      </c>
      <c r="K58" s="54"/>
      <c r="L58" s="88"/>
      <c r="M58" s="86" t="str">
        <f>IF($C58="","",IF(#REF!="",$C58,IF(AND(OR($B58="Longueur Ext",$B58="Ø Arbre"),$G58&lt;&gt;""),($C58+#REF!)-$G58,IF(AND(OR($B58="Longueur Int",$B58="Ø Alésage"),$G58&lt;&gt;""),$C58+#REF!+$G58,$C58+#REF!))))</f>
        <v/>
      </c>
      <c r="N58" s="55"/>
      <c r="O58" s="57" t="str">
        <f>IF($C58="","",IF($E58="",$C58,IF(AND(OR($B58="Longueur Ext",$B58="Ø Arbre"),$G58&lt;&gt;""),($C58+$E58)-$G58,IF(AND(OR($B58="Longueur Int",$B58="Ø Alésage"),$G58&lt;&gt;""),$C58+$E58+$G58,$C58+$E58))))</f>
        <v/>
      </c>
      <c r="P58" s="54"/>
      <c r="Q58" s="90"/>
      <c r="R58" s="92" t="str">
        <f>IF(AND((I58)&gt;=(H58),(I58)&lt;=(J58),(I58)&lt;&gt;""),"X","")</f>
        <v/>
      </c>
      <c r="S58" s="59" t="str">
        <f>IF(AND(R58&lt;&gt;"X",I58&lt;&gt;""),"X","")</f>
        <v/>
      </c>
      <c r="T58" s="58">
        <f>IF(C58&lt;=3,2,IF(AND(3&lt;C58,C58&lt;=6),3,IF(AND(6&lt;C58,C58&lt;=10),4,IF(AND(10&lt;C58,C58&lt;=18),5,IF(AND(18&lt;C58,C58&lt;=30),6,IF(AND(30&lt;C58,C58&lt;=50),7,IF(AND(50&lt;C58,C58&lt;=80),8,IF(AND(80&lt;C58,C58&lt;=120),9,IF(AND(120&lt;C58,C58&lt;=180),10,IF(AND(180&lt;C58,C58&lt;=250),11,IF(AND(250&lt;C58,C58&lt;=315),12,IF(AND(315&lt;C58,C58&lt;=400),13,IF(AND(400&lt;C58,C58&lt;=500),14,IF(500&lt;C58,14,FALSE))))))))))))))</f>
        <v>2</v>
      </c>
      <c r="U58" s="60" t="str">
        <f t="shared" ref="U58" si="20">IF(H58="","",IF(J58="","",IF(COUNT(H58)&gt;COUNT(J58),"Attention : erreur sur tolérences","")))</f>
        <v/>
      </c>
    </row>
    <row r="59" spans="1:21" s="26" customFormat="1" ht="32.25" thickBot="1" x14ac:dyDescent="0.3">
      <c r="A59" s="75" t="s">
        <v>210</v>
      </c>
      <c r="B59" s="65" t="s">
        <v>0</v>
      </c>
      <c r="C59" s="65" t="s">
        <v>3</v>
      </c>
      <c r="D59" s="105" t="s">
        <v>131</v>
      </c>
      <c r="E59" s="106"/>
      <c r="F59" s="107" t="s">
        <v>136</v>
      </c>
      <c r="G59" s="105"/>
      <c r="H59" s="44" t="s">
        <v>126</v>
      </c>
      <c r="I59" s="44" t="s">
        <v>212</v>
      </c>
      <c r="J59" s="44" t="s">
        <v>127</v>
      </c>
      <c r="K59" s="44" t="s">
        <v>180</v>
      </c>
      <c r="L59" s="45" t="s">
        <v>211</v>
      </c>
      <c r="M59" s="85" t="s">
        <v>126</v>
      </c>
      <c r="N59" s="44" t="s">
        <v>213</v>
      </c>
      <c r="O59" s="44" t="s">
        <v>127</v>
      </c>
      <c r="P59" s="44" t="s">
        <v>180</v>
      </c>
      <c r="Q59" s="89" t="s">
        <v>211</v>
      </c>
      <c r="R59" s="91" t="s">
        <v>208</v>
      </c>
      <c r="S59" s="45" t="s">
        <v>209</v>
      </c>
    </row>
    <row r="60" spans="1:21" s="27" customFormat="1" ht="13.5" customHeight="1" x14ac:dyDescent="0.25">
      <c r="A60" s="147"/>
      <c r="B60" s="149"/>
      <c r="C60" s="149"/>
      <c r="D60" s="167"/>
      <c r="E60" s="81" t="str">
        <f>IF($D60="","",VLOOKUP($D60,Tol_max!$A$2:$N$55,$T60,FALSE))</f>
        <v/>
      </c>
      <c r="F60" s="154"/>
      <c r="G60" s="156" t="str">
        <f>IF($F60="","",VLOOKUP($F60,Tol_traitement!$A$2:$D$9,2,FALSE))</f>
        <v/>
      </c>
      <c r="H60" s="151" t="str">
        <f>IF($C60="","",IF($E61="",$C60,IF(AND(OR($B60="Longueur Ext",$B60="Ø Arbre"),$G60&lt;&gt;""),($C60+$E61)-$G60,IF(AND(OR($B60="Longueur Int",$B60="Ø Alésage"),$G60&lt;&gt;""),$C60+$E61+$G60,$C60+$E61))))</f>
        <v/>
      </c>
      <c r="I60" s="130"/>
      <c r="J60" s="131" t="str">
        <f>IF($C60="","",IF($E60="",$C60,IF(AND(OR($B60="Longueur Ext",$B60="Ø Arbre"),$G60&lt;&gt;""),($C60+$E60)-$G60,IF(AND(OR($B60="Longueur Int",$B60="Ø Alésage"),$G60&lt;&gt;""),$C60+$E60+$G60,$C60+$E60))))</f>
        <v/>
      </c>
      <c r="K60" s="132"/>
      <c r="L60" s="178"/>
      <c r="M60" s="143" t="str">
        <f>IF($C60="","",IF($E61="",$C60,IF(AND(OR($B60="Longueur Ext",$B60="Ø Arbre"),$G60&lt;&gt;""),($C60+$E61)-$G60,IF(AND(OR($B60="Longueur Int",$B60="Ø Alésage"),$G60&lt;&gt;""),$C60+$E61+$G60,$C60+$E61))))</f>
        <v/>
      </c>
      <c r="N60" s="130"/>
      <c r="O60" s="131" t="str">
        <f>IF($C60="","",IF($E60="",$C60,IF(AND(OR($B60="Longueur Ext",$B60="Ø Arbre"),$G60&lt;&gt;""),($C60+$E60)-$G60,IF(AND(OR($B60="Longueur Int",$B60="Ø Alésage"),$G60&lt;&gt;""),$C60+$E60+$G60,$C60+$E60))))</f>
        <v/>
      </c>
      <c r="P60" s="132"/>
      <c r="Q60" s="139"/>
      <c r="R60" s="163" t="str">
        <f>IF(AND((I60)&gt;=(H60),(I60)&lt;=(J60),(I60)&lt;&gt;""),"X","")</f>
        <v/>
      </c>
      <c r="S60" s="165" t="str">
        <f>IF(AND(R60&lt;&gt;"X",I60&lt;&gt;""),"X","")</f>
        <v/>
      </c>
      <c r="T60" s="170">
        <f>IF(C60&lt;=3,2,IF(AND(3&lt;C60,C60&lt;=6),3,IF(AND(6&lt;C60,C60&lt;=10),4,IF(AND(10&lt;C60,C60&lt;=18),5,IF(AND(18&lt;C60,C60&lt;=30),6,IF(AND(30&lt;C60,C60&lt;=50),7,IF(AND(50&lt;C60,C60&lt;=80),8,IF(AND(80&lt;C60,C60&lt;=120),9,IF(AND(120&lt;C60,C60&lt;=180),10,IF(AND(180&lt;C60,C60&lt;=250),11,IF(AND(250&lt;C60,C60&lt;=315),12,IF(AND(315&lt;C60,C60&lt;=400),13,IF(AND(400&lt;C60,C60&lt;=500),14,IF(500&lt;C60,14,FALSE))))))))))))))</f>
        <v>2</v>
      </c>
      <c r="U60" s="129" t="str">
        <f t="shared" ref="U60" si="21">IF(H60="","",IF(J60="","",IF(COUNT(H60)&gt;COUNT(J60),"Attention : erreur sur tolérences","")))</f>
        <v/>
      </c>
    </row>
    <row r="61" spans="1:21" s="27" customFormat="1" ht="13.5" customHeight="1" x14ac:dyDescent="0.25">
      <c r="A61" s="147"/>
      <c r="B61" s="149"/>
      <c r="C61" s="149"/>
      <c r="D61" s="167"/>
      <c r="E61" s="81" t="str">
        <f>IF($D60="","",VLOOKUP($D60,tol_min!$A$2:$N$55,$T60,FALSE))</f>
        <v/>
      </c>
      <c r="F61" s="154"/>
      <c r="G61" s="156"/>
      <c r="H61" s="151"/>
      <c r="I61" s="130"/>
      <c r="J61" s="131"/>
      <c r="K61" s="132"/>
      <c r="L61" s="178"/>
      <c r="M61" s="143"/>
      <c r="N61" s="130"/>
      <c r="O61" s="131"/>
      <c r="P61" s="132"/>
      <c r="Q61" s="139"/>
      <c r="R61" s="163"/>
      <c r="S61" s="165"/>
      <c r="T61" s="170"/>
      <c r="U61" s="129"/>
    </row>
    <row r="62" spans="1:21" s="27" customFormat="1" ht="13.5" customHeight="1" x14ac:dyDescent="0.25">
      <c r="A62" s="173"/>
      <c r="B62" s="134"/>
      <c r="C62" s="134"/>
      <c r="D62" s="174"/>
      <c r="E62" s="82" t="str">
        <f>IF($D62="","",VLOOKUP($D62,Tol_max!$A$2:$N$55,$T62,FALSE))</f>
        <v/>
      </c>
      <c r="F62" s="177"/>
      <c r="G62" s="171" t="str">
        <f>IF($F62="","",VLOOKUP($F62,Tol_traitement!$A$2:$D$9,2,FALSE))</f>
        <v/>
      </c>
      <c r="H62" s="176" t="str">
        <f>IF($C62="","",IF($E63="",$C62,IF(AND(OR($B62="Longueur Ext",$B62="Ø Arbre"),$G62&lt;&gt;""),($C62+$E63)-$G62,IF(AND(OR($B62="Longueur Int",$B62="Ø Alésage"),$G62&lt;&gt;""),$C62+$E63+$G62,$C62+$E63))))</f>
        <v/>
      </c>
      <c r="I62" s="145"/>
      <c r="J62" s="146" t="str">
        <f>IF($C62="","",IF($E62="",$C62,IF(AND(OR($B62="Longueur Ext",$B62="Ø Arbre"),$G62&lt;&gt;""),($C62+$E62)-$G62,IF(AND(OR($B62="Longueur Int",$B62="Ø Alésage"),$G62&lt;&gt;""),$C62+$E62+$G62,$C62+$E62))))</f>
        <v/>
      </c>
      <c r="K62" s="140"/>
      <c r="L62" s="179"/>
      <c r="M62" s="144" t="str">
        <f>IF($C62="","",IF($E63="",$C62,IF(AND(OR($B62="Longueur Ext",$B62="Ø Arbre"),$G62&lt;&gt;""),($C62+$E63)-$G62,IF(AND(OR($B62="Longueur Int",$B62="Ø Alésage"),$G62&lt;&gt;""),$C62+$E63+$G62,$C62+$E63))))</f>
        <v/>
      </c>
      <c r="N62" s="145"/>
      <c r="O62" s="146" t="str">
        <f>IF($C62="","",IF($E62="",$C62,IF(AND(OR($B62="Longueur Ext",$B62="Ø Arbre"),$G62&lt;&gt;""),($C62+$E62)-$G62,IF(AND(OR($B62="Longueur Int",$B62="Ø Alésage"),$G62&lt;&gt;""),$C62+$E62+$G62,$C62+$E62))))</f>
        <v/>
      </c>
      <c r="P62" s="140"/>
      <c r="Q62" s="141"/>
      <c r="R62" s="172" t="str">
        <f>IF(AND((I62)&gt;=(H62),(I62)&lt;=(J62),(I62)&lt;&gt;""),"X","")</f>
        <v/>
      </c>
      <c r="S62" s="175" t="str">
        <f>IF(AND(R62&lt;&gt;"X",I62&lt;&gt;""),"X","")</f>
        <v/>
      </c>
      <c r="T62" s="170">
        <f>IF(C62&lt;=3,2,IF(AND(3&lt;C62,C62&lt;=6),3,IF(AND(6&lt;C62,C62&lt;=10),4,IF(AND(10&lt;C62,C62&lt;=18),5,IF(AND(18&lt;C62,C62&lt;=30),6,IF(AND(30&lt;C62,C62&lt;=50),7,IF(AND(50&lt;C62,C62&lt;=80),8,IF(AND(80&lt;C62,C62&lt;=120),9,IF(AND(120&lt;C62,C62&lt;=180),10,IF(AND(180&lt;C62,C62&lt;=250),11,IF(AND(250&lt;C62,C62&lt;=315),12,IF(AND(315&lt;C62,C62&lt;=400),13,IF(AND(400&lt;C62,C62&lt;=500),14,IF(500&lt;C62,14,FALSE))))))))))))))</f>
        <v>2</v>
      </c>
      <c r="U62" s="129" t="str">
        <f t="shared" ref="U62" si="22">IF(H62="","",IF(J62="","",IF(COUNT(H62)&gt;COUNT(J62),"Attention : erreur sur tolérences","")))</f>
        <v/>
      </c>
    </row>
    <row r="63" spans="1:21" s="27" customFormat="1" ht="13.5" customHeight="1" x14ac:dyDescent="0.25">
      <c r="A63" s="173"/>
      <c r="B63" s="134"/>
      <c r="C63" s="134"/>
      <c r="D63" s="174"/>
      <c r="E63" s="82" t="str">
        <f>IF($D62="","",VLOOKUP($D62,tol_min!$A$2:$N$55,$T62,FALSE))</f>
        <v/>
      </c>
      <c r="F63" s="177"/>
      <c r="G63" s="171"/>
      <c r="H63" s="176"/>
      <c r="I63" s="145"/>
      <c r="J63" s="146"/>
      <c r="K63" s="140"/>
      <c r="L63" s="179"/>
      <c r="M63" s="144"/>
      <c r="N63" s="145"/>
      <c r="O63" s="146"/>
      <c r="P63" s="140"/>
      <c r="Q63" s="141"/>
      <c r="R63" s="172"/>
      <c r="S63" s="175"/>
      <c r="T63" s="170"/>
      <c r="U63" s="129"/>
    </row>
    <row r="64" spans="1:21" s="27" customFormat="1" ht="13.5" customHeight="1" x14ac:dyDescent="0.25">
      <c r="A64" s="147"/>
      <c r="B64" s="149"/>
      <c r="C64" s="149"/>
      <c r="D64" s="167"/>
      <c r="E64" s="81" t="str">
        <f>IF($D64="","",VLOOKUP($D64,Tol_max!$A$2:$N$55,$T64,FALSE))</f>
        <v/>
      </c>
      <c r="F64" s="154"/>
      <c r="G64" s="156" t="str">
        <f>IF($F64="","",VLOOKUP($F64,Tol_traitement!$A$2:$D$9,2,FALSE))</f>
        <v/>
      </c>
      <c r="H64" s="151" t="str">
        <f>IF($C64="","",IF($E65="",$C64,IF(AND(OR($B64="Longueur Ext",$B64="Ø Arbre"),$G64&lt;&gt;""),($C64+$E65)-$G64,IF(AND(OR($B64="Longueur Int",$B64="Ø Alésage"),$G64&lt;&gt;""),$C64+$E65+$G64,$C64+$E65))))</f>
        <v/>
      </c>
      <c r="I64" s="130"/>
      <c r="J64" s="131" t="str">
        <f>IF($C64="","",IF($E64="",$C64,IF(AND(OR($B64="Longueur Ext",$B64="Ø Arbre"),$G64&lt;&gt;""),($C64+$E64)-$G64,IF(AND(OR($B64="Longueur Int",$B64="Ø Alésage"),$G64&lt;&gt;""),$C64+$E64+$G64,$C64+$E64))))</f>
        <v/>
      </c>
      <c r="K64" s="132"/>
      <c r="L64" s="178"/>
      <c r="M64" s="143" t="str">
        <f>IF($C64="","",IF($E65="",$C64,IF(AND(OR($B64="Longueur Ext",$B64="Ø Arbre"),$G64&lt;&gt;""),($C64+$E65)-$G64,IF(AND(OR($B64="Longueur Int",$B64="Ø Alésage"),$G64&lt;&gt;""),$C64+$E65+$G64,$C64+$E65))))</f>
        <v/>
      </c>
      <c r="N64" s="130"/>
      <c r="O64" s="131" t="str">
        <f>IF($C64="","",IF($E64="",$C64,IF(AND(OR($B64="Longueur Ext",$B64="Ø Arbre"),$G64&lt;&gt;""),($C64+$E64)-$G64,IF(AND(OR($B64="Longueur Int",$B64="Ø Alésage"),$G64&lt;&gt;""),$C64+$E64+$G64,$C64+$E64))))</f>
        <v/>
      </c>
      <c r="P64" s="132"/>
      <c r="Q64" s="139"/>
      <c r="R64" s="163" t="str">
        <f>IF(AND((I64)&gt;=(H64),(I64)&lt;=(J64),(I64)&lt;&gt;""),"X","")</f>
        <v/>
      </c>
      <c r="S64" s="165" t="str">
        <f>IF(AND(R64&lt;&gt;"X",I64&lt;&gt;""),"X","")</f>
        <v/>
      </c>
      <c r="T64" s="170">
        <f>IF(C64&lt;=3,2,IF(AND(3&lt;C64,C64&lt;=6),3,IF(AND(6&lt;C64,C64&lt;=10),4,IF(AND(10&lt;C64,C64&lt;=18),5,IF(AND(18&lt;C64,C64&lt;=30),6,IF(AND(30&lt;C64,C64&lt;=50),7,IF(AND(50&lt;C64,C64&lt;=80),8,IF(AND(80&lt;C64,C64&lt;=120),9,IF(AND(120&lt;C64,C64&lt;=180),10,IF(AND(180&lt;C64,C64&lt;=250),11,IF(AND(250&lt;C64,C64&lt;=315),12,IF(AND(315&lt;C64,C64&lt;=400),13,IF(AND(400&lt;C64,C64&lt;=500),14,IF(500&lt;C64,14,FALSE))))))))))))))</f>
        <v>2</v>
      </c>
      <c r="U64" s="129" t="str">
        <f t="shared" ref="U64" si="23">IF(H64="","",IF(J64="","",IF(COUNT(H64)&gt;COUNT(J64),"Attention : erreur sur tolérences","")))</f>
        <v/>
      </c>
    </row>
    <row r="65" spans="1:21" s="27" customFormat="1" ht="13.5" customHeight="1" x14ac:dyDescent="0.25">
      <c r="A65" s="147"/>
      <c r="B65" s="149"/>
      <c r="C65" s="149"/>
      <c r="D65" s="167"/>
      <c r="E65" s="81" t="str">
        <f>IF($D64="","",VLOOKUP($D64,tol_min!$A$2:$N$55,$T64,FALSE))</f>
        <v/>
      </c>
      <c r="F65" s="154"/>
      <c r="G65" s="156"/>
      <c r="H65" s="151"/>
      <c r="I65" s="130"/>
      <c r="J65" s="131"/>
      <c r="K65" s="132"/>
      <c r="L65" s="178"/>
      <c r="M65" s="143"/>
      <c r="N65" s="130"/>
      <c r="O65" s="131"/>
      <c r="P65" s="132"/>
      <c r="Q65" s="139"/>
      <c r="R65" s="163"/>
      <c r="S65" s="165"/>
      <c r="T65" s="170"/>
      <c r="U65" s="129"/>
    </row>
    <row r="66" spans="1:21" s="27" customFormat="1" ht="13.5" customHeight="1" x14ac:dyDescent="0.25">
      <c r="A66" s="173"/>
      <c r="B66" s="134"/>
      <c r="C66" s="134"/>
      <c r="D66" s="174"/>
      <c r="E66" s="82" t="str">
        <f>IF($D66="","",VLOOKUP($D66,Tol_max!$A$2:$N$55,$T66,FALSE))</f>
        <v/>
      </c>
      <c r="F66" s="177"/>
      <c r="G66" s="171" t="str">
        <f>IF($F66="","",VLOOKUP($F66,Tol_traitement!$A$2:$D$9,2,FALSE))</f>
        <v/>
      </c>
      <c r="H66" s="176" t="str">
        <f>IF($C66="","",IF($E67="",$C66,IF(AND(OR($B66="Longueur Ext",$B66="Ø Arbre"),$G66&lt;&gt;""),($C66+$E67)-$G66,IF(AND(OR($B66="Longueur Int",$B66="Ø Alésage"),$G66&lt;&gt;""),$C66+$E67+$G66,$C66+$E67))))</f>
        <v/>
      </c>
      <c r="I66" s="145"/>
      <c r="J66" s="146" t="str">
        <f>IF($C66="","",IF($E66="",$C66,IF(AND(OR($B66="Longueur Ext",$B66="Ø Arbre"),$G66&lt;&gt;""),($C66+$E66)-$G66,IF(AND(OR($B66="Longueur Int",$B66="Ø Alésage"),$G66&lt;&gt;""),$C66+$E66+$G66,$C66+$E66))))</f>
        <v/>
      </c>
      <c r="K66" s="140"/>
      <c r="L66" s="179"/>
      <c r="M66" s="144" t="str">
        <f>IF($C66="","",IF($E67="",$C66,IF(AND(OR($B66="Longueur Ext",$B66="Ø Arbre"),$G66&lt;&gt;""),($C66+$E67)-$G66,IF(AND(OR($B66="Longueur Int",$B66="Ø Alésage"),$G66&lt;&gt;""),$C66+$E67+$G66,$C66+$E67))))</f>
        <v/>
      </c>
      <c r="N66" s="145"/>
      <c r="O66" s="146" t="str">
        <f>IF($C66="","",IF($E66="",$C66,IF(AND(OR($B66="Longueur Ext",$B66="Ø Arbre"),$G66&lt;&gt;""),($C66+$E66)-$G66,IF(AND(OR($B66="Longueur Int",$B66="Ø Alésage"),$G66&lt;&gt;""),$C66+$E66+$G66,$C66+$E66))))</f>
        <v/>
      </c>
      <c r="P66" s="140"/>
      <c r="Q66" s="141"/>
      <c r="R66" s="172" t="str">
        <f>IF(AND((I66)&gt;=(H66),(I66)&lt;=(J66),(I66)&lt;&gt;""),"X","")</f>
        <v/>
      </c>
      <c r="S66" s="175" t="str">
        <f>IF(AND(R66&lt;&gt;"X",I66&lt;&gt;""),"X","")</f>
        <v/>
      </c>
      <c r="T66" s="170">
        <f>IF(C66&lt;=3,2,IF(AND(3&lt;C66,C66&lt;=6),3,IF(AND(6&lt;C66,C66&lt;=10),4,IF(AND(10&lt;C66,C66&lt;=18),5,IF(AND(18&lt;C66,C66&lt;=30),6,IF(AND(30&lt;C66,C66&lt;=50),7,IF(AND(50&lt;C66,C66&lt;=80),8,IF(AND(80&lt;C66,C66&lt;=120),9,IF(AND(120&lt;C66,C66&lt;=180),10,IF(AND(180&lt;C66,C66&lt;=250),11,IF(AND(250&lt;C66,C66&lt;=315),12,IF(AND(315&lt;C66,C66&lt;=400),13,IF(AND(400&lt;C66,C66&lt;=500),14,IF(500&lt;C66,14,FALSE))))))))))))))</f>
        <v>2</v>
      </c>
      <c r="U66" s="129" t="str">
        <f t="shared" ref="U66" si="24">IF(H66="","",IF(J66="","",IF(COUNT(H66)&gt;COUNT(J66),"Attention : erreur sur tolérences","")))</f>
        <v/>
      </c>
    </row>
    <row r="67" spans="1:21" s="27" customFormat="1" ht="13.5" customHeight="1" x14ac:dyDescent="0.25">
      <c r="A67" s="173"/>
      <c r="B67" s="134"/>
      <c r="C67" s="134"/>
      <c r="D67" s="174"/>
      <c r="E67" s="82" t="str">
        <f>IF($D66="","",VLOOKUP($D66,tol_min!$A$2:$N$55,$T66,FALSE))</f>
        <v/>
      </c>
      <c r="F67" s="177"/>
      <c r="G67" s="171"/>
      <c r="H67" s="176"/>
      <c r="I67" s="145"/>
      <c r="J67" s="146"/>
      <c r="K67" s="140"/>
      <c r="L67" s="179"/>
      <c r="M67" s="144"/>
      <c r="N67" s="145"/>
      <c r="O67" s="146"/>
      <c r="P67" s="140"/>
      <c r="Q67" s="141"/>
      <c r="R67" s="172"/>
      <c r="S67" s="175"/>
      <c r="T67" s="170"/>
      <c r="U67" s="129"/>
    </row>
    <row r="68" spans="1:21" s="27" customFormat="1" ht="13.5" customHeight="1" x14ac:dyDescent="0.25">
      <c r="A68" s="147"/>
      <c r="B68" s="149"/>
      <c r="C68" s="149"/>
      <c r="D68" s="167"/>
      <c r="E68" s="81" t="str">
        <f>IF($D68="","",VLOOKUP($D68,Tol_max!$A$2:$N$55,$T68,FALSE))</f>
        <v/>
      </c>
      <c r="F68" s="154"/>
      <c r="G68" s="156" t="str">
        <f>IF($F68="","",VLOOKUP($F68,Tol_traitement!$A$2:$D$9,2,FALSE))</f>
        <v/>
      </c>
      <c r="H68" s="151" t="str">
        <f>IF($C68="","",IF($E69="",$C68,IF(AND(OR($B68="Longueur Ext",$B68="Ø Arbre"),$G68&lt;&gt;""),($C68+$E69)-$G68,IF(AND(OR($B68="Longueur Int",$B68="Ø Alésage"),$G68&lt;&gt;""),$C68+$E69+$G68,$C68+$E69))))</f>
        <v/>
      </c>
      <c r="I68" s="130"/>
      <c r="J68" s="131" t="str">
        <f>IF($C68="","",IF($E68="",$C68,IF(AND(OR($B68="Longueur Ext",$B68="Ø Arbre"),$G68&lt;&gt;""),($C68+$E68)-$G68,IF(AND(OR($B68="Longueur Int",$B68="Ø Alésage"),$G68&lt;&gt;""),$C68+$E68+$G68,$C68+$E68))))</f>
        <v/>
      </c>
      <c r="K68" s="132"/>
      <c r="L68" s="178"/>
      <c r="M68" s="143" t="str">
        <f>IF($C68="","",IF($E69="",$C68,IF(AND(OR($B68="Longueur Ext",$B68="Ø Arbre"),$G68&lt;&gt;""),($C68+$E69)-$G68,IF(AND(OR($B68="Longueur Int",$B68="Ø Alésage"),$G68&lt;&gt;""),$C68+$E69+$G68,$C68+$E69))))</f>
        <v/>
      </c>
      <c r="N68" s="130"/>
      <c r="O68" s="131" t="str">
        <f>IF($C68="","",IF($E68="",$C68,IF(AND(OR($B68="Longueur Ext",$B68="Ø Arbre"),$G68&lt;&gt;""),($C68+$E68)-$G68,IF(AND(OR($B68="Longueur Int",$B68="Ø Alésage"),$G68&lt;&gt;""),$C68+$E68+$G68,$C68+$E68))))</f>
        <v/>
      </c>
      <c r="P68" s="132"/>
      <c r="Q68" s="139"/>
      <c r="R68" s="163" t="str">
        <f>IF(AND((I68)&gt;=(H68),(I68)&lt;=(J68),(I68)&lt;&gt;""),"X","")</f>
        <v/>
      </c>
      <c r="S68" s="165" t="str">
        <f>IF(AND(R68&lt;&gt;"X",I68&lt;&gt;""),"X","")</f>
        <v/>
      </c>
      <c r="T68" s="170">
        <f>IF(C68&lt;=3,2,IF(AND(3&lt;C68,C68&lt;=6),3,IF(AND(6&lt;C68,C68&lt;=10),4,IF(AND(10&lt;C68,C68&lt;=18),5,IF(AND(18&lt;C68,C68&lt;=30),6,IF(AND(30&lt;C68,C68&lt;=50),7,IF(AND(50&lt;C68,C68&lt;=80),8,IF(AND(80&lt;C68,C68&lt;=120),9,IF(AND(120&lt;C68,C68&lt;=180),10,IF(AND(180&lt;C68,C68&lt;=250),11,IF(AND(250&lt;C68,C68&lt;=315),12,IF(AND(315&lt;C68,C68&lt;=400),13,IF(AND(400&lt;C68,C68&lt;=500),14,IF(500&lt;C68,14,FALSE))))))))))))))</f>
        <v>2</v>
      </c>
      <c r="U68" s="129" t="str">
        <f t="shared" ref="U68" si="25">IF(H68="","",IF(J68="","",IF(COUNT(H68)&gt;COUNT(J68),"Attention : erreur sur tolérences","")))</f>
        <v/>
      </c>
    </row>
    <row r="69" spans="1:21" s="27" customFormat="1" ht="13.5" customHeight="1" x14ac:dyDescent="0.25">
      <c r="A69" s="147"/>
      <c r="B69" s="149"/>
      <c r="C69" s="149"/>
      <c r="D69" s="167"/>
      <c r="E69" s="81" t="str">
        <f>IF($D68="","",VLOOKUP($D68,tol_min!$A$2:$N$55,$T68,FALSE))</f>
        <v/>
      </c>
      <c r="F69" s="154"/>
      <c r="G69" s="156"/>
      <c r="H69" s="151"/>
      <c r="I69" s="130"/>
      <c r="J69" s="131"/>
      <c r="K69" s="132"/>
      <c r="L69" s="178"/>
      <c r="M69" s="143"/>
      <c r="N69" s="130"/>
      <c r="O69" s="131"/>
      <c r="P69" s="132"/>
      <c r="Q69" s="139"/>
      <c r="R69" s="163"/>
      <c r="S69" s="165"/>
      <c r="T69" s="170"/>
      <c r="U69" s="129"/>
    </row>
    <row r="70" spans="1:21" s="27" customFormat="1" ht="13.5" customHeight="1" x14ac:dyDescent="0.25">
      <c r="A70" s="173"/>
      <c r="B70" s="134"/>
      <c r="C70" s="134"/>
      <c r="D70" s="174"/>
      <c r="E70" s="82" t="str">
        <f>IF($D70="","",VLOOKUP($D70,Tol_max!$A$2:$N$55,$T70,FALSE))</f>
        <v/>
      </c>
      <c r="F70" s="177"/>
      <c r="G70" s="171" t="str">
        <f>IF($F70="","",VLOOKUP($F70,Tol_traitement!$A$2:$D$9,2,FALSE))</f>
        <v/>
      </c>
      <c r="H70" s="176" t="str">
        <f>IF($C70="","",IF($E71="",$C70,IF(AND(OR($B70="Longueur Ext",$B70="Ø Arbre"),$G70&lt;&gt;""),($C70+$E71)-$G70,IF(AND(OR($B70="Longueur Int",$B70="Ø Alésage"),$G70&lt;&gt;""),$C70+$E71+$G70,$C70+$E71))))</f>
        <v/>
      </c>
      <c r="I70" s="145"/>
      <c r="J70" s="146" t="str">
        <f>IF($C70="","",IF($E70="",$C70,IF(AND(OR($B70="Longueur Ext",$B70="Ø Arbre"),$G70&lt;&gt;""),($C70+$E70)-$G70,IF(AND(OR($B70="Longueur Int",$B70="Ø Alésage"),$G70&lt;&gt;""),$C70+$E70+$G70,$C70+$E70))))</f>
        <v/>
      </c>
      <c r="K70" s="140"/>
      <c r="L70" s="179"/>
      <c r="M70" s="144" t="str">
        <f>IF($C70="","",IF($E71="",$C70,IF(AND(OR($B70="Longueur Ext",$B70="Ø Arbre"),$G70&lt;&gt;""),($C70+$E71)-$G70,IF(AND(OR($B70="Longueur Int",$B70="Ø Alésage"),$G70&lt;&gt;""),$C70+$E71+$G70,$C70+$E71))))</f>
        <v/>
      </c>
      <c r="N70" s="145"/>
      <c r="O70" s="146" t="str">
        <f>IF($C70="","",IF($E70="",$C70,IF(AND(OR($B70="Longueur Ext",$B70="Ø Arbre"),$G70&lt;&gt;""),($C70+$E70)-$G70,IF(AND(OR($B70="Longueur Int",$B70="Ø Alésage"),$G70&lt;&gt;""),$C70+$E70+$G70,$C70+$E70))))</f>
        <v/>
      </c>
      <c r="P70" s="140"/>
      <c r="Q70" s="141"/>
      <c r="R70" s="172" t="str">
        <f>IF(AND((I70)&gt;=(H70),(I70)&lt;=(J70),(I70)&lt;&gt;""),"X","")</f>
        <v/>
      </c>
      <c r="S70" s="175" t="str">
        <f>IF(AND(R70&lt;&gt;"X",I70&lt;&gt;""),"X","")</f>
        <v/>
      </c>
      <c r="T70" s="170">
        <f>IF(C70&lt;=3,2,IF(AND(3&lt;C70,C70&lt;=6),3,IF(AND(6&lt;C70,C70&lt;=10),4,IF(AND(10&lt;C70,C70&lt;=18),5,IF(AND(18&lt;C70,C70&lt;=30),6,IF(AND(30&lt;C70,C70&lt;=50),7,IF(AND(50&lt;C70,C70&lt;=80),8,IF(AND(80&lt;C70,C70&lt;=120),9,IF(AND(120&lt;C70,C70&lt;=180),10,IF(AND(180&lt;C70,C70&lt;=250),11,IF(AND(250&lt;C70,C70&lt;=315),12,IF(AND(315&lt;C70,C70&lt;=400),13,IF(AND(400&lt;C70,C70&lt;=500),14,IF(500&lt;C70,14,FALSE))))))))))))))</f>
        <v>2</v>
      </c>
      <c r="U70" s="129" t="str">
        <f t="shared" ref="U70" si="26">IF(H70="","",IF(J70="","",IF(COUNT(H70)&gt;COUNT(J70),"Attention : erreur sur tolérences","")))</f>
        <v/>
      </c>
    </row>
    <row r="71" spans="1:21" s="27" customFormat="1" ht="13.5" customHeight="1" x14ac:dyDescent="0.25">
      <c r="A71" s="173"/>
      <c r="B71" s="134"/>
      <c r="C71" s="134"/>
      <c r="D71" s="174"/>
      <c r="E71" s="82" t="str">
        <f>IF($D70="","",VLOOKUP($D70,tol_min!$A$2:$N$55,$T70,FALSE))</f>
        <v/>
      </c>
      <c r="F71" s="177"/>
      <c r="G71" s="171"/>
      <c r="H71" s="176"/>
      <c r="I71" s="145"/>
      <c r="J71" s="146"/>
      <c r="K71" s="140"/>
      <c r="L71" s="179"/>
      <c r="M71" s="144"/>
      <c r="N71" s="145"/>
      <c r="O71" s="146"/>
      <c r="P71" s="140"/>
      <c r="Q71" s="141"/>
      <c r="R71" s="172"/>
      <c r="S71" s="175"/>
      <c r="T71" s="170"/>
      <c r="U71" s="129"/>
    </row>
    <row r="72" spans="1:21" s="27" customFormat="1" ht="13.5" customHeight="1" x14ac:dyDescent="0.25">
      <c r="A72" s="147"/>
      <c r="B72" s="149"/>
      <c r="C72" s="149"/>
      <c r="D72" s="167"/>
      <c r="E72" s="81" t="str">
        <f>IF($D72="","",VLOOKUP($D72,Tol_max!$A$2:$N$55,$T72,FALSE))</f>
        <v/>
      </c>
      <c r="F72" s="154"/>
      <c r="G72" s="156" t="str">
        <f>IF($F72="","",VLOOKUP($F72,Tol_traitement!$A$2:$D$9,2,FALSE))</f>
        <v/>
      </c>
      <c r="H72" s="151" t="str">
        <f>IF($C72="","",IF($E73="",$C72,IF(AND(OR($B72="Longueur Ext",$B72="Ø Arbre"),$G72&lt;&gt;""),($C72+$E73)-$G72,IF(AND(OR($B72="Longueur Int",$B72="Ø Alésage"),$G72&lt;&gt;""),$C72+$E73+$G72,$C72+$E73))))</f>
        <v/>
      </c>
      <c r="I72" s="130"/>
      <c r="J72" s="131" t="str">
        <f>IF($C72="","",IF($E72="",$C72,IF(AND(OR($B72="Longueur Ext",$B72="Ø Arbre"),$G72&lt;&gt;""),($C72+$E72)-$G72,IF(AND(OR($B72="Longueur Int",$B72="Ø Alésage"),$G72&lt;&gt;""),$C72+$E72+$G72,$C72+$E72))))</f>
        <v/>
      </c>
      <c r="K72" s="132"/>
      <c r="L72" s="178"/>
      <c r="M72" s="143" t="str">
        <f>IF($C72="","",IF($E73="",$C72,IF(AND(OR($B72="Longueur Ext",$B72="Ø Arbre"),$G72&lt;&gt;""),($C72+$E73)-$G72,IF(AND(OR($B72="Longueur Int",$B72="Ø Alésage"),$G72&lt;&gt;""),$C72+$E73+$G72,$C72+$E73))))</f>
        <v/>
      </c>
      <c r="N72" s="130"/>
      <c r="O72" s="131" t="str">
        <f>IF($C72="","",IF($E72="",$C72,IF(AND(OR($B72="Longueur Ext",$B72="Ø Arbre"),$G72&lt;&gt;""),($C72+$E72)-$G72,IF(AND(OR($B72="Longueur Int",$B72="Ø Alésage"),$G72&lt;&gt;""),$C72+$E72+$G72,$C72+$E72))))</f>
        <v/>
      </c>
      <c r="P72" s="132"/>
      <c r="Q72" s="139"/>
      <c r="R72" s="163" t="str">
        <f>IF(AND((I72)&gt;=(H72),(I72)&lt;=(J72),(I72)&lt;&gt;""),"X","")</f>
        <v/>
      </c>
      <c r="S72" s="165" t="str">
        <f>IF(AND(R72&lt;&gt;"X",I72&lt;&gt;""),"X","")</f>
        <v/>
      </c>
      <c r="T72" s="170">
        <f>IF(C72&lt;=3,2,IF(AND(3&lt;C72,C72&lt;=6),3,IF(AND(6&lt;C72,C72&lt;=10),4,IF(AND(10&lt;C72,C72&lt;=18),5,IF(AND(18&lt;C72,C72&lt;=30),6,IF(AND(30&lt;C72,C72&lt;=50),7,IF(AND(50&lt;C72,C72&lt;=80),8,IF(AND(80&lt;C72,C72&lt;=120),9,IF(AND(120&lt;C72,C72&lt;=180),10,IF(AND(180&lt;C72,C72&lt;=250),11,IF(AND(250&lt;C72,C72&lt;=315),12,IF(AND(315&lt;C72,C72&lt;=400),13,IF(AND(400&lt;C72,C72&lt;=500),14,IF(500&lt;C72,14,FALSE))))))))))))))</f>
        <v>2</v>
      </c>
      <c r="U72" s="129" t="str">
        <f t="shared" ref="U72" si="27">IF(H72="","",IF(J72="","",IF(COUNT(H72)&gt;COUNT(J72),"Attention : erreur sur tolérences","")))</f>
        <v/>
      </c>
    </row>
    <row r="73" spans="1:21" s="27" customFormat="1" ht="13.5" customHeight="1" x14ac:dyDescent="0.25">
      <c r="A73" s="147"/>
      <c r="B73" s="149"/>
      <c r="C73" s="149"/>
      <c r="D73" s="167"/>
      <c r="E73" s="81" t="str">
        <f>IF($D72="","",VLOOKUP($D72,tol_min!$A$2:$N$55,$T72,FALSE))</f>
        <v/>
      </c>
      <c r="F73" s="154"/>
      <c r="G73" s="156"/>
      <c r="H73" s="151"/>
      <c r="I73" s="130"/>
      <c r="J73" s="131"/>
      <c r="K73" s="132"/>
      <c r="L73" s="178"/>
      <c r="M73" s="143"/>
      <c r="N73" s="130"/>
      <c r="O73" s="131"/>
      <c r="P73" s="132"/>
      <c r="Q73" s="139"/>
      <c r="R73" s="163"/>
      <c r="S73" s="165"/>
      <c r="T73" s="170"/>
      <c r="U73" s="129"/>
    </row>
    <row r="74" spans="1:21" s="27" customFormat="1" ht="13.5" customHeight="1" x14ac:dyDescent="0.25">
      <c r="A74" s="173"/>
      <c r="B74" s="134"/>
      <c r="C74" s="134"/>
      <c r="D74" s="174"/>
      <c r="E74" s="82" t="str">
        <f>IF($D74="","",VLOOKUP($D74,Tol_max!$A$2:$N$55,$T74,FALSE))</f>
        <v/>
      </c>
      <c r="F74" s="177"/>
      <c r="G74" s="171" t="str">
        <f>IF($F74="","",VLOOKUP($F74,Tol_traitement!$A$2:$D$9,2,FALSE))</f>
        <v/>
      </c>
      <c r="H74" s="176" t="str">
        <f>IF($C74="","",IF($E75="",$C74,IF(AND(OR($B74="Longueur Ext",$B74="Ø Arbre"),$G74&lt;&gt;""),($C74+$E75)-$G74,IF(AND(OR($B74="Longueur Int",$B74="Ø Alésage"),$G74&lt;&gt;""),$C74+$E75+$G74,$C74+$E75))))</f>
        <v/>
      </c>
      <c r="I74" s="145"/>
      <c r="J74" s="146" t="str">
        <f>IF($C74="","",IF($E74="",$C74,IF(AND(OR($B74="Longueur Ext",$B74="Ø Arbre"),$G74&lt;&gt;""),($C74+$E74)-$G74,IF(AND(OR($B74="Longueur Int",$B74="Ø Alésage"),$G74&lt;&gt;""),$C74+$E74+$G74,$C74+$E74))))</f>
        <v/>
      </c>
      <c r="K74" s="140"/>
      <c r="L74" s="179"/>
      <c r="M74" s="144" t="str">
        <f>IF($C74="","",IF($E75="",$C74,IF(AND(OR($B74="Longueur Ext",$B74="Ø Arbre"),$G74&lt;&gt;""),($C74+$E75)-$G74,IF(AND(OR($B74="Longueur Int",$B74="Ø Alésage"),$G74&lt;&gt;""),$C74+$E75+$G74,$C74+$E75))))</f>
        <v/>
      </c>
      <c r="N74" s="145"/>
      <c r="O74" s="146" t="str">
        <f>IF($C74="","",IF($E74="",$C74,IF(AND(OR($B74="Longueur Ext",$B74="Ø Arbre"),$G74&lt;&gt;""),($C74+$E74)-$G74,IF(AND(OR($B74="Longueur Int",$B74="Ø Alésage"),$G74&lt;&gt;""),$C74+$E74+$G74,$C74+$E74))))</f>
        <v/>
      </c>
      <c r="P74" s="140"/>
      <c r="Q74" s="141"/>
      <c r="R74" s="172" t="str">
        <f>IF(AND((I74)&gt;=(H74),(I74)&lt;=(J74),(I74)&lt;&gt;""),"X","")</f>
        <v/>
      </c>
      <c r="S74" s="175" t="str">
        <f>IF(AND(R74&lt;&gt;"X",I74&lt;&gt;""),"X","")</f>
        <v/>
      </c>
      <c r="T74" s="170">
        <f>IF(C74&lt;=3,2,IF(AND(3&lt;C74,C74&lt;=6),3,IF(AND(6&lt;C74,C74&lt;=10),4,IF(AND(10&lt;C74,C74&lt;=18),5,IF(AND(18&lt;C74,C74&lt;=30),6,IF(AND(30&lt;C74,C74&lt;=50),7,IF(AND(50&lt;C74,C74&lt;=80),8,IF(AND(80&lt;C74,C74&lt;=120),9,IF(AND(120&lt;C74,C74&lt;=180),10,IF(AND(180&lt;C74,C74&lt;=250),11,IF(AND(250&lt;C74,C74&lt;=315),12,IF(AND(315&lt;C74,C74&lt;=400),13,IF(AND(400&lt;C74,C74&lt;=500),14,IF(500&lt;C74,14,FALSE))))))))))))))</f>
        <v>2</v>
      </c>
      <c r="U74" s="129" t="str">
        <f t="shared" ref="U74" si="28">IF(H74="","",IF(J74="","",IF(COUNT(H74)&gt;COUNT(J74),"Attention : erreur sur tolérences","")))</f>
        <v/>
      </c>
    </row>
    <row r="75" spans="1:21" s="27" customFormat="1" ht="13.5" customHeight="1" x14ac:dyDescent="0.25">
      <c r="A75" s="173"/>
      <c r="B75" s="134"/>
      <c r="C75" s="134"/>
      <c r="D75" s="174"/>
      <c r="E75" s="82" t="str">
        <f>IF($D74="","",VLOOKUP($D74,tol_min!$A$2:$N$55,$T74,FALSE))</f>
        <v/>
      </c>
      <c r="F75" s="177"/>
      <c r="G75" s="171"/>
      <c r="H75" s="176"/>
      <c r="I75" s="145"/>
      <c r="J75" s="146"/>
      <c r="K75" s="140"/>
      <c r="L75" s="179"/>
      <c r="M75" s="144"/>
      <c r="N75" s="145"/>
      <c r="O75" s="146"/>
      <c r="P75" s="140"/>
      <c r="Q75" s="141"/>
      <c r="R75" s="172"/>
      <c r="S75" s="175"/>
      <c r="T75" s="170"/>
      <c r="U75" s="129"/>
    </row>
    <row r="76" spans="1:21" s="27" customFormat="1" ht="13.5" customHeight="1" x14ac:dyDescent="0.25">
      <c r="A76" s="147"/>
      <c r="B76" s="149"/>
      <c r="C76" s="149"/>
      <c r="D76" s="167"/>
      <c r="E76" s="81" t="str">
        <f>IF($D76="","",VLOOKUP($D76,Tol_max!$A$2:$N$55,$T76,FALSE))</f>
        <v/>
      </c>
      <c r="F76" s="154"/>
      <c r="G76" s="156" t="str">
        <f>IF($F76="","",VLOOKUP($F76,Tol_traitement!$A$2:$D$9,2,FALSE))</f>
        <v/>
      </c>
      <c r="H76" s="151" t="str">
        <f>IF($C76="","",IF($E77="",$C76,IF(AND(OR($B76="Longueur Ext",$B76="Ø Arbre"),$G76&lt;&gt;""),($C76+$E77)-$G76,IF(AND(OR($B76="Longueur Int",$B76="Ø Alésage"),$G76&lt;&gt;""),$C76+$E77+$G76,$C76+$E77))))</f>
        <v/>
      </c>
      <c r="I76" s="130"/>
      <c r="J76" s="131" t="str">
        <f>IF($C76="","",IF($E76="",$C76,IF(AND(OR($B76="Longueur Ext",$B76="Ø Arbre"),$G76&lt;&gt;""),($C76+$E76)-$G76,IF(AND(OR($B76="Longueur Int",$B76="Ø Alésage"),$G76&lt;&gt;""),$C76+$E76+$G76,$C76+$E76))))</f>
        <v/>
      </c>
      <c r="K76" s="132"/>
      <c r="L76" s="178"/>
      <c r="M76" s="143" t="str">
        <f>IF($C76="","",IF($E77="",$C76,IF(AND(OR($B76="Longueur Ext",$B76="Ø Arbre"),$G76&lt;&gt;""),($C76+$E77)-$G76,IF(AND(OR($B76="Longueur Int",$B76="Ø Alésage"),$G76&lt;&gt;""),$C76+$E77+$G76,$C76+$E77))))</f>
        <v/>
      </c>
      <c r="N76" s="130"/>
      <c r="O76" s="131" t="str">
        <f>IF($C76="","",IF($E76="",$C76,IF(AND(OR($B76="Longueur Ext",$B76="Ø Arbre"),$G76&lt;&gt;""),($C76+$E76)-$G76,IF(AND(OR($B76="Longueur Int",$B76="Ø Alésage"),$G76&lt;&gt;""),$C76+$E76+$G76,$C76+$E76))))</f>
        <v/>
      </c>
      <c r="P76" s="132"/>
      <c r="Q76" s="139"/>
      <c r="R76" s="163" t="str">
        <f>IF(AND((I76)&gt;=(H76),(I76)&lt;=(J76),(I76)&lt;&gt;""),"X","")</f>
        <v/>
      </c>
      <c r="S76" s="165" t="str">
        <f>IF(AND(R76&lt;&gt;"X",I76&lt;&gt;""),"X","")</f>
        <v/>
      </c>
      <c r="T76" s="170">
        <f>IF(C76&lt;=3,2,IF(AND(3&lt;C76,C76&lt;=6),3,IF(AND(6&lt;C76,C76&lt;=10),4,IF(AND(10&lt;C76,C76&lt;=18),5,IF(AND(18&lt;C76,C76&lt;=30),6,IF(AND(30&lt;C76,C76&lt;=50),7,IF(AND(50&lt;C76,C76&lt;=80),8,IF(AND(80&lt;C76,C76&lt;=120),9,IF(AND(120&lt;C76,C76&lt;=180),10,IF(AND(180&lt;C76,C76&lt;=250),11,IF(AND(250&lt;C76,C76&lt;=315),12,IF(AND(315&lt;C76,C76&lt;=400),13,IF(AND(400&lt;C76,C76&lt;=500),14,IF(500&lt;C76,14,FALSE))))))))))))))</f>
        <v>2</v>
      </c>
      <c r="U76" s="129" t="str">
        <f t="shared" ref="U76" si="29">IF(H76="","",IF(J76="","",IF(COUNT(H76)&gt;COUNT(J76),"Attention : erreur sur tolérences","")))</f>
        <v/>
      </c>
    </row>
    <row r="77" spans="1:21" s="27" customFormat="1" ht="13.5" customHeight="1" x14ac:dyDescent="0.25">
      <c r="A77" s="147"/>
      <c r="B77" s="149"/>
      <c r="C77" s="149"/>
      <c r="D77" s="167"/>
      <c r="E77" s="81" t="str">
        <f>IF($D76="","",VLOOKUP($D76,tol_min!$A$2:$N$55,$T76,FALSE))</f>
        <v/>
      </c>
      <c r="F77" s="154"/>
      <c r="G77" s="156"/>
      <c r="H77" s="151"/>
      <c r="I77" s="130"/>
      <c r="J77" s="131"/>
      <c r="K77" s="132"/>
      <c r="L77" s="178"/>
      <c r="M77" s="143"/>
      <c r="N77" s="130"/>
      <c r="O77" s="131"/>
      <c r="P77" s="132"/>
      <c r="Q77" s="139"/>
      <c r="R77" s="163"/>
      <c r="S77" s="165"/>
      <c r="T77" s="170"/>
      <c r="U77" s="129"/>
    </row>
    <row r="78" spans="1:21" s="27" customFormat="1" ht="13.5" customHeight="1" x14ac:dyDescent="0.25">
      <c r="A78" s="173"/>
      <c r="B78" s="134"/>
      <c r="C78" s="134"/>
      <c r="D78" s="174"/>
      <c r="E78" s="82" t="str">
        <f>IF($D78="","",VLOOKUP($D78,Tol_max!$A$2:$N$55,$T78,FALSE))</f>
        <v/>
      </c>
      <c r="F78" s="177"/>
      <c r="G78" s="171" t="str">
        <f>IF($F78="","",VLOOKUP($F78,Tol_traitement!$A$2:$D$9,2,FALSE))</f>
        <v/>
      </c>
      <c r="H78" s="176" t="str">
        <f>IF($C78="","",IF($E79="",$C78,IF(AND(OR($B78="Longueur Ext",$B78="Ø Arbre"),$G78&lt;&gt;""),($C78+$E79)-$G78,IF(AND(OR($B78="Longueur Int",$B78="Ø Alésage"),$G78&lt;&gt;""),$C78+$E79+$G78,$C78+$E79))))</f>
        <v/>
      </c>
      <c r="I78" s="145"/>
      <c r="J78" s="146" t="str">
        <f>IF($C78="","",IF($E78="",$C78,IF(AND(OR($B78="Longueur Ext",$B78="Ø Arbre"),$G78&lt;&gt;""),($C78+$E78)-$G78,IF(AND(OR($B78="Longueur Int",$B78="Ø Alésage"),$G78&lt;&gt;""),$C78+$E78+$G78,$C78+$E78))))</f>
        <v/>
      </c>
      <c r="K78" s="140"/>
      <c r="L78" s="179"/>
      <c r="M78" s="144" t="str">
        <f>IF($C78="","",IF($E79="",$C78,IF(AND(OR($B78="Longueur Ext",$B78="Ø Arbre"),$G78&lt;&gt;""),($C78+$E79)-$G78,IF(AND(OR($B78="Longueur Int",$B78="Ø Alésage"),$G78&lt;&gt;""),$C78+$E79+$G78,$C78+$E79))))</f>
        <v/>
      </c>
      <c r="N78" s="145"/>
      <c r="O78" s="146" t="str">
        <f>IF($C78="","",IF($E78="",$C78,IF(AND(OR($B78="Longueur Ext",$B78="Ø Arbre"),$G78&lt;&gt;""),($C78+$E78)-$G78,IF(AND(OR($B78="Longueur Int",$B78="Ø Alésage"),$G78&lt;&gt;""),$C78+$E78+$G78,$C78+$E78))))</f>
        <v/>
      </c>
      <c r="P78" s="140"/>
      <c r="Q78" s="141"/>
      <c r="R78" s="172" t="str">
        <f>IF(AND((I78)&gt;=(H78),(I78)&lt;=(J78),(I78)&lt;&gt;""),"X","")</f>
        <v/>
      </c>
      <c r="S78" s="175" t="str">
        <f>IF(AND(R78&lt;&gt;"X",I78&lt;&gt;""),"X","")</f>
        <v/>
      </c>
      <c r="T78" s="170">
        <f>IF(C78&lt;=3,2,IF(AND(3&lt;C78,C78&lt;=6),3,IF(AND(6&lt;C78,C78&lt;=10),4,IF(AND(10&lt;C78,C78&lt;=18),5,IF(AND(18&lt;C78,C78&lt;=30),6,IF(AND(30&lt;C78,C78&lt;=50),7,IF(AND(50&lt;C78,C78&lt;=80),8,IF(AND(80&lt;C78,C78&lt;=120),9,IF(AND(120&lt;C78,C78&lt;=180),10,IF(AND(180&lt;C78,C78&lt;=250),11,IF(AND(250&lt;C78,C78&lt;=315),12,IF(AND(315&lt;C78,C78&lt;=400),13,IF(AND(400&lt;C78,C78&lt;=500),14,IF(500&lt;C78,14,FALSE))))))))))))))</f>
        <v>2</v>
      </c>
      <c r="U78" s="129" t="str">
        <f t="shared" ref="U78" si="30">IF(H78="","",IF(J78="","",IF(COUNT(H78)&gt;COUNT(J78),"Attention : erreur sur tolérences","")))</f>
        <v/>
      </c>
    </row>
    <row r="79" spans="1:21" s="27" customFormat="1" ht="13.5" customHeight="1" x14ac:dyDescent="0.25">
      <c r="A79" s="173"/>
      <c r="B79" s="134"/>
      <c r="C79" s="134"/>
      <c r="D79" s="174"/>
      <c r="E79" s="82" t="str">
        <f>IF($D78="","",VLOOKUP($D78,tol_min!$A$2:$N$55,$T78,FALSE))</f>
        <v/>
      </c>
      <c r="F79" s="177"/>
      <c r="G79" s="171"/>
      <c r="H79" s="176"/>
      <c r="I79" s="145"/>
      <c r="J79" s="146"/>
      <c r="K79" s="140"/>
      <c r="L79" s="179"/>
      <c r="M79" s="144"/>
      <c r="N79" s="145"/>
      <c r="O79" s="146"/>
      <c r="P79" s="140"/>
      <c r="Q79" s="141"/>
      <c r="R79" s="172"/>
      <c r="S79" s="175"/>
      <c r="T79" s="170"/>
      <c r="U79" s="129"/>
    </row>
    <row r="80" spans="1:21" s="27" customFormat="1" ht="13.5" customHeight="1" x14ac:dyDescent="0.25">
      <c r="A80" s="147"/>
      <c r="B80" s="149"/>
      <c r="C80" s="149"/>
      <c r="D80" s="167"/>
      <c r="E80" s="81" t="str">
        <f>IF($D80="","",VLOOKUP($D80,Tol_max!$A$2:$N$55,$T80,FALSE))</f>
        <v/>
      </c>
      <c r="F80" s="154"/>
      <c r="G80" s="156" t="str">
        <f>IF($F80="","",VLOOKUP($F80,Tol_traitement!$A$2:$D$9,2,FALSE))</f>
        <v/>
      </c>
      <c r="H80" s="151" t="str">
        <f>IF($C80="","",IF($E81="",$C80,IF(AND(OR($B80="Longueur Ext",$B80="Ø Arbre"),$G80&lt;&gt;""),($C80+$E81)-$G80,IF(AND(OR($B80="Longueur Int",$B80="Ø Alésage"),$G80&lt;&gt;""),$C80+$E81+$G80,$C80+$E81))))</f>
        <v/>
      </c>
      <c r="I80" s="130"/>
      <c r="J80" s="131" t="str">
        <f>IF($C80="","",IF($E80="",$C80,IF(AND(OR($B80="Longueur Ext",$B80="Ø Arbre"),$G80&lt;&gt;""),($C80+$E80)-$G80,IF(AND(OR($B80="Longueur Int",$B80="Ø Alésage"),$G80&lt;&gt;""),$C80+$E80+$G80,$C80+$E80))))</f>
        <v/>
      </c>
      <c r="K80" s="132"/>
      <c r="L80" s="178"/>
      <c r="M80" s="143" t="str">
        <f>IF($C80="","",IF($E81="",$C80,IF(AND(OR($B80="Longueur Ext",$B80="Ø Arbre"),$G80&lt;&gt;""),($C80+$E81)-$G80,IF(AND(OR($B80="Longueur Int",$B80="Ø Alésage"),$G80&lt;&gt;""),$C80+$E81+$G80,$C80+$E81))))</f>
        <v/>
      </c>
      <c r="N80" s="130"/>
      <c r="O80" s="131" t="str">
        <f>IF($C80="","",IF($E80="",$C80,IF(AND(OR($B80="Longueur Ext",$B80="Ø Arbre"),$G80&lt;&gt;""),($C80+$E80)-$G80,IF(AND(OR($B80="Longueur Int",$B80="Ø Alésage"),$G80&lt;&gt;""),$C80+$E80+$G80,$C80+$E80))))</f>
        <v/>
      </c>
      <c r="P80" s="132"/>
      <c r="Q80" s="139"/>
      <c r="R80" s="163" t="str">
        <f>IF(AND((I80)&gt;=(H80),(I80)&lt;=(J80),(I80)&lt;&gt;""),"X","")</f>
        <v/>
      </c>
      <c r="S80" s="165" t="str">
        <f>IF(AND(R80&lt;&gt;"X",I80&lt;&gt;""),"X","")</f>
        <v/>
      </c>
      <c r="T80" s="170">
        <f>IF(C80&lt;=3,2,IF(AND(3&lt;C80,C80&lt;=6),3,IF(AND(6&lt;C80,C80&lt;=10),4,IF(AND(10&lt;C80,C80&lt;=18),5,IF(AND(18&lt;C80,C80&lt;=30),6,IF(AND(30&lt;C80,C80&lt;=50),7,IF(AND(50&lt;C80,C80&lt;=80),8,IF(AND(80&lt;C80,C80&lt;=120),9,IF(AND(120&lt;C80,C80&lt;=180),10,IF(AND(180&lt;C80,C80&lt;=250),11,IF(AND(250&lt;C80,C80&lt;=315),12,IF(AND(315&lt;C80,C80&lt;=400),13,IF(AND(400&lt;C80,C80&lt;=500),14,IF(500&lt;C80,14,FALSE))))))))))))))</f>
        <v>2</v>
      </c>
      <c r="U80" s="129" t="str">
        <f t="shared" ref="U80" si="31">IF(H80="","",IF(J80="","",IF(COUNT(H80)&gt;COUNT(J80),"Attention : erreur sur tolérences","")))</f>
        <v/>
      </c>
    </row>
    <row r="81" spans="1:21" s="27" customFormat="1" ht="13.5" customHeight="1" x14ac:dyDescent="0.25">
      <c r="A81" s="147"/>
      <c r="B81" s="149"/>
      <c r="C81" s="149"/>
      <c r="D81" s="167"/>
      <c r="E81" s="81" t="str">
        <f>IF($D80="","",VLOOKUP($D80,tol_min!$A$2:$N$55,$T80,FALSE))</f>
        <v/>
      </c>
      <c r="F81" s="154"/>
      <c r="G81" s="156"/>
      <c r="H81" s="151"/>
      <c r="I81" s="130"/>
      <c r="J81" s="131"/>
      <c r="K81" s="132"/>
      <c r="L81" s="178"/>
      <c r="M81" s="143"/>
      <c r="N81" s="130"/>
      <c r="O81" s="131"/>
      <c r="P81" s="132"/>
      <c r="Q81" s="139"/>
      <c r="R81" s="163"/>
      <c r="S81" s="165"/>
      <c r="T81" s="170"/>
      <c r="U81" s="129"/>
    </row>
    <row r="82" spans="1:21" s="27" customFormat="1" ht="13.5" customHeight="1" x14ac:dyDescent="0.25">
      <c r="A82" s="173"/>
      <c r="B82" s="134"/>
      <c r="C82" s="134"/>
      <c r="D82" s="174"/>
      <c r="E82" s="82" t="str">
        <f>IF($D82="","",VLOOKUP($D82,Tol_max!$A$2:$N$55,$T82,FALSE))</f>
        <v/>
      </c>
      <c r="F82" s="177"/>
      <c r="G82" s="171" t="str">
        <f>IF($F82="","",VLOOKUP($F82,Tol_traitement!$A$2:$D$9,2,FALSE))</f>
        <v/>
      </c>
      <c r="H82" s="176" t="str">
        <f>IF($C82="","",IF($E83="",$C82,IF(AND(OR($B82="Longueur Ext",$B82="Ø Arbre"),$G82&lt;&gt;""),($C82+$E83)-$G82,IF(AND(OR($B82="Longueur Int",$B82="Ø Alésage"),$G82&lt;&gt;""),$C82+$E83+$G82,$C82+$E83))))</f>
        <v/>
      </c>
      <c r="I82" s="145"/>
      <c r="J82" s="146" t="str">
        <f>IF($C82="","",IF($E82="",$C82,IF(AND(OR($B82="Longueur Ext",$B82="Ø Arbre"),$G82&lt;&gt;""),($C82+$E82)-$G82,IF(AND(OR($B82="Longueur Int",$B82="Ø Alésage"),$G82&lt;&gt;""),$C82+$E82+$G82,$C82+$E82))))</f>
        <v/>
      </c>
      <c r="K82" s="140"/>
      <c r="L82" s="179"/>
      <c r="M82" s="144" t="str">
        <f>IF($C82="","",IF($E83="",$C82,IF(AND(OR($B82="Longueur Ext",$B82="Ø Arbre"),$G82&lt;&gt;""),($C82+$E83)-$G82,IF(AND(OR($B82="Longueur Int",$B82="Ø Alésage"),$G82&lt;&gt;""),$C82+$E83+$G82,$C82+$E83))))</f>
        <v/>
      </c>
      <c r="N82" s="145"/>
      <c r="O82" s="146" t="str">
        <f>IF($C82="","",IF($E82="",$C82,IF(AND(OR($B82="Longueur Ext",$B82="Ø Arbre"),$G82&lt;&gt;""),($C82+$E82)-$G82,IF(AND(OR($B82="Longueur Int",$B82="Ø Alésage"),$G82&lt;&gt;""),$C82+$E82+$G82,$C82+$E82))))</f>
        <v/>
      </c>
      <c r="P82" s="140"/>
      <c r="Q82" s="141"/>
      <c r="R82" s="172" t="str">
        <f>IF(AND((I82)&gt;=(H82),(I82)&lt;=(J82),(I82)&lt;&gt;""),"X","")</f>
        <v/>
      </c>
      <c r="S82" s="175" t="str">
        <f>IF(AND(R82&lt;&gt;"X",I82&lt;&gt;""),"X","")</f>
        <v/>
      </c>
      <c r="T82" s="170">
        <f>IF(C82&lt;=3,2,IF(AND(3&lt;C82,C82&lt;=6),3,IF(AND(6&lt;C82,C82&lt;=10),4,IF(AND(10&lt;C82,C82&lt;=18),5,IF(AND(18&lt;C82,C82&lt;=30),6,IF(AND(30&lt;C82,C82&lt;=50),7,IF(AND(50&lt;C82,C82&lt;=80),8,IF(AND(80&lt;C82,C82&lt;=120),9,IF(AND(120&lt;C82,C82&lt;=180),10,IF(AND(180&lt;C82,C82&lt;=250),11,IF(AND(250&lt;C82,C82&lt;=315),12,IF(AND(315&lt;C82,C82&lt;=400),13,IF(AND(400&lt;C82,C82&lt;=500),14,IF(500&lt;C82,14,FALSE))))))))))))))</f>
        <v>2</v>
      </c>
      <c r="U82" s="129" t="str">
        <f t="shared" ref="U82" si="32">IF(H82="","",IF(J82="","",IF(COUNT(H82)&gt;COUNT(J82),"Attention : erreur sur tolérences","")))</f>
        <v/>
      </c>
    </row>
    <row r="83" spans="1:21" s="27" customFormat="1" ht="13.5" customHeight="1" x14ac:dyDescent="0.25">
      <c r="A83" s="173"/>
      <c r="B83" s="134"/>
      <c r="C83" s="134"/>
      <c r="D83" s="174"/>
      <c r="E83" s="82" t="str">
        <f>IF($D82="","",VLOOKUP($D82,tol_min!$A$2:$N$55,$T82,FALSE))</f>
        <v/>
      </c>
      <c r="F83" s="177"/>
      <c r="G83" s="171"/>
      <c r="H83" s="176"/>
      <c r="I83" s="145"/>
      <c r="J83" s="146"/>
      <c r="K83" s="140"/>
      <c r="L83" s="179"/>
      <c r="M83" s="144"/>
      <c r="N83" s="145"/>
      <c r="O83" s="146"/>
      <c r="P83" s="140"/>
      <c r="Q83" s="141"/>
      <c r="R83" s="172"/>
      <c r="S83" s="175"/>
      <c r="T83" s="170"/>
      <c r="U83" s="129"/>
    </row>
    <row r="84" spans="1:21" s="27" customFormat="1" ht="13.5" customHeight="1" x14ac:dyDescent="0.25">
      <c r="A84" s="147"/>
      <c r="B84" s="149"/>
      <c r="C84" s="149"/>
      <c r="D84" s="167"/>
      <c r="E84" s="81" t="str">
        <f>IF($D84="","",VLOOKUP($D84,Tol_max!$A$2:$N$55,$T84,FALSE))</f>
        <v/>
      </c>
      <c r="F84" s="154"/>
      <c r="G84" s="156" t="str">
        <f>IF($F84="","",VLOOKUP($F84,Tol_traitement!$A$2:$D$9,2,FALSE))</f>
        <v/>
      </c>
      <c r="H84" s="151" t="str">
        <f>IF($C84="","",IF($E85="",$C84,IF(AND(OR($B84="Longueur Ext",$B84="Ø Arbre"),$G84&lt;&gt;""),($C84+$E85)-$G84,IF(AND(OR($B84="Longueur Int",$B84="Ø Alésage"),$G84&lt;&gt;""),$C84+$E85+$G84,$C84+$E85))))</f>
        <v/>
      </c>
      <c r="I84" s="130"/>
      <c r="J84" s="131" t="str">
        <f>IF($C84="","",IF($E84="",$C84,IF(AND(OR($B84="Longueur Ext",$B84="Ø Arbre"),$G84&lt;&gt;""),($C84+$E84)-$G84,IF(AND(OR($B84="Longueur Int",$B84="Ø Alésage"),$G84&lt;&gt;""),$C84+$E84+$G84,$C84+$E84))))</f>
        <v/>
      </c>
      <c r="K84" s="132"/>
      <c r="L84" s="178"/>
      <c r="M84" s="143" t="str">
        <f>IF($C84="","",IF($E85="",$C84,IF(AND(OR($B84="Longueur Ext",$B84="Ø Arbre"),$G84&lt;&gt;""),($C84+$E85)-$G84,IF(AND(OR($B84="Longueur Int",$B84="Ø Alésage"),$G84&lt;&gt;""),$C84+$E85+$G84,$C84+$E85))))</f>
        <v/>
      </c>
      <c r="N84" s="130"/>
      <c r="O84" s="131" t="str">
        <f>IF($C84="","",IF($E84="",$C84,IF(AND(OR($B84="Longueur Ext",$B84="Ø Arbre"),$G84&lt;&gt;""),($C84+$E84)-$G84,IF(AND(OR($B84="Longueur Int",$B84="Ø Alésage"),$G84&lt;&gt;""),$C84+$E84+$G84,$C84+$E84))))</f>
        <v/>
      </c>
      <c r="P84" s="132"/>
      <c r="Q84" s="139"/>
      <c r="R84" s="163" t="str">
        <f>IF(AND((I84)&gt;=(H84),(I84)&lt;=(J84),(I84)&lt;&gt;""),"X","")</f>
        <v/>
      </c>
      <c r="S84" s="165" t="str">
        <f>IF(AND(R84&lt;&gt;"X",I84&lt;&gt;""),"X","")</f>
        <v/>
      </c>
      <c r="T84" s="170">
        <f>IF(C84&lt;=3,2,IF(AND(3&lt;C84,C84&lt;=6),3,IF(AND(6&lt;C84,C84&lt;=10),4,IF(AND(10&lt;C84,C84&lt;=18),5,IF(AND(18&lt;C84,C84&lt;=30),6,IF(AND(30&lt;C84,C84&lt;=50),7,IF(AND(50&lt;C84,C84&lt;=80),8,IF(AND(80&lt;C84,C84&lt;=120),9,IF(AND(120&lt;C84,C84&lt;=180),10,IF(AND(180&lt;C84,C84&lt;=250),11,IF(AND(250&lt;C84,C84&lt;=315),12,IF(AND(315&lt;C84,C84&lt;=400),13,IF(AND(400&lt;C84,C84&lt;=500),14,IF(500&lt;C84,14,FALSE))))))))))))))</f>
        <v>2</v>
      </c>
      <c r="U84" s="129" t="str">
        <f t="shared" ref="U84" si="33">IF(H84="","",IF(J84="","",IF(COUNT(H84)&gt;COUNT(J84),"Attention : erreur sur tolérences","")))</f>
        <v/>
      </c>
    </row>
    <row r="85" spans="1:21" s="27" customFormat="1" ht="13.5" customHeight="1" x14ac:dyDescent="0.25">
      <c r="A85" s="147"/>
      <c r="B85" s="149"/>
      <c r="C85" s="149"/>
      <c r="D85" s="167"/>
      <c r="E85" s="81" t="str">
        <f>IF($D84="","",VLOOKUP($D84,tol_min!$A$2:$N$55,$T84,FALSE))</f>
        <v/>
      </c>
      <c r="F85" s="154"/>
      <c r="G85" s="156"/>
      <c r="H85" s="151"/>
      <c r="I85" s="130"/>
      <c r="J85" s="131"/>
      <c r="K85" s="132"/>
      <c r="L85" s="178"/>
      <c r="M85" s="143"/>
      <c r="N85" s="130"/>
      <c r="O85" s="131"/>
      <c r="P85" s="132"/>
      <c r="Q85" s="139"/>
      <c r="R85" s="163"/>
      <c r="S85" s="165"/>
      <c r="T85" s="170"/>
      <c r="U85" s="129"/>
    </row>
    <row r="86" spans="1:21" s="27" customFormat="1" ht="13.5" customHeight="1" x14ac:dyDescent="0.25">
      <c r="A86" s="173"/>
      <c r="B86" s="134"/>
      <c r="C86" s="134"/>
      <c r="D86" s="174"/>
      <c r="E86" s="82" t="str">
        <f>IF($D86="","",VLOOKUP($D86,Tol_max!$A$2:$N$55,$T86,FALSE))</f>
        <v/>
      </c>
      <c r="F86" s="177"/>
      <c r="G86" s="171" t="str">
        <f>IF($F86="","",VLOOKUP($F86,Tol_traitement!$A$2:$D$9,2,FALSE))</f>
        <v/>
      </c>
      <c r="H86" s="176" t="str">
        <f>IF($C86="","",IF($E87="",$C86,IF(AND(OR($B86="Longueur Ext",$B86="Ø Arbre"),$G86&lt;&gt;""),($C86+$E87)-$G86,IF(AND(OR($B86="Longueur Int",$B86="Ø Alésage"),$G86&lt;&gt;""),$C86+$E87+$G86,$C86+$E87))))</f>
        <v/>
      </c>
      <c r="I86" s="145"/>
      <c r="J86" s="146" t="str">
        <f>IF($C86="","",IF($E86="",$C86,IF(AND(OR($B86="Longueur Ext",$B86="Ø Arbre"),$G86&lt;&gt;""),($C86+$E86)-$G86,IF(AND(OR($B86="Longueur Int",$B86="Ø Alésage"),$G86&lt;&gt;""),$C86+$E86+$G86,$C86+$E86))))</f>
        <v/>
      </c>
      <c r="K86" s="140"/>
      <c r="L86" s="179"/>
      <c r="M86" s="144" t="str">
        <f>IF($C86="","",IF($E87="",$C86,IF(AND(OR($B86="Longueur Ext",$B86="Ø Arbre"),$G86&lt;&gt;""),($C86+$E87)-$G86,IF(AND(OR($B86="Longueur Int",$B86="Ø Alésage"),$G86&lt;&gt;""),$C86+$E87+$G86,$C86+$E87))))</f>
        <v/>
      </c>
      <c r="N86" s="145"/>
      <c r="O86" s="146" t="str">
        <f>IF($C86="","",IF($E86="",$C86,IF(AND(OR($B86="Longueur Ext",$B86="Ø Arbre"),$G86&lt;&gt;""),($C86+$E86)-$G86,IF(AND(OR($B86="Longueur Int",$B86="Ø Alésage"),$G86&lt;&gt;""),$C86+$E86+$G86,$C86+$E86))))</f>
        <v/>
      </c>
      <c r="P86" s="140"/>
      <c r="Q86" s="141"/>
      <c r="R86" s="172" t="str">
        <f>IF(AND((I86)&gt;=(H86),(I86)&lt;=(J86),(I86)&lt;&gt;""),"X","")</f>
        <v/>
      </c>
      <c r="S86" s="175" t="str">
        <f>IF(AND(R86&lt;&gt;"X",I86&lt;&gt;""),"X","")</f>
        <v/>
      </c>
      <c r="T86" s="170">
        <f>IF(C86&lt;=3,2,IF(AND(3&lt;C86,C86&lt;=6),3,IF(AND(6&lt;C86,C86&lt;=10),4,IF(AND(10&lt;C86,C86&lt;=18),5,IF(AND(18&lt;C86,C86&lt;=30),6,IF(AND(30&lt;C86,C86&lt;=50),7,IF(AND(50&lt;C86,C86&lt;=80),8,IF(AND(80&lt;C86,C86&lt;=120),9,IF(AND(120&lt;C86,C86&lt;=180),10,IF(AND(180&lt;C86,C86&lt;=250),11,IF(AND(250&lt;C86,C86&lt;=315),12,IF(AND(315&lt;C86,C86&lt;=400),13,IF(AND(400&lt;C86,C86&lt;=500),14,IF(500&lt;C86,14,FALSE))))))))))))))</f>
        <v>2</v>
      </c>
      <c r="U86" s="129" t="str">
        <f t="shared" ref="U86" si="34">IF(H86="","",IF(J86="","",IF(COUNT(H86)&gt;COUNT(J86),"Attention : erreur sur tolérences","")))</f>
        <v/>
      </c>
    </row>
    <row r="87" spans="1:21" s="27" customFormat="1" ht="13.5" customHeight="1" x14ac:dyDescent="0.25">
      <c r="A87" s="173"/>
      <c r="B87" s="134"/>
      <c r="C87" s="134"/>
      <c r="D87" s="174"/>
      <c r="E87" s="82" t="str">
        <f>IF($D86="","",VLOOKUP($D86,tol_min!$A$2:$N$55,$T86,FALSE))</f>
        <v/>
      </c>
      <c r="F87" s="177"/>
      <c r="G87" s="171"/>
      <c r="H87" s="176"/>
      <c r="I87" s="145"/>
      <c r="J87" s="146"/>
      <c r="K87" s="140"/>
      <c r="L87" s="179"/>
      <c r="M87" s="144"/>
      <c r="N87" s="145"/>
      <c r="O87" s="146"/>
      <c r="P87" s="140"/>
      <c r="Q87" s="141"/>
      <c r="R87" s="172"/>
      <c r="S87" s="175"/>
      <c r="T87" s="170"/>
      <c r="U87" s="129"/>
    </row>
    <row r="88" spans="1:21" s="27" customFormat="1" ht="13.5" customHeight="1" x14ac:dyDescent="0.25">
      <c r="A88" s="147"/>
      <c r="B88" s="149"/>
      <c r="C88" s="149"/>
      <c r="D88" s="167"/>
      <c r="E88" s="81" t="str">
        <f>IF($D88="","",VLOOKUP($D88,Tol_max!$A$2:$N$55,$T88,FALSE))</f>
        <v/>
      </c>
      <c r="F88" s="154"/>
      <c r="G88" s="156" t="str">
        <f>IF($F88="","",VLOOKUP($F88,Tol_traitement!$A$2:$D$9,2,FALSE))</f>
        <v/>
      </c>
      <c r="H88" s="151" t="str">
        <f>IF($C88="","",IF($E89="",$C88,IF(AND(OR($B88="Longueur Ext",$B88="Ø Arbre"),$G88&lt;&gt;""),($C88+$E89)-$G88,IF(AND(OR($B88="Longueur Int",$B88="Ø Alésage"),$G88&lt;&gt;""),$C88+$E89+$G88,$C88+$E89))))</f>
        <v/>
      </c>
      <c r="I88" s="130"/>
      <c r="J88" s="131" t="str">
        <f>IF($C88="","",IF($E88="",$C88,IF(AND(OR($B88="Longueur Ext",$B88="Ø Arbre"),$G88&lt;&gt;""),($C88+$E88)-$G88,IF(AND(OR($B88="Longueur Int",$B88="Ø Alésage"),$G88&lt;&gt;""),$C88+$E88+$G88,$C88+$E88))))</f>
        <v/>
      </c>
      <c r="K88" s="132"/>
      <c r="L88" s="178"/>
      <c r="M88" s="143" t="str">
        <f>IF($C88="","",IF($E89="",$C88,IF(AND(OR($B88="Longueur Ext",$B88="Ø Arbre"),$G88&lt;&gt;""),($C88+$E89)-$G88,IF(AND(OR($B88="Longueur Int",$B88="Ø Alésage"),$G88&lt;&gt;""),$C88+$E89+$G88,$C88+$E89))))</f>
        <v/>
      </c>
      <c r="N88" s="130"/>
      <c r="O88" s="131" t="str">
        <f>IF($C88="","",IF($E88="",$C88,IF(AND(OR($B88="Longueur Ext",$B88="Ø Arbre"),$G88&lt;&gt;""),($C88+$E88)-$G88,IF(AND(OR($B88="Longueur Int",$B88="Ø Alésage"),$G88&lt;&gt;""),$C88+$E88+$G88,$C88+$E88))))</f>
        <v/>
      </c>
      <c r="P88" s="132"/>
      <c r="Q88" s="139"/>
      <c r="R88" s="163" t="str">
        <f>IF(AND((I88)&gt;=(H88),(I88)&lt;=(J88),(I88)&lt;&gt;""),"X","")</f>
        <v/>
      </c>
      <c r="S88" s="165" t="str">
        <f>IF(AND(R88&lt;&gt;"X",I88&lt;&gt;""),"X","")</f>
        <v/>
      </c>
      <c r="T88" s="170">
        <f>IF(C88&lt;=3,2,IF(AND(3&lt;C88,C88&lt;=6),3,IF(AND(6&lt;C88,C88&lt;=10),4,IF(AND(10&lt;C88,C88&lt;=18),5,IF(AND(18&lt;C88,C88&lt;=30),6,IF(AND(30&lt;C88,C88&lt;=50),7,IF(AND(50&lt;C88,C88&lt;=80),8,IF(AND(80&lt;C88,C88&lt;=120),9,IF(AND(120&lt;C88,C88&lt;=180),10,IF(AND(180&lt;C88,C88&lt;=250),11,IF(AND(250&lt;C88,C88&lt;=315),12,IF(AND(315&lt;C88,C88&lt;=400),13,IF(AND(400&lt;C88,C88&lt;=500),14,IF(500&lt;C88,14,FALSE))))))))))))))</f>
        <v>2</v>
      </c>
      <c r="U88" s="129" t="str">
        <f t="shared" ref="U88" si="35">IF(H88="","",IF(J88="","",IF(COUNT(H88)&gt;COUNT(J88),"Attention : erreur sur tolérences","")))</f>
        <v/>
      </c>
    </row>
    <row r="89" spans="1:21" s="27" customFormat="1" ht="13.5" customHeight="1" x14ac:dyDescent="0.25">
      <c r="A89" s="147"/>
      <c r="B89" s="149"/>
      <c r="C89" s="149"/>
      <c r="D89" s="167"/>
      <c r="E89" s="81" t="str">
        <f>IF($D88="","",VLOOKUP($D88,tol_min!$A$2:$N$55,$T88,FALSE))</f>
        <v/>
      </c>
      <c r="F89" s="154"/>
      <c r="G89" s="156"/>
      <c r="H89" s="151"/>
      <c r="I89" s="130"/>
      <c r="J89" s="131"/>
      <c r="K89" s="132"/>
      <c r="L89" s="178"/>
      <c r="M89" s="143"/>
      <c r="N89" s="130"/>
      <c r="O89" s="131"/>
      <c r="P89" s="132"/>
      <c r="Q89" s="139"/>
      <c r="R89" s="163"/>
      <c r="S89" s="165"/>
      <c r="T89" s="170"/>
      <c r="U89" s="129"/>
    </row>
    <row r="90" spans="1:21" s="27" customFormat="1" ht="13.5" customHeight="1" x14ac:dyDescent="0.25">
      <c r="A90" s="173"/>
      <c r="B90" s="134"/>
      <c r="C90" s="134"/>
      <c r="D90" s="174"/>
      <c r="E90" s="82" t="str">
        <f>IF($D90="","",VLOOKUP($D90,Tol_max!$A$2:$N$55,$T90,FALSE))</f>
        <v/>
      </c>
      <c r="F90" s="177"/>
      <c r="G90" s="171" t="str">
        <f>IF($F90="","",VLOOKUP($F90,Tol_traitement!$A$2:$D$9,2,FALSE))</f>
        <v/>
      </c>
      <c r="H90" s="176" t="str">
        <f>IF($C90="","",IF($E91="",$C90,IF(AND(OR($B90="Longueur Ext",$B90="Ø Arbre"),$G90&lt;&gt;""),($C90+$E91)-$G90,IF(AND(OR($B90="Longueur Int",$B90="Ø Alésage"),$G90&lt;&gt;""),$C90+$E91+$G90,$C90+$E91))))</f>
        <v/>
      </c>
      <c r="I90" s="145"/>
      <c r="J90" s="146" t="str">
        <f>IF($C90="","",IF($E90="",$C90,IF(AND(OR($B90="Longueur Ext",$B90="Ø Arbre"),$G90&lt;&gt;""),($C90+$E90)-$G90,IF(AND(OR($B90="Longueur Int",$B90="Ø Alésage"),$G90&lt;&gt;""),$C90+$E90+$G90,$C90+$E90))))</f>
        <v/>
      </c>
      <c r="K90" s="140"/>
      <c r="L90" s="179"/>
      <c r="M90" s="144" t="str">
        <f>IF($C90="","",IF($E91="",$C90,IF(AND(OR($B90="Longueur Ext",$B90="Ø Arbre"),$G90&lt;&gt;""),($C90+$E91)-$G90,IF(AND(OR($B90="Longueur Int",$B90="Ø Alésage"),$G90&lt;&gt;""),$C90+$E91+$G90,$C90+$E91))))</f>
        <v/>
      </c>
      <c r="N90" s="145"/>
      <c r="O90" s="146" t="str">
        <f>IF($C90="","",IF($E90="",$C90,IF(AND(OR($B90="Longueur Ext",$B90="Ø Arbre"),$G90&lt;&gt;""),($C90+$E90)-$G90,IF(AND(OR($B90="Longueur Int",$B90="Ø Alésage"),$G90&lt;&gt;""),$C90+$E90+$G90,$C90+$E90))))</f>
        <v/>
      </c>
      <c r="P90" s="140"/>
      <c r="Q90" s="141"/>
      <c r="R90" s="172" t="str">
        <f>IF(AND((I90)&gt;=(H90),(I90)&lt;=(J90),(I90)&lt;&gt;""),"X","")</f>
        <v/>
      </c>
      <c r="S90" s="175" t="str">
        <f>IF(AND(R90&lt;&gt;"X",I90&lt;&gt;""),"X","")</f>
        <v/>
      </c>
      <c r="T90" s="170">
        <f>IF(C90&lt;=3,2,IF(AND(3&lt;C90,C90&lt;=6),3,IF(AND(6&lt;C90,C90&lt;=10),4,IF(AND(10&lt;C90,C90&lt;=18),5,IF(AND(18&lt;C90,C90&lt;=30),6,IF(AND(30&lt;C90,C90&lt;=50),7,IF(AND(50&lt;C90,C90&lt;=80),8,IF(AND(80&lt;C90,C90&lt;=120),9,IF(AND(120&lt;C90,C90&lt;=180),10,IF(AND(180&lt;C90,C90&lt;=250),11,IF(AND(250&lt;C90,C90&lt;=315),12,IF(AND(315&lt;C90,C90&lt;=400),13,IF(AND(400&lt;C90,C90&lt;=500),14,IF(500&lt;C90,14,FALSE))))))))))))))</f>
        <v>2</v>
      </c>
      <c r="U90" s="129" t="str">
        <f t="shared" ref="U90" si="36">IF(H90="","",IF(J90="","",IF(COUNT(H90)&gt;COUNT(J90),"Attention : erreur sur tolérences","")))</f>
        <v/>
      </c>
    </row>
    <row r="91" spans="1:21" s="27" customFormat="1" ht="13.5" customHeight="1" x14ac:dyDescent="0.25">
      <c r="A91" s="173"/>
      <c r="B91" s="134"/>
      <c r="C91" s="134"/>
      <c r="D91" s="174"/>
      <c r="E91" s="82" t="str">
        <f>IF($D90="","",VLOOKUP($D90,tol_min!$A$2:$N$55,$T90,FALSE))</f>
        <v/>
      </c>
      <c r="F91" s="177"/>
      <c r="G91" s="171"/>
      <c r="H91" s="176"/>
      <c r="I91" s="145"/>
      <c r="J91" s="146"/>
      <c r="K91" s="140"/>
      <c r="L91" s="179"/>
      <c r="M91" s="144"/>
      <c r="N91" s="145"/>
      <c r="O91" s="146"/>
      <c r="P91" s="140"/>
      <c r="Q91" s="141"/>
      <c r="R91" s="172"/>
      <c r="S91" s="175"/>
      <c r="T91" s="170"/>
      <c r="U91" s="129"/>
    </row>
    <row r="92" spans="1:21" s="27" customFormat="1" ht="13.5" customHeight="1" x14ac:dyDescent="0.25">
      <c r="A92" s="147"/>
      <c r="B92" s="149"/>
      <c r="C92" s="149"/>
      <c r="D92" s="167"/>
      <c r="E92" s="81" t="str">
        <f>IF($D92="","",VLOOKUP($D92,Tol_max!$A$2:$N$55,$T92,FALSE))</f>
        <v/>
      </c>
      <c r="F92" s="154"/>
      <c r="G92" s="156" t="str">
        <f>IF($F92="","",VLOOKUP($F92,Tol_traitement!$A$2:$D$9,2,FALSE))</f>
        <v/>
      </c>
      <c r="H92" s="151" t="str">
        <f>IF($C92="","",IF($E93="",$C92,IF(AND(OR($B92="Longueur Ext",$B92="Ø Arbre"),$G92&lt;&gt;""),($C92+$E93)-$G92,IF(AND(OR($B92="Longueur Int",$B92="Ø Alésage"),$G92&lt;&gt;""),$C92+$E93+$G92,$C92+$E93))))</f>
        <v/>
      </c>
      <c r="I92" s="130"/>
      <c r="J92" s="131" t="str">
        <f>IF($C92="","",IF($E92="",$C92,IF(AND(OR($B92="Longueur Ext",$B92="Ø Arbre"),$G92&lt;&gt;""),($C92+$E92)-$G92,IF(AND(OR($B92="Longueur Int",$B92="Ø Alésage"),$G92&lt;&gt;""),$C92+$E92+$G92,$C92+$E92))))</f>
        <v/>
      </c>
      <c r="K92" s="132"/>
      <c r="L92" s="178"/>
      <c r="M92" s="143" t="str">
        <f>IF($C92="","",IF($E93="",$C92,IF(AND(OR($B92="Longueur Ext",$B92="Ø Arbre"),$G92&lt;&gt;""),($C92+$E93)-$G92,IF(AND(OR($B92="Longueur Int",$B92="Ø Alésage"),$G92&lt;&gt;""),$C92+$E93+$G92,$C92+$E93))))</f>
        <v/>
      </c>
      <c r="N92" s="130"/>
      <c r="O92" s="131" t="str">
        <f>IF($C92="","",IF($E92="",$C92,IF(AND(OR($B92="Longueur Ext",$B92="Ø Arbre"),$G92&lt;&gt;""),($C92+$E92)-$G92,IF(AND(OR($B92="Longueur Int",$B92="Ø Alésage"),$G92&lt;&gt;""),$C92+$E92+$G92,$C92+$E92))))</f>
        <v/>
      </c>
      <c r="P92" s="132"/>
      <c r="Q92" s="139"/>
      <c r="R92" s="163" t="str">
        <f>IF(AND((I92)&gt;=(H92),(I92)&lt;=(J92),(I92)&lt;&gt;""),"X","")</f>
        <v/>
      </c>
      <c r="S92" s="165" t="str">
        <f>IF(AND(R92&lt;&gt;"X",I92&lt;&gt;""),"X","")</f>
        <v/>
      </c>
      <c r="T92" s="170">
        <f>IF(C92&lt;=3,2,IF(AND(3&lt;C92,C92&lt;=6),3,IF(AND(6&lt;C92,C92&lt;=10),4,IF(AND(10&lt;C92,C92&lt;=18),5,IF(AND(18&lt;C92,C92&lt;=30),6,IF(AND(30&lt;C92,C92&lt;=50),7,IF(AND(50&lt;C92,C92&lt;=80),8,IF(AND(80&lt;C92,C92&lt;=120),9,IF(AND(120&lt;C92,C92&lt;=180),10,IF(AND(180&lt;C92,C92&lt;=250),11,IF(AND(250&lt;C92,C92&lt;=315),12,IF(AND(315&lt;C92,C92&lt;=400),13,IF(AND(400&lt;C92,C92&lt;=500),14,IF(500&lt;C92,14,FALSE))))))))))))))</f>
        <v>2</v>
      </c>
      <c r="U92" s="129" t="str">
        <f t="shared" ref="U92" si="37">IF(H92="","",IF(J92="","",IF(COUNT(H92)&gt;COUNT(J92),"Attention : erreur sur tolérences","")))</f>
        <v/>
      </c>
    </row>
    <row r="93" spans="1:21" s="27" customFormat="1" ht="13.5" customHeight="1" x14ac:dyDescent="0.25">
      <c r="A93" s="147"/>
      <c r="B93" s="149"/>
      <c r="C93" s="149"/>
      <c r="D93" s="167"/>
      <c r="E93" s="81" t="str">
        <f>IF($D92="","",VLOOKUP($D92,tol_min!$A$2:$N$55,$T92,FALSE))</f>
        <v/>
      </c>
      <c r="F93" s="154"/>
      <c r="G93" s="156"/>
      <c r="H93" s="151"/>
      <c r="I93" s="130"/>
      <c r="J93" s="131"/>
      <c r="K93" s="132"/>
      <c r="L93" s="178"/>
      <c r="M93" s="143"/>
      <c r="N93" s="130"/>
      <c r="O93" s="131"/>
      <c r="P93" s="132"/>
      <c r="Q93" s="139"/>
      <c r="R93" s="163"/>
      <c r="S93" s="165"/>
      <c r="T93" s="170"/>
      <c r="U93" s="129"/>
    </row>
    <row r="94" spans="1:21" s="27" customFormat="1" ht="13.5" customHeight="1" x14ac:dyDescent="0.25">
      <c r="A94" s="173"/>
      <c r="B94" s="134"/>
      <c r="C94" s="134"/>
      <c r="D94" s="174"/>
      <c r="E94" s="82" t="str">
        <f>IF($D94="","",VLOOKUP($D94,Tol_max!$A$2:$N$55,$T94,FALSE))</f>
        <v/>
      </c>
      <c r="F94" s="177"/>
      <c r="G94" s="171" t="str">
        <f>IF($F94="","",VLOOKUP($F94,Tol_traitement!$A$2:$D$9,2,FALSE))</f>
        <v/>
      </c>
      <c r="H94" s="176" t="str">
        <f>IF($C94="","",IF($E95="",$C94,IF(AND(OR($B94="Longueur Ext",$B94="Ø Arbre"),$G94&lt;&gt;""),($C94+$E95)-$G94,IF(AND(OR($B94="Longueur Int",$B94="Ø Alésage"),$G94&lt;&gt;""),$C94+$E95+$G94,$C94+$E95))))</f>
        <v/>
      </c>
      <c r="I94" s="145"/>
      <c r="J94" s="146" t="str">
        <f>IF($C94="","",IF($E94="",$C94,IF(AND(OR($B94="Longueur Ext",$B94="Ø Arbre"),$G94&lt;&gt;""),($C94+$E94)-$G94,IF(AND(OR($B94="Longueur Int",$B94="Ø Alésage"),$G94&lt;&gt;""),$C94+$E94+$G94,$C94+$E94))))</f>
        <v/>
      </c>
      <c r="K94" s="140"/>
      <c r="L94" s="179"/>
      <c r="M94" s="144" t="str">
        <f>IF($C94="","",IF($E95="",$C94,IF(AND(OR($B94="Longueur Ext",$B94="Ø Arbre"),$G94&lt;&gt;""),($C94+$E95)-$G94,IF(AND(OR($B94="Longueur Int",$B94="Ø Alésage"),$G94&lt;&gt;""),$C94+$E95+$G94,$C94+$E95))))</f>
        <v/>
      </c>
      <c r="N94" s="145"/>
      <c r="O94" s="146" t="str">
        <f>IF($C94="","",IF($E94="",$C94,IF(AND(OR($B94="Longueur Ext",$B94="Ø Arbre"),$G94&lt;&gt;""),($C94+$E94)-$G94,IF(AND(OR($B94="Longueur Int",$B94="Ø Alésage"),$G94&lt;&gt;""),$C94+$E94+$G94,$C94+$E94))))</f>
        <v/>
      </c>
      <c r="P94" s="140"/>
      <c r="Q94" s="141"/>
      <c r="R94" s="172" t="str">
        <f>IF(AND((I94)&gt;=(H94),(I94)&lt;=(J94),(I94)&lt;&gt;""),"X","")</f>
        <v/>
      </c>
      <c r="S94" s="175" t="str">
        <f>IF(AND(R94&lt;&gt;"X",I94&lt;&gt;""),"X","")</f>
        <v/>
      </c>
      <c r="T94" s="170">
        <f>IF(C94&lt;=3,2,IF(AND(3&lt;C94,C94&lt;=6),3,IF(AND(6&lt;C94,C94&lt;=10),4,IF(AND(10&lt;C94,C94&lt;=18),5,IF(AND(18&lt;C94,C94&lt;=30),6,IF(AND(30&lt;C94,C94&lt;=50),7,IF(AND(50&lt;C94,C94&lt;=80),8,IF(AND(80&lt;C94,C94&lt;=120),9,IF(AND(120&lt;C94,C94&lt;=180),10,IF(AND(180&lt;C94,C94&lt;=250),11,IF(AND(250&lt;C94,C94&lt;=315),12,IF(AND(315&lt;C94,C94&lt;=400),13,IF(AND(400&lt;C94,C94&lt;=500),14,IF(500&lt;C94,14,FALSE))))))))))))))</f>
        <v>2</v>
      </c>
      <c r="U94" s="129" t="str">
        <f t="shared" ref="U94" si="38">IF(H94="","",IF(J94="","",IF(COUNT(H94)&gt;COUNT(J94),"Attention : erreur sur tolérences","")))</f>
        <v/>
      </c>
    </row>
    <row r="95" spans="1:21" s="27" customFormat="1" ht="13.5" customHeight="1" x14ac:dyDescent="0.25">
      <c r="A95" s="173"/>
      <c r="B95" s="134"/>
      <c r="C95" s="134"/>
      <c r="D95" s="174"/>
      <c r="E95" s="82" t="str">
        <f>IF($D94="","",VLOOKUP($D94,tol_min!$A$2:$N$55,$T94,FALSE))</f>
        <v/>
      </c>
      <c r="F95" s="177"/>
      <c r="G95" s="171"/>
      <c r="H95" s="176"/>
      <c r="I95" s="145"/>
      <c r="J95" s="146"/>
      <c r="K95" s="140"/>
      <c r="L95" s="179"/>
      <c r="M95" s="144"/>
      <c r="N95" s="145"/>
      <c r="O95" s="146"/>
      <c r="P95" s="140"/>
      <c r="Q95" s="141"/>
      <c r="R95" s="172"/>
      <c r="S95" s="175"/>
      <c r="T95" s="170"/>
      <c r="U95" s="129"/>
    </row>
    <row r="96" spans="1:21" s="27" customFormat="1" ht="13.5" customHeight="1" x14ac:dyDescent="0.25">
      <c r="A96" s="147"/>
      <c r="B96" s="149"/>
      <c r="C96" s="149"/>
      <c r="D96" s="167"/>
      <c r="E96" s="81" t="str">
        <f>IF($D96="","",VLOOKUP($D96,Tol_max!$A$2:$N$55,$T96,FALSE))</f>
        <v/>
      </c>
      <c r="F96" s="154"/>
      <c r="G96" s="156" t="str">
        <f>IF($F96="","",VLOOKUP($F96,Tol_traitement!$A$2:$D$9,2,FALSE))</f>
        <v/>
      </c>
      <c r="H96" s="151" t="str">
        <f>IF($C96="","",IF($E97="",$C96,IF(AND(OR($B96="Longueur Ext",$B96="Ø Arbre"),$G96&lt;&gt;""),($C96+$E97)-$G96,IF(AND(OR($B96="Longueur Int",$B96="Ø Alésage"),$G96&lt;&gt;""),$C96+$E97+$G96,$C96+$E97))))</f>
        <v/>
      </c>
      <c r="I96" s="130"/>
      <c r="J96" s="131" t="str">
        <f>IF($C96="","",IF($E96="",$C96,IF(AND(OR($B96="Longueur Ext",$B96="Ø Arbre"),$G96&lt;&gt;""),($C96+$E96)-$G96,IF(AND(OR($B96="Longueur Int",$B96="Ø Alésage"),$G96&lt;&gt;""),$C96+$E96+$G96,$C96+$E96))))</f>
        <v/>
      </c>
      <c r="K96" s="132"/>
      <c r="L96" s="178"/>
      <c r="M96" s="143" t="str">
        <f>IF($C96="","",IF($E97="",$C96,IF(AND(OR($B96="Longueur Ext",$B96="Ø Arbre"),$G96&lt;&gt;""),($C96+$E97)-$G96,IF(AND(OR($B96="Longueur Int",$B96="Ø Alésage"),$G96&lt;&gt;""),$C96+$E97+$G96,$C96+$E97))))</f>
        <v/>
      </c>
      <c r="N96" s="130"/>
      <c r="O96" s="131" t="str">
        <f>IF($C96="","",IF($E96="",$C96,IF(AND(OR($B96="Longueur Ext",$B96="Ø Arbre"),$G96&lt;&gt;""),($C96+$E96)-$G96,IF(AND(OR($B96="Longueur Int",$B96="Ø Alésage"),$G96&lt;&gt;""),$C96+$E96+$G96,$C96+$E96))))</f>
        <v/>
      </c>
      <c r="P96" s="132"/>
      <c r="Q96" s="139"/>
      <c r="R96" s="163" t="str">
        <f>IF(AND((I96)&gt;=(H96),(I96)&lt;=(J96),(I96)&lt;&gt;""),"X","")</f>
        <v/>
      </c>
      <c r="S96" s="165" t="str">
        <f>IF(AND(R96&lt;&gt;"X",I96&lt;&gt;""),"X","")</f>
        <v/>
      </c>
      <c r="T96" s="170">
        <f>IF(C96&lt;=3,2,IF(AND(3&lt;C96,C96&lt;=6),3,IF(AND(6&lt;C96,C96&lt;=10),4,IF(AND(10&lt;C96,C96&lt;=18),5,IF(AND(18&lt;C96,C96&lt;=30),6,IF(AND(30&lt;C96,C96&lt;=50),7,IF(AND(50&lt;C96,C96&lt;=80),8,IF(AND(80&lt;C96,C96&lt;=120),9,IF(AND(120&lt;C96,C96&lt;=180),10,IF(AND(180&lt;C96,C96&lt;=250),11,IF(AND(250&lt;C96,C96&lt;=315),12,IF(AND(315&lt;C96,C96&lt;=400),13,IF(AND(400&lt;C96,C96&lt;=500),14,IF(500&lt;C96,14,FALSE))))))))))))))</f>
        <v>2</v>
      </c>
      <c r="U96" s="129" t="str">
        <f t="shared" ref="U96" si="39">IF(H96="","",IF(J96="","",IF(COUNT(H96)&gt;COUNT(J96),"Attention : erreur sur tolérences","")))</f>
        <v/>
      </c>
    </row>
    <row r="97" spans="1:21" s="27" customFormat="1" ht="13.5" customHeight="1" x14ac:dyDescent="0.25">
      <c r="A97" s="147"/>
      <c r="B97" s="149"/>
      <c r="C97" s="149"/>
      <c r="D97" s="167"/>
      <c r="E97" s="81" t="str">
        <f>IF($D96="","",VLOOKUP($D96,tol_min!$A$2:$N$55,$T96,FALSE))</f>
        <v/>
      </c>
      <c r="F97" s="154"/>
      <c r="G97" s="156"/>
      <c r="H97" s="151"/>
      <c r="I97" s="130"/>
      <c r="J97" s="131"/>
      <c r="K97" s="132"/>
      <c r="L97" s="178"/>
      <c r="M97" s="143"/>
      <c r="N97" s="130"/>
      <c r="O97" s="131"/>
      <c r="P97" s="132"/>
      <c r="Q97" s="139"/>
      <c r="R97" s="163"/>
      <c r="S97" s="165"/>
      <c r="T97" s="170"/>
      <c r="U97" s="129"/>
    </row>
    <row r="98" spans="1:21" s="27" customFormat="1" ht="13.5" customHeight="1" x14ac:dyDescent="0.25">
      <c r="A98" s="173"/>
      <c r="B98" s="134"/>
      <c r="C98" s="134"/>
      <c r="D98" s="174"/>
      <c r="E98" s="82" t="str">
        <f>IF($D98="","",VLOOKUP($D98,Tol_max!$A$2:$N$55,$T98,FALSE))</f>
        <v/>
      </c>
      <c r="F98" s="177"/>
      <c r="G98" s="171" t="str">
        <f>IF($F98="","",VLOOKUP($F98,Tol_traitement!$A$2:$D$9,2,FALSE))</f>
        <v/>
      </c>
      <c r="H98" s="176" t="str">
        <f>IF($C98="","",IF($E99="",$C98,IF(AND(OR($B98="Longueur Ext",$B98="Ø Arbre"),$G98&lt;&gt;""),($C98+$E99)-$G98,IF(AND(OR($B98="Longueur Int",$B98="Ø Alésage"),$G98&lt;&gt;""),$C98+$E99+$G98,$C98+$E99))))</f>
        <v/>
      </c>
      <c r="I98" s="145"/>
      <c r="J98" s="146" t="str">
        <f>IF($C98="","",IF($E98="",$C98,IF(AND(OR($B98="Longueur Ext",$B98="Ø Arbre"),$G98&lt;&gt;""),($C98+$E98)-$G98,IF(AND(OR($B98="Longueur Int",$B98="Ø Alésage"),$G98&lt;&gt;""),$C98+$E98+$G98,$C98+$E98))))</f>
        <v/>
      </c>
      <c r="K98" s="140"/>
      <c r="L98" s="179"/>
      <c r="M98" s="144" t="str">
        <f>IF($C98="","",IF($E99="",$C98,IF(AND(OR($B98="Longueur Ext",$B98="Ø Arbre"),$G98&lt;&gt;""),($C98+$E99)-$G98,IF(AND(OR($B98="Longueur Int",$B98="Ø Alésage"),$G98&lt;&gt;""),$C98+$E99+$G98,$C98+$E99))))</f>
        <v/>
      </c>
      <c r="N98" s="145"/>
      <c r="O98" s="146" t="str">
        <f>IF($C98="","",IF($E98="",$C98,IF(AND(OR($B98="Longueur Ext",$B98="Ø Arbre"),$G98&lt;&gt;""),($C98+$E98)-$G98,IF(AND(OR($B98="Longueur Int",$B98="Ø Alésage"),$G98&lt;&gt;""),$C98+$E98+$G98,$C98+$E98))))</f>
        <v/>
      </c>
      <c r="P98" s="140"/>
      <c r="Q98" s="141"/>
      <c r="R98" s="172" t="str">
        <f>IF(AND((I98)&gt;=(H98),(I98)&lt;=(J98),(I98)&lt;&gt;""),"X","")</f>
        <v/>
      </c>
      <c r="S98" s="175" t="str">
        <f>IF(AND(R98&lt;&gt;"X",I98&lt;&gt;""),"X","")</f>
        <v/>
      </c>
      <c r="T98" s="170">
        <f>IF(C98&lt;=3,2,IF(AND(3&lt;C98,C98&lt;=6),3,IF(AND(6&lt;C98,C98&lt;=10),4,IF(AND(10&lt;C98,C98&lt;=18),5,IF(AND(18&lt;C98,C98&lt;=30),6,IF(AND(30&lt;C98,C98&lt;=50),7,IF(AND(50&lt;C98,C98&lt;=80),8,IF(AND(80&lt;C98,C98&lt;=120),9,IF(AND(120&lt;C98,C98&lt;=180),10,IF(AND(180&lt;C98,C98&lt;=250),11,IF(AND(250&lt;C98,C98&lt;=315),12,IF(AND(315&lt;C98,C98&lt;=400),13,IF(AND(400&lt;C98,C98&lt;=500),14,IF(500&lt;C98,14,FALSE))))))))))))))</f>
        <v>2</v>
      </c>
      <c r="U98" s="129" t="str">
        <f t="shared" ref="U98" si="40">IF(H98="","",IF(J98="","",IF(COUNT(H98)&gt;COUNT(J98),"Attention : erreur sur tolérences","")))</f>
        <v/>
      </c>
    </row>
    <row r="99" spans="1:21" s="27" customFormat="1" ht="13.5" customHeight="1" x14ac:dyDescent="0.25">
      <c r="A99" s="173"/>
      <c r="B99" s="134"/>
      <c r="C99" s="134"/>
      <c r="D99" s="174"/>
      <c r="E99" s="82" t="str">
        <f>IF($D98="","",VLOOKUP($D98,tol_min!$A$2:$N$55,$T98,FALSE))</f>
        <v/>
      </c>
      <c r="F99" s="177"/>
      <c r="G99" s="171"/>
      <c r="H99" s="176"/>
      <c r="I99" s="145"/>
      <c r="J99" s="146"/>
      <c r="K99" s="140"/>
      <c r="L99" s="179"/>
      <c r="M99" s="144"/>
      <c r="N99" s="145"/>
      <c r="O99" s="146"/>
      <c r="P99" s="140"/>
      <c r="Q99" s="141"/>
      <c r="R99" s="172"/>
      <c r="S99" s="175"/>
      <c r="T99" s="170"/>
      <c r="U99" s="129"/>
    </row>
    <row r="100" spans="1:21" s="27" customFormat="1" ht="13.5" customHeight="1" x14ac:dyDescent="0.25">
      <c r="A100" s="147"/>
      <c r="B100" s="149"/>
      <c r="C100" s="149"/>
      <c r="D100" s="167"/>
      <c r="E100" s="81" t="str">
        <f>IF($D100="","",VLOOKUP($D100,Tol_max!$A$2:$N$55,$T100,FALSE))</f>
        <v/>
      </c>
      <c r="F100" s="154"/>
      <c r="G100" s="156" t="str">
        <f>IF($F100="","",VLOOKUP($F100,Tol_traitement!$A$2:$D$9,2,FALSE))</f>
        <v/>
      </c>
      <c r="H100" s="151" t="str">
        <f>IF($C100="","",IF($E101="",$C100,IF(AND(OR($B100="Longueur Ext",$B100="Ø Arbre"),$G100&lt;&gt;""),($C100+$E101)-$G100,IF(AND(OR($B100="Longueur Int",$B100="Ø Alésage"),$G100&lt;&gt;""),$C100+$E101+$G100,$C100+$E101))))</f>
        <v/>
      </c>
      <c r="I100" s="130"/>
      <c r="J100" s="131" t="str">
        <f>IF($C100="","",IF($E100="",$C100,IF(AND(OR($B100="Longueur Ext",$B100="Ø Arbre"),$G100&lt;&gt;""),($C100+$E100)-$G100,IF(AND(OR($B100="Longueur Int",$B100="Ø Alésage"),$G100&lt;&gt;""),$C100+$E100+$G100,$C100+$E100))))</f>
        <v/>
      </c>
      <c r="K100" s="132"/>
      <c r="L100" s="178"/>
      <c r="M100" s="143" t="str">
        <f>IF($C100="","",IF($E101="",$C100,IF(AND(OR($B100="Longueur Ext",$B100="Ø Arbre"),$G100&lt;&gt;""),($C100+$E101)-$G100,IF(AND(OR($B100="Longueur Int",$B100="Ø Alésage"),$G100&lt;&gt;""),$C100+$E101+$G100,$C100+$E101))))</f>
        <v/>
      </c>
      <c r="N100" s="130"/>
      <c r="O100" s="131" t="str">
        <f>IF($C100="","",IF($E100="",$C100,IF(AND(OR($B100="Longueur Ext",$B100="Ø Arbre"),$G100&lt;&gt;""),($C100+$E100)-$G100,IF(AND(OR($B100="Longueur Int",$B100="Ø Alésage"),$G100&lt;&gt;""),$C100+$E100+$G100,$C100+$E100))))</f>
        <v/>
      </c>
      <c r="P100" s="132"/>
      <c r="Q100" s="139"/>
      <c r="R100" s="163" t="str">
        <f>IF(AND((I100)&gt;=(H100),(I100)&lt;=(J100),(I100)&lt;&gt;""),"X","")</f>
        <v/>
      </c>
      <c r="S100" s="165" t="str">
        <f>IF(AND(R100&lt;&gt;"X",I100&lt;&gt;""),"X","")</f>
        <v/>
      </c>
      <c r="T100" s="170">
        <f>IF(C100&lt;=3,2,IF(AND(3&lt;C100,C100&lt;=6),3,IF(AND(6&lt;C100,C100&lt;=10),4,IF(AND(10&lt;C100,C100&lt;=18),5,IF(AND(18&lt;C100,C100&lt;=30),6,IF(AND(30&lt;C100,C100&lt;=50),7,IF(AND(50&lt;C100,C100&lt;=80),8,IF(AND(80&lt;C100,C100&lt;=120),9,IF(AND(120&lt;C100,C100&lt;=180),10,IF(AND(180&lt;C100,C100&lt;=250),11,IF(AND(250&lt;C100,C100&lt;=315),12,IF(AND(315&lt;C100,C100&lt;=400),13,IF(AND(400&lt;C100,C100&lt;=500),14,IF(500&lt;C100,14,FALSE))))))))))))))</f>
        <v>2</v>
      </c>
      <c r="U100" s="129" t="str">
        <f t="shared" ref="U100" si="41">IF(H100="","",IF(J100="","",IF(COUNT(H100)&gt;COUNT(J100),"Attention : erreur sur tolérences","")))</f>
        <v/>
      </c>
    </row>
    <row r="101" spans="1:21" s="27" customFormat="1" ht="13.5" customHeight="1" x14ac:dyDescent="0.25">
      <c r="A101" s="147"/>
      <c r="B101" s="149"/>
      <c r="C101" s="149"/>
      <c r="D101" s="167"/>
      <c r="E101" s="81" t="str">
        <f>IF($D100="","",VLOOKUP($D100,tol_min!$A$2:$N$55,$T100,FALSE))</f>
        <v/>
      </c>
      <c r="F101" s="154"/>
      <c r="G101" s="156"/>
      <c r="H101" s="151"/>
      <c r="I101" s="130"/>
      <c r="J101" s="131"/>
      <c r="K101" s="132"/>
      <c r="L101" s="178"/>
      <c r="M101" s="143"/>
      <c r="N101" s="130"/>
      <c r="O101" s="131"/>
      <c r="P101" s="132"/>
      <c r="Q101" s="139"/>
      <c r="R101" s="163"/>
      <c r="S101" s="165"/>
      <c r="T101" s="170"/>
      <c r="U101" s="129"/>
    </row>
    <row r="102" spans="1:21" s="27" customFormat="1" ht="13.5" customHeight="1" x14ac:dyDescent="0.25">
      <c r="A102" s="173"/>
      <c r="B102" s="134"/>
      <c r="C102" s="134"/>
      <c r="D102" s="174"/>
      <c r="E102" s="82" t="str">
        <f>IF($D102="","",VLOOKUP($D102,Tol_max!$A$2:$N$55,$T102,FALSE))</f>
        <v/>
      </c>
      <c r="F102" s="177"/>
      <c r="G102" s="171" t="str">
        <f>IF($F102="","",VLOOKUP($F102,Tol_traitement!$A$2:$D$9,2,FALSE))</f>
        <v/>
      </c>
      <c r="H102" s="176" t="str">
        <f>IF($C102="","",IF($E103="",$C102,IF(AND(OR($B102="Longueur Ext",$B102="Ø Arbre"),$G102&lt;&gt;""),($C102+$E103)-$G102,IF(AND(OR($B102="Longueur Int",$B102="Ø Alésage"),$G102&lt;&gt;""),$C102+$E103+$G102,$C102+$E103))))</f>
        <v/>
      </c>
      <c r="I102" s="145"/>
      <c r="J102" s="146" t="str">
        <f>IF($C102="","",IF($E102="",$C102,IF(AND(OR($B102="Longueur Ext",$B102="Ø Arbre"),$G102&lt;&gt;""),($C102+$E102)-$G102,IF(AND(OR($B102="Longueur Int",$B102="Ø Alésage"),$G102&lt;&gt;""),$C102+$E102+$G102,$C102+$E102))))</f>
        <v/>
      </c>
      <c r="K102" s="140"/>
      <c r="L102" s="179"/>
      <c r="M102" s="144" t="str">
        <f>IF($C102="","",IF($E103="",$C102,IF(AND(OR($B102="Longueur Ext",$B102="Ø Arbre"),$G102&lt;&gt;""),($C102+$E103)-$G102,IF(AND(OR($B102="Longueur Int",$B102="Ø Alésage"),$G102&lt;&gt;""),$C102+$E103+$G102,$C102+$E103))))</f>
        <v/>
      </c>
      <c r="N102" s="145"/>
      <c r="O102" s="146" t="str">
        <f>IF($C102="","",IF($E102="",$C102,IF(AND(OR($B102="Longueur Ext",$B102="Ø Arbre"),$G102&lt;&gt;""),($C102+$E102)-$G102,IF(AND(OR($B102="Longueur Int",$B102="Ø Alésage"),$G102&lt;&gt;""),$C102+$E102+$G102,$C102+$E102))))</f>
        <v/>
      </c>
      <c r="P102" s="140"/>
      <c r="Q102" s="141"/>
      <c r="R102" s="172" t="str">
        <f>IF(AND((I102)&gt;=(H102),(I102)&lt;=(J102),(I102)&lt;&gt;""),"X","")</f>
        <v/>
      </c>
      <c r="S102" s="175" t="str">
        <f>IF(AND(R102&lt;&gt;"X",I102&lt;&gt;""),"X","")</f>
        <v/>
      </c>
      <c r="T102" s="170">
        <f>IF(C102&lt;=3,2,IF(AND(3&lt;C102,C102&lt;=6),3,IF(AND(6&lt;C102,C102&lt;=10),4,IF(AND(10&lt;C102,C102&lt;=18),5,IF(AND(18&lt;C102,C102&lt;=30),6,IF(AND(30&lt;C102,C102&lt;=50),7,IF(AND(50&lt;C102,C102&lt;=80),8,IF(AND(80&lt;C102,C102&lt;=120),9,IF(AND(120&lt;C102,C102&lt;=180),10,IF(AND(180&lt;C102,C102&lt;=250),11,IF(AND(250&lt;C102,C102&lt;=315),12,IF(AND(315&lt;C102,C102&lt;=400),13,IF(AND(400&lt;C102,C102&lt;=500),14,IF(500&lt;C102,14,FALSE))))))))))))))</f>
        <v>2</v>
      </c>
      <c r="U102" s="129" t="str">
        <f t="shared" ref="U102" si="42">IF(H102="","",IF(J102="","",IF(COUNT(H102)&gt;COUNT(J102),"Attention : erreur sur tolérences","")))</f>
        <v/>
      </c>
    </row>
    <row r="103" spans="1:21" s="27" customFormat="1" ht="13.5" customHeight="1" x14ac:dyDescent="0.25">
      <c r="A103" s="173"/>
      <c r="B103" s="134"/>
      <c r="C103" s="134"/>
      <c r="D103" s="174"/>
      <c r="E103" s="82" t="str">
        <f>IF($D102="","",VLOOKUP($D102,tol_min!$A$2:$N$55,$T102,FALSE))</f>
        <v/>
      </c>
      <c r="F103" s="177"/>
      <c r="G103" s="171"/>
      <c r="H103" s="176"/>
      <c r="I103" s="145"/>
      <c r="J103" s="146"/>
      <c r="K103" s="140"/>
      <c r="L103" s="179"/>
      <c r="M103" s="144"/>
      <c r="N103" s="145"/>
      <c r="O103" s="146"/>
      <c r="P103" s="140"/>
      <c r="Q103" s="141"/>
      <c r="R103" s="172"/>
      <c r="S103" s="175"/>
      <c r="T103" s="170"/>
      <c r="U103" s="129"/>
    </row>
    <row r="104" spans="1:21" s="27" customFormat="1" ht="13.5" customHeight="1" x14ac:dyDescent="0.25">
      <c r="A104" s="147"/>
      <c r="B104" s="149"/>
      <c r="C104" s="149"/>
      <c r="D104" s="167"/>
      <c r="E104" s="81" t="str">
        <f>IF($D104="","",VLOOKUP($D104,Tol_max!$A$2:$N$55,$T104,FALSE))</f>
        <v/>
      </c>
      <c r="F104" s="154"/>
      <c r="G104" s="156" t="str">
        <f>IF($F104="","",VLOOKUP($F104,Tol_traitement!$A$2:$D$9,2,FALSE))</f>
        <v/>
      </c>
      <c r="H104" s="151" t="str">
        <f>IF($C104="","",IF($E105="",$C104,IF(AND(OR($B104="Longueur Ext",$B104="Ø Arbre"),$G104&lt;&gt;""),($C104+$E105)-$G104,IF(AND(OR($B104="Longueur Int",$B104="Ø Alésage"),$G104&lt;&gt;""),$C104+$E105+$G104,$C104+$E105))))</f>
        <v/>
      </c>
      <c r="I104" s="130"/>
      <c r="J104" s="131" t="str">
        <f>IF($C104="","",IF($E104="",$C104,IF(AND(OR($B104="Longueur Ext",$B104="Ø Arbre"),$G104&lt;&gt;""),($C104+$E104)-$G104,IF(AND(OR($B104="Longueur Int",$B104="Ø Alésage"),$G104&lt;&gt;""),$C104+$E104+$G104,$C104+$E104))))</f>
        <v/>
      </c>
      <c r="K104" s="132"/>
      <c r="L104" s="178"/>
      <c r="M104" s="143" t="str">
        <f>IF($C104="","",IF($E105="",$C104,IF(AND(OR($B104="Longueur Ext",$B104="Ø Arbre"),$G104&lt;&gt;""),($C104+$E105)-$G104,IF(AND(OR($B104="Longueur Int",$B104="Ø Alésage"),$G104&lt;&gt;""),$C104+$E105+$G104,$C104+$E105))))</f>
        <v/>
      </c>
      <c r="N104" s="130"/>
      <c r="O104" s="131" t="str">
        <f>IF($C104="","",IF($E104="",$C104,IF(AND(OR($B104="Longueur Ext",$B104="Ø Arbre"),$G104&lt;&gt;""),($C104+$E104)-$G104,IF(AND(OR($B104="Longueur Int",$B104="Ø Alésage"),$G104&lt;&gt;""),$C104+$E104+$G104,$C104+$E104))))</f>
        <v/>
      </c>
      <c r="P104" s="132"/>
      <c r="Q104" s="139"/>
      <c r="R104" s="163" t="str">
        <f>IF(AND((I104)&gt;=(H104),(I104)&lt;=(J104),(I104)&lt;&gt;""),"X","")</f>
        <v/>
      </c>
      <c r="S104" s="165" t="str">
        <f>IF(AND(R104&lt;&gt;"X",I104&lt;&gt;""),"X","")</f>
        <v/>
      </c>
      <c r="T104" s="170">
        <f>IF(C104&lt;=3,2,IF(AND(3&lt;C104,C104&lt;=6),3,IF(AND(6&lt;C104,C104&lt;=10),4,IF(AND(10&lt;C104,C104&lt;=18),5,IF(AND(18&lt;C104,C104&lt;=30),6,IF(AND(30&lt;C104,C104&lt;=50),7,IF(AND(50&lt;C104,C104&lt;=80),8,IF(AND(80&lt;C104,C104&lt;=120),9,IF(AND(120&lt;C104,C104&lt;=180),10,IF(AND(180&lt;C104,C104&lt;=250),11,IF(AND(250&lt;C104,C104&lt;=315),12,IF(AND(315&lt;C104,C104&lt;=400),13,IF(AND(400&lt;C104,C104&lt;=500),14,IF(500&lt;C104,14,FALSE))))))))))))))</f>
        <v>2</v>
      </c>
      <c r="U104" s="129" t="str">
        <f t="shared" ref="U104" si="43">IF(H104="","",IF(J104="","",IF(COUNT(H104)&gt;COUNT(J104),"Attention : erreur sur tolérences","")))</f>
        <v/>
      </c>
    </row>
    <row r="105" spans="1:21" s="27" customFormat="1" ht="13.5" customHeight="1" x14ac:dyDescent="0.25">
      <c r="A105" s="147"/>
      <c r="B105" s="149"/>
      <c r="C105" s="149"/>
      <c r="D105" s="167"/>
      <c r="E105" s="81" t="str">
        <f>IF($D104="","",VLOOKUP($D104,tol_min!$A$2:$N$55,$T104,FALSE))</f>
        <v/>
      </c>
      <c r="F105" s="154"/>
      <c r="G105" s="156"/>
      <c r="H105" s="151"/>
      <c r="I105" s="130"/>
      <c r="J105" s="131"/>
      <c r="K105" s="132"/>
      <c r="L105" s="178"/>
      <c r="M105" s="143"/>
      <c r="N105" s="130"/>
      <c r="O105" s="131"/>
      <c r="P105" s="132"/>
      <c r="Q105" s="139"/>
      <c r="R105" s="163"/>
      <c r="S105" s="165"/>
      <c r="T105" s="170"/>
      <c r="U105" s="129"/>
    </row>
    <row r="106" spans="1:21" s="27" customFormat="1" ht="13.5" customHeight="1" x14ac:dyDescent="0.25">
      <c r="A106" s="173"/>
      <c r="B106" s="134"/>
      <c r="C106" s="134"/>
      <c r="D106" s="174"/>
      <c r="E106" s="82" t="str">
        <f>IF($D106="","",VLOOKUP($D106,Tol_max!$A$2:$N$55,$T106,FALSE))</f>
        <v/>
      </c>
      <c r="F106" s="177"/>
      <c r="G106" s="171" t="str">
        <f>IF($F106="","",VLOOKUP($F106,Tol_traitement!$A$2:$D$9,2,FALSE))</f>
        <v/>
      </c>
      <c r="H106" s="176" t="str">
        <f>IF($C106="","",IF($E107="",$C106,IF(AND(OR($B106="Longueur Ext",$B106="Ø Arbre"),$G106&lt;&gt;""),($C106+$E107)-$G106,IF(AND(OR($B106="Longueur Int",$B106="Ø Alésage"),$G106&lt;&gt;""),$C106+$E107+$G106,$C106+$E107))))</f>
        <v/>
      </c>
      <c r="I106" s="145"/>
      <c r="J106" s="146" t="str">
        <f>IF($C106="","",IF($E106="",$C106,IF(AND(OR($B106="Longueur Ext",$B106="Ø Arbre"),$G106&lt;&gt;""),($C106+$E106)-$G106,IF(AND(OR($B106="Longueur Int",$B106="Ø Alésage"),$G106&lt;&gt;""),$C106+$E106+$G106,$C106+$E106))))</f>
        <v/>
      </c>
      <c r="K106" s="140"/>
      <c r="L106" s="179"/>
      <c r="M106" s="144" t="str">
        <f>IF($C106="","",IF($E107="",$C106,IF(AND(OR($B106="Longueur Ext",$B106="Ø Arbre"),$G106&lt;&gt;""),($C106+$E107)-$G106,IF(AND(OR($B106="Longueur Int",$B106="Ø Alésage"),$G106&lt;&gt;""),$C106+$E107+$G106,$C106+$E107))))</f>
        <v/>
      </c>
      <c r="N106" s="145"/>
      <c r="O106" s="146" t="str">
        <f>IF($C106="","",IF($E106="",$C106,IF(AND(OR($B106="Longueur Ext",$B106="Ø Arbre"),$G106&lt;&gt;""),($C106+$E106)-$G106,IF(AND(OR($B106="Longueur Int",$B106="Ø Alésage"),$G106&lt;&gt;""),$C106+$E106+$G106,$C106+$E106))))</f>
        <v/>
      </c>
      <c r="P106" s="140"/>
      <c r="Q106" s="141"/>
      <c r="R106" s="172" t="str">
        <f>IF(AND((I106)&gt;=(H106),(I106)&lt;=(J106),(I106)&lt;&gt;""),"X","")</f>
        <v/>
      </c>
      <c r="S106" s="175" t="str">
        <f>IF(AND(R106&lt;&gt;"X",I106&lt;&gt;""),"X","")</f>
        <v/>
      </c>
      <c r="T106" s="170">
        <f>IF(C106&lt;=3,2,IF(AND(3&lt;C106,C106&lt;=6),3,IF(AND(6&lt;C106,C106&lt;=10),4,IF(AND(10&lt;C106,C106&lt;=18),5,IF(AND(18&lt;C106,C106&lt;=30),6,IF(AND(30&lt;C106,C106&lt;=50),7,IF(AND(50&lt;C106,C106&lt;=80),8,IF(AND(80&lt;C106,C106&lt;=120),9,IF(AND(120&lt;C106,C106&lt;=180),10,IF(AND(180&lt;C106,C106&lt;=250),11,IF(AND(250&lt;C106,C106&lt;=315),12,IF(AND(315&lt;C106,C106&lt;=400),13,IF(AND(400&lt;C106,C106&lt;=500),14,IF(500&lt;C106,14,FALSE))))))))))))))</f>
        <v>2</v>
      </c>
      <c r="U106" s="129" t="str">
        <f t="shared" ref="U106" si="44">IF(H106="","",IF(J106="","",IF(COUNT(H106)&gt;COUNT(J106),"Attention : erreur sur tolérences","")))</f>
        <v/>
      </c>
    </row>
    <row r="107" spans="1:21" s="27" customFormat="1" ht="13.5" customHeight="1" x14ac:dyDescent="0.25">
      <c r="A107" s="173"/>
      <c r="B107" s="134"/>
      <c r="C107" s="134"/>
      <c r="D107" s="174"/>
      <c r="E107" s="82" t="str">
        <f>IF($D106="","",VLOOKUP($D106,tol_min!$A$2:$N$55,$T106,FALSE))</f>
        <v/>
      </c>
      <c r="F107" s="177"/>
      <c r="G107" s="171"/>
      <c r="H107" s="176"/>
      <c r="I107" s="145"/>
      <c r="J107" s="146"/>
      <c r="K107" s="140"/>
      <c r="L107" s="179"/>
      <c r="M107" s="144"/>
      <c r="N107" s="145"/>
      <c r="O107" s="146"/>
      <c r="P107" s="140"/>
      <c r="Q107" s="141"/>
      <c r="R107" s="172"/>
      <c r="S107" s="175"/>
      <c r="T107" s="170"/>
      <c r="U107" s="129"/>
    </row>
    <row r="108" spans="1:21" s="27" customFormat="1" ht="13.5" customHeight="1" x14ac:dyDescent="0.25">
      <c r="A108" s="147"/>
      <c r="B108" s="149"/>
      <c r="C108" s="149"/>
      <c r="D108" s="167"/>
      <c r="E108" s="81" t="str">
        <f>IF($D108="","",VLOOKUP($D108,Tol_max!$A$2:$N$55,$T108,FALSE))</f>
        <v/>
      </c>
      <c r="F108" s="154"/>
      <c r="G108" s="156" t="str">
        <f>IF($F108="","",VLOOKUP($F108,Tol_traitement!$A$2:$D$9,2,FALSE))</f>
        <v/>
      </c>
      <c r="H108" s="151" t="str">
        <f>IF($C108="","",IF($E109="",$C108,IF(AND(OR($B108="Longueur Ext",$B108="Ø Arbre"),$G108&lt;&gt;""),($C108+$E109)-$G108,IF(AND(OR($B108="Longueur Int",$B108="Ø Alésage"),$G108&lt;&gt;""),$C108+$E109+$G108,$C108+$E109))))</f>
        <v/>
      </c>
      <c r="I108" s="130"/>
      <c r="J108" s="131" t="str">
        <f>IF($C108="","",IF($E108="",$C108,IF(AND(OR($B108="Longueur Ext",$B108="Ø Arbre"),$G108&lt;&gt;""),($C108+$E108)-$G108,IF(AND(OR($B108="Longueur Int",$B108="Ø Alésage"),$G108&lt;&gt;""),$C108+$E108+$G108,$C108+$E108))))</f>
        <v/>
      </c>
      <c r="K108" s="132"/>
      <c r="L108" s="178"/>
      <c r="M108" s="143" t="str">
        <f>IF($C108="","",IF($E109="",$C108,IF(AND(OR($B108="Longueur Ext",$B108="Ø Arbre"),$G108&lt;&gt;""),($C108+$E109)-$G108,IF(AND(OR($B108="Longueur Int",$B108="Ø Alésage"),$G108&lt;&gt;""),$C108+$E109+$G108,$C108+$E109))))</f>
        <v/>
      </c>
      <c r="N108" s="130"/>
      <c r="O108" s="131" t="str">
        <f>IF($C108="","",IF($E108="",$C108,IF(AND(OR($B108="Longueur Ext",$B108="Ø Arbre"),$G108&lt;&gt;""),($C108+$E108)-$G108,IF(AND(OR($B108="Longueur Int",$B108="Ø Alésage"),$G108&lt;&gt;""),$C108+$E108+$G108,$C108+$E108))))</f>
        <v/>
      </c>
      <c r="P108" s="132"/>
      <c r="Q108" s="139"/>
      <c r="R108" s="163" t="str">
        <f>IF(AND((I108)&gt;=(H108),(I108)&lt;=(J108),(I108)&lt;&gt;""),"X","")</f>
        <v/>
      </c>
      <c r="S108" s="165" t="str">
        <f>IF(AND(R108&lt;&gt;"X",I108&lt;&gt;""),"X","")</f>
        <v/>
      </c>
      <c r="T108" s="170">
        <f>IF(C108&lt;=3,2,IF(AND(3&lt;C108,C108&lt;=6),3,IF(AND(6&lt;C108,C108&lt;=10),4,IF(AND(10&lt;C108,C108&lt;=18),5,IF(AND(18&lt;C108,C108&lt;=30),6,IF(AND(30&lt;C108,C108&lt;=50),7,IF(AND(50&lt;C108,C108&lt;=80),8,IF(AND(80&lt;C108,C108&lt;=120),9,IF(AND(120&lt;C108,C108&lt;=180),10,IF(AND(180&lt;C108,C108&lt;=250),11,IF(AND(250&lt;C108,C108&lt;=315),12,IF(AND(315&lt;C108,C108&lt;=400),13,IF(AND(400&lt;C108,C108&lt;=500),14,IF(500&lt;C108,14,FALSE))))))))))))))</f>
        <v>2</v>
      </c>
      <c r="U108" s="129" t="str">
        <f t="shared" ref="U108" si="45">IF(H108="","",IF(J108="","",IF(COUNT(H108)&gt;COUNT(J108),"Attention : erreur sur tolérences","")))</f>
        <v/>
      </c>
    </row>
    <row r="109" spans="1:21" s="27" customFormat="1" ht="13.5" customHeight="1" thickBot="1" x14ac:dyDescent="0.3">
      <c r="A109" s="148"/>
      <c r="B109" s="150"/>
      <c r="C109" s="150"/>
      <c r="D109" s="168"/>
      <c r="E109" s="83" t="str">
        <f>IF($D108="","",VLOOKUP($D108,tol_min!$A$2:$N$55,$T108,FALSE))</f>
        <v/>
      </c>
      <c r="F109" s="155"/>
      <c r="G109" s="157"/>
      <c r="H109" s="152"/>
      <c r="I109" s="169"/>
      <c r="J109" s="153"/>
      <c r="K109" s="142"/>
      <c r="L109" s="257"/>
      <c r="M109" s="143"/>
      <c r="N109" s="130"/>
      <c r="O109" s="131"/>
      <c r="P109" s="132"/>
      <c r="Q109" s="139"/>
      <c r="R109" s="164"/>
      <c r="S109" s="166"/>
      <c r="T109" s="170"/>
      <c r="U109" s="129"/>
    </row>
    <row r="110" spans="1:21" x14ac:dyDescent="0.25">
      <c r="T110" s="170">
        <f>IF(C110&lt;=3,2,IF(AND(3&lt;C110,C110&lt;=6),3,IF(AND(6&lt;C110,C110&lt;=10),4,IF(AND(10&lt;C110,C110&lt;=18),5,IF(AND(18&lt;C110,C110&lt;=30),6,IF(AND(30&lt;C110,C110&lt;=50),7,IF(AND(50&lt;C110,C110&lt;=80),8,IF(AND(80&lt;C110,C110&lt;=120),9,IF(AND(120&lt;C110,C110&lt;=180),10,IF(AND(180&lt;C110,C110&lt;=250),11,IF(AND(250&lt;C110,C110&lt;=315),12,IF(AND(315&lt;C110,C110&lt;=400),13,IF(AND(400&lt;C110,C110&lt;=500),14,IF(500&lt;C110,14,FALSE))))))))))))))</f>
        <v>2</v>
      </c>
      <c r="U110" s="129" t="str">
        <f>IF(H110="","",IF(J110="","",IF(COUNT(H110)&gt;COUNT(J110),"Attention : erreur sur tolérences","")))</f>
        <v/>
      </c>
    </row>
    <row r="111" spans="1:21" x14ac:dyDescent="0.25">
      <c r="T111" s="249"/>
      <c r="U111" s="129"/>
    </row>
    <row r="112" spans="1:21" x14ac:dyDescent="0.25">
      <c r="T112" s="170">
        <f>IF(C112&lt;=3,2,IF(AND(3&lt;C112,C112&lt;=6),3,IF(AND(6&lt;C112,C112&lt;=10),4,IF(AND(10&lt;C112,C112&lt;=18),5,IF(AND(18&lt;C112,C112&lt;=30),6,IF(AND(30&lt;C112,C112&lt;=50),7,IF(AND(50&lt;C112,C112&lt;=80),8,IF(AND(80&lt;C112,C112&lt;=120),9,IF(AND(120&lt;C112,C112&lt;=180),10,IF(AND(180&lt;C112,C112&lt;=250),11,IF(AND(250&lt;C112,C112&lt;=315),12,IF(AND(315&lt;C112,C112&lt;=400),13,IF(AND(400&lt;C112,C112&lt;=500),14,IF(500&lt;C112,14,FALSE))))))))))))))</f>
        <v>2</v>
      </c>
      <c r="U112" s="129" t="str">
        <f t="shared" ref="U112" si="46">IF(H112="","",IF(J112="","",IF(COUNT(H112)&gt;COUNT(J112),"Attention : erreur sur tolérences","")))</f>
        <v/>
      </c>
    </row>
    <row r="113" spans="20:21" x14ac:dyDescent="0.25">
      <c r="T113" s="249"/>
      <c r="U113" s="129"/>
    </row>
    <row r="114" spans="20:21" x14ac:dyDescent="0.25">
      <c r="T114" s="170">
        <f>IF(C114&lt;=3,2,IF(AND(3&lt;C114,C114&lt;=6),3,IF(AND(6&lt;C114,C114&lt;=10),4,IF(AND(10&lt;C114,C114&lt;=18),5,IF(AND(18&lt;C114,C114&lt;=30),6,IF(AND(30&lt;C114,C114&lt;=50),7,IF(AND(50&lt;C114,C114&lt;=80),8,IF(AND(80&lt;C114,C114&lt;=120),9,IF(AND(120&lt;C114,C114&lt;=180),10,IF(AND(180&lt;C114,C114&lt;=250),11,IF(AND(250&lt;C114,C114&lt;=315),12,IF(AND(315&lt;C114,C114&lt;=400),13,IF(AND(400&lt;C114,C114&lt;=500),14,IF(500&lt;C114,14,FALSE))))))))))))))</f>
        <v>2</v>
      </c>
      <c r="U114" s="129" t="str">
        <f t="shared" ref="U114" si="47">IF(H114="","",IF(J114="","",IF(COUNT(H114)&gt;COUNT(J114),"Attention : erreur sur tolérences","")))</f>
        <v/>
      </c>
    </row>
    <row r="115" spans="20:21" x14ac:dyDescent="0.25">
      <c r="T115" s="249"/>
      <c r="U115" s="129"/>
    </row>
    <row r="116" spans="20:21" x14ac:dyDescent="0.25">
      <c r="T116" s="170">
        <f>IF(C116&lt;=3,2,IF(AND(3&lt;C116,C116&lt;=6),3,IF(AND(6&lt;C116,C116&lt;=10),4,IF(AND(10&lt;C116,C116&lt;=18),5,IF(AND(18&lt;C116,C116&lt;=30),6,IF(AND(30&lt;C116,C116&lt;=50),7,IF(AND(50&lt;C116,C116&lt;=80),8,IF(AND(80&lt;C116,C116&lt;=120),9,IF(AND(120&lt;C116,C116&lt;=180),10,IF(AND(180&lt;C116,C116&lt;=250),11,IF(AND(250&lt;C116,C116&lt;=315),12,IF(AND(315&lt;C116,C116&lt;=400),13,IF(AND(400&lt;C116,C116&lt;=500),14,IF(500&lt;C116,14,FALSE))))))))))))))</f>
        <v>2</v>
      </c>
      <c r="U116" s="129" t="str">
        <f t="shared" ref="U116" si="48">IF(H116="","",IF(J116="","",IF(COUNT(H116)&gt;COUNT(J116),"Attention : erreur sur tolérences","")))</f>
        <v/>
      </c>
    </row>
    <row r="117" spans="20:21" x14ac:dyDescent="0.25">
      <c r="T117" s="249"/>
      <c r="U117" s="129"/>
    </row>
    <row r="118" spans="20:21" x14ac:dyDescent="0.25">
      <c r="U118" s="129" t="str">
        <f t="shared" ref="U118" si="49">IF(H118="","",IF(J118="","",IF(COUNT(H118)&gt;COUNT(J118),"Attention : erreur sur tolérences","")))</f>
        <v/>
      </c>
    </row>
    <row r="119" spans="20:21" x14ac:dyDescent="0.25">
      <c r="U119" s="129"/>
    </row>
    <row r="120" spans="20:21" x14ac:dyDescent="0.25">
      <c r="U120" s="129" t="str">
        <f t="shared" ref="U120" si="50">IF(H120="","",IF(J120="","",IF(COUNT(H120)&gt;COUNT(J120),"Attention : erreur sur tolérences","")))</f>
        <v/>
      </c>
    </row>
    <row r="121" spans="20:21" x14ac:dyDescent="0.25">
      <c r="U121" s="129"/>
    </row>
    <row r="122" spans="20:21" x14ac:dyDescent="0.25">
      <c r="U122" s="129" t="str">
        <f t="shared" ref="U122" si="51">IF(H122="","",IF(J122="","",IF(COUNT(H122)&gt;COUNT(J122),"Attention : erreur sur tolérences","")))</f>
        <v/>
      </c>
    </row>
    <row r="123" spans="20:21" x14ac:dyDescent="0.25">
      <c r="U123" s="129"/>
    </row>
    <row r="124" spans="20:21" x14ac:dyDescent="0.25">
      <c r="U124" s="129" t="str">
        <f t="shared" ref="U124" si="52">IF(H124="","",IF(J124="","",IF(COUNT(H124)&gt;COUNT(J124),"Attention : erreur sur tolérences","")))</f>
        <v/>
      </c>
    </row>
    <row r="125" spans="20:21" x14ac:dyDescent="0.25">
      <c r="U125" s="129"/>
    </row>
    <row r="126" spans="20:21" x14ac:dyDescent="0.25">
      <c r="U126" s="129" t="str">
        <f t="shared" ref="U126" si="53">IF(H126="","",IF(J126="","",IF(COUNT(H126)&gt;COUNT(J126),"Attention : erreur sur tolérences","")))</f>
        <v/>
      </c>
    </row>
    <row r="127" spans="20:21" x14ac:dyDescent="0.25">
      <c r="U127" s="129"/>
    </row>
    <row r="128" spans="20:21" x14ac:dyDescent="0.25">
      <c r="U128" s="129" t="str">
        <f t="shared" ref="U128" si="54">IF(H128="","",IF(J128="","",IF(COUNT(H128)&gt;COUNT(J128),"Attention : erreur sur tolérences","")))</f>
        <v/>
      </c>
    </row>
    <row r="129" spans="21:21" x14ac:dyDescent="0.25">
      <c r="U129" s="129"/>
    </row>
    <row r="130" spans="21:21" x14ac:dyDescent="0.25">
      <c r="U130" s="129" t="str">
        <f t="shared" ref="U130" si="55">IF(H130="","",IF(J130="","",IF(COUNT(H130)&gt;COUNT(J130),"Attention : erreur sur tolérences","")))</f>
        <v/>
      </c>
    </row>
    <row r="131" spans="21:21" x14ac:dyDescent="0.25">
      <c r="U131" s="129"/>
    </row>
    <row r="132" spans="21:21" x14ac:dyDescent="0.25">
      <c r="U132" s="129" t="str">
        <f t="shared" ref="U132" si="56">IF(H132="","",IF(J132="","",IF(COUNT(H132)&gt;COUNT(J132),"Attention : erreur sur tolérences","")))</f>
        <v/>
      </c>
    </row>
    <row r="133" spans="21:21" x14ac:dyDescent="0.25">
      <c r="U133" s="129"/>
    </row>
    <row r="134" spans="21:21" x14ac:dyDescent="0.25">
      <c r="U134" s="129" t="str">
        <f t="shared" ref="U134" si="57">IF(H134="","",IF(J134="","",IF(COUNT(H134)&gt;COUNT(J134),"Attention : erreur sur tolérences","")))</f>
        <v/>
      </c>
    </row>
    <row r="135" spans="21:21" x14ac:dyDescent="0.25">
      <c r="U135" s="129"/>
    </row>
    <row r="136" spans="21:21" x14ac:dyDescent="0.25">
      <c r="U136" s="129" t="str">
        <f t="shared" ref="U136" si="58">IF(H136="","",IF(J136="","",IF(COUNT(H136)&gt;COUNT(J136),"Attention : erreur sur tolérences","")))</f>
        <v/>
      </c>
    </row>
    <row r="137" spans="21:21" x14ac:dyDescent="0.25">
      <c r="U137" s="129"/>
    </row>
    <row r="138" spans="21:21" x14ac:dyDescent="0.25">
      <c r="U138" s="129" t="str">
        <f t="shared" ref="U138" si="59">IF(H138="","",IF(J138="","",IF(COUNT(H138)&gt;COUNT(J138),"Attention : erreur sur tolérences","")))</f>
        <v/>
      </c>
    </row>
    <row r="139" spans="21:21" x14ac:dyDescent="0.25">
      <c r="U139" s="129"/>
    </row>
    <row r="140" spans="21:21" x14ac:dyDescent="0.25">
      <c r="U140" s="129" t="str">
        <f t="shared" ref="U140" si="60">IF(H140="","",IF(J140="","",IF(COUNT(H140)&gt;COUNT(J140),"Attention : erreur sur tolérences","")))</f>
        <v/>
      </c>
    </row>
    <row r="141" spans="21:21" x14ac:dyDescent="0.25">
      <c r="U141" s="129"/>
    </row>
    <row r="142" spans="21:21" x14ac:dyDescent="0.25">
      <c r="U142" s="129" t="str">
        <f t="shared" ref="U142" si="61">IF(H142="","",IF(J142="","",IF(COUNT(H142)&gt;COUNT(J142),"Attention : erreur sur tolérences","")))</f>
        <v/>
      </c>
    </row>
    <row r="143" spans="21:21" x14ac:dyDescent="0.25">
      <c r="U143" s="129"/>
    </row>
    <row r="144" spans="21:21" x14ac:dyDescent="0.25">
      <c r="U144" s="129" t="str">
        <f t="shared" ref="U144" si="62">IF(H144="","",IF(J144="","",IF(COUNT(H144)&gt;COUNT(J144),"Attention : erreur sur tolérences","")))</f>
        <v/>
      </c>
    </row>
    <row r="145" spans="21:21" x14ac:dyDescent="0.25">
      <c r="U145" s="129"/>
    </row>
    <row r="146" spans="21:21" x14ac:dyDescent="0.25">
      <c r="U146" s="129" t="str">
        <f t="shared" ref="U146" si="63">IF(H146="","",IF(J146="","",IF(COUNT(H146)&gt;COUNT(J146),"Attention : erreur sur tolérences","")))</f>
        <v/>
      </c>
    </row>
    <row r="147" spans="21:21" x14ac:dyDescent="0.25">
      <c r="U147" s="129"/>
    </row>
    <row r="148" spans="21:21" x14ac:dyDescent="0.25">
      <c r="U148" s="129" t="str">
        <f t="shared" ref="U148" si="64">IF(H148="","",IF(J148="","",IF(COUNT(H148)&gt;COUNT(J148),"Attention : erreur sur tolérences","")))</f>
        <v/>
      </c>
    </row>
    <row r="149" spans="21:21" x14ac:dyDescent="0.25">
      <c r="U149" s="129"/>
    </row>
    <row r="150" spans="21:21" x14ac:dyDescent="0.25">
      <c r="U150" s="129" t="str">
        <f t="shared" ref="U150" si="65">IF(H150="","",IF(J150="","",IF(COUNT(H150)&gt;COUNT(J150),"Attention : erreur sur tolérences","")))</f>
        <v/>
      </c>
    </row>
    <row r="151" spans="21:21" x14ac:dyDescent="0.25">
      <c r="U151" s="129"/>
    </row>
    <row r="152" spans="21:21" x14ac:dyDescent="0.25">
      <c r="U152" s="129" t="str">
        <f t="shared" ref="U152" si="66">IF(H152="","",IF(J152="","",IF(COUNT(H152)&gt;COUNT(J152),"Attention : erreur sur tolérences","")))</f>
        <v/>
      </c>
    </row>
    <row r="153" spans="21:21" x14ac:dyDescent="0.25">
      <c r="U153" s="129"/>
    </row>
    <row r="154" spans="21:21" x14ac:dyDescent="0.25">
      <c r="U154" s="129" t="str">
        <f t="shared" ref="U154" si="67">IF(H154="","",IF(J154="","",IF(COUNT(H154)&gt;COUNT(J154),"Attention : erreur sur tolérences","")))</f>
        <v/>
      </c>
    </row>
    <row r="155" spans="21:21" x14ac:dyDescent="0.25">
      <c r="U155" s="129"/>
    </row>
    <row r="156" spans="21:21" x14ac:dyDescent="0.25">
      <c r="U156" s="129" t="str">
        <f t="shared" ref="U156" si="68">IF(H156="","",IF(J156="","",IF(COUNT(H156)&gt;COUNT(J156),"Attention : erreur sur tolérences","")))</f>
        <v/>
      </c>
    </row>
    <row r="157" spans="21:21" x14ac:dyDescent="0.25">
      <c r="U157" s="129"/>
    </row>
    <row r="158" spans="21:21" x14ac:dyDescent="0.25">
      <c r="U158" s="129" t="str">
        <f t="shared" ref="U158" si="69">IF(H158="","",IF(J158="","",IF(COUNT(H158)&gt;COUNT(J158),"Attention : erreur sur tolérences","")))</f>
        <v/>
      </c>
    </row>
    <row r="159" spans="21:21" x14ac:dyDescent="0.25">
      <c r="U159" s="129"/>
    </row>
    <row r="160" spans="21:21" x14ac:dyDescent="0.25">
      <c r="U160" s="129" t="str">
        <f t="shared" ref="U160" si="70">IF(H160="","",IF(J160="","",IF(COUNT(H160)&gt;COUNT(J160),"Attention : erreur sur tolérences","")))</f>
        <v/>
      </c>
    </row>
    <row r="161" spans="21:21" x14ac:dyDescent="0.25">
      <c r="U161" s="129"/>
    </row>
    <row r="162" spans="21:21" x14ac:dyDescent="0.25">
      <c r="U162" s="129" t="str">
        <f t="shared" ref="U162" si="71">IF(H162="","",IF(J162="","",IF(COUNT(H162)&gt;COUNT(J162),"Attention : erreur sur tolérences","")))</f>
        <v/>
      </c>
    </row>
    <row r="163" spans="21:21" x14ac:dyDescent="0.25">
      <c r="U163" s="129"/>
    </row>
    <row r="164" spans="21:21" x14ac:dyDescent="0.25">
      <c r="U164" s="129" t="str">
        <f t="shared" ref="U164" si="72">IF(H164="","",IF(J164="","",IF(COUNT(H164)&gt;COUNT(J164),"Attention : erreur sur tolérences","")))</f>
        <v/>
      </c>
    </row>
    <row r="165" spans="21:21" x14ac:dyDescent="0.25">
      <c r="U165" s="129"/>
    </row>
    <row r="166" spans="21:21" x14ac:dyDescent="0.25">
      <c r="U166" s="129" t="str">
        <f t="shared" ref="U166" si="73">IF(H166="","",IF(J166="","",IF(COUNT(H166)&gt;COUNT(J166),"Attention : erreur sur tolérences","")))</f>
        <v/>
      </c>
    </row>
    <row r="167" spans="21:21" x14ac:dyDescent="0.25">
      <c r="U167" s="129"/>
    </row>
    <row r="168" spans="21:21" x14ac:dyDescent="0.25">
      <c r="U168" s="129" t="str">
        <f t="shared" ref="U168" si="74">IF(H168="","",IF(J168="","",IF(COUNT(H168)&gt;COUNT(J168),"Attention : erreur sur tolérences","")))</f>
        <v/>
      </c>
    </row>
    <row r="169" spans="21:21" x14ac:dyDescent="0.25">
      <c r="U169" s="129"/>
    </row>
    <row r="170" spans="21:21" x14ac:dyDescent="0.25">
      <c r="U170" s="129" t="str">
        <f t="shared" ref="U170" si="75">IF(H170="","",IF(J170="","",IF(COUNT(H170)&gt;COUNT(J170),"Attention : erreur sur tolérences","")))</f>
        <v/>
      </c>
    </row>
    <row r="171" spans="21:21" x14ac:dyDescent="0.25">
      <c r="U171" s="129"/>
    </row>
    <row r="172" spans="21:21" x14ac:dyDescent="0.25">
      <c r="U172" s="129" t="str">
        <f t="shared" ref="U172" si="76">IF(H172="","",IF(J172="","",IF(COUNT(H172)&gt;COUNT(J172),"Attention : erreur sur tolérences","")))</f>
        <v/>
      </c>
    </row>
    <row r="173" spans="21:21" x14ac:dyDescent="0.25">
      <c r="U173" s="129"/>
    </row>
    <row r="174" spans="21:21" x14ac:dyDescent="0.25">
      <c r="U174" s="129" t="str">
        <f t="shared" ref="U174" si="77">IF(H174="","",IF(J174="","",IF(COUNT(H174)&gt;COUNT(J174),"Attention : erreur sur tolérences","")))</f>
        <v/>
      </c>
    </row>
    <row r="175" spans="21:21" x14ac:dyDescent="0.25">
      <c r="U175" s="129"/>
    </row>
    <row r="176" spans="21:21" x14ac:dyDescent="0.25">
      <c r="U176" s="129" t="str">
        <f t="shared" ref="U176" si="78">IF(H176="","",IF(J176="","",IF(COUNT(H176)&gt;COUNT(J176),"Attention : erreur sur tolérences","")))</f>
        <v/>
      </c>
    </row>
    <row r="177" spans="21:21" x14ac:dyDescent="0.25">
      <c r="U177" s="129"/>
    </row>
    <row r="178" spans="21:21" x14ac:dyDescent="0.25">
      <c r="U178" s="129" t="str">
        <f t="shared" ref="U178" si="79">IF(H178="","",IF(J178="","",IF(COUNT(H178)&gt;COUNT(J178),"Attention : erreur sur tolérences","")))</f>
        <v/>
      </c>
    </row>
    <row r="179" spans="21:21" x14ac:dyDescent="0.25">
      <c r="U179" s="129"/>
    </row>
    <row r="180" spans="21:21" x14ac:dyDescent="0.25">
      <c r="U180" s="129" t="str">
        <f t="shared" ref="U180" si="80">IF(H180="","",IF(J180="","",IF(COUNT(H180)&gt;COUNT(J180),"Attention : erreur sur tolérences","")))</f>
        <v/>
      </c>
    </row>
    <row r="181" spans="21:21" x14ac:dyDescent="0.25">
      <c r="U181" s="129"/>
    </row>
    <row r="182" spans="21:21" x14ac:dyDescent="0.25">
      <c r="U182" s="129" t="str">
        <f t="shared" ref="U182" si="81">IF(H182="","",IF(J182="","",IF(COUNT(H182)&gt;COUNT(J182),"Attention : erreur sur tolérences","")))</f>
        <v/>
      </c>
    </row>
    <row r="183" spans="21:21" x14ac:dyDescent="0.25">
      <c r="U183" s="129"/>
    </row>
    <row r="184" spans="21:21" x14ac:dyDescent="0.25">
      <c r="U184" s="129" t="str">
        <f t="shared" ref="U184" si="82">IF(H184="","",IF(J184="","",IF(COUNT(H184)&gt;COUNT(J184),"Attention : erreur sur tolérences","")))</f>
        <v/>
      </c>
    </row>
    <row r="185" spans="21:21" x14ac:dyDescent="0.25">
      <c r="U185" s="129"/>
    </row>
    <row r="186" spans="21:21" x14ac:dyDescent="0.25">
      <c r="U186" s="129" t="str">
        <f t="shared" ref="U186" si="83">IF(H186="","",IF(J186="","",IF(COUNT(H186)&gt;COUNT(J186),"Attention : erreur sur tolérences","")))</f>
        <v/>
      </c>
    </row>
    <row r="187" spans="21:21" x14ac:dyDescent="0.25">
      <c r="U187" s="129"/>
    </row>
    <row r="188" spans="21:21" x14ac:dyDescent="0.25">
      <c r="U188" s="129" t="str">
        <f t="shared" ref="U188" si="84">IF(H188="","",IF(J188="","",IF(COUNT(H188)&gt;COUNT(J188),"Attention : erreur sur tolérences","")))</f>
        <v/>
      </c>
    </row>
    <row r="189" spans="21:21" x14ac:dyDescent="0.25">
      <c r="U189" s="129"/>
    </row>
    <row r="190" spans="21:21" x14ac:dyDescent="0.25">
      <c r="U190" s="129" t="str">
        <f t="shared" ref="U190" si="85">IF(H190="","",IF(J190="","",IF(COUNT(H190)&gt;COUNT(J190),"Attention : erreur sur tolérences","")))</f>
        <v/>
      </c>
    </row>
    <row r="191" spans="21:21" x14ac:dyDescent="0.25">
      <c r="U191" s="129"/>
    </row>
    <row r="192" spans="21:21" x14ac:dyDescent="0.25">
      <c r="U192" s="129" t="str">
        <f t="shared" ref="U192" si="86">IF(H192="","",IF(J192="","",IF(COUNT(H192)&gt;COUNT(J192),"Attention : erreur sur tolérences","")))</f>
        <v/>
      </c>
    </row>
    <row r="193" spans="21:21" x14ac:dyDescent="0.25">
      <c r="U193" s="129"/>
    </row>
  </sheetData>
  <sheetProtection sort="0" autoFilter="0"/>
  <dataConsolidate/>
  <mergeCells count="1008">
    <mergeCell ref="M108:M109"/>
    <mergeCell ref="P106:P107"/>
    <mergeCell ref="P100:P101"/>
    <mergeCell ref="M102:M103"/>
    <mergeCell ref="N102:N103"/>
    <mergeCell ref="L108:L109"/>
    <mergeCell ref="L86:L87"/>
    <mergeCell ref="L88:L89"/>
    <mergeCell ref="L90:L91"/>
    <mergeCell ref="L92:L93"/>
    <mergeCell ref="L94:L95"/>
    <mergeCell ref="L96:L97"/>
    <mergeCell ref="L98:L99"/>
    <mergeCell ref="L100:L101"/>
    <mergeCell ref="L102:L103"/>
    <mergeCell ref="L64:L65"/>
    <mergeCell ref="L66:L67"/>
    <mergeCell ref="L68:L69"/>
    <mergeCell ref="L70:L71"/>
    <mergeCell ref="L72:L73"/>
    <mergeCell ref="L74:L75"/>
    <mergeCell ref="L76:L77"/>
    <mergeCell ref="L78:L79"/>
    <mergeCell ref="L80:L81"/>
    <mergeCell ref="O102:O103"/>
    <mergeCell ref="P102:P103"/>
    <mergeCell ref="M104:M105"/>
    <mergeCell ref="N104:N105"/>
    <mergeCell ref="O104:O105"/>
    <mergeCell ref="P104:P105"/>
    <mergeCell ref="P68:P69"/>
    <mergeCell ref="P70:P71"/>
    <mergeCell ref="P72:P73"/>
    <mergeCell ref="L104:L105"/>
    <mergeCell ref="L106:L107"/>
    <mergeCell ref="L42:L43"/>
    <mergeCell ref="L44:L45"/>
    <mergeCell ref="O100:O101"/>
    <mergeCell ref="N68:N69"/>
    <mergeCell ref="O68:O69"/>
    <mergeCell ref="M70:M71"/>
    <mergeCell ref="N70:N71"/>
    <mergeCell ref="O70:O71"/>
    <mergeCell ref="M72:M73"/>
    <mergeCell ref="N72:N73"/>
    <mergeCell ref="O72:O73"/>
    <mergeCell ref="M50:M51"/>
    <mergeCell ref="N50:N51"/>
    <mergeCell ref="O50:O51"/>
    <mergeCell ref="M52:M53"/>
    <mergeCell ref="N52:N53"/>
    <mergeCell ref="O52:O53"/>
    <mergeCell ref="M54:M55"/>
    <mergeCell ref="M106:M107"/>
    <mergeCell ref="N106:N107"/>
    <mergeCell ref="O106:O107"/>
    <mergeCell ref="N40:N41"/>
    <mergeCell ref="O40:O41"/>
    <mergeCell ref="P40:P41"/>
    <mergeCell ref="L14:L15"/>
    <mergeCell ref="L16:L17"/>
    <mergeCell ref="L18:L19"/>
    <mergeCell ref="L20:L21"/>
    <mergeCell ref="L22:L23"/>
    <mergeCell ref="L24:L25"/>
    <mergeCell ref="L26:L27"/>
    <mergeCell ref="L28:L29"/>
    <mergeCell ref="L30:L31"/>
    <mergeCell ref="L32:L33"/>
    <mergeCell ref="L34:L35"/>
    <mergeCell ref="L36:L37"/>
    <mergeCell ref="L38:L39"/>
    <mergeCell ref="L40:L41"/>
    <mergeCell ref="M16:M17"/>
    <mergeCell ref="N16:N17"/>
    <mergeCell ref="O16:O17"/>
    <mergeCell ref="P22:P23"/>
    <mergeCell ref="M18:M19"/>
    <mergeCell ref="N18:N19"/>
    <mergeCell ref="O18:O19"/>
    <mergeCell ref="P18:P19"/>
    <mergeCell ref="M20:M21"/>
    <mergeCell ref="N20:N21"/>
    <mergeCell ref="O20:O21"/>
    <mergeCell ref="P20:P21"/>
    <mergeCell ref="S22:S23"/>
    <mergeCell ref="T22:T23"/>
    <mergeCell ref="T36:T37"/>
    <mergeCell ref="O42:O43"/>
    <mergeCell ref="P42:P43"/>
    <mergeCell ref="R50:R51"/>
    <mergeCell ref="S50:S51"/>
    <mergeCell ref="T50:T51"/>
    <mergeCell ref="R68:R69"/>
    <mergeCell ref="R70:R71"/>
    <mergeCell ref="R84:R85"/>
    <mergeCell ref="R86:R87"/>
    <mergeCell ref="R100:R101"/>
    <mergeCell ref="R102:R103"/>
    <mergeCell ref="S102:S103"/>
    <mergeCell ref="T102:T103"/>
    <mergeCell ref="O54:O55"/>
    <mergeCell ref="P54:P55"/>
    <mergeCell ref="O44:O45"/>
    <mergeCell ref="P44:P45"/>
    <mergeCell ref="O46:O47"/>
    <mergeCell ref="P46:P47"/>
    <mergeCell ref="O48:O49"/>
    <mergeCell ref="P48:P49"/>
    <mergeCell ref="O36:O37"/>
    <mergeCell ref="P36:P37"/>
    <mergeCell ref="O38:O39"/>
    <mergeCell ref="P38:P39"/>
    <mergeCell ref="P50:P51"/>
    <mergeCell ref="P52:P53"/>
    <mergeCell ref="U34:U35"/>
    <mergeCell ref="H34:H35"/>
    <mergeCell ref="J34:J35"/>
    <mergeCell ref="R34:R35"/>
    <mergeCell ref="I22:I23"/>
    <mergeCell ref="M24:M25"/>
    <mergeCell ref="N24:N25"/>
    <mergeCell ref="O24:O25"/>
    <mergeCell ref="P24:P25"/>
    <mergeCell ref="M26:M27"/>
    <mergeCell ref="N26:N27"/>
    <mergeCell ref="O26:O27"/>
    <mergeCell ref="P26:P27"/>
    <mergeCell ref="M28:M29"/>
    <mergeCell ref="N28:N29"/>
    <mergeCell ref="O28:O29"/>
    <mergeCell ref="P28:P29"/>
    <mergeCell ref="H28:H29"/>
    <mergeCell ref="J28:J29"/>
    <mergeCell ref="U22:U23"/>
    <mergeCell ref="H24:H25"/>
    <mergeCell ref="J24:J25"/>
    <mergeCell ref="U24:U25"/>
    <mergeCell ref="S26:S27"/>
    <mergeCell ref="T26:T27"/>
    <mergeCell ref="J26:J27"/>
    <mergeCell ref="U28:U29"/>
    <mergeCell ref="U32:U33"/>
    <mergeCell ref="U26:U27"/>
    <mergeCell ref="U30:U31"/>
    <mergeCell ref="H30:H31"/>
    <mergeCell ref="J30:J31"/>
    <mergeCell ref="A2:S2"/>
    <mergeCell ref="T18:T19"/>
    <mergeCell ref="U18:U19"/>
    <mergeCell ref="D20:D21"/>
    <mergeCell ref="H20:H21"/>
    <mergeCell ref="I20:I21"/>
    <mergeCell ref="J20:J21"/>
    <mergeCell ref="S20:S21"/>
    <mergeCell ref="T20:T21"/>
    <mergeCell ref="U20:U21"/>
    <mergeCell ref="D18:D19"/>
    <mergeCell ref="S18:S19"/>
    <mergeCell ref="J18:J19"/>
    <mergeCell ref="I18:I19"/>
    <mergeCell ref="H18:H19"/>
    <mergeCell ref="M14:M15"/>
    <mergeCell ref="N14:N15"/>
    <mergeCell ref="O14:O15"/>
    <mergeCell ref="P14:P15"/>
    <mergeCell ref="F12:L12"/>
    <mergeCell ref="M12:Q12"/>
    <mergeCell ref="H4:I4"/>
    <mergeCell ref="H5:I5"/>
    <mergeCell ref="H6:I6"/>
    <mergeCell ref="H9:I9"/>
    <mergeCell ref="H10:I10"/>
    <mergeCell ref="F8:K8"/>
    <mergeCell ref="U14:U15"/>
    <mergeCell ref="A16:A17"/>
    <mergeCell ref="D16:D17"/>
    <mergeCell ref="H16:H17"/>
    <mergeCell ref="I16:I17"/>
    <mergeCell ref="J16:J17"/>
    <mergeCell ref="S16:S17"/>
    <mergeCell ref="T16:T17"/>
    <mergeCell ref="U16:U17"/>
    <mergeCell ref="T14:T15"/>
    <mergeCell ref="S14:S15"/>
    <mergeCell ref="D14:D15"/>
    <mergeCell ref="I14:I15"/>
    <mergeCell ref="F18:F19"/>
    <mergeCell ref="S24:S25"/>
    <mergeCell ref="T24:T25"/>
    <mergeCell ref="A24:A25"/>
    <mergeCell ref="B24:B25"/>
    <mergeCell ref="F24:F25"/>
    <mergeCell ref="G24:G25"/>
    <mergeCell ref="R22:R23"/>
    <mergeCell ref="H22:H23"/>
    <mergeCell ref="A22:A23"/>
    <mergeCell ref="C24:C25"/>
    <mergeCell ref="D24:D25"/>
    <mergeCell ref="I24:I25"/>
    <mergeCell ref="R14:R15"/>
    <mergeCell ref="K22:K23"/>
    <mergeCell ref="Q22:Q23"/>
    <mergeCell ref="M22:M23"/>
    <mergeCell ref="N22:N23"/>
    <mergeCell ref="O22:O23"/>
    <mergeCell ref="B22:B23"/>
    <mergeCell ref="C22:C23"/>
    <mergeCell ref="A18:A19"/>
    <mergeCell ref="B20:B21"/>
    <mergeCell ref="C20:C21"/>
    <mergeCell ref="C18:C19"/>
    <mergeCell ref="A14:A15"/>
    <mergeCell ref="J14:J15"/>
    <mergeCell ref="H14:H15"/>
    <mergeCell ref="G16:G17"/>
    <mergeCell ref="F16:F17"/>
    <mergeCell ref="F14:F15"/>
    <mergeCell ref="A20:A21"/>
    <mergeCell ref="B16:B17"/>
    <mergeCell ref="C16:C17"/>
    <mergeCell ref="Q28:Q29"/>
    <mergeCell ref="R24:R25"/>
    <mergeCell ref="R26:R27"/>
    <mergeCell ref="R28:R29"/>
    <mergeCell ref="H26:H27"/>
    <mergeCell ref="F26:F27"/>
    <mergeCell ref="G26:G27"/>
    <mergeCell ref="K24:K25"/>
    <mergeCell ref="Q24:Q25"/>
    <mergeCell ref="K26:K27"/>
    <mergeCell ref="Q26:Q27"/>
    <mergeCell ref="C14:C15"/>
    <mergeCell ref="B14:B15"/>
    <mergeCell ref="K14:K15"/>
    <mergeCell ref="Q14:Q15"/>
    <mergeCell ref="K16:K17"/>
    <mergeCell ref="Q16:Q17"/>
    <mergeCell ref="T32:T33"/>
    <mergeCell ref="A32:A33"/>
    <mergeCell ref="B32:B33"/>
    <mergeCell ref="C32:C33"/>
    <mergeCell ref="H32:H33"/>
    <mergeCell ref="J32:J33"/>
    <mergeCell ref="R32:R33"/>
    <mergeCell ref="K32:K33"/>
    <mergeCell ref="Q32:Q33"/>
    <mergeCell ref="M32:M33"/>
    <mergeCell ref="N32:N33"/>
    <mergeCell ref="O32:O33"/>
    <mergeCell ref="P32:P33"/>
    <mergeCell ref="R30:R31"/>
    <mergeCell ref="A26:A27"/>
    <mergeCell ref="B26:B27"/>
    <mergeCell ref="C26:C27"/>
    <mergeCell ref="D26:D27"/>
    <mergeCell ref="I26:I27"/>
    <mergeCell ref="D28:D29"/>
    <mergeCell ref="I28:I29"/>
    <mergeCell ref="S28:S29"/>
    <mergeCell ref="T28:T29"/>
    <mergeCell ref="A28:A29"/>
    <mergeCell ref="B28:B29"/>
    <mergeCell ref="C28:C29"/>
    <mergeCell ref="A34:A35"/>
    <mergeCell ref="B34:B35"/>
    <mergeCell ref="C34:C35"/>
    <mergeCell ref="D34:D35"/>
    <mergeCell ref="I34:I35"/>
    <mergeCell ref="S34:S35"/>
    <mergeCell ref="T34:T35"/>
    <mergeCell ref="K34:K35"/>
    <mergeCell ref="Q34:Q35"/>
    <mergeCell ref="M34:M35"/>
    <mergeCell ref="N34:N35"/>
    <mergeCell ref="O34:O35"/>
    <mergeCell ref="P34:P35"/>
    <mergeCell ref="M36:M37"/>
    <mergeCell ref="A30:A31"/>
    <mergeCell ref="B30:B31"/>
    <mergeCell ref="C30:C31"/>
    <mergeCell ref="D30:D31"/>
    <mergeCell ref="I30:I31"/>
    <mergeCell ref="S30:S31"/>
    <mergeCell ref="T30:T31"/>
    <mergeCell ref="F30:F31"/>
    <mergeCell ref="G30:G31"/>
    <mergeCell ref="K30:K31"/>
    <mergeCell ref="Q30:Q31"/>
    <mergeCell ref="M30:M31"/>
    <mergeCell ref="N30:N31"/>
    <mergeCell ref="O30:O31"/>
    <mergeCell ref="P30:P31"/>
    <mergeCell ref="D32:D33"/>
    <mergeCell ref="I32:I33"/>
    <mergeCell ref="S32:S33"/>
    <mergeCell ref="U36:U37"/>
    <mergeCell ref="R36:R37"/>
    <mergeCell ref="R38:R39"/>
    <mergeCell ref="A38:A39"/>
    <mergeCell ref="B38:B39"/>
    <mergeCell ref="C38:C39"/>
    <mergeCell ref="D38:D39"/>
    <mergeCell ref="I38:I39"/>
    <mergeCell ref="S38:S39"/>
    <mergeCell ref="T38:T39"/>
    <mergeCell ref="K38:K39"/>
    <mergeCell ref="Q38:Q39"/>
    <mergeCell ref="G36:G37"/>
    <mergeCell ref="F38:F39"/>
    <mergeCell ref="G38:G39"/>
    <mergeCell ref="K36:K37"/>
    <mergeCell ref="Q36:Q37"/>
    <mergeCell ref="D36:D37"/>
    <mergeCell ref="I36:I37"/>
    <mergeCell ref="S36:S37"/>
    <mergeCell ref="A36:A37"/>
    <mergeCell ref="B36:B37"/>
    <mergeCell ref="C36:C37"/>
    <mergeCell ref="H36:H37"/>
    <mergeCell ref="J36:J37"/>
    <mergeCell ref="U38:U39"/>
    <mergeCell ref="N36:N37"/>
    <mergeCell ref="M38:M39"/>
    <mergeCell ref="N38:N39"/>
    <mergeCell ref="A40:A41"/>
    <mergeCell ref="B40:B41"/>
    <mergeCell ref="C40:C41"/>
    <mergeCell ref="H40:H41"/>
    <mergeCell ref="J40:J41"/>
    <mergeCell ref="H42:H43"/>
    <mergeCell ref="J42:J43"/>
    <mergeCell ref="F42:F43"/>
    <mergeCell ref="G42:G43"/>
    <mergeCell ref="A42:A43"/>
    <mergeCell ref="B42:B43"/>
    <mergeCell ref="C42:C43"/>
    <mergeCell ref="M42:M43"/>
    <mergeCell ref="U42:U43"/>
    <mergeCell ref="D40:D41"/>
    <mergeCell ref="I40:I41"/>
    <mergeCell ref="S40:S41"/>
    <mergeCell ref="T40:T41"/>
    <mergeCell ref="U40:U41"/>
    <mergeCell ref="R40:R41"/>
    <mergeCell ref="R42:R43"/>
    <mergeCell ref="D42:D43"/>
    <mergeCell ref="I42:I43"/>
    <mergeCell ref="S42:S43"/>
    <mergeCell ref="T42:T43"/>
    <mergeCell ref="K40:K41"/>
    <mergeCell ref="Q40:Q41"/>
    <mergeCell ref="K42:K43"/>
    <mergeCell ref="Q42:Q43"/>
    <mergeCell ref="F40:F41"/>
    <mergeCell ref="G40:G41"/>
    <mergeCell ref="N42:N43"/>
    <mergeCell ref="U48:U49"/>
    <mergeCell ref="R48:R49"/>
    <mergeCell ref="S48:S49"/>
    <mergeCell ref="T48:T49"/>
    <mergeCell ref="K48:K49"/>
    <mergeCell ref="Q48:Q49"/>
    <mergeCell ref="U46:U47"/>
    <mergeCell ref="D44:D45"/>
    <mergeCell ref="I44:I45"/>
    <mergeCell ref="S44:S45"/>
    <mergeCell ref="T44:T45"/>
    <mergeCell ref="U44:U45"/>
    <mergeCell ref="R44:R45"/>
    <mergeCell ref="R46:R47"/>
    <mergeCell ref="S46:S47"/>
    <mergeCell ref="T46:T47"/>
    <mergeCell ref="D46:D47"/>
    <mergeCell ref="K44:K45"/>
    <mergeCell ref="Q44:Q45"/>
    <mergeCell ref="K46:K47"/>
    <mergeCell ref="Q46:Q47"/>
    <mergeCell ref="I46:I47"/>
    <mergeCell ref="M44:M45"/>
    <mergeCell ref="N44:N45"/>
    <mergeCell ref="M46:M47"/>
    <mergeCell ref="N46:N47"/>
    <mergeCell ref="M48:M49"/>
    <mergeCell ref="N48:N49"/>
    <mergeCell ref="L46:L47"/>
    <mergeCell ref="L48:L49"/>
    <mergeCell ref="A50:A51"/>
    <mergeCell ref="A44:A45"/>
    <mergeCell ref="B44:B45"/>
    <mergeCell ref="C44:C45"/>
    <mergeCell ref="H44:H45"/>
    <mergeCell ref="J44:J45"/>
    <mergeCell ref="H46:H47"/>
    <mergeCell ref="J46:J47"/>
    <mergeCell ref="F44:F45"/>
    <mergeCell ref="G44:G45"/>
    <mergeCell ref="F46:F47"/>
    <mergeCell ref="G46:G47"/>
    <mergeCell ref="A46:A47"/>
    <mergeCell ref="B46:B47"/>
    <mergeCell ref="C46:C47"/>
    <mergeCell ref="D48:D49"/>
    <mergeCell ref="I48:I49"/>
    <mergeCell ref="A48:A49"/>
    <mergeCell ref="B48:B49"/>
    <mergeCell ref="C48:C49"/>
    <mergeCell ref="H48:H49"/>
    <mergeCell ref="J48:J49"/>
    <mergeCell ref="F48:F49"/>
    <mergeCell ref="G48:G49"/>
    <mergeCell ref="B50:B51"/>
    <mergeCell ref="C50:C51"/>
    <mergeCell ref="D50:D51"/>
    <mergeCell ref="I50:I51"/>
    <mergeCell ref="U54:U55"/>
    <mergeCell ref="D52:D53"/>
    <mergeCell ref="I52:I53"/>
    <mergeCell ref="S52:S53"/>
    <mergeCell ref="T52:T53"/>
    <mergeCell ref="U52:U53"/>
    <mergeCell ref="R52:R53"/>
    <mergeCell ref="R54:R55"/>
    <mergeCell ref="S54:S55"/>
    <mergeCell ref="T54:T55"/>
    <mergeCell ref="U50:U51"/>
    <mergeCell ref="H50:H51"/>
    <mergeCell ref="J50:J51"/>
    <mergeCell ref="F50:F51"/>
    <mergeCell ref="G50:G51"/>
    <mergeCell ref="K50:K51"/>
    <mergeCell ref="Q50:Q51"/>
    <mergeCell ref="K52:K53"/>
    <mergeCell ref="Q52:Q53"/>
    <mergeCell ref="K54:K55"/>
    <mergeCell ref="Q54:Q55"/>
    <mergeCell ref="L50:L51"/>
    <mergeCell ref="L52:L53"/>
    <mergeCell ref="L54:L55"/>
    <mergeCell ref="N54:N55"/>
    <mergeCell ref="A52:A53"/>
    <mergeCell ref="B52:B53"/>
    <mergeCell ref="C52:C53"/>
    <mergeCell ref="H52:H53"/>
    <mergeCell ref="J52:J53"/>
    <mergeCell ref="H54:H55"/>
    <mergeCell ref="J54:J55"/>
    <mergeCell ref="F52:F53"/>
    <mergeCell ref="G52:G53"/>
    <mergeCell ref="F54:F55"/>
    <mergeCell ref="G54:G55"/>
    <mergeCell ref="A54:A55"/>
    <mergeCell ref="B54:B55"/>
    <mergeCell ref="C54:C55"/>
    <mergeCell ref="D54:D55"/>
    <mergeCell ref="I54:I55"/>
    <mergeCell ref="F56:F57"/>
    <mergeCell ref="G56:G57"/>
    <mergeCell ref="U56:U57"/>
    <mergeCell ref="R56:R57"/>
    <mergeCell ref="D56:D57"/>
    <mergeCell ref="I56:I57"/>
    <mergeCell ref="S56:S57"/>
    <mergeCell ref="T56:T57"/>
    <mergeCell ref="A56:A57"/>
    <mergeCell ref="B56:B57"/>
    <mergeCell ref="C56:C57"/>
    <mergeCell ref="H56:H57"/>
    <mergeCell ref="J56:J57"/>
    <mergeCell ref="K56:K57"/>
    <mergeCell ref="Q56:Q57"/>
    <mergeCell ref="M56:M57"/>
    <mergeCell ref="N56:N57"/>
    <mergeCell ref="O56:O57"/>
    <mergeCell ref="P56:P57"/>
    <mergeCell ref="L56:L57"/>
    <mergeCell ref="D60:D61"/>
    <mergeCell ref="I60:I61"/>
    <mergeCell ref="S60:S61"/>
    <mergeCell ref="T60:T61"/>
    <mergeCell ref="A60:A61"/>
    <mergeCell ref="B60:B61"/>
    <mergeCell ref="C60:C61"/>
    <mergeCell ref="H60:H61"/>
    <mergeCell ref="J60:J61"/>
    <mergeCell ref="F60:F61"/>
    <mergeCell ref="G60:G61"/>
    <mergeCell ref="R60:R61"/>
    <mergeCell ref="M60:M61"/>
    <mergeCell ref="N60:N61"/>
    <mergeCell ref="O60:O61"/>
    <mergeCell ref="P60:P61"/>
    <mergeCell ref="L60:L61"/>
    <mergeCell ref="A62:A63"/>
    <mergeCell ref="B62:B63"/>
    <mergeCell ref="C62:C63"/>
    <mergeCell ref="D62:D63"/>
    <mergeCell ref="I62:I63"/>
    <mergeCell ref="S62:S63"/>
    <mergeCell ref="T62:T63"/>
    <mergeCell ref="H62:H63"/>
    <mergeCell ref="J62:J63"/>
    <mergeCell ref="F62:F63"/>
    <mergeCell ref="G62:G63"/>
    <mergeCell ref="R62:R63"/>
    <mergeCell ref="M62:M63"/>
    <mergeCell ref="N62:N63"/>
    <mergeCell ref="O62:O63"/>
    <mergeCell ref="P62:P63"/>
    <mergeCell ref="L62:L63"/>
    <mergeCell ref="U60:U61"/>
    <mergeCell ref="U62:U63"/>
    <mergeCell ref="K60:K61"/>
    <mergeCell ref="Q60:Q61"/>
    <mergeCell ref="K62:K63"/>
    <mergeCell ref="Q62:Q63"/>
    <mergeCell ref="K64:K65"/>
    <mergeCell ref="Q64:Q65"/>
    <mergeCell ref="K66:K67"/>
    <mergeCell ref="Q66:Q67"/>
    <mergeCell ref="M64:M65"/>
    <mergeCell ref="N64:N65"/>
    <mergeCell ref="O64:O65"/>
    <mergeCell ref="P64:P65"/>
    <mergeCell ref="M66:M67"/>
    <mergeCell ref="N66:N67"/>
    <mergeCell ref="U64:U65"/>
    <mergeCell ref="A66:A67"/>
    <mergeCell ref="B66:B67"/>
    <mergeCell ref="C66:C67"/>
    <mergeCell ref="D66:D67"/>
    <mergeCell ref="I66:I67"/>
    <mergeCell ref="S66:S67"/>
    <mergeCell ref="T66:T67"/>
    <mergeCell ref="U66:U67"/>
    <mergeCell ref="D64:D65"/>
    <mergeCell ref="I64:I65"/>
    <mergeCell ref="S64:S65"/>
    <mergeCell ref="T64:T65"/>
    <mergeCell ref="A64:A65"/>
    <mergeCell ref="B64:B65"/>
    <mergeCell ref="C64:C65"/>
    <mergeCell ref="H64:H65"/>
    <mergeCell ref="J64:J65"/>
    <mergeCell ref="H66:H67"/>
    <mergeCell ref="J66:J67"/>
    <mergeCell ref="F64:F65"/>
    <mergeCell ref="G64:G65"/>
    <mergeCell ref="F66:F67"/>
    <mergeCell ref="G66:G67"/>
    <mergeCell ref="R64:R65"/>
    <mergeCell ref="R66:R67"/>
    <mergeCell ref="O66:O67"/>
    <mergeCell ref="P66:P67"/>
    <mergeCell ref="B68:B69"/>
    <mergeCell ref="C68:C69"/>
    <mergeCell ref="H68:H69"/>
    <mergeCell ref="J68:J69"/>
    <mergeCell ref="H70:H71"/>
    <mergeCell ref="J70:J71"/>
    <mergeCell ref="F68:F69"/>
    <mergeCell ref="G68:G69"/>
    <mergeCell ref="F70:F71"/>
    <mergeCell ref="G70:G71"/>
    <mergeCell ref="F72:F73"/>
    <mergeCell ref="G72:G73"/>
    <mergeCell ref="F74:F75"/>
    <mergeCell ref="G74:G75"/>
    <mergeCell ref="R72:R73"/>
    <mergeCell ref="R74:R75"/>
    <mergeCell ref="U68:U69"/>
    <mergeCell ref="J74:J75"/>
    <mergeCell ref="M74:M75"/>
    <mergeCell ref="N74:N75"/>
    <mergeCell ref="O74:O75"/>
    <mergeCell ref="P74:P75"/>
    <mergeCell ref="K68:K69"/>
    <mergeCell ref="Q68:Q69"/>
    <mergeCell ref="M68:M69"/>
    <mergeCell ref="A70:A71"/>
    <mergeCell ref="B70:B71"/>
    <mergeCell ref="C70:C71"/>
    <mergeCell ref="D70:D71"/>
    <mergeCell ref="I70:I71"/>
    <mergeCell ref="S70:S71"/>
    <mergeCell ref="T70:T71"/>
    <mergeCell ref="U70:U71"/>
    <mergeCell ref="D68:D69"/>
    <mergeCell ref="I68:I69"/>
    <mergeCell ref="S68:S69"/>
    <mergeCell ref="T68:T69"/>
    <mergeCell ref="A68:A69"/>
    <mergeCell ref="U72:U73"/>
    <mergeCell ref="A74:A75"/>
    <mergeCell ref="B74:B75"/>
    <mergeCell ref="C74:C75"/>
    <mergeCell ref="D74:D75"/>
    <mergeCell ref="I74:I75"/>
    <mergeCell ref="S74:S75"/>
    <mergeCell ref="T74:T75"/>
    <mergeCell ref="U74:U75"/>
    <mergeCell ref="D72:D73"/>
    <mergeCell ref="I72:I73"/>
    <mergeCell ref="S72:S73"/>
    <mergeCell ref="T72:T73"/>
    <mergeCell ref="A72:A73"/>
    <mergeCell ref="B72:B73"/>
    <mergeCell ref="C72:C73"/>
    <mergeCell ref="H72:H73"/>
    <mergeCell ref="J72:J73"/>
    <mergeCell ref="H74:H75"/>
    <mergeCell ref="D76:D77"/>
    <mergeCell ref="I76:I77"/>
    <mergeCell ref="S76:S77"/>
    <mergeCell ref="T76:T77"/>
    <mergeCell ref="A76:A77"/>
    <mergeCell ref="B76:B77"/>
    <mergeCell ref="C76:C77"/>
    <mergeCell ref="H76:H77"/>
    <mergeCell ref="J76:J77"/>
    <mergeCell ref="F76:F77"/>
    <mergeCell ref="G76:G77"/>
    <mergeCell ref="R76:R77"/>
    <mergeCell ref="M76:M77"/>
    <mergeCell ref="N76:N77"/>
    <mergeCell ref="O76:O77"/>
    <mergeCell ref="P76:P77"/>
    <mergeCell ref="A78:A79"/>
    <mergeCell ref="B78:B79"/>
    <mergeCell ref="C78:C79"/>
    <mergeCell ref="D78:D79"/>
    <mergeCell ref="I78:I79"/>
    <mergeCell ref="S78:S79"/>
    <mergeCell ref="T78:T79"/>
    <mergeCell ref="H78:H79"/>
    <mergeCell ref="J78:J79"/>
    <mergeCell ref="F78:F79"/>
    <mergeCell ref="G78:G79"/>
    <mergeCell ref="R78:R79"/>
    <mergeCell ref="M78:M79"/>
    <mergeCell ref="N78:N79"/>
    <mergeCell ref="O78:O79"/>
    <mergeCell ref="P78:P79"/>
    <mergeCell ref="U76:U77"/>
    <mergeCell ref="U78:U79"/>
    <mergeCell ref="K78:K79"/>
    <mergeCell ref="Q78:Q79"/>
    <mergeCell ref="K80:K81"/>
    <mergeCell ref="Q80:Q81"/>
    <mergeCell ref="K82:K83"/>
    <mergeCell ref="Q82:Q83"/>
    <mergeCell ref="M80:M81"/>
    <mergeCell ref="N80:N81"/>
    <mergeCell ref="O80:O81"/>
    <mergeCell ref="P80:P81"/>
    <mergeCell ref="M82:M83"/>
    <mergeCell ref="N82:N83"/>
    <mergeCell ref="O82:O83"/>
    <mergeCell ref="P82:P83"/>
    <mergeCell ref="U80:U81"/>
    <mergeCell ref="A82:A83"/>
    <mergeCell ref="B82:B83"/>
    <mergeCell ref="C82:C83"/>
    <mergeCell ref="D82:D83"/>
    <mergeCell ref="I82:I83"/>
    <mergeCell ref="S82:S83"/>
    <mergeCell ref="T82:T83"/>
    <mergeCell ref="U82:U83"/>
    <mergeCell ref="D80:D81"/>
    <mergeCell ref="I80:I81"/>
    <mergeCell ref="S80:S81"/>
    <mergeCell ref="T80:T81"/>
    <mergeCell ref="A80:A81"/>
    <mergeCell ref="B80:B81"/>
    <mergeCell ref="C80:C81"/>
    <mergeCell ref="H80:H81"/>
    <mergeCell ref="J80:J81"/>
    <mergeCell ref="L82:L83"/>
    <mergeCell ref="H82:H83"/>
    <mergeCell ref="J82:J83"/>
    <mergeCell ref="F80:F81"/>
    <mergeCell ref="G80:G81"/>
    <mergeCell ref="F82:F83"/>
    <mergeCell ref="G82:G83"/>
    <mergeCell ref="R80:R81"/>
    <mergeCell ref="R82:R83"/>
    <mergeCell ref="C84:C85"/>
    <mergeCell ref="H84:H85"/>
    <mergeCell ref="J84:J85"/>
    <mergeCell ref="H86:H87"/>
    <mergeCell ref="J86:J87"/>
    <mergeCell ref="F84:F85"/>
    <mergeCell ref="G84:G85"/>
    <mergeCell ref="F86:F87"/>
    <mergeCell ref="G86:G87"/>
    <mergeCell ref="F88:F89"/>
    <mergeCell ref="G88:G89"/>
    <mergeCell ref="F90:F91"/>
    <mergeCell ref="G90:G91"/>
    <mergeCell ref="R88:R89"/>
    <mergeCell ref="R90:R91"/>
    <mergeCell ref="U84:U85"/>
    <mergeCell ref="J90:J91"/>
    <mergeCell ref="M84:M85"/>
    <mergeCell ref="N84:N85"/>
    <mergeCell ref="O84:O85"/>
    <mergeCell ref="P84:P85"/>
    <mergeCell ref="M86:M87"/>
    <mergeCell ref="N86:N87"/>
    <mergeCell ref="O86:O87"/>
    <mergeCell ref="P86:P87"/>
    <mergeCell ref="L84:L85"/>
    <mergeCell ref="A86:A87"/>
    <mergeCell ref="B86:B87"/>
    <mergeCell ref="C86:C87"/>
    <mergeCell ref="D86:D87"/>
    <mergeCell ref="I86:I87"/>
    <mergeCell ref="S86:S87"/>
    <mergeCell ref="T86:T87"/>
    <mergeCell ref="U86:U87"/>
    <mergeCell ref="D84:D85"/>
    <mergeCell ref="I84:I85"/>
    <mergeCell ref="S84:S85"/>
    <mergeCell ref="T84:T85"/>
    <mergeCell ref="A84:A85"/>
    <mergeCell ref="U88:U89"/>
    <mergeCell ref="A90:A91"/>
    <mergeCell ref="B90:B91"/>
    <mergeCell ref="C90:C91"/>
    <mergeCell ref="D90:D91"/>
    <mergeCell ref="I90:I91"/>
    <mergeCell ref="S90:S91"/>
    <mergeCell ref="T90:T91"/>
    <mergeCell ref="U90:U91"/>
    <mergeCell ref="D88:D89"/>
    <mergeCell ref="I88:I89"/>
    <mergeCell ref="S88:S89"/>
    <mergeCell ref="T88:T89"/>
    <mergeCell ref="A88:A89"/>
    <mergeCell ref="B88:B89"/>
    <mergeCell ref="C88:C89"/>
    <mergeCell ref="H88:H89"/>
    <mergeCell ref="J88:J89"/>
    <mergeCell ref="H90:H91"/>
    <mergeCell ref="A92:A93"/>
    <mergeCell ref="B92:B93"/>
    <mergeCell ref="C92:C93"/>
    <mergeCell ref="H92:H93"/>
    <mergeCell ref="J92:J93"/>
    <mergeCell ref="F92:F93"/>
    <mergeCell ref="G92:G93"/>
    <mergeCell ref="R92:R93"/>
    <mergeCell ref="M92:M93"/>
    <mergeCell ref="N92:N93"/>
    <mergeCell ref="O92:O93"/>
    <mergeCell ref="P92:P93"/>
    <mergeCell ref="A94:A95"/>
    <mergeCell ref="B94:B95"/>
    <mergeCell ref="C94:C95"/>
    <mergeCell ref="D94:D95"/>
    <mergeCell ref="I94:I95"/>
    <mergeCell ref="H94:H95"/>
    <mergeCell ref="J94:J95"/>
    <mergeCell ref="F94:F95"/>
    <mergeCell ref="G94:G95"/>
    <mergeCell ref="R94:R95"/>
    <mergeCell ref="M94:M95"/>
    <mergeCell ref="N94:N95"/>
    <mergeCell ref="O94:O95"/>
    <mergeCell ref="P94:P95"/>
    <mergeCell ref="U92:U93"/>
    <mergeCell ref="U94:U95"/>
    <mergeCell ref="K94:K95"/>
    <mergeCell ref="Q94:Q95"/>
    <mergeCell ref="K96:K97"/>
    <mergeCell ref="Q96:Q97"/>
    <mergeCell ref="K98:K99"/>
    <mergeCell ref="Q98:Q99"/>
    <mergeCell ref="M96:M97"/>
    <mergeCell ref="N96:N97"/>
    <mergeCell ref="O96:O97"/>
    <mergeCell ref="P96:P97"/>
    <mergeCell ref="M98:M99"/>
    <mergeCell ref="N98:N99"/>
    <mergeCell ref="O98:O99"/>
    <mergeCell ref="P98:P99"/>
    <mergeCell ref="U96:U97"/>
    <mergeCell ref="S92:S93"/>
    <mergeCell ref="T92:T93"/>
    <mergeCell ref="S94:S95"/>
    <mergeCell ref="T94:T95"/>
    <mergeCell ref="A98:A99"/>
    <mergeCell ref="B98:B99"/>
    <mergeCell ref="C98:C99"/>
    <mergeCell ref="D98:D99"/>
    <mergeCell ref="I98:I99"/>
    <mergeCell ref="S98:S99"/>
    <mergeCell ref="T98:T99"/>
    <mergeCell ref="U98:U99"/>
    <mergeCell ref="D96:D97"/>
    <mergeCell ref="I96:I97"/>
    <mergeCell ref="S96:S97"/>
    <mergeCell ref="T96:T97"/>
    <mergeCell ref="A96:A97"/>
    <mergeCell ref="B96:B97"/>
    <mergeCell ref="C96:C97"/>
    <mergeCell ref="H96:H97"/>
    <mergeCell ref="J96:J97"/>
    <mergeCell ref="H98:H99"/>
    <mergeCell ref="J98:J99"/>
    <mergeCell ref="F96:F97"/>
    <mergeCell ref="G96:G97"/>
    <mergeCell ref="F98:F99"/>
    <mergeCell ref="G98:G99"/>
    <mergeCell ref="R96:R97"/>
    <mergeCell ref="R98:R99"/>
    <mergeCell ref="A100:A101"/>
    <mergeCell ref="B100:B101"/>
    <mergeCell ref="C100:C101"/>
    <mergeCell ref="H100:H101"/>
    <mergeCell ref="J100:J101"/>
    <mergeCell ref="H102:H103"/>
    <mergeCell ref="J102:J103"/>
    <mergeCell ref="F100:F101"/>
    <mergeCell ref="G100:G101"/>
    <mergeCell ref="F102:F103"/>
    <mergeCell ref="G102:G103"/>
    <mergeCell ref="M100:M101"/>
    <mergeCell ref="A102:A103"/>
    <mergeCell ref="B102:B103"/>
    <mergeCell ref="C102:C103"/>
    <mergeCell ref="D102:D103"/>
    <mergeCell ref="I102:I103"/>
    <mergeCell ref="A106:A107"/>
    <mergeCell ref="B106:B107"/>
    <mergeCell ref="C106:C107"/>
    <mergeCell ref="D106:D107"/>
    <mergeCell ref="F36:F37"/>
    <mergeCell ref="I106:I107"/>
    <mergeCell ref="S106:S107"/>
    <mergeCell ref="D104:D105"/>
    <mergeCell ref="I104:I105"/>
    <mergeCell ref="S104:S105"/>
    <mergeCell ref="A104:A105"/>
    <mergeCell ref="B104:B105"/>
    <mergeCell ref="C104:C105"/>
    <mergeCell ref="H104:H105"/>
    <mergeCell ref="J104:J105"/>
    <mergeCell ref="H106:H107"/>
    <mergeCell ref="J106:J107"/>
    <mergeCell ref="F104:F105"/>
    <mergeCell ref="G104:G105"/>
    <mergeCell ref="F106:F107"/>
    <mergeCell ref="K70:K71"/>
    <mergeCell ref="Q70:Q71"/>
    <mergeCell ref="K72:K73"/>
    <mergeCell ref="Q72:Q73"/>
    <mergeCell ref="K74:K75"/>
    <mergeCell ref="Q74:Q75"/>
    <mergeCell ref="K76:K77"/>
    <mergeCell ref="Q76:Q77"/>
    <mergeCell ref="K84:K85"/>
    <mergeCell ref="Q84:Q85"/>
    <mergeCell ref="K86:K87"/>
    <mergeCell ref="Q86:Q87"/>
    <mergeCell ref="A108:A109"/>
    <mergeCell ref="B108:B109"/>
    <mergeCell ref="C108:C109"/>
    <mergeCell ref="H108:H109"/>
    <mergeCell ref="J108:J109"/>
    <mergeCell ref="F108:F109"/>
    <mergeCell ref="G108:G109"/>
    <mergeCell ref="R16:R17"/>
    <mergeCell ref="R18:R19"/>
    <mergeCell ref="R20:R21"/>
    <mergeCell ref="D22:D23"/>
    <mergeCell ref="R108:R109"/>
    <mergeCell ref="S108:S109"/>
    <mergeCell ref="U108:U109"/>
    <mergeCell ref="D108:D109"/>
    <mergeCell ref="I108:I109"/>
    <mergeCell ref="T108:T109"/>
    <mergeCell ref="U104:U105"/>
    <mergeCell ref="T106:T107"/>
    <mergeCell ref="U106:U107"/>
    <mergeCell ref="T104:T105"/>
    <mergeCell ref="G106:G107"/>
    <mergeCell ref="R104:R105"/>
    <mergeCell ref="R106:R107"/>
    <mergeCell ref="K104:K105"/>
    <mergeCell ref="U100:U101"/>
    <mergeCell ref="U102:U103"/>
    <mergeCell ref="D100:D101"/>
    <mergeCell ref="I100:I101"/>
    <mergeCell ref="S100:S101"/>
    <mergeCell ref="T100:T101"/>
    <mergeCell ref="G18:G19"/>
    <mergeCell ref="B18:B19"/>
    <mergeCell ref="Q18:Q19"/>
    <mergeCell ref="K20:K21"/>
    <mergeCell ref="Q20:Q21"/>
    <mergeCell ref="P16:P17"/>
    <mergeCell ref="Q104:Q105"/>
    <mergeCell ref="K106:K107"/>
    <mergeCell ref="Q106:Q107"/>
    <mergeCell ref="K108:K109"/>
    <mergeCell ref="Q108:Q109"/>
    <mergeCell ref="K88:K89"/>
    <mergeCell ref="Q88:Q89"/>
    <mergeCell ref="K90:K91"/>
    <mergeCell ref="Q90:Q91"/>
    <mergeCell ref="K92:K93"/>
    <mergeCell ref="Q92:Q93"/>
    <mergeCell ref="K100:K101"/>
    <mergeCell ref="Q100:Q101"/>
    <mergeCell ref="K102:K103"/>
    <mergeCell ref="Q102:Q103"/>
    <mergeCell ref="M88:M89"/>
    <mergeCell ref="N88:N89"/>
    <mergeCell ref="O88:O89"/>
    <mergeCell ref="P88:P89"/>
    <mergeCell ref="M90:M91"/>
    <mergeCell ref="N90:N91"/>
    <mergeCell ref="O90:O91"/>
    <mergeCell ref="P90:P91"/>
    <mergeCell ref="N100:N101"/>
    <mergeCell ref="D92:D93"/>
    <mergeCell ref="I92:I93"/>
    <mergeCell ref="B84:B85"/>
    <mergeCell ref="N108:N109"/>
    <mergeCell ref="O108:O109"/>
    <mergeCell ref="P108:P109"/>
    <mergeCell ref="U110:U111"/>
    <mergeCell ref="U112:U113"/>
    <mergeCell ref="U114:U115"/>
    <mergeCell ref="U116:U117"/>
    <mergeCell ref="U118:U119"/>
    <mergeCell ref="U120:U121"/>
    <mergeCell ref="U122:U123"/>
    <mergeCell ref="U124:U125"/>
    <mergeCell ref="U126:U127"/>
    <mergeCell ref="U162:U163"/>
    <mergeCell ref="U128:U129"/>
    <mergeCell ref="U130:U131"/>
    <mergeCell ref="U132:U133"/>
    <mergeCell ref="U134:U135"/>
    <mergeCell ref="U136:U137"/>
    <mergeCell ref="U138:U139"/>
    <mergeCell ref="U140:U141"/>
    <mergeCell ref="U142:U143"/>
    <mergeCell ref="U144:U145"/>
    <mergeCell ref="T110:T111"/>
    <mergeCell ref="T112:T113"/>
    <mergeCell ref="T114:T115"/>
    <mergeCell ref="T116:T117"/>
    <mergeCell ref="U182:U183"/>
    <mergeCell ref="U184:U185"/>
    <mergeCell ref="U186:U187"/>
    <mergeCell ref="U188:U189"/>
    <mergeCell ref="U190:U191"/>
    <mergeCell ref="U192:U193"/>
    <mergeCell ref="U164:U165"/>
    <mergeCell ref="U166:U167"/>
    <mergeCell ref="U168:U169"/>
    <mergeCell ref="U170:U171"/>
    <mergeCell ref="U172:U173"/>
    <mergeCell ref="U174:U175"/>
    <mergeCell ref="U176:U177"/>
    <mergeCell ref="U178:U179"/>
    <mergeCell ref="U180:U181"/>
    <mergeCell ref="U146:U147"/>
    <mergeCell ref="U148:U149"/>
    <mergeCell ref="U150:U151"/>
    <mergeCell ref="U152:U153"/>
    <mergeCell ref="U154:U155"/>
    <mergeCell ref="U156:U157"/>
    <mergeCell ref="U158:U159"/>
    <mergeCell ref="U160:U161"/>
    <mergeCell ref="M4:M6"/>
    <mergeCell ref="M8:M10"/>
    <mergeCell ref="D59:E59"/>
    <mergeCell ref="F59:G59"/>
    <mergeCell ref="F4:G4"/>
    <mergeCell ref="F5:G5"/>
    <mergeCell ref="F6:G6"/>
    <mergeCell ref="F9:G9"/>
    <mergeCell ref="F10:G10"/>
    <mergeCell ref="F32:F33"/>
    <mergeCell ref="G32:G33"/>
    <mergeCell ref="F34:F35"/>
    <mergeCell ref="G34:G35"/>
    <mergeCell ref="J22:J23"/>
    <mergeCell ref="G28:G29"/>
    <mergeCell ref="G22:G23"/>
    <mergeCell ref="F22:F23"/>
    <mergeCell ref="H38:H39"/>
    <mergeCell ref="J38:J39"/>
    <mergeCell ref="D13:E13"/>
    <mergeCell ref="F13:G13"/>
    <mergeCell ref="G14:G15"/>
    <mergeCell ref="F28:F29"/>
    <mergeCell ref="K28:K29"/>
    <mergeCell ref="M40:M41"/>
    <mergeCell ref="L8:L10"/>
    <mergeCell ref="L4:L6"/>
    <mergeCell ref="G20:G21"/>
    <mergeCell ref="F20:F21"/>
    <mergeCell ref="K18:K19"/>
  </mergeCells>
  <conditionalFormatting sqref="H14:J15 H26:J27 H30:J31 H34:J35 H38:J39 H42:J43 H46:J47 H50:J51 H54:J55 H62:J63 H66:J67 H70:J71 H74:J75 H78:J79 H82:J83 H86:J87 H90:J91 H94:J95 H98:J99 H102:J103 H106:J107 H18:J23">
    <cfRule type="expression" dxfId="196" priority="197">
      <formula>AND(ROUND($E14,0)=$E14,ROUND($E15,0)=$E15,ROUND($G14,0)=$G14)</formula>
    </cfRule>
    <cfRule type="expression" dxfId="195" priority="198">
      <formula>AND(ROUND($E14,1)=$E14,ROUND($E15,1)=$E15,ROUND($G14,1)=$G14)</formula>
    </cfRule>
    <cfRule type="expression" dxfId="194" priority="199">
      <formula>AND(ROUND($E14,2)=$E14,ROUND($E15,2)=$E15,ROUND($G14,2)=$G14)</formula>
    </cfRule>
    <cfRule type="expression" dxfId="193" priority="200">
      <formula>AND(ROUND($E14,3)=$E14,ROUND($E15,3)=$E15,ROUND($G14,3)=$G14)</formula>
    </cfRule>
  </conditionalFormatting>
  <conditionalFormatting sqref="M14:O15 M26:O27 M30:O31 M34:O35 M38:O39 M42:O43 M46:O47 M50:O51 M54:O55 M62:O63 M66:O67 M70:O71 M74:O75 M78:O79 M82:O83 M86:O87 M90:O91 M94:O95 M98:O99 M102:O103 M106:O107 M18:O23">
    <cfRule type="expression" dxfId="192" priority="193">
      <formula>AND(ROUND($E14,0)=$E14,ROUND($E15,0)=$E15,ROUND($G14,0)=$G14)</formula>
    </cfRule>
    <cfRule type="expression" dxfId="191" priority="194">
      <formula>AND(ROUND($E14,1)=$E14,ROUND($E15,1)=$E15,ROUND($G14,1)=$G14)</formula>
    </cfRule>
    <cfRule type="expression" dxfId="190" priority="195">
      <formula>AND(ROUND($E14,2)=$E14,ROUND($E15,2)=$E15,ROUND($G14,2)=$G14)</formula>
    </cfRule>
    <cfRule type="expression" dxfId="189" priority="196">
      <formula>AND(ROUND($E14,3)=$E14,ROUND($E15,3)=$E15,ROUND($G14,3)=$G14)</formula>
    </cfRule>
  </conditionalFormatting>
  <conditionalFormatting sqref="H24:J25">
    <cfRule type="expression" dxfId="188" priority="189">
      <formula>AND(ROUND($E24,0)=$E24,ROUND($E25,0)=$E25,ROUND($G24,0)=$G24)</formula>
    </cfRule>
    <cfRule type="expression" dxfId="187" priority="190">
      <formula>AND(ROUND($E24,1)=$E24,ROUND($E25,1)=$E25,ROUND($G24,1)=$G24)</formula>
    </cfRule>
    <cfRule type="expression" dxfId="186" priority="191">
      <formula>AND(ROUND($E24,2)=$E24,ROUND($E25,2)=$E25,ROUND($G24,2)=$G24)</formula>
    </cfRule>
    <cfRule type="expression" dxfId="185" priority="192">
      <formula>AND(ROUND($E24,3)=$E24,ROUND($E25,3)=$E25,ROUND($G24,3)=$G24)</formula>
    </cfRule>
  </conditionalFormatting>
  <conditionalFormatting sqref="M24:O25">
    <cfRule type="expression" dxfId="184" priority="185">
      <formula>AND(ROUND($E24,0)=$E24,ROUND($E25,0)=$E25,ROUND($G24,0)=$G24)</formula>
    </cfRule>
    <cfRule type="expression" dxfId="183" priority="186">
      <formula>AND(ROUND($E24,1)=$E24,ROUND($E25,1)=$E25,ROUND($G24,1)=$G24)</formula>
    </cfRule>
    <cfRule type="expression" dxfId="182" priority="187">
      <formula>AND(ROUND($E24,2)=$E24,ROUND($E25,2)=$E25,ROUND($G24,2)=$G24)</formula>
    </cfRule>
    <cfRule type="expression" dxfId="181" priority="188">
      <formula>AND(ROUND($E24,3)=$E24,ROUND($E25,3)=$E25,ROUND($G24,3)=$G24)</formula>
    </cfRule>
  </conditionalFormatting>
  <conditionalFormatting sqref="H28:J29">
    <cfRule type="expression" dxfId="180" priority="181">
      <formula>AND(ROUND($E28,0)=$E28,ROUND($E29,0)=$E29,ROUND($G28,0)=$G28)</formula>
    </cfRule>
    <cfRule type="expression" dxfId="179" priority="182">
      <formula>AND(ROUND($E28,1)=$E28,ROUND($E29,1)=$E29,ROUND($G28,1)=$G28)</formula>
    </cfRule>
    <cfRule type="expression" dxfId="178" priority="183">
      <formula>AND(ROUND($E28,2)=$E28,ROUND($E29,2)=$E29,ROUND($G28,2)=$G28)</formula>
    </cfRule>
    <cfRule type="expression" dxfId="177" priority="184">
      <formula>AND(ROUND($E28,3)=$E28,ROUND($E29,3)=$E29,ROUND($G28,3)=$G28)</formula>
    </cfRule>
  </conditionalFormatting>
  <conditionalFormatting sqref="M28:O29">
    <cfRule type="expression" dxfId="176" priority="177">
      <formula>AND(ROUND($E28,0)=$E28,ROUND($E29,0)=$E29,ROUND($G28,0)=$G28)</formula>
    </cfRule>
    <cfRule type="expression" dxfId="175" priority="178">
      <formula>AND(ROUND($E28,1)=$E28,ROUND($E29,1)=$E29,ROUND($G28,1)=$G28)</formula>
    </cfRule>
    <cfRule type="expression" dxfId="174" priority="179">
      <formula>AND(ROUND($E28,2)=$E28,ROUND($E29,2)=$E29,ROUND($G28,2)=$G28)</formula>
    </cfRule>
    <cfRule type="expression" dxfId="173" priority="180">
      <formula>AND(ROUND($E28,3)=$E28,ROUND($E29,3)=$E29,ROUND($G28,3)=$G28)</formula>
    </cfRule>
  </conditionalFormatting>
  <conditionalFormatting sqref="H32:J33">
    <cfRule type="expression" dxfId="172" priority="173">
      <formula>AND(ROUND($E32,0)=$E32,ROUND($E33,0)=$E33,ROUND($G32,0)=$G32)</formula>
    </cfRule>
    <cfRule type="expression" dxfId="171" priority="174">
      <formula>AND(ROUND($E32,1)=$E32,ROUND($E33,1)=$E33,ROUND($G32,1)=$G32)</formula>
    </cfRule>
    <cfRule type="expression" dxfId="170" priority="175">
      <formula>AND(ROUND($E32,2)=$E32,ROUND($E33,2)=$E33,ROUND($G32,2)=$G32)</formula>
    </cfRule>
    <cfRule type="expression" dxfId="169" priority="176">
      <formula>AND(ROUND($E32,3)=$E32,ROUND($E33,3)=$E33,ROUND($G32,3)=$G32)</formula>
    </cfRule>
  </conditionalFormatting>
  <conditionalFormatting sqref="M32:O33">
    <cfRule type="expression" dxfId="168" priority="169">
      <formula>AND(ROUND($E32,0)=$E32,ROUND($E33,0)=$E33,ROUND($G32,0)=$G32)</formula>
    </cfRule>
    <cfRule type="expression" dxfId="167" priority="170">
      <formula>AND(ROUND($E32,1)=$E32,ROUND($E33,1)=$E33,ROUND($G32,1)=$G32)</formula>
    </cfRule>
    <cfRule type="expression" dxfId="166" priority="171">
      <formula>AND(ROUND($E32,2)=$E32,ROUND($E33,2)=$E33,ROUND($G32,2)=$G32)</formula>
    </cfRule>
    <cfRule type="expression" dxfId="165" priority="172">
      <formula>AND(ROUND($E32,3)=$E32,ROUND($E33,3)=$E33,ROUND($G32,3)=$G32)</formula>
    </cfRule>
  </conditionalFormatting>
  <conditionalFormatting sqref="H36:J37">
    <cfRule type="expression" dxfId="164" priority="165">
      <formula>AND(ROUND($E36,0)=$E36,ROUND($E37,0)=$E37,ROUND($G36,0)=$G36)</formula>
    </cfRule>
    <cfRule type="expression" dxfId="163" priority="166">
      <formula>AND(ROUND($E36,1)=$E36,ROUND($E37,1)=$E37,ROUND($G36,1)=$G36)</formula>
    </cfRule>
    <cfRule type="expression" dxfId="162" priority="167">
      <formula>AND(ROUND($E36,2)=$E36,ROUND($E37,2)=$E37,ROUND($G36,2)=$G36)</formula>
    </cfRule>
    <cfRule type="expression" dxfId="161" priority="168">
      <formula>AND(ROUND($E36,3)=$E36,ROUND($E37,3)=$E37,ROUND($G36,3)=$G36)</formula>
    </cfRule>
  </conditionalFormatting>
  <conditionalFormatting sqref="M36:O37">
    <cfRule type="expression" dxfId="160" priority="161">
      <formula>AND(ROUND($E36,0)=$E36,ROUND($E37,0)=$E37,ROUND($G36,0)=$G36)</formula>
    </cfRule>
    <cfRule type="expression" dxfId="159" priority="162">
      <formula>AND(ROUND($E36,1)=$E36,ROUND($E37,1)=$E37,ROUND($G36,1)=$G36)</formula>
    </cfRule>
    <cfRule type="expression" dxfId="158" priority="163">
      <formula>AND(ROUND($E36,2)=$E36,ROUND($E37,2)=$E37,ROUND($G36,2)=$G36)</formula>
    </cfRule>
    <cfRule type="expression" dxfId="157" priority="164">
      <formula>AND(ROUND($E36,3)=$E36,ROUND($E37,3)=$E37,ROUND($G36,3)=$G36)</formula>
    </cfRule>
  </conditionalFormatting>
  <conditionalFormatting sqref="H40:J41">
    <cfRule type="expression" dxfId="156" priority="157">
      <formula>AND(ROUND($E40,0)=$E40,ROUND($E41,0)=$E41,ROUND($G40,0)=$G40)</formula>
    </cfRule>
    <cfRule type="expression" dxfId="155" priority="158">
      <formula>AND(ROUND($E40,1)=$E40,ROUND($E41,1)=$E41,ROUND($G40,1)=$G40)</formula>
    </cfRule>
    <cfRule type="expression" dxfId="154" priority="159">
      <formula>AND(ROUND($E40,2)=$E40,ROUND($E41,2)=$E41,ROUND($G40,2)=$G40)</formula>
    </cfRule>
    <cfRule type="expression" dxfId="153" priority="160">
      <formula>AND(ROUND($E40,3)=$E40,ROUND($E41,3)=$E41,ROUND($G40,3)=$G40)</formula>
    </cfRule>
  </conditionalFormatting>
  <conditionalFormatting sqref="M40:O41">
    <cfRule type="expression" dxfId="152" priority="153">
      <formula>AND(ROUND($E40,0)=$E40,ROUND($E41,0)=$E41,ROUND($G40,0)=$G40)</formula>
    </cfRule>
    <cfRule type="expression" dxfId="151" priority="154">
      <formula>AND(ROUND($E40,1)=$E40,ROUND($E41,1)=$E41,ROUND($G40,1)=$G40)</formula>
    </cfRule>
    <cfRule type="expression" dxfId="150" priority="155">
      <formula>AND(ROUND($E40,2)=$E40,ROUND($E41,2)=$E41,ROUND($G40,2)=$G40)</formula>
    </cfRule>
    <cfRule type="expression" dxfId="149" priority="156">
      <formula>AND(ROUND($E40,3)=$E40,ROUND($E41,3)=$E41,ROUND($G40,3)=$G40)</formula>
    </cfRule>
  </conditionalFormatting>
  <conditionalFormatting sqref="H44:J45">
    <cfRule type="expression" dxfId="148" priority="149">
      <formula>AND(ROUND($E44,0)=$E44,ROUND($E45,0)=$E45,ROUND($G44,0)=$G44)</formula>
    </cfRule>
    <cfRule type="expression" dxfId="147" priority="150">
      <formula>AND(ROUND($E44,1)=$E44,ROUND($E45,1)=$E45,ROUND($G44,1)=$G44)</formula>
    </cfRule>
    <cfRule type="expression" dxfId="146" priority="151">
      <formula>AND(ROUND($E44,2)=$E44,ROUND($E45,2)=$E45,ROUND($G44,2)=$G44)</formula>
    </cfRule>
    <cfRule type="expression" dxfId="145" priority="152">
      <formula>AND(ROUND($E44,3)=$E44,ROUND($E45,3)=$E45,ROUND($G44,3)=$G44)</formula>
    </cfRule>
  </conditionalFormatting>
  <conditionalFormatting sqref="M44:O45">
    <cfRule type="expression" dxfId="144" priority="145">
      <formula>AND(ROUND($E44,0)=$E44,ROUND($E45,0)=$E45,ROUND($G44,0)=$G44)</formula>
    </cfRule>
    <cfRule type="expression" dxfId="143" priority="146">
      <formula>AND(ROUND($E44,1)=$E44,ROUND($E45,1)=$E45,ROUND($G44,1)=$G44)</formula>
    </cfRule>
    <cfRule type="expression" dxfId="142" priority="147">
      <formula>AND(ROUND($E44,2)=$E44,ROUND($E45,2)=$E45,ROUND($G44,2)=$G44)</formula>
    </cfRule>
    <cfRule type="expression" dxfId="141" priority="148">
      <formula>AND(ROUND($E44,3)=$E44,ROUND($E45,3)=$E45,ROUND($G44,3)=$G44)</formula>
    </cfRule>
  </conditionalFormatting>
  <conditionalFormatting sqref="H48:J49">
    <cfRule type="expression" dxfId="140" priority="141">
      <formula>AND(ROUND($E48,0)=$E48,ROUND($E49,0)=$E49,ROUND($G48,0)=$G48)</formula>
    </cfRule>
    <cfRule type="expression" dxfId="139" priority="142">
      <formula>AND(ROUND($E48,1)=$E48,ROUND($E49,1)=$E49,ROUND($G48,1)=$G48)</formula>
    </cfRule>
    <cfRule type="expression" dxfId="138" priority="143">
      <formula>AND(ROUND($E48,2)=$E48,ROUND($E49,2)=$E49,ROUND($G48,2)=$G48)</formula>
    </cfRule>
    <cfRule type="expression" dxfId="137" priority="144">
      <formula>AND(ROUND($E48,3)=$E48,ROUND($E49,3)=$E49,ROUND($G48,3)=$G48)</formula>
    </cfRule>
  </conditionalFormatting>
  <conditionalFormatting sqref="M48:O49">
    <cfRule type="expression" dxfId="136" priority="137">
      <formula>AND(ROUND($E48,0)=$E48,ROUND($E49,0)=$E49,ROUND($G48,0)=$G48)</formula>
    </cfRule>
    <cfRule type="expression" dxfId="135" priority="138">
      <formula>AND(ROUND($E48,1)=$E48,ROUND($E49,1)=$E49,ROUND($G48,1)=$G48)</formula>
    </cfRule>
    <cfRule type="expression" dxfId="134" priority="139">
      <formula>AND(ROUND($E48,2)=$E48,ROUND($E49,2)=$E49,ROUND($G48,2)=$G48)</formula>
    </cfRule>
    <cfRule type="expression" dxfId="133" priority="140">
      <formula>AND(ROUND($E48,3)=$E48,ROUND($E49,3)=$E49,ROUND($G48,3)=$G48)</formula>
    </cfRule>
  </conditionalFormatting>
  <conditionalFormatting sqref="H52:J53">
    <cfRule type="expression" dxfId="132" priority="133">
      <formula>AND(ROUND($E52,0)=$E52,ROUND($E53,0)=$E53,ROUND($G52,0)=$G52)</formula>
    </cfRule>
    <cfRule type="expression" dxfId="131" priority="134">
      <formula>AND(ROUND($E52,1)=$E52,ROUND($E53,1)=$E53,ROUND($G52,1)=$G52)</formula>
    </cfRule>
    <cfRule type="expression" dxfId="130" priority="135">
      <formula>AND(ROUND($E52,2)=$E52,ROUND($E53,2)=$E53,ROUND($G52,2)=$G52)</formula>
    </cfRule>
    <cfRule type="expression" dxfId="129" priority="136">
      <formula>AND(ROUND($E52,3)=$E52,ROUND($E53,3)=$E53,ROUND($G52,3)=$G52)</formula>
    </cfRule>
  </conditionalFormatting>
  <conditionalFormatting sqref="M52:O53">
    <cfRule type="expression" dxfId="128" priority="129">
      <formula>AND(ROUND($E52,0)=$E52,ROUND($E53,0)=$E53,ROUND($G52,0)=$G52)</formula>
    </cfRule>
    <cfRule type="expression" dxfId="127" priority="130">
      <formula>AND(ROUND($E52,1)=$E52,ROUND($E53,1)=$E53,ROUND($G52,1)=$G52)</formula>
    </cfRule>
    <cfRule type="expression" dxfId="126" priority="131">
      <formula>AND(ROUND($E52,2)=$E52,ROUND($E53,2)=$E53,ROUND($G52,2)=$G52)</formula>
    </cfRule>
    <cfRule type="expression" dxfId="125" priority="132">
      <formula>AND(ROUND($E52,3)=$E52,ROUND($E53,3)=$E53,ROUND($G52,3)=$G52)</formula>
    </cfRule>
  </conditionalFormatting>
  <conditionalFormatting sqref="H56:J57">
    <cfRule type="expression" dxfId="124" priority="125">
      <formula>AND(ROUND($E56,0)=$E56,ROUND($E57,0)=$E57,ROUND($G56,0)=$G56)</formula>
    </cfRule>
    <cfRule type="expression" dxfId="123" priority="126">
      <formula>AND(ROUND($E56,1)=$E56,ROUND($E57,1)=$E57,ROUND($G56,1)=$G56)</formula>
    </cfRule>
    <cfRule type="expression" dxfId="122" priority="127">
      <formula>AND(ROUND($E56,2)=$E56,ROUND($E57,2)=$E57,ROUND($G56,2)=$G56)</formula>
    </cfRule>
    <cfRule type="expression" dxfId="121" priority="128">
      <formula>AND(ROUND($E56,3)=$E56,ROUND($E57,3)=$E57,ROUND($G56,3)=$G56)</formula>
    </cfRule>
  </conditionalFormatting>
  <conditionalFormatting sqref="M56:O57">
    <cfRule type="expression" dxfId="120" priority="121">
      <formula>AND(ROUND($E56,0)=$E56,ROUND($E57,0)=$E57,ROUND($G56,0)=$G56)</formula>
    </cfRule>
    <cfRule type="expression" dxfId="119" priority="122">
      <formula>AND(ROUND($E56,1)=$E56,ROUND($E57,1)=$E57,ROUND($G56,1)=$G56)</formula>
    </cfRule>
    <cfRule type="expression" dxfId="118" priority="123">
      <formula>AND(ROUND($E56,2)=$E56,ROUND($E57,2)=$E57,ROUND($G56,2)=$G56)</formula>
    </cfRule>
    <cfRule type="expression" dxfId="117" priority="124">
      <formula>AND(ROUND($E56,3)=$E56,ROUND($E57,3)=$E57,ROUND($G56,3)=$G56)</formula>
    </cfRule>
  </conditionalFormatting>
  <conditionalFormatting sqref="H60:J61">
    <cfRule type="expression" dxfId="116" priority="109">
      <formula>AND(ROUND($E60,0)=$E60,ROUND($E61,0)=$E61,ROUND($G60,0)=$G60)</formula>
    </cfRule>
    <cfRule type="expression" dxfId="115" priority="110">
      <formula>AND(ROUND($E60,1)=$E60,ROUND($E61,1)=$E61,ROUND($G60,1)=$G60)</formula>
    </cfRule>
    <cfRule type="expression" dxfId="114" priority="111">
      <formula>AND(ROUND($E60,2)=$E60,ROUND($E61,2)=$E61,ROUND($G60,2)=$G60)</formula>
    </cfRule>
    <cfRule type="expression" dxfId="113" priority="112">
      <formula>AND(ROUND($E60,3)=$E60,ROUND($E61,3)=$E61,ROUND($G60,3)=$G60)</formula>
    </cfRule>
  </conditionalFormatting>
  <conditionalFormatting sqref="M60:O61">
    <cfRule type="expression" dxfId="112" priority="105">
      <formula>AND(ROUND($E60,0)=$E60,ROUND($E61,0)=$E61,ROUND($G60,0)=$G60)</formula>
    </cfRule>
    <cfRule type="expression" dxfId="111" priority="106">
      <formula>AND(ROUND($E60,1)=$E60,ROUND($E61,1)=$E61,ROUND($G60,1)=$G60)</formula>
    </cfRule>
    <cfRule type="expression" dxfId="110" priority="107">
      <formula>AND(ROUND($E60,2)=$E60,ROUND($E61,2)=$E61,ROUND($G60,2)=$G60)</formula>
    </cfRule>
    <cfRule type="expression" dxfId="109" priority="108">
      <formula>AND(ROUND($E60,3)=$E60,ROUND($E61,3)=$E61,ROUND($G60,3)=$G60)</formula>
    </cfRule>
  </conditionalFormatting>
  <conditionalFormatting sqref="H64:J65">
    <cfRule type="expression" dxfId="108" priority="101">
      <formula>AND(ROUND($E64,0)=$E64,ROUND($E65,0)=$E65,ROUND($G64,0)=$G64)</formula>
    </cfRule>
    <cfRule type="expression" dxfId="107" priority="102">
      <formula>AND(ROUND($E64,1)=$E64,ROUND($E65,1)=$E65,ROUND($G64,1)=$G64)</formula>
    </cfRule>
    <cfRule type="expression" dxfId="106" priority="103">
      <formula>AND(ROUND($E64,2)=$E64,ROUND($E65,2)=$E65,ROUND($G64,2)=$G64)</formula>
    </cfRule>
    <cfRule type="expression" dxfId="105" priority="104">
      <formula>AND(ROUND($E64,3)=$E64,ROUND($E65,3)=$E65,ROUND($G64,3)=$G64)</formula>
    </cfRule>
  </conditionalFormatting>
  <conditionalFormatting sqref="M64:O65">
    <cfRule type="expression" dxfId="104" priority="97">
      <formula>AND(ROUND($E64,0)=$E64,ROUND($E65,0)=$E65,ROUND($G64,0)=$G64)</formula>
    </cfRule>
    <cfRule type="expression" dxfId="103" priority="98">
      <formula>AND(ROUND($E64,1)=$E64,ROUND($E65,1)=$E65,ROUND($G64,1)=$G64)</formula>
    </cfRule>
    <cfRule type="expression" dxfId="102" priority="99">
      <formula>AND(ROUND($E64,2)=$E64,ROUND($E65,2)=$E65,ROUND($G64,2)=$G64)</formula>
    </cfRule>
    <cfRule type="expression" dxfId="101" priority="100">
      <formula>AND(ROUND($E64,3)=$E64,ROUND($E65,3)=$E65,ROUND($G64,3)=$G64)</formula>
    </cfRule>
  </conditionalFormatting>
  <conditionalFormatting sqref="H68:J69">
    <cfRule type="expression" dxfId="100" priority="93">
      <formula>AND(ROUND($E68,0)=$E68,ROUND($E69,0)=$E69,ROUND($G68,0)=$G68)</formula>
    </cfRule>
    <cfRule type="expression" dxfId="99" priority="94">
      <formula>AND(ROUND($E68,1)=$E68,ROUND($E69,1)=$E69,ROUND($G68,1)=$G68)</formula>
    </cfRule>
    <cfRule type="expression" dxfId="98" priority="95">
      <formula>AND(ROUND($E68,2)=$E68,ROUND($E69,2)=$E69,ROUND($G68,2)=$G68)</formula>
    </cfRule>
    <cfRule type="expression" dxfId="97" priority="96">
      <formula>AND(ROUND($E68,3)=$E68,ROUND($E69,3)=$E69,ROUND($G68,3)=$G68)</formula>
    </cfRule>
  </conditionalFormatting>
  <conditionalFormatting sqref="M68:O69">
    <cfRule type="expression" dxfId="96" priority="89">
      <formula>AND(ROUND($E68,0)=$E68,ROUND($E69,0)=$E69,ROUND($G68,0)=$G68)</formula>
    </cfRule>
    <cfRule type="expression" dxfId="95" priority="90">
      <formula>AND(ROUND($E68,1)=$E68,ROUND($E69,1)=$E69,ROUND($G68,1)=$G68)</formula>
    </cfRule>
    <cfRule type="expression" dxfId="94" priority="91">
      <formula>AND(ROUND($E68,2)=$E68,ROUND($E69,2)=$E69,ROUND($G68,2)=$G68)</formula>
    </cfRule>
    <cfRule type="expression" dxfId="93" priority="92">
      <formula>AND(ROUND($E68,3)=$E68,ROUND($E69,3)=$E69,ROUND($G68,3)=$G68)</formula>
    </cfRule>
  </conditionalFormatting>
  <conditionalFormatting sqref="H72:J73">
    <cfRule type="expression" dxfId="92" priority="85">
      <formula>AND(ROUND($E72,0)=$E72,ROUND($E73,0)=$E73,ROUND($G72,0)=$G72)</formula>
    </cfRule>
    <cfRule type="expression" dxfId="91" priority="86">
      <formula>AND(ROUND($E72,1)=$E72,ROUND($E73,1)=$E73,ROUND($G72,1)=$G72)</formula>
    </cfRule>
    <cfRule type="expression" dxfId="90" priority="87">
      <formula>AND(ROUND($E72,2)=$E72,ROUND($E73,2)=$E73,ROUND($G72,2)=$G72)</formula>
    </cfRule>
    <cfRule type="expression" dxfId="89" priority="88">
      <formula>AND(ROUND($E72,3)=$E72,ROUND($E73,3)=$E73,ROUND($G72,3)=$G72)</formula>
    </cfRule>
  </conditionalFormatting>
  <conditionalFormatting sqref="M72:O73">
    <cfRule type="expression" dxfId="88" priority="81">
      <formula>AND(ROUND($E72,0)=$E72,ROUND($E73,0)=$E73,ROUND($G72,0)=$G72)</formula>
    </cfRule>
    <cfRule type="expression" dxfId="87" priority="82">
      <formula>AND(ROUND($E72,1)=$E72,ROUND($E73,1)=$E73,ROUND($G72,1)=$G72)</formula>
    </cfRule>
    <cfRule type="expression" dxfId="86" priority="83">
      <formula>AND(ROUND($E72,2)=$E72,ROUND($E73,2)=$E73,ROUND($G72,2)=$G72)</formula>
    </cfRule>
    <cfRule type="expression" dxfId="85" priority="84">
      <formula>AND(ROUND($E72,3)=$E72,ROUND($E73,3)=$E73,ROUND($G72,3)=$G72)</formula>
    </cfRule>
  </conditionalFormatting>
  <conditionalFormatting sqref="H76:J77">
    <cfRule type="expression" dxfId="84" priority="77">
      <formula>AND(ROUND($E76,0)=$E76,ROUND($E77,0)=$E77,ROUND($G76,0)=$G76)</formula>
    </cfRule>
    <cfRule type="expression" dxfId="83" priority="78">
      <formula>AND(ROUND($E76,1)=$E76,ROUND($E77,1)=$E77,ROUND($G76,1)=$G76)</formula>
    </cfRule>
    <cfRule type="expression" dxfId="82" priority="79">
      <formula>AND(ROUND($E76,2)=$E76,ROUND($E77,2)=$E77,ROUND($G76,2)=$G76)</formula>
    </cfRule>
    <cfRule type="expression" dxfId="81" priority="80">
      <formula>AND(ROUND($E76,3)=$E76,ROUND($E77,3)=$E77,ROUND($G76,3)=$G76)</formula>
    </cfRule>
  </conditionalFormatting>
  <conditionalFormatting sqref="M76:O77">
    <cfRule type="expression" dxfId="80" priority="73">
      <formula>AND(ROUND($E76,0)=$E76,ROUND($E77,0)=$E77,ROUND($G76,0)=$G76)</formula>
    </cfRule>
    <cfRule type="expression" dxfId="79" priority="74">
      <formula>AND(ROUND($E76,1)=$E76,ROUND($E77,1)=$E77,ROUND($G76,1)=$G76)</formula>
    </cfRule>
    <cfRule type="expression" dxfId="78" priority="75">
      <formula>AND(ROUND($E76,2)=$E76,ROUND($E77,2)=$E77,ROUND($G76,2)=$G76)</formula>
    </cfRule>
    <cfRule type="expression" dxfId="77" priority="76">
      <formula>AND(ROUND($E76,3)=$E76,ROUND($E77,3)=$E77,ROUND($G76,3)=$G76)</formula>
    </cfRule>
  </conditionalFormatting>
  <conditionalFormatting sqref="H80:J81">
    <cfRule type="expression" dxfId="76" priority="69">
      <formula>AND(ROUND($E80,0)=$E80,ROUND($E81,0)=$E81,ROUND($G80,0)=$G80)</formula>
    </cfRule>
    <cfRule type="expression" dxfId="75" priority="70">
      <formula>AND(ROUND($E80,1)=$E80,ROUND($E81,1)=$E81,ROUND($G80,1)=$G80)</formula>
    </cfRule>
    <cfRule type="expression" dxfId="74" priority="71">
      <formula>AND(ROUND($E80,2)=$E80,ROUND($E81,2)=$E81,ROUND($G80,2)=$G80)</formula>
    </cfRule>
    <cfRule type="expression" dxfId="73" priority="72">
      <formula>AND(ROUND($E80,3)=$E80,ROUND($E81,3)=$E81,ROUND($G80,3)=$G80)</formula>
    </cfRule>
  </conditionalFormatting>
  <conditionalFormatting sqref="M80:O81">
    <cfRule type="expression" dxfId="72" priority="65">
      <formula>AND(ROUND($E80,0)=$E80,ROUND($E81,0)=$E81,ROUND($G80,0)=$G80)</formula>
    </cfRule>
    <cfRule type="expression" dxfId="71" priority="66">
      <formula>AND(ROUND($E80,1)=$E80,ROUND($E81,1)=$E81,ROUND($G80,1)=$G80)</formula>
    </cfRule>
    <cfRule type="expression" dxfId="70" priority="67">
      <formula>AND(ROUND($E80,2)=$E80,ROUND($E81,2)=$E81,ROUND($G80,2)=$G80)</formula>
    </cfRule>
    <cfRule type="expression" dxfId="69" priority="68">
      <formula>AND(ROUND($E80,3)=$E80,ROUND($E81,3)=$E81,ROUND($G80,3)=$G80)</formula>
    </cfRule>
  </conditionalFormatting>
  <conditionalFormatting sqref="H84:J85">
    <cfRule type="expression" dxfId="68" priority="61">
      <formula>AND(ROUND($E84,0)=$E84,ROUND($E85,0)=$E85,ROUND($G84,0)=$G84)</formula>
    </cfRule>
    <cfRule type="expression" dxfId="67" priority="62">
      <formula>AND(ROUND($E84,1)=$E84,ROUND($E85,1)=$E85,ROUND($G84,1)=$G84)</formula>
    </cfRule>
    <cfRule type="expression" dxfId="66" priority="63">
      <formula>AND(ROUND($E84,2)=$E84,ROUND($E85,2)=$E85,ROUND($G84,2)=$G84)</formula>
    </cfRule>
    <cfRule type="expression" dxfId="65" priority="64">
      <formula>AND(ROUND($E84,3)=$E84,ROUND($E85,3)=$E85,ROUND($G84,3)=$G84)</formula>
    </cfRule>
  </conditionalFormatting>
  <conditionalFormatting sqref="M84:O85">
    <cfRule type="expression" dxfId="64" priority="57">
      <formula>AND(ROUND($E84,0)=$E84,ROUND($E85,0)=$E85,ROUND($G84,0)=$G84)</formula>
    </cfRule>
    <cfRule type="expression" dxfId="63" priority="58">
      <formula>AND(ROUND($E84,1)=$E84,ROUND($E85,1)=$E85,ROUND($G84,1)=$G84)</formula>
    </cfRule>
    <cfRule type="expression" dxfId="62" priority="59">
      <formula>AND(ROUND($E84,2)=$E84,ROUND($E85,2)=$E85,ROUND($G84,2)=$G84)</formula>
    </cfRule>
    <cfRule type="expression" dxfId="61" priority="60">
      <formula>AND(ROUND($E84,3)=$E84,ROUND($E85,3)=$E85,ROUND($G84,3)=$G84)</formula>
    </cfRule>
  </conditionalFormatting>
  <conditionalFormatting sqref="H88:J89">
    <cfRule type="expression" dxfId="60" priority="53">
      <formula>AND(ROUND($E88,0)=$E88,ROUND($E89,0)=$E89,ROUND($G88,0)=$G88)</formula>
    </cfRule>
    <cfRule type="expression" dxfId="59" priority="54">
      <formula>AND(ROUND($E88,1)=$E88,ROUND($E89,1)=$E89,ROUND($G88,1)=$G88)</formula>
    </cfRule>
    <cfRule type="expression" dxfId="58" priority="55">
      <formula>AND(ROUND($E88,2)=$E88,ROUND($E89,2)=$E89,ROUND($G88,2)=$G88)</formula>
    </cfRule>
    <cfRule type="expression" dxfId="57" priority="56">
      <formula>AND(ROUND($E88,3)=$E88,ROUND($E89,3)=$E89,ROUND($G88,3)=$G88)</formula>
    </cfRule>
  </conditionalFormatting>
  <conditionalFormatting sqref="M88:O89">
    <cfRule type="expression" dxfId="56" priority="49">
      <formula>AND(ROUND($E88,0)=$E88,ROUND($E89,0)=$E89,ROUND($G88,0)=$G88)</formula>
    </cfRule>
    <cfRule type="expression" dxfId="55" priority="50">
      <formula>AND(ROUND($E88,1)=$E88,ROUND($E89,1)=$E89,ROUND($G88,1)=$G88)</formula>
    </cfRule>
    <cfRule type="expression" dxfId="54" priority="51">
      <formula>AND(ROUND($E88,2)=$E88,ROUND($E89,2)=$E89,ROUND($G88,2)=$G88)</formula>
    </cfRule>
    <cfRule type="expression" dxfId="53" priority="52">
      <formula>AND(ROUND($E88,3)=$E88,ROUND($E89,3)=$E89,ROUND($G88,3)=$G88)</formula>
    </cfRule>
  </conditionalFormatting>
  <conditionalFormatting sqref="H92:J93">
    <cfRule type="expression" dxfId="52" priority="45">
      <formula>AND(ROUND($E92,0)=$E92,ROUND($E93,0)=$E93,ROUND($G92,0)=$G92)</formula>
    </cfRule>
    <cfRule type="expression" dxfId="51" priority="46">
      <formula>AND(ROUND($E92,1)=$E92,ROUND($E93,1)=$E93,ROUND($G92,1)=$G92)</formula>
    </cfRule>
    <cfRule type="expression" dxfId="50" priority="47">
      <formula>AND(ROUND($E92,2)=$E92,ROUND($E93,2)=$E93,ROUND($G92,2)=$G92)</formula>
    </cfRule>
    <cfRule type="expression" dxfId="49" priority="48">
      <formula>AND(ROUND($E92,3)=$E92,ROUND($E93,3)=$E93,ROUND($G92,3)=$G92)</formula>
    </cfRule>
  </conditionalFormatting>
  <conditionalFormatting sqref="M92:O93">
    <cfRule type="expression" dxfId="48" priority="41">
      <formula>AND(ROUND($E92,0)=$E92,ROUND($E93,0)=$E93,ROUND($G92,0)=$G92)</formula>
    </cfRule>
    <cfRule type="expression" dxfId="47" priority="42">
      <formula>AND(ROUND($E92,1)=$E92,ROUND($E93,1)=$E93,ROUND($G92,1)=$G92)</formula>
    </cfRule>
    <cfRule type="expression" dxfId="46" priority="43">
      <formula>AND(ROUND($E92,2)=$E92,ROUND($E93,2)=$E93,ROUND($G92,2)=$G92)</formula>
    </cfRule>
    <cfRule type="expression" dxfId="45" priority="44">
      <formula>AND(ROUND($E92,3)=$E92,ROUND($E93,3)=$E93,ROUND($G92,3)=$G92)</formula>
    </cfRule>
  </conditionalFormatting>
  <conditionalFormatting sqref="H96:J97">
    <cfRule type="expression" dxfId="44" priority="37">
      <formula>AND(ROUND($E96,0)=$E96,ROUND($E97,0)=$E97,ROUND($G96,0)=$G96)</formula>
    </cfRule>
    <cfRule type="expression" dxfId="43" priority="38">
      <formula>AND(ROUND($E96,1)=$E96,ROUND($E97,1)=$E97,ROUND($G96,1)=$G96)</formula>
    </cfRule>
    <cfRule type="expression" dxfId="42" priority="39">
      <formula>AND(ROUND($E96,2)=$E96,ROUND($E97,2)=$E97,ROUND($G96,2)=$G96)</formula>
    </cfRule>
    <cfRule type="expression" dxfId="41" priority="40">
      <formula>AND(ROUND($E96,3)=$E96,ROUND($E97,3)=$E97,ROUND($G96,3)=$G96)</formula>
    </cfRule>
  </conditionalFormatting>
  <conditionalFormatting sqref="M96:O97">
    <cfRule type="expression" dxfId="40" priority="33">
      <formula>AND(ROUND($E96,0)=$E96,ROUND($E97,0)=$E97,ROUND($G96,0)=$G96)</formula>
    </cfRule>
    <cfRule type="expression" dxfId="39" priority="34">
      <formula>AND(ROUND($E96,1)=$E96,ROUND($E97,1)=$E97,ROUND($G96,1)=$G96)</formula>
    </cfRule>
    <cfRule type="expression" dxfId="38" priority="35">
      <formula>AND(ROUND($E96,2)=$E96,ROUND($E97,2)=$E97,ROUND($G96,2)=$G96)</formula>
    </cfRule>
    <cfRule type="expression" dxfId="37" priority="36">
      <formula>AND(ROUND($E96,3)=$E96,ROUND($E97,3)=$E97,ROUND($G96,3)=$G96)</formula>
    </cfRule>
  </conditionalFormatting>
  <conditionalFormatting sqref="H100:J101">
    <cfRule type="expression" dxfId="36" priority="29">
      <formula>AND(ROUND($E100,0)=$E100,ROUND($E101,0)=$E101,ROUND($G100,0)=$G100)</formula>
    </cfRule>
    <cfRule type="expression" dxfId="35" priority="30">
      <formula>AND(ROUND($E100,1)=$E100,ROUND($E101,1)=$E101,ROUND($G100,1)=$G100)</formula>
    </cfRule>
    <cfRule type="expression" dxfId="34" priority="31">
      <formula>AND(ROUND($E100,2)=$E100,ROUND($E101,2)=$E101,ROUND($G100,2)=$G100)</formula>
    </cfRule>
    <cfRule type="expression" dxfId="33" priority="32">
      <formula>AND(ROUND($E100,3)=$E100,ROUND($E101,3)=$E101,ROUND($G100,3)=$G100)</formula>
    </cfRule>
  </conditionalFormatting>
  <conditionalFormatting sqref="M100:O101">
    <cfRule type="expression" dxfId="32" priority="25">
      <formula>AND(ROUND($E100,0)=$E100,ROUND($E101,0)=$E101,ROUND($G100,0)=$G100)</formula>
    </cfRule>
    <cfRule type="expression" dxfId="31" priority="26">
      <formula>AND(ROUND($E100,1)=$E100,ROUND($E101,1)=$E101,ROUND($G100,1)=$G100)</formula>
    </cfRule>
    <cfRule type="expression" dxfId="30" priority="27">
      <formula>AND(ROUND($E100,2)=$E100,ROUND($E101,2)=$E101,ROUND($G100,2)=$G100)</formula>
    </cfRule>
    <cfRule type="expression" dxfId="29" priority="28">
      <formula>AND(ROUND($E100,3)=$E100,ROUND($E101,3)=$E101,ROUND($G100,3)=$G100)</formula>
    </cfRule>
  </conditionalFormatting>
  <conditionalFormatting sqref="H104:J105">
    <cfRule type="expression" dxfId="28" priority="21">
      <formula>AND(ROUND($E104,0)=$E104,ROUND($E105,0)=$E105,ROUND($G104,0)=$G104)</formula>
    </cfRule>
    <cfRule type="expression" dxfId="27" priority="22">
      <formula>AND(ROUND($E104,1)=$E104,ROUND($E105,1)=$E105,ROUND($G104,1)=$G104)</formula>
    </cfRule>
    <cfRule type="expression" dxfId="26" priority="23">
      <formula>AND(ROUND($E104,2)=$E104,ROUND($E105,2)=$E105,ROUND($G104,2)=$G104)</formula>
    </cfRule>
    <cfRule type="expression" dxfId="25" priority="24">
      <formula>AND(ROUND($E104,3)=$E104,ROUND($E105,3)=$E105,ROUND($G104,3)=$G104)</formula>
    </cfRule>
  </conditionalFormatting>
  <conditionalFormatting sqref="M104:O105">
    <cfRule type="expression" dxfId="24" priority="17">
      <formula>AND(ROUND($E104,0)=$E104,ROUND($E105,0)=$E105,ROUND($G104,0)=$G104)</formula>
    </cfRule>
    <cfRule type="expression" dxfId="23" priority="18">
      <formula>AND(ROUND($E104,1)=$E104,ROUND($E105,1)=$E105,ROUND($G104,1)=$G104)</formula>
    </cfRule>
    <cfRule type="expression" dxfId="22" priority="19">
      <formula>AND(ROUND($E104,2)=$E104,ROUND($E105,2)=$E105,ROUND($G104,2)=$G104)</formula>
    </cfRule>
    <cfRule type="expression" dxfId="21" priority="20">
      <formula>AND(ROUND($E104,3)=$E104,ROUND($E105,3)=$E105,ROUND($G104,3)=$G104)</formula>
    </cfRule>
  </conditionalFormatting>
  <conditionalFormatting sqref="H108:J109">
    <cfRule type="expression" dxfId="20" priority="13">
      <formula>AND(ROUND($E108,0)=$E108,ROUND($E109,0)=$E109,ROUND($G108,0)=$G108)</formula>
    </cfRule>
    <cfRule type="expression" dxfId="19" priority="14">
      <formula>AND(ROUND($E108,1)=$E108,ROUND($E109,1)=$E109,ROUND($G108,1)=$G108)</formula>
    </cfRule>
    <cfRule type="expression" dxfId="18" priority="15">
      <formula>AND(ROUND($E108,2)=$E108,ROUND($E109,2)=$E109,ROUND($G108,2)=$G108)</formula>
    </cfRule>
    <cfRule type="expression" dxfId="17" priority="16">
      <formula>AND(ROUND($E108,3)=$E108,ROUND($E109,3)=$E109,ROUND($G108,3)=$G108)</formula>
    </cfRule>
  </conditionalFormatting>
  <conditionalFormatting sqref="M108:O109">
    <cfRule type="expression" dxfId="16" priority="9">
      <formula>AND(ROUND($E108,0)=$E108,ROUND($E109,0)=$E109,ROUND($G108,0)=$G108)</formula>
    </cfRule>
    <cfRule type="expression" dxfId="15" priority="10">
      <formula>AND(ROUND($E108,1)=$E108,ROUND($E109,1)=$E109,ROUND($G108,1)=$G108)</formula>
    </cfRule>
    <cfRule type="expression" dxfId="14" priority="11">
      <formula>AND(ROUND($E108,2)=$E108,ROUND($E109,2)=$E109,ROUND($G108,2)=$G108)</formula>
    </cfRule>
    <cfRule type="expression" dxfId="13" priority="12">
      <formula>AND(ROUND($E108,3)=$E108,ROUND($E109,3)=$E109,ROUND($G108,3)=$G108)</formula>
    </cfRule>
  </conditionalFormatting>
  <conditionalFormatting sqref="H16:J17">
    <cfRule type="expression" dxfId="12" priority="5">
      <formula>AND(ROUND($E16,0)=$E16,ROUND($E17,0)=$E17,ROUND($G16,0)=$G16)</formula>
    </cfRule>
    <cfRule type="expression" dxfId="11" priority="6">
      <formula>AND(ROUND($E16,1)=$E16,ROUND($E17,1)=$E17,ROUND($G16,1)=$G16)</formula>
    </cfRule>
    <cfRule type="expression" dxfId="10" priority="7">
      <formula>AND(ROUND($E16,2)=$E16,ROUND($E17,2)=$E17,ROUND($G16,2)=$G16)</formula>
    </cfRule>
    <cfRule type="expression" dxfId="9" priority="8">
      <formula>AND(ROUND($E16,3)=$E16,ROUND($E17,3)=$E17,ROUND($G16,3)=$G16)</formula>
    </cfRule>
  </conditionalFormatting>
  <conditionalFormatting sqref="M16:O17">
    <cfRule type="expression" dxfId="8" priority="1">
      <formula>AND(ROUND($E16,0)=$E16,ROUND($E17,0)=$E17,ROUND($G16,0)=$G16)</formula>
    </cfRule>
    <cfRule type="expression" dxfId="7" priority="2">
      <formula>AND(ROUND($E16,1)=$E16,ROUND($E17,1)=$E17,ROUND($G16,1)=$G16)</formula>
    </cfRule>
    <cfRule type="expression" dxfId="6" priority="3">
      <formula>AND(ROUND($E16,2)=$E16,ROUND($E17,2)=$E17,ROUND($G16,2)=$G16)</formula>
    </cfRule>
    <cfRule type="expression" dxfId="5" priority="4">
      <formula>AND(ROUND($E16,3)=$E16,ROUND($E17,3)=$E17,ROUND($G16,3)=$G16)</formula>
    </cfRule>
  </conditionalFormatting>
  <conditionalFormatting sqref="H58:J58 M58:O58">
    <cfRule type="expression" dxfId="4" priority="209">
      <formula>AND(ROUND($E58,0)=$E58,ROUND(#REF!,0)=#REF!,ROUND($G58,0)=$G58)</formula>
    </cfRule>
    <cfRule type="expression" dxfId="3" priority="210">
      <formula>AND(ROUND($E58,1)=$E58,ROUND(#REF!,1)=#REF!,ROUND($G58,1)=$G58)</formula>
    </cfRule>
    <cfRule type="expression" dxfId="2" priority="211">
      <formula>AND(ROUND($E58,2)=$E58,ROUND(#REF!,2)=#REF!,ROUND($G58,2)=$G58)</formula>
    </cfRule>
    <cfRule type="expression" dxfId="1" priority="212">
      <formula>AND(ROUND($E58,3)=$E58,ROUND(#REF!,3)=#REF!,ROUND($G58,3)=$G58)</formula>
    </cfRule>
  </conditionalFormatting>
  <dataValidations disablePrompts="1" count="4">
    <dataValidation type="list" allowBlank="1" showInputMessage="1" sqref="P60:P109 P14:P58 K14:K58 K60:K109">
      <formula1>IF(K14&lt;&gt;"",OFFSET(f_liste,MATCH(K14&amp;"*",f_liste,0)-1,,COUNTIF(f_liste,K14&amp;"*"),1),f_liste)</formula1>
    </dataValidation>
    <dataValidation type="list" allowBlank="1" showInputMessage="1" showErrorMessage="1" sqref="D60:D109 D14:D57">
      <formula1>IF(D15&lt;&gt;"",OFFSET(f_tol,MATCH(D15&amp;"*",f_tol,0)-1,,COUNTIF(f_tol,D15&amp;"*"),1),f_tol)</formula1>
    </dataValidation>
    <dataValidation type="list" allowBlank="1" showInputMessage="1" showErrorMessage="1" sqref="F60:F109">
      <formula1>$A$2:$A$9</formula1>
    </dataValidation>
    <dataValidation type="list" allowBlank="1" showInputMessage="1" showErrorMessage="1" sqref="D58">
      <formula1>IF(#REF!&lt;&gt;"",OFFSET(f_tol,MATCH(#REF!&amp;"*",f_tol,0)-1,,COUNTIF(f_tol,#REF!&amp;"*"),1),f_tol)</formula1>
    </dataValidation>
  </dataValidations>
  <printOptions horizontalCentered="1"/>
  <pageMargins left="0.23622047244094491" right="0.23622047244094491" top="0.86614173228346458" bottom="0.74803149606299213" header="0.31496062992125984" footer="0.31496062992125984"/>
  <pageSetup paperSize="9" scale="59" fitToHeight="0" orientation="landscape" r:id="rId1"/>
  <rowBreaks count="1" manualBreakCount="1">
    <brk id="58" max="18" man="1"/>
  </rowBreaks>
  <ignoredErrors>
    <ignoredError sqref="E14" unlockedFormula="1"/>
  </ignoredErrors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Tol_traitement!$A$2:$A$9</xm:f>
          </x14:formula1>
          <xm:sqref>F14:F58</xm:sqref>
        </x14:dataValidation>
        <x14:dataValidation type="list" allowBlank="1" showInputMessage="1" showErrorMessage="1">
          <x14:formula1>
            <xm:f>Liste!$A$2:$A$17</xm:f>
          </x14:formula1>
          <xm:sqref>B14:B58 B60:B109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7"/>
  <sheetViews>
    <sheetView workbookViewId="0">
      <selection activeCell="F7" sqref="F7"/>
    </sheetView>
  </sheetViews>
  <sheetFormatPr baseColWidth="10" defaultColWidth="11.42578125" defaultRowHeight="15" x14ac:dyDescent="0.25"/>
  <cols>
    <col min="1" max="1" width="13.5703125" style="1" bestFit="1" customWidth="1"/>
    <col min="2" max="16384" width="11.42578125" style="1"/>
  </cols>
  <sheetData>
    <row r="1" spans="1:7" x14ac:dyDescent="0.25">
      <c r="A1" s="3"/>
      <c r="G1" s="1" t="s">
        <v>216</v>
      </c>
    </row>
    <row r="2" spans="1:7" x14ac:dyDescent="0.25">
      <c r="A2" s="4" t="s">
        <v>4</v>
      </c>
      <c r="G2" s="1" t="s">
        <v>217</v>
      </c>
    </row>
    <row r="3" spans="1:7" x14ac:dyDescent="0.25">
      <c r="A3" s="4" t="s">
        <v>5</v>
      </c>
    </row>
    <row r="4" spans="1:7" x14ac:dyDescent="0.25">
      <c r="A4" s="4" t="s">
        <v>124</v>
      </c>
    </row>
    <row r="5" spans="1:7" x14ac:dyDescent="0.25">
      <c r="A5" s="4" t="s">
        <v>125</v>
      </c>
    </row>
    <row r="6" spans="1:7" x14ac:dyDescent="0.25">
      <c r="A6" s="3" t="s">
        <v>2</v>
      </c>
    </row>
    <row r="7" spans="1:7" x14ac:dyDescent="0.25">
      <c r="A7" s="3" t="s">
        <v>146</v>
      </c>
    </row>
    <row r="8" spans="1:7" x14ac:dyDescent="0.25">
      <c r="A8" s="3" t="s">
        <v>147</v>
      </c>
    </row>
    <row r="9" spans="1:7" x14ac:dyDescent="0.25">
      <c r="A9" s="3" t="s">
        <v>132</v>
      </c>
    </row>
    <row r="10" spans="1:7" x14ac:dyDescent="0.25">
      <c r="A10" s="3" t="s">
        <v>134</v>
      </c>
    </row>
    <row r="11" spans="1:7" x14ac:dyDescent="0.25">
      <c r="A11" s="3" t="s">
        <v>135</v>
      </c>
    </row>
    <row r="12" spans="1:7" x14ac:dyDescent="0.25">
      <c r="A12" s="3" t="s">
        <v>133</v>
      </c>
    </row>
    <row r="13" spans="1:7" x14ac:dyDescent="0.25">
      <c r="A13" s="3" t="s">
        <v>6</v>
      </c>
    </row>
    <row r="14" spans="1:7" x14ac:dyDescent="0.25">
      <c r="A14" s="1" t="s">
        <v>177</v>
      </c>
    </row>
    <row r="15" spans="1:7" x14ac:dyDescent="0.25">
      <c r="A15" s="1" t="s">
        <v>178</v>
      </c>
    </row>
    <row r="16" spans="1:7" x14ac:dyDescent="0.25">
      <c r="A16" s="1" t="s">
        <v>1</v>
      </c>
    </row>
    <row r="17" spans="1:1" x14ac:dyDescent="0.25">
      <c r="A17" s="1" t="s">
        <v>179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9"/>
  <sheetViews>
    <sheetView workbookViewId="0">
      <selection sqref="A1:A150"/>
    </sheetView>
  </sheetViews>
  <sheetFormatPr baseColWidth="10" defaultRowHeight="15" x14ac:dyDescent="0.25"/>
  <cols>
    <col min="1" max="1" width="62.85546875" customWidth="1"/>
  </cols>
  <sheetData>
    <row r="1" spans="1:1" ht="18.75" x14ac:dyDescent="0.25">
      <c r="A1" s="42" t="s">
        <v>205</v>
      </c>
    </row>
    <row r="2" spans="1:1" ht="18.75" x14ac:dyDescent="0.25">
      <c r="A2" s="42" t="s">
        <v>181</v>
      </c>
    </row>
    <row r="3" spans="1:1" ht="18.75" x14ac:dyDescent="0.25">
      <c r="A3" s="42" t="s">
        <v>182</v>
      </c>
    </row>
    <row r="4" spans="1:1" ht="18.75" x14ac:dyDescent="0.25">
      <c r="A4" s="42" t="s">
        <v>206</v>
      </c>
    </row>
    <row r="5" spans="1:1" ht="18.75" x14ac:dyDescent="0.25">
      <c r="A5" s="42" t="s">
        <v>152</v>
      </c>
    </row>
    <row r="6" spans="1:1" ht="18.75" x14ac:dyDescent="0.25">
      <c r="A6" s="42" t="s">
        <v>183</v>
      </c>
    </row>
    <row r="7" spans="1:1" ht="18.75" x14ac:dyDescent="0.25">
      <c r="A7" s="42" t="s">
        <v>184</v>
      </c>
    </row>
    <row r="8" spans="1:1" ht="18.75" x14ac:dyDescent="0.25">
      <c r="A8" s="42" t="s">
        <v>185</v>
      </c>
    </row>
    <row r="9" spans="1:1" ht="18.75" x14ac:dyDescent="0.25">
      <c r="A9" s="40" t="s">
        <v>186</v>
      </c>
    </row>
    <row r="10" spans="1:1" ht="18.75" x14ac:dyDescent="0.25">
      <c r="A10" s="40" t="s">
        <v>187</v>
      </c>
    </row>
    <row r="11" spans="1:1" ht="18.75" x14ac:dyDescent="0.25">
      <c r="A11" s="40" t="s">
        <v>188</v>
      </c>
    </row>
    <row r="12" spans="1:1" ht="18.75" x14ac:dyDescent="0.25">
      <c r="A12" s="40" t="s">
        <v>154</v>
      </c>
    </row>
    <row r="13" spans="1:1" ht="18.75" x14ac:dyDescent="0.25">
      <c r="A13" s="40" t="s">
        <v>189</v>
      </c>
    </row>
    <row r="14" spans="1:1" ht="18.75" x14ac:dyDescent="0.25">
      <c r="A14" s="42" t="s">
        <v>190</v>
      </c>
    </row>
    <row r="15" spans="1:1" ht="18.75" x14ac:dyDescent="0.25">
      <c r="A15" s="42" t="s">
        <v>191</v>
      </c>
    </row>
    <row r="16" spans="1:1" ht="18.75" x14ac:dyDescent="0.25">
      <c r="A16" s="40" t="s">
        <v>204</v>
      </c>
    </row>
    <row r="17" spans="1:1" ht="18.75" x14ac:dyDescent="0.25">
      <c r="A17" s="40" t="s">
        <v>192</v>
      </c>
    </row>
    <row r="18" spans="1:1" ht="18.75" x14ac:dyDescent="0.25">
      <c r="A18" s="42" t="s">
        <v>193</v>
      </c>
    </row>
    <row r="19" spans="1:1" ht="18.75" x14ac:dyDescent="0.25">
      <c r="A19" s="42" t="s">
        <v>157</v>
      </c>
    </row>
    <row r="20" spans="1:1" ht="18.75" x14ac:dyDescent="0.25">
      <c r="A20" s="42" t="s">
        <v>194</v>
      </c>
    </row>
    <row r="21" spans="1:1" ht="18.75" x14ac:dyDescent="0.25">
      <c r="A21" s="40" t="s">
        <v>195</v>
      </c>
    </row>
    <row r="22" spans="1:1" ht="18.75" x14ac:dyDescent="0.25">
      <c r="A22" s="40" t="s">
        <v>196</v>
      </c>
    </row>
    <row r="23" spans="1:1" ht="18.75" x14ac:dyDescent="0.25">
      <c r="A23" s="42" t="s">
        <v>197</v>
      </c>
    </row>
    <row r="24" spans="1:1" ht="18.75" x14ac:dyDescent="0.25">
      <c r="A24" s="42" t="s">
        <v>198</v>
      </c>
    </row>
    <row r="25" spans="1:1" ht="18.75" x14ac:dyDescent="0.25">
      <c r="A25" s="42" t="s">
        <v>199</v>
      </c>
    </row>
    <row r="26" spans="1:1" ht="18.75" x14ac:dyDescent="0.25">
      <c r="A26" s="40" t="s">
        <v>200</v>
      </c>
    </row>
    <row r="27" spans="1:1" ht="18.75" x14ac:dyDescent="0.25">
      <c r="A27" s="42" t="s">
        <v>201</v>
      </c>
    </row>
    <row r="28" spans="1:1" ht="18.75" x14ac:dyDescent="0.25">
      <c r="A28" s="42" t="s">
        <v>202</v>
      </c>
    </row>
    <row r="29" spans="1:1" ht="18.75" x14ac:dyDescent="0.25">
      <c r="A29" s="41" t="s">
        <v>203</v>
      </c>
    </row>
  </sheetData>
  <sheetProtection algorithmName="SHA-512" hashValue="qK5ngUykNaKKATZtvERNcVxLIcJuoEU6TJZ/P86wL1N0gzQAMxGtWX4Ze17t1FmhnQ8ipW5DkKgSk1IBrz8FeQ==" saltValue="F2EPk8hyJrY5e5z5M3l6Nw==" spinCount="100000" sheet="1" objects="1" scenarios="1"/>
  <sortState ref="A1:A29">
    <sortCondition ref="A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A109"/>
  <sheetViews>
    <sheetView workbookViewId="0">
      <pane xSplit="1" ySplit="1" topLeftCell="B2" activePane="bottomRight" state="frozen"/>
      <selection activeCell="A2" sqref="A2"/>
      <selection pane="topRight" activeCell="A2" sqref="A2"/>
      <selection pane="bottomLeft" activeCell="A2" sqref="A2"/>
      <selection pane="bottomRight" activeCell="C1" sqref="C1"/>
    </sheetView>
  </sheetViews>
  <sheetFormatPr baseColWidth="10" defaultColWidth="11.42578125" defaultRowHeight="15" x14ac:dyDescent="0.25"/>
  <cols>
    <col min="1" max="1" width="8.7109375" style="2" bestFit="1" customWidth="1"/>
    <col min="2" max="2" width="12" style="2" bestFit="1" customWidth="1"/>
    <col min="3" max="16384" width="11.42578125" style="2"/>
  </cols>
  <sheetData>
    <row r="1" spans="1:14" x14ac:dyDescent="0.25">
      <c r="B1" s="5" t="s">
        <v>8</v>
      </c>
      <c r="C1" s="5" t="s">
        <v>9</v>
      </c>
      <c r="D1" s="5" t="s">
        <v>10</v>
      </c>
      <c r="E1" s="5" t="s">
        <v>11</v>
      </c>
      <c r="F1" s="5" t="s">
        <v>12</v>
      </c>
      <c r="G1" s="5" t="s">
        <v>13</v>
      </c>
      <c r="H1" s="5" t="s">
        <v>14</v>
      </c>
      <c r="I1" s="5" t="s">
        <v>15</v>
      </c>
      <c r="J1" s="5" t="s">
        <v>16</v>
      </c>
      <c r="K1" s="5" t="s">
        <v>17</v>
      </c>
      <c r="L1" s="5" t="s">
        <v>18</v>
      </c>
      <c r="M1" s="5" t="s">
        <v>19</v>
      </c>
      <c r="N1" s="5" t="s">
        <v>20</v>
      </c>
    </row>
    <row r="2" spans="1:14" x14ac:dyDescent="0.25">
      <c r="A2" s="260" t="s">
        <v>21</v>
      </c>
      <c r="B2" s="6">
        <v>0.06</v>
      </c>
      <c r="C2" s="6">
        <v>7.8E-2</v>
      </c>
      <c r="D2" s="6">
        <v>9.8000000000000004E-2</v>
      </c>
      <c r="E2" s="6">
        <v>0.12</v>
      </c>
      <c r="F2" s="6">
        <v>0.14899999999999999</v>
      </c>
      <c r="G2" s="6">
        <v>0.18</v>
      </c>
      <c r="H2" s="6">
        <v>0.22</v>
      </c>
      <c r="I2" s="6">
        <v>0.26</v>
      </c>
      <c r="J2" s="6">
        <v>0.30499999999999999</v>
      </c>
      <c r="K2" s="6">
        <v>0.35499999999999998</v>
      </c>
      <c r="L2" s="6">
        <v>0.4</v>
      </c>
      <c r="M2" s="6">
        <v>0.44</v>
      </c>
      <c r="N2" s="6">
        <v>0.48</v>
      </c>
    </row>
    <row r="3" spans="1:14" x14ac:dyDescent="0.25">
      <c r="A3" s="261"/>
      <c r="B3" s="6">
        <v>0.02</v>
      </c>
      <c r="C3" s="6">
        <v>0.03</v>
      </c>
      <c r="D3" s="6">
        <v>0.04</v>
      </c>
      <c r="E3" s="6">
        <v>0.05</v>
      </c>
      <c r="F3" s="6">
        <v>6.5000000000000002E-2</v>
      </c>
      <c r="G3" s="6">
        <v>0.08</v>
      </c>
      <c r="H3" s="6">
        <v>0.1</v>
      </c>
      <c r="I3" s="6">
        <v>0.12</v>
      </c>
      <c r="J3" s="6">
        <v>0.14499999999999999</v>
      </c>
      <c r="K3" s="6">
        <v>0.17</v>
      </c>
      <c r="L3" s="6">
        <v>0.19</v>
      </c>
      <c r="M3" s="6">
        <v>0.21</v>
      </c>
      <c r="N3" s="6">
        <v>0.23</v>
      </c>
    </row>
    <row r="4" spans="1:14" x14ac:dyDescent="0.25">
      <c r="A4" s="260" t="s">
        <v>22</v>
      </c>
      <c r="B4" s="6">
        <v>1.6E-2</v>
      </c>
      <c r="C4" s="6">
        <v>2.1999999999999999E-2</v>
      </c>
      <c r="D4" s="6">
        <v>2.8000000000000001E-2</v>
      </c>
      <c r="E4" s="6">
        <v>3.4000000000000002E-2</v>
      </c>
      <c r="F4" s="6">
        <v>4.1000000000000002E-2</v>
      </c>
      <c r="G4" s="6">
        <v>0.05</v>
      </c>
      <c r="H4" s="6">
        <v>0.06</v>
      </c>
      <c r="I4" s="6">
        <v>7.0999999999999994E-2</v>
      </c>
      <c r="J4" s="6">
        <v>8.3000000000000004E-2</v>
      </c>
      <c r="K4" s="6">
        <v>9.6000000000000002E-2</v>
      </c>
      <c r="L4" s="6">
        <v>0.108</v>
      </c>
      <c r="M4" s="6">
        <v>0.11899999999999999</v>
      </c>
      <c r="N4" s="6">
        <v>0.13100000000000001</v>
      </c>
    </row>
    <row r="5" spans="1:14" x14ac:dyDescent="0.25">
      <c r="A5" s="261"/>
      <c r="B5" s="6">
        <v>6.0000000000000001E-3</v>
      </c>
      <c r="C5" s="6">
        <v>0.01</v>
      </c>
      <c r="D5" s="6">
        <v>1.2999999999999999E-2</v>
      </c>
      <c r="E5" s="6">
        <v>1.6E-2</v>
      </c>
      <c r="F5" s="6">
        <v>0.02</v>
      </c>
      <c r="G5" s="6">
        <v>2.5000000000000001E-2</v>
      </c>
      <c r="H5" s="6">
        <v>0.03</v>
      </c>
      <c r="I5" s="6">
        <v>3.5999999999999997E-2</v>
      </c>
      <c r="J5" s="6">
        <v>4.2999999999999997E-2</v>
      </c>
      <c r="K5" s="6">
        <v>0.05</v>
      </c>
      <c r="L5" s="6">
        <v>5.6000000000000001E-2</v>
      </c>
      <c r="M5" s="6">
        <v>6.2E-2</v>
      </c>
      <c r="N5" s="6">
        <v>6.8000000000000005E-2</v>
      </c>
    </row>
    <row r="6" spans="1:14" x14ac:dyDescent="0.25">
      <c r="A6" s="260" t="s">
        <v>23</v>
      </c>
      <c r="B6" s="6">
        <v>8.0000000000000002E-3</v>
      </c>
      <c r="C6" s="6">
        <v>1.2E-2</v>
      </c>
      <c r="D6" s="6">
        <v>1.4E-2</v>
      </c>
      <c r="E6" s="6">
        <v>1.7000000000000001E-2</v>
      </c>
      <c r="F6" s="6">
        <v>0.02</v>
      </c>
      <c r="G6" s="6">
        <v>2.5000000000000001E-2</v>
      </c>
      <c r="H6" s="6">
        <v>2.9000000000000001E-2</v>
      </c>
      <c r="I6" s="6">
        <v>3.4000000000000002E-2</v>
      </c>
      <c r="J6" s="6">
        <v>3.9E-2</v>
      </c>
      <c r="K6" s="6">
        <v>4.3999999999999997E-2</v>
      </c>
      <c r="L6" s="6">
        <v>4.9000000000000002E-2</v>
      </c>
      <c r="M6" s="6">
        <v>5.3999999999999999E-2</v>
      </c>
      <c r="N6" s="6">
        <v>0.06</v>
      </c>
    </row>
    <row r="7" spans="1:14" x14ac:dyDescent="0.25">
      <c r="A7" s="261"/>
      <c r="B7" s="6">
        <v>2E-3</v>
      </c>
      <c r="C7" s="6">
        <v>4.0000000000000001E-3</v>
      </c>
      <c r="D7" s="6">
        <v>5.0000000000000001E-3</v>
      </c>
      <c r="E7" s="6">
        <v>6.0000000000000001E-3</v>
      </c>
      <c r="F7" s="6">
        <v>7.0000000000000001E-3</v>
      </c>
      <c r="G7" s="6">
        <v>8.9999999999999993E-3</v>
      </c>
      <c r="H7" s="6">
        <v>0.01</v>
      </c>
      <c r="I7" s="6">
        <v>1.2E-2</v>
      </c>
      <c r="J7" s="6">
        <v>1.4E-2</v>
      </c>
      <c r="K7" s="6">
        <v>1.4999999999999999E-2</v>
      </c>
      <c r="L7" s="6">
        <v>1.7000000000000001E-2</v>
      </c>
      <c r="M7" s="6">
        <v>1.7999999999999999E-2</v>
      </c>
      <c r="N7" s="6">
        <v>0.02</v>
      </c>
    </row>
    <row r="8" spans="1:14" x14ac:dyDescent="0.25">
      <c r="A8" s="258" t="s">
        <v>24</v>
      </c>
      <c r="B8" s="7">
        <v>6.0000000000000001E-3</v>
      </c>
      <c r="C8" s="7">
        <v>8.0000000000000002E-3</v>
      </c>
      <c r="D8" s="7">
        <v>8.9999999999999993E-3</v>
      </c>
      <c r="E8" s="7">
        <v>1.0999999999999999E-2</v>
      </c>
      <c r="F8" s="7">
        <v>1.2999999999999999E-2</v>
      </c>
      <c r="G8" s="7">
        <v>1.6E-2</v>
      </c>
      <c r="H8" s="7">
        <v>1.9E-2</v>
      </c>
      <c r="I8" s="7">
        <v>2.1999999999999999E-2</v>
      </c>
      <c r="J8" s="7">
        <v>2.5000000000000001E-2</v>
      </c>
      <c r="K8" s="7">
        <v>2.9000000000000001E-2</v>
      </c>
      <c r="L8" s="7">
        <v>3.2000000000000001E-2</v>
      </c>
      <c r="M8" s="7">
        <v>3.5999999999999997E-2</v>
      </c>
      <c r="N8" s="7">
        <v>0.04</v>
      </c>
    </row>
    <row r="9" spans="1:14" x14ac:dyDescent="0.25">
      <c r="A9" s="259"/>
      <c r="B9" s="7">
        <v>0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x14ac:dyDescent="0.25">
      <c r="A10" s="258" t="s">
        <v>7</v>
      </c>
      <c r="B10" s="7">
        <v>0.01</v>
      </c>
      <c r="C10" s="7">
        <v>1.2E-2</v>
      </c>
      <c r="D10" s="7">
        <v>1.4999999999999999E-2</v>
      </c>
      <c r="E10" s="7">
        <v>1.7999999999999999E-2</v>
      </c>
      <c r="F10" s="7">
        <v>2.1000000000000001E-2</v>
      </c>
      <c r="G10" s="7">
        <v>2.5000000000000001E-2</v>
      </c>
      <c r="H10" s="7">
        <v>0.03</v>
      </c>
      <c r="I10" s="7">
        <v>3.5000000000000003E-2</v>
      </c>
      <c r="J10" s="7">
        <v>0.04</v>
      </c>
      <c r="K10" s="7">
        <v>4.5999999999999999E-2</v>
      </c>
      <c r="L10" s="7">
        <v>5.1999999999999998E-2</v>
      </c>
      <c r="M10" s="7">
        <v>5.7000000000000002E-2</v>
      </c>
      <c r="N10" s="7">
        <v>6.3E-2</v>
      </c>
    </row>
    <row r="11" spans="1:14" x14ac:dyDescent="0.25">
      <c r="A11" s="259"/>
      <c r="B11" s="7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x14ac:dyDescent="0.25">
      <c r="A12" s="258" t="s">
        <v>25</v>
      </c>
      <c r="B12" s="7">
        <v>0.14000000000000001</v>
      </c>
      <c r="C12" s="7">
        <v>1.7999999999999999E-2</v>
      </c>
      <c r="D12" s="7">
        <v>2.1999999999999999E-2</v>
      </c>
      <c r="E12" s="7">
        <v>2.7E-2</v>
      </c>
      <c r="F12" s="7">
        <v>3.3000000000000002E-2</v>
      </c>
      <c r="G12" s="7">
        <v>3.9E-2</v>
      </c>
      <c r="H12" s="7">
        <v>4.5999999999999999E-2</v>
      </c>
      <c r="I12" s="7">
        <v>5.3999999999999999E-2</v>
      </c>
      <c r="J12" s="7">
        <v>6.3E-2</v>
      </c>
      <c r="K12" s="7">
        <v>7.1999999999999995E-2</v>
      </c>
      <c r="L12" s="7">
        <v>8.1000000000000003E-2</v>
      </c>
      <c r="M12" s="7">
        <v>8.8999999999999996E-2</v>
      </c>
      <c r="N12" s="7">
        <v>9.7000000000000003E-2</v>
      </c>
    </row>
    <row r="13" spans="1:14" x14ac:dyDescent="0.25">
      <c r="A13" s="259"/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x14ac:dyDescent="0.25">
      <c r="A14" s="258" t="s">
        <v>26</v>
      </c>
      <c r="B14" s="7">
        <v>2.5000000000000001E-2</v>
      </c>
      <c r="C14" s="7">
        <v>0.03</v>
      </c>
      <c r="D14" s="7">
        <v>3.5999999999999997E-2</v>
      </c>
      <c r="E14" s="7">
        <v>4.2999999999999997E-2</v>
      </c>
      <c r="F14" s="7">
        <v>5.1999999999999998E-2</v>
      </c>
      <c r="G14" s="7">
        <v>6.2E-2</v>
      </c>
      <c r="H14" s="7">
        <v>7.3999999999999996E-2</v>
      </c>
      <c r="I14" s="7">
        <v>8.6999999999999994E-2</v>
      </c>
      <c r="J14" s="7">
        <v>0.1</v>
      </c>
      <c r="K14" s="7">
        <v>0.115</v>
      </c>
      <c r="L14" s="7">
        <v>0.13</v>
      </c>
      <c r="M14" s="7">
        <v>0.14000000000000001</v>
      </c>
      <c r="N14" s="7">
        <v>0.155</v>
      </c>
    </row>
    <row r="15" spans="1:14" x14ac:dyDescent="0.25">
      <c r="A15" s="259"/>
      <c r="B15" s="7">
        <v>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x14ac:dyDescent="0.25">
      <c r="A16" s="258" t="s">
        <v>27</v>
      </c>
      <c r="B16" s="7">
        <v>0.04</v>
      </c>
      <c r="C16" s="7">
        <v>4.8000000000000001E-2</v>
      </c>
      <c r="D16" s="7">
        <v>5.8000000000000003E-2</v>
      </c>
      <c r="E16" s="7">
        <v>7.0000000000000007E-2</v>
      </c>
      <c r="F16" s="7">
        <v>8.4000000000000005E-2</v>
      </c>
      <c r="G16" s="7">
        <v>0.1</v>
      </c>
      <c r="H16" s="7">
        <v>0.12</v>
      </c>
      <c r="I16" s="7">
        <v>0.14000000000000001</v>
      </c>
      <c r="J16" s="7">
        <v>0.16</v>
      </c>
      <c r="K16" s="7">
        <v>0.185</v>
      </c>
      <c r="L16" s="7">
        <v>0.21</v>
      </c>
      <c r="M16" s="7">
        <v>0.23</v>
      </c>
      <c r="N16" s="7">
        <v>0.25</v>
      </c>
    </row>
    <row r="17" spans="1:27" x14ac:dyDescent="0.25">
      <c r="A17" s="259"/>
      <c r="B17" s="7">
        <v>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27" x14ac:dyDescent="0.25">
      <c r="A18" s="258" t="s">
        <v>28</v>
      </c>
      <c r="B18" s="7">
        <v>0.06</v>
      </c>
      <c r="C18" s="7">
        <v>7.4999999999999997E-2</v>
      </c>
      <c r="D18" s="7">
        <v>0.09</v>
      </c>
      <c r="E18" s="7">
        <v>0.11</v>
      </c>
      <c r="F18" s="7">
        <v>0.13</v>
      </c>
      <c r="G18" s="7">
        <v>0.16</v>
      </c>
      <c r="H18" s="7">
        <v>0.19</v>
      </c>
      <c r="I18" s="7">
        <v>0.21</v>
      </c>
      <c r="J18" s="7">
        <v>0.25</v>
      </c>
      <c r="K18" s="7">
        <v>0.28999999999999998</v>
      </c>
      <c r="L18" s="7">
        <v>0.32</v>
      </c>
      <c r="M18" s="7">
        <v>0.36</v>
      </c>
      <c r="N18" s="7">
        <v>4</v>
      </c>
    </row>
    <row r="19" spans="1:27" x14ac:dyDescent="0.25">
      <c r="A19" s="259"/>
      <c r="B19" s="7">
        <v>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27" x14ac:dyDescent="0.25">
      <c r="A20" s="258" t="s">
        <v>29</v>
      </c>
      <c r="B20" s="7">
        <v>0.1</v>
      </c>
      <c r="C20" s="7">
        <v>0.12</v>
      </c>
      <c r="D20" s="7">
        <v>0.15</v>
      </c>
      <c r="E20" s="7">
        <v>0.18</v>
      </c>
      <c r="F20" s="7">
        <v>0.21</v>
      </c>
      <c r="G20" s="7">
        <v>0.25</v>
      </c>
      <c r="H20" s="7">
        <v>0.3</v>
      </c>
      <c r="I20" s="7">
        <v>0.35</v>
      </c>
      <c r="J20" s="7">
        <v>0.4</v>
      </c>
      <c r="K20" s="7">
        <v>0.46</v>
      </c>
      <c r="L20" s="7">
        <v>0.52</v>
      </c>
      <c r="M20" s="7">
        <v>0.56999999999999995</v>
      </c>
      <c r="N20" s="7">
        <v>0.63</v>
      </c>
    </row>
    <row r="21" spans="1:27" x14ac:dyDescent="0.25">
      <c r="A21" s="259"/>
      <c r="B21" s="7"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27" x14ac:dyDescent="0.25">
      <c r="A22" s="258" t="s">
        <v>30</v>
      </c>
      <c r="B22" s="7">
        <v>0.14000000000000001</v>
      </c>
      <c r="C22" s="7">
        <v>0.18</v>
      </c>
      <c r="D22" s="7">
        <v>0.22</v>
      </c>
      <c r="E22" s="7">
        <v>0.27</v>
      </c>
      <c r="F22" s="7">
        <v>0.33</v>
      </c>
      <c r="G22" s="7">
        <v>0.39</v>
      </c>
      <c r="H22" s="7">
        <v>0.46</v>
      </c>
      <c r="I22" s="7">
        <v>0.54</v>
      </c>
      <c r="J22" s="7">
        <v>0.63</v>
      </c>
      <c r="K22" s="7">
        <v>0.72</v>
      </c>
      <c r="L22" s="7">
        <v>0.81</v>
      </c>
      <c r="M22" s="7">
        <v>0.89</v>
      </c>
      <c r="N22" s="7">
        <v>0.97</v>
      </c>
    </row>
    <row r="23" spans="1:27" x14ac:dyDescent="0.25">
      <c r="A23" s="259"/>
      <c r="B23" s="7">
        <v>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27" x14ac:dyDescent="0.25">
      <c r="A24" s="260" t="s">
        <v>31</v>
      </c>
      <c r="B24" s="6">
        <v>4.0000000000000001E-3</v>
      </c>
      <c r="C24" s="6">
        <v>6.0000000000000001E-3</v>
      </c>
      <c r="D24" s="6">
        <v>8.0000000000000002E-3</v>
      </c>
      <c r="E24" s="6">
        <v>0.01</v>
      </c>
      <c r="F24" s="6">
        <v>1.2E-2</v>
      </c>
      <c r="G24" s="6">
        <v>1.4E-2</v>
      </c>
      <c r="H24" s="6">
        <v>1.7999999999999999E-2</v>
      </c>
      <c r="I24" s="6">
        <v>2.1999999999999999E-2</v>
      </c>
      <c r="J24" s="6">
        <v>2.5999999999999999E-2</v>
      </c>
      <c r="K24" s="6">
        <v>0.03</v>
      </c>
      <c r="L24" s="6">
        <v>3.5999999999999997E-2</v>
      </c>
      <c r="M24" s="6">
        <v>3.9E-2</v>
      </c>
      <c r="N24" s="6">
        <v>4.2999999999999997E-2</v>
      </c>
    </row>
    <row r="25" spans="1:27" x14ac:dyDescent="0.25">
      <c r="A25" s="261"/>
      <c r="B25" s="6">
        <v>-6.0000000000000001E-3</v>
      </c>
      <c r="C25" s="6">
        <v>-6.0000000000000001E-3</v>
      </c>
      <c r="D25" s="6">
        <v>-7.0000000000000001E-3</v>
      </c>
      <c r="E25" s="6">
        <v>-8.0000000000000002E-3</v>
      </c>
      <c r="F25" s="6">
        <v>-9.0000000000000011E-3</v>
      </c>
      <c r="G25" s="6">
        <v>-1.0999999999999999E-2</v>
      </c>
      <c r="H25" s="6">
        <v>-1.2E-2</v>
      </c>
      <c r="I25" s="6">
        <v>-1.3000000000000001E-2</v>
      </c>
      <c r="J25" s="6">
        <v>-1.4E-2</v>
      </c>
      <c r="K25" s="6">
        <v>-1.6E-2</v>
      </c>
      <c r="L25" s="6">
        <v>-1.6E-2</v>
      </c>
      <c r="M25" s="6">
        <v>-1.8000000000000002E-2</v>
      </c>
      <c r="N25" s="6">
        <v>-0.02</v>
      </c>
    </row>
    <row r="26" spans="1:27" x14ac:dyDescent="0.25">
      <c r="A26" s="260" t="s">
        <v>32</v>
      </c>
      <c r="B26" s="6">
        <v>0</v>
      </c>
      <c r="C26" s="6">
        <v>2E-3</v>
      </c>
      <c r="D26" s="6">
        <v>2E-3</v>
      </c>
      <c r="E26" s="6">
        <v>2E-3</v>
      </c>
      <c r="F26" s="6">
        <v>2E-3</v>
      </c>
      <c r="G26" s="6">
        <v>3.0000000000000001E-3</v>
      </c>
      <c r="H26" s="6">
        <v>4.0000000000000001E-3</v>
      </c>
      <c r="I26" s="6">
        <v>4.0000000000000001E-3</v>
      </c>
      <c r="J26" s="6">
        <v>4.0000000000000001E-3</v>
      </c>
      <c r="K26" s="6">
        <v>5.0000000000000001E-3</v>
      </c>
      <c r="L26" s="6">
        <v>5.0000000000000001E-3</v>
      </c>
      <c r="M26" s="6">
        <v>7.0000000000000001E-3</v>
      </c>
      <c r="N26" s="6">
        <v>8.0000000000000002E-3</v>
      </c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</row>
    <row r="27" spans="1:27" x14ac:dyDescent="0.25">
      <c r="A27" s="261"/>
      <c r="B27" s="6">
        <v>-6.0000000000000001E-3</v>
      </c>
      <c r="C27" s="6">
        <v>-6.0000000000000001E-3</v>
      </c>
      <c r="D27" s="6">
        <v>-7.0000000000000001E-3</v>
      </c>
      <c r="E27" s="6">
        <v>-9.0000000000000011E-3</v>
      </c>
      <c r="F27" s="6">
        <v>-1.0999999999999999E-2</v>
      </c>
      <c r="G27" s="6">
        <v>-1.3000000000000001E-2</v>
      </c>
      <c r="H27" s="6">
        <v>-1.4999999999999999E-2</v>
      </c>
      <c r="I27" s="6">
        <v>-1.8000000000000002E-2</v>
      </c>
      <c r="J27" s="6">
        <v>-2.1000000000000001E-2</v>
      </c>
      <c r="K27" s="6">
        <v>-2.4E-2</v>
      </c>
      <c r="L27" s="6">
        <v>-2.7E-2</v>
      </c>
      <c r="M27" s="6">
        <v>-2.9000000000000001E-2</v>
      </c>
      <c r="N27" s="6">
        <v>-3.2000000000000001E-2</v>
      </c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</row>
    <row r="28" spans="1:27" x14ac:dyDescent="0.25">
      <c r="A28" s="260" t="s">
        <v>33</v>
      </c>
      <c r="B28" s="6">
        <v>0</v>
      </c>
      <c r="C28" s="6">
        <v>3.0000000000000001E-3</v>
      </c>
      <c r="D28" s="6">
        <v>5.0000000000000001E-3</v>
      </c>
      <c r="E28" s="6">
        <v>6.0000000000000001E-3</v>
      </c>
      <c r="F28" s="6">
        <v>6.0000000000000001E-3</v>
      </c>
      <c r="G28" s="6">
        <v>7.0000000000000001E-3</v>
      </c>
      <c r="H28" s="6">
        <v>9.0000000000000011E-3</v>
      </c>
      <c r="I28" s="6">
        <v>0.01</v>
      </c>
      <c r="J28" s="6">
        <v>1.2E-2</v>
      </c>
      <c r="K28" s="6">
        <v>1.3000000000000001E-2</v>
      </c>
      <c r="L28" s="6">
        <v>1.6E-2</v>
      </c>
      <c r="M28" s="6">
        <v>1.7000000000000001E-2</v>
      </c>
      <c r="N28" s="6">
        <v>1.8000000000000002E-2</v>
      </c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</row>
    <row r="29" spans="1:27" x14ac:dyDescent="0.25">
      <c r="A29" s="261"/>
      <c r="B29" s="6">
        <v>-0.01</v>
      </c>
      <c r="C29" s="6">
        <v>-9.0000000000000011E-3</v>
      </c>
      <c r="D29" s="6">
        <v>-0.01</v>
      </c>
      <c r="E29" s="6">
        <v>-1.2E-2</v>
      </c>
      <c r="F29" s="6">
        <v>-1.4999999999999999E-2</v>
      </c>
      <c r="G29" s="6">
        <v>-1.8000000000000002E-2</v>
      </c>
      <c r="H29" s="6">
        <v>-2.1000000000000001E-2</v>
      </c>
      <c r="I29" s="6">
        <v>-2.5000000000000001E-2</v>
      </c>
      <c r="J29" s="6">
        <v>-2.8000000000000001E-2</v>
      </c>
      <c r="K29" s="6">
        <v>-3.3000000000000002E-2</v>
      </c>
      <c r="L29" s="6">
        <v>-3.6000000000000004E-2</v>
      </c>
      <c r="M29" s="6">
        <v>-0.04</v>
      </c>
      <c r="N29" s="6">
        <v>-4.4999999999999998E-2</v>
      </c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</row>
    <row r="30" spans="1:27" x14ac:dyDescent="0.25">
      <c r="A30" s="260" t="s">
        <v>34</v>
      </c>
      <c r="B30" s="6">
        <v>-2E-3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</row>
    <row r="31" spans="1:27" x14ac:dyDescent="0.25">
      <c r="A31" s="261"/>
      <c r="B31" s="6">
        <v>-1.2E-2</v>
      </c>
      <c r="C31" s="6">
        <v>-1.2E-2</v>
      </c>
      <c r="D31" s="6">
        <v>-1.4999999999999999E-2</v>
      </c>
      <c r="E31" s="6">
        <v>-1.8000000000000002E-2</v>
      </c>
      <c r="F31" s="6">
        <v>-2.1000000000000001E-2</v>
      </c>
      <c r="G31" s="6">
        <v>-2.5000000000000001E-2</v>
      </c>
      <c r="H31" s="6">
        <v>-0.03</v>
      </c>
      <c r="I31" s="6">
        <v>-3.5000000000000003E-2</v>
      </c>
      <c r="J31" s="6">
        <v>-0.04</v>
      </c>
      <c r="K31" s="6">
        <v>-4.5999999999999999E-2</v>
      </c>
      <c r="L31" s="6">
        <v>-5.2000000000000005E-2</v>
      </c>
      <c r="M31" s="6">
        <v>-5.7000000000000002E-2</v>
      </c>
      <c r="N31" s="6">
        <v>-6.3E-2</v>
      </c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</row>
    <row r="32" spans="1:27" x14ac:dyDescent="0.25">
      <c r="A32" s="260" t="s">
        <v>35</v>
      </c>
      <c r="B32" s="6">
        <v>-4.0000000000000001E-3</v>
      </c>
      <c r="C32" s="6">
        <v>-4.0000000000000001E-3</v>
      </c>
      <c r="D32" s="6">
        <v>-4.0000000000000001E-3</v>
      </c>
      <c r="E32" s="6">
        <v>-5.0000000000000001E-3</v>
      </c>
      <c r="F32" s="6">
        <v>-7.0000000000000001E-3</v>
      </c>
      <c r="G32" s="6">
        <v>-8.0000000000000002E-3</v>
      </c>
      <c r="H32" s="6">
        <v>-9.0000000000000011E-3</v>
      </c>
      <c r="I32" s="6">
        <v>-0.01</v>
      </c>
      <c r="J32" s="6">
        <v>-1.2E-2</v>
      </c>
      <c r="K32" s="6">
        <v>-1.4E-2</v>
      </c>
      <c r="L32" s="6">
        <v>-1.4E-2</v>
      </c>
      <c r="M32" s="6">
        <v>-1.6E-2</v>
      </c>
      <c r="N32" s="6">
        <v>-1.7000000000000001E-2</v>
      </c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</row>
    <row r="33" spans="1:27" x14ac:dyDescent="0.25">
      <c r="A33" s="261"/>
      <c r="B33" s="6">
        <v>-1.4E-2</v>
      </c>
      <c r="C33" s="6">
        <v>-1.6E-2</v>
      </c>
      <c r="D33" s="6">
        <v>-1.9E-2</v>
      </c>
      <c r="E33" s="6">
        <v>-2.3E-2</v>
      </c>
      <c r="F33" s="6">
        <v>-2.8000000000000001E-2</v>
      </c>
      <c r="G33" s="6">
        <v>-3.3000000000000002E-2</v>
      </c>
      <c r="H33" s="6">
        <v>-3.9E-2</v>
      </c>
      <c r="I33" s="6">
        <v>-4.4999999999999998E-2</v>
      </c>
      <c r="J33" s="6">
        <v>-5.2000000000000005E-2</v>
      </c>
      <c r="K33" s="6">
        <v>-0.06</v>
      </c>
      <c r="L33" s="6">
        <v>-6.6000000000000003E-2</v>
      </c>
      <c r="M33" s="6">
        <v>-7.2999999999999995E-2</v>
      </c>
      <c r="N33" s="6">
        <v>-0.08</v>
      </c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</row>
    <row r="34" spans="1:27" x14ac:dyDescent="0.25">
      <c r="A34" s="260" t="s">
        <v>36</v>
      </c>
      <c r="B34" s="6">
        <v>-4.0000000000000001E-3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</row>
    <row r="35" spans="1:27" x14ac:dyDescent="0.25">
      <c r="A35" s="261"/>
      <c r="B35" s="6">
        <v>-2.9000000000000001E-2</v>
      </c>
      <c r="C35" s="6">
        <v>-0.03</v>
      </c>
      <c r="D35" s="6">
        <v>-3.6000000000000004E-2</v>
      </c>
      <c r="E35" s="6">
        <v>-4.3000000000000003E-2</v>
      </c>
      <c r="F35" s="6">
        <v>-5.2000000000000005E-2</v>
      </c>
      <c r="G35" s="6">
        <v>-6.2E-2</v>
      </c>
      <c r="H35" s="6">
        <v>-7.3999999999999996E-2</v>
      </c>
      <c r="I35" s="6">
        <v>-8.7000000000000008E-2</v>
      </c>
      <c r="J35" s="6">
        <v>-0.1</v>
      </c>
      <c r="K35" s="6">
        <v>-0.115</v>
      </c>
      <c r="L35" s="6">
        <v>-0.13</v>
      </c>
      <c r="M35" s="6">
        <v>-0.14000000000000001</v>
      </c>
      <c r="N35" s="6">
        <v>-0.155</v>
      </c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</row>
    <row r="36" spans="1:27" x14ac:dyDescent="0.25">
      <c r="A36" s="260" t="s">
        <v>37</v>
      </c>
      <c r="B36" s="6">
        <v>-6.0000000000000001E-3</v>
      </c>
      <c r="C36" s="6">
        <v>-9.0000000000000011E-3</v>
      </c>
      <c r="D36" s="6">
        <v>-1.2E-2</v>
      </c>
      <c r="E36" s="6">
        <v>-1.4999999999999999E-2</v>
      </c>
      <c r="F36" s="6">
        <v>-1.8000000000000002E-2</v>
      </c>
      <c r="G36" s="6">
        <v>-2.1000000000000001E-2</v>
      </c>
      <c r="H36" s="6">
        <v>-2.6000000000000002E-2</v>
      </c>
      <c r="I36" s="6">
        <v>-0.03</v>
      </c>
      <c r="J36" s="6">
        <v>-3.6000000000000004E-2</v>
      </c>
      <c r="K36" s="6">
        <v>-4.1000000000000002E-2</v>
      </c>
      <c r="L36" s="6">
        <v>-4.7E-2</v>
      </c>
      <c r="M36" s="6">
        <v>-5.1000000000000004E-2</v>
      </c>
      <c r="N36" s="6">
        <v>-5.5E-2</v>
      </c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</row>
    <row r="37" spans="1:27" x14ac:dyDescent="0.25">
      <c r="A37" s="261"/>
      <c r="B37" s="6">
        <v>-1.2E-2</v>
      </c>
      <c r="C37" s="6">
        <v>-1.7000000000000001E-2</v>
      </c>
      <c r="D37" s="6">
        <v>-2.1000000000000001E-2</v>
      </c>
      <c r="E37" s="6">
        <v>-2.6000000000000002E-2</v>
      </c>
      <c r="F37" s="6">
        <v>-3.1E-2</v>
      </c>
      <c r="G37" s="6">
        <v>-3.6999999999999998E-2</v>
      </c>
      <c r="H37" s="6">
        <v>-4.4999999999999998E-2</v>
      </c>
      <c r="I37" s="6">
        <v>-5.2000000000000005E-2</v>
      </c>
      <c r="J37" s="6">
        <v>-6.0999999999999999E-2</v>
      </c>
      <c r="K37" s="6">
        <v>-7.0000000000000007E-2</v>
      </c>
      <c r="L37" s="6">
        <v>-7.9000000000000001E-2</v>
      </c>
      <c r="M37" s="6">
        <v>-8.7000000000000008E-2</v>
      </c>
      <c r="N37" s="6">
        <v>-9.5000000000000001E-2</v>
      </c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</row>
    <row r="38" spans="1:27" x14ac:dyDescent="0.25">
      <c r="A38" s="260" t="s">
        <v>38</v>
      </c>
      <c r="B38" s="6">
        <v>-6.0000000000000001E-3</v>
      </c>
      <c r="C38" s="6">
        <v>-8.0000000000000002E-3</v>
      </c>
      <c r="D38" s="6">
        <v>-9.0000000000000011E-3</v>
      </c>
      <c r="E38" s="6">
        <v>-1.0999999999999999E-2</v>
      </c>
      <c r="F38" s="6">
        <v>-1.4E-2</v>
      </c>
      <c r="G38" s="6">
        <v>-1.7000000000000001E-2</v>
      </c>
      <c r="H38" s="6">
        <v>-2.1000000000000001E-2</v>
      </c>
      <c r="I38" s="6">
        <v>-2.4E-2</v>
      </c>
      <c r="J38" s="6">
        <v>-2.8000000000000001E-2</v>
      </c>
      <c r="K38" s="6">
        <v>-3.3000000000000002E-2</v>
      </c>
      <c r="L38" s="6">
        <v>-3.6000000000000004E-2</v>
      </c>
      <c r="M38" s="6">
        <v>-4.1000000000000002E-2</v>
      </c>
      <c r="N38" s="6">
        <v>-4.4999999999999998E-2</v>
      </c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</row>
    <row r="39" spans="1:27" x14ac:dyDescent="0.25">
      <c r="A39" s="261"/>
      <c r="B39" s="6">
        <v>-1.6E-2</v>
      </c>
      <c r="C39" s="6">
        <v>-0.02</v>
      </c>
      <c r="D39" s="6">
        <v>-2.4E-2</v>
      </c>
      <c r="E39" s="6">
        <v>-2.9000000000000001E-2</v>
      </c>
      <c r="F39" s="6">
        <v>-3.5000000000000003E-2</v>
      </c>
      <c r="G39" s="6">
        <v>-4.2000000000000003E-2</v>
      </c>
      <c r="H39" s="6">
        <v>-5.1000000000000004E-2</v>
      </c>
      <c r="I39" s="6">
        <v>-5.9000000000000004E-2</v>
      </c>
      <c r="J39" s="6">
        <v>-6.8000000000000005E-2</v>
      </c>
      <c r="K39" s="6">
        <v>-7.9000000000000001E-2</v>
      </c>
      <c r="L39" s="6">
        <v>-8.7999999999999995E-2</v>
      </c>
      <c r="M39" s="6">
        <v>-9.8000000000000004E-2</v>
      </c>
      <c r="N39" s="6">
        <v>-0.108</v>
      </c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</row>
    <row r="40" spans="1:27" x14ac:dyDescent="0.25">
      <c r="A40" s="260" t="s">
        <v>39</v>
      </c>
      <c r="B40" s="6">
        <v>-9.0000000000000011E-3</v>
      </c>
      <c r="C40" s="6">
        <v>-1.2E-2</v>
      </c>
      <c r="D40" s="6">
        <v>-1.4999999999999999E-2</v>
      </c>
      <c r="E40" s="6">
        <v>-1.8000000000000002E-2</v>
      </c>
      <c r="F40" s="6">
        <v>-2.1999999999999999E-2</v>
      </c>
      <c r="G40" s="6">
        <v>-2.6000000000000002E-2</v>
      </c>
      <c r="H40" s="6">
        <v>-3.2000000000000001E-2</v>
      </c>
      <c r="I40" s="6">
        <v>-3.6999999999999998E-2</v>
      </c>
      <c r="J40" s="6">
        <v>-4.3000000000000003E-2</v>
      </c>
      <c r="K40" s="6">
        <v>-0.05</v>
      </c>
      <c r="L40" s="6">
        <v>-5.6000000000000001E-2</v>
      </c>
      <c r="M40" s="6">
        <v>-6.2E-2</v>
      </c>
      <c r="N40" s="6">
        <v>-6.8000000000000005E-2</v>
      </c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</row>
    <row r="41" spans="1:27" x14ac:dyDescent="0.25">
      <c r="A41" s="261"/>
      <c r="B41" s="6">
        <v>-3.1E-2</v>
      </c>
      <c r="C41" s="6">
        <v>-4.2000000000000003E-2</v>
      </c>
      <c r="D41" s="6">
        <v>-5.1000000000000004E-2</v>
      </c>
      <c r="E41" s="6">
        <v>-6.0999999999999999E-2</v>
      </c>
      <c r="F41" s="6">
        <v>-7.3999999999999996E-2</v>
      </c>
      <c r="G41" s="6">
        <v>-8.7999999999999995E-2</v>
      </c>
      <c r="H41" s="6">
        <v>-0.106</v>
      </c>
      <c r="I41" s="6">
        <v>-0.124</v>
      </c>
      <c r="J41" s="6">
        <v>-0.14300000000000002</v>
      </c>
      <c r="K41" s="6">
        <v>-0.16500000000000001</v>
      </c>
      <c r="L41" s="6">
        <v>-0.186</v>
      </c>
      <c r="M41" s="6">
        <v>-0.20200000000000001</v>
      </c>
      <c r="N41" s="6">
        <v>-0.223</v>
      </c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</row>
    <row r="42" spans="1:27" s="11" customFormat="1" x14ac:dyDescent="0.25">
      <c r="A42" s="260" t="s">
        <v>130</v>
      </c>
      <c r="B42" s="37">
        <v>0.1</v>
      </c>
      <c r="C42" s="37">
        <v>0.1</v>
      </c>
      <c r="D42" s="37">
        <v>0.2</v>
      </c>
      <c r="E42" s="37">
        <v>0.2</v>
      </c>
      <c r="F42" s="37">
        <v>0.2</v>
      </c>
      <c r="G42" s="37">
        <v>0.3</v>
      </c>
      <c r="H42" s="37">
        <v>0.3</v>
      </c>
      <c r="I42" s="37">
        <v>0.3</v>
      </c>
      <c r="J42" s="37">
        <v>0.5</v>
      </c>
      <c r="K42" s="37">
        <v>0.5</v>
      </c>
      <c r="L42" s="37">
        <v>0.5</v>
      </c>
      <c r="M42" s="37">
        <v>0.5</v>
      </c>
      <c r="N42" s="37">
        <v>0.8</v>
      </c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</row>
    <row r="43" spans="1:27" s="11" customFormat="1" x14ac:dyDescent="0.25">
      <c r="A43" s="261"/>
      <c r="B43" s="37">
        <v>-0.1</v>
      </c>
      <c r="C43" s="37">
        <v>-0.1</v>
      </c>
      <c r="D43" s="37">
        <v>-0.2</v>
      </c>
      <c r="E43" s="37">
        <v>-0.2</v>
      </c>
      <c r="F43" s="37">
        <v>-0.2</v>
      </c>
      <c r="G43" s="37">
        <v>-0.3</v>
      </c>
      <c r="H43" s="37">
        <v>-0.3</v>
      </c>
      <c r="I43" s="37">
        <v>-0.3</v>
      </c>
      <c r="J43" s="37">
        <v>-0.5</v>
      </c>
      <c r="K43" s="37">
        <v>-0.5</v>
      </c>
      <c r="L43" s="37">
        <v>-0.5</v>
      </c>
      <c r="M43" s="37">
        <v>-0.5</v>
      </c>
      <c r="N43" s="37">
        <v>-0.8</v>
      </c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</row>
    <row r="44" spans="1:27" x14ac:dyDescent="0.25">
      <c r="A44" s="260" t="s">
        <v>40</v>
      </c>
      <c r="B44" s="6">
        <v>-0.27</v>
      </c>
      <c r="C44" s="6">
        <v>-0.27</v>
      </c>
      <c r="D44" s="6">
        <v>-0.28000000000000003</v>
      </c>
      <c r="E44" s="6">
        <v>-0.28999999999999998</v>
      </c>
      <c r="F44" s="6">
        <v>-0.3</v>
      </c>
      <c r="G44" s="6">
        <v>-0.32</v>
      </c>
      <c r="H44" s="6">
        <v>-0.36</v>
      </c>
      <c r="I44" s="6">
        <v>-0.41000000000000003</v>
      </c>
      <c r="J44" s="6">
        <v>-0.57999999999999996</v>
      </c>
      <c r="K44" s="6">
        <v>-0.82000000000000006</v>
      </c>
      <c r="L44" s="6">
        <v>-1.05</v>
      </c>
      <c r="M44" s="6">
        <v>-1.35</v>
      </c>
      <c r="N44" s="6">
        <v>-1.6500000000000001</v>
      </c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</row>
    <row r="45" spans="1:27" x14ac:dyDescent="0.25">
      <c r="A45" s="261"/>
      <c r="B45" s="6">
        <v>-0.33</v>
      </c>
      <c r="C45" s="6">
        <v>-0.34500000000000003</v>
      </c>
      <c r="D45" s="6">
        <v>-0.37</v>
      </c>
      <c r="E45" s="6">
        <v>-0.4</v>
      </c>
      <c r="F45" s="6">
        <v>-0.43</v>
      </c>
      <c r="G45" s="6">
        <v>-0.47000000000000003</v>
      </c>
      <c r="H45" s="6">
        <v>-0.53</v>
      </c>
      <c r="I45" s="6">
        <v>-0.6</v>
      </c>
      <c r="J45" s="6">
        <v>-0.71</v>
      </c>
      <c r="K45" s="6">
        <v>-0.95000000000000007</v>
      </c>
      <c r="L45" s="6">
        <v>-1.24</v>
      </c>
      <c r="M45" s="6">
        <v>-1.56</v>
      </c>
      <c r="N45" s="6">
        <v>-1.9000000000000001</v>
      </c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</row>
    <row r="46" spans="1:27" x14ac:dyDescent="0.25">
      <c r="A46" s="260" t="s">
        <v>41</v>
      </c>
      <c r="B46" s="6">
        <v>-0.06</v>
      </c>
      <c r="C46" s="6">
        <v>-7.0000000000000007E-2</v>
      </c>
      <c r="D46" s="6">
        <v>-0.08</v>
      </c>
      <c r="E46" s="6">
        <v>-9.5000000000000001E-2</v>
      </c>
      <c r="F46" s="6">
        <v>-0.11</v>
      </c>
      <c r="G46" s="6">
        <v>-0.13</v>
      </c>
      <c r="H46" s="6">
        <v>-0.15</v>
      </c>
      <c r="I46" s="6">
        <v>-0.18</v>
      </c>
      <c r="J46" s="6">
        <v>-0.23</v>
      </c>
      <c r="K46" s="6">
        <v>-0.28000000000000003</v>
      </c>
      <c r="L46" s="6">
        <v>-0.33</v>
      </c>
      <c r="M46" s="6">
        <v>-0.4</v>
      </c>
      <c r="N46" s="6">
        <v>-0.48</v>
      </c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</row>
    <row r="47" spans="1:27" x14ac:dyDescent="0.25">
      <c r="A47" s="261"/>
      <c r="B47" s="6">
        <v>-0.12</v>
      </c>
      <c r="C47" s="6">
        <v>-0.14499999999999999</v>
      </c>
      <c r="D47" s="6">
        <v>-0.17</v>
      </c>
      <c r="E47" s="6">
        <v>-0.20500000000000002</v>
      </c>
      <c r="F47" s="6">
        <v>-0.24</v>
      </c>
      <c r="G47" s="6">
        <v>-0.28000000000000003</v>
      </c>
      <c r="H47" s="6">
        <v>-0.33</v>
      </c>
      <c r="I47" s="6">
        <v>-0.39</v>
      </c>
      <c r="J47" s="6">
        <v>-0.45</v>
      </c>
      <c r="K47" s="6">
        <v>-0.53</v>
      </c>
      <c r="L47" s="6">
        <v>-0.62</v>
      </c>
      <c r="M47" s="6">
        <v>-0.72</v>
      </c>
      <c r="N47" s="6">
        <v>-0.84</v>
      </c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</row>
    <row r="48" spans="1:27" x14ac:dyDescent="0.25">
      <c r="A48" s="260" t="s">
        <v>42</v>
      </c>
      <c r="B48" s="6">
        <v>-0.02</v>
      </c>
      <c r="C48" s="6">
        <v>-0.03</v>
      </c>
      <c r="D48" s="6">
        <v>-0.04</v>
      </c>
      <c r="E48" s="6">
        <v>-0.05</v>
      </c>
      <c r="F48" s="6">
        <v>-6.5000000000000002E-2</v>
      </c>
      <c r="G48" s="6">
        <v>-0.08</v>
      </c>
      <c r="H48" s="6">
        <v>-0.1</v>
      </c>
      <c r="I48" s="6">
        <v>-0.12</v>
      </c>
      <c r="J48" s="6">
        <v>-0.14499999999999999</v>
      </c>
      <c r="K48" s="6">
        <v>-0.17</v>
      </c>
      <c r="L48" s="6">
        <v>-0.19</v>
      </c>
      <c r="M48" s="6">
        <v>-0.21</v>
      </c>
      <c r="N48" s="6">
        <v>-0.23</v>
      </c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</row>
    <row r="49" spans="1:27" x14ac:dyDescent="0.25">
      <c r="A49" s="261"/>
      <c r="B49" s="6">
        <v>-4.4999999999999998E-2</v>
      </c>
      <c r="C49" s="6">
        <v>-0.06</v>
      </c>
      <c r="D49" s="6">
        <v>-7.4999999999999997E-2</v>
      </c>
      <c r="E49" s="6">
        <v>-9.2999999999999999E-2</v>
      </c>
      <c r="F49" s="6">
        <v>-0.11700000000000001</v>
      </c>
      <c r="G49" s="6">
        <v>-0.14200000000000002</v>
      </c>
      <c r="H49" s="6">
        <v>-0.17400000000000002</v>
      </c>
      <c r="I49" s="6">
        <v>-0.20700000000000002</v>
      </c>
      <c r="J49" s="6">
        <v>-0.245</v>
      </c>
      <c r="K49" s="6">
        <v>-0.28500000000000003</v>
      </c>
      <c r="L49" s="6">
        <v>-0.32</v>
      </c>
      <c r="M49" s="6">
        <v>-0.35000000000000003</v>
      </c>
      <c r="N49" s="6">
        <v>-0.38500000000000001</v>
      </c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</row>
    <row r="50" spans="1:27" x14ac:dyDescent="0.25">
      <c r="A50" s="260" t="s">
        <v>43</v>
      </c>
      <c r="B50" s="6">
        <v>-0.02</v>
      </c>
      <c r="C50" s="6">
        <v>-0.03</v>
      </c>
      <c r="D50" s="6">
        <v>-0.04</v>
      </c>
      <c r="E50" s="6">
        <v>-0.05</v>
      </c>
      <c r="F50" s="6">
        <v>-6.5000000000000002E-2</v>
      </c>
      <c r="G50" s="6">
        <v>-0.08</v>
      </c>
      <c r="H50" s="6">
        <v>-0.1</v>
      </c>
      <c r="I50" s="6">
        <v>-0.12</v>
      </c>
      <c r="J50" s="6">
        <v>-0.14499999999999999</v>
      </c>
      <c r="K50" s="6">
        <v>-0.17</v>
      </c>
      <c r="L50" s="6">
        <v>-0.19</v>
      </c>
      <c r="M50" s="6">
        <v>-0.21</v>
      </c>
      <c r="N50" s="6">
        <v>-0.23</v>
      </c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</row>
    <row r="51" spans="1:27" x14ac:dyDescent="0.25">
      <c r="A51" s="261"/>
      <c r="B51" s="6">
        <v>-0.06</v>
      </c>
      <c r="C51" s="6">
        <v>-7.8E-2</v>
      </c>
      <c r="D51" s="6">
        <v>-9.8000000000000004E-2</v>
      </c>
      <c r="E51" s="6">
        <v>-0.12</v>
      </c>
      <c r="F51" s="6">
        <v>-0.14899999999999999</v>
      </c>
      <c r="G51" s="6">
        <v>-0.18</v>
      </c>
      <c r="H51" s="6">
        <v>-0.22</v>
      </c>
      <c r="I51" s="6">
        <v>-0.25</v>
      </c>
      <c r="J51" s="6">
        <v>-0.30499999999999999</v>
      </c>
      <c r="K51" s="6">
        <v>-0.35499999999999998</v>
      </c>
      <c r="L51" s="6">
        <v>-0.4</v>
      </c>
      <c r="M51" s="6">
        <v>-0.44</v>
      </c>
      <c r="N51" s="6">
        <v>-0.48</v>
      </c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</row>
    <row r="52" spans="1:27" x14ac:dyDescent="0.25">
      <c r="A52" s="260" t="s">
        <v>44</v>
      </c>
      <c r="B52" s="6">
        <v>-0.02</v>
      </c>
      <c r="C52" s="6">
        <v>-0.03</v>
      </c>
      <c r="D52" s="6">
        <v>-0.04</v>
      </c>
      <c r="E52" s="6">
        <v>-0.05</v>
      </c>
      <c r="F52" s="6">
        <v>-6.5000000000000002E-2</v>
      </c>
      <c r="G52" s="6">
        <v>-0.08</v>
      </c>
      <c r="H52" s="6">
        <v>-0.1</v>
      </c>
      <c r="I52" s="6">
        <v>-0.12</v>
      </c>
      <c r="J52" s="6">
        <v>-0.14499999999999999</v>
      </c>
      <c r="K52" s="6">
        <v>-0.17</v>
      </c>
      <c r="L52" s="6">
        <v>-0.19</v>
      </c>
      <c r="M52" s="6">
        <v>-0.21</v>
      </c>
      <c r="N52" s="6">
        <v>-0.23</v>
      </c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</row>
    <row r="53" spans="1:27" x14ac:dyDescent="0.25">
      <c r="A53" s="261"/>
      <c r="B53" s="6">
        <v>-0.08</v>
      </c>
      <c r="C53" s="6">
        <v>-0.105</v>
      </c>
      <c r="D53" s="6">
        <v>-0.13</v>
      </c>
      <c r="E53" s="6">
        <v>-0.16</v>
      </c>
      <c r="F53" s="6">
        <v>-0.19500000000000001</v>
      </c>
      <c r="G53" s="6">
        <v>-0.24</v>
      </c>
      <c r="H53" s="6">
        <v>-0.28999999999999998</v>
      </c>
      <c r="I53" s="6">
        <v>-0.34</v>
      </c>
      <c r="J53" s="6">
        <v>-0.39500000000000002</v>
      </c>
      <c r="K53" s="6">
        <v>-0.46</v>
      </c>
      <c r="L53" s="6">
        <v>-0.51</v>
      </c>
      <c r="M53" s="6">
        <v>-0.57000000000000006</v>
      </c>
      <c r="N53" s="6">
        <v>-0.63</v>
      </c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</row>
    <row r="54" spans="1:27" x14ac:dyDescent="0.25">
      <c r="A54" s="260" t="s">
        <v>45</v>
      </c>
      <c r="B54" s="6">
        <v>-1.4E-2</v>
      </c>
      <c r="C54" s="6">
        <v>-0.02</v>
      </c>
      <c r="D54" s="6">
        <v>-2.5000000000000001E-2</v>
      </c>
      <c r="E54" s="6">
        <v>-3.2000000000000001E-2</v>
      </c>
      <c r="F54" s="6">
        <v>-0.04</v>
      </c>
      <c r="G54" s="6">
        <v>-0.05</v>
      </c>
      <c r="H54" s="6">
        <v>-0.06</v>
      </c>
      <c r="I54" s="6">
        <v>7.2000000000000008E-2</v>
      </c>
      <c r="J54" s="6">
        <v>-8.5000000000000006E-2</v>
      </c>
      <c r="K54" s="6">
        <v>-0.1</v>
      </c>
      <c r="L54" s="6">
        <v>-0.11</v>
      </c>
      <c r="M54" s="6">
        <v>-0.125</v>
      </c>
      <c r="N54" s="6">
        <v>-0.13500000000000001</v>
      </c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</row>
    <row r="55" spans="1:27" x14ac:dyDescent="0.25">
      <c r="A55" s="261"/>
      <c r="B55" s="6">
        <v>-2.4E-2</v>
      </c>
      <c r="C55" s="6">
        <v>-3.2000000000000001E-2</v>
      </c>
      <c r="D55" s="6">
        <v>-0.04</v>
      </c>
      <c r="E55" s="6">
        <v>-0.05</v>
      </c>
      <c r="F55" s="6">
        <v>-6.0999999999999999E-2</v>
      </c>
      <c r="G55" s="6">
        <v>-7.4999999999999997E-2</v>
      </c>
      <c r="H55" s="6">
        <v>-0.09</v>
      </c>
      <c r="I55" s="6">
        <v>-0.107</v>
      </c>
      <c r="J55" s="6">
        <v>-1.2250000000000001</v>
      </c>
      <c r="K55" s="6">
        <v>-0.14599999999999999</v>
      </c>
      <c r="L55" s="6">
        <v>-0.16200000000000001</v>
      </c>
      <c r="M55" s="6">
        <v>-0.182</v>
      </c>
      <c r="N55" s="6">
        <v>-0.19800000000000001</v>
      </c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</row>
    <row r="56" spans="1:27" x14ac:dyDescent="0.25">
      <c r="A56" s="260" t="s">
        <v>46</v>
      </c>
      <c r="B56" s="6">
        <v>-1.4E-2</v>
      </c>
      <c r="C56" s="6">
        <v>-0.02</v>
      </c>
      <c r="D56" s="6">
        <v>-2.5000000000000001E-2</v>
      </c>
      <c r="E56" s="6">
        <v>-3.2000000000000001E-2</v>
      </c>
      <c r="F56" s="6">
        <v>-0.04</v>
      </c>
      <c r="G56" s="6">
        <v>-0.05</v>
      </c>
      <c r="H56" s="6">
        <v>-0.06</v>
      </c>
      <c r="I56" s="6">
        <v>-7.2000000000000008E-2</v>
      </c>
      <c r="J56" s="6">
        <v>-8.5000000000000006E-2</v>
      </c>
      <c r="K56" s="6">
        <v>-0.1</v>
      </c>
      <c r="L56" s="6">
        <v>-0.11</v>
      </c>
      <c r="M56" s="6">
        <v>-0.125</v>
      </c>
      <c r="N56" s="6">
        <v>-0.13500000000000001</v>
      </c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</row>
    <row r="57" spans="1:27" x14ac:dyDescent="0.25">
      <c r="A57" s="261"/>
      <c r="B57" s="6">
        <v>-2.8000000000000001E-2</v>
      </c>
      <c r="C57" s="6">
        <v>-3.7999999999999999E-2</v>
      </c>
      <c r="D57" s="6">
        <v>-4.7E-2</v>
      </c>
      <c r="E57" s="6">
        <v>-5.9000000000000004E-2</v>
      </c>
      <c r="F57" s="6">
        <v>-7.2999999999999995E-2</v>
      </c>
      <c r="G57" s="6">
        <v>-8.8999999999999996E-2</v>
      </c>
      <c r="H57" s="6">
        <v>-0.106</v>
      </c>
      <c r="I57" s="6">
        <v>-0.126</v>
      </c>
      <c r="J57" s="6">
        <v>-0.14799999999999999</v>
      </c>
      <c r="K57" s="6">
        <v>-0.17200000000000001</v>
      </c>
      <c r="L57" s="6">
        <v>-0.191</v>
      </c>
      <c r="M57" s="6">
        <v>-0.214</v>
      </c>
      <c r="N57" s="6">
        <v>-0.23200000000000001</v>
      </c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</row>
    <row r="58" spans="1:27" x14ac:dyDescent="0.25">
      <c r="A58" s="260" t="s">
        <v>47</v>
      </c>
      <c r="B58" s="6">
        <v>-1.4E-2</v>
      </c>
      <c r="C58" s="6">
        <v>-0.02</v>
      </c>
      <c r="D58" s="6">
        <v>-2.5000000000000001E-2</v>
      </c>
      <c r="E58" s="6">
        <v>-3.2000000000000001E-2</v>
      </c>
      <c r="F58" s="6">
        <v>-0.04</v>
      </c>
      <c r="G58" s="6">
        <v>-0.05</v>
      </c>
      <c r="H58" s="6">
        <v>-0.06</v>
      </c>
      <c r="I58" s="6">
        <v>-7.2000000000000008E-2</v>
      </c>
      <c r="J58" s="6">
        <v>-8.5000000000000006E-2</v>
      </c>
      <c r="K58" s="6">
        <v>-0.1</v>
      </c>
      <c r="L58" s="6">
        <v>-0.11</v>
      </c>
      <c r="M58" s="6">
        <v>-0.125</v>
      </c>
      <c r="N58" s="6">
        <v>-0.13500000000000001</v>
      </c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</row>
    <row r="59" spans="1:27" x14ac:dyDescent="0.25">
      <c r="A59" s="261"/>
      <c r="B59" s="6">
        <v>-3.9E-2</v>
      </c>
      <c r="C59" s="6">
        <v>-0.05</v>
      </c>
      <c r="D59" s="6">
        <v>-6.0999999999999999E-2</v>
      </c>
      <c r="E59" s="6">
        <v>-7.4999999999999997E-2</v>
      </c>
      <c r="F59" s="6">
        <v>-9.1999999999999998E-2</v>
      </c>
      <c r="G59" s="6">
        <v>-0.112</v>
      </c>
      <c r="H59" s="6">
        <v>-0.13400000000000001</v>
      </c>
      <c r="I59" s="6">
        <v>-0.159</v>
      </c>
      <c r="J59" s="6">
        <v>-0.18</v>
      </c>
      <c r="K59" s="6">
        <v>-0.215</v>
      </c>
      <c r="L59" s="6">
        <v>-0.24</v>
      </c>
      <c r="M59" s="6">
        <v>-0.26500000000000001</v>
      </c>
      <c r="N59" s="6">
        <v>-0.28999999999999998</v>
      </c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</row>
    <row r="60" spans="1:27" x14ac:dyDescent="0.25">
      <c r="A60" s="260" t="s">
        <v>48</v>
      </c>
      <c r="B60" s="6">
        <v>-0.06</v>
      </c>
      <c r="C60" s="6">
        <v>-0.01</v>
      </c>
      <c r="D60" s="6">
        <v>-1.3000000000000001E-2</v>
      </c>
      <c r="E60" s="6">
        <v>-1.6E-2</v>
      </c>
      <c r="F60" s="6">
        <v>-0.02</v>
      </c>
      <c r="G60" s="6">
        <v>-3.5000000000000003E-2</v>
      </c>
      <c r="H60" s="6">
        <v>-0.03</v>
      </c>
      <c r="I60" s="6">
        <v>-3.6000000000000004E-2</v>
      </c>
      <c r="J60" s="6">
        <v>-4.3000000000000003E-2</v>
      </c>
      <c r="K60" s="6">
        <v>-0.05</v>
      </c>
      <c r="L60" s="6">
        <v>-5.6000000000000001E-2</v>
      </c>
      <c r="M60" s="6">
        <v>-6.2E-2</v>
      </c>
      <c r="N60" s="6">
        <v>-6.8000000000000005E-2</v>
      </c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</row>
    <row r="61" spans="1:27" x14ac:dyDescent="0.25">
      <c r="A61" s="261"/>
      <c r="B61" s="6">
        <v>-1.2E-2</v>
      </c>
      <c r="C61" s="6">
        <v>-1.8000000000000002E-2</v>
      </c>
      <c r="D61" s="6">
        <v>-2.1999999999999999E-2</v>
      </c>
      <c r="E61" s="6">
        <v>-2.7E-2</v>
      </c>
      <c r="F61" s="6">
        <v>-3.3000000000000002E-2</v>
      </c>
      <c r="G61" s="6">
        <v>-4.1000000000000002E-2</v>
      </c>
      <c r="H61" s="6">
        <v>-4.9000000000000002E-2</v>
      </c>
      <c r="I61" s="6">
        <v>-5.8000000000000003E-2</v>
      </c>
      <c r="J61" s="6">
        <v>-6.8000000000000005E-2</v>
      </c>
      <c r="K61" s="6">
        <v>-7.9000000000000001E-2</v>
      </c>
      <c r="L61" s="6">
        <v>-8.7999999999999995E-2</v>
      </c>
      <c r="M61" s="6">
        <v>-9.8000000000000004E-2</v>
      </c>
      <c r="N61" s="6">
        <v>-0.108</v>
      </c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</row>
    <row r="62" spans="1:27" x14ac:dyDescent="0.25">
      <c r="A62" s="260" t="s">
        <v>49</v>
      </c>
      <c r="B62" s="6">
        <v>-6.0000000000000001E-3</v>
      </c>
      <c r="C62" s="6">
        <v>-0.01</v>
      </c>
      <c r="D62" s="6">
        <v>-1.3000000000000001E-2</v>
      </c>
      <c r="E62" s="6">
        <v>-1.6E-2</v>
      </c>
      <c r="F62" s="6">
        <v>-0.02</v>
      </c>
      <c r="G62" s="6">
        <v>-2.5000000000000001E-2</v>
      </c>
      <c r="H62" s="6">
        <v>-0.03</v>
      </c>
      <c r="I62" s="6">
        <v>-3.6000000000000004E-2</v>
      </c>
      <c r="J62" s="6">
        <v>-4.3000000000000003E-2</v>
      </c>
      <c r="K62" s="6">
        <v>-0.05</v>
      </c>
      <c r="L62" s="6">
        <v>-5.6000000000000001E-2</v>
      </c>
      <c r="M62" s="6">
        <v>-6.2E-2</v>
      </c>
      <c r="N62" s="6">
        <v>-6.8000000000000005E-2</v>
      </c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</row>
    <row r="63" spans="1:27" x14ac:dyDescent="0.25">
      <c r="A63" s="261"/>
      <c r="B63" s="6">
        <v>-1.6E-2</v>
      </c>
      <c r="C63" s="6">
        <v>-2.1999999999999999E-2</v>
      </c>
      <c r="D63" s="6">
        <v>-2.8000000000000001E-2</v>
      </c>
      <c r="E63" s="6">
        <v>-3.4000000000000002E-2</v>
      </c>
      <c r="F63" s="6">
        <v>-4.1000000000000002E-2</v>
      </c>
      <c r="G63" s="6">
        <v>-0.05</v>
      </c>
      <c r="H63" s="6">
        <v>-0.06</v>
      </c>
      <c r="I63" s="6">
        <v>-7.1000000000000008E-2</v>
      </c>
      <c r="J63" s="6">
        <v>-8.3000000000000004E-2</v>
      </c>
      <c r="K63" s="6">
        <v>-9.6000000000000002E-2</v>
      </c>
      <c r="L63" s="6">
        <v>-0.106</v>
      </c>
      <c r="M63" s="6">
        <v>-0.11900000000000001</v>
      </c>
      <c r="N63" s="6">
        <v>-0.13100000000000001</v>
      </c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</row>
    <row r="64" spans="1:27" x14ac:dyDescent="0.25">
      <c r="A64" s="260" t="s">
        <v>50</v>
      </c>
      <c r="B64" s="6">
        <v>-6.0000000000000001E-3</v>
      </c>
      <c r="C64" s="6">
        <v>-0.01</v>
      </c>
      <c r="D64" s="6">
        <v>-1.3000000000000001E-2</v>
      </c>
      <c r="E64" s="6">
        <v>-1.6E-2</v>
      </c>
      <c r="F64" s="6">
        <v>-0.02</v>
      </c>
      <c r="G64" s="6">
        <v>-2.5000000000000001E-2</v>
      </c>
      <c r="H64" s="6">
        <v>-0.03</v>
      </c>
      <c r="I64" s="6">
        <v>-3.6000000000000004E-2</v>
      </c>
      <c r="J64" s="6">
        <v>-4.3000000000000003E-2</v>
      </c>
      <c r="K64" s="6">
        <v>-0.05</v>
      </c>
      <c r="L64" s="6">
        <v>-5.6000000000000001E-2</v>
      </c>
      <c r="M64" s="6">
        <v>-6.2E-2</v>
      </c>
      <c r="N64" s="6">
        <v>-6.8000000000000005E-2</v>
      </c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</row>
    <row r="65" spans="1:27" x14ac:dyDescent="0.25">
      <c r="A65" s="261"/>
      <c r="B65" s="6">
        <v>-0.02</v>
      </c>
      <c r="C65" s="6">
        <v>-2.8000000000000001E-2</v>
      </c>
      <c r="D65" s="6">
        <v>-3.5000000000000003E-2</v>
      </c>
      <c r="E65" s="6">
        <v>-4.3000000000000003E-2</v>
      </c>
      <c r="F65" s="6">
        <v>-5.2999999999999999E-2</v>
      </c>
      <c r="G65" s="6">
        <v>-6.4000000000000001E-2</v>
      </c>
      <c r="H65" s="6">
        <v>-7.5999999999999998E-2</v>
      </c>
      <c r="I65" s="6">
        <v>-0.09</v>
      </c>
      <c r="J65" s="6">
        <v>-0.106</v>
      </c>
      <c r="K65" s="6">
        <v>-0.122</v>
      </c>
      <c r="L65" s="6">
        <v>-0.13700000000000001</v>
      </c>
      <c r="M65" s="6">
        <v>-0.151</v>
      </c>
      <c r="N65" s="6">
        <v>-0.16500000000000001</v>
      </c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</row>
    <row r="66" spans="1:27" x14ac:dyDescent="0.25">
      <c r="A66" s="260" t="s">
        <v>51</v>
      </c>
      <c r="B66" s="6">
        <v>-2E-3</v>
      </c>
      <c r="C66" s="6">
        <v>-4.0000000000000001E-3</v>
      </c>
      <c r="D66" s="6">
        <v>-5.0000000000000001E-3</v>
      </c>
      <c r="E66" s="6">
        <v>-6.0000000000000001E-3</v>
      </c>
      <c r="F66" s="6">
        <v>-7.0000000000000001E-3</v>
      </c>
      <c r="G66" s="6">
        <v>-9.0000000000000011E-3</v>
      </c>
      <c r="H66" s="6">
        <v>-0.01</v>
      </c>
      <c r="I66" s="6">
        <v>-1.2E-2</v>
      </c>
      <c r="J66" s="6">
        <v>-1.4E-2</v>
      </c>
      <c r="K66" s="6">
        <v>-1.4999999999999999E-2</v>
      </c>
      <c r="L66" s="6">
        <v>-1.7000000000000001E-2</v>
      </c>
      <c r="M66" s="6">
        <v>-1.8000000000000002E-2</v>
      </c>
      <c r="N66" s="6">
        <v>-0.02</v>
      </c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</row>
    <row r="67" spans="1:27" x14ac:dyDescent="0.25">
      <c r="A67" s="261"/>
      <c r="B67" s="6">
        <v>-6.0000000000000001E-3</v>
      </c>
      <c r="C67" s="6">
        <v>-9.0000000000000011E-3</v>
      </c>
      <c r="D67" s="6">
        <v>-1.0999999999999999E-2</v>
      </c>
      <c r="E67" s="6">
        <v>-1.4E-2</v>
      </c>
      <c r="F67" s="6">
        <v>-1.6E-2</v>
      </c>
      <c r="G67" s="6">
        <v>-0.02</v>
      </c>
      <c r="H67" s="6">
        <v>-2.3E-2</v>
      </c>
      <c r="I67" s="6">
        <v>-2.7E-2</v>
      </c>
      <c r="J67" s="6">
        <v>-3.2000000000000001E-2</v>
      </c>
      <c r="K67" s="6">
        <v>-3.5000000000000003E-2</v>
      </c>
      <c r="L67" s="6">
        <v>-0.04</v>
      </c>
      <c r="M67" s="6">
        <v>-4.3000000000000003E-2</v>
      </c>
      <c r="N67" s="6">
        <v>-4.7E-2</v>
      </c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</row>
    <row r="68" spans="1:27" x14ac:dyDescent="0.25">
      <c r="A68" s="260" t="s">
        <v>52</v>
      </c>
      <c r="B68" s="6">
        <v>-2E-3</v>
      </c>
      <c r="C68" s="6">
        <v>-4.0000000000000001E-3</v>
      </c>
      <c r="D68" s="6">
        <v>-5.0000000000000001E-3</v>
      </c>
      <c r="E68" s="6">
        <v>-6.0000000000000001E-3</v>
      </c>
      <c r="F68" s="6">
        <v>-7.0000000000000001E-3</v>
      </c>
      <c r="G68" s="6">
        <v>-9.0000000000000011E-3</v>
      </c>
      <c r="H68" s="6">
        <v>-0.01</v>
      </c>
      <c r="I68" s="6">
        <v>-1.2E-2</v>
      </c>
      <c r="J68" s="6">
        <v>-1.4E-2</v>
      </c>
      <c r="K68" s="6">
        <v>-1.4999999999999999E-2</v>
      </c>
      <c r="L68" s="6">
        <v>-1.7000000000000001E-2</v>
      </c>
      <c r="M68" s="6">
        <v>-1.8000000000000002E-2</v>
      </c>
      <c r="N68" s="6">
        <v>-0.02</v>
      </c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</row>
    <row r="69" spans="1:27" x14ac:dyDescent="0.25">
      <c r="A69" s="261"/>
      <c r="B69" s="6">
        <v>-8.0000000000000002E-3</v>
      </c>
      <c r="C69" s="6">
        <v>-1.2E-2</v>
      </c>
      <c r="D69" s="6">
        <v>-1.4E-2</v>
      </c>
      <c r="E69" s="6">
        <v>-1.7000000000000001E-2</v>
      </c>
      <c r="F69" s="6">
        <v>-0.02</v>
      </c>
      <c r="G69" s="6">
        <v>-2.5000000000000001E-2</v>
      </c>
      <c r="H69" s="6">
        <v>-2.9000000000000001E-2</v>
      </c>
      <c r="I69" s="6">
        <v>-3.4000000000000002E-2</v>
      </c>
      <c r="J69" s="6">
        <v>-3.9E-2</v>
      </c>
      <c r="K69" s="6">
        <v>-4.3999999999999997E-2</v>
      </c>
      <c r="L69" s="6">
        <v>-4.9000000000000002E-2</v>
      </c>
      <c r="M69" s="6">
        <v>-5.3999999999999999E-2</v>
      </c>
      <c r="N69" s="6">
        <v>-0.06</v>
      </c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</row>
    <row r="70" spans="1:27" x14ac:dyDescent="0.25">
      <c r="A70" s="258" t="s">
        <v>53</v>
      </c>
      <c r="B70" s="7">
        <v>0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</row>
    <row r="71" spans="1:27" x14ac:dyDescent="0.25">
      <c r="A71" s="259"/>
      <c r="B71" s="7">
        <v>-4.0000000000000001E-3</v>
      </c>
      <c r="C71" s="7">
        <v>-5.0000000000000001E-3</v>
      </c>
      <c r="D71" s="7">
        <v>-6.0000000000000001E-3</v>
      </c>
      <c r="E71" s="7">
        <v>-8.0000000000000002E-3</v>
      </c>
      <c r="F71" s="7">
        <v>-9.0000000000000011E-3</v>
      </c>
      <c r="G71" s="7">
        <v>-1.0999999999999999E-2</v>
      </c>
      <c r="H71" s="7">
        <v>-1.3000000000000001E-2</v>
      </c>
      <c r="I71" s="7">
        <v>-1.4999999999999999E-2</v>
      </c>
      <c r="J71" s="7">
        <v>-1.8000000000000002E-2</v>
      </c>
      <c r="K71" s="7">
        <v>-0.02</v>
      </c>
      <c r="L71" s="7">
        <v>-2.3E-2</v>
      </c>
      <c r="M71" s="7">
        <v>-2.5000000000000001E-2</v>
      </c>
      <c r="N71" s="7">
        <v>-2.7E-2</v>
      </c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</row>
    <row r="72" spans="1:27" x14ac:dyDescent="0.25">
      <c r="A72" s="258" t="s">
        <v>54</v>
      </c>
      <c r="B72" s="7">
        <v>0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</row>
    <row r="73" spans="1:27" x14ac:dyDescent="0.25">
      <c r="A73" s="259"/>
      <c r="B73" s="7">
        <v>-6.0000000000000001E-3</v>
      </c>
      <c r="C73" s="7">
        <v>-8.0000000000000002E-3</v>
      </c>
      <c r="D73" s="7">
        <v>-9.0000000000000011E-3</v>
      </c>
      <c r="E73" s="7">
        <v>-1.0999999999999999E-2</v>
      </c>
      <c r="F73" s="7">
        <v>-1.3000000000000001E-2</v>
      </c>
      <c r="G73" s="7">
        <v>-1.6E-2</v>
      </c>
      <c r="H73" s="7">
        <v>-1.9E-2</v>
      </c>
      <c r="I73" s="7">
        <v>-2.1999999999999999E-2</v>
      </c>
      <c r="J73" s="7">
        <v>-2.5000000000000001E-2</v>
      </c>
      <c r="K73" s="7">
        <v>-2.9000000000000001E-2</v>
      </c>
      <c r="L73" s="7">
        <v>-3.2000000000000001E-2</v>
      </c>
      <c r="M73" s="7">
        <v>-3.6000000000000004E-2</v>
      </c>
      <c r="N73" s="7">
        <v>-0.04</v>
      </c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</row>
    <row r="74" spans="1:27" x14ac:dyDescent="0.25">
      <c r="A74" s="258" t="s">
        <v>55</v>
      </c>
      <c r="B74" s="7">
        <v>0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</row>
    <row r="75" spans="1:27" x14ac:dyDescent="0.25">
      <c r="A75" s="259"/>
      <c r="B75" s="7">
        <v>-0.01</v>
      </c>
      <c r="C75" s="7">
        <v>-1.2E-2</v>
      </c>
      <c r="D75" s="7">
        <v>-1.4999999999999999E-2</v>
      </c>
      <c r="E75" s="7">
        <v>-1.8000000000000002E-2</v>
      </c>
      <c r="F75" s="7">
        <v>-2.1000000000000001E-2</v>
      </c>
      <c r="G75" s="7">
        <v>-2.5000000000000001E-2</v>
      </c>
      <c r="H75" s="7">
        <v>-0.03</v>
      </c>
      <c r="I75" s="7">
        <v>-3.5000000000000003E-2</v>
      </c>
      <c r="J75" s="7">
        <v>-0.04</v>
      </c>
      <c r="K75" s="7">
        <v>-4.5999999999999999E-2</v>
      </c>
      <c r="L75" s="7">
        <v>-5.2000000000000005E-2</v>
      </c>
      <c r="M75" s="7">
        <v>-5.7000000000000002E-2</v>
      </c>
      <c r="N75" s="7">
        <v>-6.3E-2</v>
      </c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</row>
    <row r="76" spans="1:27" x14ac:dyDescent="0.25">
      <c r="A76" s="258" t="s">
        <v>56</v>
      </c>
      <c r="B76" s="7">
        <v>0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</row>
    <row r="77" spans="1:27" x14ac:dyDescent="0.25">
      <c r="A77" s="259"/>
      <c r="B77" s="7">
        <v>-1.4E-2</v>
      </c>
      <c r="C77" s="7">
        <v>-1.8000000000000002E-2</v>
      </c>
      <c r="D77" s="7">
        <v>-2.1999999999999999E-2</v>
      </c>
      <c r="E77" s="7">
        <v>-2.7E-2</v>
      </c>
      <c r="F77" s="7">
        <v>-3.3000000000000002E-2</v>
      </c>
      <c r="G77" s="7">
        <v>-3.9E-2</v>
      </c>
      <c r="H77" s="7">
        <v>-4.5999999999999999E-2</v>
      </c>
      <c r="I77" s="7">
        <v>-5.3999999999999999E-2</v>
      </c>
      <c r="J77" s="7">
        <v>-6.3E-2</v>
      </c>
      <c r="K77" s="7">
        <v>-7.2000000000000008E-2</v>
      </c>
      <c r="L77" s="7">
        <v>-8.1000000000000003E-2</v>
      </c>
      <c r="M77" s="7">
        <v>-8.8999999999999996E-2</v>
      </c>
      <c r="N77" s="7">
        <v>-9.7000000000000003E-2</v>
      </c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</row>
    <row r="78" spans="1:27" x14ac:dyDescent="0.25">
      <c r="A78" s="258" t="s">
        <v>57</v>
      </c>
      <c r="B78" s="7">
        <v>0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</row>
    <row r="79" spans="1:27" x14ac:dyDescent="0.25">
      <c r="A79" s="259"/>
      <c r="B79" s="7">
        <v>-2.5000000000000001E-2</v>
      </c>
      <c r="C79" s="7">
        <v>-0.03</v>
      </c>
      <c r="D79" s="7">
        <v>-3.6000000000000004E-2</v>
      </c>
      <c r="E79" s="7">
        <v>-4.3000000000000003E-2</v>
      </c>
      <c r="F79" s="7">
        <v>-5.2000000000000005E-2</v>
      </c>
      <c r="G79" s="7">
        <v>-6.2E-2</v>
      </c>
      <c r="H79" s="7">
        <v>-7.3999999999999996E-2</v>
      </c>
      <c r="I79" s="7">
        <v>-8.7000000000000008E-2</v>
      </c>
      <c r="J79" s="7">
        <v>-0.1</v>
      </c>
      <c r="K79" s="7">
        <v>-0.115</v>
      </c>
      <c r="L79" s="7">
        <v>-0.13</v>
      </c>
      <c r="M79" s="7">
        <v>-0.14000000000000001</v>
      </c>
      <c r="N79" s="7">
        <v>-0.155</v>
      </c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</row>
    <row r="80" spans="1:27" x14ac:dyDescent="0.25">
      <c r="A80" s="258" t="s">
        <v>58</v>
      </c>
      <c r="B80" s="7">
        <v>0</v>
      </c>
      <c r="C80" s="7">
        <v>0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</row>
    <row r="81" spans="1:27" x14ac:dyDescent="0.25">
      <c r="A81" s="259"/>
      <c r="B81" s="7">
        <v>-0.04</v>
      </c>
      <c r="C81" s="7">
        <v>-4.8000000000000001E-2</v>
      </c>
      <c r="D81" s="7">
        <v>-5.8000000000000003E-2</v>
      </c>
      <c r="E81" s="7">
        <v>-7.0000000000000007E-2</v>
      </c>
      <c r="F81" s="7">
        <v>-8.4000000000000005E-2</v>
      </c>
      <c r="G81" s="7">
        <v>-0.1</v>
      </c>
      <c r="H81" s="7">
        <v>-0.12</v>
      </c>
      <c r="I81" s="7">
        <v>-0.14000000000000001</v>
      </c>
      <c r="J81" s="7">
        <v>-0.16</v>
      </c>
      <c r="K81" s="7">
        <v>-0.185</v>
      </c>
      <c r="L81" s="7">
        <v>-0.21</v>
      </c>
      <c r="M81" s="7">
        <v>-0.23</v>
      </c>
      <c r="N81" s="7">
        <v>-0.25</v>
      </c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</row>
    <row r="82" spans="1:27" x14ac:dyDescent="0.25">
      <c r="A82" s="258" t="s">
        <v>59</v>
      </c>
      <c r="B82" s="7">
        <v>0</v>
      </c>
      <c r="C82" s="7">
        <v>0</v>
      </c>
      <c r="D82" s="7">
        <v>0</v>
      </c>
      <c r="E82" s="7">
        <v>0</v>
      </c>
      <c r="F82" s="7">
        <v>0</v>
      </c>
      <c r="G82" s="7">
        <v>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</row>
    <row r="83" spans="1:27" x14ac:dyDescent="0.25">
      <c r="A83" s="259"/>
      <c r="B83" s="7">
        <v>-0.06</v>
      </c>
      <c r="C83" s="7">
        <v>-7.4999999999999997E-2</v>
      </c>
      <c r="D83" s="7">
        <v>-0.09</v>
      </c>
      <c r="E83" s="7">
        <v>-0.11</v>
      </c>
      <c r="F83" s="7">
        <v>-0.13</v>
      </c>
      <c r="G83" s="7">
        <v>-0.16</v>
      </c>
      <c r="H83" s="7">
        <v>-0.19</v>
      </c>
      <c r="I83" s="7">
        <v>-0.22</v>
      </c>
      <c r="J83" s="7">
        <v>-0.25</v>
      </c>
      <c r="K83" s="7">
        <v>-0.28999999999999998</v>
      </c>
      <c r="L83" s="7">
        <v>-0.32</v>
      </c>
      <c r="M83" s="7">
        <v>-0.36</v>
      </c>
      <c r="N83" s="7">
        <v>-0.4</v>
      </c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</row>
    <row r="84" spans="1:27" x14ac:dyDescent="0.25">
      <c r="A84" s="258" t="s">
        <v>60</v>
      </c>
      <c r="B84" s="7">
        <v>0</v>
      </c>
      <c r="C84" s="7">
        <v>0</v>
      </c>
      <c r="D84" s="7">
        <v>0</v>
      </c>
      <c r="E84" s="7">
        <v>0</v>
      </c>
      <c r="F84" s="7">
        <v>0</v>
      </c>
      <c r="G84" s="7">
        <v>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</row>
    <row r="85" spans="1:27" x14ac:dyDescent="0.25">
      <c r="A85" s="259"/>
      <c r="B85" s="7">
        <v>-0.14000000000000001</v>
      </c>
      <c r="C85" s="7">
        <v>-0.18</v>
      </c>
      <c r="D85" s="7">
        <v>-0.22</v>
      </c>
      <c r="E85" s="7">
        <v>-0.27</v>
      </c>
      <c r="F85" s="7">
        <v>-0.33</v>
      </c>
      <c r="G85" s="7">
        <v>-0.39</v>
      </c>
      <c r="H85" s="7">
        <v>-0.46</v>
      </c>
      <c r="I85" s="7">
        <v>-0.54</v>
      </c>
      <c r="J85" s="7">
        <v>-0.63</v>
      </c>
      <c r="K85" s="7">
        <v>-0.72</v>
      </c>
      <c r="L85" s="7">
        <v>-0.81</v>
      </c>
      <c r="M85" s="7">
        <v>-0.89</v>
      </c>
      <c r="N85" s="7">
        <v>-0.97</v>
      </c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</row>
    <row r="86" spans="1:27" x14ac:dyDescent="0.25">
      <c r="A86" s="260" t="s">
        <v>61</v>
      </c>
      <c r="B86" s="6">
        <v>4.0000000000000001E-3</v>
      </c>
      <c r="C86" s="6">
        <v>6.0000000000000001E-3</v>
      </c>
      <c r="D86" s="6">
        <v>7.0000000000000001E-3</v>
      </c>
      <c r="E86" s="6">
        <v>8.0000000000000002E-3</v>
      </c>
      <c r="F86" s="6">
        <v>9.0000000000000011E-3</v>
      </c>
      <c r="G86" s="6">
        <v>1.0999999999999999E-2</v>
      </c>
      <c r="H86" s="6">
        <v>1.2E-2</v>
      </c>
      <c r="I86" s="6">
        <v>1.3000000000000001E-2</v>
      </c>
      <c r="J86" s="6">
        <v>1.4E-2</v>
      </c>
      <c r="K86" s="6">
        <v>1.6E-2</v>
      </c>
      <c r="L86" s="6">
        <v>1.6E-2</v>
      </c>
      <c r="M86" s="6">
        <v>1.8000000000000002E-2</v>
      </c>
      <c r="N86" s="6">
        <v>0.02</v>
      </c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</row>
    <row r="87" spans="1:27" x14ac:dyDescent="0.25">
      <c r="A87" s="261"/>
      <c r="B87" s="6">
        <v>-2E-3</v>
      </c>
      <c r="C87" s="6">
        <v>-2E-3</v>
      </c>
      <c r="D87" s="6">
        <v>-2E-3</v>
      </c>
      <c r="E87" s="6">
        <v>-3.0000000000000001E-3</v>
      </c>
      <c r="F87" s="6">
        <v>-4.0000000000000001E-3</v>
      </c>
      <c r="G87" s="6">
        <v>-5.0000000000000001E-3</v>
      </c>
      <c r="H87" s="6">
        <v>-7.0000000000000001E-3</v>
      </c>
      <c r="I87" s="6">
        <v>-9.0000000000000011E-3</v>
      </c>
      <c r="J87" s="6">
        <v>-1.0999999999999999E-2</v>
      </c>
      <c r="K87" s="6">
        <v>-1.3000000000000001E-2</v>
      </c>
      <c r="L87" s="6">
        <v>-1.6E-2</v>
      </c>
      <c r="M87" s="6">
        <v>-1.8000000000000002E-2</v>
      </c>
      <c r="N87" s="6">
        <v>-0.02</v>
      </c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</row>
    <row r="88" spans="1:27" x14ac:dyDescent="0.25">
      <c r="A88" s="260" t="s">
        <v>62</v>
      </c>
      <c r="B88" s="6">
        <v>2E-3</v>
      </c>
      <c r="C88" s="6">
        <v>2.5000000000000001E-3</v>
      </c>
      <c r="D88" s="6">
        <v>3.0000000000000001E-3</v>
      </c>
      <c r="E88" s="6">
        <v>4.0000000000000001E-3</v>
      </c>
      <c r="F88" s="6">
        <v>4.5000000000000005E-3</v>
      </c>
      <c r="G88" s="6">
        <v>5.4999999999999997E-3</v>
      </c>
      <c r="H88" s="6">
        <v>6.5000000000000006E-3</v>
      </c>
      <c r="I88" s="6">
        <v>7.4999999999999997E-3</v>
      </c>
      <c r="J88" s="6">
        <v>9.0000000000000011E-3</v>
      </c>
      <c r="K88" s="6">
        <v>0.01</v>
      </c>
      <c r="L88" s="6">
        <v>1.15E-2</v>
      </c>
      <c r="M88" s="6">
        <v>1.2500000000000001E-2</v>
      </c>
      <c r="N88" s="6">
        <v>1.35E-2</v>
      </c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</row>
    <row r="89" spans="1:27" x14ac:dyDescent="0.25">
      <c r="A89" s="261"/>
      <c r="B89" s="6">
        <v>-2E-3</v>
      </c>
      <c r="C89" s="6">
        <v>-2.5000000000000001E-3</v>
      </c>
      <c r="D89" s="6">
        <v>-3.0000000000000001E-3</v>
      </c>
      <c r="E89" s="6">
        <v>-4.0000000000000001E-3</v>
      </c>
      <c r="F89" s="6">
        <v>-4.5000000000000005E-3</v>
      </c>
      <c r="G89" s="6">
        <v>-5.4999999999999997E-3</v>
      </c>
      <c r="H89" s="6">
        <v>-6.5000000000000006E-3</v>
      </c>
      <c r="I89" s="6">
        <v>-7.4999999999999997E-3</v>
      </c>
      <c r="J89" s="6">
        <v>-9.0000000000000011E-3</v>
      </c>
      <c r="K89" s="6">
        <v>-0.01</v>
      </c>
      <c r="L89" s="6">
        <v>-1.15E-2</v>
      </c>
      <c r="M89" s="6">
        <v>-1.2500000000000001E-2</v>
      </c>
      <c r="N89" s="6">
        <v>-1.35E-2</v>
      </c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</row>
    <row r="90" spans="1:27" x14ac:dyDescent="0.25">
      <c r="A90" s="260" t="s">
        <v>63</v>
      </c>
      <c r="B90" s="6">
        <v>3.0000000000000001E-3</v>
      </c>
      <c r="C90" s="6">
        <v>4.0000000000000001E-3</v>
      </c>
      <c r="D90" s="6">
        <v>4.5000000000000005E-3</v>
      </c>
      <c r="E90" s="6">
        <v>5.4999999999999997E-3</v>
      </c>
      <c r="F90" s="6">
        <v>6.5000000000000006E-3</v>
      </c>
      <c r="G90" s="6">
        <v>8.0000000000000002E-3</v>
      </c>
      <c r="H90" s="6">
        <v>9.4999999999999998E-3</v>
      </c>
      <c r="I90" s="6">
        <v>1.0999999999999999E-2</v>
      </c>
      <c r="J90" s="6">
        <v>1.2500000000000001E-2</v>
      </c>
      <c r="K90" s="6">
        <v>1.4500000000000001E-2</v>
      </c>
      <c r="L90" s="6">
        <v>1.6E-2</v>
      </c>
      <c r="M90" s="6">
        <v>1.8000000000000002E-2</v>
      </c>
      <c r="N90" s="6">
        <v>0.02</v>
      </c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</row>
    <row r="91" spans="1:27" x14ac:dyDescent="0.25">
      <c r="A91" s="261"/>
      <c r="B91" s="6">
        <v>-3.0000000000000001E-3</v>
      </c>
      <c r="C91" s="6">
        <v>-4.0000000000000001E-3</v>
      </c>
      <c r="D91" s="6">
        <v>-4.5000000000000005E-3</v>
      </c>
      <c r="E91" s="6">
        <v>-5.4999999999999997E-3</v>
      </c>
      <c r="F91" s="6">
        <v>-6.5000000000000006E-3</v>
      </c>
      <c r="G91" s="6">
        <v>-8.0000000000000002E-3</v>
      </c>
      <c r="H91" s="6">
        <v>-9.4999999999999998E-3</v>
      </c>
      <c r="I91" s="6">
        <v>-1.0999999999999999E-2</v>
      </c>
      <c r="J91" s="6">
        <v>-1.2500000000000001E-2</v>
      </c>
      <c r="K91" s="6">
        <v>-1.4500000000000001E-2</v>
      </c>
      <c r="L91" s="6">
        <v>-1.6E-2</v>
      </c>
      <c r="M91" s="6">
        <v>-1.8000000000000002E-2</v>
      </c>
      <c r="N91" s="6">
        <v>-0.02</v>
      </c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</row>
    <row r="92" spans="1:27" x14ac:dyDescent="0.25">
      <c r="A92" s="260" t="s">
        <v>64</v>
      </c>
      <c r="B92" s="6">
        <v>1.2E-2</v>
      </c>
      <c r="C92" s="6">
        <v>1.4999999999999999E-2</v>
      </c>
      <c r="D92" s="6">
        <v>1.8000000000000002E-2</v>
      </c>
      <c r="E92" s="6">
        <v>2.1000000000000001E-2</v>
      </c>
      <c r="F92" s="6">
        <v>2.6000000000000002E-2</v>
      </c>
      <c r="G92" s="6">
        <v>3.1E-2</v>
      </c>
      <c r="H92" s="6">
        <v>3.6999999999999998E-2</v>
      </c>
      <c r="I92" s="6">
        <v>4.3000000000000003E-2</v>
      </c>
      <c r="J92" s="6">
        <v>0.05</v>
      </c>
      <c r="K92" s="6">
        <v>5.7000000000000002E-2</v>
      </c>
      <c r="L92" s="6">
        <v>6.5000000000000002E-2</v>
      </c>
      <c r="M92" s="6">
        <v>7.0000000000000007E-2</v>
      </c>
      <c r="N92" s="6">
        <v>7.6999999999999999E-2</v>
      </c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</row>
    <row r="93" spans="1:27" x14ac:dyDescent="0.25">
      <c r="A93" s="261"/>
      <c r="B93" s="6">
        <v>-1.2E-2</v>
      </c>
      <c r="C93" s="6">
        <v>-1.4999999999999999E-2</v>
      </c>
      <c r="D93" s="6">
        <v>-1.8000000000000002E-2</v>
      </c>
      <c r="E93" s="6">
        <v>-2.1000000000000001E-2</v>
      </c>
      <c r="F93" s="6">
        <v>-2.6000000000000002E-2</v>
      </c>
      <c r="G93" s="6">
        <v>-3.1E-2</v>
      </c>
      <c r="H93" s="6">
        <v>-3.6999999999999998E-2</v>
      </c>
      <c r="I93" s="6">
        <v>-4.3000000000000003E-2</v>
      </c>
      <c r="J93" s="6">
        <v>-0.05</v>
      </c>
      <c r="K93" s="6">
        <v>-5.7000000000000002E-2</v>
      </c>
      <c r="L93" s="6">
        <v>-6.5000000000000002E-2</v>
      </c>
      <c r="M93" s="6">
        <v>-7.0000000000000007E-2</v>
      </c>
      <c r="N93" s="6">
        <v>-7.6999999999999999E-2</v>
      </c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</row>
    <row r="94" spans="1:27" x14ac:dyDescent="0.25">
      <c r="A94" s="260" t="s">
        <v>65</v>
      </c>
      <c r="B94" s="6">
        <v>0.03</v>
      </c>
      <c r="C94" s="6">
        <v>3.6999999999999998E-2</v>
      </c>
      <c r="D94" s="6">
        <v>4.4999999999999998E-2</v>
      </c>
      <c r="E94" s="6">
        <v>5.5E-2</v>
      </c>
      <c r="F94" s="6">
        <v>6.5000000000000002E-2</v>
      </c>
      <c r="G94" s="6">
        <v>0.08</v>
      </c>
      <c r="H94" s="6">
        <v>9.5000000000000001E-2</v>
      </c>
      <c r="I94" s="6">
        <v>0.11</v>
      </c>
      <c r="J94" s="6">
        <v>0.125</v>
      </c>
      <c r="K94" s="6">
        <v>0.14499999999999999</v>
      </c>
      <c r="L94" s="6">
        <v>0.16</v>
      </c>
      <c r="M94" s="6">
        <v>0.18</v>
      </c>
      <c r="N94" s="6">
        <v>0.2</v>
      </c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</row>
    <row r="95" spans="1:27" x14ac:dyDescent="0.25">
      <c r="A95" s="261"/>
      <c r="B95" s="6">
        <v>-0.03</v>
      </c>
      <c r="C95" s="6">
        <v>-3.6999999999999998E-2</v>
      </c>
      <c r="D95" s="6">
        <v>-4.4999999999999998E-2</v>
      </c>
      <c r="E95" s="6">
        <v>-5.5E-2</v>
      </c>
      <c r="F95" s="6">
        <v>-6.5000000000000002E-2</v>
      </c>
      <c r="G95" s="6">
        <v>-0.08</v>
      </c>
      <c r="H95" s="6">
        <v>-9.5000000000000001E-2</v>
      </c>
      <c r="I95" s="6">
        <v>-0.11</v>
      </c>
      <c r="J95" s="6">
        <v>-0.125</v>
      </c>
      <c r="K95" s="6">
        <v>-0.14499999999999999</v>
      </c>
      <c r="L95" s="6">
        <v>-0.16</v>
      </c>
      <c r="M95" s="6">
        <v>-0.18</v>
      </c>
      <c r="N95" s="6">
        <v>-0.2</v>
      </c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</row>
    <row r="96" spans="1:27" s="11" customFormat="1" x14ac:dyDescent="0.25">
      <c r="A96" s="260" t="s">
        <v>128</v>
      </c>
      <c r="B96" s="6">
        <v>7.0000000000000007E-2</v>
      </c>
      <c r="C96" s="6">
        <v>0.09</v>
      </c>
      <c r="D96" s="6">
        <v>0.11</v>
      </c>
      <c r="E96" s="6">
        <v>0.13500000000000001</v>
      </c>
      <c r="F96" s="6">
        <v>0.16500000000000001</v>
      </c>
      <c r="G96" s="6">
        <v>0.19500000000000001</v>
      </c>
      <c r="H96" s="6">
        <v>0.23</v>
      </c>
      <c r="I96" s="6">
        <v>0.27</v>
      </c>
      <c r="J96" s="6">
        <v>0.315</v>
      </c>
      <c r="K96" s="6">
        <v>0.36</v>
      </c>
      <c r="L96" s="6">
        <v>0.40500000000000003</v>
      </c>
      <c r="M96" s="6">
        <v>0.44500000000000001</v>
      </c>
      <c r="N96" s="6">
        <v>0.48499999999999999</v>
      </c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</row>
    <row r="97" spans="1:27" s="11" customFormat="1" x14ac:dyDescent="0.25">
      <c r="A97" s="261"/>
      <c r="B97" s="6">
        <v>-7.0000000000000007E-2</v>
      </c>
      <c r="C97" s="6">
        <v>-0.9</v>
      </c>
      <c r="D97" s="6">
        <v>-0.11</v>
      </c>
      <c r="E97" s="6">
        <v>-0.13500000000000001</v>
      </c>
      <c r="F97" s="6">
        <v>-0.16500000000000001</v>
      </c>
      <c r="G97" s="6">
        <v>-0.19500000000000001</v>
      </c>
      <c r="H97" s="6">
        <v>-0.23</v>
      </c>
      <c r="I97" s="6">
        <v>-0.27</v>
      </c>
      <c r="J97" s="6">
        <v>-0.315</v>
      </c>
      <c r="K97" s="6">
        <v>-0.36</v>
      </c>
      <c r="L97" s="6">
        <v>-0.40500000000000003</v>
      </c>
      <c r="M97" s="6">
        <v>-0.44500000000000001</v>
      </c>
      <c r="N97" s="6">
        <v>-0.48499999999999999</v>
      </c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</row>
    <row r="98" spans="1:27" x14ac:dyDescent="0.25">
      <c r="A98" s="260" t="s">
        <v>66</v>
      </c>
      <c r="B98" s="6">
        <v>4.0000000000000001E-3</v>
      </c>
      <c r="C98" s="6">
        <v>6.0000000000000001E-3</v>
      </c>
      <c r="D98" s="6">
        <v>7.0000000000000001E-3</v>
      </c>
      <c r="E98" s="6">
        <v>9.0000000000000011E-3</v>
      </c>
      <c r="F98" s="6">
        <v>1.0999999999999999E-2</v>
      </c>
      <c r="G98" s="6">
        <v>1.3000000000000001E-2</v>
      </c>
      <c r="H98" s="6">
        <v>1.4999999999999999E-2</v>
      </c>
      <c r="I98" s="6">
        <v>1.8000000000000002E-2</v>
      </c>
      <c r="J98" s="6">
        <v>2.1000000000000001E-2</v>
      </c>
      <c r="K98" s="6">
        <v>2.4E-2</v>
      </c>
      <c r="L98" s="6">
        <v>2.7E-2</v>
      </c>
      <c r="M98" s="6">
        <v>2.9000000000000001E-2</v>
      </c>
      <c r="N98" s="6">
        <v>3.2000000000000001E-2</v>
      </c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</row>
    <row r="99" spans="1:27" x14ac:dyDescent="0.25">
      <c r="A99" s="261"/>
      <c r="B99" s="6">
        <v>0</v>
      </c>
      <c r="C99" s="6">
        <v>1E-3</v>
      </c>
      <c r="D99" s="6">
        <v>1E-3</v>
      </c>
      <c r="E99" s="6">
        <v>1E-3</v>
      </c>
      <c r="F99" s="6">
        <v>2E-3</v>
      </c>
      <c r="G99" s="6">
        <v>2E-3</v>
      </c>
      <c r="H99" s="6">
        <v>2E-3</v>
      </c>
      <c r="I99" s="6">
        <v>3.0000000000000001E-3</v>
      </c>
      <c r="J99" s="6">
        <v>3.0000000000000001E-3</v>
      </c>
      <c r="K99" s="6">
        <v>4.0000000000000001E-3</v>
      </c>
      <c r="L99" s="6">
        <v>4.0000000000000001E-3</v>
      </c>
      <c r="M99" s="6">
        <v>4.0000000000000001E-3</v>
      </c>
      <c r="N99" s="6">
        <v>5.0000000000000001E-3</v>
      </c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</row>
    <row r="100" spans="1:27" x14ac:dyDescent="0.25">
      <c r="A100" s="260" t="s">
        <v>67</v>
      </c>
      <c r="B100" s="6">
        <v>6.0000000000000001E-3</v>
      </c>
      <c r="C100" s="6">
        <v>9.0000000000000011E-3</v>
      </c>
      <c r="D100" s="6">
        <v>0.01</v>
      </c>
      <c r="E100" s="6">
        <v>1.2E-2</v>
      </c>
      <c r="F100" s="6">
        <v>1.4999999999999999E-2</v>
      </c>
      <c r="G100" s="6">
        <v>1.8000000000000002E-2</v>
      </c>
      <c r="H100" s="6">
        <v>2.1000000000000001E-2</v>
      </c>
      <c r="I100" s="6">
        <v>2.5000000000000001E-2</v>
      </c>
      <c r="J100" s="6">
        <v>2.8000000000000001E-2</v>
      </c>
      <c r="K100" s="6">
        <v>3.3000000000000002E-2</v>
      </c>
      <c r="L100" s="6">
        <v>3.6000000000000004E-2</v>
      </c>
      <c r="M100" s="6">
        <v>0.04</v>
      </c>
      <c r="N100" s="6">
        <v>4.4999999999999998E-2</v>
      </c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</row>
    <row r="101" spans="1:27" x14ac:dyDescent="0.25">
      <c r="A101" s="261"/>
      <c r="B101" s="6">
        <v>0</v>
      </c>
      <c r="C101" s="6">
        <v>1E-3</v>
      </c>
      <c r="D101" s="6">
        <v>1E-3</v>
      </c>
      <c r="E101" s="6">
        <v>1E-3</v>
      </c>
      <c r="F101" s="6">
        <v>2E-3</v>
      </c>
      <c r="G101" s="6">
        <v>2E-3</v>
      </c>
      <c r="H101" s="6">
        <v>2E-3</v>
      </c>
      <c r="I101" s="6">
        <v>3.0000000000000001E-3</v>
      </c>
      <c r="J101" s="6">
        <v>3.0000000000000001E-3</v>
      </c>
      <c r="K101" s="6">
        <v>4.0000000000000001E-3</v>
      </c>
      <c r="L101" s="6">
        <v>4.0000000000000001E-3</v>
      </c>
      <c r="M101" s="6">
        <v>4.0000000000000001E-3</v>
      </c>
      <c r="N101" s="6">
        <v>5.0000000000000001E-3</v>
      </c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</row>
    <row r="102" spans="1:27" x14ac:dyDescent="0.25">
      <c r="A102" s="260" t="s">
        <v>68</v>
      </c>
      <c r="B102" s="6">
        <v>6.0000000000000001E-3</v>
      </c>
      <c r="C102" s="6">
        <v>9.0000000000000011E-3</v>
      </c>
      <c r="D102" s="6">
        <v>1.2E-2</v>
      </c>
      <c r="E102" s="6">
        <v>1.4999999999999999E-2</v>
      </c>
      <c r="F102" s="6">
        <v>1.7000000000000001E-2</v>
      </c>
      <c r="G102" s="6">
        <v>0.02</v>
      </c>
      <c r="H102" s="6">
        <v>2.4E-2</v>
      </c>
      <c r="I102" s="6">
        <v>2.8000000000000001E-2</v>
      </c>
      <c r="J102" s="6">
        <v>3.3000000000000002E-2</v>
      </c>
      <c r="K102" s="6">
        <v>3.6999999999999998E-2</v>
      </c>
      <c r="L102" s="6">
        <v>4.3000000000000003E-2</v>
      </c>
      <c r="M102" s="6">
        <v>4.5999999999999999E-2</v>
      </c>
      <c r="N102" s="6">
        <v>0.05</v>
      </c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</row>
    <row r="103" spans="1:27" x14ac:dyDescent="0.25">
      <c r="A103" s="261"/>
      <c r="B103" s="6">
        <v>2E-3</v>
      </c>
      <c r="C103" s="6">
        <v>4.0000000000000001E-3</v>
      </c>
      <c r="D103" s="6">
        <v>6.0000000000000001E-3</v>
      </c>
      <c r="E103" s="6">
        <v>7.0000000000000001E-3</v>
      </c>
      <c r="F103" s="6">
        <v>8.0000000000000002E-3</v>
      </c>
      <c r="G103" s="6">
        <v>9.0000000000000011E-3</v>
      </c>
      <c r="H103" s="6">
        <v>1.0999999999999999E-2</v>
      </c>
      <c r="I103" s="6">
        <v>1.3000000000000001E-2</v>
      </c>
      <c r="J103" s="6">
        <v>1.4999999999999999E-2</v>
      </c>
      <c r="K103" s="6">
        <v>1.7000000000000001E-2</v>
      </c>
      <c r="L103" s="6">
        <v>0.02</v>
      </c>
      <c r="M103" s="6">
        <v>2.1000000000000001E-2</v>
      </c>
      <c r="N103" s="6">
        <v>2.3E-2</v>
      </c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</row>
    <row r="104" spans="1:27" x14ac:dyDescent="0.25">
      <c r="A104" s="260" t="s">
        <v>69</v>
      </c>
      <c r="B104" s="6">
        <v>8.0000000000000002E-3</v>
      </c>
      <c r="C104" s="6">
        <v>1.2E-2</v>
      </c>
      <c r="D104" s="6">
        <v>1.4999999999999999E-2</v>
      </c>
      <c r="E104" s="6">
        <v>1.8000000000000002E-2</v>
      </c>
      <c r="F104" s="6">
        <v>2.1000000000000001E-2</v>
      </c>
      <c r="G104" s="6">
        <v>2.5000000000000001E-2</v>
      </c>
      <c r="H104" s="6">
        <v>0.03</v>
      </c>
      <c r="I104" s="6">
        <v>3.5000000000000003E-2</v>
      </c>
      <c r="J104" s="6">
        <v>0.04</v>
      </c>
      <c r="K104" s="6">
        <v>4.5999999999999999E-2</v>
      </c>
      <c r="L104" s="6">
        <v>5.2000000000000005E-2</v>
      </c>
      <c r="M104" s="6">
        <v>5.7000000000000002E-2</v>
      </c>
      <c r="N104" s="6">
        <v>6.3E-2</v>
      </c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</row>
    <row r="105" spans="1:27" x14ac:dyDescent="0.25">
      <c r="A105" s="261"/>
      <c r="B105" s="6">
        <v>2E-3</v>
      </c>
      <c r="C105" s="6">
        <v>4.0000000000000001E-3</v>
      </c>
      <c r="D105" s="6">
        <v>6.0000000000000001E-3</v>
      </c>
      <c r="E105" s="6">
        <v>7.0000000000000001E-3</v>
      </c>
      <c r="F105" s="6">
        <v>8.0000000000000002E-3</v>
      </c>
      <c r="G105" s="6">
        <v>9.0000000000000011E-3</v>
      </c>
      <c r="H105" s="6">
        <v>1.0999999999999999E-2</v>
      </c>
      <c r="I105" s="6">
        <v>1.3000000000000001E-2</v>
      </c>
      <c r="J105" s="6">
        <v>1.4999999999999999E-2</v>
      </c>
      <c r="K105" s="6">
        <v>1.7000000000000001E-2</v>
      </c>
      <c r="L105" s="6">
        <v>0.02</v>
      </c>
      <c r="M105" s="6">
        <v>2.1000000000000001E-2</v>
      </c>
      <c r="N105" s="6">
        <v>2.3E-2</v>
      </c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</row>
    <row r="106" spans="1:27" x14ac:dyDescent="0.25">
      <c r="A106" s="260" t="s">
        <v>70</v>
      </c>
      <c r="B106" s="6">
        <v>0.01</v>
      </c>
      <c r="C106" s="6">
        <v>1.6E-2</v>
      </c>
      <c r="D106" s="6">
        <v>1.9E-2</v>
      </c>
      <c r="E106" s="6">
        <v>2.3E-2</v>
      </c>
      <c r="F106" s="6">
        <v>2.8000000000000001E-2</v>
      </c>
      <c r="G106" s="6">
        <v>3.3000000000000002E-2</v>
      </c>
      <c r="H106" s="6">
        <v>3.9E-2</v>
      </c>
      <c r="I106" s="6">
        <v>4.4999999999999998E-2</v>
      </c>
      <c r="J106" s="6">
        <v>5.2000000000000005E-2</v>
      </c>
      <c r="K106" s="6">
        <v>0.06</v>
      </c>
      <c r="L106" s="6">
        <v>6.6000000000000003E-2</v>
      </c>
      <c r="M106" s="6">
        <v>7.2999999999999995E-2</v>
      </c>
      <c r="N106" s="6">
        <v>0.08</v>
      </c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</row>
    <row r="107" spans="1:27" x14ac:dyDescent="0.25">
      <c r="A107" s="261"/>
      <c r="B107" s="6">
        <v>4.0000000000000001E-3</v>
      </c>
      <c r="C107" s="6">
        <v>8.0000000000000002E-3</v>
      </c>
      <c r="D107" s="6">
        <v>0.01</v>
      </c>
      <c r="E107" s="6">
        <v>1.2E-2</v>
      </c>
      <c r="F107" s="6">
        <v>1.4999999999999999E-2</v>
      </c>
      <c r="G107" s="6">
        <v>1.7000000000000001E-2</v>
      </c>
      <c r="H107" s="6">
        <v>0.02</v>
      </c>
      <c r="I107" s="6">
        <v>2.3E-2</v>
      </c>
      <c r="J107" s="6">
        <v>2.7E-2</v>
      </c>
      <c r="K107" s="6">
        <v>3.1E-2</v>
      </c>
      <c r="L107" s="6">
        <v>3.4000000000000002E-2</v>
      </c>
      <c r="M107" s="6">
        <v>3.6999999999999998E-2</v>
      </c>
      <c r="N107" s="6">
        <v>0.04</v>
      </c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</row>
    <row r="108" spans="1:27" x14ac:dyDescent="0.25">
      <c r="A108" s="260" t="s">
        <v>71</v>
      </c>
      <c r="B108" s="6">
        <v>1.2E-2</v>
      </c>
      <c r="C108" s="6">
        <v>0.02</v>
      </c>
      <c r="D108" s="6">
        <v>2.4E-2</v>
      </c>
      <c r="E108" s="6">
        <v>2.9000000000000001E-2</v>
      </c>
      <c r="F108" s="6">
        <v>3.5000000000000003E-2</v>
      </c>
      <c r="G108" s="6">
        <v>4.2000000000000003E-2</v>
      </c>
      <c r="H108" s="6">
        <v>5.1000000000000004E-2</v>
      </c>
      <c r="I108" s="6">
        <v>5.9000000000000004E-2</v>
      </c>
      <c r="J108" s="6">
        <v>6.8000000000000005E-2</v>
      </c>
      <c r="K108" s="6">
        <v>7.9000000000000001E-2</v>
      </c>
      <c r="L108" s="6">
        <v>8.7999999999999995E-2</v>
      </c>
      <c r="M108" s="6">
        <v>9.8000000000000004E-2</v>
      </c>
      <c r="N108" s="6">
        <v>0.108</v>
      </c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</row>
    <row r="109" spans="1:27" x14ac:dyDescent="0.25">
      <c r="A109" s="261"/>
      <c r="B109" s="6">
        <v>6.0000000000000001E-3</v>
      </c>
      <c r="C109" s="6">
        <v>1.2E-2</v>
      </c>
      <c r="D109" s="6">
        <v>1.4999999999999999E-2</v>
      </c>
      <c r="E109" s="6">
        <v>1.8000000000000002E-2</v>
      </c>
      <c r="F109" s="6">
        <v>2.1999999999999999E-2</v>
      </c>
      <c r="G109" s="6">
        <v>2.6000000000000002E-2</v>
      </c>
      <c r="H109" s="6">
        <v>3.2000000000000001E-2</v>
      </c>
      <c r="I109" s="6">
        <v>3.2000000000000001E-2</v>
      </c>
      <c r="J109" s="6">
        <v>3.6999999999999998E-2</v>
      </c>
      <c r="K109" s="6">
        <v>4.3000000000000003E-2</v>
      </c>
      <c r="L109" s="6">
        <v>0.05</v>
      </c>
      <c r="M109" s="6">
        <v>6.2E-2</v>
      </c>
      <c r="N109" s="6">
        <v>6.8000000000000005E-2</v>
      </c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</row>
  </sheetData>
  <sheetProtection algorithmName="SHA-512" hashValue="s2WnERv5RTRGdfnexi2B60GPQWPL2bjFBJwrfOd3uQ07OFNMP/ZW3+Jmxkbwakh1e8IK1BmrZH8XApTRuoOCTQ==" saltValue="5tcPl0D2QlUt6cWit084Nw==" spinCount="100000" sheet="1" objects="1" scenarios="1"/>
  <mergeCells count="54">
    <mergeCell ref="A108:A109"/>
    <mergeCell ref="A94:A95"/>
    <mergeCell ref="A72:A73"/>
    <mergeCell ref="A70:A71"/>
    <mergeCell ref="A68:A69"/>
    <mergeCell ref="A106:A107"/>
    <mergeCell ref="A104:A105"/>
    <mergeCell ref="A102:A103"/>
    <mergeCell ref="A100:A101"/>
    <mergeCell ref="A98:A99"/>
    <mergeCell ref="A96:A97"/>
    <mergeCell ref="A66:A67"/>
    <mergeCell ref="A92:A93"/>
    <mergeCell ref="A90:A91"/>
    <mergeCell ref="A88:A89"/>
    <mergeCell ref="A86:A87"/>
    <mergeCell ref="A74:A75"/>
    <mergeCell ref="A84:A85"/>
    <mergeCell ref="A82:A83"/>
    <mergeCell ref="A80:A81"/>
    <mergeCell ref="A78:A79"/>
    <mergeCell ref="A76:A77"/>
    <mergeCell ref="A40:A41"/>
    <mergeCell ref="A38:A39"/>
    <mergeCell ref="A36:A37"/>
    <mergeCell ref="A34:A35"/>
    <mergeCell ref="A52:A53"/>
    <mergeCell ref="A50:A51"/>
    <mergeCell ref="A48:A49"/>
    <mergeCell ref="A46:A47"/>
    <mergeCell ref="A44:A45"/>
    <mergeCell ref="A42:A43"/>
    <mergeCell ref="A60:A61"/>
    <mergeCell ref="A58:A59"/>
    <mergeCell ref="A56:A57"/>
    <mergeCell ref="A54:A55"/>
    <mergeCell ref="A64:A65"/>
    <mergeCell ref="A62:A63"/>
    <mergeCell ref="A10:A11"/>
    <mergeCell ref="A8:A9"/>
    <mergeCell ref="A6:A7"/>
    <mergeCell ref="A4:A5"/>
    <mergeCell ref="A2:A3"/>
    <mergeCell ref="A22:A23"/>
    <mergeCell ref="A28:A29"/>
    <mergeCell ref="A26:A27"/>
    <mergeCell ref="A24:A25"/>
    <mergeCell ref="A32:A33"/>
    <mergeCell ref="A30:A31"/>
    <mergeCell ref="A20:A21"/>
    <mergeCell ref="A18:A19"/>
    <mergeCell ref="A16:A17"/>
    <mergeCell ref="A14:A15"/>
    <mergeCell ref="A12:A1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A55"/>
  <sheetViews>
    <sheetView workbookViewId="0">
      <selection activeCell="C1" sqref="C1"/>
    </sheetView>
  </sheetViews>
  <sheetFormatPr baseColWidth="10" defaultColWidth="11.42578125" defaultRowHeight="15" x14ac:dyDescent="0.25"/>
  <cols>
    <col min="1" max="1" width="12.28515625" style="2" bestFit="1" customWidth="1"/>
    <col min="2" max="2" width="12" style="2" bestFit="1" customWidth="1"/>
    <col min="3" max="16384" width="11.42578125" style="2"/>
  </cols>
  <sheetData>
    <row r="1" spans="1:27" x14ac:dyDescent="0.25">
      <c r="B1" s="5" t="s">
        <v>8</v>
      </c>
      <c r="C1" s="5" t="s">
        <v>9</v>
      </c>
      <c r="D1" s="5" t="s">
        <v>10</v>
      </c>
      <c r="E1" s="5" t="s">
        <v>11</v>
      </c>
      <c r="F1" s="5" t="s">
        <v>12</v>
      </c>
      <c r="G1" s="5" t="s">
        <v>13</v>
      </c>
      <c r="H1" s="5" t="s">
        <v>14</v>
      </c>
      <c r="I1" s="5" t="s">
        <v>15</v>
      </c>
      <c r="J1" s="5" t="s">
        <v>16</v>
      </c>
      <c r="K1" s="5" t="s">
        <v>17</v>
      </c>
      <c r="L1" s="5" t="s">
        <v>18</v>
      </c>
      <c r="M1" s="5" t="s">
        <v>19</v>
      </c>
      <c r="N1" s="5" t="s">
        <v>20</v>
      </c>
    </row>
    <row r="2" spans="1:27" x14ac:dyDescent="0.25">
      <c r="A2" s="9" t="s">
        <v>130</v>
      </c>
      <c r="B2" s="37">
        <v>-0.1</v>
      </c>
      <c r="C2" s="37">
        <v>-0.1</v>
      </c>
      <c r="D2" s="37">
        <v>-0.2</v>
      </c>
      <c r="E2" s="37">
        <v>-0.2</v>
      </c>
      <c r="F2" s="37">
        <v>-0.2</v>
      </c>
      <c r="G2" s="37">
        <v>-0.3</v>
      </c>
      <c r="H2" s="37">
        <v>-0.3</v>
      </c>
      <c r="I2" s="37">
        <v>-0.3</v>
      </c>
      <c r="J2" s="37">
        <v>-0.5</v>
      </c>
      <c r="K2" s="37">
        <v>-0.5</v>
      </c>
      <c r="L2" s="37">
        <v>-0.5</v>
      </c>
      <c r="M2" s="37">
        <v>-0.5</v>
      </c>
      <c r="N2" s="37">
        <v>-0.8</v>
      </c>
    </row>
    <row r="3" spans="1:27" x14ac:dyDescent="0.25">
      <c r="A3" s="9" t="s">
        <v>72</v>
      </c>
      <c r="B3" s="6">
        <v>0.02</v>
      </c>
      <c r="C3" s="6">
        <v>0.03</v>
      </c>
      <c r="D3" s="6">
        <v>0.04</v>
      </c>
      <c r="E3" s="6">
        <v>0.05</v>
      </c>
      <c r="F3" s="6">
        <v>6.5000000000000002E-2</v>
      </c>
      <c r="G3" s="6">
        <v>0.08</v>
      </c>
      <c r="H3" s="6">
        <v>0.1</v>
      </c>
      <c r="I3" s="6">
        <v>0.12</v>
      </c>
      <c r="J3" s="6">
        <v>0.14499999999999999</v>
      </c>
      <c r="K3" s="6">
        <v>0.17</v>
      </c>
      <c r="L3" s="6">
        <v>0.19</v>
      </c>
      <c r="M3" s="6">
        <v>0.21</v>
      </c>
      <c r="N3" s="6">
        <v>0.23</v>
      </c>
    </row>
    <row r="4" spans="1:27" x14ac:dyDescent="0.25">
      <c r="A4" s="9" t="s">
        <v>73</v>
      </c>
      <c r="B4" s="6">
        <v>6.0000000000000001E-3</v>
      </c>
      <c r="C4" s="6">
        <v>0.01</v>
      </c>
      <c r="D4" s="6">
        <v>1.2999999999999999E-2</v>
      </c>
      <c r="E4" s="6">
        <v>1.6E-2</v>
      </c>
      <c r="F4" s="6">
        <v>0.02</v>
      </c>
      <c r="G4" s="6">
        <v>2.5000000000000001E-2</v>
      </c>
      <c r="H4" s="6">
        <v>0.03</v>
      </c>
      <c r="I4" s="6">
        <v>3.5999999999999997E-2</v>
      </c>
      <c r="J4" s="6">
        <v>4.2999999999999997E-2</v>
      </c>
      <c r="K4" s="6">
        <v>0.05</v>
      </c>
      <c r="L4" s="6">
        <v>5.6000000000000001E-2</v>
      </c>
      <c r="M4" s="6">
        <v>6.2E-2</v>
      </c>
      <c r="N4" s="6">
        <v>6.8000000000000005E-2</v>
      </c>
    </row>
    <row r="5" spans="1:27" x14ac:dyDescent="0.25">
      <c r="A5" s="9" t="s">
        <v>74</v>
      </c>
      <c r="B5" s="6">
        <v>2E-3</v>
      </c>
      <c r="C5" s="6">
        <v>4.0000000000000001E-3</v>
      </c>
      <c r="D5" s="6">
        <v>5.0000000000000001E-3</v>
      </c>
      <c r="E5" s="6">
        <v>6.0000000000000001E-3</v>
      </c>
      <c r="F5" s="6">
        <v>7.0000000000000001E-3</v>
      </c>
      <c r="G5" s="6">
        <v>8.9999999999999993E-3</v>
      </c>
      <c r="H5" s="6">
        <v>0.01</v>
      </c>
      <c r="I5" s="6">
        <v>1.2E-2</v>
      </c>
      <c r="J5" s="6">
        <v>1.4E-2</v>
      </c>
      <c r="K5" s="6">
        <v>1.4999999999999999E-2</v>
      </c>
      <c r="L5" s="6">
        <v>1.7000000000000001E-2</v>
      </c>
      <c r="M5" s="6">
        <v>1.7999999999999999E-2</v>
      </c>
      <c r="N5" s="6">
        <v>0.02</v>
      </c>
    </row>
    <row r="6" spans="1:27" x14ac:dyDescent="0.25">
      <c r="A6" s="10" t="s">
        <v>79</v>
      </c>
      <c r="B6" s="7">
        <v>0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</row>
    <row r="7" spans="1:27" x14ac:dyDescent="0.25">
      <c r="A7" s="10" t="s">
        <v>80</v>
      </c>
      <c r="B7" s="7">
        <v>0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27" x14ac:dyDescent="0.25">
      <c r="A8" s="10" t="s">
        <v>81</v>
      </c>
      <c r="B8" s="7">
        <v>0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27" x14ac:dyDescent="0.25">
      <c r="A9" s="10" t="s">
        <v>82</v>
      </c>
      <c r="B9" s="7">
        <v>0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27" x14ac:dyDescent="0.25">
      <c r="A10" s="10" t="s">
        <v>75</v>
      </c>
      <c r="B10" s="7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27" x14ac:dyDescent="0.25">
      <c r="A11" s="10" t="s">
        <v>76</v>
      </c>
      <c r="B11" s="7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27" x14ac:dyDescent="0.25">
      <c r="A12" s="10" t="s">
        <v>77</v>
      </c>
      <c r="B12" s="7">
        <v>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27" x14ac:dyDescent="0.25">
      <c r="A13" s="10" t="s">
        <v>78</v>
      </c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27" x14ac:dyDescent="0.25">
      <c r="A14" s="9" t="s">
        <v>83</v>
      </c>
      <c r="B14" s="6">
        <v>-6.0000000000000001E-3</v>
      </c>
      <c r="C14" s="6">
        <v>-6.0000000000000001E-3</v>
      </c>
      <c r="D14" s="6">
        <v>-7.0000000000000001E-3</v>
      </c>
      <c r="E14" s="6">
        <v>-8.0000000000000002E-3</v>
      </c>
      <c r="F14" s="6">
        <v>-9.0000000000000011E-3</v>
      </c>
      <c r="G14" s="6">
        <v>-1.0999999999999999E-2</v>
      </c>
      <c r="H14" s="6">
        <v>-1.2E-2</v>
      </c>
      <c r="I14" s="6">
        <v>-1.3000000000000001E-2</v>
      </c>
      <c r="J14" s="6">
        <v>-1.4E-2</v>
      </c>
      <c r="K14" s="6">
        <v>-1.6E-2</v>
      </c>
      <c r="L14" s="6">
        <v>-1.6E-2</v>
      </c>
      <c r="M14" s="6">
        <v>-1.8000000000000002E-2</v>
      </c>
      <c r="N14" s="6">
        <v>-0.02</v>
      </c>
      <c r="O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</row>
    <row r="15" spans="1:27" x14ac:dyDescent="0.25">
      <c r="A15" s="9" t="s">
        <v>84</v>
      </c>
      <c r="B15" s="6">
        <v>-6.0000000000000001E-3</v>
      </c>
      <c r="C15" s="6">
        <v>-6.0000000000000001E-3</v>
      </c>
      <c r="D15" s="6">
        <v>-7.0000000000000001E-3</v>
      </c>
      <c r="E15" s="6">
        <v>-9.0000000000000011E-3</v>
      </c>
      <c r="F15" s="6">
        <v>-1.0999999999999999E-2</v>
      </c>
      <c r="G15" s="6">
        <v>-1.3000000000000001E-2</v>
      </c>
      <c r="H15" s="6">
        <v>-1.4999999999999999E-2</v>
      </c>
      <c r="I15" s="6">
        <v>-1.8000000000000002E-2</v>
      </c>
      <c r="J15" s="6">
        <v>-2.1000000000000001E-2</v>
      </c>
      <c r="K15" s="6">
        <v>-2.4E-2</v>
      </c>
      <c r="L15" s="6">
        <v>-2.7E-2</v>
      </c>
      <c r="M15" s="6">
        <v>-2.9000000000000001E-2</v>
      </c>
      <c r="N15" s="6">
        <v>-3.2000000000000001E-2</v>
      </c>
      <c r="O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</row>
    <row r="16" spans="1:27" x14ac:dyDescent="0.25">
      <c r="A16" s="9" t="s">
        <v>85</v>
      </c>
      <c r="B16" s="6">
        <v>-0.01</v>
      </c>
      <c r="C16" s="6">
        <v>-9.0000000000000011E-3</v>
      </c>
      <c r="D16" s="6">
        <v>-0.01</v>
      </c>
      <c r="E16" s="6">
        <v>-1.2E-2</v>
      </c>
      <c r="F16" s="6">
        <v>-1.4999999999999999E-2</v>
      </c>
      <c r="G16" s="6">
        <v>-1.8000000000000002E-2</v>
      </c>
      <c r="H16" s="6">
        <v>-2.1000000000000001E-2</v>
      </c>
      <c r="I16" s="6">
        <v>-2.5000000000000001E-2</v>
      </c>
      <c r="J16" s="6">
        <v>-2.8000000000000001E-2</v>
      </c>
      <c r="K16" s="6">
        <v>-3.3000000000000002E-2</v>
      </c>
      <c r="L16" s="6">
        <v>-3.6000000000000004E-2</v>
      </c>
      <c r="M16" s="6">
        <v>-0.04</v>
      </c>
      <c r="N16" s="6">
        <v>-4.4999999999999998E-2</v>
      </c>
      <c r="O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</row>
    <row r="17" spans="1:27" x14ac:dyDescent="0.25">
      <c r="A17" s="9" t="s">
        <v>86</v>
      </c>
      <c r="B17" s="6">
        <v>-1.2E-2</v>
      </c>
      <c r="C17" s="6">
        <v>-1.2E-2</v>
      </c>
      <c r="D17" s="6">
        <v>-1.4999999999999999E-2</v>
      </c>
      <c r="E17" s="6">
        <v>-1.8000000000000002E-2</v>
      </c>
      <c r="F17" s="6">
        <v>-2.1000000000000001E-2</v>
      </c>
      <c r="G17" s="6">
        <v>-2.5000000000000001E-2</v>
      </c>
      <c r="H17" s="6">
        <v>-0.03</v>
      </c>
      <c r="I17" s="6">
        <v>-3.5000000000000003E-2</v>
      </c>
      <c r="J17" s="6">
        <v>-0.04</v>
      </c>
      <c r="K17" s="6">
        <v>-4.5999999999999999E-2</v>
      </c>
      <c r="L17" s="6">
        <v>-5.2000000000000005E-2</v>
      </c>
      <c r="M17" s="6">
        <v>-5.7000000000000002E-2</v>
      </c>
      <c r="N17" s="6">
        <v>-6.3E-2</v>
      </c>
      <c r="O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</row>
    <row r="18" spans="1:27" x14ac:dyDescent="0.25">
      <c r="A18" s="9" t="s">
        <v>87</v>
      </c>
      <c r="B18" s="6">
        <v>-1.4E-2</v>
      </c>
      <c r="C18" s="6">
        <v>-1.6E-2</v>
      </c>
      <c r="D18" s="6">
        <v>-1.9E-2</v>
      </c>
      <c r="E18" s="6">
        <v>-2.3E-2</v>
      </c>
      <c r="F18" s="6">
        <v>-2.8000000000000001E-2</v>
      </c>
      <c r="G18" s="6">
        <v>-3.3000000000000002E-2</v>
      </c>
      <c r="H18" s="6">
        <v>-3.9E-2</v>
      </c>
      <c r="I18" s="6">
        <v>-4.4999999999999998E-2</v>
      </c>
      <c r="J18" s="6">
        <v>-5.2000000000000005E-2</v>
      </c>
      <c r="K18" s="6">
        <v>-0.06</v>
      </c>
      <c r="L18" s="6">
        <v>-6.6000000000000003E-2</v>
      </c>
      <c r="M18" s="6">
        <v>-7.2999999999999995E-2</v>
      </c>
      <c r="N18" s="6">
        <v>-0.08</v>
      </c>
      <c r="O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</row>
    <row r="19" spans="1:27" x14ac:dyDescent="0.25">
      <c r="A19" s="9" t="s">
        <v>88</v>
      </c>
      <c r="B19" s="6">
        <v>-2.9000000000000001E-2</v>
      </c>
      <c r="C19" s="6">
        <v>-0.03</v>
      </c>
      <c r="D19" s="6">
        <v>-3.6000000000000004E-2</v>
      </c>
      <c r="E19" s="6">
        <v>-4.3000000000000003E-2</v>
      </c>
      <c r="F19" s="6">
        <v>-5.2000000000000005E-2</v>
      </c>
      <c r="G19" s="6">
        <v>-6.2E-2</v>
      </c>
      <c r="H19" s="6">
        <v>-7.3999999999999996E-2</v>
      </c>
      <c r="I19" s="6">
        <v>-8.7000000000000008E-2</v>
      </c>
      <c r="J19" s="6">
        <v>-0.1</v>
      </c>
      <c r="K19" s="6">
        <v>-0.115</v>
      </c>
      <c r="L19" s="6">
        <v>-0.13</v>
      </c>
      <c r="M19" s="6">
        <v>-0.14000000000000001</v>
      </c>
      <c r="N19" s="6">
        <v>-0.155</v>
      </c>
      <c r="O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</row>
    <row r="20" spans="1:27" x14ac:dyDescent="0.25">
      <c r="A20" s="9" t="s">
        <v>89</v>
      </c>
      <c r="B20" s="6">
        <v>-1.2E-2</v>
      </c>
      <c r="C20" s="6">
        <v>-1.7000000000000001E-2</v>
      </c>
      <c r="D20" s="6">
        <v>-2.1000000000000001E-2</v>
      </c>
      <c r="E20" s="6">
        <v>-2.6000000000000002E-2</v>
      </c>
      <c r="F20" s="6">
        <v>-3.1E-2</v>
      </c>
      <c r="G20" s="6">
        <v>-3.6999999999999998E-2</v>
      </c>
      <c r="H20" s="6">
        <v>-4.4999999999999998E-2</v>
      </c>
      <c r="I20" s="6">
        <v>-5.2000000000000005E-2</v>
      </c>
      <c r="J20" s="6">
        <v>-6.0999999999999999E-2</v>
      </c>
      <c r="K20" s="6">
        <v>-7.0000000000000007E-2</v>
      </c>
      <c r="L20" s="6">
        <v>-7.9000000000000001E-2</v>
      </c>
      <c r="M20" s="6">
        <v>-8.7000000000000008E-2</v>
      </c>
      <c r="N20" s="6">
        <v>-9.5000000000000001E-2</v>
      </c>
      <c r="O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</row>
    <row r="21" spans="1:27" x14ac:dyDescent="0.25">
      <c r="A21" s="9" t="s">
        <v>90</v>
      </c>
      <c r="B21" s="6">
        <v>-1.6E-2</v>
      </c>
      <c r="C21" s="6">
        <v>-0.02</v>
      </c>
      <c r="D21" s="6">
        <v>-2.4E-2</v>
      </c>
      <c r="E21" s="6">
        <v>-2.9000000000000001E-2</v>
      </c>
      <c r="F21" s="6">
        <v>-3.5000000000000003E-2</v>
      </c>
      <c r="G21" s="6">
        <v>-4.2000000000000003E-2</v>
      </c>
      <c r="H21" s="6">
        <v>-5.1000000000000004E-2</v>
      </c>
      <c r="I21" s="6">
        <v>-5.9000000000000004E-2</v>
      </c>
      <c r="J21" s="6">
        <v>-6.8000000000000005E-2</v>
      </c>
      <c r="K21" s="6">
        <v>-7.9000000000000001E-2</v>
      </c>
      <c r="L21" s="6">
        <v>-8.7999999999999995E-2</v>
      </c>
      <c r="M21" s="6">
        <v>-9.8000000000000004E-2</v>
      </c>
      <c r="N21" s="6">
        <v>-0.108</v>
      </c>
      <c r="O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</row>
    <row r="22" spans="1:27" s="11" customFormat="1" x14ac:dyDescent="0.25">
      <c r="A22" s="9" t="s">
        <v>91</v>
      </c>
      <c r="B22" s="6">
        <v>-3.1E-2</v>
      </c>
      <c r="C22" s="6">
        <v>-4.2000000000000003E-2</v>
      </c>
      <c r="D22" s="6">
        <v>-5.1000000000000004E-2</v>
      </c>
      <c r="E22" s="6">
        <v>-6.0999999999999999E-2</v>
      </c>
      <c r="F22" s="6">
        <v>-7.3999999999999996E-2</v>
      </c>
      <c r="G22" s="6">
        <v>-8.7999999999999995E-2</v>
      </c>
      <c r="H22" s="6">
        <v>-0.106</v>
      </c>
      <c r="I22" s="6">
        <v>-0.124</v>
      </c>
      <c r="J22" s="6">
        <v>-0.14300000000000002</v>
      </c>
      <c r="K22" s="6">
        <v>-0.16500000000000001</v>
      </c>
      <c r="L22" s="6">
        <v>-0.186</v>
      </c>
      <c r="M22" s="6">
        <v>-0.20200000000000001</v>
      </c>
      <c r="N22" s="6">
        <v>-0.223</v>
      </c>
      <c r="O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</row>
    <row r="23" spans="1:27" x14ac:dyDescent="0.25">
      <c r="A23" s="9" t="s">
        <v>92</v>
      </c>
      <c r="B23" s="6">
        <v>-0.33</v>
      </c>
      <c r="C23" s="6">
        <v>-0.34500000000000003</v>
      </c>
      <c r="D23" s="6">
        <v>-0.37</v>
      </c>
      <c r="E23" s="6">
        <v>-0.4</v>
      </c>
      <c r="F23" s="6">
        <v>-0.43</v>
      </c>
      <c r="G23" s="6">
        <v>-0.47000000000000003</v>
      </c>
      <c r="H23" s="6">
        <v>-0.53</v>
      </c>
      <c r="I23" s="6">
        <v>-0.6</v>
      </c>
      <c r="J23" s="6">
        <v>-0.71</v>
      </c>
      <c r="K23" s="6">
        <v>-0.95000000000000007</v>
      </c>
      <c r="L23" s="6">
        <v>-1.24</v>
      </c>
      <c r="M23" s="6">
        <v>-1.56</v>
      </c>
      <c r="N23" s="6">
        <v>-1.9000000000000001</v>
      </c>
      <c r="O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</row>
    <row r="24" spans="1:27" x14ac:dyDescent="0.25">
      <c r="A24" s="9" t="s">
        <v>93</v>
      </c>
      <c r="B24" s="6">
        <v>-0.12</v>
      </c>
      <c r="C24" s="6">
        <v>-0.14499999999999999</v>
      </c>
      <c r="D24" s="6">
        <v>-0.17</v>
      </c>
      <c r="E24" s="6">
        <v>-0.20500000000000002</v>
      </c>
      <c r="F24" s="6">
        <v>-0.24</v>
      </c>
      <c r="G24" s="6">
        <v>-0.28000000000000003</v>
      </c>
      <c r="H24" s="6">
        <v>-0.33</v>
      </c>
      <c r="I24" s="6">
        <v>-0.39</v>
      </c>
      <c r="J24" s="6">
        <v>-0.45</v>
      </c>
      <c r="K24" s="6">
        <v>-0.53</v>
      </c>
      <c r="L24" s="6">
        <v>-0.62</v>
      </c>
      <c r="M24" s="6">
        <v>-0.72</v>
      </c>
      <c r="N24" s="6">
        <v>-0.84</v>
      </c>
      <c r="O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</row>
    <row r="25" spans="1:27" x14ac:dyDescent="0.25">
      <c r="A25" s="9" t="s">
        <v>95</v>
      </c>
      <c r="B25" s="6">
        <v>-0.06</v>
      </c>
      <c r="C25" s="6">
        <v>-7.8E-2</v>
      </c>
      <c r="D25" s="6">
        <v>-9.8000000000000004E-2</v>
      </c>
      <c r="E25" s="6">
        <v>-0.12</v>
      </c>
      <c r="F25" s="6">
        <v>-0.14899999999999999</v>
      </c>
      <c r="G25" s="6">
        <v>-0.18</v>
      </c>
      <c r="H25" s="6">
        <v>-0.22</v>
      </c>
      <c r="I25" s="6">
        <v>-0.25</v>
      </c>
      <c r="J25" s="6">
        <v>-0.30499999999999999</v>
      </c>
      <c r="K25" s="6">
        <v>-0.35499999999999998</v>
      </c>
      <c r="L25" s="6">
        <v>-0.4</v>
      </c>
      <c r="M25" s="6">
        <v>-0.44</v>
      </c>
      <c r="N25" s="6">
        <v>-0.48</v>
      </c>
      <c r="O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</row>
    <row r="26" spans="1:27" x14ac:dyDescent="0.25">
      <c r="A26" s="9" t="s">
        <v>96</v>
      </c>
      <c r="B26" s="6">
        <v>-0.08</v>
      </c>
      <c r="C26" s="6">
        <v>-0.105</v>
      </c>
      <c r="D26" s="6">
        <v>-0.13</v>
      </c>
      <c r="E26" s="6">
        <v>-0.16</v>
      </c>
      <c r="F26" s="6">
        <v>-0.19500000000000001</v>
      </c>
      <c r="G26" s="6">
        <v>-0.24</v>
      </c>
      <c r="H26" s="6">
        <v>-0.28999999999999998</v>
      </c>
      <c r="I26" s="6">
        <v>-0.34</v>
      </c>
      <c r="J26" s="6">
        <v>-0.39500000000000002</v>
      </c>
      <c r="K26" s="6">
        <v>-0.46</v>
      </c>
      <c r="L26" s="6">
        <v>-0.51</v>
      </c>
      <c r="M26" s="6">
        <v>-0.57000000000000006</v>
      </c>
      <c r="N26" s="6">
        <v>-0.63</v>
      </c>
      <c r="O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</row>
    <row r="27" spans="1:27" x14ac:dyDescent="0.25">
      <c r="A27" s="9" t="s">
        <v>94</v>
      </c>
      <c r="B27" s="6">
        <v>-4.4999999999999998E-2</v>
      </c>
      <c r="C27" s="6">
        <v>-0.06</v>
      </c>
      <c r="D27" s="6">
        <v>-7.4999999999999997E-2</v>
      </c>
      <c r="E27" s="6">
        <v>-9.2999999999999999E-2</v>
      </c>
      <c r="F27" s="6">
        <v>-0.11700000000000001</v>
      </c>
      <c r="G27" s="6">
        <v>-0.14200000000000002</v>
      </c>
      <c r="H27" s="6">
        <v>-0.17400000000000002</v>
      </c>
      <c r="I27" s="6">
        <v>-0.20700000000000002</v>
      </c>
      <c r="J27" s="6">
        <v>-0.245</v>
      </c>
      <c r="K27" s="6">
        <v>-0.28500000000000003</v>
      </c>
      <c r="L27" s="6">
        <v>-0.32</v>
      </c>
      <c r="M27" s="6">
        <v>-0.35000000000000003</v>
      </c>
      <c r="N27" s="6">
        <v>-0.38500000000000001</v>
      </c>
      <c r="O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</row>
    <row r="28" spans="1:27" x14ac:dyDescent="0.25">
      <c r="A28" s="9" t="s">
        <v>97</v>
      </c>
      <c r="B28" s="6">
        <v>-2.4E-2</v>
      </c>
      <c r="C28" s="6">
        <v>-3.2000000000000001E-2</v>
      </c>
      <c r="D28" s="6">
        <v>-0.04</v>
      </c>
      <c r="E28" s="6">
        <v>-0.05</v>
      </c>
      <c r="F28" s="6">
        <v>-6.0999999999999999E-2</v>
      </c>
      <c r="G28" s="6">
        <v>-7.4999999999999997E-2</v>
      </c>
      <c r="H28" s="6">
        <v>-0.09</v>
      </c>
      <c r="I28" s="6">
        <v>-0.107</v>
      </c>
      <c r="J28" s="6">
        <v>-1.2250000000000001</v>
      </c>
      <c r="K28" s="6">
        <v>-0.14599999999999999</v>
      </c>
      <c r="L28" s="6">
        <v>-0.16200000000000001</v>
      </c>
      <c r="M28" s="6">
        <v>-0.182</v>
      </c>
      <c r="N28" s="6">
        <v>-0.19800000000000001</v>
      </c>
      <c r="O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</row>
    <row r="29" spans="1:27" x14ac:dyDescent="0.25">
      <c r="A29" s="9" t="s">
        <v>98</v>
      </c>
      <c r="B29" s="6">
        <v>-2.8000000000000001E-2</v>
      </c>
      <c r="C29" s="6">
        <v>-3.7999999999999999E-2</v>
      </c>
      <c r="D29" s="6">
        <v>-4.7E-2</v>
      </c>
      <c r="E29" s="6">
        <v>-5.9000000000000004E-2</v>
      </c>
      <c r="F29" s="6">
        <v>-7.2999999999999995E-2</v>
      </c>
      <c r="G29" s="6">
        <v>-8.8999999999999996E-2</v>
      </c>
      <c r="H29" s="6">
        <v>-0.106</v>
      </c>
      <c r="I29" s="6">
        <v>-0.126</v>
      </c>
      <c r="J29" s="6">
        <v>-0.14799999999999999</v>
      </c>
      <c r="K29" s="6">
        <v>-0.17200000000000001</v>
      </c>
      <c r="L29" s="6">
        <v>-0.191</v>
      </c>
      <c r="M29" s="6">
        <v>-0.214</v>
      </c>
      <c r="N29" s="6">
        <v>-0.23200000000000001</v>
      </c>
      <c r="O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</row>
    <row r="30" spans="1:27" x14ac:dyDescent="0.25">
      <c r="A30" s="9" t="s">
        <v>99</v>
      </c>
      <c r="B30" s="6">
        <v>-3.9E-2</v>
      </c>
      <c r="C30" s="6">
        <v>-0.05</v>
      </c>
      <c r="D30" s="6">
        <v>-6.0999999999999999E-2</v>
      </c>
      <c r="E30" s="6">
        <v>-7.4999999999999997E-2</v>
      </c>
      <c r="F30" s="6">
        <v>-9.1999999999999998E-2</v>
      </c>
      <c r="G30" s="6">
        <v>-0.112</v>
      </c>
      <c r="H30" s="6">
        <v>-0.13400000000000001</v>
      </c>
      <c r="I30" s="6">
        <v>-0.159</v>
      </c>
      <c r="J30" s="6">
        <v>-0.18</v>
      </c>
      <c r="K30" s="6">
        <v>-0.215</v>
      </c>
      <c r="L30" s="6">
        <v>-0.24</v>
      </c>
      <c r="M30" s="6">
        <v>-0.26500000000000001</v>
      </c>
      <c r="N30" s="6">
        <v>-0.28999999999999998</v>
      </c>
      <c r="O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</row>
    <row r="31" spans="1:27" x14ac:dyDescent="0.25">
      <c r="A31" s="9" t="s">
        <v>100</v>
      </c>
      <c r="B31" s="6">
        <v>-1.2E-2</v>
      </c>
      <c r="C31" s="6">
        <v>-1.8000000000000002E-2</v>
      </c>
      <c r="D31" s="6">
        <v>-2.1999999999999999E-2</v>
      </c>
      <c r="E31" s="6">
        <v>-2.7E-2</v>
      </c>
      <c r="F31" s="6">
        <v>-3.3000000000000002E-2</v>
      </c>
      <c r="G31" s="6">
        <v>-4.1000000000000002E-2</v>
      </c>
      <c r="H31" s="6">
        <v>-4.9000000000000002E-2</v>
      </c>
      <c r="I31" s="6">
        <v>-5.8000000000000003E-2</v>
      </c>
      <c r="J31" s="6">
        <v>-6.8000000000000005E-2</v>
      </c>
      <c r="K31" s="6">
        <v>-7.9000000000000001E-2</v>
      </c>
      <c r="L31" s="6">
        <v>-8.7999999999999995E-2</v>
      </c>
      <c r="M31" s="6">
        <v>-9.8000000000000004E-2</v>
      </c>
      <c r="N31" s="6">
        <v>-0.108</v>
      </c>
      <c r="O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</row>
    <row r="32" spans="1:27" x14ac:dyDescent="0.25">
      <c r="A32" s="9" t="s">
        <v>101</v>
      </c>
      <c r="B32" s="6">
        <v>-1.6E-2</v>
      </c>
      <c r="C32" s="6">
        <v>-2.1999999999999999E-2</v>
      </c>
      <c r="D32" s="6">
        <v>-2.8000000000000001E-2</v>
      </c>
      <c r="E32" s="6">
        <v>-3.4000000000000002E-2</v>
      </c>
      <c r="F32" s="6">
        <v>-4.1000000000000002E-2</v>
      </c>
      <c r="G32" s="6">
        <v>-0.05</v>
      </c>
      <c r="H32" s="6">
        <v>-0.06</v>
      </c>
      <c r="I32" s="6">
        <v>-7.1000000000000008E-2</v>
      </c>
      <c r="J32" s="6">
        <v>-8.3000000000000004E-2</v>
      </c>
      <c r="K32" s="6">
        <v>-9.6000000000000002E-2</v>
      </c>
      <c r="L32" s="6">
        <v>-0.106</v>
      </c>
      <c r="M32" s="6">
        <v>-0.11900000000000001</v>
      </c>
      <c r="N32" s="6">
        <v>-0.13100000000000001</v>
      </c>
      <c r="O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</row>
    <row r="33" spans="1:27" x14ac:dyDescent="0.25">
      <c r="A33" s="9" t="s">
        <v>102</v>
      </c>
      <c r="B33" s="6">
        <v>-0.02</v>
      </c>
      <c r="C33" s="6">
        <v>-2.8000000000000001E-2</v>
      </c>
      <c r="D33" s="6">
        <v>-3.5000000000000003E-2</v>
      </c>
      <c r="E33" s="6">
        <v>-4.3000000000000003E-2</v>
      </c>
      <c r="F33" s="6">
        <v>-5.2999999999999999E-2</v>
      </c>
      <c r="G33" s="6">
        <v>-6.4000000000000001E-2</v>
      </c>
      <c r="H33" s="6">
        <v>-7.5999999999999998E-2</v>
      </c>
      <c r="I33" s="6">
        <v>-0.09</v>
      </c>
      <c r="J33" s="6">
        <v>-0.106</v>
      </c>
      <c r="K33" s="6">
        <v>-0.122</v>
      </c>
      <c r="L33" s="6">
        <v>-0.13700000000000001</v>
      </c>
      <c r="M33" s="6">
        <v>-0.151</v>
      </c>
      <c r="N33" s="6">
        <v>-0.16500000000000001</v>
      </c>
      <c r="O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</row>
    <row r="34" spans="1:27" x14ac:dyDescent="0.25">
      <c r="A34" s="9" t="s">
        <v>103</v>
      </c>
      <c r="B34" s="6">
        <v>-6.0000000000000001E-3</v>
      </c>
      <c r="C34" s="6">
        <v>-9.0000000000000011E-3</v>
      </c>
      <c r="D34" s="6">
        <v>-1.0999999999999999E-2</v>
      </c>
      <c r="E34" s="6">
        <v>-1.4E-2</v>
      </c>
      <c r="F34" s="6">
        <v>-1.6E-2</v>
      </c>
      <c r="G34" s="6">
        <v>-0.02</v>
      </c>
      <c r="H34" s="6">
        <v>-2.3E-2</v>
      </c>
      <c r="I34" s="6">
        <v>-2.7E-2</v>
      </c>
      <c r="J34" s="6">
        <v>-3.2000000000000001E-2</v>
      </c>
      <c r="K34" s="6">
        <v>-3.5000000000000003E-2</v>
      </c>
      <c r="L34" s="6">
        <v>-0.04</v>
      </c>
      <c r="M34" s="6">
        <v>-4.3000000000000003E-2</v>
      </c>
      <c r="N34" s="6">
        <v>-4.7E-2</v>
      </c>
      <c r="O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</row>
    <row r="35" spans="1:27" x14ac:dyDescent="0.25">
      <c r="A35" s="9" t="s">
        <v>104</v>
      </c>
      <c r="B35" s="6">
        <v>-8.0000000000000002E-3</v>
      </c>
      <c r="C35" s="6">
        <v>-1.2E-2</v>
      </c>
      <c r="D35" s="6">
        <v>-1.4E-2</v>
      </c>
      <c r="E35" s="6">
        <v>-1.7000000000000001E-2</v>
      </c>
      <c r="F35" s="6">
        <v>-0.02</v>
      </c>
      <c r="G35" s="6">
        <v>-2.5000000000000001E-2</v>
      </c>
      <c r="H35" s="6">
        <v>-2.9000000000000001E-2</v>
      </c>
      <c r="I35" s="6">
        <v>-3.4000000000000002E-2</v>
      </c>
      <c r="J35" s="6">
        <v>-3.9E-2</v>
      </c>
      <c r="K35" s="6">
        <v>-4.3999999999999997E-2</v>
      </c>
      <c r="L35" s="6">
        <v>-4.9000000000000002E-2</v>
      </c>
      <c r="M35" s="6">
        <v>-5.3999999999999999E-2</v>
      </c>
      <c r="N35" s="6">
        <v>-0.06</v>
      </c>
      <c r="O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</row>
    <row r="36" spans="1:27" x14ac:dyDescent="0.25">
      <c r="A36" s="10" t="s">
        <v>110</v>
      </c>
      <c r="B36" s="7">
        <v>-0.04</v>
      </c>
      <c r="C36" s="7">
        <v>-4.8000000000000001E-2</v>
      </c>
      <c r="D36" s="7">
        <v>-5.8000000000000003E-2</v>
      </c>
      <c r="E36" s="7">
        <v>-7.0000000000000007E-2</v>
      </c>
      <c r="F36" s="7">
        <v>-8.4000000000000005E-2</v>
      </c>
      <c r="G36" s="7">
        <v>-0.1</v>
      </c>
      <c r="H36" s="7">
        <v>-0.12</v>
      </c>
      <c r="I36" s="7">
        <v>-0.14000000000000001</v>
      </c>
      <c r="J36" s="7">
        <v>-0.16</v>
      </c>
      <c r="K36" s="7">
        <v>-0.185</v>
      </c>
      <c r="L36" s="7">
        <v>-0.21</v>
      </c>
      <c r="M36" s="7">
        <v>-0.23</v>
      </c>
      <c r="N36" s="7">
        <v>-0.25</v>
      </c>
      <c r="O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</row>
    <row r="37" spans="1:27" x14ac:dyDescent="0.25">
      <c r="A37" s="10" t="s">
        <v>111</v>
      </c>
      <c r="B37" s="7">
        <v>-0.06</v>
      </c>
      <c r="C37" s="7">
        <v>-7.4999999999999997E-2</v>
      </c>
      <c r="D37" s="7">
        <v>-0.09</v>
      </c>
      <c r="E37" s="7">
        <v>-0.11</v>
      </c>
      <c r="F37" s="7">
        <v>-0.13</v>
      </c>
      <c r="G37" s="7">
        <v>-0.16</v>
      </c>
      <c r="H37" s="7">
        <v>-0.19</v>
      </c>
      <c r="I37" s="7">
        <v>-0.22</v>
      </c>
      <c r="J37" s="7">
        <v>-0.25</v>
      </c>
      <c r="K37" s="7">
        <v>-0.28999999999999998</v>
      </c>
      <c r="L37" s="7">
        <v>-0.32</v>
      </c>
      <c r="M37" s="7">
        <v>-0.36</v>
      </c>
      <c r="N37" s="7">
        <v>-0.4</v>
      </c>
      <c r="O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</row>
    <row r="38" spans="1:27" x14ac:dyDescent="0.25">
      <c r="A38" s="10" t="s">
        <v>112</v>
      </c>
      <c r="B38" s="7">
        <v>-0.14000000000000001</v>
      </c>
      <c r="C38" s="7">
        <v>-0.18</v>
      </c>
      <c r="D38" s="7">
        <v>-0.22</v>
      </c>
      <c r="E38" s="7">
        <v>-0.27</v>
      </c>
      <c r="F38" s="7">
        <v>-0.33</v>
      </c>
      <c r="G38" s="7">
        <v>-0.39</v>
      </c>
      <c r="H38" s="7">
        <v>-0.46</v>
      </c>
      <c r="I38" s="7">
        <v>-0.54</v>
      </c>
      <c r="J38" s="7">
        <v>-0.63</v>
      </c>
      <c r="K38" s="7">
        <v>-0.72</v>
      </c>
      <c r="L38" s="7">
        <v>-0.81</v>
      </c>
      <c r="M38" s="7">
        <v>-0.89</v>
      </c>
      <c r="N38" s="7">
        <v>-0.97</v>
      </c>
      <c r="O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</row>
    <row r="39" spans="1:27" x14ac:dyDescent="0.25">
      <c r="A39" s="10" t="s">
        <v>105</v>
      </c>
      <c r="B39" s="7">
        <v>-4.0000000000000001E-3</v>
      </c>
      <c r="C39" s="7">
        <v>-5.0000000000000001E-3</v>
      </c>
      <c r="D39" s="7">
        <v>-6.0000000000000001E-3</v>
      </c>
      <c r="E39" s="7">
        <v>-8.0000000000000002E-3</v>
      </c>
      <c r="F39" s="7">
        <v>-9.0000000000000011E-3</v>
      </c>
      <c r="G39" s="7">
        <v>-1.0999999999999999E-2</v>
      </c>
      <c r="H39" s="7">
        <v>-1.3000000000000001E-2</v>
      </c>
      <c r="I39" s="7">
        <v>-1.4999999999999999E-2</v>
      </c>
      <c r="J39" s="7">
        <v>-1.8000000000000002E-2</v>
      </c>
      <c r="K39" s="7">
        <v>-0.02</v>
      </c>
      <c r="L39" s="7">
        <v>-2.3E-2</v>
      </c>
      <c r="M39" s="7">
        <v>-2.5000000000000001E-2</v>
      </c>
      <c r="N39" s="7">
        <v>-2.7E-2</v>
      </c>
      <c r="O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</row>
    <row r="40" spans="1:27" x14ac:dyDescent="0.25">
      <c r="A40" s="10" t="s">
        <v>106</v>
      </c>
      <c r="B40" s="7">
        <v>-6.0000000000000001E-3</v>
      </c>
      <c r="C40" s="7">
        <v>-8.0000000000000002E-3</v>
      </c>
      <c r="D40" s="7">
        <v>-9.0000000000000011E-3</v>
      </c>
      <c r="E40" s="7">
        <v>-1.0999999999999999E-2</v>
      </c>
      <c r="F40" s="7">
        <v>-1.3000000000000001E-2</v>
      </c>
      <c r="G40" s="7">
        <v>-1.6E-2</v>
      </c>
      <c r="H40" s="7">
        <v>-1.9E-2</v>
      </c>
      <c r="I40" s="7">
        <v>-2.1999999999999999E-2</v>
      </c>
      <c r="J40" s="7">
        <v>-2.5000000000000001E-2</v>
      </c>
      <c r="K40" s="7">
        <v>-2.9000000000000001E-2</v>
      </c>
      <c r="L40" s="7">
        <v>-3.2000000000000001E-2</v>
      </c>
      <c r="M40" s="7">
        <v>-3.6000000000000004E-2</v>
      </c>
      <c r="N40" s="7">
        <v>-0.04</v>
      </c>
      <c r="O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</row>
    <row r="41" spans="1:27" x14ac:dyDescent="0.25">
      <c r="A41" s="10" t="s">
        <v>107</v>
      </c>
      <c r="B41" s="7">
        <v>-0.01</v>
      </c>
      <c r="C41" s="7">
        <v>-1.2E-2</v>
      </c>
      <c r="D41" s="7">
        <v>-1.4999999999999999E-2</v>
      </c>
      <c r="E41" s="7">
        <v>-1.8000000000000002E-2</v>
      </c>
      <c r="F41" s="7">
        <v>-2.1000000000000001E-2</v>
      </c>
      <c r="G41" s="7">
        <v>-2.5000000000000001E-2</v>
      </c>
      <c r="H41" s="7">
        <v>-0.03</v>
      </c>
      <c r="I41" s="7">
        <v>-3.5000000000000003E-2</v>
      </c>
      <c r="J41" s="7">
        <v>-0.04</v>
      </c>
      <c r="K41" s="7">
        <v>-4.5999999999999999E-2</v>
      </c>
      <c r="L41" s="7">
        <v>-5.2000000000000005E-2</v>
      </c>
      <c r="M41" s="7">
        <v>-5.7000000000000002E-2</v>
      </c>
      <c r="N41" s="7">
        <v>-6.3E-2</v>
      </c>
      <c r="O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</row>
    <row r="42" spans="1:27" x14ac:dyDescent="0.25">
      <c r="A42" s="10" t="s">
        <v>108</v>
      </c>
      <c r="B42" s="7">
        <v>-1.4E-2</v>
      </c>
      <c r="C42" s="7">
        <v>-1.8000000000000002E-2</v>
      </c>
      <c r="D42" s="7">
        <v>-2.1999999999999999E-2</v>
      </c>
      <c r="E42" s="7">
        <v>-2.7E-2</v>
      </c>
      <c r="F42" s="7">
        <v>-3.3000000000000002E-2</v>
      </c>
      <c r="G42" s="7">
        <v>-3.9E-2</v>
      </c>
      <c r="H42" s="7">
        <v>-4.5999999999999999E-2</v>
      </c>
      <c r="I42" s="7">
        <v>-5.3999999999999999E-2</v>
      </c>
      <c r="J42" s="7">
        <v>-6.3E-2</v>
      </c>
      <c r="K42" s="7">
        <v>-7.2000000000000008E-2</v>
      </c>
      <c r="L42" s="7">
        <v>-8.1000000000000003E-2</v>
      </c>
      <c r="M42" s="7">
        <v>-8.8999999999999996E-2</v>
      </c>
      <c r="N42" s="7">
        <v>-9.7000000000000003E-2</v>
      </c>
      <c r="O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</row>
    <row r="43" spans="1:27" x14ac:dyDescent="0.25">
      <c r="A43" s="10" t="s">
        <v>109</v>
      </c>
      <c r="B43" s="7">
        <v>-2.5000000000000001E-2</v>
      </c>
      <c r="C43" s="7">
        <v>-0.03</v>
      </c>
      <c r="D43" s="7">
        <v>-3.6000000000000004E-2</v>
      </c>
      <c r="E43" s="7">
        <v>-4.3000000000000003E-2</v>
      </c>
      <c r="F43" s="7">
        <v>-5.2000000000000005E-2</v>
      </c>
      <c r="G43" s="7">
        <v>-6.2E-2</v>
      </c>
      <c r="H43" s="7">
        <v>-7.3999999999999996E-2</v>
      </c>
      <c r="I43" s="7">
        <v>-8.7000000000000008E-2</v>
      </c>
      <c r="J43" s="7">
        <v>-0.1</v>
      </c>
      <c r="K43" s="7">
        <v>-0.115</v>
      </c>
      <c r="L43" s="7">
        <v>-0.13</v>
      </c>
      <c r="M43" s="7">
        <v>-0.14000000000000001</v>
      </c>
      <c r="N43" s="7">
        <v>-0.155</v>
      </c>
      <c r="O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</row>
    <row r="44" spans="1:27" x14ac:dyDescent="0.25">
      <c r="A44" s="9" t="s">
        <v>113</v>
      </c>
      <c r="B44" s="6">
        <v>-2E-3</v>
      </c>
      <c r="C44" s="6">
        <v>-2E-3</v>
      </c>
      <c r="D44" s="6">
        <v>-2E-3</v>
      </c>
      <c r="E44" s="6">
        <v>-3.0000000000000001E-3</v>
      </c>
      <c r="F44" s="6">
        <v>-4.0000000000000001E-3</v>
      </c>
      <c r="G44" s="6">
        <v>-5.0000000000000001E-3</v>
      </c>
      <c r="H44" s="6">
        <v>-7.0000000000000001E-3</v>
      </c>
      <c r="I44" s="6">
        <v>-9.0000000000000011E-3</v>
      </c>
      <c r="J44" s="6">
        <v>-1.0999999999999999E-2</v>
      </c>
      <c r="K44" s="6">
        <v>-1.3000000000000001E-2</v>
      </c>
      <c r="L44" s="6">
        <v>-1.6E-2</v>
      </c>
      <c r="M44" s="6">
        <v>-1.8000000000000002E-2</v>
      </c>
      <c r="N44" s="6">
        <v>-0.02</v>
      </c>
      <c r="O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</row>
    <row r="45" spans="1:27" x14ac:dyDescent="0.25">
      <c r="A45" s="9" t="s">
        <v>117</v>
      </c>
      <c r="B45" s="6">
        <v>-0.03</v>
      </c>
      <c r="C45" s="6">
        <v>-3.6999999999999998E-2</v>
      </c>
      <c r="D45" s="6">
        <v>-4.4999999999999998E-2</v>
      </c>
      <c r="E45" s="6">
        <v>-5.5E-2</v>
      </c>
      <c r="F45" s="6">
        <v>-6.5000000000000002E-2</v>
      </c>
      <c r="G45" s="6">
        <v>-0.08</v>
      </c>
      <c r="H45" s="6">
        <v>-9.5000000000000001E-2</v>
      </c>
      <c r="I45" s="6">
        <v>-0.11</v>
      </c>
      <c r="J45" s="6">
        <v>-0.125</v>
      </c>
      <c r="K45" s="6">
        <v>-0.14499999999999999</v>
      </c>
      <c r="L45" s="6">
        <v>-0.16</v>
      </c>
      <c r="M45" s="6">
        <v>-0.18</v>
      </c>
      <c r="N45" s="6">
        <v>-0.2</v>
      </c>
      <c r="O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</row>
    <row r="46" spans="1:27" x14ac:dyDescent="0.25">
      <c r="A46" s="9" t="s">
        <v>129</v>
      </c>
      <c r="B46" s="6">
        <v>-7.0000000000000007E-2</v>
      </c>
      <c r="C46" s="6">
        <v>-0.9</v>
      </c>
      <c r="D46" s="6">
        <v>-0.11</v>
      </c>
      <c r="E46" s="6">
        <v>-0.13500000000000001</v>
      </c>
      <c r="F46" s="6">
        <v>-0.16500000000000001</v>
      </c>
      <c r="G46" s="6">
        <v>-0.19500000000000001</v>
      </c>
      <c r="H46" s="6">
        <v>-0.23</v>
      </c>
      <c r="I46" s="6">
        <v>-0.27</v>
      </c>
      <c r="J46" s="6">
        <v>-0.315</v>
      </c>
      <c r="K46" s="6">
        <v>-0.36</v>
      </c>
      <c r="L46" s="6">
        <v>-0.40500000000000003</v>
      </c>
      <c r="M46" s="6">
        <v>-0.44500000000000001</v>
      </c>
      <c r="N46" s="6">
        <v>-0.48499999999999999</v>
      </c>
      <c r="O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</row>
    <row r="47" spans="1:27" x14ac:dyDescent="0.25">
      <c r="A47" s="9" t="s">
        <v>114</v>
      </c>
      <c r="B47" s="6">
        <v>-2E-3</v>
      </c>
      <c r="C47" s="6">
        <v>-2.5000000000000001E-3</v>
      </c>
      <c r="D47" s="6">
        <v>-3.0000000000000001E-3</v>
      </c>
      <c r="E47" s="6">
        <v>-4.0000000000000001E-3</v>
      </c>
      <c r="F47" s="6">
        <v>-4.5000000000000005E-3</v>
      </c>
      <c r="G47" s="6">
        <v>-5.4999999999999997E-3</v>
      </c>
      <c r="H47" s="6">
        <v>-6.5000000000000006E-3</v>
      </c>
      <c r="I47" s="6">
        <v>-7.4999999999999997E-3</v>
      </c>
      <c r="J47" s="6">
        <v>-9.0000000000000011E-3</v>
      </c>
      <c r="K47" s="6">
        <v>-0.01</v>
      </c>
      <c r="L47" s="6">
        <v>-1.15E-2</v>
      </c>
      <c r="M47" s="6">
        <v>-1.2500000000000001E-2</v>
      </c>
      <c r="N47" s="6">
        <v>-1.35E-2</v>
      </c>
      <c r="O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</row>
    <row r="48" spans="1:27" x14ac:dyDescent="0.25">
      <c r="A48" s="9" t="s">
        <v>115</v>
      </c>
      <c r="B48" s="6">
        <v>-3.0000000000000001E-3</v>
      </c>
      <c r="C48" s="6">
        <v>-4.0000000000000001E-3</v>
      </c>
      <c r="D48" s="6">
        <v>-4.5000000000000005E-3</v>
      </c>
      <c r="E48" s="6">
        <v>-5.4999999999999997E-3</v>
      </c>
      <c r="F48" s="6">
        <v>-6.5000000000000006E-3</v>
      </c>
      <c r="G48" s="6">
        <v>-8.0000000000000002E-3</v>
      </c>
      <c r="H48" s="6">
        <v>-9.4999999999999998E-3</v>
      </c>
      <c r="I48" s="6">
        <v>-1.0999999999999999E-2</v>
      </c>
      <c r="J48" s="6">
        <v>-1.2500000000000001E-2</v>
      </c>
      <c r="K48" s="6">
        <v>-1.4500000000000001E-2</v>
      </c>
      <c r="L48" s="6">
        <v>-1.6E-2</v>
      </c>
      <c r="M48" s="6">
        <v>-1.8000000000000002E-2</v>
      </c>
      <c r="N48" s="6">
        <v>-0.02</v>
      </c>
      <c r="O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</row>
    <row r="49" spans="1:27" s="11" customFormat="1" x14ac:dyDescent="0.25">
      <c r="A49" s="9" t="s">
        <v>116</v>
      </c>
      <c r="B49" s="6">
        <v>-1.2E-2</v>
      </c>
      <c r="C49" s="6">
        <v>-1.4999999999999999E-2</v>
      </c>
      <c r="D49" s="6">
        <v>-1.8000000000000002E-2</v>
      </c>
      <c r="E49" s="6">
        <v>-2.1000000000000001E-2</v>
      </c>
      <c r="F49" s="6">
        <v>-2.6000000000000002E-2</v>
      </c>
      <c r="G49" s="6">
        <v>-3.1E-2</v>
      </c>
      <c r="H49" s="6">
        <v>-3.6999999999999998E-2</v>
      </c>
      <c r="I49" s="6">
        <v>-4.3000000000000003E-2</v>
      </c>
      <c r="J49" s="6">
        <v>-0.05</v>
      </c>
      <c r="K49" s="6">
        <v>-5.7000000000000002E-2</v>
      </c>
      <c r="L49" s="6">
        <v>-6.5000000000000002E-2</v>
      </c>
      <c r="M49" s="6">
        <v>-7.0000000000000007E-2</v>
      </c>
      <c r="N49" s="6">
        <v>-7.6999999999999999E-2</v>
      </c>
      <c r="O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</row>
    <row r="50" spans="1:27" x14ac:dyDescent="0.25">
      <c r="A50" s="9" t="s">
        <v>118</v>
      </c>
      <c r="B50" s="6">
        <v>0</v>
      </c>
      <c r="C50" s="6">
        <v>1E-3</v>
      </c>
      <c r="D50" s="6">
        <v>1E-3</v>
      </c>
      <c r="E50" s="6">
        <v>1E-3</v>
      </c>
      <c r="F50" s="6">
        <v>2E-3</v>
      </c>
      <c r="G50" s="6">
        <v>2E-3</v>
      </c>
      <c r="H50" s="6">
        <v>2E-3</v>
      </c>
      <c r="I50" s="6">
        <v>3.0000000000000001E-3</v>
      </c>
      <c r="J50" s="6">
        <v>3.0000000000000001E-3</v>
      </c>
      <c r="K50" s="6">
        <v>4.0000000000000001E-3</v>
      </c>
      <c r="L50" s="6">
        <v>4.0000000000000001E-3</v>
      </c>
      <c r="M50" s="6">
        <v>4.0000000000000001E-3</v>
      </c>
      <c r="N50" s="6">
        <v>5.0000000000000001E-3</v>
      </c>
      <c r="O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</row>
    <row r="51" spans="1:27" x14ac:dyDescent="0.25">
      <c r="A51" s="9" t="s">
        <v>119</v>
      </c>
      <c r="B51" s="6">
        <v>0</v>
      </c>
      <c r="C51" s="6">
        <v>1E-3</v>
      </c>
      <c r="D51" s="6">
        <v>1E-3</v>
      </c>
      <c r="E51" s="6">
        <v>1E-3</v>
      </c>
      <c r="F51" s="6">
        <v>2E-3</v>
      </c>
      <c r="G51" s="6">
        <v>2E-3</v>
      </c>
      <c r="H51" s="6">
        <v>2E-3</v>
      </c>
      <c r="I51" s="6">
        <v>3.0000000000000001E-3</v>
      </c>
      <c r="J51" s="6">
        <v>3.0000000000000001E-3</v>
      </c>
      <c r="K51" s="6">
        <v>4.0000000000000001E-3</v>
      </c>
      <c r="L51" s="6">
        <v>4.0000000000000001E-3</v>
      </c>
      <c r="M51" s="6">
        <v>4.0000000000000001E-3</v>
      </c>
      <c r="N51" s="6">
        <v>5.0000000000000001E-3</v>
      </c>
      <c r="O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</row>
    <row r="52" spans="1:27" x14ac:dyDescent="0.25">
      <c r="A52" s="9" t="s">
        <v>120</v>
      </c>
      <c r="B52" s="6">
        <v>2E-3</v>
      </c>
      <c r="C52" s="6">
        <v>4.0000000000000001E-3</v>
      </c>
      <c r="D52" s="6">
        <v>6.0000000000000001E-3</v>
      </c>
      <c r="E52" s="6">
        <v>7.0000000000000001E-3</v>
      </c>
      <c r="F52" s="6">
        <v>8.0000000000000002E-3</v>
      </c>
      <c r="G52" s="6">
        <v>9.0000000000000011E-3</v>
      </c>
      <c r="H52" s="6">
        <v>1.0999999999999999E-2</v>
      </c>
      <c r="I52" s="6">
        <v>1.3000000000000001E-2</v>
      </c>
      <c r="J52" s="6">
        <v>1.4999999999999999E-2</v>
      </c>
      <c r="K52" s="6">
        <v>1.7000000000000001E-2</v>
      </c>
      <c r="L52" s="6">
        <v>0.02</v>
      </c>
      <c r="M52" s="6">
        <v>2.1000000000000001E-2</v>
      </c>
      <c r="N52" s="6">
        <v>2.3E-2</v>
      </c>
      <c r="O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</row>
    <row r="53" spans="1:27" x14ac:dyDescent="0.25">
      <c r="A53" s="9" t="s">
        <v>121</v>
      </c>
      <c r="B53" s="6">
        <v>2E-3</v>
      </c>
      <c r="C53" s="6">
        <v>4.0000000000000001E-3</v>
      </c>
      <c r="D53" s="6">
        <v>6.0000000000000001E-3</v>
      </c>
      <c r="E53" s="6">
        <v>7.0000000000000001E-3</v>
      </c>
      <c r="F53" s="6">
        <v>8.0000000000000002E-3</v>
      </c>
      <c r="G53" s="6">
        <v>9.0000000000000011E-3</v>
      </c>
      <c r="H53" s="6">
        <v>1.0999999999999999E-2</v>
      </c>
      <c r="I53" s="6">
        <v>1.3000000000000001E-2</v>
      </c>
      <c r="J53" s="6">
        <v>1.4999999999999999E-2</v>
      </c>
      <c r="K53" s="6">
        <v>1.7000000000000001E-2</v>
      </c>
      <c r="L53" s="6">
        <v>0.02</v>
      </c>
      <c r="M53" s="6">
        <v>2.1000000000000001E-2</v>
      </c>
      <c r="N53" s="6">
        <v>2.3E-2</v>
      </c>
      <c r="O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</row>
    <row r="54" spans="1:27" x14ac:dyDescent="0.25">
      <c r="A54" s="9" t="s">
        <v>122</v>
      </c>
      <c r="B54" s="6">
        <v>4.0000000000000001E-3</v>
      </c>
      <c r="C54" s="6">
        <v>8.0000000000000002E-3</v>
      </c>
      <c r="D54" s="6">
        <v>0.01</v>
      </c>
      <c r="E54" s="6">
        <v>1.2E-2</v>
      </c>
      <c r="F54" s="6">
        <v>1.4999999999999999E-2</v>
      </c>
      <c r="G54" s="6">
        <v>1.7000000000000001E-2</v>
      </c>
      <c r="H54" s="6">
        <v>0.02</v>
      </c>
      <c r="I54" s="6">
        <v>2.3E-2</v>
      </c>
      <c r="J54" s="6">
        <v>2.7E-2</v>
      </c>
      <c r="K54" s="6">
        <v>3.1E-2</v>
      </c>
      <c r="L54" s="6">
        <v>3.4000000000000002E-2</v>
      </c>
      <c r="M54" s="6">
        <v>3.6999999999999998E-2</v>
      </c>
      <c r="N54" s="6">
        <v>0.04</v>
      </c>
      <c r="O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</row>
    <row r="55" spans="1:27" x14ac:dyDescent="0.25">
      <c r="A55" s="12" t="s">
        <v>123</v>
      </c>
      <c r="B55" s="6">
        <v>6.0000000000000001E-3</v>
      </c>
      <c r="C55" s="6">
        <v>1.2E-2</v>
      </c>
      <c r="D55" s="6">
        <v>1.4999999999999999E-2</v>
      </c>
      <c r="E55" s="6">
        <v>1.8000000000000002E-2</v>
      </c>
      <c r="F55" s="6">
        <v>2.1999999999999999E-2</v>
      </c>
      <c r="G55" s="6">
        <v>2.6000000000000002E-2</v>
      </c>
      <c r="H55" s="6">
        <v>3.2000000000000001E-2</v>
      </c>
      <c r="I55" s="6">
        <v>3.2000000000000001E-2</v>
      </c>
      <c r="J55" s="6">
        <v>3.6999999999999998E-2</v>
      </c>
      <c r="K55" s="6">
        <v>4.3000000000000003E-2</v>
      </c>
      <c r="L55" s="6">
        <v>0.05</v>
      </c>
      <c r="M55" s="6">
        <v>6.2E-2</v>
      </c>
      <c r="N55" s="6">
        <v>6.8000000000000005E-2</v>
      </c>
      <c r="O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</row>
  </sheetData>
  <sheetProtection algorithmName="SHA-512" hashValue="uPrZNkIftRha4V4HVya6Ekahvc17guJdJG8XJ9GkN6Dbd/KoaAm9pUq0QFqLimHHMfzP/KmyKWXcYzGHUJJDZg==" saltValue="rTVJ7Rrhe7F4MbCX813PtQ==" spinCount="100000" sheet="1" objects="1" scenarios="1"/>
  <sortState ref="A2:N55">
    <sortCondition ref="A1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A55"/>
  <sheetViews>
    <sheetView workbookViewId="0">
      <selection activeCell="P17" sqref="P17"/>
    </sheetView>
  </sheetViews>
  <sheetFormatPr baseColWidth="10" defaultColWidth="11.42578125" defaultRowHeight="15" x14ac:dyDescent="0.25"/>
  <cols>
    <col min="1" max="1" width="12.28515625" style="2" bestFit="1" customWidth="1"/>
    <col min="2" max="2" width="12" style="2" bestFit="1" customWidth="1"/>
    <col min="3" max="16384" width="11.42578125" style="2"/>
  </cols>
  <sheetData>
    <row r="1" spans="1:27" x14ac:dyDescent="0.25">
      <c r="B1" s="5" t="s">
        <v>8</v>
      </c>
      <c r="C1" s="5" t="s">
        <v>9</v>
      </c>
      <c r="D1" s="5" t="s">
        <v>10</v>
      </c>
      <c r="E1" s="5" t="s">
        <v>11</v>
      </c>
      <c r="F1" s="5" t="s">
        <v>12</v>
      </c>
      <c r="G1" s="5" t="s">
        <v>13</v>
      </c>
      <c r="H1" s="5" t="s">
        <v>14</v>
      </c>
      <c r="I1" s="5" t="s">
        <v>15</v>
      </c>
      <c r="J1" s="5" t="s">
        <v>16</v>
      </c>
      <c r="K1" s="5" t="s">
        <v>17</v>
      </c>
      <c r="L1" s="5" t="s">
        <v>18</v>
      </c>
      <c r="M1" s="5" t="s">
        <v>19</v>
      </c>
      <c r="N1" s="5" t="s">
        <v>20</v>
      </c>
    </row>
    <row r="2" spans="1:27" x14ac:dyDescent="0.25">
      <c r="A2" s="9" t="s">
        <v>72</v>
      </c>
      <c r="B2" s="6">
        <v>0.06</v>
      </c>
      <c r="C2" s="6">
        <v>7.8E-2</v>
      </c>
      <c r="D2" s="6">
        <v>9.8000000000000004E-2</v>
      </c>
      <c r="E2" s="6">
        <v>0.12</v>
      </c>
      <c r="F2" s="6">
        <v>0.14899999999999999</v>
      </c>
      <c r="G2" s="6">
        <v>0.18</v>
      </c>
      <c r="H2" s="6">
        <v>0.22</v>
      </c>
      <c r="I2" s="6">
        <v>0.26</v>
      </c>
      <c r="J2" s="6">
        <v>0.30499999999999999</v>
      </c>
      <c r="K2" s="6">
        <v>0.35499999999999998</v>
      </c>
      <c r="L2" s="6">
        <v>0.4</v>
      </c>
      <c r="M2" s="6">
        <v>0.44</v>
      </c>
      <c r="N2" s="6">
        <v>0.48</v>
      </c>
    </row>
    <row r="3" spans="1:27" x14ac:dyDescent="0.25">
      <c r="A3" s="9" t="s">
        <v>73</v>
      </c>
      <c r="B3" s="6">
        <v>1.6E-2</v>
      </c>
      <c r="C3" s="6">
        <v>2.1999999999999999E-2</v>
      </c>
      <c r="D3" s="6">
        <v>2.8000000000000001E-2</v>
      </c>
      <c r="E3" s="6">
        <v>3.4000000000000002E-2</v>
      </c>
      <c r="F3" s="6">
        <v>4.1000000000000002E-2</v>
      </c>
      <c r="G3" s="6">
        <v>0.05</v>
      </c>
      <c r="H3" s="6">
        <v>0.06</v>
      </c>
      <c r="I3" s="6">
        <v>7.0999999999999994E-2</v>
      </c>
      <c r="J3" s="6">
        <v>8.3000000000000004E-2</v>
      </c>
      <c r="K3" s="6">
        <v>9.6000000000000002E-2</v>
      </c>
      <c r="L3" s="6">
        <v>0.108</v>
      </c>
      <c r="M3" s="6">
        <v>0.11899999999999999</v>
      </c>
      <c r="N3" s="6">
        <v>0.13100000000000001</v>
      </c>
    </row>
    <row r="4" spans="1:27" x14ac:dyDescent="0.25">
      <c r="A4" s="9" t="s">
        <v>74</v>
      </c>
      <c r="B4" s="6">
        <v>8.0000000000000002E-3</v>
      </c>
      <c r="C4" s="6">
        <v>1.2E-2</v>
      </c>
      <c r="D4" s="6">
        <v>1.4E-2</v>
      </c>
      <c r="E4" s="6">
        <v>1.7000000000000001E-2</v>
      </c>
      <c r="F4" s="6">
        <v>0.02</v>
      </c>
      <c r="G4" s="6">
        <v>2.5000000000000001E-2</v>
      </c>
      <c r="H4" s="6">
        <v>2.9000000000000001E-2</v>
      </c>
      <c r="I4" s="6">
        <v>3.4000000000000002E-2</v>
      </c>
      <c r="J4" s="6">
        <v>3.9E-2</v>
      </c>
      <c r="K4" s="6">
        <v>4.3999999999999997E-2</v>
      </c>
      <c r="L4" s="6">
        <v>4.9000000000000002E-2</v>
      </c>
      <c r="M4" s="6">
        <v>5.3999999999999999E-2</v>
      </c>
      <c r="N4" s="6">
        <v>0.06</v>
      </c>
    </row>
    <row r="5" spans="1:27" x14ac:dyDescent="0.25">
      <c r="A5" s="10" t="s">
        <v>75</v>
      </c>
      <c r="B5" s="7">
        <v>6.0000000000000001E-3</v>
      </c>
      <c r="C5" s="7">
        <v>8.0000000000000002E-3</v>
      </c>
      <c r="D5" s="7">
        <v>8.9999999999999993E-3</v>
      </c>
      <c r="E5" s="7">
        <v>1.0999999999999999E-2</v>
      </c>
      <c r="F5" s="7">
        <v>1.2999999999999999E-2</v>
      </c>
      <c r="G5" s="7">
        <v>1.6E-2</v>
      </c>
      <c r="H5" s="7">
        <v>1.9E-2</v>
      </c>
      <c r="I5" s="7">
        <v>2.1999999999999999E-2</v>
      </c>
      <c r="J5" s="7">
        <v>2.5000000000000001E-2</v>
      </c>
      <c r="K5" s="7">
        <v>2.9000000000000001E-2</v>
      </c>
      <c r="L5" s="7">
        <v>3.2000000000000001E-2</v>
      </c>
      <c r="M5" s="7">
        <v>3.5999999999999997E-2</v>
      </c>
      <c r="N5" s="7">
        <v>0.04</v>
      </c>
    </row>
    <row r="6" spans="1:27" x14ac:dyDescent="0.25">
      <c r="A6" s="10" t="s">
        <v>76</v>
      </c>
      <c r="B6" s="7">
        <v>0.01</v>
      </c>
      <c r="C6" s="7">
        <v>1.2E-2</v>
      </c>
      <c r="D6" s="7">
        <v>1.4999999999999999E-2</v>
      </c>
      <c r="E6" s="7">
        <v>1.7999999999999999E-2</v>
      </c>
      <c r="F6" s="7">
        <v>2.1000000000000001E-2</v>
      </c>
      <c r="G6" s="7">
        <v>2.5000000000000001E-2</v>
      </c>
      <c r="H6" s="7">
        <v>0.03</v>
      </c>
      <c r="I6" s="7">
        <v>3.5000000000000003E-2</v>
      </c>
      <c r="J6" s="7">
        <v>0.04</v>
      </c>
      <c r="K6" s="7">
        <v>4.5999999999999999E-2</v>
      </c>
      <c r="L6" s="7">
        <v>5.1999999999999998E-2</v>
      </c>
      <c r="M6" s="7">
        <v>5.7000000000000002E-2</v>
      </c>
      <c r="N6" s="7">
        <v>6.3E-2</v>
      </c>
    </row>
    <row r="7" spans="1:27" x14ac:dyDescent="0.25">
      <c r="A7" s="10" t="s">
        <v>77</v>
      </c>
      <c r="B7" s="7">
        <v>0.14000000000000001</v>
      </c>
      <c r="C7" s="7">
        <v>1.7999999999999999E-2</v>
      </c>
      <c r="D7" s="7">
        <v>2.1999999999999999E-2</v>
      </c>
      <c r="E7" s="7">
        <v>2.7E-2</v>
      </c>
      <c r="F7" s="7">
        <v>3.3000000000000002E-2</v>
      </c>
      <c r="G7" s="7">
        <v>3.9E-2</v>
      </c>
      <c r="H7" s="7">
        <v>4.5999999999999999E-2</v>
      </c>
      <c r="I7" s="7">
        <v>5.3999999999999999E-2</v>
      </c>
      <c r="J7" s="7">
        <v>6.3E-2</v>
      </c>
      <c r="K7" s="7">
        <v>7.1999999999999995E-2</v>
      </c>
      <c r="L7" s="7">
        <v>8.1000000000000003E-2</v>
      </c>
      <c r="M7" s="7">
        <v>8.8999999999999996E-2</v>
      </c>
      <c r="N7" s="7">
        <v>9.7000000000000003E-2</v>
      </c>
    </row>
    <row r="8" spans="1:27" x14ac:dyDescent="0.25">
      <c r="A8" s="10" t="s">
        <v>78</v>
      </c>
      <c r="B8" s="7">
        <v>2.5000000000000001E-2</v>
      </c>
      <c r="C8" s="7">
        <v>0.03</v>
      </c>
      <c r="D8" s="7">
        <v>3.5999999999999997E-2</v>
      </c>
      <c r="E8" s="7">
        <v>4.2999999999999997E-2</v>
      </c>
      <c r="F8" s="7">
        <v>5.1999999999999998E-2</v>
      </c>
      <c r="G8" s="7">
        <v>6.2E-2</v>
      </c>
      <c r="H8" s="7">
        <v>7.3999999999999996E-2</v>
      </c>
      <c r="I8" s="7">
        <v>8.6999999999999994E-2</v>
      </c>
      <c r="J8" s="7">
        <v>0.1</v>
      </c>
      <c r="K8" s="7">
        <v>0.115</v>
      </c>
      <c r="L8" s="7">
        <v>0.13</v>
      </c>
      <c r="M8" s="7">
        <v>0.14000000000000001</v>
      </c>
      <c r="N8" s="7">
        <v>0.155</v>
      </c>
    </row>
    <row r="9" spans="1:27" x14ac:dyDescent="0.25">
      <c r="A9" s="10" t="s">
        <v>79</v>
      </c>
      <c r="B9" s="7">
        <v>0.04</v>
      </c>
      <c r="C9" s="7">
        <v>4.8000000000000001E-2</v>
      </c>
      <c r="D9" s="7">
        <v>5.8000000000000003E-2</v>
      </c>
      <c r="E9" s="7">
        <v>7.0000000000000007E-2</v>
      </c>
      <c r="F9" s="7">
        <v>8.4000000000000005E-2</v>
      </c>
      <c r="G9" s="7">
        <v>0.1</v>
      </c>
      <c r="H9" s="7">
        <v>0.12</v>
      </c>
      <c r="I9" s="7">
        <v>0.14000000000000001</v>
      </c>
      <c r="J9" s="7">
        <v>0.16</v>
      </c>
      <c r="K9" s="7">
        <v>0.185</v>
      </c>
      <c r="L9" s="7">
        <v>0.21</v>
      </c>
      <c r="M9" s="7">
        <v>0.23</v>
      </c>
      <c r="N9" s="7">
        <v>0.25</v>
      </c>
    </row>
    <row r="10" spans="1:27" x14ac:dyDescent="0.25">
      <c r="A10" s="10" t="s">
        <v>80</v>
      </c>
      <c r="B10" s="7">
        <v>0.06</v>
      </c>
      <c r="C10" s="7">
        <v>7.4999999999999997E-2</v>
      </c>
      <c r="D10" s="7">
        <v>0.09</v>
      </c>
      <c r="E10" s="7">
        <v>0.11</v>
      </c>
      <c r="F10" s="7">
        <v>0.13</v>
      </c>
      <c r="G10" s="7">
        <v>0.16</v>
      </c>
      <c r="H10" s="7">
        <v>0.19</v>
      </c>
      <c r="I10" s="7">
        <v>0.21</v>
      </c>
      <c r="J10" s="7">
        <v>0.25</v>
      </c>
      <c r="K10" s="7">
        <v>0.28999999999999998</v>
      </c>
      <c r="L10" s="7">
        <v>0.32</v>
      </c>
      <c r="M10" s="7">
        <v>0.36</v>
      </c>
      <c r="N10" s="7">
        <v>4</v>
      </c>
    </row>
    <row r="11" spans="1:27" x14ac:dyDescent="0.25">
      <c r="A11" s="10" t="s">
        <v>81</v>
      </c>
      <c r="B11" s="7">
        <v>0.1</v>
      </c>
      <c r="C11" s="7">
        <v>0.12</v>
      </c>
      <c r="D11" s="7">
        <v>0.15</v>
      </c>
      <c r="E11" s="7">
        <v>0.18</v>
      </c>
      <c r="F11" s="7">
        <v>0.21</v>
      </c>
      <c r="G11" s="7">
        <v>0.25</v>
      </c>
      <c r="H11" s="7">
        <v>0.3</v>
      </c>
      <c r="I11" s="7">
        <v>0.35</v>
      </c>
      <c r="J11" s="7">
        <v>0.4</v>
      </c>
      <c r="K11" s="7">
        <v>0.46</v>
      </c>
      <c r="L11" s="7">
        <v>0.52</v>
      </c>
      <c r="M11" s="7">
        <v>0.56999999999999995</v>
      </c>
      <c r="N11" s="7">
        <v>0.63</v>
      </c>
    </row>
    <row r="12" spans="1:27" x14ac:dyDescent="0.25">
      <c r="A12" s="10" t="s">
        <v>82</v>
      </c>
      <c r="B12" s="7">
        <v>0.14000000000000001</v>
      </c>
      <c r="C12" s="7">
        <v>0.18</v>
      </c>
      <c r="D12" s="7">
        <v>0.22</v>
      </c>
      <c r="E12" s="7">
        <v>0.27</v>
      </c>
      <c r="F12" s="7">
        <v>0.33</v>
      </c>
      <c r="G12" s="7">
        <v>0.39</v>
      </c>
      <c r="H12" s="7">
        <v>0.46</v>
      </c>
      <c r="I12" s="7">
        <v>0.54</v>
      </c>
      <c r="J12" s="7">
        <v>0.63</v>
      </c>
      <c r="K12" s="7">
        <v>0.72</v>
      </c>
      <c r="L12" s="7">
        <v>0.81</v>
      </c>
      <c r="M12" s="7">
        <v>0.89</v>
      </c>
      <c r="N12" s="7">
        <v>0.97</v>
      </c>
    </row>
    <row r="13" spans="1:27" x14ac:dyDescent="0.25">
      <c r="A13" s="9" t="s">
        <v>83</v>
      </c>
      <c r="B13" s="6">
        <v>4.0000000000000001E-3</v>
      </c>
      <c r="C13" s="6">
        <v>6.0000000000000001E-3</v>
      </c>
      <c r="D13" s="6">
        <v>8.0000000000000002E-3</v>
      </c>
      <c r="E13" s="6">
        <v>0.01</v>
      </c>
      <c r="F13" s="6">
        <v>1.2E-2</v>
      </c>
      <c r="G13" s="6">
        <v>1.4E-2</v>
      </c>
      <c r="H13" s="6">
        <v>1.7999999999999999E-2</v>
      </c>
      <c r="I13" s="6">
        <v>2.1999999999999999E-2</v>
      </c>
      <c r="J13" s="6">
        <v>2.5999999999999999E-2</v>
      </c>
      <c r="K13" s="6">
        <v>0.03</v>
      </c>
      <c r="L13" s="6">
        <v>3.5999999999999997E-2</v>
      </c>
      <c r="M13" s="6">
        <v>3.9E-2</v>
      </c>
      <c r="N13" s="6">
        <v>4.2999999999999997E-2</v>
      </c>
    </row>
    <row r="14" spans="1:27" x14ac:dyDescent="0.25">
      <c r="A14" s="9" t="s">
        <v>84</v>
      </c>
      <c r="B14" s="6">
        <v>0</v>
      </c>
      <c r="C14" s="6">
        <v>2E-3</v>
      </c>
      <c r="D14" s="6">
        <v>2E-3</v>
      </c>
      <c r="E14" s="6">
        <v>2E-3</v>
      </c>
      <c r="F14" s="6">
        <v>2E-3</v>
      </c>
      <c r="G14" s="6">
        <v>3.0000000000000001E-3</v>
      </c>
      <c r="H14" s="6">
        <v>4.0000000000000001E-3</v>
      </c>
      <c r="I14" s="6">
        <v>4.0000000000000001E-3</v>
      </c>
      <c r="J14" s="6">
        <v>4.0000000000000001E-3</v>
      </c>
      <c r="K14" s="6">
        <v>5.0000000000000001E-3</v>
      </c>
      <c r="L14" s="6">
        <v>5.0000000000000001E-3</v>
      </c>
      <c r="M14" s="6">
        <v>7.0000000000000001E-3</v>
      </c>
      <c r="N14" s="6">
        <v>8.0000000000000002E-3</v>
      </c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</row>
    <row r="15" spans="1:27" x14ac:dyDescent="0.25">
      <c r="A15" s="9" t="s">
        <v>85</v>
      </c>
      <c r="B15" s="6">
        <v>0</v>
      </c>
      <c r="C15" s="6">
        <v>3.0000000000000001E-3</v>
      </c>
      <c r="D15" s="6">
        <v>5.0000000000000001E-3</v>
      </c>
      <c r="E15" s="6">
        <v>6.0000000000000001E-3</v>
      </c>
      <c r="F15" s="6">
        <v>6.0000000000000001E-3</v>
      </c>
      <c r="G15" s="6">
        <v>7.0000000000000001E-3</v>
      </c>
      <c r="H15" s="6">
        <v>9.0000000000000011E-3</v>
      </c>
      <c r="I15" s="6">
        <v>0.01</v>
      </c>
      <c r="J15" s="6">
        <v>1.2E-2</v>
      </c>
      <c r="K15" s="6">
        <v>1.3000000000000001E-2</v>
      </c>
      <c r="L15" s="6">
        <v>1.6E-2</v>
      </c>
      <c r="M15" s="6">
        <v>1.7000000000000001E-2</v>
      </c>
      <c r="N15" s="6">
        <v>1.8000000000000002E-2</v>
      </c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</row>
    <row r="16" spans="1:27" x14ac:dyDescent="0.25">
      <c r="A16" s="9" t="s">
        <v>86</v>
      </c>
      <c r="B16" s="6">
        <v>-2E-3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</row>
    <row r="17" spans="1:27" x14ac:dyDescent="0.25">
      <c r="A17" s="9" t="s">
        <v>87</v>
      </c>
      <c r="B17" s="6">
        <v>-4.0000000000000001E-3</v>
      </c>
      <c r="C17" s="6">
        <v>-4.0000000000000001E-3</v>
      </c>
      <c r="D17" s="6">
        <v>-4.0000000000000001E-3</v>
      </c>
      <c r="E17" s="6">
        <v>-5.0000000000000001E-3</v>
      </c>
      <c r="F17" s="6">
        <v>-7.0000000000000001E-3</v>
      </c>
      <c r="G17" s="6">
        <v>-8.0000000000000002E-3</v>
      </c>
      <c r="H17" s="6">
        <v>-9.0000000000000011E-3</v>
      </c>
      <c r="I17" s="6">
        <v>-0.01</v>
      </c>
      <c r="J17" s="6">
        <v>-1.2E-2</v>
      </c>
      <c r="K17" s="6">
        <v>-1.4E-2</v>
      </c>
      <c r="L17" s="6">
        <v>-1.4E-2</v>
      </c>
      <c r="M17" s="6">
        <v>-1.6E-2</v>
      </c>
      <c r="N17" s="6">
        <v>-1.7000000000000001E-2</v>
      </c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</row>
    <row r="18" spans="1:27" x14ac:dyDescent="0.25">
      <c r="A18" s="9" t="s">
        <v>88</v>
      </c>
      <c r="B18" s="6">
        <v>-4.0000000000000001E-3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</row>
    <row r="19" spans="1:27" x14ac:dyDescent="0.25">
      <c r="A19" s="9" t="s">
        <v>89</v>
      </c>
      <c r="B19" s="6">
        <v>-6.0000000000000001E-3</v>
      </c>
      <c r="C19" s="6">
        <v>-9.0000000000000011E-3</v>
      </c>
      <c r="D19" s="6">
        <v>-1.2E-2</v>
      </c>
      <c r="E19" s="6">
        <v>-1.4999999999999999E-2</v>
      </c>
      <c r="F19" s="6">
        <v>-1.8000000000000002E-2</v>
      </c>
      <c r="G19" s="6">
        <v>-2.1000000000000001E-2</v>
      </c>
      <c r="H19" s="6">
        <v>-2.6000000000000002E-2</v>
      </c>
      <c r="I19" s="6">
        <v>-0.03</v>
      </c>
      <c r="J19" s="6">
        <v>-3.6000000000000004E-2</v>
      </c>
      <c r="K19" s="6">
        <v>-4.1000000000000002E-2</v>
      </c>
      <c r="L19" s="6">
        <v>-4.7E-2</v>
      </c>
      <c r="M19" s="6">
        <v>-5.1000000000000004E-2</v>
      </c>
      <c r="N19" s="6">
        <v>-5.5E-2</v>
      </c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</row>
    <row r="20" spans="1:27" x14ac:dyDescent="0.25">
      <c r="A20" s="9" t="s">
        <v>90</v>
      </c>
      <c r="B20" s="6">
        <v>-6.0000000000000001E-3</v>
      </c>
      <c r="C20" s="6">
        <v>-8.0000000000000002E-3</v>
      </c>
      <c r="D20" s="6">
        <v>-9.0000000000000011E-3</v>
      </c>
      <c r="E20" s="6">
        <v>-1.0999999999999999E-2</v>
      </c>
      <c r="F20" s="6">
        <v>-1.4E-2</v>
      </c>
      <c r="G20" s="6">
        <v>-1.7000000000000001E-2</v>
      </c>
      <c r="H20" s="6">
        <v>-2.1000000000000001E-2</v>
      </c>
      <c r="I20" s="6">
        <v>-2.4E-2</v>
      </c>
      <c r="J20" s="6">
        <v>-2.8000000000000001E-2</v>
      </c>
      <c r="K20" s="6">
        <v>-3.3000000000000002E-2</v>
      </c>
      <c r="L20" s="6">
        <v>-3.6000000000000004E-2</v>
      </c>
      <c r="M20" s="6">
        <v>-4.1000000000000002E-2</v>
      </c>
      <c r="N20" s="6">
        <v>-4.4999999999999998E-2</v>
      </c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</row>
    <row r="21" spans="1:27" x14ac:dyDescent="0.25">
      <c r="A21" s="9" t="s">
        <v>91</v>
      </c>
      <c r="B21" s="6">
        <v>-9.0000000000000011E-3</v>
      </c>
      <c r="C21" s="6">
        <v>-1.2E-2</v>
      </c>
      <c r="D21" s="6">
        <v>-1.4999999999999999E-2</v>
      </c>
      <c r="E21" s="6">
        <v>-1.8000000000000002E-2</v>
      </c>
      <c r="F21" s="6">
        <v>-2.1999999999999999E-2</v>
      </c>
      <c r="G21" s="6">
        <v>-2.6000000000000002E-2</v>
      </c>
      <c r="H21" s="6">
        <v>-3.2000000000000001E-2</v>
      </c>
      <c r="I21" s="6">
        <v>-3.6999999999999998E-2</v>
      </c>
      <c r="J21" s="6">
        <v>-4.3000000000000003E-2</v>
      </c>
      <c r="K21" s="6">
        <v>-0.05</v>
      </c>
      <c r="L21" s="6">
        <v>-5.6000000000000001E-2</v>
      </c>
      <c r="M21" s="6">
        <v>-6.2E-2</v>
      </c>
      <c r="N21" s="6">
        <v>-6.8000000000000005E-2</v>
      </c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</row>
    <row r="22" spans="1:27" s="11" customFormat="1" x14ac:dyDescent="0.25">
      <c r="A22" s="9" t="s">
        <v>130</v>
      </c>
      <c r="B22" s="37">
        <v>0.1</v>
      </c>
      <c r="C22" s="37">
        <v>0.1</v>
      </c>
      <c r="D22" s="37">
        <v>0.2</v>
      </c>
      <c r="E22" s="37">
        <v>0.2</v>
      </c>
      <c r="F22" s="37">
        <v>0.2</v>
      </c>
      <c r="G22" s="37">
        <v>0.3</v>
      </c>
      <c r="H22" s="37">
        <v>0.3</v>
      </c>
      <c r="I22" s="37">
        <v>0.3</v>
      </c>
      <c r="J22" s="37">
        <v>0.5</v>
      </c>
      <c r="K22" s="37">
        <v>0.5</v>
      </c>
      <c r="L22" s="37">
        <v>0.5</v>
      </c>
      <c r="M22" s="37">
        <v>0.5</v>
      </c>
      <c r="N22" s="37">
        <v>0.8</v>
      </c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</row>
    <row r="23" spans="1:27" x14ac:dyDescent="0.25">
      <c r="A23" s="9" t="s">
        <v>92</v>
      </c>
      <c r="B23" s="6">
        <v>-0.27</v>
      </c>
      <c r="C23" s="6">
        <v>-0.27</v>
      </c>
      <c r="D23" s="6">
        <v>-0.28000000000000003</v>
      </c>
      <c r="E23" s="6">
        <v>-0.28999999999999998</v>
      </c>
      <c r="F23" s="6">
        <v>-0.3</v>
      </c>
      <c r="G23" s="6">
        <v>-0.32</v>
      </c>
      <c r="H23" s="6">
        <v>-0.36</v>
      </c>
      <c r="I23" s="6">
        <v>-0.41000000000000003</v>
      </c>
      <c r="J23" s="6">
        <v>-0.57999999999999996</v>
      </c>
      <c r="K23" s="6">
        <v>-0.82000000000000006</v>
      </c>
      <c r="L23" s="6">
        <v>-1.05</v>
      </c>
      <c r="M23" s="6">
        <v>-1.35</v>
      </c>
      <c r="N23" s="6">
        <v>-1.6500000000000001</v>
      </c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</row>
    <row r="24" spans="1:27" x14ac:dyDescent="0.25">
      <c r="A24" s="9" t="s">
        <v>93</v>
      </c>
      <c r="B24" s="6">
        <v>-0.06</v>
      </c>
      <c r="C24" s="6">
        <v>-7.0000000000000007E-2</v>
      </c>
      <c r="D24" s="6">
        <v>-0.08</v>
      </c>
      <c r="E24" s="6">
        <v>-9.5000000000000001E-2</v>
      </c>
      <c r="F24" s="6">
        <v>-0.11</v>
      </c>
      <c r="G24" s="6">
        <v>-0.13</v>
      </c>
      <c r="H24" s="6">
        <v>-0.15</v>
      </c>
      <c r="I24" s="6">
        <v>-0.18</v>
      </c>
      <c r="J24" s="6">
        <v>-0.23</v>
      </c>
      <c r="K24" s="6">
        <v>-0.28000000000000003</v>
      </c>
      <c r="L24" s="6">
        <v>-0.33</v>
      </c>
      <c r="M24" s="6">
        <v>-0.4</v>
      </c>
      <c r="N24" s="6">
        <v>-0.48</v>
      </c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</row>
    <row r="25" spans="1:27" x14ac:dyDescent="0.25">
      <c r="A25" s="9" t="s">
        <v>94</v>
      </c>
      <c r="B25" s="6">
        <v>-0.02</v>
      </c>
      <c r="C25" s="6">
        <v>-0.03</v>
      </c>
      <c r="D25" s="6">
        <v>-0.04</v>
      </c>
      <c r="E25" s="6">
        <v>-0.05</v>
      </c>
      <c r="F25" s="6">
        <v>-6.5000000000000002E-2</v>
      </c>
      <c r="G25" s="6">
        <v>-0.08</v>
      </c>
      <c r="H25" s="6">
        <v>-0.1</v>
      </c>
      <c r="I25" s="6">
        <v>-0.12</v>
      </c>
      <c r="J25" s="6">
        <v>-0.14499999999999999</v>
      </c>
      <c r="K25" s="6">
        <v>-0.17</v>
      </c>
      <c r="L25" s="6">
        <v>-0.19</v>
      </c>
      <c r="M25" s="6">
        <v>-0.21</v>
      </c>
      <c r="N25" s="6">
        <v>-0.23</v>
      </c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</row>
    <row r="26" spans="1:27" x14ac:dyDescent="0.25">
      <c r="A26" s="9" t="s">
        <v>95</v>
      </c>
      <c r="B26" s="6">
        <v>-0.02</v>
      </c>
      <c r="C26" s="6">
        <v>-0.03</v>
      </c>
      <c r="D26" s="6">
        <v>-0.04</v>
      </c>
      <c r="E26" s="6">
        <v>-0.05</v>
      </c>
      <c r="F26" s="6">
        <v>-6.5000000000000002E-2</v>
      </c>
      <c r="G26" s="6">
        <v>-0.08</v>
      </c>
      <c r="H26" s="6">
        <v>-0.1</v>
      </c>
      <c r="I26" s="6">
        <v>-0.12</v>
      </c>
      <c r="J26" s="6">
        <v>-0.14499999999999999</v>
      </c>
      <c r="K26" s="6">
        <v>-0.17</v>
      </c>
      <c r="L26" s="6">
        <v>-0.19</v>
      </c>
      <c r="M26" s="6">
        <v>-0.21</v>
      </c>
      <c r="N26" s="6">
        <v>-0.23</v>
      </c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</row>
    <row r="27" spans="1:27" x14ac:dyDescent="0.25">
      <c r="A27" s="9" t="s">
        <v>96</v>
      </c>
      <c r="B27" s="6">
        <v>-0.02</v>
      </c>
      <c r="C27" s="6">
        <v>-0.03</v>
      </c>
      <c r="D27" s="6">
        <v>-0.04</v>
      </c>
      <c r="E27" s="6">
        <v>-0.05</v>
      </c>
      <c r="F27" s="6">
        <v>-6.5000000000000002E-2</v>
      </c>
      <c r="G27" s="6">
        <v>-0.08</v>
      </c>
      <c r="H27" s="6">
        <v>-0.1</v>
      </c>
      <c r="I27" s="6">
        <v>-0.12</v>
      </c>
      <c r="J27" s="6">
        <v>-0.14499999999999999</v>
      </c>
      <c r="K27" s="6">
        <v>-0.17</v>
      </c>
      <c r="L27" s="6">
        <v>-0.19</v>
      </c>
      <c r="M27" s="6">
        <v>-0.21</v>
      </c>
      <c r="N27" s="6">
        <v>-0.23</v>
      </c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</row>
    <row r="28" spans="1:27" x14ac:dyDescent="0.25">
      <c r="A28" s="9" t="s">
        <v>97</v>
      </c>
      <c r="B28" s="6">
        <v>-1.4E-2</v>
      </c>
      <c r="C28" s="6">
        <v>-0.02</v>
      </c>
      <c r="D28" s="6">
        <v>-2.5000000000000001E-2</v>
      </c>
      <c r="E28" s="6">
        <v>-3.2000000000000001E-2</v>
      </c>
      <c r="F28" s="6">
        <v>-0.04</v>
      </c>
      <c r="G28" s="6">
        <v>-0.05</v>
      </c>
      <c r="H28" s="6">
        <v>-0.06</v>
      </c>
      <c r="I28" s="6">
        <v>7.2000000000000008E-2</v>
      </c>
      <c r="J28" s="6">
        <v>-8.5000000000000006E-2</v>
      </c>
      <c r="K28" s="6">
        <v>-0.1</v>
      </c>
      <c r="L28" s="6">
        <v>-0.11</v>
      </c>
      <c r="M28" s="6">
        <v>-0.125</v>
      </c>
      <c r="N28" s="6">
        <v>-0.13500000000000001</v>
      </c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</row>
    <row r="29" spans="1:27" x14ac:dyDescent="0.25">
      <c r="A29" s="9" t="s">
        <v>98</v>
      </c>
      <c r="B29" s="6">
        <v>-1.4E-2</v>
      </c>
      <c r="C29" s="6">
        <v>-0.02</v>
      </c>
      <c r="D29" s="6">
        <v>-2.5000000000000001E-2</v>
      </c>
      <c r="E29" s="6">
        <v>-3.2000000000000001E-2</v>
      </c>
      <c r="F29" s="6">
        <v>-0.04</v>
      </c>
      <c r="G29" s="6">
        <v>-0.05</v>
      </c>
      <c r="H29" s="6">
        <v>-0.06</v>
      </c>
      <c r="I29" s="6">
        <v>-7.2000000000000008E-2</v>
      </c>
      <c r="J29" s="6">
        <v>-8.5000000000000006E-2</v>
      </c>
      <c r="K29" s="6">
        <v>-0.1</v>
      </c>
      <c r="L29" s="6">
        <v>-0.11</v>
      </c>
      <c r="M29" s="6">
        <v>-0.125</v>
      </c>
      <c r="N29" s="6">
        <v>-0.13500000000000001</v>
      </c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</row>
    <row r="30" spans="1:27" x14ac:dyDescent="0.25">
      <c r="A30" s="9" t="s">
        <v>99</v>
      </c>
      <c r="B30" s="6">
        <v>-1.4E-2</v>
      </c>
      <c r="C30" s="6">
        <v>-0.02</v>
      </c>
      <c r="D30" s="6">
        <v>-2.5000000000000001E-2</v>
      </c>
      <c r="E30" s="6">
        <v>-3.2000000000000001E-2</v>
      </c>
      <c r="F30" s="6">
        <v>-0.04</v>
      </c>
      <c r="G30" s="6">
        <v>-0.05</v>
      </c>
      <c r="H30" s="6">
        <v>-0.06</v>
      </c>
      <c r="I30" s="6">
        <v>-7.2000000000000008E-2</v>
      </c>
      <c r="J30" s="6">
        <v>-8.5000000000000006E-2</v>
      </c>
      <c r="K30" s="6">
        <v>-0.1</v>
      </c>
      <c r="L30" s="6">
        <v>-0.11</v>
      </c>
      <c r="M30" s="6">
        <v>-0.125</v>
      </c>
      <c r="N30" s="6">
        <v>-0.13500000000000001</v>
      </c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</row>
    <row r="31" spans="1:27" x14ac:dyDescent="0.25">
      <c r="A31" s="9" t="s">
        <v>100</v>
      </c>
      <c r="B31" s="6">
        <v>-0.06</v>
      </c>
      <c r="C31" s="6">
        <v>-0.01</v>
      </c>
      <c r="D31" s="6">
        <v>-1.3000000000000001E-2</v>
      </c>
      <c r="E31" s="6">
        <v>-1.6E-2</v>
      </c>
      <c r="F31" s="6">
        <v>-0.02</v>
      </c>
      <c r="G31" s="6">
        <v>-3.5000000000000003E-2</v>
      </c>
      <c r="H31" s="6">
        <v>-0.03</v>
      </c>
      <c r="I31" s="6">
        <v>-3.6000000000000004E-2</v>
      </c>
      <c r="J31" s="6">
        <v>-4.3000000000000003E-2</v>
      </c>
      <c r="K31" s="6">
        <v>-0.05</v>
      </c>
      <c r="L31" s="6">
        <v>-5.6000000000000001E-2</v>
      </c>
      <c r="M31" s="6">
        <v>-6.2E-2</v>
      </c>
      <c r="N31" s="6">
        <v>-6.8000000000000005E-2</v>
      </c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</row>
    <row r="32" spans="1:27" x14ac:dyDescent="0.25">
      <c r="A32" s="9" t="s">
        <v>101</v>
      </c>
      <c r="B32" s="6">
        <v>-6.0000000000000001E-3</v>
      </c>
      <c r="C32" s="6">
        <v>-0.01</v>
      </c>
      <c r="D32" s="6">
        <v>-1.3000000000000001E-2</v>
      </c>
      <c r="E32" s="6">
        <v>-1.6E-2</v>
      </c>
      <c r="F32" s="6">
        <v>-0.02</v>
      </c>
      <c r="G32" s="6">
        <v>-2.5000000000000001E-2</v>
      </c>
      <c r="H32" s="6">
        <v>-0.03</v>
      </c>
      <c r="I32" s="6">
        <v>-3.6000000000000004E-2</v>
      </c>
      <c r="J32" s="6">
        <v>-4.3000000000000003E-2</v>
      </c>
      <c r="K32" s="6">
        <v>-0.05</v>
      </c>
      <c r="L32" s="6">
        <v>-5.6000000000000001E-2</v>
      </c>
      <c r="M32" s="6">
        <v>-6.2E-2</v>
      </c>
      <c r="N32" s="6">
        <v>-6.8000000000000005E-2</v>
      </c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</row>
    <row r="33" spans="1:27" x14ac:dyDescent="0.25">
      <c r="A33" s="9" t="s">
        <v>102</v>
      </c>
      <c r="B33" s="6">
        <v>-6.0000000000000001E-3</v>
      </c>
      <c r="C33" s="6">
        <v>-0.01</v>
      </c>
      <c r="D33" s="6">
        <v>-1.3000000000000001E-2</v>
      </c>
      <c r="E33" s="6">
        <v>-1.6E-2</v>
      </c>
      <c r="F33" s="6">
        <v>-0.02</v>
      </c>
      <c r="G33" s="6">
        <v>-2.5000000000000001E-2</v>
      </c>
      <c r="H33" s="6">
        <v>-0.03</v>
      </c>
      <c r="I33" s="6">
        <v>-3.6000000000000004E-2</v>
      </c>
      <c r="J33" s="6">
        <v>-4.3000000000000003E-2</v>
      </c>
      <c r="K33" s="6">
        <v>-0.05</v>
      </c>
      <c r="L33" s="6">
        <v>-5.6000000000000001E-2</v>
      </c>
      <c r="M33" s="6">
        <v>-6.2E-2</v>
      </c>
      <c r="N33" s="6">
        <v>-6.8000000000000005E-2</v>
      </c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</row>
    <row r="34" spans="1:27" x14ac:dyDescent="0.25">
      <c r="A34" s="9" t="s">
        <v>103</v>
      </c>
      <c r="B34" s="6">
        <v>-2E-3</v>
      </c>
      <c r="C34" s="6">
        <v>-4.0000000000000001E-3</v>
      </c>
      <c r="D34" s="6">
        <v>-5.0000000000000001E-3</v>
      </c>
      <c r="E34" s="6">
        <v>-6.0000000000000001E-3</v>
      </c>
      <c r="F34" s="6">
        <v>-7.0000000000000001E-3</v>
      </c>
      <c r="G34" s="6">
        <v>-9.0000000000000011E-3</v>
      </c>
      <c r="H34" s="6">
        <v>-0.01</v>
      </c>
      <c r="I34" s="6">
        <v>-1.2E-2</v>
      </c>
      <c r="J34" s="6">
        <v>-1.4E-2</v>
      </c>
      <c r="K34" s="6">
        <v>-1.4999999999999999E-2</v>
      </c>
      <c r="L34" s="6">
        <v>-1.7000000000000001E-2</v>
      </c>
      <c r="M34" s="6">
        <v>-1.8000000000000002E-2</v>
      </c>
      <c r="N34" s="6">
        <v>-0.02</v>
      </c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</row>
    <row r="35" spans="1:27" x14ac:dyDescent="0.25">
      <c r="A35" s="9" t="s">
        <v>104</v>
      </c>
      <c r="B35" s="6">
        <v>-2E-3</v>
      </c>
      <c r="C35" s="6">
        <v>-4.0000000000000001E-3</v>
      </c>
      <c r="D35" s="6">
        <v>-5.0000000000000001E-3</v>
      </c>
      <c r="E35" s="6">
        <v>-6.0000000000000001E-3</v>
      </c>
      <c r="F35" s="6">
        <v>-7.0000000000000001E-3</v>
      </c>
      <c r="G35" s="6">
        <v>-9.0000000000000011E-3</v>
      </c>
      <c r="H35" s="6">
        <v>-0.01</v>
      </c>
      <c r="I35" s="6">
        <v>-1.2E-2</v>
      </c>
      <c r="J35" s="6">
        <v>-1.4E-2</v>
      </c>
      <c r="K35" s="6">
        <v>-1.4999999999999999E-2</v>
      </c>
      <c r="L35" s="6">
        <v>-1.7000000000000001E-2</v>
      </c>
      <c r="M35" s="6">
        <v>-1.8000000000000002E-2</v>
      </c>
      <c r="N35" s="6">
        <v>-0.02</v>
      </c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</row>
    <row r="36" spans="1:27" x14ac:dyDescent="0.25">
      <c r="A36" s="10" t="s">
        <v>105</v>
      </c>
      <c r="B36" s="7">
        <v>0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</row>
    <row r="37" spans="1:27" x14ac:dyDescent="0.25">
      <c r="A37" s="10" t="s">
        <v>106</v>
      </c>
      <c r="B37" s="7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</row>
    <row r="38" spans="1:27" x14ac:dyDescent="0.25">
      <c r="A38" s="10" t="s">
        <v>107</v>
      </c>
      <c r="B38" s="7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</row>
    <row r="39" spans="1:27" x14ac:dyDescent="0.25">
      <c r="A39" s="10" t="s">
        <v>108</v>
      </c>
      <c r="B39" s="7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</row>
    <row r="40" spans="1:27" x14ac:dyDescent="0.25">
      <c r="A40" s="10" t="s">
        <v>109</v>
      </c>
      <c r="B40" s="7">
        <v>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</row>
    <row r="41" spans="1:27" x14ac:dyDescent="0.25">
      <c r="A41" s="10" t="s">
        <v>110</v>
      </c>
      <c r="B41" s="7">
        <v>0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</row>
    <row r="42" spans="1:27" x14ac:dyDescent="0.25">
      <c r="A42" s="10" t="s">
        <v>111</v>
      </c>
      <c r="B42" s="7">
        <v>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</row>
    <row r="43" spans="1:27" x14ac:dyDescent="0.25">
      <c r="A43" s="10" t="s">
        <v>112</v>
      </c>
      <c r="B43" s="7">
        <v>0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</row>
    <row r="44" spans="1:27" x14ac:dyDescent="0.25">
      <c r="A44" s="9" t="s">
        <v>113</v>
      </c>
      <c r="B44" s="6">
        <v>4.0000000000000001E-3</v>
      </c>
      <c r="C44" s="6">
        <v>6.0000000000000001E-3</v>
      </c>
      <c r="D44" s="6">
        <v>7.0000000000000001E-3</v>
      </c>
      <c r="E44" s="6">
        <v>8.0000000000000002E-3</v>
      </c>
      <c r="F44" s="6">
        <v>9.0000000000000011E-3</v>
      </c>
      <c r="G44" s="6">
        <v>1.0999999999999999E-2</v>
      </c>
      <c r="H44" s="6">
        <v>1.2E-2</v>
      </c>
      <c r="I44" s="6">
        <v>1.3000000000000001E-2</v>
      </c>
      <c r="J44" s="6">
        <v>1.4E-2</v>
      </c>
      <c r="K44" s="6">
        <v>1.6E-2</v>
      </c>
      <c r="L44" s="6">
        <v>1.6E-2</v>
      </c>
      <c r="M44" s="6">
        <v>1.8000000000000002E-2</v>
      </c>
      <c r="N44" s="6">
        <v>0.02</v>
      </c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</row>
    <row r="45" spans="1:27" x14ac:dyDescent="0.25">
      <c r="A45" s="9" t="s">
        <v>114</v>
      </c>
      <c r="B45" s="6">
        <v>2E-3</v>
      </c>
      <c r="C45" s="6">
        <v>2.5000000000000001E-3</v>
      </c>
      <c r="D45" s="6">
        <v>3.0000000000000001E-3</v>
      </c>
      <c r="E45" s="6">
        <v>4.0000000000000001E-3</v>
      </c>
      <c r="F45" s="6">
        <v>4.5000000000000005E-3</v>
      </c>
      <c r="G45" s="6">
        <v>5.4999999999999997E-3</v>
      </c>
      <c r="H45" s="6">
        <v>6.5000000000000006E-3</v>
      </c>
      <c r="I45" s="6">
        <v>7.4999999999999997E-3</v>
      </c>
      <c r="J45" s="6">
        <v>9.0000000000000011E-3</v>
      </c>
      <c r="K45" s="6">
        <v>0.01</v>
      </c>
      <c r="L45" s="6">
        <v>1.15E-2</v>
      </c>
      <c r="M45" s="6">
        <v>1.2500000000000001E-2</v>
      </c>
      <c r="N45" s="6">
        <v>1.35E-2</v>
      </c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</row>
    <row r="46" spans="1:27" x14ac:dyDescent="0.25">
      <c r="A46" s="9" t="s">
        <v>115</v>
      </c>
      <c r="B46" s="6">
        <v>3.0000000000000001E-3</v>
      </c>
      <c r="C46" s="6">
        <v>4.0000000000000001E-3</v>
      </c>
      <c r="D46" s="6">
        <v>4.5000000000000005E-3</v>
      </c>
      <c r="E46" s="6">
        <v>5.4999999999999997E-3</v>
      </c>
      <c r="F46" s="6">
        <v>6.5000000000000006E-3</v>
      </c>
      <c r="G46" s="6">
        <v>8.0000000000000002E-3</v>
      </c>
      <c r="H46" s="6">
        <v>9.4999999999999998E-3</v>
      </c>
      <c r="I46" s="6">
        <v>1.0999999999999999E-2</v>
      </c>
      <c r="J46" s="6">
        <v>1.2500000000000001E-2</v>
      </c>
      <c r="K46" s="6">
        <v>1.4500000000000001E-2</v>
      </c>
      <c r="L46" s="6">
        <v>1.6E-2</v>
      </c>
      <c r="M46" s="6">
        <v>1.8000000000000002E-2</v>
      </c>
      <c r="N46" s="6">
        <v>0.02</v>
      </c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</row>
    <row r="47" spans="1:27" x14ac:dyDescent="0.25">
      <c r="A47" s="9" t="s">
        <v>116</v>
      </c>
      <c r="B47" s="6">
        <v>1.2E-2</v>
      </c>
      <c r="C47" s="6">
        <v>1.4999999999999999E-2</v>
      </c>
      <c r="D47" s="6">
        <v>1.8000000000000002E-2</v>
      </c>
      <c r="E47" s="6">
        <v>2.1000000000000001E-2</v>
      </c>
      <c r="F47" s="6">
        <v>2.6000000000000002E-2</v>
      </c>
      <c r="G47" s="6">
        <v>3.1E-2</v>
      </c>
      <c r="H47" s="6">
        <v>3.6999999999999998E-2</v>
      </c>
      <c r="I47" s="6">
        <v>4.3000000000000003E-2</v>
      </c>
      <c r="J47" s="6">
        <v>0.05</v>
      </c>
      <c r="K47" s="6">
        <v>5.7000000000000002E-2</v>
      </c>
      <c r="L47" s="6">
        <v>6.5000000000000002E-2</v>
      </c>
      <c r="M47" s="6">
        <v>7.0000000000000007E-2</v>
      </c>
      <c r="N47" s="6">
        <v>7.6999999999999999E-2</v>
      </c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</row>
    <row r="48" spans="1:27" x14ac:dyDescent="0.25">
      <c r="A48" s="9" t="s">
        <v>117</v>
      </c>
      <c r="B48" s="6">
        <v>0.03</v>
      </c>
      <c r="C48" s="6">
        <v>3.6999999999999998E-2</v>
      </c>
      <c r="D48" s="6">
        <v>4.4999999999999998E-2</v>
      </c>
      <c r="E48" s="6">
        <v>5.5E-2</v>
      </c>
      <c r="F48" s="6">
        <v>6.5000000000000002E-2</v>
      </c>
      <c r="G48" s="6">
        <v>0.08</v>
      </c>
      <c r="H48" s="6">
        <v>9.5000000000000001E-2</v>
      </c>
      <c r="I48" s="6">
        <v>0.11</v>
      </c>
      <c r="J48" s="6">
        <v>0.125</v>
      </c>
      <c r="K48" s="6">
        <v>0.14499999999999999</v>
      </c>
      <c r="L48" s="6">
        <v>0.16</v>
      </c>
      <c r="M48" s="6">
        <v>0.18</v>
      </c>
      <c r="N48" s="6">
        <v>0.2</v>
      </c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</row>
    <row r="49" spans="1:27" s="11" customFormat="1" x14ac:dyDescent="0.25">
      <c r="A49" s="9" t="s">
        <v>129</v>
      </c>
      <c r="B49" s="6">
        <v>7.0000000000000007E-2</v>
      </c>
      <c r="C49" s="6">
        <v>0.09</v>
      </c>
      <c r="D49" s="6">
        <v>0.11</v>
      </c>
      <c r="E49" s="6">
        <v>0.13500000000000001</v>
      </c>
      <c r="F49" s="6">
        <v>0.16500000000000001</v>
      </c>
      <c r="G49" s="6">
        <v>0.19500000000000001</v>
      </c>
      <c r="H49" s="6">
        <v>0.23</v>
      </c>
      <c r="I49" s="6">
        <v>0.27</v>
      </c>
      <c r="J49" s="6">
        <v>0.315</v>
      </c>
      <c r="K49" s="6">
        <v>0.36</v>
      </c>
      <c r="L49" s="6">
        <v>0.40500000000000003</v>
      </c>
      <c r="M49" s="6">
        <v>0.44500000000000001</v>
      </c>
      <c r="N49" s="6">
        <v>0.48499999999999999</v>
      </c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</row>
    <row r="50" spans="1:27" x14ac:dyDescent="0.25">
      <c r="A50" s="9" t="s">
        <v>118</v>
      </c>
      <c r="B50" s="6">
        <v>4.0000000000000001E-3</v>
      </c>
      <c r="C50" s="6">
        <v>6.0000000000000001E-3</v>
      </c>
      <c r="D50" s="6">
        <v>7.0000000000000001E-3</v>
      </c>
      <c r="E50" s="6">
        <v>9.0000000000000011E-3</v>
      </c>
      <c r="F50" s="6">
        <v>1.0999999999999999E-2</v>
      </c>
      <c r="G50" s="6">
        <v>1.3000000000000001E-2</v>
      </c>
      <c r="H50" s="6">
        <v>1.4999999999999999E-2</v>
      </c>
      <c r="I50" s="6">
        <v>1.8000000000000002E-2</v>
      </c>
      <c r="J50" s="6">
        <v>2.1000000000000001E-2</v>
      </c>
      <c r="K50" s="6">
        <v>2.4E-2</v>
      </c>
      <c r="L50" s="6">
        <v>2.7E-2</v>
      </c>
      <c r="M50" s="6">
        <v>2.9000000000000001E-2</v>
      </c>
      <c r="N50" s="6">
        <v>3.2000000000000001E-2</v>
      </c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</row>
    <row r="51" spans="1:27" x14ac:dyDescent="0.25">
      <c r="A51" s="9" t="s">
        <v>119</v>
      </c>
      <c r="B51" s="6">
        <v>6.0000000000000001E-3</v>
      </c>
      <c r="C51" s="6">
        <v>9.0000000000000011E-3</v>
      </c>
      <c r="D51" s="6">
        <v>0.01</v>
      </c>
      <c r="E51" s="6">
        <v>1.2E-2</v>
      </c>
      <c r="F51" s="6">
        <v>1.4999999999999999E-2</v>
      </c>
      <c r="G51" s="6">
        <v>1.8000000000000002E-2</v>
      </c>
      <c r="H51" s="6">
        <v>2.1000000000000001E-2</v>
      </c>
      <c r="I51" s="6">
        <v>2.5000000000000001E-2</v>
      </c>
      <c r="J51" s="6">
        <v>2.8000000000000001E-2</v>
      </c>
      <c r="K51" s="6">
        <v>3.3000000000000002E-2</v>
      </c>
      <c r="L51" s="6">
        <v>3.6000000000000004E-2</v>
      </c>
      <c r="M51" s="6">
        <v>0.04</v>
      </c>
      <c r="N51" s="6">
        <v>4.4999999999999998E-2</v>
      </c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</row>
    <row r="52" spans="1:27" x14ac:dyDescent="0.25">
      <c r="A52" s="9" t="s">
        <v>120</v>
      </c>
      <c r="B52" s="6">
        <v>6.0000000000000001E-3</v>
      </c>
      <c r="C52" s="6">
        <v>9.0000000000000011E-3</v>
      </c>
      <c r="D52" s="6">
        <v>1.2E-2</v>
      </c>
      <c r="E52" s="6">
        <v>1.4999999999999999E-2</v>
      </c>
      <c r="F52" s="6">
        <v>1.7000000000000001E-2</v>
      </c>
      <c r="G52" s="6">
        <v>0.02</v>
      </c>
      <c r="H52" s="6">
        <v>2.4E-2</v>
      </c>
      <c r="I52" s="6">
        <v>2.8000000000000001E-2</v>
      </c>
      <c r="J52" s="6">
        <v>3.3000000000000002E-2</v>
      </c>
      <c r="K52" s="6">
        <v>3.6999999999999998E-2</v>
      </c>
      <c r="L52" s="6">
        <v>4.3000000000000003E-2</v>
      </c>
      <c r="M52" s="6">
        <v>4.5999999999999999E-2</v>
      </c>
      <c r="N52" s="6">
        <v>0.05</v>
      </c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</row>
    <row r="53" spans="1:27" x14ac:dyDescent="0.25">
      <c r="A53" s="9" t="s">
        <v>121</v>
      </c>
      <c r="B53" s="6">
        <v>8.0000000000000002E-3</v>
      </c>
      <c r="C53" s="6">
        <v>1.2E-2</v>
      </c>
      <c r="D53" s="6">
        <v>1.4999999999999999E-2</v>
      </c>
      <c r="E53" s="6">
        <v>1.8000000000000002E-2</v>
      </c>
      <c r="F53" s="6">
        <v>2.1000000000000001E-2</v>
      </c>
      <c r="G53" s="6">
        <v>2.5000000000000001E-2</v>
      </c>
      <c r="H53" s="6">
        <v>0.03</v>
      </c>
      <c r="I53" s="6">
        <v>3.5000000000000003E-2</v>
      </c>
      <c r="J53" s="6">
        <v>0.04</v>
      </c>
      <c r="K53" s="6">
        <v>4.5999999999999999E-2</v>
      </c>
      <c r="L53" s="6">
        <v>5.2000000000000005E-2</v>
      </c>
      <c r="M53" s="6">
        <v>5.7000000000000002E-2</v>
      </c>
      <c r="N53" s="6">
        <v>6.3E-2</v>
      </c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</row>
    <row r="54" spans="1:27" x14ac:dyDescent="0.25">
      <c r="A54" s="9" t="s">
        <v>122</v>
      </c>
      <c r="B54" s="6">
        <v>0.01</v>
      </c>
      <c r="C54" s="6">
        <v>1.6E-2</v>
      </c>
      <c r="D54" s="6">
        <v>1.9E-2</v>
      </c>
      <c r="E54" s="6">
        <v>2.3E-2</v>
      </c>
      <c r="F54" s="6">
        <v>2.8000000000000001E-2</v>
      </c>
      <c r="G54" s="6">
        <v>3.3000000000000002E-2</v>
      </c>
      <c r="H54" s="6">
        <v>3.9E-2</v>
      </c>
      <c r="I54" s="6">
        <v>4.4999999999999998E-2</v>
      </c>
      <c r="J54" s="6">
        <v>5.2000000000000005E-2</v>
      </c>
      <c r="K54" s="6">
        <v>0.06</v>
      </c>
      <c r="L54" s="6">
        <v>6.6000000000000003E-2</v>
      </c>
      <c r="M54" s="6">
        <v>7.2999999999999995E-2</v>
      </c>
      <c r="N54" s="6">
        <v>0.08</v>
      </c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</row>
    <row r="55" spans="1:27" x14ac:dyDescent="0.25">
      <c r="A55" s="9" t="s">
        <v>123</v>
      </c>
      <c r="B55" s="6">
        <v>1.2E-2</v>
      </c>
      <c r="C55" s="6">
        <v>0.02</v>
      </c>
      <c r="D55" s="6">
        <v>2.4E-2</v>
      </c>
      <c r="E55" s="6">
        <v>2.9000000000000001E-2</v>
      </c>
      <c r="F55" s="6">
        <v>3.5000000000000003E-2</v>
      </c>
      <c r="G55" s="6">
        <v>4.2000000000000003E-2</v>
      </c>
      <c r="H55" s="6">
        <v>5.1000000000000004E-2</v>
      </c>
      <c r="I55" s="6">
        <v>5.9000000000000004E-2</v>
      </c>
      <c r="J55" s="6">
        <v>6.8000000000000005E-2</v>
      </c>
      <c r="K55" s="6">
        <v>7.9000000000000001E-2</v>
      </c>
      <c r="L55" s="6">
        <v>8.7999999999999995E-2</v>
      </c>
      <c r="M55" s="6">
        <v>9.8000000000000004E-2</v>
      </c>
      <c r="N55" s="6">
        <v>0.108</v>
      </c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</row>
  </sheetData>
  <sheetProtection algorithmName="SHA-512" hashValue="XIqTgIg1SOhDm8fnG31quRo4iRbzx1mY8ESxc+Z4dewN7zw4n5etRQXInVauZqXs6nF5X8/qgyP9TNq0YcJ/AA==" saltValue="IFl7AUgNF88P1JxvRU1YbQ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10"/>
  <sheetViews>
    <sheetView workbookViewId="0">
      <selection activeCell="A15" sqref="A15"/>
    </sheetView>
  </sheetViews>
  <sheetFormatPr baseColWidth="10" defaultRowHeight="15" x14ac:dyDescent="0.25"/>
  <cols>
    <col min="1" max="1" width="20.7109375" customWidth="1"/>
    <col min="2" max="2" width="15.5703125" bestFit="1" customWidth="1"/>
    <col min="3" max="3" width="13.28515625" bestFit="1" customWidth="1"/>
    <col min="4" max="4" width="10.140625" bestFit="1" customWidth="1"/>
  </cols>
  <sheetData>
    <row r="1" spans="1:4" ht="16.5" thickTop="1" thickBot="1" x14ac:dyDescent="0.3">
      <c r="A1" s="13" t="s">
        <v>136</v>
      </c>
      <c r="B1" s="14" t="s">
        <v>145</v>
      </c>
      <c r="C1" s="14" t="s">
        <v>144</v>
      </c>
      <c r="D1" s="15" t="s">
        <v>143</v>
      </c>
    </row>
    <row r="2" spans="1:4" x14ac:dyDescent="0.25">
      <c r="A2" s="30" t="s">
        <v>175</v>
      </c>
      <c r="B2" s="34">
        <v>0</v>
      </c>
      <c r="C2" s="34">
        <v>0</v>
      </c>
      <c r="D2" s="34">
        <v>0</v>
      </c>
    </row>
    <row r="3" spans="1:4" x14ac:dyDescent="0.25">
      <c r="A3" t="s">
        <v>214</v>
      </c>
      <c r="B3" s="16">
        <f>C3/1000</f>
        <v>0.02</v>
      </c>
      <c r="C3" s="16">
        <f>$D3*2</f>
        <v>20</v>
      </c>
      <c r="D3" s="36">
        <v>10</v>
      </c>
    </row>
    <row r="4" spans="1:4" x14ac:dyDescent="0.25">
      <c r="A4" s="31" t="s">
        <v>137</v>
      </c>
      <c r="B4" s="16">
        <f>C4/1000</f>
        <v>6.0000000000000001E-3</v>
      </c>
      <c r="C4" s="16">
        <f>$D4*2</f>
        <v>6</v>
      </c>
      <c r="D4" s="36">
        <v>3</v>
      </c>
    </row>
    <row r="5" spans="1:4" x14ac:dyDescent="0.25">
      <c r="A5" s="32" t="s">
        <v>138</v>
      </c>
      <c r="B5" s="16">
        <f t="shared" ref="B5:B9" si="0">C5/1000</f>
        <v>8.0000000000000002E-3</v>
      </c>
      <c r="C5" s="16">
        <f t="shared" ref="C5:C9" si="1">$D5*2</f>
        <v>8</v>
      </c>
      <c r="D5" s="16">
        <v>4</v>
      </c>
    </row>
    <row r="6" spans="1:4" x14ac:dyDescent="0.25">
      <c r="A6" s="32" t="s">
        <v>139</v>
      </c>
      <c r="B6" s="16">
        <f t="shared" si="0"/>
        <v>1.2E-2</v>
      </c>
      <c r="C6" s="16">
        <f t="shared" si="1"/>
        <v>12</v>
      </c>
      <c r="D6" s="16">
        <v>6</v>
      </c>
    </row>
    <row r="7" spans="1:4" x14ac:dyDescent="0.25">
      <c r="A7" s="32" t="s">
        <v>140</v>
      </c>
      <c r="B7" s="16">
        <f t="shared" si="0"/>
        <v>3.4000000000000002E-2</v>
      </c>
      <c r="C7" s="16">
        <f t="shared" si="1"/>
        <v>34</v>
      </c>
      <c r="D7" s="16">
        <v>17</v>
      </c>
    </row>
    <row r="8" spans="1:4" x14ac:dyDescent="0.25">
      <c r="A8" s="32" t="s">
        <v>141</v>
      </c>
      <c r="B8" s="16">
        <f t="shared" si="0"/>
        <v>0.02</v>
      </c>
      <c r="C8" s="16">
        <f t="shared" si="1"/>
        <v>20</v>
      </c>
      <c r="D8" s="16">
        <v>10</v>
      </c>
    </row>
    <row r="9" spans="1:4" ht="15.75" thickBot="1" x14ac:dyDescent="0.3">
      <c r="A9" s="33" t="s">
        <v>142</v>
      </c>
      <c r="B9" s="35">
        <f t="shared" si="0"/>
        <v>2.4E-2</v>
      </c>
      <c r="C9" s="35">
        <f t="shared" si="1"/>
        <v>24</v>
      </c>
      <c r="D9" s="35">
        <v>12</v>
      </c>
    </row>
    <row r="10" spans="1:4" ht="15.75" thickTop="1" x14ac:dyDescent="0.25">
      <c r="A10" s="28"/>
      <c r="B10" s="29"/>
      <c r="C10" s="29"/>
      <c r="D10" s="29"/>
    </row>
  </sheetData>
  <conditionalFormatting sqref="A4:C10 B3:C3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16"/>
  <sheetViews>
    <sheetView workbookViewId="0">
      <selection activeCell="A2" sqref="A2:A3"/>
    </sheetView>
  </sheetViews>
  <sheetFormatPr baseColWidth="10" defaultRowHeight="15" x14ac:dyDescent="0.25"/>
  <sheetData>
    <row r="1" spans="1:1" x14ac:dyDescent="0.25">
      <c r="A1" s="17" t="s">
        <v>148</v>
      </c>
    </row>
    <row r="2" spans="1:1" x14ac:dyDescent="0.25">
      <c r="A2" s="17" t="s">
        <v>149</v>
      </c>
    </row>
    <row r="3" spans="1:1" x14ac:dyDescent="0.25">
      <c r="A3" s="17" t="s">
        <v>150</v>
      </c>
    </row>
    <row r="4" spans="1:1" x14ac:dyDescent="0.25">
      <c r="A4" s="18" t="s">
        <v>151</v>
      </c>
    </row>
    <row r="5" spans="1:1" x14ac:dyDescent="0.25">
      <c r="A5" s="18" t="s">
        <v>152</v>
      </c>
    </row>
    <row r="6" spans="1:1" x14ac:dyDescent="0.25">
      <c r="A6" s="18" t="s">
        <v>153</v>
      </c>
    </row>
    <row r="7" spans="1:1" x14ac:dyDescent="0.25">
      <c r="A7" s="18" t="s">
        <v>154</v>
      </c>
    </row>
    <row r="8" spans="1:1" x14ac:dyDescent="0.25">
      <c r="A8" s="18" t="s">
        <v>155</v>
      </c>
    </row>
    <row r="9" spans="1:1" x14ac:dyDescent="0.25">
      <c r="A9" s="18" t="s">
        <v>156</v>
      </c>
    </row>
    <row r="10" spans="1:1" x14ac:dyDescent="0.25">
      <c r="A10" s="18" t="s">
        <v>157</v>
      </c>
    </row>
    <row r="11" spans="1:1" x14ac:dyDescent="0.25">
      <c r="A11" s="18" t="s">
        <v>158</v>
      </c>
    </row>
    <row r="12" spans="1:1" x14ac:dyDescent="0.25">
      <c r="A12" s="19" t="s">
        <v>159</v>
      </c>
    </row>
    <row r="13" spans="1:1" x14ac:dyDescent="0.25">
      <c r="A13" s="19" t="s">
        <v>160</v>
      </c>
    </row>
    <row r="14" spans="1:1" x14ac:dyDescent="0.25">
      <c r="A14" s="19" t="s">
        <v>161</v>
      </c>
    </row>
    <row r="15" spans="1:1" x14ac:dyDescent="0.25">
      <c r="A15" s="19" t="s">
        <v>162</v>
      </c>
    </row>
    <row r="16" spans="1:1" x14ac:dyDescent="0.25">
      <c r="A16" s="20" t="s">
        <v>163</v>
      </c>
    </row>
  </sheetData>
  <sheetProtection algorithmName="SHA-512" hashValue="mbv6oBYTa3I7zmDIGWC0m+mZDKssJ1MwqZ9OxCTXWtohYAmYh2at6O88jJLW5+wLj++U2EmVaS64jezoXuNuqQ==" saltValue="izgsUHYZhrNdeR89BXh0tg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9</vt:i4>
      </vt:variant>
    </vt:vector>
  </HeadingPairs>
  <TitlesOfParts>
    <vt:vector size="17" baseType="lpstr">
      <vt:lpstr>Fiche</vt:lpstr>
      <vt:lpstr>Liste</vt:lpstr>
      <vt:lpstr>liste des appareils de métro</vt:lpstr>
      <vt:lpstr>Matrice tolérances</vt:lpstr>
      <vt:lpstr>tol_min</vt:lpstr>
      <vt:lpstr>Tol_max</vt:lpstr>
      <vt:lpstr>Tol_traitement</vt:lpstr>
      <vt:lpstr>Contrôle</vt:lpstr>
      <vt:lpstr>Fiche!Impression_des_titres</vt:lpstr>
      <vt:lpstr>l_liste</vt:lpstr>
      <vt:lpstr>l_tol</vt:lpstr>
      <vt:lpstr>p_liste</vt:lpstr>
      <vt:lpstr>p_tol</vt:lpstr>
      <vt:lpstr>trait</vt:lpstr>
      <vt:lpstr>traitement</vt:lpstr>
      <vt:lpstr>typedim</vt:lpstr>
      <vt:lpstr>Fiche!Zone_d_impression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2016-12-01T14:26:42Z</dcterms:modified>
</cp:coreProperties>
</file>