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8_{D6002380-FE99-4686-B114-75BBE5B9281D}" xr6:coauthVersionLast="40" xr6:coauthVersionMax="40" xr10:uidLastSave="{00000000-0000-0000-0000-000000000000}"/>
  <bookViews>
    <workbookView xWindow="0" yWindow="0" windowWidth="24000" windowHeight="9615" xr2:uid="{6BC1121A-7CEC-4B37-B0D4-318100E47E98}"/>
  </bookViews>
  <sheets>
    <sheet name="Feuil1" sheetId="1" r:id="rId1"/>
    <sheet name="Feuil2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4" i="1" l="1"/>
  <c r="D4" i="1"/>
  <c r="E4" i="1"/>
  <c r="F4" i="1"/>
  <c r="G4" i="1"/>
  <c r="B4" i="1"/>
  <c r="C6" i="1"/>
  <c r="D6" i="1"/>
  <c r="E6" i="1"/>
  <c r="F6" i="1"/>
  <c r="G6" i="1"/>
  <c r="B6" i="1"/>
  <c r="B7" i="1" l="1"/>
  <c r="K23" i="1"/>
  <c r="G23" i="1"/>
  <c r="H23" i="1" s="1"/>
  <c r="K22" i="1"/>
  <c r="G22" i="1"/>
  <c r="H22" i="1" s="1"/>
  <c r="K21" i="1"/>
  <c r="G21" i="1"/>
  <c r="H21" i="1" s="1"/>
  <c r="K20" i="1"/>
  <c r="G20" i="1"/>
  <c r="H20" i="1" s="1"/>
  <c r="K19" i="1"/>
  <c r="G19" i="1"/>
  <c r="H19" i="1" s="1"/>
  <c r="K18" i="1"/>
  <c r="G18" i="1"/>
  <c r="H18" i="1" s="1"/>
  <c r="K17" i="1"/>
  <c r="G17" i="1"/>
  <c r="H17" i="1" s="1"/>
  <c r="C7" i="1" l="1"/>
</calcChain>
</file>

<file path=xl/sharedStrings.xml><?xml version="1.0" encoding="utf-8"?>
<sst xmlns="http://schemas.openxmlformats.org/spreadsheetml/2006/main" count="40" uniqueCount="27">
  <si>
    <t>2018-2019</t>
  </si>
  <si>
    <t>Du</t>
  </si>
  <si>
    <t>Au</t>
  </si>
  <si>
    <t>Factures en attente</t>
  </si>
  <si>
    <t>Factures en retard</t>
  </si>
  <si>
    <t>Chèques non encaissés</t>
  </si>
  <si>
    <t>Prélèvements</t>
  </si>
  <si>
    <t>Nom fournisseur</t>
  </si>
  <si>
    <t>Nature</t>
  </si>
  <si>
    <t>Détails</t>
  </si>
  <si>
    <t>Montant HT</t>
  </si>
  <si>
    <t>Choix taux TVA</t>
  </si>
  <si>
    <t>Montant TVA</t>
  </si>
  <si>
    <t>Montant TTC</t>
  </si>
  <si>
    <t>Échéance</t>
  </si>
  <si>
    <t>Réglée le</t>
  </si>
  <si>
    <t>Etat du paiement</t>
  </si>
  <si>
    <t>Mode de paiement</t>
  </si>
  <si>
    <t>Achats divers</t>
  </si>
  <si>
    <t>Virement</t>
  </si>
  <si>
    <t>Avocat</t>
  </si>
  <si>
    <t>FACTURE</t>
  </si>
  <si>
    <t>Paypal</t>
  </si>
  <si>
    <t>CB</t>
  </si>
  <si>
    <t>Prélèvement</t>
  </si>
  <si>
    <t>Chèque</t>
  </si>
  <si>
    <t>DATE DE LA 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</si>
</sst>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€&quot;;[Red]\-#,##0.00\ &quot;€&quot;"/>
    <numFmt numFmtId="165" formatCode="_-* #,##0.00\ &quot;€&quot;_-;\-* #,##0.00\ &quot;€&quot;_-;_-* &quot;-&quot;??\ &quot;€&quot;_-;_-@_-"/>
    <numFmt numFmtId="166" formatCode="_-* #,##0.00\ [$€-40C]_-;\-* #,##0.00\ [$€-40C]_-;_-* &quot;-&quot;??\ [$€-40C]_-;_-@_-"/>
    <numFmt numFmtId="167" formatCode="0.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hair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hair">
        <color rgb="FFFF0000"/>
      </bottom>
      <diagonal/>
    </border>
    <border>
      <left style="thin">
        <color rgb="FFFF0000"/>
      </left>
      <right style="hair">
        <color rgb="FFFF0000"/>
      </right>
      <top style="hair">
        <color rgb="FFFF0000"/>
      </top>
      <bottom style="hair">
        <color rgb="FFFF0000"/>
      </bottom>
      <diagonal/>
    </border>
    <border>
      <left style="hair">
        <color rgb="FFFF0000"/>
      </left>
      <right style="hair">
        <color rgb="FFFF0000"/>
      </right>
      <top style="hair">
        <color rgb="FFFF0000"/>
      </top>
      <bottom style="hair">
        <color rgb="FFFF0000"/>
      </bottom>
      <diagonal/>
    </border>
    <border>
      <left style="thin">
        <color rgb="FFFF0000"/>
      </left>
      <right style="hair">
        <color rgb="FFFF0000"/>
      </right>
      <top style="hair">
        <color rgb="FFFF0000"/>
      </top>
      <bottom style="thick">
        <color rgb="FFFF0000"/>
      </bottom>
      <diagonal/>
    </border>
    <border>
      <left style="hair">
        <color rgb="FFFF0000"/>
      </left>
      <right style="hair">
        <color rgb="FFFF0000"/>
      </right>
      <top style="hair">
        <color rgb="FFFF0000"/>
      </top>
      <bottom style="thick">
        <color rgb="FFFF0000"/>
      </bottom>
      <diagonal/>
    </border>
    <border>
      <left style="thin">
        <color rgb="FFFF0000"/>
      </left>
      <right style="hair">
        <color rgb="FFFF0000"/>
      </right>
      <top/>
      <bottom style="hair">
        <color rgb="FFFF0000"/>
      </bottom>
      <diagonal/>
    </border>
    <border>
      <left style="hair">
        <color rgb="FFFF0000"/>
      </left>
      <right style="hair">
        <color rgb="FFFF0000"/>
      </right>
      <top/>
      <bottom style="hair">
        <color rgb="FFFF0000"/>
      </bottom>
      <diagonal/>
    </border>
    <border>
      <left style="thin">
        <color rgb="FFFF0000"/>
      </left>
      <right style="hair">
        <color rgb="FFFF0000"/>
      </right>
      <top style="hair">
        <color rgb="FFFF0000"/>
      </top>
      <bottom/>
      <diagonal/>
    </border>
    <border>
      <left style="thin">
        <color rgb="FFFF0000"/>
      </left>
      <right style="hair">
        <color rgb="FFFF0000"/>
      </right>
      <top style="hair">
        <color rgb="FFFF0000"/>
      </top>
      <bottom style="thin">
        <color rgb="FFFF0000"/>
      </bottom>
      <diagonal/>
    </border>
    <border>
      <left style="hair">
        <color theme="9" tint="-0.24994659260841701"/>
      </left>
      <right style="hair">
        <color theme="9" tint="-0.24994659260841701"/>
      </right>
      <top style="thin">
        <color theme="9" tint="-0.24994659260841701"/>
      </top>
      <bottom style="hair">
        <color theme="9" tint="-0.24994659260841701"/>
      </bottom>
      <diagonal/>
    </border>
    <border>
      <left style="hair">
        <color theme="9" tint="-0.24994659260841701"/>
      </left>
      <right style="hair">
        <color theme="9" tint="-0.24994659260841701"/>
      </right>
      <top style="hair">
        <color theme="9" tint="-0.24994659260841701"/>
      </top>
      <bottom style="hair">
        <color theme="9" tint="-0.24994659260841701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5">
    <xf numFmtId="0" fontId="0" fillId="0" borderId="0" xfId="0"/>
    <xf numFmtId="0" fontId="2" fillId="2" borderId="1" xfId="0" applyFont="1" applyFill="1" applyBorder="1"/>
    <xf numFmtId="0" fontId="3" fillId="3" borderId="3" xfId="0" applyFont="1" applyFill="1" applyBorder="1" applyAlignment="1">
      <alignment horizontal="right"/>
    </xf>
    <xf numFmtId="14" fontId="0" fillId="0" borderId="4" xfId="0" applyNumberFormat="1" applyBorder="1"/>
    <xf numFmtId="0" fontId="3" fillId="3" borderId="5" xfId="0" applyFont="1" applyFill="1" applyBorder="1" applyAlignment="1">
      <alignment horizontal="right"/>
    </xf>
    <xf numFmtId="14" fontId="0" fillId="0" borderId="6" xfId="0" applyNumberFormat="1" applyBorder="1"/>
    <xf numFmtId="0" fontId="2" fillId="3" borderId="7" xfId="0" applyFont="1" applyFill="1" applyBorder="1"/>
    <xf numFmtId="166" fontId="1" fillId="0" borderId="8" xfId="1" applyNumberFormat="1" applyFont="1" applyBorder="1"/>
    <xf numFmtId="0" fontId="2" fillId="3" borderId="3" xfId="0" applyFont="1" applyFill="1" applyBorder="1"/>
    <xf numFmtId="0" fontId="2" fillId="3" borderId="9" xfId="0" applyFont="1" applyFill="1" applyBorder="1"/>
    <xf numFmtId="166" fontId="1" fillId="4" borderId="8" xfId="1" applyNumberFormat="1" applyFont="1" applyFill="1" applyBorder="1"/>
    <xf numFmtId="0" fontId="2" fillId="3" borderId="10" xfId="0" applyFont="1" applyFill="1" applyBorder="1"/>
    <xf numFmtId="0" fontId="2" fillId="5" borderId="11" xfId="0" applyFont="1" applyFill="1" applyBorder="1" applyAlignment="1">
      <alignment vertical="center" wrapText="1"/>
    </xf>
    <xf numFmtId="164" fontId="2" fillId="5" borderId="11" xfId="0" applyNumberFormat="1" applyFont="1" applyFill="1" applyBorder="1" applyAlignment="1">
      <alignment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0" fillId="0" borderId="12" xfId="0" applyBorder="1" applyAlignment="1">
      <alignment vertical="center" wrapText="1"/>
    </xf>
    <xf numFmtId="0" fontId="0" fillId="0" borderId="12" xfId="0" applyBorder="1" applyAlignment="1">
      <alignment vertical="center"/>
    </xf>
    <xf numFmtId="164" fontId="0" fillId="0" borderId="12" xfId="0" applyNumberFormat="1" applyBorder="1" applyAlignment="1">
      <alignment vertical="center"/>
    </xf>
    <xf numFmtId="167" fontId="1" fillId="0" borderId="12" xfId="2" applyNumberFormat="1" applyFont="1" applyBorder="1" applyAlignment="1">
      <alignment horizontal="center" vertical="center"/>
    </xf>
    <xf numFmtId="166" fontId="0" fillId="0" borderId="12" xfId="0" applyNumberFormat="1" applyBorder="1" applyAlignment="1">
      <alignment vertical="center"/>
    </xf>
    <xf numFmtId="166" fontId="1" fillId="6" borderId="12" xfId="1" applyNumberFormat="1" applyFont="1" applyFill="1" applyBorder="1" applyAlignment="1">
      <alignment vertical="center"/>
    </xf>
    <xf numFmtId="14" fontId="0" fillId="0" borderId="12" xfId="0" applyNumberFormat="1" applyBorder="1" applyAlignment="1">
      <alignment vertical="center"/>
    </xf>
    <xf numFmtId="0" fontId="0" fillId="0" borderId="12" xfId="0" applyBorder="1" applyAlignment="1">
      <alignment horizontal="center" vertical="center"/>
    </xf>
    <xf numFmtId="14" fontId="0" fillId="0" borderId="12" xfId="0" applyNumberFormat="1" applyBorder="1" applyAlignment="1">
      <alignment vertical="center" wrapText="1"/>
    </xf>
    <xf numFmtId="17" fontId="2" fillId="3" borderId="2" xfId="0" applyNumberFormat="1" applyFont="1" applyFill="1" applyBorder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adin\Desktop\MI&#178;LTON\TABLEAUX%20DE%20GESTION\TEST%20SUIVI%20TRES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Détails "/>
      <sheetName val="RECAP"/>
      <sheetName val="TRESO"/>
      <sheetName val="ACHAT"/>
      <sheetName val="ECHEANCIER"/>
      <sheetName val="VENTE"/>
      <sheetName val="TVA"/>
      <sheetName val="DONNEES A CACH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27978-8DF2-47A5-8EAE-5538963FEF19}">
  <sheetPr codeName="Feuil1"/>
  <dimension ref="A1:L23"/>
  <sheetViews>
    <sheetView tabSelected="1" workbookViewId="0">
      <selection activeCell="B6" sqref="B6"/>
    </sheetView>
  </sheetViews>
  <sheetFormatPr baseColWidth="10" defaultRowHeight="15" x14ac:dyDescent="0.25"/>
  <cols>
    <col min="1" max="1" width="31.42578125" customWidth="1"/>
    <col min="2" max="2" width="14.5703125" customWidth="1"/>
    <col min="3" max="3" width="14.140625" customWidth="1"/>
    <col min="12" max="13" width="14.140625" customWidth="1"/>
  </cols>
  <sheetData>
    <row r="1" spans="1:12" x14ac:dyDescent="0.25">
      <c r="A1" s="1" t="s">
        <v>0</v>
      </c>
      <c r="B1" s="24">
        <v>43405</v>
      </c>
      <c r="C1" s="24"/>
      <c r="D1" s="24">
        <v>43435</v>
      </c>
      <c r="E1" s="24"/>
      <c r="F1" s="24">
        <v>43466</v>
      </c>
      <c r="G1" s="24"/>
    </row>
    <row r="2" spans="1:12" x14ac:dyDescent="0.25">
      <c r="A2" s="2" t="s">
        <v>1</v>
      </c>
      <c r="B2" s="3">
        <v>43405</v>
      </c>
      <c r="C2" s="3">
        <v>43420</v>
      </c>
      <c r="D2" s="3">
        <v>43435</v>
      </c>
      <c r="E2" s="3">
        <v>43450</v>
      </c>
      <c r="F2" s="3">
        <v>43466</v>
      </c>
      <c r="G2" s="3">
        <v>43481</v>
      </c>
    </row>
    <row r="3" spans="1:12" ht="15.75" thickBot="1" x14ac:dyDescent="0.3">
      <c r="A3" s="4" t="s">
        <v>2</v>
      </c>
      <c r="B3" s="5">
        <v>43419</v>
      </c>
      <c r="C3" s="5">
        <v>43434</v>
      </c>
      <c r="D3" s="5">
        <v>43449</v>
      </c>
      <c r="E3" s="5">
        <v>43465</v>
      </c>
      <c r="F3" s="5">
        <v>43480</v>
      </c>
      <c r="G3" s="5">
        <v>43496</v>
      </c>
    </row>
    <row r="4" spans="1:12" ht="15.75" thickTop="1" x14ac:dyDescent="0.25">
      <c r="A4" s="6" t="s">
        <v>3</v>
      </c>
      <c r="B4" s="7">
        <f>SUMPRODUCT(($I17:$I23&gt;=B2)*($I17:$I23&lt;=B3)*($L17:$L23&lt;&gt;"Chèque")*($L17:$L23&lt;&gt;"Prélèvement"),$H17:$H23)</f>
        <v>0</v>
      </c>
      <c r="C4" s="7">
        <f t="shared" ref="C4:G4" si="0">SUMPRODUCT(($I17:$I23&gt;=C2)*($I17:$I23&lt;=C3)*($L17:$L23&lt;&gt;"Chèque")*($L17:$L23&lt;&gt;"Prélèvement"),$H17:$H23)</f>
        <v>7273.598</v>
      </c>
      <c r="D4" s="7">
        <f t="shared" si="0"/>
        <v>0</v>
      </c>
      <c r="E4" s="7">
        <f t="shared" si="0"/>
        <v>1164</v>
      </c>
      <c r="F4" s="7">
        <f t="shared" si="0"/>
        <v>0</v>
      </c>
      <c r="G4" s="7">
        <f t="shared" si="0"/>
        <v>0</v>
      </c>
    </row>
    <row r="5" spans="1:12" x14ac:dyDescent="0.25">
      <c r="A5" s="8" t="s">
        <v>4</v>
      </c>
      <c r="B5" s="7"/>
      <c r="C5" s="7"/>
      <c r="D5" s="7"/>
      <c r="E5" s="7"/>
      <c r="F5" s="7"/>
      <c r="G5" s="7"/>
    </row>
    <row r="6" spans="1:12" x14ac:dyDescent="0.25">
      <c r="A6" s="9" t="s">
        <v>5</v>
      </c>
      <c r="B6" s="10">
        <f>SUMPRODUCT(($I17:$I23&gt;=B2)*($I17:$I23&lt;=B3)*($L17:$L23="Chèque")*($J17:$J23&lt;=0),$H17:$H23)</f>
        <v>0</v>
      </c>
      <c r="C6" s="10">
        <f t="shared" ref="C6:G6" si="1">SUMPRODUCT(($I17:$I23&gt;=C2)*($I17:$I23&lt;=C3)*($L17:$L23="Chèque")*($J17:$J23&lt;=0),$H17:$H23)</f>
        <v>539.04999999999995</v>
      </c>
      <c r="D6" s="10">
        <f t="shared" si="1"/>
        <v>750</v>
      </c>
      <c r="E6" s="10">
        <f t="shared" si="1"/>
        <v>0</v>
      </c>
      <c r="F6" s="10">
        <f t="shared" si="1"/>
        <v>0</v>
      </c>
      <c r="G6" s="10">
        <f t="shared" si="1"/>
        <v>0</v>
      </c>
    </row>
    <row r="7" spans="1:12" x14ac:dyDescent="0.25">
      <c r="A7" s="11" t="s">
        <v>6</v>
      </c>
      <c r="B7" s="10">
        <f>SUMPRODUCT((I17:I23&gt;="01/11/2018"*1)*(I17:I23&lt;="15/11/2018"*1)*(L17:L23="Prélèvement")*(J17:J23&lt;=0),H17:H23)</f>
        <v>988.8</v>
      </c>
      <c r="C7" s="10">
        <f ca="1">SUMPRODUCT((J17:J23&gt;="16/11/2018"*1)*(J17:J23&lt;="30/11/2018"*1)*(M17:M23="Prélèvement")*(K17:K23&lt;=0),I17:I23)</f>
        <v>0</v>
      </c>
      <c r="D7" s="10"/>
      <c r="E7" s="10"/>
      <c r="F7" s="10"/>
      <c r="G7" s="10"/>
    </row>
    <row r="16" spans="1:12" ht="30" x14ac:dyDescent="0.25">
      <c r="A16" s="12" t="s">
        <v>26</v>
      </c>
      <c r="B16" s="12" t="s">
        <v>7</v>
      </c>
      <c r="C16" s="12" t="s">
        <v>8</v>
      </c>
      <c r="D16" s="12" t="s">
        <v>9</v>
      </c>
      <c r="E16" s="13" t="s">
        <v>10</v>
      </c>
      <c r="F16" s="14" t="s">
        <v>11</v>
      </c>
      <c r="G16" s="12" t="s">
        <v>12</v>
      </c>
      <c r="H16" s="12" t="s">
        <v>13</v>
      </c>
      <c r="I16" s="12" t="s">
        <v>14</v>
      </c>
      <c r="J16" s="12" t="s">
        <v>15</v>
      </c>
      <c r="K16" s="12" t="s">
        <v>16</v>
      </c>
      <c r="L16" s="12" t="s">
        <v>17</v>
      </c>
    </row>
    <row r="17" spans="1:12" x14ac:dyDescent="0.25">
      <c r="A17" s="23">
        <v>43405</v>
      </c>
      <c r="B17" s="15" t="s">
        <v>21</v>
      </c>
      <c r="C17" s="16" t="s">
        <v>18</v>
      </c>
      <c r="D17" s="16"/>
      <c r="E17" s="17">
        <v>1851.8</v>
      </c>
      <c r="F17" s="18">
        <v>0</v>
      </c>
      <c r="G17" s="19">
        <f>E17*F17</f>
        <v>0</v>
      </c>
      <c r="H17" s="20">
        <f>+E17+G17</f>
        <v>1851.8</v>
      </c>
      <c r="I17" s="21">
        <v>43434</v>
      </c>
      <c r="J17" s="21"/>
      <c r="K17" s="22" t="str">
        <f ca="1">IF(I17="","",IF(J17&lt;&gt;"","Réglée",IF(TODAY()&gt;=I17,"En retard","En attente")))</f>
        <v>En retard</v>
      </c>
      <c r="L17" s="16" t="s">
        <v>19</v>
      </c>
    </row>
    <row r="18" spans="1:12" x14ac:dyDescent="0.25">
      <c r="A18" s="23">
        <v>43419</v>
      </c>
      <c r="B18" s="15" t="s">
        <v>21</v>
      </c>
      <c r="C18" s="16" t="s">
        <v>18</v>
      </c>
      <c r="D18" s="16"/>
      <c r="E18" s="17">
        <v>5312.91</v>
      </c>
      <c r="F18" s="18">
        <v>0</v>
      </c>
      <c r="G18" s="19">
        <f>E18*F18</f>
        <v>0</v>
      </c>
      <c r="H18" s="20">
        <f>+E18+G18</f>
        <v>5312.91</v>
      </c>
      <c r="I18" s="21">
        <v>43434</v>
      </c>
      <c r="J18" s="21"/>
      <c r="K18" s="22" t="str">
        <f t="shared" ref="K18:K23" ca="1" si="2">IF(I18="","",IF(J18&lt;&gt;"","Réglée",IF(TODAY()&gt;=I18,"En retard","En attente")))</f>
        <v>En retard</v>
      </c>
      <c r="L18" s="16" t="s">
        <v>22</v>
      </c>
    </row>
    <row r="19" spans="1:12" x14ac:dyDescent="0.25">
      <c r="A19" s="23">
        <v>43408</v>
      </c>
      <c r="B19" s="15" t="s">
        <v>21</v>
      </c>
      <c r="C19" s="16" t="s">
        <v>18</v>
      </c>
      <c r="D19" s="16"/>
      <c r="E19" s="17">
        <v>90.74</v>
      </c>
      <c r="F19" s="18">
        <v>0.2</v>
      </c>
      <c r="G19" s="19">
        <f t="shared" ref="G19:G23" si="3">E19*F19</f>
        <v>18.148</v>
      </c>
      <c r="H19" s="20">
        <f t="shared" ref="H19:H23" si="4">+E19+G19</f>
        <v>108.88799999999999</v>
      </c>
      <c r="I19" s="21">
        <v>43434</v>
      </c>
      <c r="J19" s="21"/>
      <c r="K19" s="22" t="str">
        <f t="shared" ca="1" si="2"/>
        <v>En retard</v>
      </c>
      <c r="L19" s="16" t="s">
        <v>23</v>
      </c>
    </row>
    <row r="20" spans="1:12" x14ac:dyDescent="0.25">
      <c r="A20" s="23">
        <v>43405</v>
      </c>
      <c r="B20" s="15" t="s">
        <v>21</v>
      </c>
      <c r="C20" s="16" t="s">
        <v>20</v>
      </c>
      <c r="D20" s="16"/>
      <c r="E20" s="17">
        <v>824</v>
      </c>
      <c r="F20" s="18">
        <v>0.2</v>
      </c>
      <c r="G20" s="19">
        <f t="shared" si="3"/>
        <v>164.8</v>
      </c>
      <c r="H20" s="20">
        <f t="shared" si="4"/>
        <v>988.8</v>
      </c>
      <c r="I20" s="21">
        <v>43406</v>
      </c>
      <c r="J20" s="21"/>
      <c r="K20" s="22" t="str">
        <f t="shared" ca="1" si="2"/>
        <v>En retard</v>
      </c>
      <c r="L20" s="16" t="s">
        <v>24</v>
      </c>
    </row>
    <row r="21" spans="1:12" x14ac:dyDescent="0.25">
      <c r="A21" s="23">
        <v>43420</v>
      </c>
      <c r="B21" s="15" t="s">
        <v>21</v>
      </c>
      <c r="C21" s="16" t="s">
        <v>18</v>
      </c>
      <c r="D21" s="16"/>
      <c r="E21" s="17">
        <v>539.04999999999995</v>
      </c>
      <c r="F21" s="18">
        <v>0</v>
      </c>
      <c r="G21" s="19">
        <f t="shared" si="3"/>
        <v>0</v>
      </c>
      <c r="H21" s="20">
        <f t="shared" si="4"/>
        <v>539.04999999999995</v>
      </c>
      <c r="I21" s="21">
        <v>43434</v>
      </c>
      <c r="J21" s="21"/>
      <c r="K21" s="22" t="str">
        <f t="shared" ca="1" si="2"/>
        <v>En retard</v>
      </c>
      <c r="L21" s="16" t="s">
        <v>25</v>
      </c>
    </row>
    <row r="22" spans="1:12" x14ac:dyDescent="0.25">
      <c r="A22" s="23">
        <v>43406</v>
      </c>
      <c r="B22" s="15" t="s">
        <v>21</v>
      </c>
      <c r="C22" s="16" t="s">
        <v>18</v>
      </c>
      <c r="D22" s="16"/>
      <c r="E22" s="17">
        <v>750</v>
      </c>
      <c r="F22" s="18">
        <v>0</v>
      </c>
      <c r="G22" s="19">
        <f t="shared" si="3"/>
        <v>0</v>
      </c>
      <c r="H22" s="20">
        <f t="shared" si="4"/>
        <v>750</v>
      </c>
      <c r="I22" s="21">
        <v>43449</v>
      </c>
      <c r="J22" s="21"/>
      <c r="K22" s="22" t="str">
        <f t="shared" ca="1" si="2"/>
        <v>En attente</v>
      </c>
      <c r="L22" s="16" t="s">
        <v>25</v>
      </c>
    </row>
    <row r="23" spans="1:12" x14ac:dyDescent="0.25">
      <c r="A23" s="23">
        <v>43440</v>
      </c>
      <c r="B23" s="15" t="s">
        <v>21</v>
      </c>
      <c r="C23" s="16" t="s">
        <v>18</v>
      </c>
      <c r="D23" s="16"/>
      <c r="E23" s="17">
        <v>970</v>
      </c>
      <c r="F23" s="18">
        <v>0.2</v>
      </c>
      <c r="G23" s="19">
        <f t="shared" si="3"/>
        <v>194</v>
      </c>
      <c r="H23" s="20">
        <f t="shared" si="4"/>
        <v>1164</v>
      </c>
      <c r="I23" s="21">
        <v>43464</v>
      </c>
      <c r="J23" s="21"/>
      <c r="K23" s="22" t="str">
        <f t="shared" ca="1" si="2"/>
        <v>En attente</v>
      </c>
      <c r="L23" s="16" t="s">
        <v>19</v>
      </c>
    </row>
  </sheetData>
  <mergeCells count="3">
    <mergeCell ref="B1:C1"/>
    <mergeCell ref="D1:E1"/>
    <mergeCell ref="F1:G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showInputMessage="1" showErrorMessage="1" xr:uid="{A331FF90-1D0C-4296-90F0-446980C7C510}">
          <x14:formula1>
            <xm:f>'C:\Users\nadin\Desktop\MI²LTON\TABLEAUX DE GESTION\[TEST SUIVI TRESO.xlsm]TRESO'!#REF!</xm:f>
          </x14:formula1>
          <xm:sqref>C16:C23</xm:sqref>
        </x14:dataValidation>
        <x14:dataValidation type="list" allowBlank="1" showInputMessage="1" showErrorMessage="1" xr:uid="{708A7596-FB3C-4D5F-A149-36063DCD9360}">
          <x14:formula1>
            <xm:f>'C:\Users\nadin\Desktop\MI²LTON\TABLEAUX DE GESTION\[TEST SUIVI TRESO.xlsm]DONNEES A CACHER'!#REF!</xm:f>
          </x14:formula1>
          <xm:sqref>L16</xm:sqref>
        </x14:dataValidation>
        <x14:dataValidation type="list" allowBlank="1" showInputMessage="1" showErrorMessage="1" xr:uid="{639FE2A1-723E-4D83-AE21-21F7A2B5969C}">
          <x14:formula1>
            <xm:f>'C:\Users\nadin\Desktop\MI²LTON\TABLEAUX DE GESTION\[TEST SUIVI TRESO.xlsm]DONNEES A CACHER'!#REF!</xm:f>
          </x14:formula1>
          <xm:sqref>F16:F23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885BB-00C1-4150-9821-26D87656D227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nadin</dc:creator>
  <cp:lastModifiedBy>Luc</cp:lastModifiedBy>
  <dcterms:created xsi:type="dcterms:W3CDTF">2018-12-07T11:59:52Z</dcterms:created>
  <dcterms:modified xsi:type="dcterms:W3CDTF">2018-12-07T15:17:57Z</dcterms:modified>
</cp:coreProperties>
</file>