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drawings/drawing8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0" yWindow="0" windowWidth="24000" windowHeight="9060" tabRatio="830" activeTab="5"/>
  </bookViews>
  <sheets>
    <sheet name="MENU" sheetId="1" r:id="rId1"/>
    <sheet name="Environnement,Contexte" sheetId="3" r:id="rId2"/>
    <sheet name="Sous-Traitants,Fournisseurs" sheetId="11" r:id="rId3"/>
    <sheet name="Scientifiques,Techniques" sheetId="13" r:id="rId4"/>
    <sheet name="Organisationnels,Humains" sheetId="12" r:id="rId5"/>
    <sheet name="Plans d'actions" sheetId="7" r:id="rId6"/>
    <sheet name="Indicateurs" sheetId="2" r:id="rId7"/>
    <sheet name="Capitalisation" sheetId="14" r:id="rId8"/>
  </sheets>
  <definedNames>
    <definedName name="_xlnm.Print_Area" localSheetId="6">Indicateurs!$A$1:$T$88</definedName>
  </definedNames>
  <calcPr calcId="145621"/>
</workbook>
</file>

<file path=xl/calcChain.xml><?xml version="1.0" encoding="utf-8"?>
<calcChain xmlns="http://schemas.openxmlformats.org/spreadsheetml/2006/main">
  <c r="E1" i="7" l="1"/>
  <c r="L99" i="3" l="1"/>
  <c r="L100" i="3"/>
  <c r="A53" i="1"/>
  <c r="T3" i="7"/>
  <c r="T140" i="7"/>
  <c r="T145" i="7"/>
  <c r="T141" i="7"/>
  <c r="T4" i="7"/>
  <c r="T8" i="7"/>
  <c r="T12" i="7"/>
  <c r="T16" i="7"/>
  <c r="T5" i="7"/>
  <c r="T9" i="7"/>
  <c r="T13" i="7"/>
  <c r="T6" i="7"/>
  <c r="T10" i="7"/>
  <c r="T14" i="7"/>
  <c r="T17" i="7"/>
  <c r="T18" i="7"/>
  <c r="T19" i="7"/>
  <c r="T20" i="7"/>
  <c r="T21" i="7"/>
  <c r="T22" i="7"/>
  <c r="T23" i="7"/>
  <c r="T24" i="7"/>
  <c r="T25" i="7"/>
  <c r="T26" i="7"/>
  <c r="T27" i="7"/>
  <c r="T28" i="7"/>
  <c r="T29" i="7"/>
  <c r="T30" i="7"/>
  <c r="T31" i="7"/>
  <c r="T32" i="7"/>
  <c r="T33" i="7"/>
  <c r="T34" i="7"/>
  <c r="T35" i="7"/>
  <c r="T36" i="7"/>
  <c r="T37" i="7"/>
  <c r="T38" i="7"/>
  <c r="T39" i="7"/>
  <c r="T40" i="7"/>
  <c r="T41" i="7"/>
  <c r="T42" i="7"/>
  <c r="T43" i="7"/>
  <c r="T44" i="7"/>
  <c r="T45" i="7"/>
  <c r="T46" i="7"/>
  <c r="T47" i="7"/>
  <c r="T48" i="7"/>
  <c r="T49" i="7"/>
  <c r="T50" i="7"/>
  <c r="T51" i="7"/>
  <c r="T52" i="7"/>
  <c r="T53" i="7"/>
  <c r="T54" i="7"/>
  <c r="T55" i="7"/>
  <c r="T56" i="7"/>
  <c r="T57" i="7"/>
  <c r="T58" i="7"/>
  <c r="T59" i="7"/>
  <c r="T60" i="7"/>
  <c r="T61" i="7"/>
  <c r="T62" i="7"/>
  <c r="T63" i="7"/>
  <c r="T64" i="7"/>
  <c r="T65" i="7"/>
  <c r="T66" i="7"/>
  <c r="T67" i="7"/>
  <c r="T68" i="7"/>
  <c r="T69" i="7"/>
  <c r="T70" i="7"/>
  <c r="T71" i="7"/>
  <c r="T72" i="7"/>
  <c r="T73" i="7"/>
  <c r="T74" i="7"/>
  <c r="T75" i="7"/>
  <c r="T76" i="7"/>
  <c r="T77" i="7"/>
  <c r="T78" i="7"/>
  <c r="T79" i="7"/>
  <c r="T80" i="7"/>
  <c r="T81" i="7"/>
  <c r="T82" i="7"/>
  <c r="T83" i="7"/>
  <c r="T84" i="7"/>
  <c r="T85" i="7"/>
  <c r="T86" i="7"/>
  <c r="T87" i="7"/>
  <c r="T88" i="7"/>
  <c r="T89" i="7"/>
  <c r="T90" i="7"/>
  <c r="T91" i="7"/>
  <c r="T92" i="7"/>
  <c r="T93" i="7"/>
  <c r="T94" i="7"/>
  <c r="T95" i="7"/>
  <c r="T96" i="7"/>
  <c r="T97" i="7"/>
  <c r="T98" i="7"/>
  <c r="T99" i="7"/>
  <c r="T100" i="7"/>
  <c r="T101" i="7"/>
  <c r="T102" i="7"/>
  <c r="T103" i="7"/>
  <c r="T104" i="7"/>
  <c r="T105" i="7"/>
  <c r="T106" i="7"/>
  <c r="T107" i="7"/>
  <c r="T108" i="7"/>
  <c r="T109" i="7"/>
  <c r="T110" i="7"/>
  <c r="T111" i="7"/>
  <c r="T112" i="7"/>
  <c r="T113" i="7"/>
  <c r="T114" i="7"/>
  <c r="T115" i="7"/>
  <c r="T116" i="7"/>
  <c r="T117" i="7"/>
  <c r="T118" i="7"/>
  <c r="T119" i="7"/>
  <c r="T120" i="7"/>
  <c r="T121" i="7"/>
  <c r="T122" i="7"/>
  <c r="T123" i="7"/>
  <c r="T124" i="7"/>
  <c r="T125" i="7"/>
  <c r="T126" i="7"/>
  <c r="T127" i="7"/>
  <c r="T128" i="7"/>
  <c r="T129" i="7"/>
  <c r="T130" i="7"/>
  <c r="T131" i="7"/>
  <c r="T132" i="7"/>
  <c r="T133" i="7"/>
  <c r="T134" i="7"/>
  <c r="T135" i="7"/>
  <c r="T136" i="7"/>
  <c r="T137" i="7"/>
  <c r="T138" i="7"/>
  <c r="T139" i="7"/>
  <c r="T151" i="7"/>
  <c r="T152" i="7"/>
  <c r="T153" i="7"/>
  <c r="T154" i="7"/>
  <c r="T155" i="7"/>
  <c r="T156" i="7"/>
  <c r="T157" i="7"/>
  <c r="T158" i="7"/>
  <c r="T159" i="7"/>
  <c r="T160" i="7"/>
  <c r="T161" i="7"/>
  <c r="T162" i="7"/>
  <c r="T163" i="7"/>
  <c r="T164" i="7"/>
  <c r="T165" i="7"/>
  <c r="T166" i="7"/>
  <c r="T167" i="7"/>
  <c r="T168" i="7"/>
  <c r="T169" i="7"/>
  <c r="T170" i="7"/>
  <c r="T171" i="7"/>
  <c r="T172" i="7"/>
  <c r="T173" i="7"/>
  <c r="T174" i="7"/>
  <c r="T175" i="7"/>
  <c r="T176" i="7"/>
  <c r="T177" i="7"/>
  <c r="T178" i="7"/>
  <c r="T179" i="7"/>
  <c r="T180" i="7"/>
  <c r="T181" i="7"/>
  <c r="T182" i="7"/>
  <c r="T183" i="7"/>
  <c r="T184" i="7"/>
  <c r="T185" i="7"/>
  <c r="T186" i="7"/>
  <c r="T187" i="7"/>
  <c r="T188" i="7"/>
  <c r="T189" i="7"/>
  <c r="T190" i="7"/>
  <c r="T191" i="7"/>
  <c r="T192" i="7"/>
  <c r="T193" i="7"/>
  <c r="T194" i="7"/>
  <c r="T195" i="7"/>
  <c r="T196" i="7"/>
  <c r="T197" i="7"/>
  <c r="T198" i="7"/>
  <c r="T199" i="7"/>
  <c r="T200" i="7"/>
  <c r="T201" i="7"/>
  <c r="T202" i="7"/>
  <c r="T203" i="7"/>
  <c r="T147" i="7"/>
  <c r="T143" i="7"/>
  <c r="T148" i="7"/>
  <c r="T144" i="7"/>
  <c r="T149" i="7"/>
  <c r="T142" i="7"/>
  <c r="T146" i="7"/>
  <c r="T15" i="7"/>
  <c r="T7" i="7"/>
  <c r="T11" i="7"/>
  <c r="T150" i="7"/>
  <c r="D93" i="7"/>
  <c r="F93" i="7" s="1"/>
  <c r="AA93" i="7" s="1"/>
  <c r="D97" i="7"/>
  <c r="D101" i="7"/>
  <c r="D104" i="7"/>
  <c r="D94" i="7"/>
  <c r="D98" i="7"/>
  <c r="D102" i="7"/>
  <c r="D95" i="7"/>
  <c r="D99" i="7"/>
  <c r="D103" i="7"/>
  <c r="D108" i="7"/>
  <c r="D112" i="7"/>
  <c r="D105" i="7"/>
  <c r="D109" i="7"/>
  <c r="D113" i="7"/>
  <c r="D116" i="7"/>
  <c r="R116" i="7" s="1"/>
  <c r="D106" i="7"/>
  <c r="D110" i="7"/>
  <c r="D114" i="7"/>
  <c r="D107" i="7"/>
  <c r="D111" i="7"/>
  <c r="D115" i="7"/>
  <c r="D120" i="7"/>
  <c r="D124" i="7"/>
  <c r="D117" i="7"/>
  <c r="D121" i="7"/>
  <c r="D125" i="7"/>
  <c r="D128" i="7"/>
  <c r="D118" i="7"/>
  <c r="D122" i="7"/>
  <c r="D126" i="7"/>
  <c r="E126" i="7" s="1"/>
  <c r="D119" i="7"/>
  <c r="D123" i="7"/>
  <c r="D127" i="7"/>
  <c r="D136" i="7"/>
  <c r="D133" i="7"/>
  <c r="D132" i="7"/>
  <c r="D129" i="7"/>
  <c r="D137" i="7"/>
  <c r="D150" i="7"/>
  <c r="D130" i="7"/>
  <c r="D134" i="7"/>
  <c r="D138" i="7"/>
  <c r="D131" i="7"/>
  <c r="D135" i="7"/>
  <c r="D139" i="7"/>
  <c r="D3" i="7"/>
  <c r="D140" i="7"/>
  <c r="D145" i="7"/>
  <c r="D141" i="7"/>
  <c r="D147" i="7"/>
  <c r="D143" i="7"/>
  <c r="D148" i="7"/>
  <c r="D144" i="7"/>
  <c r="D149" i="7"/>
  <c r="D142" i="7"/>
  <c r="D146" i="7"/>
  <c r="D15" i="7"/>
  <c r="D7" i="7"/>
  <c r="D11" i="7"/>
  <c r="D4" i="7"/>
  <c r="D8" i="7"/>
  <c r="D12" i="7"/>
  <c r="D5" i="7"/>
  <c r="D9" i="7"/>
  <c r="D13" i="7"/>
  <c r="D6" i="7"/>
  <c r="D10" i="7"/>
  <c r="D14" i="7"/>
  <c r="F17" i="7"/>
  <c r="AA17" i="7" s="1"/>
  <c r="D18" i="7"/>
  <c r="D19" i="7"/>
  <c r="D20" i="7"/>
  <c r="D21" i="7"/>
  <c r="F21" i="7" s="1"/>
  <c r="AA21" i="7" s="1"/>
  <c r="D22" i="7"/>
  <c r="D23" i="7"/>
  <c r="D24" i="7"/>
  <c r="D25" i="7"/>
  <c r="D26" i="7"/>
  <c r="D27" i="7"/>
  <c r="D28" i="7"/>
  <c r="D29" i="7"/>
  <c r="D30" i="7"/>
  <c r="D31" i="7"/>
  <c r="D32" i="7"/>
  <c r="D33" i="7"/>
  <c r="D34" i="7"/>
  <c r="D35" i="7"/>
  <c r="D36" i="7"/>
  <c r="D37" i="7"/>
  <c r="D38" i="7"/>
  <c r="D39" i="7"/>
  <c r="D40" i="7"/>
  <c r="D41" i="7"/>
  <c r="D42" i="7"/>
  <c r="D43" i="7"/>
  <c r="D44" i="7"/>
  <c r="D45" i="7"/>
  <c r="D46" i="7"/>
  <c r="D47" i="7"/>
  <c r="D48" i="7"/>
  <c r="D49" i="7"/>
  <c r="D50" i="7"/>
  <c r="D51" i="7"/>
  <c r="D52" i="7"/>
  <c r="D53" i="7"/>
  <c r="D54" i="7"/>
  <c r="D55" i="7"/>
  <c r="D56" i="7"/>
  <c r="D57" i="7"/>
  <c r="D58" i="7"/>
  <c r="D59" i="7"/>
  <c r="D60" i="7"/>
  <c r="D61" i="7"/>
  <c r="E61" i="7" s="1"/>
  <c r="D62" i="7"/>
  <c r="D63" i="7"/>
  <c r="D64" i="7"/>
  <c r="D65" i="7"/>
  <c r="F65" i="7" s="1"/>
  <c r="AA65" i="7" s="1"/>
  <c r="D66" i="7"/>
  <c r="D67" i="7"/>
  <c r="D68" i="7"/>
  <c r="D69" i="7"/>
  <c r="D70" i="7"/>
  <c r="F70" i="7" s="1"/>
  <c r="AA70" i="7" s="1"/>
  <c r="D71" i="7"/>
  <c r="D72" i="7"/>
  <c r="D73" i="7"/>
  <c r="D74" i="7"/>
  <c r="E74" i="7" s="1"/>
  <c r="D75" i="7"/>
  <c r="D76" i="7"/>
  <c r="D77" i="7"/>
  <c r="E77" i="7" s="1"/>
  <c r="D78" i="7"/>
  <c r="D79" i="7"/>
  <c r="D84" i="7"/>
  <c r="D88" i="7"/>
  <c r="E88" i="7" s="1"/>
  <c r="D81" i="7"/>
  <c r="D85" i="7"/>
  <c r="E85" i="7" s="1"/>
  <c r="D89" i="7"/>
  <c r="E89" i="7" s="1"/>
  <c r="D92" i="7"/>
  <c r="E92" i="7" s="1"/>
  <c r="D82" i="7"/>
  <c r="D86" i="7"/>
  <c r="D90" i="7"/>
  <c r="E90" i="7" s="1"/>
  <c r="D83" i="7"/>
  <c r="D87" i="7"/>
  <c r="D91" i="7"/>
  <c r="D96" i="7"/>
  <c r="D100" i="7"/>
  <c r="D80" i="7"/>
  <c r="D1" i="3"/>
  <c r="D1" i="11"/>
  <c r="D1" i="13"/>
  <c r="D1" i="12"/>
  <c r="N5" i="12"/>
  <c r="N6" i="12"/>
  <c r="N7" i="12"/>
  <c r="N8" i="12"/>
  <c r="N9" i="12"/>
  <c r="N10" i="12"/>
  <c r="N11" i="12"/>
  <c r="N12" i="12"/>
  <c r="N13" i="12"/>
  <c r="N14" i="12"/>
  <c r="N15" i="12"/>
  <c r="N16" i="12"/>
  <c r="N17" i="12"/>
  <c r="N18" i="12"/>
  <c r="N19" i="12"/>
  <c r="N20" i="12"/>
  <c r="N21" i="12"/>
  <c r="N22" i="12"/>
  <c r="N23" i="12"/>
  <c r="N24" i="12"/>
  <c r="N25" i="12"/>
  <c r="N26" i="12"/>
  <c r="N27" i="12"/>
  <c r="N28" i="12"/>
  <c r="N29" i="12"/>
  <c r="N30" i="12"/>
  <c r="N31" i="12"/>
  <c r="N32" i="12"/>
  <c r="N33" i="12"/>
  <c r="N34" i="12"/>
  <c r="N35" i="12"/>
  <c r="N36" i="12"/>
  <c r="N37" i="12"/>
  <c r="N38" i="12"/>
  <c r="N39" i="12"/>
  <c r="N40" i="12"/>
  <c r="N41" i="12"/>
  <c r="N42" i="12"/>
  <c r="N43" i="12"/>
  <c r="N44" i="12"/>
  <c r="N45" i="12"/>
  <c r="N46" i="12"/>
  <c r="N47" i="12"/>
  <c r="N48" i="12"/>
  <c r="N49" i="12"/>
  <c r="N50" i="12"/>
  <c r="N51" i="12"/>
  <c r="N52" i="12"/>
  <c r="N53" i="12"/>
  <c r="N54" i="12"/>
  <c r="N55" i="12"/>
  <c r="N56" i="12"/>
  <c r="N57" i="12"/>
  <c r="N58" i="12"/>
  <c r="N59" i="12"/>
  <c r="N60" i="12"/>
  <c r="N61" i="12"/>
  <c r="N62" i="12"/>
  <c r="N63" i="12"/>
  <c r="N64" i="12"/>
  <c r="N65" i="12"/>
  <c r="N66" i="12"/>
  <c r="N67" i="12"/>
  <c r="N68" i="12"/>
  <c r="N69" i="12"/>
  <c r="N70" i="12"/>
  <c r="N71" i="12"/>
  <c r="N72" i="12"/>
  <c r="N73" i="12"/>
  <c r="N74" i="12"/>
  <c r="N75" i="12"/>
  <c r="N76" i="12"/>
  <c r="N77" i="12"/>
  <c r="N78" i="12"/>
  <c r="N79" i="12"/>
  <c r="N80" i="12"/>
  <c r="N81" i="12"/>
  <c r="N82" i="12"/>
  <c r="N83" i="12"/>
  <c r="N84" i="12"/>
  <c r="N85" i="12"/>
  <c r="N86" i="12"/>
  <c r="N87" i="12"/>
  <c r="N88" i="12"/>
  <c r="N89" i="12"/>
  <c r="N90" i="12"/>
  <c r="N91" i="12"/>
  <c r="N92" i="12"/>
  <c r="N93" i="12"/>
  <c r="N94" i="12"/>
  <c r="N95" i="12"/>
  <c r="N96" i="12"/>
  <c r="N97" i="12"/>
  <c r="N98" i="12"/>
  <c r="N99" i="12"/>
  <c r="N100" i="12"/>
  <c r="N101" i="12"/>
  <c r="N4" i="12"/>
  <c r="N5" i="13"/>
  <c r="N6" i="13"/>
  <c r="N7" i="13"/>
  <c r="N8" i="13"/>
  <c r="N9" i="13"/>
  <c r="N10" i="13"/>
  <c r="N11" i="13"/>
  <c r="N12" i="13"/>
  <c r="N13" i="13"/>
  <c r="N14" i="13"/>
  <c r="N15" i="13"/>
  <c r="N16" i="13"/>
  <c r="N17" i="13"/>
  <c r="N18" i="13"/>
  <c r="N19" i="13"/>
  <c r="N20" i="13"/>
  <c r="N21" i="13"/>
  <c r="N22" i="13"/>
  <c r="N23" i="13"/>
  <c r="N24" i="13"/>
  <c r="N25" i="13"/>
  <c r="N26" i="13"/>
  <c r="N27" i="13"/>
  <c r="N28" i="13"/>
  <c r="N29" i="13"/>
  <c r="N30" i="13"/>
  <c r="N31" i="13"/>
  <c r="N32" i="13"/>
  <c r="N33" i="13"/>
  <c r="N34" i="13"/>
  <c r="N35" i="13"/>
  <c r="N36" i="13"/>
  <c r="N37" i="13"/>
  <c r="N38" i="13"/>
  <c r="N39" i="13"/>
  <c r="N40" i="13"/>
  <c r="N41" i="13"/>
  <c r="N42" i="13"/>
  <c r="N43" i="13"/>
  <c r="N44" i="13"/>
  <c r="N45" i="13"/>
  <c r="N46" i="13"/>
  <c r="N47" i="13"/>
  <c r="N48" i="13"/>
  <c r="N49" i="13"/>
  <c r="N50" i="13"/>
  <c r="N51" i="13"/>
  <c r="N52" i="13"/>
  <c r="N53" i="13"/>
  <c r="N54" i="13"/>
  <c r="N55" i="13"/>
  <c r="N56" i="13"/>
  <c r="N57" i="13"/>
  <c r="N58" i="13"/>
  <c r="N59" i="13"/>
  <c r="N60" i="13"/>
  <c r="N61" i="13"/>
  <c r="N62" i="13"/>
  <c r="N63" i="13"/>
  <c r="N64" i="13"/>
  <c r="N65" i="13"/>
  <c r="N66" i="13"/>
  <c r="N67" i="13"/>
  <c r="N68" i="13"/>
  <c r="N69" i="13"/>
  <c r="N70" i="13"/>
  <c r="N71" i="13"/>
  <c r="N72" i="13"/>
  <c r="N73" i="13"/>
  <c r="N74" i="13"/>
  <c r="N75" i="13"/>
  <c r="N76" i="13"/>
  <c r="N77" i="13"/>
  <c r="N78" i="13"/>
  <c r="N79" i="13"/>
  <c r="N80" i="13"/>
  <c r="N81" i="13"/>
  <c r="N82" i="13"/>
  <c r="N83" i="13"/>
  <c r="N84" i="13"/>
  <c r="N85" i="13"/>
  <c r="N86" i="13"/>
  <c r="N87" i="13"/>
  <c r="N88" i="13"/>
  <c r="N89" i="13"/>
  <c r="N90" i="13"/>
  <c r="N91" i="13"/>
  <c r="N92" i="13"/>
  <c r="N93" i="13"/>
  <c r="N94" i="13"/>
  <c r="N95" i="13"/>
  <c r="N96" i="13"/>
  <c r="N97" i="13"/>
  <c r="N98" i="13"/>
  <c r="N99" i="13"/>
  <c r="N100" i="13"/>
  <c r="N101" i="13"/>
  <c r="N4" i="13"/>
  <c r="N5" i="11"/>
  <c r="N6" i="11"/>
  <c r="N7" i="11"/>
  <c r="N8" i="11"/>
  <c r="N9" i="11"/>
  <c r="N10" i="11"/>
  <c r="N11" i="11"/>
  <c r="N12" i="11"/>
  <c r="N13" i="11"/>
  <c r="N14" i="11"/>
  <c r="N15" i="11"/>
  <c r="N16" i="11"/>
  <c r="N17" i="11"/>
  <c r="N18" i="11"/>
  <c r="N19" i="11"/>
  <c r="N20" i="11"/>
  <c r="N21" i="11"/>
  <c r="N22" i="11"/>
  <c r="N23" i="11"/>
  <c r="N24" i="11"/>
  <c r="N25" i="11"/>
  <c r="N26" i="11"/>
  <c r="N27" i="11"/>
  <c r="N28" i="11"/>
  <c r="N29" i="11"/>
  <c r="N30" i="11"/>
  <c r="N31" i="11"/>
  <c r="N32" i="11"/>
  <c r="N33" i="11"/>
  <c r="N34" i="11"/>
  <c r="N35" i="11"/>
  <c r="N36" i="11"/>
  <c r="N37" i="11"/>
  <c r="N38" i="11"/>
  <c r="N39" i="11"/>
  <c r="N40" i="11"/>
  <c r="N41" i="11"/>
  <c r="N42" i="11"/>
  <c r="N43" i="11"/>
  <c r="N44" i="11"/>
  <c r="N45" i="11"/>
  <c r="N46" i="11"/>
  <c r="N47" i="11"/>
  <c r="N48" i="11"/>
  <c r="N49" i="11"/>
  <c r="N50" i="11"/>
  <c r="N51" i="11"/>
  <c r="N52" i="11"/>
  <c r="N53" i="11"/>
  <c r="N54" i="11"/>
  <c r="N55" i="11"/>
  <c r="N56" i="11"/>
  <c r="N57" i="11"/>
  <c r="N58" i="11"/>
  <c r="N59" i="11"/>
  <c r="N60" i="11"/>
  <c r="N61" i="11"/>
  <c r="N62" i="11"/>
  <c r="N63" i="11"/>
  <c r="N64" i="11"/>
  <c r="N65" i="11"/>
  <c r="N66" i="11"/>
  <c r="N67" i="11"/>
  <c r="N68" i="11"/>
  <c r="N69" i="11"/>
  <c r="N70" i="11"/>
  <c r="N71" i="11"/>
  <c r="N72" i="11"/>
  <c r="N73" i="11"/>
  <c r="N74" i="11"/>
  <c r="N75" i="11"/>
  <c r="N76" i="11"/>
  <c r="N77" i="11"/>
  <c r="N78" i="11"/>
  <c r="N79" i="11"/>
  <c r="N80" i="11"/>
  <c r="N81" i="11"/>
  <c r="N82" i="11"/>
  <c r="N83" i="11"/>
  <c r="N84" i="11"/>
  <c r="N85" i="11"/>
  <c r="N86" i="11"/>
  <c r="N87" i="11"/>
  <c r="N88" i="11"/>
  <c r="N89" i="11"/>
  <c r="N90" i="11"/>
  <c r="N91" i="11"/>
  <c r="N92" i="11"/>
  <c r="N93" i="11"/>
  <c r="N94" i="11"/>
  <c r="N95" i="11"/>
  <c r="N96" i="11"/>
  <c r="N97" i="11"/>
  <c r="N98" i="11"/>
  <c r="N99" i="11"/>
  <c r="N100" i="11"/>
  <c r="N101" i="11"/>
  <c r="N4" i="11"/>
  <c r="N5" i="3"/>
  <c r="N6" i="3"/>
  <c r="N7" i="3"/>
  <c r="N8" i="3"/>
  <c r="N9" i="3"/>
  <c r="N10" i="3"/>
  <c r="N11" i="3"/>
  <c r="N12" i="3"/>
  <c r="N13" i="3"/>
  <c r="N14" i="3"/>
  <c r="N15" i="3"/>
  <c r="N16" i="3"/>
  <c r="N17" i="3"/>
  <c r="N18" i="3"/>
  <c r="N19" i="3"/>
  <c r="N20" i="3"/>
  <c r="N21" i="3"/>
  <c r="N22" i="3"/>
  <c r="N23" i="3"/>
  <c r="N24" i="3"/>
  <c r="N25" i="3"/>
  <c r="N26" i="3"/>
  <c r="N27" i="3"/>
  <c r="N28" i="3"/>
  <c r="N29" i="3"/>
  <c r="N30" i="3"/>
  <c r="N31" i="3"/>
  <c r="N32" i="3"/>
  <c r="N33" i="3"/>
  <c r="N34" i="3"/>
  <c r="N35" i="3"/>
  <c r="N36" i="3"/>
  <c r="N37" i="3"/>
  <c r="N38" i="3"/>
  <c r="N39" i="3"/>
  <c r="N40" i="3"/>
  <c r="N41" i="3"/>
  <c r="N42" i="3"/>
  <c r="N43" i="3"/>
  <c r="N44" i="3"/>
  <c r="N45" i="3"/>
  <c r="N46" i="3"/>
  <c r="N47" i="3"/>
  <c r="N48" i="3"/>
  <c r="N49" i="3"/>
  <c r="N50" i="3"/>
  <c r="N51" i="3"/>
  <c r="N52" i="3"/>
  <c r="N53" i="3"/>
  <c r="N54" i="3"/>
  <c r="N55" i="3"/>
  <c r="N56" i="3"/>
  <c r="N57" i="3"/>
  <c r="N58" i="3"/>
  <c r="N59" i="3"/>
  <c r="N60" i="3"/>
  <c r="N61" i="3"/>
  <c r="N62" i="3"/>
  <c r="N63" i="3"/>
  <c r="N64" i="3"/>
  <c r="N65" i="3"/>
  <c r="N66" i="3"/>
  <c r="N67" i="3"/>
  <c r="N68" i="3"/>
  <c r="N69" i="3"/>
  <c r="N70" i="3"/>
  <c r="N71" i="3"/>
  <c r="N72" i="3"/>
  <c r="N73" i="3"/>
  <c r="N74" i="3"/>
  <c r="N75" i="3"/>
  <c r="N76" i="3"/>
  <c r="N77" i="3"/>
  <c r="N78" i="3"/>
  <c r="N79" i="3"/>
  <c r="N80" i="3"/>
  <c r="N81" i="3"/>
  <c r="N82" i="3"/>
  <c r="N83" i="3"/>
  <c r="N84" i="3"/>
  <c r="N85" i="3"/>
  <c r="N86" i="3"/>
  <c r="N87" i="3"/>
  <c r="N88" i="3"/>
  <c r="N89" i="3"/>
  <c r="N90" i="3"/>
  <c r="N91" i="3"/>
  <c r="N92" i="3"/>
  <c r="N93" i="3"/>
  <c r="N94" i="3"/>
  <c r="N95" i="3"/>
  <c r="N96" i="3"/>
  <c r="N97" i="3"/>
  <c r="N98" i="3"/>
  <c r="N99" i="3"/>
  <c r="N100" i="3"/>
  <c r="N101" i="3"/>
  <c r="N4" i="3"/>
  <c r="S84" i="7"/>
  <c r="S88" i="7"/>
  <c r="S81" i="7"/>
  <c r="S85" i="7"/>
  <c r="S89" i="7"/>
  <c r="S101" i="7"/>
  <c r="S82" i="7"/>
  <c r="S86" i="7"/>
  <c r="S90" i="7"/>
  <c r="S83" i="7"/>
  <c r="S87" i="7"/>
  <c r="S91" i="7"/>
  <c r="S104" i="7"/>
  <c r="S97" i="7"/>
  <c r="S102" i="7"/>
  <c r="S95" i="7"/>
  <c r="S99" i="7"/>
  <c r="S98" i="7"/>
  <c r="S103" i="7"/>
  <c r="S93" i="7"/>
  <c r="S96" i="7"/>
  <c r="S100" i="7"/>
  <c r="S94" i="7"/>
  <c r="S108" i="7"/>
  <c r="S112" i="7"/>
  <c r="S105" i="7"/>
  <c r="S109" i="7"/>
  <c r="S113" i="7"/>
  <c r="S116" i="7"/>
  <c r="S106" i="7"/>
  <c r="S110" i="7"/>
  <c r="S114" i="7"/>
  <c r="S107" i="7"/>
  <c r="S111" i="7"/>
  <c r="S115" i="7"/>
  <c r="S120" i="7"/>
  <c r="S124" i="7"/>
  <c r="S117" i="7"/>
  <c r="S121" i="7"/>
  <c r="S125" i="7"/>
  <c r="S128" i="7"/>
  <c r="S118" i="7"/>
  <c r="S122" i="7"/>
  <c r="S126" i="7"/>
  <c r="S119" i="7"/>
  <c r="S123" i="7"/>
  <c r="S127" i="7"/>
  <c r="S132" i="7"/>
  <c r="S136" i="7"/>
  <c r="S129" i="7"/>
  <c r="S133" i="7"/>
  <c r="S137" i="7"/>
  <c r="S150" i="7"/>
  <c r="S130" i="7"/>
  <c r="S134" i="7"/>
  <c r="S138" i="7"/>
  <c r="S131" i="7"/>
  <c r="S135" i="7"/>
  <c r="S139" i="7"/>
  <c r="S3" i="7"/>
  <c r="S140" i="7"/>
  <c r="S145" i="7"/>
  <c r="S141" i="7"/>
  <c r="S147" i="7"/>
  <c r="S143" i="7"/>
  <c r="S148" i="7"/>
  <c r="S144" i="7"/>
  <c r="S149" i="7"/>
  <c r="S142" i="7"/>
  <c r="S146" i="7"/>
  <c r="S15" i="7"/>
  <c r="S7" i="7"/>
  <c r="S11" i="7"/>
  <c r="S4" i="7"/>
  <c r="S8" i="7"/>
  <c r="S12" i="7"/>
  <c r="S16" i="7"/>
  <c r="S5" i="7"/>
  <c r="S9" i="7"/>
  <c r="S13" i="7"/>
  <c r="S6" i="7"/>
  <c r="S10" i="7"/>
  <c r="S14" i="7"/>
  <c r="S17" i="7"/>
  <c r="S18" i="7"/>
  <c r="S19" i="7"/>
  <c r="S20" i="7"/>
  <c r="S21" i="7"/>
  <c r="S22" i="7"/>
  <c r="S23" i="7"/>
  <c r="S24" i="7"/>
  <c r="S25" i="7"/>
  <c r="S26" i="7"/>
  <c r="S27" i="7"/>
  <c r="S28" i="7"/>
  <c r="S29" i="7"/>
  <c r="S30" i="7"/>
  <c r="S31" i="7"/>
  <c r="S32" i="7"/>
  <c r="S33" i="7"/>
  <c r="S34" i="7"/>
  <c r="S35" i="7"/>
  <c r="S36" i="7"/>
  <c r="S37" i="7"/>
  <c r="S38" i="7"/>
  <c r="S39" i="7"/>
  <c r="S40" i="7"/>
  <c r="S41" i="7"/>
  <c r="S42" i="7"/>
  <c r="S43" i="7"/>
  <c r="S44" i="7"/>
  <c r="S45" i="7"/>
  <c r="S46" i="7"/>
  <c r="S47" i="7"/>
  <c r="S48" i="7"/>
  <c r="S49" i="7"/>
  <c r="S50" i="7"/>
  <c r="S51" i="7"/>
  <c r="S52" i="7"/>
  <c r="S53" i="7"/>
  <c r="S54" i="7"/>
  <c r="S55" i="7"/>
  <c r="S56" i="7"/>
  <c r="S57" i="7"/>
  <c r="S58" i="7"/>
  <c r="S59" i="7"/>
  <c r="S60" i="7"/>
  <c r="S61" i="7"/>
  <c r="S62" i="7"/>
  <c r="S63" i="7"/>
  <c r="S64" i="7"/>
  <c r="S65" i="7"/>
  <c r="S66" i="7"/>
  <c r="S67" i="7"/>
  <c r="S68" i="7"/>
  <c r="S69" i="7"/>
  <c r="S70" i="7"/>
  <c r="S71" i="7"/>
  <c r="S72" i="7"/>
  <c r="S73" i="7"/>
  <c r="S74" i="7"/>
  <c r="S75" i="7"/>
  <c r="S76" i="7"/>
  <c r="S77" i="7"/>
  <c r="S78" i="7"/>
  <c r="S79" i="7"/>
  <c r="S80" i="7"/>
  <c r="S151" i="7"/>
  <c r="S152" i="7"/>
  <c r="S153" i="7"/>
  <c r="S154" i="7"/>
  <c r="S155" i="7"/>
  <c r="S156" i="7"/>
  <c r="S157" i="7"/>
  <c r="S158" i="7"/>
  <c r="S159" i="7"/>
  <c r="S160" i="7"/>
  <c r="S161" i="7"/>
  <c r="S162" i="7"/>
  <c r="S163" i="7"/>
  <c r="S164" i="7"/>
  <c r="S165" i="7"/>
  <c r="S166" i="7"/>
  <c r="S167" i="7"/>
  <c r="S168" i="7"/>
  <c r="S169" i="7"/>
  <c r="S170" i="7"/>
  <c r="S171" i="7"/>
  <c r="S172" i="7"/>
  <c r="S173" i="7"/>
  <c r="S174" i="7"/>
  <c r="S175" i="7"/>
  <c r="S176" i="7"/>
  <c r="S177" i="7"/>
  <c r="S178" i="7"/>
  <c r="S179" i="7"/>
  <c r="S180" i="7"/>
  <c r="S181" i="7"/>
  <c r="S182" i="7"/>
  <c r="S183" i="7"/>
  <c r="S184" i="7"/>
  <c r="S185" i="7"/>
  <c r="S186" i="7"/>
  <c r="S187" i="7"/>
  <c r="S188" i="7"/>
  <c r="S189" i="7"/>
  <c r="S190" i="7"/>
  <c r="S191" i="7"/>
  <c r="S192" i="7"/>
  <c r="S193" i="7"/>
  <c r="S194" i="7"/>
  <c r="S195" i="7"/>
  <c r="S196" i="7"/>
  <c r="S197" i="7"/>
  <c r="S198" i="7"/>
  <c r="S199" i="7"/>
  <c r="S200" i="7"/>
  <c r="S201" i="7"/>
  <c r="S202" i="7"/>
  <c r="S203" i="7"/>
  <c r="S204" i="7"/>
  <c r="S92" i="7"/>
  <c r="R151" i="7"/>
  <c r="R152" i="7"/>
  <c r="R153" i="7"/>
  <c r="R154" i="7"/>
  <c r="R155" i="7"/>
  <c r="R156" i="7"/>
  <c r="R157" i="7"/>
  <c r="R158" i="7"/>
  <c r="R159" i="7"/>
  <c r="R160" i="7"/>
  <c r="R161" i="7"/>
  <c r="R162" i="7"/>
  <c r="R163" i="7"/>
  <c r="R164" i="7"/>
  <c r="R165" i="7"/>
  <c r="R166" i="7"/>
  <c r="R167" i="7"/>
  <c r="R168" i="7"/>
  <c r="R169" i="7"/>
  <c r="R170" i="7"/>
  <c r="R171" i="7"/>
  <c r="R172" i="7"/>
  <c r="R173" i="7"/>
  <c r="R174" i="7"/>
  <c r="R175" i="7"/>
  <c r="R176" i="7"/>
  <c r="R177" i="7"/>
  <c r="R178" i="7"/>
  <c r="R179" i="7"/>
  <c r="R180" i="7"/>
  <c r="R181" i="7"/>
  <c r="R182" i="7"/>
  <c r="R183" i="7"/>
  <c r="R184" i="7"/>
  <c r="R185" i="7"/>
  <c r="R186" i="7"/>
  <c r="R187" i="7"/>
  <c r="R188" i="7"/>
  <c r="R189" i="7"/>
  <c r="R190" i="7"/>
  <c r="R191" i="7"/>
  <c r="R192" i="7"/>
  <c r="R193" i="7"/>
  <c r="R194" i="7"/>
  <c r="R195" i="7"/>
  <c r="R196" i="7"/>
  <c r="R197" i="7"/>
  <c r="R198" i="7"/>
  <c r="R199" i="7"/>
  <c r="R200" i="7"/>
  <c r="R201" i="7"/>
  <c r="R202" i="7"/>
  <c r="R203" i="7"/>
  <c r="R204" i="7"/>
  <c r="R205" i="7"/>
  <c r="Q151" i="7"/>
  <c r="Q152" i="7"/>
  <c r="Q153" i="7"/>
  <c r="Q154" i="7"/>
  <c r="Q155" i="7"/>
  <c r="Q156" i="7"/>
  <c r="Q157" i="7"/>
  <c r="Q158" i="7"/>
  <c r="Q159" i="7"/>
  <c r="Q160" i="7"/>
  <c r="Q161" i="7"/>
  <c r="Q162" i="7"/>
  <c r="Q163" i="7"/>
  <c r="Q164" i="7"/>
  <c r="Q165" i="7"/>
  <c r="Q166" i="7"/>
  <c r="Q167" i="7"/>
  <c r="Q168" i="7"/>
  <c r="Q169" i="7"/>
  <c r="Q170" i="7"/>
  <c r="Q171" i="7"/>
  <c r="Q172" i="7"/>
  <c r="Q173" i="7"/>
  <c r="Q174" i="7"/>
  <c r="Q175" i="7"/>
  <c r="Q176" i="7"/>
  <c r="Q177" i="7"/>
  <c r="Q178" i="7"/>
  <c r="Q179" i="7"/>
  <c r="Q180" i="7"/>
  <c r="Q181" i="7"/>
  <c r="Q182" i="7"/>
  <c r="Q183" i="7"/>
  <c r="Q184" i="7"/>
  <c r="Q185" i="7"/>
  <c r="Q186" i="7"/>
  <c r="Q187" i="7"/>
  <c r="Q188" i="7"/>
  <c r="Q189" i="7"/>
  <c r="Q190" i="7"/>
  <c r="Q191" i="7"/>
  <c r="Q192" i="7"/>
  <c r="Q193" i="7"/>
  <c r="Q194" i="7"/>
  <c r="Q195" i="7"/>
  <c r="Q196" i="7"/>
  <c r="Q197" i="7"/>
  <c r="Q198" i="7"/>
  <c r="Q199" i="7"/>
  <c r="Q200" i="7"/>
  <c r="P151" i="7"/>
  <c r="P152" i="7"/>
  <c r="P153" i="7"/>
  <c r="P154" i="7"/>
  <c r="P155" i="7"/>
  <c r="P156" i="7"/>
  <c r="P157" i="7"/>
  <c r="P158" i="7"/>
  <c r="P159" i="7"/>
  <c r="P160" i="7"/>
  <c r="P161" i="7"/>
  <c r="P162" i="7"/>
  <c r="P163" i="7"/>
  <c r="P164" i="7"/>
  <c r="P165" i="7"/>
  <c r="P166" i="7"/>
  <c r="P167" i="7"/>
  <c r="P168" i="7"/>
  <c r="P169" i="7"/>
  <c r="P170" i="7"/>
  <c r="P171" i="7"/>
  <c r="P172" i="7"/>
  <c r="P173" i="7"/>
  <c r="P174" i="7"/>
  <c r="P175" i="7"/>
  <c r="P176" i="7"/>
  <c r="P177" i="7"/>
  <c r="P178" i="7"/>
  <c r="P179" i="7"/>
  <c r="P180" i="7"/>
  <c r="P181" i="7"/>
  <c r="P182" i="7"/>
  <c r="P183" i="7"/>
  <c r="P184" i="7"/>
  <c r="P185" i="7"/>
  <c r="P186" i="7"/>
  <c r="P187" i="7"/>
  <c r="P188" i="7"/>
  <c r="P189" i="7"/>
  <c r="P190" i="7"/>
  <c r="P191" i="7"/>
  <c r="P192" i="7"/>
  <c r="P193" i="7"/>
  <c r="P194" i="7"/>
  <c r="P195" i="7"/>
  <c r="P196" i="7"/>
  <c r="P197" i="7"/>
  <c r="P198" i="7"/>
  <c r="P199" i="7"/>
  <c r="P200" i="7"/>
  <c r="P201" i="7"/>
  <c r="P202" i="7"/>
  <c r="F151" i="7"/>
  <c r="F152" i="7"/>
  <c r="F153" i="7"/>
  <c r="F154" i="7"/>
  <c r="F155" i="7"/>
  <c r="F156" i="7"/>
  <c r="F157" i="7"/>
  <c r="F158" i="7"/>
  <c r="F159" i="7"/>
  <c r="F160" i="7"/>
  <c r="F161" i="7"/>
  <c r="F162" i="7"/>
  <c r="F163" i="7"/>
  <c r="F164" i="7"/>
  <c r="F165" i="7"/>
  <c r="F166" i="7"/>
  <c r="F167" i="7"/>
  <c r="F168" i="7"/>
  <c r="F169" i="7"/>
  <c r="F170" i="7"/>
  <c r="F171" i="7"/>
  <c r="F172" i="7"/>
  <c r="F173" i="7"/>
  <c r="F174" i="7"/>
  <c r="F175" i="7"/>
  <c r="F176" i="7"/>
  <c r="F177" i="7"/>
  <c r="F178" i="7"/>
  <c r="F179" i="7"/>
  <c r="F180" i="7"/>
  <c r="F181" i="7"/>
  <c r="F182" i="7"/>
  <c r="F183" i="7"/>
  <c r="F184" i="7"/>
  <c r="F185" i="7"/>
  <c r="F186" i="7"/>
  <c r="F187" i="7"/>
  <c r="F188" i="7"/>
  <c r="F189" i="7"/>
  <c r="F190" i="7"/>
  <c r="F191" i="7"/>
  <c r="F192" i="7"/>
  <c r="F193" i="7"/>
  <c r="F194" i="7"/>
  <c r="F195" i="7"/>
  <c r="F196" i="7"/>
  <c r="F197" i="7"/>
  <c r="F198" i="7"/>
  <c r="F199" i="7"/>
  <c r="F200" i="7"/>
  <c r="F201" i="7"/>
  <c r="F202" i="7"/>
  <c r="F203" i="7"/>
  <c r="F204" i="7"/>
  <c r="F205" i="7"/>
  <c r="F206" i="7"/>
  <c r="F207" i="7"/>
  <c r="F208" i="7"/>
  <c r="E151" i="7"/>
  <c r="E152" i="7"/>
  <c r="E153" i="7"/>
  <c r="E154" i="7"/>
  <c r="E155" i="7"/>
  <c r="E156" i="7"/>
  <c r="E157" i="7"/>
  <c r="E158" i="7"/>
  <c r="E159" i="7"/>
  <c r="E160" i="7"/>
  <c r="E161" i="7"/>
  <c r="E162" i="7"/>
  <c r="E163" i="7"/>
  <c r="E164" i="7"/>
  <c r="E165" i="7"/>
  <c r="E166" i="7"/>
  <c r="E167" i="7"/>
  <c r="E168" i="7"/>
  <c r="E169" i="7"/>
  <c r="E170" i="7"/>
  <c r="E171" i="7"/>
  <c r="E172" i="7"/>
  <c r="E173" i="7"/>
  <c r="E174" i="7"/>
  <c r="E175" i="7"/>
  <c r="E176" i="7"/>
  <c r="E177" i="7"/>
  <c r="E178" i="7"/>
  <c r="E179" i="7"/>
  <c r="E180" i="7"/>
  <c r="E181" i="7"/>
  <c r="E182" i="7"/>
  <c r="E183" i="7"/>
  <c r="X7" i="7" l="1"/>
  <c r="Y7" i="7"/>
  <c r="U7" i="7"/>
  <c r="W7" i="7"/>
  <c r="V7" i="7"/>
  <c r="Z7" i="7"/>
  <c r="Y147" i="7"/>
  <c r="U147" i="7"/>
  <c r="Z147" i="7"/>
  <c r="V147" i="7"/>
  <c r="X147" i="7"/>
  <c r="W147" i="7"/>
  <c r="W133" i="7"/>
  <c r="Z133" i="7"/>
  <c r="X133" i="7"/>
  <c r="U133" i="7"/>
  <c r="Y133" i="7"/>
  <c r="V133" i="7"/>
  <c r="W125" i="7"/>
  <c r="Z125" i="7"/>
  <c r="X125" i="7"/>
  <c r="Y125" i="7"/>
  <c r="U125" i="7"/>
  <c r="V125" i="7"/>
  <c r="W117" i="7"/>
  <c r="Z117" i="7"/>
  <c r="X117" i="7"/>
  <c r="U117" i="7"/>
  <c r="V117" i="7"/>
  <c r="Y117" i="7"/>
  <c r="W113" i="7"/>
  <c r="X113" i="7"/>
  <c r="Z113" i="7"/>
  <c r="V113" i="7"/>
  <c r="Y113" i="7"/>
  <c r="U113" i="7"/>
  <c r="W105" i="7"/>
  <c r="X105" i="7"/>
  <c r="Z105" i="7"/>
  <c r="V105" i="7"/>
  <c r="Y105" i="7"/>
  <c r="U105" i="7"/>
  <c r="W97" i="7"/>
  <c r="X97" i="7"/>
  <c r="Z97" i="7"/>
  <c r="V97" i="7"/>
  <c r="U97" i="7"/>
  <c r="Y97" i="7"/>
  <c r="W89" i="7"/>
  <c r="X89" i="7"/>
  <c r="Z89" i="7"/>
  <c r="V89" i="7"/>
  <c r="Y89" i="7"/>
  <c r="U89" i="7"/>
  <c r="W81" i="7"/>
  <c r="X81" i="7"/>
  <c r="Z81" i="7"/>
  <c r="V81" i="7"/>
  <c r="Y81" i="7"/>
  <c r="U81" i="7"/>
  <c r="W73" i="7"/>
  <c r="X73" i="7"/>
  <c r="Z73" i="7"/>
  <c r="V73" i="7"/>
  <c r="Y73" i="7"/>
  <c r="U73" i="7"/>
  <c r="W65" i="7"/>
  <c r="X65" i="7"/>
  <c r="Z65" i="7"/>
  <c r="V65" i="7"/>
  <c r="U65" i="7"/>
  <c r="Y65" i="7"/>
  <c r="W57" i="7"/>
  <c r="X57" i="7"/>
  <c r="Z57" i="7"/>
  <c r="V57" i="7"/>
  <c r="Y57" i="7"/>
  <c r="U57" i="7"/>
  <c r="W53" i="7"/>
  <c r="Z53" i="7"/>
  <c r="X53" i="7"/>
  <c r="U53" i="7"/>
  <c r="V53" i="7"/>
  <c r="Y53" i="7"/>
  <c r="W45" i="7"/>
  <c r="Z45" i="7"/>
  <c r="X45" i="7"/>
  <c r="Y45" i="7"/>
  <c r="U45" i="7"/>
  <c r="V45" i="7"/>
  <c r="W37" i="7"/>
  <c r="X37" i="7"/>
  <c r="Z37" i="7"/>
  <c r="U37" i="7"/>
  <c r="Y37" i="7"/>
  <c r="V37" i="7"/>
  <c r="W29" i="7"/>
  <c r="X29" i="7"/>
  <c r="Z29" i="7"/>
  <c r="Y29" i="7"/>
  <c r="U29" i="7"/>
  <c r="V29" i="7"/>
  <c r="W17" i="7"/>
  <c r="Z17" i="7"/>
  <c r="X17" i="7"/>
  <c r="V17" i="7"/>
  <c r="U17" i="7"/>
  <c r="Y17" i="7"/>
  <c r="W11" i="7"/>
  <c r="Z11" i="7"/>
  <c r="X11" i="7"/>
  <c r="Y11" i="7"/>
  <c r="V11" i="7"/>
  <c r="U11" i="7"/>
  <c r="Z142" i="7"/>
  <c r="V142" i="7"/>
  <c r="W142" i="7"/>
  <c r="U142" i="7"/>
  <c r="X142" i="7"/>
  <c r="Y142" i="7"/>
  <c r="Z138" i="7"/>
  <c r="V138" i="7"/>
  <c r="W138" i="7"/>
  <c r="Y138" i="7"/>
  <c r="U138" i="7"/>
  <c r="X138" i="7"/>
  <c r="Z130" i="7"/>
  <c r="V130" i="7"/>
  <c r="Y130" i="7"/>
  <c r="W130" i="7"/>
  <c r="U130" i="7"/>
  <c r="X130" i="7"/>
  <c r="Z122" i="7"/>
  <c r="V122" i="7"/>
  <c r="Y122" i="7"/>
  <c r="W122" i="7"/>
  <c r="U122" i="7"/>
  <c r="X122" i="7"/>
  <c r="Z114" i="7"/>
  <c r="V114" i="7"/>
  <c r="Y114" i="7"/>
  <c r="W114" i="7"/>
  <c r="U114" i="7"/>
  <c r="X114" i="7"/>
  <c r="Z106" i="7"/>
  <c r="V106" i="7"/>
  <c r="Y106" i="7"/>
  <c r="W106" i="7"/>
  <c r="U106" i="7"/>
  <c r="X106" i="7"/>
  <c r="Z98" i="7"/>
  <c r="V98" i="7"/>
  <c r="Y98" i="7"/>
  <c r="W98" i="7"/>
  <c r="U98" i="7"/>
  <c r="X98" i="7"/>
  <c r="Z90" i="7"/>
  <c r="V90" i="7"/>
  <c r="Y90" i="7"/>
  <c r="W90" i="7"/>
  <c r="U90" i="7"/>
  <c r="X90" i="7"/>
  <c r="Z82" i="7"/>
  <c r="V82" i="7"/>
  <c r="Y82" i="7"/>
  <c r="W82" i="7"/>
  <c r="U82" i="7"/>
  <c r="X82" i="7"/>
  <c r="Z74" i="7"/>
  <c r="V74" i="7"/>
  <c r="Y74" i="7"/>
  <c r="W74" i="7"/>
  <c r="U74" i="7"/>
  <c r="X74" i="7"/>
  <c r="Z66" i="7"/>
  <c r="V66" i="7"/>
  <c r="Y66" i="7"/>
  <c r="W66" i="7"/>
  <c r="U66" i="7"/>
  <c r="X66" i="7"/>
  <c r="Z58" i="7"/>
  <c r="V58" i="7"/>
  <c r="Y58" i="7"/>
  <c r="W58" i="7"/>
  <c r="U58" i="7"/>
  <c r="X58" i="7"/>
  <c r="Z46" i="7"/>
  <c r="V46" i="7"/>
  <c r="W46" i="7"/>
  <c r="Y46" i="7"/>
  <c r="U46" i="7"/>
  <c r="X46" i="7"/>
  <c r="Z34" i="7"/>
  <c r="V34" i="7"/>
  <c r="Y34" i="7"/>
  <c r="W34" i="7"/>
  <c r="U34" i="7"/>
  <c r="X34" i="7"/>
  <c r="W15" i="7"/>
  <c r="X15" i="7"/>
  <c r="Z15" i="7"/>
  <c r="V15" i="7"/>
  <c r="Y15" i="7"/>
  <c r="U15" i="7"/>
  <c r="X144" i="7"/>
  <c r="Y144" i="7"/>
  <c r="U144" i="7"/>
  <c r="Z144" i="7"/>
  <c r="V144" i="7"/>
  <c r="W144" i="7"/>
  <c r="X136" i="7"/>
  <c r="Y136" i="7"/>
  <c r="U136" i="7"/>
  <c r="V136" i="7"/>
  <c r="W136" i="7"/>
  <c r="Z136" i="7"/>
  <c r="X132" i="7"/>
  <c r="Y132" i="7"/>
  <c r="U132" i="7"/>
  <c r="W132" i="7"/>
  <c r="V132" i="7"/>
  <c r="Z132" i="7"/>
  <c r="X128" i="7"/>
  <c r="Y128" i="7"/>
  <c r="U128" i="7"/>
  <c r="Z128" i="7"/>
  <c r="V128" i="7"/>
  <c r="W128" i="7"/>
  <c r="X124" i="7"/>
  <c r="Y124" i="7"/>
  <c r="U124" i="7"/>
  <c r="W124" i="7"/>
  <c r="Z124" i="7"/>
  <c r="V124" i="7"/>
  <c r="X120" i="7"/>
  <c r="Y120" i="7"/>
  <c r="U120" i="7"/>
  <c r="V120" i="7"/>
  <c r="Z120" i="7"/>
  <c r="W120" i="7"/>
  <c r="X116" i="7"/>
  <c r="Y116" i="7"/>
  <c r="U116" i="7"/>
  <c r="W116" i="7"/>
  <c r="Z116" i="7"/>
  <c r="V116" i="7"/>
  <c r="X112" i="7"/>
  <c r="Y112" i="7"/>
  <c r="U112" i="7"/>
  <c r="Z112" i="7"/>
  <c r="V112" i="7"/>
  <c r="W112" i="7"/>
  <c r="X108" i="7"/>
  <c r="Y108" i="7"/>
  <c r="U108" i="7"/>
  <c r="W108" i="7"/>
  <c r="Z108" i="7"/>
  <c r="V108" i="7"/>
  <c r="X104" i="7"/>
  <c r="Y104" i="7"/>
  <c r="U104" i="7"/>
  <c r="V104" i="7"/>
  <c r="W104" i="7"/>
  <c r="Z104" i="7"/>
  <c r="X100" i="7"/>
  <c r="Y100" i="7"/>
  <c r="U100" i="7"/>
  <c r="W100" i="7"/>
  <c r="V100" i="7"/>
  <c r="Z100" i="7"/>
  <c r="X96" i="7"/>
  <c r="Y96" i="7"/>
  <c r="U96" i="7"/>
  <c r="Z96" i="7"/>
  <c r="V96" i="7"/>
  <c r="W96" i="7"/>
  <c r="X92" i="7"/>
  <c r="Y92" i="7"/>
  <c r="U92" i="7"/>
  <c r="W92" i="7"/>
  <c r="Z92" i="7"/>
  <c r="V92" i="7"/>
  <c r="X88" i="7"/>
  <c r="Y88" i="7"/>
  <c r="U88" i="7"/>
  <c r="V88" i="7"/>
  <c r="Z88" i="7"/>
  <c r="W88" i="7"/>
  <c r="X84" i="7"/>
  <c r="Y84" i="7"/>
  <c r="U84" i="7"/>
  <c r="W84" i="7"/>
  <c r="Z84" i="7"/>
  <c r="V84" i="7"/>
  <c r="X80" i="7"/>
  <c r="Y80" i="7"/>
  <c r="U80" i="7"/>
  <c r="Z80" i="7"/>
  <c r="V80" i="7"/>
  <c r="W80" i="7"/>
  <c r="X76" i="7"/>
  <c r="Y76" i="7"/>
  <c r="U76" i="7"/>
  <c r="W76" i="7"/>
  <c r="Z76" i="7"/>
  <c r="V76" i="7"/>
  <c r="X72" i="7"/>
  <c r="Y72" i="7"/>
  <c r="U72" i="7"/>
  <c r="W72" i="7"/>
  <c r="V72" i="7"/>
  <c r="Z72" i="7"/>
  <c r="X68" i="7"/>
  <c r="Y68" i="7"/>
  <c r="U68" i="7"/>
  <c r="W68" i="7"/>
  <c r="V68" i="7"/>
  <c r="Z68" i="7"/>
  <c r="X64" i="7"/>
  <c r="Y64" i="7"/>
  <c r="U64" i="7"/>
  <c r="Z64" i="7"/>
  <c r="V64" i="7"/>
  <c r="W64" i="7"/>
  <c r="X60" i="7"/>
  <c r="Y60" i="7"/>
  <c r="U60" i="7"/>
  <c r="W60" i="7"/>
  <c r="Z60" i="7"/>
  <c r="V60" i="7"/>
  <c r="X56" i="7"/>
  <c r="Y56" i="7"/>
  <c r="U56" i="7"/>
  <c r="W56" i="7"/>
  <c r="V56" i="7"/>
  <c r="Z56" i="7"/>
  <c r="X52" i="7"/>
  <c r="Y52" i="7"/>
  <c r="U52" i="7"/>
  <c r="W52" i="7"/>
  <c r="Z52" i="7"/>
  <c r="V52" i="7"/>
  <c r="X48" i="7"/>
  <c r="Y48" i="7"/>
  <c r="U48" i="7"/>
  <c r="Z48" i="7"/>
  <c r="V48" i="7"/>
  <c r="W48" i="7"/>
  <c r="X44" i="7"/>
  <c r="Y44" i="7"/>
  <c r="U44" i="7"/>
  <c r="W44" i="7"/>
  <c r="Z44" i="7"/>
  <c r="V44" i="7"/>
  <c r="X40" i="7"/>
  <c r="Y40" i="7"/>
  <c r="U40" i="7"/>
  <c r="Z40" i="7"/>
  <c r="W40" i="7"/>
  <c r="V40" i="7"/>
  <c r="X36" i="7"/>
  <c r="Y36" i="7"/>
  <c r="U36" i="7"/>
  <c r="W36" i="7"/>
  <c r="V36" i="7"/>
  <c r="Z36" i="7"/>
  <c r="X32" i="7"/>
  <c r="Y32" i="7"/>
  <c r="U32" i="7"/>
  <c r="Z32" i="7"/>
  <c r="V32" i="7"/>
  <c r="W32" i="7"/>
  <c r="X28" i="7"/>
  <c r="Y28" i="7"/>
  <c r="U28" i="7"/>
  <c r="W28" i="7"/>
  <c r="Z28" i="7"/>
  <c r="V28" i="7"/>
  <c r="X24" i="7"/>
  <c r="Y24" i="7"/>
  <c r="U24" i="7"/>
  <c r="W24" i="7"/>
  <c r="V24" i="7"/>
  <c r="Z24" i="7"/>
  <c r="X20" i="7"/>
  <c r="Y20" i="7"/>
  <c r="U20" i="7"/>
  <c r="W20" i="7"/>
  <c r="Z20" i="7"/>
  <c r="V20" i="7"/>
  <c r="Y14" i="7"/>
  <c r="U14" i="7"/>
  <c r="Z14" i="7"/>
  <c r="V14" i="7"/>
  <c r="X14" i="7"/>
  <c r="W14" i="7"/>
  <c r="Y9" i="7"/>
  <c r="U9" i="7"/>
  <c r="Z9" i="7"/>
  <c r="V9" i="7"/>
  <c r="X9" i="7"/>
  <c r="W9" i="7"/>
  <c r="Y8" i="7"/>
  <c r="U8" i="7"/>
  <c r="Z8" i="7"/>
  <c r="V8" i="7"/>
  <c r="X8" i="7"/>
  <c r="W8" i="7"/>
  <c r="X140" i="7"/>
  <c r="Y140" i="7"/>
  <c r="U140" i="7"/>
  <c r="W140" i="7"/>
  <c r="Z140" i="7"/>
  <c r="V140" i="7"/>
  <c r="W149" i="7"/>
  <c r="Z149" i="7"/>
  <c r="X149" i="7"/>
  <c r="U149" i="7"/>
  <c r="V149" i="7"/>
  <c r="Y149" i="7"/>
  <c r="W137" i="7"/>
  <c r="X137" i="7"/>
  <c r="Z137" i="7"/>
  <c r="V137" i="7"/>
  <c r="U137" i="7"/>
  <c r="Y137" i="7"/>
  <c r="W129" i="7"/>
  <c r="X129" i="7"/>
  <c r="Z129" i="7"/>
  <c r="V129" i="7"/>
  <c r="U129" i="7"/>
  <c r="Y129" i="7"/>
  <c r="W121" i="7"/>
  <c r="X121" i="7"/>
  <c r="Z121" i="7"/>
  <c r="V121" i="7"/>
  <c r="Y121" i="7"/>
  <c r="U121" i="7"/>
  <c r="W109" i="7"/>
  <c r="Z109" i="7"/>
  <c r="X109" i="7"/>
  <c r="Y109" i="7"/>
  <c r="U109" i="7"/>
  <c r="V109" i="7"/>
  <c r="W101" i="7"/>
  <c r="Z101" i="7"/>
  <c r="X101" i="7"/>
  <c r="Y101" i="7"/>
  <c r="V101" i="7"/>
  <c r="U101" i="7"/>
  <c r="W93" i="7"/>
  <c r="Z93" i="7"/>
  <c r="X93" i="7"/>
  <c r="Y93" i="7"/>
  <c r="U93" i="7"/>
  <c r="V93" i="7"/>
  <c r="W85" i="7"/>
  <c r="Z85" i="7"/>
  <c r="X85" i="7"/>
  <c r="V85" i="7"/>
  <c r="U85" i="7"/>
  <c r="Y85" i="7"/>
  <c r="W77" i="7"/>
  <c r="Z77" i="7"/>
  <c r="X77" i="7"/>
  <c r="Y77" i="7"/>
  <c r="U77" i="7"/>
  <c r="V77" i="7"/>
  <c r="W69" i="7"/>
  <c r="Z69" i="7"/>
  <c r="X69" i="7"/>
  <c r="U69" i="7"/>
  <c r="Y69" i="7"/>
  <c r="V69" i="7"/>
  <c r="W61" i="7"/>
  <c r="Z61" i="7"/>
  <c r="X61" i="7"/>
  <c r="Y61" i="7"/>
  <c r="U61" i="7"/>
  <c r="V61" i="7"/>
  <c r="W49" i="7"/>
  <c r="X49" i="7"/>
  <c r="Z49" i="7"/>
  <c r="V49" i="7"/>
  <c r="Y49" i="7"/>
  <c r="U49" i="7"/>
  <c r="W41" i="7"/>
  <c r="Z41" i="7"/>
  <c r="X41" i="7"/>
  <c r="V41" i="7"/>
  <c r="Y41" i="7"/>
  <c r="U41" i="7"/>
  <c r="W33" i="7"/>
  <c r="Z33" i="7"/>
  <c r="X33" i="7"/>
  <c r="V33" i="7"/>
  <c r="Y33" i="7"/>
  <c r="U33" i="7"/>
  <c r="W25" i="7"/>
  <c r="Z25" i="7"/>
  <c r="X25" i="7"/>
  <c r="V25" i="7"/>
  <c r="Y25" i="7"/>
  <c r="U25" i="7"/>
  <c r="W21" i="7"/>
  <c r="X21" i="7"/>
  <c r="Z21" i="7"/>
  <c r="U21" i="7"/>
  <c r="V21" i="7"/>
  <c r="Y21" i="7"/>
  <c r="X13" i="7"/>
  <c r="Y13" i="7"/>
  <c r="U13" i="7"/>
  <c r="W13" i="7"/>
  <c r="Z13" i="7"/>
  <c r="V13" i="7"/>
  <c r="X12" i="7"/>
  <c r="Y12" i="7"/>
  <c r="U12" i="7"/>
  <c r="Z12" i="7"/>
  <c r="W12" i="7"/>
  <c r="V12" i="7"/>
  <c r="W145" i="7"/>
  <c r="X145" i="7"/>
  <c r="Z145" i="7"/>
  <c r="V145" i="7"/>
  <c r="Y145" i="7"/>
  <c r="U145" i="7"/>
  <c r="Y143" i="7"/>
  <c r="U143" i="7"/>
  <c r="Z143" i="7"/>
  <c r="V143" i="7"/>
  <c r="X143" i="7"/>
  <c r="W143" i="7"/>
  <c r="Z134" i="7"/>
  <c r="V134" i="7"/>
  <c r="W134" i="7"/>
  <c r="Y134" i="7"/>
  <c r="U134" i="7"/>
  <c r="X134" i="7"/>
  <c r="Z126" i="7"/>
  <c r="V126" i="7"/>
  <c r="W126" i="7"/>
  <c r="Y126" i="7"/>
  <c r="U126" i="7"/>
  <c r="X126" i="7"/>
  <c r="Z118" i="7"/>
  <c r="V118" i="7"/>
  <c r="W118" i="7"/>
  <c r="Y118" i="7"/>
  <c r="U118" i="7"/>
  <c r="X118" i="7"/>
  <c r="Z110" i="7"/>
  <c r="V110" i="7"/>
  <c r="W110" i="7"/>
  <c r="Y110" i="7"/>
  <c r="U110" i="7"/>
  <c r="X110" i="7"/>
  <c r="Z102" i="7"/>
  <c r="V102" i="7"/>
  <c r="W102" i="7"/>
  <c r="Y102" i="7"/>
  <c r="U102" i="7"/>
  <c r="X102" i="7"/>
  <c r="Z94" i="7"/>
  <c r="V94" i="7"/>
  <c r="W94" i="7"/>
  <c r="Y94" i="7"/>
  <c r="U94" i="7"/>
  <c r="X94" i="7"/>
  <c r="Z86" i="7"/>
  <c r="V86" i="7"/>
  <c r="W86" i="7"/>
  <c r="Y86" i="7"/>
  <c r="U86" i="7"/>
  <c r="X86" i="7"/>
  <c r="Z78" i="7"/>
  <c r="V78" i="7"/>
  <c r="W78" i="7"/>
  <c r="Y78" i="7"/>
  <c r="U78" i="7"/>
  <c r="X78" i="7"/>
  <c r="Z70" i="7"/>
  <c r="V70" i="7"/>
  <c r="W70" i="7"/>
  <c r="Y70" i="7"/>
  <c r="U70" i="7"/>
  <c r="X70" i="7"/>
  <c r="Z62" i="7"/>
  <c r="V62" i="7"/>
  <c r="W62" i="7"/>
  <c r="Y62" i="7"/>
  <c r="U62" i="7"/>
  <c r="X62" i="7"/>
  <c r="Z54" i="7"/>
  <c r="V54" i="7"/>
  <c r="W54" i="7"/>
  <c r="Y54" i="7"/>
  <c r="U54" i="7"/>
  <c r="X54" i="7"/>
  <c r="Z50" i="7"/>
  <c r="V50" i="7"/>
  <c r="Y50" i="7"/>
  <c r="W50" i="7"/>
  <c r="U50" i="7"/>
  <c r="X50" i="7"/>
  <c r="Z42" i="7"/>
  <c r="V42" i="7"/>
  <c r="Y42" i="7"/>
  <c r="W42" i="7"/>
  <c r="U42" i="7"/>
  <c r="X42" i="7"/>
  <c r="Z38" i="7"/>
  <c r="V38" i="7"/>
  <c r="W38" i="7"/>
  <c r="Y38" i="7"/>
  <c r="U38" i="7"/>
  <c r="X38" i="7"/>
  <c r="Z30" i="7"/>
  <c r="V30" i="7"/>
  <c r="W30" i="7"/>
  <c r="Y30" i="7"/>
  <c r="U30" i="7"/>
  <c r="X30" i="7"/>
  <c r="Z26" i="7"/>
  <c r="V26" i="7"/>
  <c r="Y26" i="7"/>
  <c r="W26" i="7"/>
  <c r="X26" i="7"/>
  <c r="U26" i="7"/>
  <c r="Z22" i="7"/>
  <c r="V22" i="7"/>
  <c r="W22" i="7"/>
  <c r="Y22" i="7"/>
  <c r="U22" i="7"/>
  <c r="X22" i="7"/>
  <c r="Z18" i="7"/>
  <c r="V18" i="7"/>
  <c r="Y18" i="7"/>
  <c r="W18" i="7"/>
  <c r="U18" i="7"/>
  <c r="X18" i="7"/>
  <c r="W6" i="7"/>
  <c r="Z6" i="7"/>
  <c r="X6" i="7"/>
  <c r="Y6" i="7"/>
  <c r="U6" i="7"/>
  <c r="V6" i="7"/>
  <c r="X16" i="7"/>
  <c r="Y16" i="7"/>
  <c r="U16" i="7"/>
  <c r="Z16" i="7"/>
  <c r="V16" i="7"/>
  <c r="W16" i="7"/>
  <c r="W141" i="7"/>
  <c r="Z141" i="7"/>
  <c r="X141" i="7"/>
  <c r="Y141" i="7"/>
  <c r="U141" i="7"/>
  <c r="V141" i="7"/>
  <c r="Z146" i="7"/>
  <c r="V146" i="7"/>
  <c r="W146" i="7"/>
  <c r="Y146" i="7"/>
  <c r="U146" i="7"/>
  <c r="X146" i="7"/>
  <c r="X148" i="7"/>
  <c r="Y148" i="7"/>
  <c r="U148" i="7"/>
  <c r="W148" i="7"/>
  <c r="Z148" i="7"/>
  <c r="V148" i="7"/>
  <c r="Y139" i="7"/>
  <c r="U139" i="7"/>
  <c r="Z139" i="7"/>
  <c r="V139" i="7"/>
  <c r="W139" i="7"/>
  <c r="X139" i="7"/>
  <c r="Y135" i="7"/>
  <c r="U135" i="7"/>
  <c r="Z135" i="7"/>
  <c r="V135" i="7"/>
  <c r="X135" i="7"/>
  <c r="W135" i="7"/>
  <c r="Y131" i="7"/>
  <c r="U131" i="7"/>
  <c r="Z131" i="7"/>
  <c r="V131" i="7"/>
  <c r="X131" i="7"/>
  <c r="W131" i="7"/>
  <c r="Y127" i="7"/>
  <c r="U127" i="7"/>
  <c r="Z127" i="7"/>
  <c r="V127" i="7"/>
  <c r="X127" i="7"/>
  <c r="W127" i="7"/>
  <c r="Y123" i="7"/>
  <c r="U123" i="7"/>
  <c r="Z123" i="7"/>
  <c r="V123" i="7"/>
  <c r="W123" i="7"/>
  <c r="X123" i="7"/>
  <c r="Y119" i="7"/>
  <c r="U119" i="7"/>
  <c r="Z119" i="7"/>
  <c r="V119" i="7"/>
  <c r="X119" i="7"/>
  <c r="W119" i="7"/>
  <c r="Y115" i="7"/>
  <c r="U115" i="7"/>
  <c r="Z115" i="7"/>
  <c r="V115" i="7"/>
  <c r="X115" i="7"/>
  <c r="W115" i="7"/>
  <c r="Y111" i="7"/>
  <c r="U111" i="7"/>
  <c r="Z111" i="7"/>
  <c r="V111" i="7"/>
  <c r="X111" i="7"/>
  <c r="W111" i="7"/>
  <c r="Y107" i="7"/>
  <c r="U107" i="7"/>
  <c r="Z107" i="7"/>
  <c r="V107" i="7"/>
  <c r="W107" i="7"/>
  <c r="X107" i="7"/>
  <c r="Y103" i="7"/>
  <c r="U103" i="7"/>
  <c r="Z103" i="7"/>
  <c r="V103" i="7"/>
  <c r="X103" i="7"/>
  <c r="W103" i="7"/>
  <c r="Y99" i="7"/>
  <c r="U99" i="7"/>
  <c r="Z99" i="7"/>
  <c r="V99" i="7"/>
  <c r="X99" i="7"/>
  <c r="W99" i="7"/>
  <c r="Y95" i="7"/>
  <c r="U95" i="7"/>
  <c r="Z95" i="7"/>
  <c r="V95" i="7"/>
  <c r="X95" i="7"/>
  <c r="W95" i="7"/>
  <c r="Y91" i="7"/>
  <c r="U91" i="7"/>
  <c r="Z91" i="7"/>
  <c r="V91" i="7"/>
  <c r="W91" i="7"/>
  <c r="X91" i="7"/>
  <c r="Y87" i="7"/>
  <c r="U87" i="7"/>
  <c r="Z87" i="7"/>
  <c r="V87" i="7"/>
  <c r="X87" i="7"/>
  <c r="W87" i="7"/>
  <c r="Y83" i="7"/>
  <c r="U83" i="7"/>
  <c r="Z83" i="7"/>
  <c r="V83" i="7"/>
  <c r="X83" i="7"/>
  <c r="W83" i="7"/>
  <c r="Y79" i="7"/>
  <c r="U79" i="7"/>
  <c r="Z79" i="7"/>
  <c r="V79" i="7"/>
  <c r="X79" i="7"/>
  <c r="W79" i="7"/>
  <c r="Y75" i="7"/>
  <c r="U75" i="7"/>
  <c r="Z75" i="7"/>
  <c r="V75" i="7"/>
  <c r="W75" i="7"/>
  <c r="X75" i="7"/>
  <c r="Y71" i="7"/>
  <c r="U71" i="7"/>
  <c r="Z71" i="7"/>
  <c r="V71" i="7"/>
  <c r="X71" i="7"/>
  <c r="W71" i="7"/>
  <c r="Y67" i="7"/>
  <c r="U67" i="7"/>
  <c r="Z67" i="7"/>
  <c r="V67" i="7"/>
  <c r="X67" i="7"/>
  <c r="W67" i="7"/>
  <c r="Y63" i="7"/>
  <c r="U63" i="7"/>
  <c r="Z63" i="7"/>
  <c r="V63" i="7"/>
  <c r="X63" i="7"/>
  <c r="W63" i="7"/>
  <c r="Y59" i="7"/>
  <c r="U59" i="7"/>
  <c r="Z59" i="7"/>
  <c r="V59" i="7"/>
  <c r="W59" i="7"/>
  <c r="X59" i="7"/>
  <c r="Y55" i="7"/>
  <c r="U55" i="7"/>
  <c r="Z55" i="7"/>
  <c r="V55" i="7"/>
  <c r="X55" i="7"/>
  <c r="W55" i="7"/>
  <c r="Y51" i="7"/>
  <c r="U51" i="7"/>
  <c r="Z51" i="7"/>
  <c r="V51" i="7"/>
  <c r="X51" i="7"/>
  <c r="W51" i="7"/>
  <c r="Y47" i="7"/>
  <c r="U47" i="7"/>
  <c r="Z47" i="7"/>
  <c r="V47" i="7"/>
  <c r="X47" i="7"/>
  <c r="W47" i="7"/>
  <c r="Y43" i="7"/>
  <c r="U43" i="7"/>
  <c r="Z43" i="7"/>
  <c r="V43" i="7"/>
  <c r="W43" i="7"/>
  <c r="X43" i="7"/>
  <c r="Y39" i="7"/>
  <c r="U39" i="7"/>
  <c r="Z39" i="7"/>
  <c r="V39" i="7"/>
  <c r="X39" i="7"/>
  <c r="W39" i="7"/>
  <c r="Y35" i="7"/>
  <c r="U35" i="7"/>
  <c r="Z35" i="7"/>
  <c r="V35" i="7"/>
  <c r="X35" i="7"/>
  <c r="W35" i="7"/>
  <c r="Y31" i="7"/>
  <c r="U31" i="7"/>
  <c r="Z31" i="7"/>
  <c r="V31" i="7"/>
  <c r="X31" i="7"/>
  <c r="W31" i="7"/>
  <c r="Y27" i="7"/>
  <c r="U27" i="7"/>
  <c r="Z27" i="7"/>
  <c r="V27" i="7"/>
  <c r="X27" i="7"/>
  <c r="W27" i="7"/>
  <c r="Y23" i="7"/>
  <c r="U23" i="7"/>
  <c r="Z23" i="7"/>
  <c r="V23" i="7"/>
  <c r="X23" i="7"/>
  <c r="W23" i="7"/>
  <c r="Y19" i="7"/>
  <c r="U19" i="7"/>
  <c r="Z19" i="7"/>
  <c r="V19" i="7"/>
  <c r="X19" i="7"/>
  <c r="W19" i="7"/>
  <c r="Z10" i="7"/>
  <c r="V10" i="7"/>
  <c r="W10" i="7"/>
  <c r="Y10" i="7"/>
  <c r="U10" i="7"/>
  <c r="X10" i="7"/>
  <c r="Z5" i="7"/>
  <c r="V5" i="7"/>
  <c r="Y5" i="7"/>
  <c r="W5" i="7"/>
  <c r="X5" i="7"/>
  <c r="U5" i="7"/>
  <c r="Z4" i="7"/>
  <c r="V4" i="7"/>
  <c r="W4" i="7"/>
  <c r="Y4" i="7"/>
  <c r="U4" i="7"/>
  <c r="X4" i="7"/>
  <c r="Y3" i="7"/>
  <c r="U3" i="7"/>
  <c r="Z3" i="7"/>
  <c r="V3" i="7"/>
  <c r="X3" i="7"/>
  <c r="W3" i="7"/>
  <c r="R99" i="7"/>
  <c r="P94" i="7"/>
  <c r="Q93" i="7"/>
  <c r="R108" i="7"/>
  <c r="R103" i="7"/>
  <c r="P98" i="7"/>
  <c r="Q136" i="7"/>
  <c r="Q90" i="7"/>
  <c r="P92" i="7"/>
  <c r="Q83" i="7"/>
  <c r="Q75" i="7"/>
  <c r="Q129" i="7"/>
  <c r="Q74" i="7"/>
  <c r="Q66" i="7"/>
  <c r="Q58" i="7"/>
  <c r="Q50" i="7"/>
  <c r="Q42" i="7"/>
  <c r="Q34" i="7"/>
  <c r="Q26" i="7"/>
  <c r="Q18" i="7"/>
  <c r="Q16" i="7"/>
  <c r="Q142" i="7"/>
  <c r="Q131" i="7"/>
  <c r="Q150" i="7"/>
  <c r="Q119" i="7"/>
  <c r="Q124" i="7"/>
  <c r="Q107" i="7"/>
  <c r="P91" i="7"/>
  <c r="R87" i="7"/>
  <c r="Q79" i="7"/>
  <c r="Q71" i="7"/>
  <c r="Q63" i="7"/>
  <c r="Q55" i="7"/>
  <c r="Q47" i="7"/>
  <c r="Q39" i="7"/>
  <c r="Q31" i="7"/>
  <c r="Q23" i="7"/>
  <c r="Q10" i="7"/>
  <c r="Q4" i="7"/>
  <c r="Q148" i="7"/>
  <c r="Q145" i="7"/>
  <c r="Q118" i="7"/>
  <c r="Q111" i="7"/>
  <c r="R106" i="7"/>
  <c r="Q112" i="7"/>
  <c r="R95" i="7"/>
  <c r="Q85" i="7"/>
  <c r="R81" i="7"/>
  <c r="R69" i="7"/>
  <c r="Q65" i="7"/>
  <c r="Q61" i="7"/>
  <c r="P57" i="7"/>
  <c r="R53" i="7"/>
  <c r="Q49" i="7"/>
  <c r="R45" i="7"/>
  <c r="R41" i="7"/>
  <c r="Q37" i="7"/>
  <c r="R25" i="7"/>
  <c r="Q21" i="7"/>
  <c r="Q17" i="7"/>
  <c r="P13" i="7"/>
  <c r="R12" i="7"/>
  <c r="P149" i="7"/>
  <c r="Q147" i="7"/>
  <c r="P137" i="7"/>
  <c r="P132" i="7"/>
  <c r="R126" i="7"/>
  <c r="Q125" i="7"/>
  <c r="P120" i="7"/>
  <c r="Q114" i="7"/>
  <c r="R113" i="7"/>
  <c r="Q78" i="7"/>
  <c r="Q70" i="7"/>
  <c r="Q62" i="7"/>
  <c r="Q54" i="7"/>
  <c r="Q46" i="7"/>
  <c r="Q38" i="7"/>
  <c r="Q30" i="7"/>
  <c r="Q22" i="7"/>
  <c r="Q6" i="7"/>
  <c r="Q11" i="7"/>
  <c r="Q143" i="7"/>
  <c r="Q140" i="7"/>
  <c r="Q128" i="7"/>
  <c r="Q67" i="7"/>
  <c r="Q59" i="7"/>
  <c r="Q51" i="7"/>
  <c r="Q43" i="7"/>
  <c r="Q35" i="7"/>
  <c r="Q27" i="7"/>
  <c r="Q19" i="7"/>
  <c r="Q5" i="7"/>
  <c r="Q146" i="7"/>
  <c r="Q135" i="7"/>
  <c r="Q130" i="7"/>
  <c r="Q123" i="7"/>
  <c r="Q117" i="7"/>
  <c r="Q96" i="7"/>
  <c r="R88" i="7"/>
  <c r="Q84" i="7"/>
  <c r="R80" i="7"/>
  <c r="R76" i="7"/>
  <c r="R72" i="7"/>
  <c r="R68" i="7"/>
  <c r="R64" i="7"/>
  <c r="R60" i="7"/>
  <c r="R56" i="7"/>
  <c r="R52" i="7"/>
  <c r="R48" i="7"/>
  <c r="R44" i="7"/>
  <c r="R40" i="7"/>
  <c r="R36" i="7"/>
  <c r="R32" i="7"/>
  <c r="R28" i="7"/>
  <c r="R24" i="7"/>
  <c r="R20" i="7"/>
  <c r="R14" i="7"/>
  <c r="R9" i="7"/>
  <c r="R8" i="7"/>
  <c r="R15" i="7"/>
  <c r="R144" i="7"/>
  <c r="R139" i="7"/>
  <c r="R134" i="7"/>
  <c r="R133" i="7"/>
  <c r="R127" i="7"/>
  <c r="R122" i="7"/>
  <c r="R121" i="7"/>
  <c r="R115" i="7"/>
  <c r="R110" i="7"/>
  <c r="Q109" i="7"/>
  <c r="R3" i="7"/>
  <c r="R141" i="7"/>
  <c r="E34" i="7"/>
  <c r="X150" i="7"/>
  <c r="J58" i="2" s="1"/>
  <c r="E119" i="7"/>
  <c r="E142" i="7"/>
  <c r="E78" i="7"/>
  <c r="F78" i="7"/>
  <c r="AA78" i="7" s="1"/>
  <c r="E124" i="7"/>
  <c r="W150" i="7"/>
  <c r="V150" i="7"/>
  <c r="J66" i="2" s="1"/>
  <c r="U150" i="7"/>
  <c r="Y150" i="7"/>
  <c r="J59" i="2" s="1"/>
  <c r="Z150" i="7"/>
  <c r="J60" i="2" s="1"/>
  <c r="P33" i="7"/>
  <c r="E42" i="7"/>
  <c r="F30" i="7"/>
  <c r="AA30" i="7" s="1"/>
  <c r="Q86" i="7"/>
  <c r="F137" i="7"/>
  <c r="AA137" i="7" s="1"/>
  <c r="E149" i="7"/>
  <c r="Q81" i="7"/>
  <c r="R77" i="7"/>
  <c r="E53" i="7"/>
  <c r="E150" i="7"/>
  <c r="E95" i="7"/>
  <c r="F140" i="7"/>
  <c r="AA140" i="7" s="1"/>
  <c r="F107" i="7"/>
  <c r="AA107" i="7" s="1"/>
  <c r="F41" i="7"/>
  <c r="AA41" i="7" s="1"/>
  <c r="P81" i="7"/>
  <c r="Q29" i="7"/>
  <c r="R125" i="7"/>
  <c r="F102" i="7"/>
  <c r="AA102" i="7" s="1"/>
  <c r="E18" i="7"/>
  <c r="E140" i="7"/>
  <c r="E116" i="7"/>
  <c r="F128" i="7"/>
  <c r="AA128" i="7" s="1"/>
  <c r="F54" i="7"/>
  <c r="AA54" i="7" s="1"/>
  <c r="P147" i="7"/>
  <c r="Q73" i="7"/>
  <c r="R42" i="7"/>
  <c r="Q104" i="7"/>
  <c r="R149" i="7"/>
  <c r="E113" i="7"/>
  <c r="F77" i="7"/>
  <c r="AA77" i="7" s="1"/>
  <c r="P73" i="7"/>
  <c r="P3" i="7"/>
  <c r="Q138" i="7"/>
  <c r="R57" i="7"/>
  <c r="R89" i="7"/>
  <c r="E37" i="7"/>
  <c r="P37" i="7"/>
  <c r="P89" i="7"/>
  <c r="Q77" i="7"/>
  <c r="Q137" i="7"/>
  <c r="E101" i="7"/>
  <c r="F149" i="7"/>
  <c r="AA149" i="7" s="1"/>
  <c r="F73" i="7"/>
  <c r="AA73" i="7" s="1"/>
  <c r="P77" i="7"/>
  <c r="Q33" i="7"/>
  <c r="R17" i="7"/>
  <c r="E25" i="7"/>
  <c r="E102" i="7"/>
  <c r="E65" i="7"/>
  <c r="F138" i="7"/>
  <c r="AA138" i="7" s="1"/>
  <c r="F113" i="7"/>
  <c r="AA113" i="7" s="1"/>
  <c r="P53" i="7"/>
  <c r="P12" i="7"/>
  <c r="P125" i="7"/>
  <c r="Q53" i="7"/>
  <c r="Q113" i="7"/>
  <c r="R61" i="7"/>
  <c r="R132" i="7"/>
  <c r="E50" i="7"/>
  <c r="E26" i="7"/>
  <c r="E13" i="7"/>
  <c r="E125" i="7"/>
  <c r="E69" i="7"/>
  <c r="F25" i="7"/>
  <c r="AA25" i="7" s="1"/>
  <c r="F120" i="7"/>
  <c r="AA120" i="7" s="1"/>
  <c r="F101" i="7"/>
  <c r="AA101" i="7" s="1"/>
  <c r="F61" i="7"/>
  <c r="AA61" i="7" s="1"/>
  <c r="F26" i="7"/>
  <c r="AA26" i="7" s="1"/>
  <c r="P61" i="7"/>
  <c r="P17" i="7"/>
  <c r="P126" i="7"/>
  <c r="Q57" i="7"/>
  <c r="Q13" i="7"/>
  <c r="Q120" i="7"/>
  <c r="R74" i="7"/>
  <c r="R37" i="7"/>
  <c r="R147" i="7"/>
  <c r="R85" i="7"/>
  <c r="E138" i="7"/>
  <c r="F57" i="7"/>
  <c r="AA57" i="7" s="1"/>
  <c r="Q7" i="7"/>
  <c r="R21" i="7"/>
  <c r="F29" i="7"/>
  <c r="AA29" i="7" s="1"/>
  <c r="E49" i="7"/>
  <c r="E21" i="7"/>
  <c r="E137" i="7"/>
  <c r="E108" i="7"/>
  <c r="F147" i="7"/>
  <c r="AA147" i="7" s="1"/>
  <c r="F125" i="7"/>
  <c r="AA125" i="7" s="1"/>
  <c r="F103" i="7"/>
  <c r="AA103" i="7" s="1"/>
  <c r="F69" i="7"/>
  <c r="AA69" i="7" s="1"/>
  <c r="F37" i="7"/>
  <c r="AA37" i="7" s="1"/>
  <c r="F33" i="7"/>
  <c r="AA33" i="7" s="1"/>
  <c r="P69" i="7"/>
  <c r="P49" i="7"/>
  <c r="P29" i="7"/>
  <c r="P8" i="7"/>
  <c r="P138" i="7"/>
  <c r="P114" i="7"/>
  <c r="Q69" i="7"/>
  <c r="Q45" i="7"/>
  <c r="Q25" i="7"/>
  <c r="Q149" i="7"/>
  <c r="Q132" i="7"/>
  <c r="R73" i="7"/>
  <c r="R49" i="7"/>
  <c r="R33" i="7"/>
  <c r="R13" i="7"/>
  <c r="R138" i="7"/>
  <c r="R120" i="7"/>
  <c r="E45" i="7"/>
  <c r="E33" i="7"/>
  <c r="E7" i="7"/>
  <c r="E3" i="7"/>
  <c r="E136" i="7"/>
  <c r="E120" i="7"/>
  <c r="E73" i="7"/>
  <c r="F126" i="7"/>
  <c r="AA126" i="7" s="1"/>
  <c r="F49" i="7"/>
  <c r="AA49" i="7" s="1"/>
  <c r="P65" i="7"/>
  <c r="P45" i="7"/>
  <c r="P21" i="7"/>
  <c r="P7" i="7"/>
  <c r="P113" i="7"/>
  <c r="Q41" i="7"/>
  <c r="Q89" i="7"/>
  <c r="R65" i="7"/>
  <c r="R29" i="7"/>
  <c r="R7" i="7"/>
  <c r="R137" i="7"/>
  <c r="R114" i="7"/>
  <c r="Q14" i="7"/>
  <c r="F48" i="7"/>
  <c r="AA48" i="7" s="1"/>
  <c r="P80" i="7"/>
  <c r="Q122" i="7"/>
  <c r="E57" i="7"/>
  <c r="E41" i="7"/>
  <c r="E29" i="7"/>
  <c r="E12" i="7"/>
  <c r="E147" i="7"/>
  <c r="E114" i="7"/>
  <c r="F136" i="7"/>
  <c r="AA136" i="7" s="1"/>
  <c r="F114" i="7"/>
  <c r="AA114" i="7" s="1"/>
  <c r="F108" i="7"/>
  <c r="AA108" i="7" s="1"/>
  <c r="F53" i="7"/>
  <c r="AA53" i="7" s="1"/>
  <c r="F45" i="7"/>
  <c r="AA45" i="7" s="1"/>
  <c r="P72" i="7"/>
  <c r="P41" i="7"/>
  <c r="P25" i="7"/>
  <c r="P85" i="7"/>
  <c r="Q80" i="7"/>
  <c r="Q12" i="7"/>
  <c r="Q3" i="7"/>
  <c r="Q126" i="7"/>
  <c r="E80" i="7"/>
  <c r="P14" i="7"/>
  <c r="Q40" i="7"/>
  <c r="E84" i="7"/>
  <c r="E91" i="7"/>
  <c r="E97" i="7"/>
  <c r="F110" i="7"/>
  <c r="AA110" i="7" s="1"/>
  <c r="P48" i="7"/>
  <c r="P133" i="7"/>
  <c r="P82" i="7"/>
  <c r="Q8" i="7"/>
  <c r="E96" i="7"/>
  <c r="F72" i="7"/>
  <c r="AA72" i="7" s="1"/>
  <c r="F36" i="7"/>
  <c r="AA36" i="7" s="1"/>
  <c r="P40" i="7"/>
  <c r="P122" i="7"/>
  <c r="Q48" i="7"/>
  <c r="Q133" i="7"/>
  <c r="F82" i="7"/>
  <c r="AA82" i="7" s="1"/>
  <c r="E58" i="7"/>
  <c r="F143" i="7"/>
  <c r="AA143" i="7" s="1"/>
  <c r="F133" i="7"/>
  <c r="AA133" i="7" s="1"/>
  <c r="F119" i="7"/>
  <c r="AA119" i="7" s="1"/>
  <c r="F38" i="7"/>
  <c r="AA38" i="7" s="1"/>
  <c r="P86" i="7"/>
  <c r="R66" i="7"/>
  <c r="R34" i="7"/>
  <c r="R6" i="7"/>
  <c r="R11" i="7"/>
  <c r="R143" i="7"/>
  <c r="R131" i="7"/>
  <c r="R136" i="7"/>
  <c r="R128" i="7"/>
  <c r="R107" i="7"/>
  <c r="R86" i="7"/>
  <c r="E38" i="7"/>
  <c r="F142" i="7"/>
  <c r="AA142" i="7" s="1"/>
  <c r="F95" i="7"/>
  <c r="AA95" i="7" s="1"/>
  <c r="F116" i="7"/>
  <c r="AA116" i="7" s="1"/>
  <c r="E70" i="7"/>
  <c r="E66" i="7"/>
  <c r="F22" i="7"/>
  <c r="AA22" i="7" s="1"/>
  <c r="F16" i="7"/>
  <c r="AA16" i="7" s="1"/>
  <c r="F131" i="7"/>
  <c r="AA131" i="7" s="1"/>
  <c r="F124" i="7"/>
  <c r="AA124" i="7" s="1"/>
  <c r="F112" i="7"/>
  <c r="AA112" i="7" s="1"/>
  <c r="F74" i="7"/>
  <c r="AA74" i="7" s="1"/>
  <c r="F58" i="7"/>
  <c r="AA58" i="7" s="1"/>
  <c r="Q72" i="7"/>
  <c r="R50" i="7"/>
  <c r="R18" i="7"/>
  <c r="R16" i="7"/>
  <c r="R142" i="7"/>
  <c r="R140" i="7"/>
  <c r="R150" i="7"/>
  <c r="R119" i="7"/>
  <c r="R124" i="7"/>
  <c r="P97" i="7"/>
  <c r="E87" i="7"/>
  <c r="F92" i="7"/>
  <c r="AA92" i="7" s="1"/>
  <c r="E54" i="7"/>
  <c r="E46" i="7"/>
  <c r="E30" i="7"/>
  <c r="E22" i="7"/>
  <c r="E6" i="7"/>
  <c r="E11" i="7"/>
  <c r="E143" i="7"/>
  <c r="E131" i="7"/>
  <c r="E133" i="7"/>
  <c r="E128" i="7"/>
  <c r="E107" i="7"/>
  <c r="E112" i="7"/>
  <c r="E62" i="7"/>
  <c r="F18" i="7"/>
  <c r="AA18" i="7" s="1"/>
  <c r="F150" i="7"/>
  <c r="AA150" i="7" s="1"/>
  <c r="F66" i="7"/>
  <c r="AA66" i="7" s="1"/>
  <c r="F46" i="7"/>
  <c r="AA46" i="7" s="1"/>
  <c r="F34" i="7"/>
  <c r="AA34" i="7" s="1"/>
  <c r="R58" i="7"/>
  <c r="R26" i="7"/>
  <c r="R90" i="7"/>
  <c r="E81" i="7"/>
  <c r="F118" i="7"/>
  <c r="AA118" i="7" s="1"/>
  <c r="E55" i="7"/>
  <c r="E51" i="7"/>
  <c r="E47" i="7"/>
  <c r="E43" i="7"/>
  <c r="E39" i="7"/>
  <c r="E35" i="7"/>
  <c r="E31" i="7"/>
  <c r="E27" i="7"/>
  <c r="E23" i="7"/>
  <c r="E19" i="7"/>
  <c r="E10" i="7"/>
  <c r="E5" i="7"/>
  <c r="E4" i="7"/>
  <c r="E146" i="7"/>
  <c r="E148" i="7"/>
  <c r="E145" i="7"/>
  <c r="E135" i="7"/>
  <c r="E130" i="7"/>
  <c r="E132" i="7"/>
  <c r="E123" i="7"/>
  <c r="E118" i="7"/>
  <c r="E117" i="7"/>
  <c r="E111" i="7"/>
  <c r="E106" i="7"/>
  <c r="E105" i="7"/>
  <c r="E99" i="7"/>
  <c r="P64" i="7"/>
  <c r="P32" i="7"/>
  <c r="P144" i="7"/>
  <c r="P115" i="7"/>
  <c r="Q64" i="7"/>
  <c r="Q32" i="7"/>
  <c r="Q144" i="7"/>
  <c r="Q115" i="7"/>
  <c r="R82" i="7"/>
  <c r="E82" i="7"/>
  <c r="F32" i="7"/>
  <c r="AA32" i="7" s="1"/>
  <c r="F127" i="7"/>
  <c r="AA127" i="7" s="1"/>
  <c r="E56" i="7"/>
  <c r="E52" i="7"/>
  <c r="E48" i="7"/>
  <c r="E44" i="7"/>
  <c r="E40" i="7"/>
  <c r="E36" i="7"/>
  <c r="E32" i="7"/>
  <c r="E28" i="7"/>
  <c r="E24" i="7"/>
  <c r="E20" i="7"/>
  <c r="E14" i="7"/>
  <c r="E9" i="7"/>
  <c r="E8" i="7"/>
  <c r="E15" i="7"/>
  <c r="E144" i="7"/>
  <c r="E141" i="7"/>
  <c r="E139" i="7"/>
  <c r="E134" i="7"/>
  <c r="E129" i="7"/>
  <c r="E127" i="7"/>
  <c r="E122" i="7"/>
  <c r="E121" i="7"/>
  <c r="E115" i="7"/>
  <c r="E110" i="7"/>
  <c r="E109" i="7"/>
  <c r="E103" i="7"/>
  <c r="E98" i="7"/>
  <c r="E76" i="7"/>
  <c r="F94" i="7"/>
  <c r="AA94" i="7" s="1"/>
  <c r="F64" i="7"/>
  <c r="AA64" i="7" s="1"/>
  <c r="P56" i="7"/>
  <c r="P24" i="7"/>
  <c r="P139" i="7"/>
  <c r="Q56" i="7"/>
  <c r="Q24" i="7"/>
  <c r="Q139" i="7"/>
  <c r="Q87" i="7"/>
  <c r="Q102" i="7"/>
  <c r="F148" i="7"/>
  <c r="AA148" i="7" s="1"/>
  <c r="F105" i="7"/>
  <c r="AA105" i="7" s="1"/>
  <c r="E71" i="7"/>
  <c r="E60" i="7"/>
  <c r="F19" i="7"/>
  <c r="AA19" i="7" s="1"/>
  <c r="F139" i="7"/>
  <c r="AA139" i="7" s="1"/>
  <c r="F134" i="7"/>
  <c r="AA134" i="7" s="1"/>
  <c r="F60" i="7"/>
  <c r="AA60" i="7" s="1"/>
  <c r="Q76" i="7"/>
  <c r="Q68" i="7"/>
  <c r="Q60" i="7"/>
  <c r="Q52" i="7"/>
  <c r="Q44" i="7"/>
  <c r="Q36" i="7"/>
  <c r="Q28" i="7"/>
  <c r="Q20" i="7"/>
  <c r="Q9" i="7"/>
  <c r="Q15" i="7"/>
  <c r="Q141" i="7"/>
  <c r="Q134" i="7"/>
  <c r="Q127" i="7"/>
  <c r="Q121" i="7"/>
  <c r="Q110" i="7"/>
  <c r="Q82" i="7"/>
  <c r="Q88" i="7"/>
  <c r="R78" i="7"/>
  <c r="R70" i="7"/>
  <c r="R62" i="7"/>
  <c r="R54" i="7"/>
  <c r="R46" i="7"/>
  <c r="R38" i="7"/>
  <c r="R30" i="7"/>
  <c r="R22" i="7"/>
  <c r="R91" i="7"/>
  <c r="E67" i="7"/>
  <c r="F63" i="7"/>
  <c r="AA63" i="7" s="1"/>
  <c r="F47" i="7"/>
  <c r="AA47" i="7" s="1"/>
  <c r="P87" i="7"/>
  <c r="E86" i="7"/>
  <c r="E72" i="7"/>
  <c r="F24" i="7"/>
  <c r="AA24" i="7" s="1"/>
  <c r="F146" i="7"/>
  <c r="AA146" i="7" s="1"/>
  <c r="F109" i="7"/>
  <c r="AA109" i="7" s="1"/>
  <c r="F52" i="7"/>
  <c r="AA52" i="7" s="1"/>
  <c r="P76" i="7"/>
  <c r="P68" i="7"/>
  <c r="P60" i="7"/>
  <c r="P52" i="7"/>
  <c r="P44" i="7"/>
  <c r="P36" i="7"/>
  <c r="P28" i="7"/>
  <c r="P20" i="7"/>
  <c r="P9" i="7"/>
  <c r="P15" i="7"/>
  <c r="P141" i="7"/>
  <c r="P134" i="7"/>
  <c r="P127" i="7"/>
  <c r="P121" i="7"/>
  <c r="P110" i="7"/>
  <c r="P88" i="7"/>
  <c r="R109" i="7"/>
  <c r="E75" i="7"/>
  <c r="F132" i="7"/>
  <c r="AA132" i="7" s="1"/>
  <c r="F145" i="7"/>
  <c r="AA145" i="7" s="1"/>
  <c r="F106" i="7"/>
  <c r="AA106" i="7" s="1"/>
  <c r="Q91" i="7"/>
  <c r="E79" i="7"/>
  <c r="E64" i="7"/>
  <c r="E59" i="7"/>
  <c r="F28" i="7"/>
  <c r="AA28" i="7" s="1"/>
  <c r="F141" i="7"/>
  <c r="AA141" i="7" s="1"/>
  <c r="F130" i="7"/>
  <c r="AA130" i="7" s="1"/>
  <c r="F121" i="7"/>
  <c r="AA121" i="7" s="1"/>
  <c r="F129" i="7"/>
  <c r="AA129" i="7" s="1"/>
  <c r="F115" i="7"/>
  <c r="AA115" i="7" s="1"/>
  <c r="F111" i="7"/>
  <c r="AA111" i="7" s="1"/>
  <c r="F97" i="7"/>
  <c r="AA97" i="7" s="1"/>
  <c r="F79" i="7"/>
  <c r="AA79" i="7" s="1"/>
  <c r="F76" i="7"/>
  <c r="AA76" i="7" s="1"/>
  <c r="F62" i="7"/>
  <c r="AA62" i="7" s="1"/>
  <c r="F56" i="7"/>
  <c r="AA56" i="7" s="1"/>
  <c r="F42" i="7"/>
  <c r="AA42" i="7" s="1"/>
  <c r="F50" i="7"/>
  <c r="AA50" i="7" s="1"/>
  <c r="F44" i="7"/>
  <c r="AA44" i="7" s="1"/>
  <c r="F31" i="7"/>
  <c r="AA31" i="7" s="1"/>
  <c r="F39" i="7"/>
  <c r="AA39" i="7" s="1"/>
  <c r="F35" i="7"/>
  <c r="AA35" i="7" s="1"/>
  <c r="P78" i="7"/>
  <c r="P74" i="7"/>
  <c r="P70" i="7"/>
  <c r="P66" i="7"/>
  <c r="P62" i="7"/>
  <c r="P58" i="7"/>
  <c r="P54" i="7"/>
  <c r="P50" i="7"/>
  <c r="P46" i="7"/>
  <c r="P42" i="7"/>
  <c r="P38" i="7"/>
  <c r="P34" i="7"/>
  <c r="P30" i="7"/>
  <c r="P26" i="7"/>
  <c r="P22" i="7"/>
  <c r="P18" i="7"/>
  <c r="P6" i="7"/>
  <c r="P16" i="7"/>
  <c r="P11" i="7"/>
  <c r="P142" i="7"/>
  <c r="P143" i="7"/>
  <c r="P140" i="7"/>
  <c r="P131" i="7"/>
  <c r="P150" i="7"/>
  <c r="P136" i="7"/>
  <c r="P119" i="7"/>
  <c r="P128" i="7"/>
  <c r="P124" i="7"/>
  <c r="P107" i="7"/>
  <c r="P109" i="7"/>
  <c r="P90" i="7"/>
  <c r="R79" i="7"/>
  <c r="R75" i="7"/>
  <c r="R71" i="7"/>
  <c r="R67" i="7"/>
  <c r="R63" i="7"/>
  <c r="R59" i="7"/>
  <c r="R55" i="7"/>
  <c r="R51" i="7"/>
  <c r="R47" i="7"/>
  <c r="R43" i="7"/>
  <c r="R39" i="7"/>
  <c r="R35" i="7"/>
  <c r="R31" i="7"/>
  <c r="R27" i="7"/>
  <c r="R23" i="7"/>
  <c r="R19" i="7"/>
  <c r="R10" i="7"/>
  <c r="R5" i="7"/>
  <c r="R4" i="7"/>
  <c r="R146" i="7"/>
  <c r="R148" i="7"/>
  <c r="R145" i="7"/>
  <c r="R135" i="7"/>
  <c r="R130" i="7"/>
  <c r="R129" i="7"/>
  <c r="R123" i="7"/>
  <c r="R118" i="7"/>
  <c r="R117" i="7"/>
  <c r="R111" i="7"/>
  <c r="R83" i="7"/>
  <c r="R84" i="7"/>
  <c r="F23" i="7"/>
  <c r="AA23" i="7" s="1"/>
  <c r="F123" i="7"/>
  <c r="AA123" i="7" s="1"/>
  <c r="F99" i="7"/>
  <c r="AA99" i="7" s="1"/>
  <c r="F71" i="7"/>
  <c r="AA71" i="7" s="1"/>
  <c r="F67" i="7"/>
  <c r="AA67" i="7" s="1"/>
  <c r="F55" i="7"/>
  <c r="AA55" i="7" s="1"/>
  <c r="F43" i="7"/>
  <c r="AA43" i="7" s="1"/>
  <c r="E68" i="7"/>
  <c r="E63" i="7"/>
  <c r="F20" i="7"/>
  <c r="AA20" i="7" s="1"/>
  <c r="F144" i="7"/>
  <c r="AA144" i="7" s="1"/>
  <c r="F135" i="7"/>
  <c r="AA135" i="7" s="1"/>
  <c r="F122" i="7"/>
  <c r="AA122" i="7" s="1"/>
  <c r="F117" i="7"/>
  <c r="AA117" i="7" s="1"/>
  <c r="F98" i="7"/>
  <c r="AA98" i="7" s="1"/>
  <c r="F75" i="7"/>
  <c r="AA75" i="7" s="1"/>
  <c r="F59" i="7"/>
  <c r="AA59" i="7" s="1"/>
  <c r="F68" i="7"/>
  <c r="AA68" i="7" s="1"/>
  <c r="F51" i="7"/>
  <c r="AA51" i="7" s="1"/>
  <c r="F40" i="7"/>
  <c r="AA40" i="7" s="1"/>
  <c r="F27" i="7"/>
  <c r="AA27" i="7" s="1"/>
  <c r="P79" i="7"/>
  <c r="P75" i="7"/>
  <c r="P71" i="7"/>
  <c r="P67" i="7"/>
  <c r="P63" i="7"/>
  <c r="P59" i="7"/>
  <c r="P55" i="7"/>
  <c r="P51" i="7"/>
  <c r="P47" i="7"/>
  <c r="P43" i="7"/>
  <c r="P39" i="7"/>
  <c r="P35" i="7"/>
  <c r="P31" i="7"/>
  <c r="P27" i="7"/>
  <c r="P23" i="7"/>
  <c r="P19" i="7"/>
  <c r="P10" i="7"/>
  <c r="P5" i="7"/>
  <c r="P4" i="7"/>
  <c r="P146" i="7"/>
  <c r="P148" i="7"/>
  <c r="P145" i="7"/>
  <c r="P135" i="7"/>
  <c r="P130" i="7"/>
  <c r="P129" i="7"/>
  <c r="P123" i="7"/>
  <c r="P118" i="7"/>
  <c r="P117" i="7"/>
  <c r="P111" i="7"/>
  <c r="P83" i="7"/>
  <c r="P84" i="7"/>
  <c r="F104" i="7"/>
  <c r="AA104" i="7" s="1"/>
  <c r="R100" i="7"/>
  <c r="E104" i="7"/>
  <c r="P116" i="7"/>
  <c r="P95" i="7"/>
  <c r="E94" i="7"/>
  <c r="P106" i="7"/>
  <c r="P93" i="7"/>
  <c r="Q106" i="7"/>
  <c r="Q105" i="7"/>
  <c r="R105" i="7"/>
  <c r="E83" i="7"/>
  <c r="Q116" i="7"/>
  <c r="R93" i="7"/>
  <c r="F96" i="7"/>
  <c r="AA96" i="7" s="1"/>
  <c r="P102" i="7"/>
  <c r="P96" i="7"/>
  <c r="F85" i="7"/>
  <c r="AA85" i="7" s="1"/>
  <c r="Q97" i="7"/>
  <c r="E93" i="7"/>
  <c r="F87" i="7"/>
  <c r="AA87" i="7" s="1"/>
  <c r="P105" i="7"/>
  <c r="P99" i="7"/>
  <c r="Q99" i="7"/>
  <c r="Q101" i="7"/>
  <c r="R97" i="7"/>
  <c r="P103" i="7"/>
  <c r="Q98" i="7"/>
  <c r="F90" i="7"/>
  <c r="AA90" i="7" s="1"/>
  <c r="F88" i="7"/>
  <c r="AA88" i="7" s="1"/>
  <c r="P112" i="7"/>
  <c r="Q94" i="7"/>
  <c r="P108" i="7"/>
  <c r="R94" i="7"/>
  <c r="Q108" i="7"/>
  <c r="F100" i="7"/>
  <c r="AA100" i="7" s="1"/>
  <c r="F81" i="7"/>
  <c r="AA81" i="7" s="1"/>
  <c r="Q100" i="7"/>
  <c r="Q95" i="7"/>
  <c r="R112" i="7"/>
  <c r="R104" i="7"/>
  <c r="R102" i="7"/>
  <c r="E100" i="7"/>
  <c r="F83" i="7"/>
  <c r="AA83" i="7" s="1"/>
  <c r="P100" i="7"/>
  <c r="P104" i="7"/>
  <c r="F91" i="7"/>
  <c r="AA91" i="7" s="1"/>
  <c r="Q103" i="7"/>
  <c r="R98" i="7"/>
  <c r="F86" i="7"/>
  <c r="AA86" i="7" s="1"/>
  <c r="F84" i="7"/>
  <c r="AA84" i="7" s="1"/>
  <c r="R96" i="7"/>
  <c r="R101" i="7"/>
  <c r="F89" i="7"/>
  <c r="AA89" i="7" s="1"/>
  <c r="P101" i="7"/>
  <c r="R92" i="7"/>
  <c r="Q92" i="7"/>
  <c r="F80" i="7"/>
  <c r="AA80" i="7" s="1"/>
  <c r="J68" i="2" l="1"/>
  <c r="J64" i="2"/>
  <c r="K58" i="2"/>
  <c r="K60" i="2"/>
  <c r="K59" i="2"/>
  <c r="J41" i="2"/>
  <c r="J40" i="2"/>
  <c r="J25" i="2"/>
  <c r="J24" i="2"/>
  <c r="J10" i="2"/>
  <c r="J9" i="2"/>
  <c r="K40" i="2" l="1"/>
  <c r="K41" i="2"/>
  <c r="K24" i="2"/>
  <c r="K25" i="2"/>
  <c r="K9" i="2"/>
  <c r="K10" i="2"/>
  <c r="A8" i="1" l="1"/>
  <c r="I4" i="3" l="1"/>
  <c r="I5" i="3"/>
  <c r="F7" i="7" s="1"/>
  <c r="AA7" i="7" s="1"/>
  <c r="C61" i="2"/>
  <c r="C60" i="2"/>
  <c r="C59" i="2"/>
  <c r="C58" i="2"/>
  <c r="C27" i="2"/>
  <c r="C26" i="2"/>
  <c r="C25" i="2"/>
  <c r="L101" i="13"/>
  <c r="I101" i="13"/>
  <c r="L100" i="13"/>
  <c r="I100" i="13"/>
  <c r="L99" i="13"/>
  <c r="I99" i="13"/>
  <c r="L98" i="13"/>
  <c r="I98" i="13"/>
  <c r="L97" i="13"/>
  <c r="I97" i="13"/>
  <c r="L96" i="13"/>
  <c r="I96" i="13"/>
  <c r="L95" i="13"/>
  <c r="I95" i="13"/>
  <c r="L94" i="13"/>
  <c r="I94" i="13"/>
  <c r="L93" i="13"/>
  <c r="I93" i="13"/>
  <c r="L92" i="13"/>
  <c r="I92" i="13"/>
  <c r="L91" i="13"/>
  <c r="I91" i="13"/>
  <c r="L90" i="13"/>
  <c r="I90" i="13"/>
  <c r="L89" i="13"/>
  <c r="I89" i="13"/>
  <c r="L88" i="13"/>
  <c r="I88" i="13"/>
  <c r="L87" i="13"/>
  <c r="I87" i="13"/>
  <c r="L86" i="13"/>
  <c r="I86" i="13"/>
  <c r="L85" i="13"/>
  <c r="I85" i="13"/>
  <c r="L84" i="13"/>
  <c r="I84" i="13"/>
  <c r="L83" i="13"/>
  <c r="I83" i="13"/>
  <c r="L82" i="13"/>
  <c r="I82" i="13"/>
  <c r="L81" i="13"/>
  <c r="I81" i="13"/>
  <c r="L80" i="13"/>
  <c r="I80" i="13"/>
  <c r="L79" i="13"/>
  <c r="I79" i="13"/>
  <c r="L78" i="13"/>
  <c r="I78" i="13"/>
  <c r="L77" i="13"/>
  <c r="I77" i="13"/>
  <c r="L76" i="13"/>
  <c r="I76" i="13"/>
  <c r="L75" i="13"/>
  <c r="I75" i="13"/>
  <c r="L74" i="13"/>
  <c r="I74" i="13"/>
  <c r="L73" i="13"/>
  <c r="I73" i="13"/>
  <c r="L72" i="13"/>
  <c r="I72" i="13"/>
  <c r="L71" i="13"/>
  <c r="I71" i="13"/>
  <c r="L70" i="13"/>
  <c r="I70" i="13"/>
  <c r="L69" i="13"/>
  <c r="I69" i="13"/>
  <c r="L68" i="13"/>
  <c r="I68" i="13"/>
  <c r="L67" i="13"/>
  <c r="I67" i="13"/>
  <c r="L66" i="13"/>
  <c r="I66" i="13"/>
  <c r="L65" i="13"/>
  <c r="I65" i="13"/>
  <c r="L64" i="13"/>
  <c r="I64" i="13"/>
  <c r="L63" i="13"/>
  <c r="I63" i="13"/>
  <c r="L62" i="13"/>
  <c r="I62" i="13"/>
  <c r="L61" i="13"/>
  <c r="I61" i="13"/>
  <c r="L60" i="13"/>
  <c r="I60" i="13"/>
  <c r="L59" i="13"/>
  <c r="I59" i="13"/>
  <c r="L58" i="13"/>
  <c r="I58" i="13"/>
  <c r="L57" i="13"/>
  <c r="I57" i="13"/>
  <c r="L56" i="13"/>
  <c r="I56" i="13"/>
  <c r="L55" i="13"/>
  <c r="I55" i="13"/>
  <c r="L54" i="13"/>
  <c r="I54" i="13"/>
  <c r="L53" i="13"/>
  <c r="I53" i="13"/>
  <c r="L52" i="13"/>
  <c r="I52" i="13"/>
  <c r="L51" i="13"/>
  <c r="I51" i="13"/>
  <c r="L50" i="13"/>
  <c r="I50" i="13"/>
  <c r="L49" i="13"/>
  <c r="I49" i="13"/>
  <c r="L48" i="13"/>
  <c r="I48" i="13"/>
  <c r="L47" i="13"/>
  <c r="I47" i="13"/>
  <c r="L46" i="13"/>
  <c r="I46" i="13"/>
  <c r="L45" i="13"/>
  <c r="I45" i="13"/>
  <c r="L44" i="13"/>
  <c r="I44" i="13"/>
  <c r="L43" i="13"/>
  <c r="I43" i="13"/>
  <c r="L42" i="13"/>
  <c r="I42" i="13"/>
  <c r="L41" i="13"/>
  <c r="I41" i="13"/>
  <c r="L40" i="13"/>
  <c r="I40" i="13"/>
  <c r="L39" i="13"/>
  <c r="I39" i="13"/>
  <c r="L38" i="13"/>
  <c r="I38" i="13"/>
  <c r="L37" i="13"/>
  <c r="I37" i="13"/>
  <c r="L36" i="13"/>
  <c r="I36" i="13"/>
  <c r="L35" i="13"/>
  <c r="I35" i="13"/>
  <c r="L34" i="13"/>
  <c r="I34" i="13"/>
  <c r="L33" i="13"/>
  <c r="I33" i="13"/>
  <c r="L32" i="13"/>
  <c r="I32" i="13"/>
  <c r="L31" i="13"/>
  <c r="I31" i="13"/>
  <c r="L30" i="13"/>
  <c r="I30" i="13"/>
  <c r="L29" i="13"/>
  <c r="I29" i="13"/>
  <c r="L28" i="13"/>
  <c r="I28" i="13"/>
  <c r="L27" i="13"/>
  <c r="I27" i="13"/>
  <c r="L26" i="13"/>
  <c r="I26" i="13"/>
  <c r="L25" i="13"/>
  <c r="I25" i="13"/>
  <c r="L24" i="13"/>
  <c r="I24" i="13"/>
  <c r="L23" i="13"/>
  <c r="I23" i="13"/>
  <c r="L22" i="13"/>
  <c r="I22" i="13"/>
  <c r="L21" i="13"/>
  <c r="I21" i="13"/>
  <c r="L20" i="13"/>
  <c r="I20" i="13"/>
  <c r="L19" i="13"/>
  <c r="I19" i="13"/>
  <c r="L18" i="13"/>
  <c r="I18" i="13"/>
  <c r="L17" i="13"/>
  <c r="I17" i="13"/>
  <c r="L16" i="13"/>
  <c r="I16" i="13"/>
  <c r="L15" i="13"/>
  <c r="I15" i="13"/>
  <c r="L14" i="13"/>
  <c r="I14" i="13"/>
  <c r="L13" i="13"/>
  <c r="I13" i="13"/>
  <c r="L12" i="13"/>
  <c r="I12" i="13"/>
  <c r="L11" i="13"/>
  <c r="I11" i="13"/>
  <c r="L10" i="13"/>
  <c r="I10" i="13"/>
  <c r="L9" i="13"/>
  <c r="I9" i="13"/>
  <c r="L8" i="13"/>
  <c r="I8" i="13"/>
  <c r="L7" i="13"/>
  <c r="I7" i="13"/>
  <c r="L6" i="13"/>
  <c r="I6" i="13"/>
  <c r="F13" i="7" s="1"/>
  <c r="AA13" i="7" s="1"/>
  <c r="L5" i="13"/>
  <c r="I5" i="13"/>
  <c r="F9" i="7" s="1"/>
  <c r="AA9" i="7" s="1"/>
  <c r="L4" i="13"/>
  <c r="I4" i="13"/>
  <c r="F5" i="7" s="1"/>
  <c r="AA5" i="7" s="1"/>
  <c r="L101" i="12"/>
  <c r="I101" i="12"/>
  <c r="L100" i="12"/>
  <c r="I100" i="12"/>
  <c r="L99" i="12"/>
  <c r="I99" i="12"/>
  <c r="L98" i="12"/>
  <c r="I98" i="12"/>
  <c r="L97" i="12"/>
  <c r="I97" i="12"/>
  <c r="L96" i="12"/>
  <c r="I96" i="12"/>
  <c r="L95" i="12"/>
  <c r="I95" i="12"/>
  <c r="L94" i="12"/>
  <c r="I94" i="12"/>
  <c r="L93" i="12"/>
  <c r="I93" i="12"/>
  <c r="L92" i="12"/>
  <c r="I92" i="12"/>
  <c r="L91" i="12"/>
  <c r="I91" i="12"/>
  <c r="L90" i="12"/>
  <c r="I90" i="12"/>
  <c r="L89" i="12"/>
  <c r="I89" i="12"/>
  <c r="L88" i="12"/>
  <c r="I88" i="12"/>
  <c r="L87" i="12"/>
  <c r="I87" i="12"/>
  <c r="L86" i="12"/>
  <c r="I86" i="12"/>
  <c r="L85" i="12"/>
  <c r="I85" i="12"/>
  <c r="L84" i="12"/>
  <c r="I84" i="12"/>
  <c r="L83" i="12"/>
  <c r="I83" i="12"/>
  <c r="L82" i="12"/>
  <c r="I82" i="12"/>
  <c r="L81" i="12"/>
  <c r="I81" i="12"/>
  <c r="L80" i="12"/>
  <c r="I80" i="12"/>
  <c r="L79" i="12"/>
  <c r="I79" i="12"/>
  <c r="L78" i="12"/>
  <c r="I78" i="12"/>
  <c r="L77" i="12"/>
  <c r="I77" i="12"/>
  <c r="L76" i="12"/>
  <c r="I76" i="12"/>
  <c r="L75" i="12"/>
  <c r="I75" i="12"/>
  <c r="L74" i="12"/>
  <c r="I74" i="12"/>
  <c r="L73" i="12"/>
  <c r="I73" i="12"/>
  <c r="L72" i="12"/>
  <c r="I72" i="12"/>
  <c r="L71" i="12"/>
  <c r="I71" i="12"/>
  <c r="L70" i="12"/>
  <c r="I70" i="12"/>
  <c r="L69" i="12"/>
  <c r="I69" i="12"/>
  <c r="L68" i="12"/>
  <c r="I68" i="12"/>
  <c r="L67" i="12"/>
  <c r="I67" i="12"/>
  <c r="L66" i="12"/>
  <c r="I66" i="12"/>
  <c r="L65" i="12"/>
  <c r="I65" i="12"/>
  <c r="L64" i="12"/>
  <c r="I64" i="12"/>
  <c r="L63" i="12"/>
  <c r="I63" i="12"/>
  <c r="L62" i="12"/>
  <c r="I62" i="12"/>
  <c r="L61" i="12"/>
  <c r="I61" i="12"/>
  <c r="L60" i="12"/>
  <c r="I60" i="12"/>
  <c r="L59" i="12"/>
  <c r="I59" i="12"/>
  <c r="L58" i="12"/>
  <c r="I58" i="12"/>
  <c r="L57" i="12"/>
  <c r="I57" i="12"/>
  <c r="L56" i="12"/>
  <c r="I56" i="12"/>
  <c r="L55" i="12"/>
  <c r="I55" i="12"/>
  <c r="L54" i="12"/>
  <c r="I54" i="12"/>
  <c r="L53" i="12"/>
  <c r="I53" i="12"/>
  <c r="L52" i="12"/>
  <c r="I52" i="12"/>
  <c r="L51" i="12"/>
  <c r="I51" i="12"/>
  <c r="L50" i="12"/>
  <c r="I50" i="12"/>
  <c r="L49" i="12"/>
  <c r="I49" i="12"/>
  <c r="L48" i="12"/>
  <c r="I48" i="12"/>
  <c r="L47" i="12"/>
  <c r="I47" i="12"/>
  <c r="L46" i="12"/>
  <c r="I46" i="12"/>
  <c r="L45" i="12"/>
  <c r="I45" i="12"/>
  <c r="L44" i="12"/>
  <c r="I44" i="12"/>
  <c r="L43" i="12"/>
  <c r="I43" i="12"/>
  <c r="L42" i="12"/>
  <c r="I42" i="12"/>
  <c r="L41" i="12"/>
  <c r="I41" i="12"/>
  <c r="L40" i="12"/>
  <c r="I40" i="12"/>
  <c r="L39" i="12"/>
  <c r="I39" i="12"/>
  <c r="L38" i="12"/>
  <c r="I38" i="12"/>
  <c r="L37" i="12"/>
  <c r="I37" i="12"/>
  <c r="L36" i="12"/>
  <c r="I36" i="12"/>
  <c r="L35" i="12"/>
  <c r="I35" i="12"/>
  <c r="L34" i="12"/>
  <c r="I34" i="12"/>
  <c r="L33" i="12"/>
  <c r="I33" i="12"/>
  <c r="L32" i="12"/>
  <c r="I32" i="12"/>
  <c r="L31" i="12"/>
  <c r="I31" i="12"/>
  <c r="L30" i="12"/>
  <c r="I30" i="12"/>
  <c r="L29" i="12"/>
  <c r="I29" i="12"/>
  <c r="L28" i="12"/>
  <c r="I28" i="12"/>
  <c r="L27" i="12"/>
  <c r="I27" i="12"/>
  <c r="L26" i="12"/>
  <c r="I26" i="12"/>
  <c r="L25" i="12"/>
  <c r="I25" i="12"/>
  <c r="L24" i="12"/>
  <c r="I24" i="12"/>
  <c r="L23" i="12"/>
  <c r="I23" i="12"/>
  <c r="L22" i="12"/>
  <c r="I22" i="12"/>
  <c r="L21" i="12"/>
  <c r="I21" i="12"/>
  <c r="L20" i="12"/>
  <c r="I20" i="12"/>
  <c r="L19" i="12"/>
  <c r="I19" i="12"/>
  <c r="L18" i="12"/>
  <c r="I18" i="12"/>
  <c r="L17" i="12"/>
  <c r="I17" i="12"/>
  <c r="L16" i="12"/>
  <c r="I16" i="12"/>
  <c r="L15" i="12"/>
  <c r="I15" i="12"/>
  <c r="L14" i="12"/>
  <c r="I14" i="12"/>
  <c r="L13" i="12"/>
  <c r="I13" i="12"/>
  <c r="L12" i="12"/>
  <c r="I12" i="12"/>
  <c r="L11" i="12"/>
  <c r="I11" i="12"/>
  <c r="L10" i="12"/>
  <c r="I10" i="12"/>
  <c r="L9" i="12"/>
  <c r="I9" i="12"/>
  <c r="L8" i="12"/>
  <c r="I8" i="12"/>
  <c r="L7" i="12"/>
  <c r="I7" i="12"/>
  <c r="L6" i="12"/>
  <c r="I6" i="12"/>
  <c r="F14" i="7" s="1"/>
  <c r="AA14" i="7" s="1"/>
  <c r="L5" i="12"/>
  <c r="I5" i="12"/>
  <c r="F10" i="7" s="1"/>
  <c r="AA10" i="7" s="1"/>
  <c r="L4" i="12"/>
  <c r="I4" i="12"/>
  <c r="F6" i="7" s="1"/>
  <c r="AA6" i="7" s="1"/>
  <c r="L101" i="11"/>
  <c r="I101" i="11"/>
  <c r="L100" i="11"/>
  <c r="I100" i="11"/>
  <c r="L99" i="11"/>
  <c r="I99" i="11"/>
  <c r="L98" i="11"/>
  <c r="I98" i="11"/>
  <c r="L97" i="11"/>
  <c r="I97" i="11"/>
  <c r="L96" i="11"/>
  <c r="I96" i="11"/>
  <c r="L95" i="11"/>
  <c r="I95" i="11"/>
  <c r="L94" i="11"/>
  <c r="I94" i="11"/>
  <c r="L93" i="11"/>
  <c r="I93" i="11"/>
  <c r="L92" i="11"/>
  <c r="I92" i="11"/>
  <c r="L91" i="11"/>
  <c r="I91" i="11"/>
  <c r="L90" i="11"/>
  <c r="I90" i="11"/>
  <c r="L89" i="11"/>
  <c r="I89" i="11"/>
  <c r="L88" i="11"/>
  <c r="I88" i="11"/>
  <c r="L87" i="11"/>
  <c r="I87" i="11"/>
  <c r="L86" i="11"/>
  <c r="I86" i="11"/>
  <c r="L85" i="11"/>
  <c r="I85" i="11"/>
  <c r="L84" i="11"/>
  <c r="I84" i="11"/>
  <c r="L83" i="11"/>
  <c r="I83" i="11"/>
  <c r="L82" i="11"/>
  <c r="I82" i="11"/>
  <c r="L81" i="11"/>
  <c r="I81" i="11"/>
  <c r="L80" i="11"/>
  <c r="I80" i="11"/>
  <c r="L79" i="11"/>
  <c r="I79" i="11"/>
  <c r="L78" i="11"/>
  <c r="I78" i="11"/>
  <c r="L77" i="11"/>
  <c r="I77" i="11"/>
  <c r="L76" i="11"/>
  <c r="I76" i="11"/>
  <c r="L75" i="11"/>
  <c r="I75" i="11"/>
  <c r="L74" i="11"/>
  <c r="I74" i="11"/>
  <c r="L73" i="11"/>
  <c r="I73" i="11"/>
  <c r="L72" i="11"/>
  <c r="I72" i="11"/>
  <c r="L71" i="11"/>
  <c r="I71" i="11"/>
  <c r="L70" i="11"/>
  <c r="I70" i="11"/>
  <c r="L69" i="11"/>
  <c r="I69" i="11"/>
  <c r="L68" i="11"/>
  <c r="I68" i="11"/>
  <c r="L67" i="11"/>
  <c r="I67" i="11"/>
  <c r="L66" i="11"/>
  <c r="I66" i="11"/>
  <c r="L65" i="11"/>
  <c r="I65" i="11"/>
  <c r="L64" i="11"/>
  <c r="I64" i="11"/>
  <c r="L63" i="11"/>
  <c r="I63" i="11"/>
  <c r="L62" i="11"/>
  <c r="I62" i="11"/>
  <c r="L61" i="11"/>
  <c r="I61" i="11"/>
  <c r="L60" i="11"/>
  <c r="I60" i="11"/>
  <c r="L59" i="11"/>
  <c r="I59" i="11"/>
  <c r="L58" i="11"/>
  <c r="I58" i="11"/>
  <c r="L57" i="11"/>
  <c r="I57" i="11"/>
  <c r="L56" i="11"/>
  <c r="I56" i="11"/>
  <c r="L55" i="11"/>
  <c r="I55" i="11"/>
  <c r="L54" i="11"/>
  <c r="I54" i="11"/>
  <c r="L53" i="11"/>
  <c r="I53" i="11"/>
  <c r="L52" i="11"/>
  <c r="I52" i="11"/>
  <c r="L51" i="11"/>
  <c r="I51" i="11"/>
  <c r="L50" i="11"/>
  <c r="I50" i="11"/>
  <c r="L49" i="11"/>
  <c r="I49" i="11"/>
  <c r="L48" i="11"/>
  <c r="I48" i="11"/>
  <c r="L47" i="11"/>
  <c r="I47" i="11"/>
  <c r="L46" i="11"/>
  <c r="I46" i="11"/>
  <c r="L45" i="11"/>
  <c r="I45" i="11"/>
  <c r="L44" i="11"/>
  <c r="I44" i="11"/>
  <c r="L43" i="11"/>
  <c r="I43" i="11"/>
  <c r="L42" i="11"/>
  <c r="I42" i="11"/>
  <c r="L41" i="11"/>
  <c r="I41" i="11"/>
  <c r="L40" i="11"/>
  <c r="I40" i="11"/>
  <c r="L39" i="11"/>
  <c r="I39" i="11"/>
  <c r="L38" i="11"/>
  <c r="I38" i="11"/>
  <c r="L37" i="11"/>
  <c r="I37" i="11"/>
  <c r="L36" i="11"/>
  <c r="I36" i="11"/>
  <c r="L35" i="11"/>
  <c r="I35" i="11"/>
  <c r="L34" i="11"/>
  <c r="I34" i="11"/>
  <c r="L33" i="11"/>
  <c r="I33" i="11"/>
  <c r="L32" i="11"/>
  <c r="I32" i="11"/>
  <c r="L31" i="11"/>
  <c r="I31" i="11"/>
  <c r="L30" i="11"/>
  <c r="I30" i="11"/>
  <c r="L29" i="11"/>
  <c r="I29" i="11"/>
  <c r="L28" i="11"/>
  <c r="I28" i="11"/>
  <c r="L27" i="11"/>
  <c r="I27" i="11"/>
  <c r="L26" i="11"/>
  <c r="I26" i="11"/>
  <c r="L25" i="11"/>
  <c r="I25" i="11"/>
  <c r="L24" i="11"/>
  <c r="I24" i="11"/>
  <c r="L23" i="11"/>
  <c r="I23" i="11"/>
  <c r="L22" i="11"/>
  <c r="I22" i="11"/>
  <c r="L21" i="11"/>
  <c r="I21" i="11"/>
  <c r="L20" i="11"/>
  <c r="I20" i="11"/>
  <c r="L19" i="11"/>
  <c r="I19" i="11"/>
  <c r="L18" i="11"/>
  <c r="I18" i="11"/>
  <c r="L17" i="11"/>
  <c r="I17" i="11"/>
  <c r="L16" i="11"/>
  <c r="I16" i="11"/>
  <c r="L15" i="11"/>
  <c r="I15" i="11"/>
  <c r="L14" i="11"/>
  <c r="I14" i="11"/>
  <c r="L13" i="11"/>
  <c r="I13" i="11"/>
  <c r="L12" i="11"/>
  <c r="I12" i="11"/>
  <c r="L11" i="11"/>
  <c r="I11" i="11"/>
  <c r="L10" i="11"/>
  <c r="I10" i="11"/>
  <c r="L9" i="11"/>
  <c r="I9" i="11"/>
  <c r="L8" i="11"/>
  <c r="I8" i="11"/>
  <c r="L7" i="11"/>
  <c r="I7" i="11"/>
  <c r="F15" i="7" s="1"/>
  <c r="AA15" i="7" s="1"/>
  <c r="L6" i="11"/>
  <c r="I6" i="11"/>
  <c r="F12" i="7" s="1"/>
  <c r="AA12" i="7" s="1"/>
  <c r="L5" i="11"/>
  <c r="I5" i="11"/>
  <c r="F8" i="7" s="1"/>
  <c r="AA8" i="7" s="1"/>
  <c r="L4" i="11"/>
  <c r="I4" i="11"/>
  <c r="F4" i="7" s="1"/>
  <c r="AA4" i="7" s="1"/>
  <c r="L5" i="3"/>
  <c r="L6" i="3"/>
  <c r="L7" i="3"/>
  <c r="L8" i="3"/>
  <c r="L9" i="3"/>
  <c r="L10" i="3"/>
  <c r="L11" i="3"/>
  <c r="L12" i="3"/>
  <c r="L13" i="3"/>
  <c r="L14" i="3"/>
  <c r="L15" i="3"/>
  <c r="L16" i="3"/>
  <c r="L17" i="3"/>
  <c r="L18" i="3"/>
  <c r="L19" i="3"/>
  <c r="L20" i="3"/>
  <c r="L21" i="3"/>
  <c r="L22" i="3"/>
  <c r="L23" i="3"/>
  <c r="L24" i="3"/>
  <c r="L25" i="3"/>
  <c r="L26" i="3"/>
  <c r="L27" i="3"/>
  <c r="L28" i="3"/>
  <c r="L29" i="3"/>
  <c r="L30" i="3"/>
  <c r="L31" i="3"/>
  <c r="L32" i="3"/>
  <c r="L33" i="3"/>
  <c r="L34" i="3"/>
  <c r="L35" i="3"/>
  <c r="L36" i="3"/>
  <c r="L37" i="3"/>
  <c r="L38" i="3"/>
  <c r="L39" i="3"/>
  <c r="L40" i="3"/>
  <c r="L41" i="3"/>
  <c r="L42" i="3"/>
  <c r="L43" i="3"/>
  <c r="L44" i="3"/>
  <c r="L45" i="3"/>
  <c r="L46" i="3"/>
  <c r="L47" i="3"/>
  <c r="L48" i="3"/>
  <c r="L49" i="3"/>
  <c r="L50" i="3"/>
  <c r="L51" i="3"/>
  <c r="L52" i="3"/>
  <c r="L53" i="3"/>
  <c r="L54" i="3"/>
  <c r="L55" i="3"/>
  <c r="L56" i="3"/>
  <c r="L57" i="3"/>
  <c r="L58" i="3"/>
  <c r="L59" i="3"/>
  <c r="L60" i="3"/>
  <c r="L61" i="3"/>
  <c r="L62" i="3"/>
  <c r="L63" i="3"/>
  <c r="L64" i="3"/>
  <c r="L65" i="3"/>
  <c r="L66" i="3"/>
  <c r="L67" i="3"/>
  <c r="L68" i="3"/>
  <c r="L69" i="3"/>
  <c r="L70" i="3"/>
  <c r="L71" i="3"/>
  <c r="L72" i="3"/>
  <c r="L73" i="3"/>
  <c r="L74" i="3"/>
  <c r="L75" i="3"/>
  <c r="L76" i="3"/>
  <c r="L77" i="3"/>
  <c r="L78" i="3"/>
  <c r="L79" i="3"/>
  <c r="L80" i="3"/>
  <c r="L81" i="3"/>
  <c r="L82" i="3"/>
  <c r="L83" i="3"/>
  <c r="L84" i="3"/>
  <c r="L85" i="3"/>
  <c r="L86" i="3"/>
  <c r="L87" i="3"/>
  <c r="L88" i="3"/>
  <c r="L89" i="3"/>
  <c r="L90" i="3"/>
  <c r="L91" i="3"/>
  <c r="L92" i="3"/>
  <c r="L93" i="3"/>
  <c r="L94" i="3"/>
  <c r="L95" i="3"/>
  <c r="L96" i="3"/>
  <c r="L97" i="3"/>
  <c r="L98" i="3"/>
  <c r="L101" i="3"/>
  <c r="L4" i="3"/>
  <c r="D58" i="2" s="1"/>
  <c r="C24" i="2"/>
  <c r="L56" i="7"/>
  <c r="L90" i="7"/>
  <c r="L79" i="7"/>
  <c r="L91" i="7"/>
  <c r="L92" i="7"/>
  <c r="L83" i="7"/>
  <c r="L81" i="7"/>
  <c r="L84" i="7"/>
  <c r="L87" i="7"/>
  <c r="L88" i="7"/>
  <c r="L82" i="7"/>
  <c r="L96" i="7"/>
  <c r="L100" i="7"/>
  <c r="L93" i="7"/>
  <c r="L97" i="7"/>
  <c r="L101" i="7"/>
  <c r="L104" i="7"/>
  <c r="L94" i="7"/>
  <c r="L68" i="7"/>
  <c r="L73" i="7"/>
  <c r="L74" i="7"/>
  <c r="L72" i="7"/>
  <c r="L77" i="7"/>
  <c r="L78" i="7"/>
  <c r="L76" i="7"/>
  <c r="L89" i="7"/>
  <c r="L71" i="7"/>
  <c r="L69" i="7"/>
  <c r="L70" i="7"/>
  <c r="L75" i="7"/>
  <c r="L57" i="7"/>
  <c r="L66" i="7"/>
  <c r="L60" i="7"/>
  <c r="L62" i="7"/>
  <c r="L67" i="7"/>
  <c r="L58" i="7"/>
  <c r="L63" i="7"/>
  <c r="L65" i="7"/>
  <c r="L59" i="7"/>
  <c r="L61" i="7"/>
  <c r="L80" i="7"/>
  <c r="L64" i="7"/>
  <c r="L98" i="7"/>
  <c r="L102" i="7"/>
  <c r="L95" i="7"/>
  <c r="L99" i="7"/>
  <c r="L103" i="7"/>
  <c r="L108" i="7"/>
  <c r="L112" i="7"/>
  <c r="L105" i="7"/>
  <c r="L109" i="7"/>
  <c r="L113" i="7"/>
  <c r="L116" i="7"/>
  <c r="L106" i="7"/>
  <c r="L110" i="7"/>
  <c r="L114" i="7"/>
  <c r="L107" i="7"/>
  <c r="L111" i="7"/>
  <c r="L115" i="7"/>
  <c r="L120" i="7"/>
  <c r="L124" i="7"/>
  <c r="L117" i="7"/>
  <c r="L121" i="7"/>
  <c r="L125" i="7"/>
  <c r="L128" i="7"/>
  <c r="L118" i="7"/>
  <c r="L122" i="7"/>
  <c r="L126" i="7"/>
  <c r="L119" i="7"/>
  <c r="L123" i="7"/>
  <c r="L127" i="7"/>
  <c r="L136" i="7"/>
  <c r="L133" i="7"/>
  <c r="L132" i="7"/>
  <c r="L129" i="7"/>
  <c r="L137" i="7"/>
  <c r="L150" i="7"/>
  <c r="L130" i="7"/>
  <c r="L134" i="7"/>
  <c r="L138" i="7"/>
  <c r="L131" i="7"/>
  <c r="L135" i="7"/>
  <c r="L139" i="7"/>
  <c r="L3" i="7"/>
  <c r="L140" i="7"/>
  <c r="L145" i="7"/>
  <c r="L141" i="7"/>
  <c r="L147" i="7"/>
  <c r="L143" i="7"/>
  <c r="L148" i="7"/>
  <c r="L144" i="7"/>
  <c r="L149" i="7"/>
  <c r="L142" i="7"/>
  <c r="L146" i="7"/>
  <c r="L15" i="7"/>
  <c r="L7" i="7"/>
  <c r="L11" i="7"/>
  <c r="L4" i="7"/>
  <c r="L8" i="7"/>
  <c r="L12" i="7"/>
  <c r="L16" i="7"/>
  <c r="L5" i="7"/>
  <c r="L9" i="7"/>
  <c r="L13" i="7"/>
  <c r="L6" i="7"/>
  <c r="L10" i="7"/>
  <c r="L14" i="7"/>
  <c r="L17" i="7"/>
  <c r="L18" i="7"/>
  <c r="L19" i="7"/>
  <c r="L20" i="7"/>
  <c r="L21" i="7"/>
  <c r="L22" i="7"/>
  <c r="L23" i="7"/>
  <c r="L24" i="7"/>
  <c r="L25" i="7"/>
  <c r="L26" i="7"/>
  <c r="L27" i="7"/>
  <c r="L28" i="7"/>
  <c r="L29" i="7"/>
  <c r="L30" i="7"/>
  <c r="L31" i="7"/>
  <c r="L32" i="7"/>
  <c r="L33" i="7"/>
  <c r="L34" i="7"/>
  <c r="L35" i="7"/>
  <c r="L36" i="7"/>
  <c r="L37" i="7"/>
  <c r="L38" i="7"/>
  <c r="L39" i="7"/>
  <c r="L40" i="7"/>
  <c r="L41" i="7"/>
  <c r="L42" i="7"/>
  <c r="L43" i="7"/>
  <c r="L44" i="7"/>
  <c r="L45" i="7"/>
  <c r="L46" i="7"/>
  <c r="L47" i="7"/>
  <c r="L48" i="7"/>
  <c r="L49" i="7"/>
  <c r="L50" i="7"/>
  <c r="L51" i="7"/>
  <c r="L52" i="7"/>
  <c r="L53" i="7"/>
  <c r="L54" i="7"/>
  <c r="L55" i="7"/>
  <c r="L86" i="7"/>
  <c r="L85" i="7"/>
  <c r="I101" i="3"/>
  <c r="I6" i="3"/>
  <c r="F11" i="7" s="1"/>
  <c r="AA11" i="7" s="1"/>
  <c r="I7" i="3"/>
  <c r="I8" i="3"/>
  <c r="I9" i="3"/>
  <c r="I10" i="3"/>
  <c r="I11" i="3"/>
  <c r="I12" i="3"/>
  <c r="I13" i="3"/>
  <c r="I14" i="3"/>
  <c r="I15" i="3"/>
  <c r="I16" i="3"/>
  <c r="I17" i="3"/>
  <c r="I18" i="3"/>
  <c r="I19" i="3"/>
  <c r="I20" i="3"/>
  <c r="I21" i="3"/>
  <c r="I22" i="3"/>
  <c r="I23" i="3"/>
  <c r="I24" i="3"/>
  <c r="I25" i="3"/>
  <c r="I26" i="3"/>
  <c r="I27" i="3"/>
  <c r="I28" i="3"/>
  <c r="I29" i="3"/>
  <c r="I30" i="3"/>
  <c r="I31" i="3"/>
  <c r="I32" i="3"/>
  <c r="I33" i="3"/>
  <c r="I34" i="3"/>
  <c r="I35" i="3"/>
  <c r="I36" i="3"/>
  <c r="I37" i="3"/>
  <c r="I38" i="3"/>
  <c r="I39" i="3"/>
  <c r="I40" i="3"/>
  <c r="I41" i="3"/>
  <c r="I42" i="3"/>
  <c r="I43" i="3"/>
  <c r="I44" i="3"/>
  <c r="I45" i="3"/>
  <c r="I46" i="3"/>
  <c r="I47" i="3"/>
  <c r="I48" i="3"/>
  <c r="I49" i="3"/>
  <c r="I50" i="3"/>
  <c r="I51" i="3"/>
  <c r="I52" i="3"/>
  <c r="I53" i="3"/>
  <c r="I54" i="3"/>
  <c r="I55" i="3"/>
  <c r="I56" i="3"/>
  <c r="I57" i="3"/>
  <c r="I58" i="3"/>
  <c r="I59" i="3"/>
  <c r="I60" i="3"/>
  <c r="I61" i="3"/>
  <c r="I62" i="3"/>
  <c r="I63" i="3"/>
  <c r="I64" i="3"/>
  <c r="I65" i="3"/>
  <c r="I66" i="3"/>
  <c r="I67" i="3"/>
  <c r="I68" i="3"/>
  <c r="I69" i="3"/>
  <c r="I70" i="3"/>
  <c r="I71" i="3"/>
  <c r="I72" i="3"/>
  <c r="I73" i="3"/>
  <c r="I74" i="3"/>
  <c r="I75" i="3"/>
  <c r="I76" i="3"/>
  <c r="I77" i="3"/>
  <c r="I78" i="3"/>
  <c r="I79" i="3"/>
  <c r="I80" i="3"/>
  <c r="I81" i="3"/>
  <c r="I82" i="3"/>
  <c r="I83" i="3"/>
  <c r="I84" i="3"/>
  <c r="I85" i="3"/>
  <c r="I86" i="3"/>
  <c r="I87" i="3"/>
  <c r="I88" i="3"/>
  <c r="I89" i="3"/>
  <c r="I90" i="3"/>
  <c r="I91" i="3"/>
  <c r="I92" i="3"/>
  <c r="I93" i="3"/>
  <c r="I94" i="3"/>
  <c r="I95" i="3"/>
  <c r="I96" i="3"/>
  <c r="I97" i="3"/>
  <c r="I98" i="3"/>
  <c r="I99" i="3"/>
  <c r="I100" i="3"/>
  <c r="F27" i="2" l="1"/>
  <c r="D25" i="2"/>
  <c r="E24" i="2"/>
  <c r="D26" i="2"/>
  <c r="E25" i="2"/>
  <c r="D27" i="2"/>
  <c r="E26" i="2"/>
  <c r="F25" i="2"/>
  <c r="F59" i="2"/>
  <c r="D61" i="2"/>
  <c r="E27" i="2"/>
  <c r="F26" i="2"/>
  <c r="D24" i="2"/>
  <c r="F3" i="7"/>
  <c r="AA3" i="7" s="1"/>
  <c r="F24" i="2"/>
  <c r="F60" i="2"/>
  <c r="D60" i="2"/>
  <c r="F58" i="2"/>
  <c r="E58" i="2"/>
  <c r="F61" i="2"/>
  <c r="E61" i="2"/>
  <c r="E60" i="2"/>
  <c r="D59" i="2"/>
  <c r="E59" i="2"/>
  <c r="C10" i="2"/>
  <c r="C12" i="2"/>
  <c r="C11" i="2"/>
  <c r="C9" i="2"/>
  <c r="D11" i="2" l="1"/>
  <c r="D10" i="2"/>
  <c r="D12" i="2"/>
  <c r="D9" i="2"/>
</calcChain>
</file>

<file path=xl/sharedStrings.xml><?xml version="1.0" encoding="utf-8"?>
<sst xmlns="http://schemas.openxmlformats.org/spreadsheetml/2006/main" count="626" uniqueCount="129">
  <si>
    <t>Pilote :</t>
  </si>
  <si>
    <t>Participants :</t>
  </si>
  <si>
    <t>Date de début :</t>
  </si>
  <si>
    <t>Date de fin :</t>
  </si>
  <si>
    <t>Durée :</t>
  </si>
  <si>
    <t>Risques externes</t>
  </si>
  <si>
    <t>Environnement/Contexte</t>
  </si>
  <si>
    <t>Nom du risque</t>
  </si>
  <si>
    <t>Cause</t>
  </si>
  <si>
    <t>Parties prenantes</t>
  </si>
  <si>
    <t>Conséquences</t>
  </si>
  <si>
    <t>Risques potentiel</t>
  </si>
  <si>
    <t>Gravité</t>
  </si>
  <si>
    <t>Probabilité</t>
  </si>
  <si>
    <t>Taux</t>
  </si>
  <si>
    <t>Risques détectables</t>
  </si>
  <si>
    <t>Sous-Traitants/Fournisseurs</t>
  </si>
  <si>
    <t>Scientifiques/Techniques</t>
  </si>
  <si>
    <t>Organisationnels/Humains</t>
  </si>
  <si>
    <t>Responsable</t>
  </si>
  <si>
    <t>Début</t>
  </si>
  <si>
    <t>Fin prévue</t>
  </si>
  <si>
    <t>Fin réelle</t>
  </si>
  <si>
    <t>Avancement</t>
  </si>
  <si>
    <t>Catégorie</t>
  </si>
  <si>
    <t>Commentaires</t>
  </si>
  <si>
    <t>Plans d'actions</t>
  </si>
  <si>
    <t>Etat des actions</t>
  </si>
  <si>
    <t>En cours dans les délais</t>
  </si>
  <si>
    <t>En retard</t>
  </si>
  <si>
    <t>Clos dans les délais</t>
  </si>
  <si>
    <t>Clos hors délais</t>
  </si>
  <si>
    <t>Nb d'actions</t>
  </si>
  <si>
    <t>%</t>
  </si>
  <si>
    <t>J</t>
  </si>
  <si>
    <t>= Action cloturée dans les délais</t>
  </si>
  <si>
    <t>K</t>
  </si>
  <si>
    <t>= Action cloturée mais en retard / délai initial</t>
  </si>
  <si>
    <t>L</t>
  </si>
  <si>
    <t>= Action en retard</t>
  </si>
  <si>
    <t>C</t>
  </si>
  <si>
    <t>= Action en cours dans les délais</t>
  </si>
  <si>
    <t>gtrhtrh</t>
  </si>
  <si>
    <t>rhrhtr</t>
  </si>
  <si>
    <t>htrht</t>
  </si>
  <si>
    <t>trht</t>
  </si>
  <si>
    <t>htgrhtr</t>
  </si>
  <si>
    <t>trhtr</t>
  </si>
  <si>
    <t>trtrh</t>
  </si>
  <si>
    <t>fgf</t>
  </si>
  <si>
    <t>gfdg</t>
  </si>
  <si>
    <t>gfd</t>
  </si>
  <si>
    <t>gfdgf</t>
  </si>
  <si>
    <t>Risque 5</t>
  </si>
  <si>
    <t>Risque 6</t>
  </si>
  <si>
    <t>risque 7</t>
  </si>
  <si>
    <t>Risque 8</t>
  </si>
  <si>
    <t>Risque 9</t>
  </si>
  <si>
    <t>risque 10</t>
  </si>
  <si>
    <t>Risque 11</t>
  </si>
  <si>
    <t>Risque 12</t>
  </si>
  <si>
    <t>Risques internes</t>
  </si>
  <si>
    <t>Catégorie des risques</t>
  </si>
  <si>
    <t>Nb de risques proposés</t>
  </si>
  <si>
    <t>Nb risques acceptables</t>
  </si>
  <si>
    <t>Nb risques acceptables sous-conditions</t>
  </si>
  <si>
    <t>Nb risques inacceptable</t>
  </si>
  <si>
    <t>Indicateurs suivi des plans d'actions</t>
  </si>
  <si>
    <t>Risques réevalués après actions</t>
  </si>
  <si>
    <t>Indicateurs des listes des risques initial</t>
  </si>
  <si>
    <t>Indicateurs des listes des risques traités</t>
  </si>
  <si>
    <t>Actions à réaliser - mettre en œuvre</t>
  </si>
  <si>
    <t>Risque 4</t>
  </si>
  <si>
    <t>Risque 2</t>
  </si>
  <si>
    <t>Taux après action</t>
  </si>
  <si>
    <t>risque 3</t>
  </si>
  <si>
    <t>Gate 1</t>
  </si>
  <si>
    <t>Gate 2</t>
  </si>
  <si>
    <t>Gate 3</t>
  </si>
  <si>
    <t>Gate 4</t>
  </si>
  <si>
    <t>Gate</t>
  </si>
  <si>
    <t>Risques survenues 
lors du projet</t>
  </si>
  <si>
    <t>Risques maîtrisés</t>
  </si>
  <si>
    <t>Pendant le projet</t>
  </si>
  <si>
    <t>Risques</t>
  </si>
  <si>
    <t>Survenus</t>
  </si>
  <si>
    <t>Indicateurs nombres de risques survenus durant le projet</t>
  </si>
  <si>
    <t>Non survenus</t>
  </si>
  <si>
    <t>Après projet</t>
  </si>
  <si>
    <t>Maîtrisés</t>
  </si>
  <si>
    <t>Indicateurs nombres de risques maîtrisés</t>
  </si>
  <si>
    <t>Non Maîtrisé</t>
  </si>
  <si>
    <t>Indicateurs nombres de risques identifiés</t>
  </si>
  <si>
    <t>Risques identifiés</t>
  </si>
  <si>
    <t>Risques non identifiés</t>
  </si>
  <si>
    <t>Risques z</t>
  </si>
  <si>
    <t>Note d'efficacité /10</t>
  </si>
  <si>
    <t>byt</t>
  </si>
  <si>
    <t>Dernière date d'enregistrement :</t>
  </si>
  <si>
    <t>risque 51</t>
  </si>
  <si>
    <t>N° du risque</t>
  </si>
  <si>
    <t>Nom du projet</t>
  </si>
  <si>
    <t>Prochain numéro de risque :</t>
  </si>
  <si>
    <t>Problèmes au niveau de la carte électronique</t>
  </si>
  <si>
    <t>Marche pas</t>
  </si>
  <si>
    <t>BE
Marketing
Achats</t>
  </si>
  <si>
    <t>je sais pas</t>
  </si>
  <si>
    <t>WELDEC PSM</t>
  </si>
  <si>
    <t>Durée</t>
  </si>
  <si>
    <t>Min</t>
  </si>
  <si>
    <t>Max</t>
  </si>
  <si>
    <t>Moy</t>
  </si>
  <si>
    <t>Durée inf à 1 semaine</t>
  </si>
  <si>
    <t>Durée 1 semaine à 1 mois</t>
  </si>
  <si>
    <t>Durée supérieur à 1 mois</t>
  </si>
  <si>
    <t>Indicateurs durée des actions</t>
  </si>
  <si>
    <t>Durée des actions</t>
  </si>
  <si>
    <t>Inférieure à une semaine</t>
  </si>
  <si>
    <t>Entre une semaine et un mois</t>
  </si>
  <si>
    <t>Plus de un mois</t>
  </si>
  <si>
    <t>Moyenne</t>
  </si>
  <si>
    <t>Minimale</t>
  </si>
  <si>
    <t>Maximale</t>
  </si>
  <si>
    <t>Jours</t>
  </si>
  <si>
    <t>Taux tri</t>
  </si>
  <si>
    <t>Date</t>
  </si>
  <si>
    <t>Absences</t>
  </si>
  <si>
    <t xml:space="preserve">Nombres de risques : </t>
  </si>
  <si>
    <t>le 31/01/17 11:41:53 par Luc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</si>
</sst>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\ [$€-1]_-;\-* #,##0.00\ [$€-1]_-;_-* &quot;-&quot;??\ [$€-1]_-"/>
    <numFmt numFmtId="165" formatCode="0.0"/>
  </numFmts>
  <fonts count="3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4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0"/>
      <name val="Arial"/>
      <family val="2"/>
    </font>
    <font>
      <sz val="22"/>
      <name val="Wingdings"/>
      <charset val="2"/>
    </font>
    <font>
      <sz val="22"/>
      <color rgb="FF00B050"/>
      <name val="Wingdings"/>
      <charset val="2"/>
    </font>
    <font>
      <sz val="22"/>
      <color rgb="FF002060"/>
      <name val="Wingdings"/>
      <charset val="2"/>
    </font>
    <font>
      <b/>
      <sz val="22"/>
      <color rgb="FFFF0000"/>
      <name val="Wingdings"/>
      <charset val="2"/>
    </font>
    <font>
      <sz val="28"/>
      <color theme="1"/>
      <name val="Wingdings"/>
      <charset val="2"/>
    </font>
    <font>
      <b/>
      <sz val="18"/>
      <color theme="0"/>
      <name val="Calibri"/>
      <family val="2"/>
      <scheme val="minor"/>
    </font>
    <font>
      <b/>
      <sz val="12"/>
      <color rgb="FF11111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48"/>
      <color theme="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4"/>
      <color rgb="FFFF0000"/>
      <name val="Calibri"/>
      <family val="2"/>
      <scheme val="minor"/>
    </font>
    <font>
      <sz val="14"/>
      <color theme="0"/>
      <name val="Calibri"/>
      <family val="2"/>
      <scheme val="minor"/>
    </font>
    <font>
      <b/>
      <sz val="36"/>
      <color theme="0"/>
      <name val="Calibri"/>
      <family val="2"/>
      <scheme val="minor"/>
    </font>
    <font>
      <b/>
      <sz val="26"/>
      <color theme="0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11"/>
      <name val="Arial"/>
      <family val="2"/>
    </font>
    <font>
      <b/>
      <sz val="18"/>
      <color theme="1"/>
      <name val="Calibri"/>
      <family val="2"/>
      <scheme val="minor"/>
    </font>
    <font>
      <b/>
      <sz val="20"/>
      <color theme="3"/>
      <name val="Calibri"/>
      <family val="2"/>
      <scheme val="minor"/>
    </font>
    <font>
      <b/>
      <sz val="36"/>
      <color theme="3"/>
      <name val="Calibri"/>
      <family val="2"/>
      <scheme val="minor"/>
    </font>
    <font>
      <b/>
      <sz val="28"/>
      <color theme="0"/>
      <name val="Calibri"/>
      <family val="2"/>
      <scheme val="minor"/>
    </font>
    <font>
      <b/>
      <sz val="28"/>
      <color theme="3"/>
      <name val="Calibri"/>
      <family val="2"/>
      <scheme val="minor"/>
    </font>
    <font>
      <b/>
      <sz val="26"/>
      <color theme="3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8DB4E2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B8CCE4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-0.249977111117893"/>
        <bgColor indexed="64"/>
      </patternFill>
    </fill>
  </fills>
  <borders count="85">
    <border>
      <left/>
      <right/>
      <top/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/>
      <diagonal/>
    </border>
    <border>
      <left style="medium">
        <color theme="0"/>
      </left>
      <right style="medium">
        <color theme="0"/>
      </right>
      <top/>
      <bottom style="medium">
        <color theme="0"/>
      </bottom>
      <diagonal/>
    </border>
    <border>
      <left style="medium">
        <color theme="0"/>
      </left>
      <right style="medium">
        <color theme="0"/>
      </right>
      <top/>
      <bottom/>
      <diagonal/>
    </border>
    <border>
      <left style="thick">
        <color theme="3"/>
      </left>
      <right/>
      <top/>
      <bottom/>
      <diagonal/>
    </border>
    <border>
      <left/>
      <right style="thick">
        <color theme="3"/>
      </right>
      <top/>
      <bottom/>
      <diagonal/>
    </border>
    <border>
      <left style="thick">
        <color theme="3"/>
      </left>
      <right/>
      <top/>
      <bottom style="thick">
        <color theme="3"/>
      </bottom>
      <diagonal/>
    </border>
    <border>
      <left/>
      <right/>
      <top/>
      <bottom style="thick">
        <color theme="3"/>
      </bottom>
      <diagonal/>
    </border>
    <border>
      <left/>
      <right style="thick">
        <color theme="3"/>
      </right>
      <top/>
      <bottom style="thick">
        <color theme="3"/>
      </bottom>
      <diagonal/>
    </border>
    <border>
      <left/>
      <right/>
      <top/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theme="3" tint="0.59996337778862885"/>
      </right>
      <top style="medium">
        <color indexed="64"/>
      </top>
      <bottom style="thin">
        <color theme="3" tint="0.59996337778862885"/>
      </bottom>
      <diagonal/>
    </border>
    <border>
      <left style="thin">
        <color theme="3" tint="0.59996337778862885"/>
      </left>
      <right style="thin">
        <color theme="3" tint="0.59996337778862885"/>
      </right>
      <top style="medium">
        <color indexed="64"/>
      </top>
      <bottom style="thin">
        <color theme="3" tint="0.59996337778862885"/>
      </bottom>
      <diagonal/>
    </border>
    <border>
      <left style="thin">
        <color theme="3" tint="0.59996337778862885"/>
      </left>
      <right style="medium">
        <color indexed="64"/>
      </right>
      <top style="medium">
        <color indexed="64"/>
      </top>
      <bottom style="thin">
        <color theme="3" tint="0.59996337778862885"/>
      </bottom>
      <diagonal/>
    </border>
    <border>
      <left style="medium">
        <color indexed="64"/>
      </left>
      <right style="thin">
        <color theme="3" tint="0.59996337778862885"/>
      </right>
      <top style="thin">
        <color theme="3" tint="0.59996337778862885"/>
      </top>
      <bottom style="medium">
        <color indexed="64"/>
      </bottom>
      <diagonal/>
    </border>
    <border>
      <left style="thin">
        <color theme="3" tint="0.59996337778862885"/>
      </left>
      <right style="thin">
        <color theme="3" tint="0.59996337778862885"/>
      </right>
      <top style="thin">
        <color theme="3" tint="0.59996337778862885"/>
      </top>
      <bottom style="medium">
        <color indexed="64"/>
      </bottom>
      <diagonal/>
    </border>
    <border>
      <left style="thin">
        <color theme="3" tint="0.59996337778862885"/>
      </left>
      <right style="medium">
        <color indexed="64"/>
      </right>
      <top style="thin">
        <color theme="3" tint="0.59996337778862885"/>
      </top>
      <bottom style="medium">
        <color indexed="64"/>
      </bottom>
      <diagonal/>
    </border>
    <border>
      <left style="medium">
        <color auto="1"/>
      </left>
      <right style="thin">
        <color theme="3" tint="0.59996337778862885"/>
      </right>
      <top style="thin">
        <color theme="3" tint="0.59996337778862885"/>
      </top>
      <bottom style="thin">
        <color theme="3" tint="0.59996337778862885"/>
      </bottom>
      <diagonal/>
    </border>
    <border>
      <left style="thin">
        <color theme="3" tint="0.59996337778862885"/>
      </left>
      <right style="thin">
        <color theme="3" tint="0.59996337778862885"/>
      </right>
      <top style="thin">
        <color theme="3" tint="0.59996337778862885"/>
      </top>
      <bottom style="thin">
        <color theme="3" tint="0.59996337778862885"/>
      </bottom>
      <diagonal/>
    </border>
    <border>
      <left style="thin">
        <color theme="3" tint="0.59996337778862885"/>
      </left>
      <right style="medium">
        <color auto="1"/>
      </right>
      <top style="thin">
        <color theme="3" tint="0.59996337778862885"/>
      </top>
      <bottom style="thin">
        <color theme="3" tint="0.59996337778862885"/>
      </bottom>
      <diagonal/>
    </border>
    <border>
      <left style="thin">
        <color theme="3" tint="0.59996337778862885"/>
      </left>
      <right style="medium">
        <color indexed="64"/>
      </right>
      <top/>
      <bottom style="thin">
        <color theme="3" tint="0.59996337778862885"/>
      </bottom>
      <diagonal/>
    </border>
    <border>
      <left style="thin">
        <color theme="3" tint="0.59996337778862885"/>
      </left>
      <right/>
      <top style="medium">
        <color indexed="64"/>
      </top>
      <bottom style="thin">
        <color theme="3" tint="0.59996337778862885"/>
      </bottom>
      <diagonal/>
    </border>
    <border>
      <left style="thin">
        <color theme="3" tint="0.59996337778862885"/>
      </left>
      <right/>
      <top style="thin">
        <color theme="3" tint="0.59996337778862885"/>
      </top>
      <bottom style="thin">
        <color theme="3" tint="0.59996337778862885"/>
      </bottom>
      <diagonal/>
    </border>
    <border>
      <left/>
      <right style="medium">
        <color indexed="64"/>
      </right>
      <top/>
      <bottom/>
      <diagonal/>
    </border>
    <border>
      <left style="thin">
        <color theme="3" tint="0.59996337778862885"/>
      </left>
      <right style="thin">
        <color theme="3" tint="0.59996337778862885"/>
      </right>
      <top/>
      <bottom style="medium">
        <color indexed="64"/>
      </bottom>
      <diagonal/>
    </border>
    <border>
      <left style="thin">
        <color theme="3" tint="0.59996337778862885"/>
      </left>
      <right style="thin">
        <color theme="3" tint="0.59996337778862885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theme="3" tint="0.59996337778862885"/>
      </right>
      <top style="medium">
        <color indexed="64"/>
      </top>
      <bottom style="medium">
        <color indexed="64"/>
      </bottom>
      <diagonal/>
    </border>
    <border>
      <left style="thin">
        <color theme="3" tint="0.59996337778862885"/>
      </left>
      <right style="thin">
        <color theme="3" tint="0.59996337778862885"/>
      </right>
      <top style="medium">
        <color indexed="64"/>
      </top>
      <bottom style="medium">
        <color indexed="64"/>
      </bottom>
      <diagonal/>
    </border>
    <border>
      <left style="thin">
        <color theme="3" tint="0.59996337778862885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theme="3" tint="0.59996337778862885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theme="3" tint="0.59996337778862885"/>
      </right>
      <top style="medium">
        <color indexed="64"/>
      </top>
      <bottom style="thin">
        <color theme="3" tint="0.59996337778862885"/>
      </bottom>
      <diagonal/>
    </border>
    <border>
      <left/>
      <right style="thin">
        <color theme="3" tint="0.59996337778862885"/>
      </right>
      <top style="thin">
        <color theme="3" tint="0.59996337778862885"/>
      </top>
      <bottom style="thin">
        <color theme="3" tint="0.59996337778862885"/>
      </bottom>
      <diagonal/>
    </border>
    <border>
      <left/>
      <right style="thin">
        <color theme="3" tint="0.59996337778862885"/>
      </right>
      <top style="thin">
        <color theme="3" tint="0.59996337778862885"/>
      </top>
      <bottom style="medium">
        <color indexed="64"/>
      </bottom>
      <diagonal/>
    </border>
    <border>
      <left style="medium">
        <color indexed="64"/>
      </left>
      <right style="thin">
        <color theme="3" tint="0.59996337778862885"/>
      </right>
      <top style="medium">
        <color indexed="64"/>
      </top>
      <bottom/>
      <diagonal/>
    </border>
    <border>
      <left style="thin">
        <color theme="3" tint="0.59996337778862885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theme="4" tint="0.39994506668294322"/>
      </right>
      <top style="medium">
        <color indexed="64"/>
      </top>
      <bottom style="thin">
        <color theme="3" tint="0.59996337778862885"/>
      </bottom>
      <diagonal/>
    </border>
    <border>
      <left style="medium">
        <color indexed="64"/>
      </left>
      <right style="thin">
        <color theme="4" tint="0.39994506668294322"/>
      </right>
      <top style="thin">
        <color theme="3" tint="0.59996337778862885"/>
      </top>
      <bottom style="medium">
        <color indexed="64"/>
      </bottom>
      <diagonal/>
    </border>
    <border>
      <left/>
      <right style="thin">
        <color theme="4" tint="0.39994506668294322"/>
      </right>
      <top style="thin">
        <color theme="3" tint="0.59996337778862885"/>
      </top>
      <bottom style="thin">
        <color theme="3" tint="0.59996337778862885"/>
      </bottom>
      <diagonal/>
    </border>
    <border>
      <left style="medium">
        <color theme="3"/>
      </left>
      <right/>
      <top style="medium">
        <color theme="3"/>
      </top>
      <bottom style="medium">
        <color theme="3"/>
      </bottom>
      <diagonal/>
    </border>
    <border>
      <left/>
      <right/>
      <top style="medium">
        <color theme="3"/>
      </top>
      <bottom style="medium">
        <color theme="3"/>
      </bottom>
      <diagonal/>
    </border>
    <border>
      <left/>
      <right style="medium">
        <color theme="3"/>
      </right>
      <top style="medium">
        <color theme="3"/>
      </top>
      <bottom style="medium">
        <color theme="3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thin">
        <color theme="3" tint="0.59996337778862885"/>
      </left>
      <right style="medium">
        <color indexed="64"/>
      </right>
      <top style="medium">
        <color indexed="64"/>
      </top>
      <bottom/>
      <diagonal/>
    </border>
    <border>
      <left style="thin">
        <color theme="3" tint="0.59996337778862885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theme="3" tint="0.59996337778862885"/>
      </right>
      <top/>
      <bottom/>
      <diagonal/>
    </border>
    <border>
      <left style="medium">
        <color auto="1"/>
      </left>
      <right style="medium">
        <color indexed="64"/>
      </right>
      <top style="medium">
        <color indexed="64"/>
      </top>
      <bottom style="thin">
        <color theme="4" tint="0.39994506668294322"/>
      </bottom>
      <diagonal/>
    </border>
    <border>
      <left style="medium">
        <color auto="1"/>
      </left>
      <right style="medium">
        <color indexed="64"/>
      </right>
      <top style="thin">
        <color theme="4" tint="0.39994506668294322"/>
      </top>
      <bottom style="thin">
        <color theme="4" tint="0.39994506668294322"/>
      </bottom>
      <diagonal/>
    </border>
    <border>
      <left style="medium">
        <color auto="1"/>
      </left>
      <right style="medium">
        <color indexed="64"/>
      </right>
      <top style="thin">
        <color theme="4" tint="0.39994506668294322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theme="3" tint="0.39994506668294322"/>
      </left>
      <right style="thin">
        <color theme="3" tint="0.39994506668294322"/>
      </right>
      <top style="medium">
        <color indexed="64"/>
      </top>
      <bottom style="thin">
        <color theme="3" tint="0.39994506668294322"/>
      </bottom>
      <diagonal/>
    </border>
    <border>
      <left style="thin">
        <color theme="3" tint="0.39994506668294322"/>
      </left>
      <right style="medium">
        <color indexed="64"/>
      </right>
      <top style="medium">
        <color indexed="64"/>
      </top>
      <bottom style="thin">
        <color theme="3" tint="0.39994506668294322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theme="3" tint="0.39994506668294322"/>
      </left>
      <right/>
      <top style="thin">
        <color theme="3" tint="0.39994506668294322"/>
      </top>
      <bottom style="thin">
        <color theme="3" tint="0.39994506668294322"/>
      </bottom>
      <diagonal/>
    </border>
    <border>
      <left/>
      <right/>
      <top style="thin">
        <color theme="3" tint="0.39994506668294322"/>
      </top>
      <bottom style="thin">
        <color theme="3" tint="0.39994506668294322"/>
      </bottom>
      <diagonal/>
    </border>
    <border>
      <left/>
      <right style="medium">
        <color indexed="64"/>
      </right>
      <top style="thin">
        <color theme="3" tint="0.39994506668294322"/>
      </top>
      <bottom style="thin">
        <color theme="3" tint="0.39994506668294322"/>
      </bottom>
      <diagonal/>
    </border>
    <border>
      <left style="thin">
        <color theme="3" tint="0.39994506668294322"/>
      </left>
      <right/>
      <top style="thin">
        <color theme="3" tint="0.39994506668294322"/>
      </top>
      <bottom style="medium">
        <color indexed="64"/>
      </bottom>
      <diagonal/>
    </border>
    <border>
      <left/>
      <right/>
      <top style="thin">
        <color theme="3" tint="0.39994506668294322"/>
      </top>
      <bottom style="medium">
        <color indexed="64"/>
      </bottom>
      <diagonal/>
    </border>
    <border>
      <left/>
      <right style="medium">
        <color indexed="64"/>
      </right>
      <top style="thin">
        <color theme="3" tint="0.39994506668294322"/>
      </top>
      <bottom style="medium">
        <color indexed="64"/>
      </bottom>
      <diagonal/>
    </border>
    <border>
      <left style="medium">
        <color indexed="64"/>
      </left>
      <right/>
      <top style="thin">
        <color theme="3" tint="0.39994506668294322"/>
      </top>
      <bottom style="thin">
        <color theme="3" tint="0.39994506668294322"/>
      </bottom>
      <diagonal/>
    </border>
    <border>
      <left/>
      <right style="thin">
        <color theme="3" tint="0.39994506668294322"/>
      </right>
      <top style="thin">
        <color theme="3" tint="0.39994506668294322"/>
      </top>
      <bottom style="thin">
        <color theme="3" tint="0.39994506668294322"/>
      </bottom>
      <diagonal/>
    </border>
    <border>
      <left style="medium">
        <color indexed="64"/>
      </left>
      <right/>
      <top style="thin">
        <color theme="3" tint="0.39994506668294322"/>
      </top>
      <bottom style="medium">
        <color indexed="64"/>
      </bottom>
      <diagonal/>
    </border>
    <border>
      <left/>
      <right style="thin">
        <color theme="3" tint="0.39994506668294322"/>
      </right>
      <top style="thin">
        <color theme="3" tint="0.39994506668294322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theme="3" tint="0.39994506668294322"/>
      </bottom>
      <diagonal/>
    </border>
    <border>
      <left/>
      <right style="thin">
        <color theme="3" tint="0.39994506668294322"/>
      </right>
      <top style="medium">
        <color indexed="64"/>
      </top>
      <bottom style="thin">
        <color theme="3" tint="0.39994506668294322"/>
      </bottom>
      <diagonal/>
    </border>
    <border>
      <left style="medium">
        <color theme="0"/>
      </left>
      <right style="medium">
        <color theme="0"/>
      </right>
      <top/>
      <bottom style="thin">
        <color theme="3" tint="0.39994506668294322"/>
      </bottom>
      <diagonal/>
    </border>
    <border>
      <left style="medium">
        <color theme="0"/>
      </left>
      <right style="medium">
        <color theme="0"/>
      </right>
      <top style="thin">
        <color theme="3" tint="0.39994506668294322"/>
      </top>
      <bottom style="thin">
        <color theme="3" tint="0.39994506668294322"/>
      </bottom>
      <diagonal/>
    </border>
    <border>
      <left style="medium">
        <color theme="0"/>
      </left>
      <right style="medium">
        <color theme="0"/>
      </right>
      <top style="thin">
        <color theme="3" tint="0.39994506668294322"/>
      </top>
      <bottom style="medium">
        <color theme="0"/>
      </bottom>
      <diagonal/>
    </border>
    <border>
      <left style="medium">
        <color auto="1"/>
      </left>
      <right style="thin">
        <color theme="4" tint="0.39994506668294322"/>
      </right>
      <top style="medium">
        <color indexed="64"/>
      </top>
      <bottom style="thin">
        <color theme="4" tint="0.39994506668294322"/>
      </bottom>
      <diagonal/>
    </border>
    <border>
      <left style="thin">
        <color theme="4" tint="0.39994506668294322"/>
      </left>
      <right style="medium">
        <color indexed="64"/>
      </right>
      <top style="medium">
        <color indexed="64"/>
      </top>
      <bottom style="thin">
        <color theme="4" tint="0.39994506668294322"/>
      </bottom>
      <diagonal/>
    </border>
    <border>
      <left style="medium">
        <color auto="1"/>
      </left>
      <right style="thin">
        <color theme="4" tint="0.39994506668294322"/>
      </right>
      <top style="thin">
        <color theme="4" tint="0.39994506668294322"/>
      </top>
      <bottom style="thin">
        <color theme="4" tint="0.39994506668294322"/>
      </bottom>
      <diagonal/>
    </border>
    <border>
      <left style="thin">
        <color theme="4" tint="0.39994506668294322"/>
      </left>
      <right style="medium">
        <color indexed="64"/>
      </right>
      <top style="thin">
        <color theme="4" tint="0.39994506668294322"/>
      </top>
      <bottom style="thin">
        <color theme="4" tint="0.39994506668294322"/>
      </bottom>
      <diagonal/>
    </border>
    <border>
      <left style="medium">
        <color auto="1"/>
      </left>
      <right style="thin">
        <color theme="4" tint="0.39994506668294322"/>
      </right>
      <top style="thin">
        <color theme="4" tint="0.39994506668294322"/>
      </top>
      <bottom style="medium">
        <color indexed="64"/>
      </bottom>
      <diagonal/>
    </border>
    <border>
      <left style="thin">
        <color theme="4" tint="0.39994506668294322"/>
      </left>
      <right style="medium">
        <color indexed="64"/>
      </right>
      <top style="thin">
        <color theme="4" tint="0.39994506668294322"/>
      </top>
      <bottom style="medium">
        <color indexed="64"/>
      </bottom>
      <diagonal/>
    </border>
    <border>
      <left style="medium">
        <color indexed="64"/>
      </left>
      <right style="thin">
        <color theme="4" tint="0.39994506668294322"/>
      </right>
      <top style="medium">
        <color indexed="64"/>
      </top>
      <bottom style="medium">
        <color indexed="64"/>
      </bottom>
      <diagonal/>
    </border>
  </borders>
  <cellStyleXfs count="6">
    <xf numFmtId="0" fontId="0" fillId="0" borderId="0"/>
    <xf numFmtId="16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</cellStyleXfs>
  <cellXfs count="224">
    <xf numFmtId="0" fontId="0" fillId="0" borderId="0" xfId="0"/>
    <xf numFmtId="0" fontId="0" fillId="3" borderId="0" xfId="0" applyFill="1"/>
    <xf numFmtId="0" fontId="0" fillId="5" borderId="0" xfId="0" applyFill="1" applyAlignment="1">
      <alignment horizontal="center" vertical="center"/>
    </xf>
    <xf numFmtId="0" fontId="0" fillId="5" borderId="0" xfId="0" applyFill="1"/>
    <xf numFmtId="0" fontId="0" fillId="5" borderId="0" xfId="0" applyFill="1" applyBorder="1"/>
    <xf numFmtId="0" fontId="0" fillId="5" borderId="4" xfId="0" applyFill="1" applyBorder="1"/>
    <xf numFmtId="0" fontId="0" fillId="5" borderId="5" xfId="0" applyFill="1" applyBorder="1"/>
    <xf numFmtId="0" fontId="0" fillId="5" borderId="6" xfId="0" applyFill="1" applyBorder="1"/>
    <xf numFmtId="0" fontId="0" fillId="5" borderId="7" xfId="0" applyFill="1" applyBorder="1"/>
    <xf numFmtId="0" fontId="0" fillId="5" borderId="8" xfId="0" applyFill="1" applyBorder="1"/>
    <xf numFmtId="0" fontId="0" fillId="0" borderId="0" xfId="0" applyAlignment="1">
      <alignment horizontal="center" vertical="center"/>
    </xf>
    <xf numFmtId="0" fontId="8" fillId="7" borderId="19" xfId="0" applyFont="1" applyFill="1" applyBorder="1" applyAlignment="1">
      <alignment horizontal="center" vertical="center"/>
    </xf>
    <xf numFmtId="0" fontId="8" fillId="7" borderId="20" xfId="0" applyFont="1" applyFill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5" fillId="0" borderId="16" xfId="0" applyFont="1" applyBorder="1" applyAlignment="1">
      <alignment horizontal="center" vertical="center" wrapText="1"/>
    </xf>
    <xf numFmtId="0" fontId="5" fillId="0" borderId="22" xfId="0" applyFont="1" applyBorder="1" applyAlignment="1">
      <alignment horizontal="center" vertical="center" wrapText="1"/>
    </xf>
    <xf numFmtId="0" fontId="5" fillId="0" borderId="19" xfId="0" applyFont="1" applyBorder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10" fillId="7" borderId="33" xfId="0" applyFont="1" applyFill="1" applyBorder="1" applyAlignment="1">
      <alignment horizontal="center" vertical="center"/>
    </xf>
    <xf numFmtId="0" fontId="10" fillId="7" borderId="34" xfId="0" applyFont="1" applyFill="1" applyBorder="1" applyAlignment="1">
      <alignment horizontal="center" vertical="center"/>
    </xf>
    <xf numFmtId="0" fontId="10" fillId="7" borderId="35" xfId="0" applyFont="1" applyFill="1" applyBorder="1" applyAlignment="1">
      <alignment horizontal="center" vertical="center"/>
    </xf>
    <xf numFmtId="0" fontId="0" fillId="5" borderId="27" xfId="0" applyFill="1" applyBorder="1" applyAlignment="1">
      <alignment horizontal="center" vertical="center"/>
    </xf>
    <xf numFmtId="0" fontId="1" fillId="7" borderId="33" xfId="0" applyFont="1" applyFill="1" applyBorder="1" applyAlignment="1">
      <alignment horizontal="center" vertical="center"/>
    </xf>
    <xf numFmtId="0" fontId="1" fillId="7" borderId="34" xfId="0" applyFont="1" applyFill="1" applyBorder="1" applyAlignment="1">
      <alignment horizontal="center" vertical="center"/>
    </xf>
    <xf numFmtId="0" fontId="1" fillId="7" borderId="35" xfId="0" applyFont="1" applyFill="1" applyBorder="1" applyAlignment="1">
      <alignment horizontal="center" vertical="center"/>
    </xf>
    <xf numFmtId="0" fontId="2" fillId="8" borderId="36" xfId="0" applyFont="1" applyFill="1" applyBorder="1" applyAlignment="1">
      <alignment horizontal="center" vertical="center"/>
    </xf>
    <xf numFmtId="0" fontId="2" fillId="8" borderId="37" xfId="0" applyFont="1" applyFill="1" applyBorder="1" applyAlignment="1">
      <alignment horizontal="center" vertical="center"/>
    </xf>
    <xf numFmtId="0" fontId="2" fillId="8" borderId="38" xfId="0" applyFont="1" applyFill="1" applyBorder="1" applyAlignment="1">
      <alignment horizontal="center" vertical="center"/>
    </xf>
    <xf numFmtId="0" fontId="0" fillId="5" borderId="0" xfId="0" applyFill="1"/>
    <xf numFmtId="0" fontId="0" fillId="0" borderId="0" xfId="0" applyAlignment="1">
      <alignment horizontal="center" vertical="center"/>
    </xf>
    <xf numFmtId="0" fontId="13" fillId="9" borderId="0" xfId="4" applyFont="1" applyFill="1" applyBorder="1" applyAlignment="1" applyProtection="1">
      <alignment horizontal="center" vertical="center" wrapText="1"/>
      <protection locked="0"/>
    </xf>
    <xf numFmtId="0" fontId="14" fillId="2" borderId="0" xfId="4" applyFont="1" applyFill="1" applyAlignment="1" applyProtection="1">
      <alignment horizontal="center" vertical="center"/>
      <protection locked="0"/>
    </xf>
    <xf numFmtId="0" fontId="15" fillId="2" borderId="0" xfId="4" applyFont="1" applyFill="1" applyAlignment="1" applyProtection="1">
      <alignment horizontal="center" vertical="center"/>
      <protection locked="0"/>
    </xf>
    <xf numFmtId="0" fontId="12" fillId="2" borderId="0" xfId="4" applyFont="1" applyFill="1" applyAlignment="1" applyProtection="1">
      <alignment horizontal="center" vertical="center"/>
      <protection locked="0"/>
    </xf>
    <xf numFmtId="0" fontId="10" fillId="7" borderId="39" xfId="0" applyFont="1" applyFill="1" applyBorder="1" applyAlignment="1">
      <alignment horizontal="center" vertical="center"/>
    </xf>
    <xf numFmtId="9" fontId="0" fillId="5" borderId="17" xfId="0" applyNumberFormat="1" applyFill="1" applyBorder="1" applyAlignment="1">
      <alignment horizontal="center" vertical="center"/>
    </xf>
    <xf numFmtId="9" fontId="0" fillId="5" borderId="23" xfId="0" applyNumberFormat="1" applyFill="1" applyBorder="1" applyAlignment="1">
      <alignment horizontal="center" vertical="center"/>
    </xf>
    <xf numFmtId="9" fontId="0" fillId="5" borderId="20" xfId="0" applyNumberFormat="1" applyFill="1" applyBorder="1" applyAlignment="1">
      <alignment horizontal="center" vertical="center"/>
    </xf>
    <xf numFmtId="0" fontId="0" fillId="5" borderId="10" xfId="0" applyFill="1" applyBorder="1"/>
    <xf numFmtId="0" fontId="0" fillId="5" borderId="11" xfId="0" applyFill="1" applyBorder="1"/>
    <xf numFmtId="0" fontId="0" fillId="5" borderId="12" xfId="0" applyFill="1" applyBorder="1"/>
    <xf numFmtId="0" fontId="0" fillId="5" borderId="40" xfId="0" applyFill="1" applyBorder="1"/>
    <xf numFmtId="0" fontId="0" fillId="5" borderId="27" xfId="0" applyFill="1" applyBorder="1"/>
    <xf numFmtId="0" fontId="0" fillId="5" borderId="13" xfId="0" applyFill="1" applyBorder="1"/>
    <xf numFmtId="0" fontId="0" fillId="5" borderId="9" xfId="0" applyFill="1" applyBorder="1"/>
    <xf numFmtId="0" fontId="0" fillId="5" borderId="14" xfId="0" applyFill="1" applyBorder="1"/>
    <xf numFmtId="0" fontId="0" fillId="5" borderId="16" xfId="0" applyNumberFormat="1" applyFill="1" applyBorder="1" applyAlignment="1">
      <alignment horizontal="center" vertical="center"/>
    </xf>
    <xf numFmtId="0" fontId="0" fillId="5" borderId="17" xfId="0" applyNumberFormat="1" applyFill="1" applyBorder="1" applyAlignment="1">
      <alignment horizontal="center" vertical="center"/>
    </xf>
    <xf numFmtId="0" fontId="0" fillId="5" borderId="22" xfId="0" applyNumberFormat="1" applyFill="1" applyBorder="1" applyAlignment="1">
      <alignment horizontal="center" vertical="center"/>
    </xf>
    <xf numFmtId="0" fontId="0" fillId="5" borderId="23" xfId="0" applyNumberFormat="1" applyFill="1" applyBorder="1" applyAlignment="1">
      <alignment horizontal="center" vertical="center"/>
    </xf>
    <xf numFmtId="0" fontId="0" fillId="5" borderId="19" xfId="0" applyNumberFormat="1" applyFill="1" applyBorder="1" applyAlignment="1">
      <alignment horizontal="center" vertical="center"/>
    </xf>
    <xf numFmtId="0" fontId="0" fillId="5" borderId="20" xfId="0" applyNumberFormat="1" applyFill="1" applyBorder="1" applyAlignment="1">
      <alignment horizontal="center" vertical="center"/>
    </xf>
    <xf numFmtId="0" fontId="0" fillId="5" borderId="41" xfId="0" applyFill="1" applyBorder="1" applyAlignment="1">
      <alignment horizontal="center" vertical="center"/>
    </xf>
    <xf numFmtId="0" fontId="0" fillId="5" borderId="42" xfId="0" applyFill="1" applyBorder="1" applyAlignment="1">
      <alignment horizontal="center" vertical="center"/>
    </xf>
    <xf numFmtId="0" fontId="0" fillId="5" borderId="43" xfId="0" applyFill="1" applyBorder="1" applyAlignment="1">
      <alignment horizontal="center" vertical="center"/>
    </xf>
    <xf numFmtId="0" fontId="1" fillId="7" borderId="44" xfId="0" applyFont="1" applyFill="1" applyBorder="1" applyAlignment="1">
      <alignment horizontal="center" vertical="center"/>
    </xf>
    <xf numFmtId="0" fontId="7" fillId="0" borderId="0" xfId="0" applyFont="1" applyFill="1" applyAlignment="1">
      <alignment vertical="center"/>
    </xf>
    <xf numFmtId="9" fontId="9" fillId="0" borderId="25" xfId="0" applyNumberFormat="1" applyFont="1" applyBorder="1" applyAlignment="1">
      <alignment horizontal="center" vertical="center" wrapText="1"/>
    </xf>
    <xf numFmtId="9" fontId="9" fillId="0" borderId="26" xfId="0" applyNumberFormat="1" applyFont="1" applyBorder="1" applyAlignment="1">
      <alignment horizontal="center" vertical="center" wrapText="1"/>
    </xf>
    <xf numFmtId="0" fontId="0" fillId="0" borderId="41" xfId="0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9" fontId="7" fillId="0" borderId="17" xfId="0" applyNumberFormat="1" applyFont="1" applyBorder="1" applyAlignment="1">
      <alignment horizontal="center" vertical="center"/>
    </xf>
    <xf numFmtId="9" fontId="7" fillId="0" borderId="24" xfId="0" applyNumberFormat="1" applyFont="1" applyBorder="1" applyAlignment="1">
      <alignment horizontal="center" vertical="center"/>
    </xf>
    <xf numFmtId="9" fontId="9" fillId="0" borderId="22" xfId="0" applyNumberFormat="1" applyFont="1" applyBorder="1" applyAlignment="1">
      <alignment horizontal="center" vertical="center" wrapText="1"/>
    </xf>
    <xf numFmtId="9" fontId="7" fillId="0" borderId="23" xfId="0" applyNumberFormat="1" applyFont="1" applyBorder="1" applyAlignment="1">
      <alignment horizontal="center" vertical="center"/>
    </xf>
    <xf numFmtId="9" fontId="9" fillId="0" borderId="19" xfId="0" applyNumberFormat="1" applyFont="1" applyBorder="1" applyAlignment="1">
      <alignment horizontal="center" vertical="center" wrapText="1"/>
    </xf>
    <xf numFmtId="9" fontId="7" fillId="0" borderId="20" xfId="0" applyNumberFormat="1" applyFont="1" applyBorder="1" applyAlignment="1">
      <alignment horizontal="center" vertical="center"/>
    </xf>
    <xf numFmtId="0" fontId="0" fillId="5" borderId="15" xfId="0" applyNumberFormat="1" applyFill="1" applyBorder="1" applyAlignment="1">
      <alignment horizontal="center" vertical="center"/>
    </xf>
    <xf numFmtId="0" fontId="0" fillId="5" borderId="21" xfId="0" applyNumberFormat="1" applyFill="1" applyBorder="1" applyAlignment="1">
      <alignment horizontal="center" vertical="center"/>
    </xf>
    <xf numFmtId="0" fontId="0" fillId="5" borderId="18" xfId="0" applyNumberForma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6" fillId="5" borderId="0" xfId="0" applyFont="1" applyFill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19" fillId="0" borderId="0" xfId="0" applyFont="1" applyAlignment="1">
      <alignment horizontal="center" vertical="center"/>
    </xf>
    <xf numFmtId="0" fontId="0" fillId="5" borderId="3" xfId="0" applyFill="1" applyBorder="1" applyAlignment="1">
      <alignment vertical="center"/>
    </xf>
    <xf numFmtId="0" fontId="0" fillId="5" borderId="2" xfId="0" applyFill="1" applyBorder="1" applyAlignment="1">
      <alignment vertical="center"/>
    </xf>
    <xf numFmtId="0" fontId="0" fillId="4" borderId="3" xfId="0" applyFill="1" applyBorder="1"/>
    <xf numFmtId="0" fontId="8" fillId="0" borderId="0" xfId="0" applyFont="1" applyFill="1" applyAlignment="1">
      <alignment vertical="center"/>
    </xf>
    <xf numFmtId="0" fontId="8" fillId="4" borderId="1" xfId="0" applyFont="1" applyFill="1" applyBorder="1" applyAlignment="1">
      <alignment horizontal="center" vertical="center"/>
    </xf>
    <xf numFmtId="0" fontId="8" fillId="4" borderId="3" xfId="0" applyFont="1" applyFill="1" applyBorder="1" applyAlignment="1">
      <alignment horizontal="center" vertical="center"/>
    </xf>
    <xf numFmtId="0" fontId="21" fillId="5" borderId="3" xfId="0" applyFont="1" applyFill="1" applyBorder="1" applyAlignment="1">
      <alignment horizontal="center" vertical="center"/>
    </xf>
    <xf numFmtId="0" fontId="22" fillId="5" borderId="0" xfId="0" applyFont="1" applyFill="1"/>
    <xf numFmtId="14" fontId="21" fillId="5" borderId="3" xfId="0" applyNumberFormat="1" applyFont="1" applyFill="1" applyBorder="1" applyAlignment="1">
      <alignment horizontal="center" vertical="center"/>
    </xf>
    <xf numFmtId="0" fontId="19" fillId="5" borderId="0" xfId="0" applyFont="1" applyFill="1" applyBorder="1"/>
    <xf numFmtId="0" fontId="10" fillId="5" borderId="0" xfId="0" applyFont="1" applyFill="1" applyBorder="1" applyAlignment="1">
      <alignment horizontal="center" vertical="center"/>
    </xf>
    <xf numFmtId="0" fontId="23" fillId="5" borderId="0" xfId="0" applyFont="1" applyFill="1" applyBorder="1" applyAlignment="1">
      <alignment horizontal="center" vertical="center"/>
    </xf>
    <xf numFmtId="0" fontId="23" fillId="5" borderId="0" xfId="0" applyNumberFormat="1" applyFont="1" applyFill="1" applyBorder="1" applyAlignment="1">
      <alignment horizontal="center" vertical="center"/>
    </xf>
    <xf numFmtId="0" fontId="10" fillId="7" borderId="32" xfId="0" applyFont="1" applyFill="1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10" fillId="7" borderId="45" xfId="0" applyFont="1" applyFill="1" applyBorder="1" applyAlignment="1">
      <alignment horizontal="center" vertical="center"/>
    </xf>
    <xf numFmtId="0" fontId="10" fillId="7" borderId="45" xfId="0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 vertical="center"/>
    </xf>
    <xf numFmtId="9" fontId="18" fillId="0" borderId="0" xfId="0" applyNumberFormat="1" applyFont="1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16" fillId="0" borderId="0" xfId="0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16" fillId="0" borderId="9" xfId="0" applyFont="1" applyBorder="1" applyAlignment="1">
      <alignment horizontal="center" vertical="center"/>
    </xf>
    <xf numFmtId="0" fontId="0" fillId="0" borderId="9" xfId="0" applyFont="1" applyBorder="1" applyAlignment="1">
      <alignment horizontal="center" vertical="center"/>
    </xf>
    <xf numFmtId="0" fontId="1" fillId="5" borderId="0" xfId="0" applyFont="1" applyFill="1" applyBorder="1" applyAlignment="1">
      <alignment horizontal="center" vertical="center"/>
    </xf>
    <xf numFmtId="0" fontId="19" fillId="5" borderId="0" xfId="0" applyFont="1" applyFill="1" applyBorder="1" applyAlignment="1">
      <alignment horizontal="center" vertical="center"/>
    </xf>
    <xf numFmtId="9" fontId="19" fillId="5" borderId="0" xfId="0" applyNumberFormat="1" applyFont="1" applyFill="1" applyBorder="1" applyAlignment="1">
      <alignment horizontal="center" vertical="center"/>
    </xf>
    <xf numFmtId="165" fontId="26" fillId="5" borderId="3" xfId="0" applyNumberFormat="1" applyFont="1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27" fillId="2" borderId="0" xfId="4" quotePrefix="1" applyFont="1" applyFill="1" applyAlignment="1" applyProtection="1">
      <alignment horizontal="left" vertical="center"/>
      <protection locked="0"/>
    </xf>
    <xf numFmtId="0" fontId="27" fillId="2" borderId="0" xfId="4" quotePrefix="1" applyFont="1" applyFill="1" applyBorder="1" applyAlignment="1" applyProtection="1">
      <alignment horizontal="left" vertical="center" wrapText="1"/>
      <protection locked="0"/>
    </xf>
    <xf numFmtId="0" fontId="0" fillId="0" borderId="0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8" fillId="7" borderId="19" xfId="0" applyFont="1" applyFill="1" applyBorder="1" applyAlignment="1">
      <alignment horizontal="center" vertical="center"/>
    </xf>
    <xf numFmtId="0" fontId="20" fillId="6" borderId="30" xfId="0" applyFont="1" applyFill="1" applyBorder="1" applyAlignment="1">
      <alignment vertical="center"/>
    </xf>
    <xf numFmtId="0" fontId="20" fillId="6" borderId="32" xfId="0" applyFont="1" applyFill="1" applyBorder="1" applyAlignment="1">
      <alignment vertical="center"/>
    </xf>
    <xf numFmtId="0" fontId="5" fillId="0" borderId="41" xfId="0" applyFont="1" applyBorder="1" applyAlignment="1">
      <alignment horizontal="center" vertical="center" wrapText="1"/>
    </xf>
    <xf numFmtId="0" fontId="5" fillId="0" borderId="42" xfId="0" applyFont="1" applyBorder="1" applyAlignment="1">
      <alignment horizontal="center" vertical="center" wrapText="1"/>
    </xf>
    <xf numFmtId="0" fontId="5" fillId="0" borderId="43" xfId="0" applyFont="1" applyBorder="1" applyAlignment="1">
      <alignment horizontal="center" vertical="center" wrapText="1"/>
    </xf>
    <xf numFmtId="0" fontId="0" fillId="0" borderId="46" xfId="0" applyBorder="1" applyAlignment="1">
      <alignment horizontal="center" vertical="center"/>
    </xf>
    <xf numFmtId="0" fontId="0" fillId="0" borderId="47" xfId="0" applyBorder="1" applyAlignment="1">
      <alignment horizontal="center" vertical="center"/>
    </xf>
    <xf numFmtId="0" fontId="5" fillId="0" borderId="48" xfId="0" applyFont="1" applyBorder="1" applyAlignment="1">
      <alignment horizontal="center" vertical="center" wrapText="1"/>
    </xf>
    <xf numFmtId="0" fontId="20" fillId="6" borderId="9" xfId="0" applyFont="1" applyFill="1" applyBorder="1" applyAlignment="1">
      <alignment vertical="center"/>
    </xf>
    <xf numFmtId="0" fontId="30" fillId="5" borderId="9" xfId="0" applyFont="1" applyFill="1" applyBorder="1" applyAlignment="1">
      <alignment horizontal="center" vertical="center"/>
    </xf>
    <xf numFmtId="0" fontId="29" fillId="5" borderId="9" xfId="0" applyFont="1" applyFill="1" applyBorder="1" applyAlignment="1">
      <alignment horizontal="center" vertical="center" wrapText="1"/>
    </xf>
    <xf numFmtId="0" fontId="29" fillId="5" borderId="30" xfId="0" applyFont="1" applyFill="1" applyBorder="1" applyAlignment="1">
      <alignment horizontal="center" vertical="center" wrapText="1"/>
    </xf>
    <xf numFmtId="0" fontId="30" fillId="5" borderId="32" xfId="0" applyFont="1" applyFill="1" applyBorder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2" fillId="8" borderId="52" xfId="0" applyFont="1" applyFill="1" applyBorder="1" applyAlignment="1">
      <alignment horizontal="center" vertical="center"/>
    </xf>
    <xf numFmtId="14" fontId="0" fillId="5" borderId="0" xfId="0" applyNumberFormat="1" applyFill="1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0" fontId="0" fillId="5" borderId="75" xfId="0" applyFill="1" applyBorder="1" applyAlignment="1">
      <alignment horizontal="center" vertical="center"/>
    </xf>
    <xf numFmtId="0" fontId="0" fillId="5" borderId="76" xfId="0" applyFill="1" applyBorder="1" applyAlignment="1">
      <alignment horizontal="center" vertical="center"/>
    </xf>
    <xf numFmtId="0" fontId="0" fillId="5" borderId="77" xfId="0" applyFill="1" applyBorder="1" applyAlignment="1">
      <alignment horizontal="center" vertical="center"/>
    </xf>
    <xf numFmtId="0" fontId="0" fillId="5" borderId="78" xfId="0" applyFill="1" applyBorder="1" applyAlignment="1">
      <alignment horizontal="center" vertical="center"/>
    </xf>
    <xf numFmtId="9" fontId="0" fillId="5" borderId="79" xfId="0" applyNumberFormat="1" applyFill="1" applyBorder="1" applyAlignment="1">
      <alignment horizontal="center" vertical="center"/>
    </xf>
    <xf numFmtId="0" fontId="0" fillId="5" borderId="80" xfId="0" applyFill="1" applyBorder="1" applyAlignment="1">
      <alignment horizontal="center" vertical="center"/>
    </xf>
    <xf numFmtId="9" fontId="0" fillId="5" borderId="81" xfId="0" applyNumberFormat="1" applyFill="1" applyBorder="1" applyAlignment="1">
      <alignment horizontal="center" vertical="center"/>
    </xf>
    <xf numFmtId="0" fontId="0" fillId="5" borderId="82" xfId="0" applyFill="1" applyBorder="1" applyAlignment="1">
      <alignment horizontal="center" vertical="center"/>
    </xf>
    <xf numFmtId="9" fontId="0" fillId="5" borderId="83" xfId="0" applyNumberFormat="1" applyFill="1" applyBorder="1" applyAlignment="1">
      <alignment horizontal="center" vertical="center"/>
    </xf>
    <xf numFmtId="0" fontId="10" fillId="7" borderId="84" xfId="0" applyFont="1" applyFill="1" applyBorder="1" applyAlignment="1">
      <alignment horizontal="center" vertical="center"/>
    </xf>
    <xf numFmtId="0" fontId="31" fillId="6" borderId="30" xfId="0" applyFont="1" applyFill="1" applyBorder="1" applyAlignment="1">
      <alignment vertical="center"/>
    </xf>
    <xf numFmtId="0" fontId="33" fillId="5" borderId="30" xfId="0" applyFont="1" applyFill="1" applyBorder="1" applyAlignment="1">
      <alignment horizontal="center" vertical="center"/>
    </xf>
    <xf numFmtId="0" fontId="32" fillId="5" borderId="32" xfId="0" applyFont="1" applyFill="1" applyBorder="1" applyAlignment="1">
      <alignment horizontal="center" vertical="center"/>
    </xf>
    <xf numFmtId="14" fontId="7" fillId="5" borderId="3" xfId="0" applyNumberFormat="1" applyFont="1" applyFill="1" applyBorder="1" applyAlignment="1">
      <alignment horizontal="center" vertical="center"/>
    </xf>
    <xf numFmtId="0" fontId="28" fillId="5" borderId="49" xfId="0" applyFont="1" applyFill="1" applyBorder="1" applyAlignment="1">
      <alignment horizontal="center" vertical="center"/>
    </xf>
    <xf numFmtId="0" fontId="28" fillId="5" borderId="50" xfId="0" applyFont="1" applyFill="1" applyBorder="1" applyAlignment="1">
      <alignment horizontal="center" vertical="center"/>
    </xf>
    <xf numFmtId="0" fontId="28" fillId="5" borderId="51" xfId="0" applyFont="1" applyFill="1" applyBorder="1" applyAlignment="1">
      <alignment horizontal="center" vertical="center"/>
    </xf>
    <xf numFmtId="0" fontId="8" fillId="4" borderId="0" xfId="0" applyFont="1" applyFill="1" applyBorder="1" applyAlignment="1">
      <alignment horizontal="center" vertical="center"/>
    </xf>
    <xf numFmtId="0" fontId="8" fillId="4" borderId="7" xfId="0" applyFont="1" applyFill="1" applyBorder="1" applyAlignment="1">
      <alignment horizontal="center" vertical="center"/>
    </xf>
    <xf numFmtId="0" fontId="7" fillId="5" borderId="3" xfId="0" applyNumberFormat="1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4" fillId="5" borderId="3" xfId="0" applyFont="1" applyFill="1" applyBorder="1" applyAlignment="1">
      <alignment horizontal="center" vertical="center"/>
    </xf>
    <xf numFmtId="0" fontId="4" fillId="5" borderId="2" xfId="0" applyFont="1" applyFill="1" applyBorder="1" applyAlignment="1">
      <alignment horizontal="center" vertical="center"/>
    </xf>
    <xf numFmtId="0" fontId="10" fillId="4" borderId="59" xfId="0" applyFont="1" applyFill="1" applyBorder="1" applyAlignment="1">
      <alignment horizontal="center" vertical="center"/>
    </xf>
    <xf numFmtId="0" fontId="10" fillId="4" borderId="62" xfId="0" applyFont="1" applyFill="1" applyBorder="1" applyAlignment="1">
      <alignment horizontal="center" vertical="center"/>
    </xf>
    <xf numFmtId="0" fontId="0" fillId="5" borderId="69" xfId="0" applyFill="1" applyBorder="1" applyAlignment="1">
      <alignment horizontal="center"/>
    </xf>
    <xf numFmtId="0" fontId="0" fillId="5" borderId="70" xfId="0" applyFill="1" applyBorder="1" applyAlignment="1">
      <alignment horizontal="center"/>
    </xf>
    <xf numFmtId="0" fontId="0" fillId="5" borderId="63" xfId="0" applyFill="1" applyBorder="1" applyAlignment="1">
      <alignment horizontal="center"/>
    </xf>
    <xf numFmtId="0" fontId="0" fillId="5" borderId="64" xfId="0" applyFill="1" applyBorder="1" applyAlignment="1">
      <alignment horizontal="center"/>
    </xf>
    <xf numFmtId="0" fontId="0" fillId="5" borderId="65" xfId="0" applyFill="1" applyBorder="1" applyAlignment="1">
      <alignment horizontal="center"/>
    </xf>
    <xf numFmtId="0" fontId="0" fillId="5" borderId="73" xfId="0" applyFill="1" applyBorder="1" applyAlignment="1">
      <alignment horizontal="center" vertical="center"/>
    </xf>
    <xf numFmtId="0" fontId="0" fillId="5" borderId="74" xfId="0" applyFill="1" applyBorder="1" applyAlignment="1">
      <alignment horizontal="center" vertical="center"/>
    </xf>
    <xf numFmtId="0" fontId="0" fillId="5" borderId="71" xfId="0" applyFill="1" applyBorder="1" applyAlignment="1">
      <alignment horizontal="center"/>
    </xf>
    <xf numFmtId="0" fontId="0" fillId="5" borderId="72" xfId="0" applyFill="1" applyBorder="1" applyAlignment="1">
      <alignment horizontal="center"/>
    </xf>
    <xf numFmtId="0" fontId="0" fillId="5" borderId="66" xfId="0" applyFill="1" applyBorder="1" applyAlignment="1">
      <alignment horizontal="center"/>
    </xf>
    <xf numFmtId="0" fontId="0" fillId="5" borderId="67" xfId="0" applyFill="1" applyBorder="1" applyAlignment="1">
      <alignment horizontal="center"/>
    </xf>
    <xf numFmtId="0" fontId="0" fillId="5" borderId="68" xfId="0" applyFill="1" applyBorder="1" applyAlignment="1">
      <alignment horizontal="center"/>
    </xf>
    <xf numFmtId="0" fontId="10" fillId="4" borderId="30" xfId="0" applyFont="1" applyFill="1" applyBorder="1" applyAlignment="1">
      <alignment horizontal="center"/>
    </xf>
    <xf numFmtId="0" fontId="10" fillId="4" borderId="31" xfId="0" applyFont="1" applyFill="1" applyBorder="1" applyAlignment="1">
      <alignment horizontal="center"/>
    </xf>
    <xf numFmtId="0" fontId="10" fillId="4" borderId="32" xfId="0" applyFont="1" applyFill="1" applyBorder="1" applyAlignment="1">
      <alignment horizontal="center"/>
    </xf>
    <xf numFmtId="0" fontId="0" fillId="5" borderId="60" xfId="0" applyFill="1" applyBorder="1" applyAlignment="1">
      <alignment horizontal="center" wrapText="1"/>
    </xf>
    <xf numFmtId="0" fontId="0" fillId="5" borderId="61" xfId="0" applyFill="1" applyBorder="1" applyAlignment="1">
      <alignment horizontal="center" wrapText="1"/>
    </xf>
    <xf numFmtId="0" fontId="8" fillId="7" borderId="15" xfId="0" applyFont="1" applyFill="1" applyBorder="1" applyAlignment="1">
      <alignment horizontal="center" vertical="center"/>
    </xf>
    <xf numFmtId="0" fontId="8" fillId="7" borderId="18" xfId="0" applyFont="1" applyFill="1" applyBorder="1" applyAlignment="1">
      <alignment horizontal="center" vertical="center"/>
    </xf>
    <xf numFmtId="0" fontId="20" fillId="6" borderId="30" xfId="0" applyFont="1" applyFill="1" applyBorder="1" applyAlignment="1">
      <alignment horizontal="center" vertical="center"/>
    </xf>
    <xf numFmtId="0" fontId="20" fillId="6" borderId="31" xfId="0" applyFont="1" applyFill="1" applyBorder="1" applyAlignment="1">
      <alignment horizontal="center" vertical="center"/>
    </xf>
    <xf numFmtId="0" fontId="20" fillId="6" borderId="32" xfId="0" applyFont="1" applyFill="1" applyBorder="1" applyAlignment="1">
      <alignment horizontal="center" vertical="center"/>
    </xf>
    <xf numFmtId="0" fontId="7" fillId="8" borderId="16" xfId="0" applyFont="1" applyFill="1" applyBorder="1" applyAlignment="1">
      <alignment horizontal="center" vertical="center"/>
    </xf>
    <xf numFmtId="0" fontId="7" fillId="8" borderId="17" xfId="0" applyFont="1" applyFill="1" applyBorder="1" applyAlignment="1">
      <alignment horizontal="center" vertical="center"/>
    </xf>
    <xf numFmtId="0" fontId="8" fillId="7" borderId="41" xfId="0" applyFont="1" applyFill="1" applyBorder="1" applyAlignment="1">
      <alignment horizontal="center" vertical="center"/>
    </xf>
    <xf numFmtId="0" fontId="8" fillId="7" borderId="43" xfId="0" applyFont="1" applyFill="1" applyBorder="1" applyAlignment="1">
      <alignment horizontal="center" vertical="center"/>
    </xf>
    <xf numFmtId="0" fontId="8" fillId="7" borderId="16" xfId="0" applyFont="1" applyFill="1" applyBorder="1" applyAlignment="1">
      <alignment horizontal="center" vertical="center"/>
    </xf>
    <xf numFmtId="0" fontId="8" fillId="7" borderId="19" xfId="0" applyFont="1" applyFill="1" applyBorder="1" applyAlignment="1">
      <alignment horizontal="center" vertical="center"/>
    </xf>
    <xf numFmtId="0" fontId="8" fillId="7" borderId="29" xfId="0" applyFont="1" applyFill="1" applyBorder="1" applyAlignment="1">
      <alignment horizontal="center" vertical="center"/>
    </xf>
    <xf numFmtId="0" fontId="8" fillId="7" borderId="28" xfId="0" applyFont="1" applyFill="1" applyBorder="1" applyAlignment="1">
      <alignment horizontal="center" vertical="center"/>
    </xf>
    <xf numFmtId="0" fontId="8" fillId="7" borderId="46" xfId="0" applyFont="1" applyFill="1" applyBorder="1" applyAlignment="1">
      <alignment horizontal="center" vertical="center"/>
    </xf>
    <xf numFmtId="0" fontId="8" fillId="7" borderId="47" xfId="0" applyFont="1" applyFill="1" applyBorder="1" applyAlignment="1">
      <alignment horizontal="center" vertical="center"/>
    </xf>
    <xf numFmtId="0" fontId="20" fillId="6" borderId="13" xfId="0" applyFont="1" applyFill="1" applyBorder="1" applyAlignment="1">
      <alignment horizontal="center" vertical="center"/>
    </xf>
    <xf numFmtId="0" fontId="20" fillId="6" borderId="9" xfId="0" applyFont="1" applyFill="1" applyBorder="1" applyAlignment="1">
      <alignment horizontal="center" vertical="center"/>
    </xf>
    <xf numFmtId="0" fontId="20" fillId="6" borderId="14" xfId="0" applyFont="1" applyFill="1" applyBorder="1" applyAlignment="1">
      <alignment horizontal="center" vertical="center"/>
    </xf>
    <xf numFmtId="0" fontId="0" fillId="5" borderId="0" xfId="0" applyFill="1" applyBorder="1" applyAlignment="1">
      <alignment horizontal="center"/>
    </xf>
    <xf numFmtId="0" fontId="0" fillId="5" borderId="56" xfId="0" applyFill="1" applyBorder="1" applyAlignment="1">
      <alignment horizontal="center" vertical="center"/>
    </xf>
    <xf numFmtId="0" fontId="0" fillId="5" borderId="57" xfId="0" applyFill="1" applyBorder="1" applyAlignment="1">
      <alignment horizontal="center" vertical="center"/>
    </xf>
    <xf numFmtId="1" fontId="0" fillId="5" borderId="57" xfId="0" applyNumberFormat="1" applyFill="1" applyBorder="1" applyAlignment="1">
      <alignment horizontal="center" vertical="center"/>
    </xf>
    <xf numFmtId="0" fontId="0" fillId="5" borderId="58" xfId="0" applyFill="1" applyBorder="1" applyAlignment="1">
      <alignment horizontal="center" vertical="center"/>
    </xf>
    <xf numFmtId="0" fontId="17" fillId="10" borderId="10" xfId="0" applyFont="1" applyFill="1" applyBorder="1" applyAlignment="1">
      <alignment horizontal="center" vertical="center"/>
    </xf>
    <xf numFmtId="0" fontId="17" fillId="10" borderId="11" xfId="0" applyFont="1" applyFill="1" applyBorder="1" applyAlignment="1">
      <alignment horizontal="center" vertical="center"/>
    </xf>
    <xf numFmtId="0" fontId="17" fillId="10" borderId="12" xfId="0" applyFont="1" applyFill="1" applyBorder="1" applyAlignment="1">
      <alignment horizontal="center" vertical="center"/>
    </xf>
    <xf numFmtId="0" fontId="17" fillId="10" borderId="13" xfId="0" applyFont="1" applyFill="1" applyBorder="1" applyAlignment="1">
      <alignment horizontal="center" vertical="center"/>
    </xf>
    <xf numFmtId="0" fontId="17" fillId="10" borderId="9" xfId="0" applyFont="1" applyFill="1" applyBorder="1" applyAlignment="1">
      <alignment horizontal="center" vertical="center"/>
    </xf>
    <xf numFmtId="0" fontId="17" fillId="10" borderId="14" xfId="0" applyFont="1" applyFill="1" applyBorder="1" applyAlignment="1">
      <alignment horizontal="center" vertical="center"/>
    </xf>
    <xf numFmtId="0" fontId="2" fillId="8" borderId="36" xfId="0" applyFont="1" applyFill="1" applyBorder="1" applyAlignment="1">
      <alignment horizontal="center" vertical="center"/>
    </xf>
    <xf numFmtId="0" fontId="2" fillId="8" borderId="37" xfId="0" applyFont="1" applyFill="1" applyBorder="1" applyAlignment="1">
      <alignment horizontal="center" vertical="center"/>
    </xf>
    <xf numFmtId="0" fontId="2" fillId="8" borderId="38" xfId="0" applyFont="1" applyFill="1" applyBorder="1" applyAlignment="1">
      <alignment horizontal="center" vertical="center"/>
    </xf>
    <xf numFmtId="0" fontId="1" fillId="7" borderId="44" xfId="0" applyFont="1" applyFill="1" applyBorder="1" applyAlignment="1">
      <alignment horizontal="center" vertical="center"/>
    </xf>
    <xf numFmtId="0" fontId="1" fillId="7" borderId="55" xfId="0" applyFont="1" applyFill="1" applyBorder="1" applyAlignment="1">
      <alignment horizontal="center" vertical="center"/>
    </xf>
    <xf numFmtId="0" fontId="1" fillId="7" borderId="53" xfId="0" applyFont="1" applyFill="1" applyBorder="1" applyAlignment="1">
      <alignment horizontal="center" vertical="center"/>
    </xf>
    <xf numFmtId="0" fontId="1" fillId="7" borderId="54" xfId="0" applyFont="1" applyFill="1" applyBorder="1" applyAlignment="1">
      <alignment horizontal="center" vertical="center"/>
    </xf>
    <xf numFmtId="0" fontId="24" fillId="4" borderId="10" xfId="0" applyFont="1" applyFill="1" applyBorder="1" applyAlignment="1">
      <alignment horizontal="center" vertical="center"/>
    </xf>
    <xf numFmtId="0" fontId="24" fillId="4" borderId="11" xfId="0" applyFont="1" applyFill="1" applyBorder="1" applyAlignment="1">
      <alignment horizontal="center" vertical="center"/>
    </xf>
    <xf numFmtId="0" fontId="24" fillId="4" borderId="12" xfId="0" applyFont="1" applyFill="1" applyBorder="1" applyAlignment="1">
      <alignment horizontal="center" vertical="center"/>
    </xf>
    <xf numFmtId="0" fontId="24" fillId="4" borderId="40" xfId="0" applyFont="1" applyFill="1" applyBorder="1" applyAlignment="1">
      <alignment horizontal="center" vertical="center"/>
    </xf>
    <xf numFmtId="0" fontId="24" fillId="4" borderId="0" xfId="0" applyFont="1" applyFill="1" applyBorder="1" applyAlignment="1">
      <alignment horizontal="center" vertical="center"/>
    </xf>
    <xf numFmtId="0" fontId="24" fillId="4" borderId="27" xfId="0" applyFont="1" applyFill="1" applyBorder="1" applyAlignment="1">
      <alignment horizontal="center" vertical="center"/>
    </xf>
    <xf numFmtId="0" fontId="24" fillId="4" borderId="13" xfId="0" applyFont="1" applyFill="1" applyBorder="1" applyAlignment="1">
      <alignment horizontal="center" vertical="center"/>
    </xf>
    <xf numFmtId="0" fontId="24" fillId="4" borderId="9" xfId="0" applyFont="1" applyFill="1" applyBorder="1" applyAlignment="1">
      <alignment horizontal="center" vertical="center"/>
    </xf>
    <xf numFmtId="0" fontId="24" fillId="4" borderId="14" xfId="0" applyFont="1" applyFill="1" applyBorder="1" applyAlignment="1">
      <alignment horizontal="center" vertical="center"/>
    </xf>
    <xf numFmtId="0" fontId="25" fillId="6" borderId="30" xfId="0" applyFont="1" applyFill="1" applyBorder="1" applyAlignment="1">
      <alignment horizontal="center" vertical="center"/>
    </xf>
    <xf numFmtId="0" fontId="25" fillId="6" borderId="31" xfId="0" applyFont="1" applyFill="1" applyBorder="1" applyAlignment="1">
      <alignment horizontal="center" vertical="center"/>
    </xf>
    <xf numFmtId="0" fontId="25" fillId="6" borderId="32" xfId="0" applyFont="1" applyFill="1" applyBorder="1" applyAlignment="1">
      <alignment horizontal="center" vertical="center"/>
    </xf>
  </cellXfs>
  <cellStyles count="6">
    <cellStyle name="Euro" xfId="1"/>
    <cellStyle name="Normal" xfId="0" builtinId="0"/>
    <cellStyle name="Normal 2" xfId="2"/>
    <cellStyle name="Normal 3" xfId="3"/>
    <cellStyle name="Normal_070209 - AJINOMOTO - PL - Planning + Contacts" xfId="4"/>
    <cellStyle name="Pourcentage 2" xfId="5"/>
  </cellStyles>
  <dxfs count="46"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00CC00"/>
      </font>
    </dxf>
    <dxf>
      <font>
        <b/>
        <i val="0"/>
        <color rgb="FFFF0000"/>
      </font>
    </dxf>
    <dxf>
      <font>
        <b/>
        <i val="0"/>
        <color rgb="FF0070C0"/>
      </font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82F32D"/>
        </patternFill>
      </fill>
    </dxf>
    <dxf>
      <fill>
        <patternFill patternType="solid">
          <fgColor theme="6" tint="0.59999389629810485"/>
          <bgColor theme="6" tint="0.59999389629810485"/>
        </patternFill>
      </fill>
    </dxf>
    <dxf>
      <fill>
        <patternFill patternType="solid">
          <fgColor theme="6" tint="0.59999389629810485"/>
          <bgColor rgb="FF00B050"/>
        </patternFill>
      </fill>
    </dxf>
    <dxf>
      <font>
        <b/>
        <color theme="0"/>
      </font>
      <fill>
        <patternFill patternType="solid">
          <fgColor theme="6"/>
          <bgColor theme="6"/>
        </patternFill>
      </fill>
    </dxf>
    <dxf>
      <font>
        <b/>
        <color theme="0"/>
      </font>
      <fill>
        <patternFill patternType="solid">
          <fgColor theme="6"/>
          <bgColor theme="6"/>
        </patternFill>
      </fill>
    </dxf>
    <dxf>
      <font>
        <b/>
        <color theme="0"/>
      </font>
      <fill>
        <patternFill patternType="solid">
          <fgColor theme="6"/>
          <bgColor theme="6"/>
        </patternFill>
      </fill>
      <border>
        <top style="thick">
          <color theme="0"/>
        </top>
      </border>
    </dxf>
    <dxf>
      <font>
        <b/>
        <color theme="0"/>
      </font>
      <fill>
        <patternFill patternType="solid">
          <fgColor theme="6"/>
          <bgColor theme="6"/>
        </patternFill>
      </fill>
      <border>
        <bottom style="thick">
          <color theme="0"/>
        </bottom>
      </border>
    </dxf>
    <dxf>
      <font>
        <color theme="1"/>
      </font>
      <fill>
        <patternFill patternType="solid">
          <fgColor theme="6" tint="0.79998168889431442"/>
          <bgColor theme="6" tint="0.79998168889431442"/>
        </patternFill>
      </fill>
      <border>
        <vertical style="thin">
          <color theme="0"/>
        </vertical>
        <horizontal style="thin">
          <color theme="0"/>
        </horizontal>
      </border>
    </dxf>
    <dxf>
      <fill>
        <patternFill>
          <bgColor rgb="FF00B050"/>
        </patternFill>
      </fill>
    </dxf>
    <dxf>
      <fill>
        <patternFill patternType="solid">
          <fgColor rgb="FF89FFC4"/>
          <bgColor auto="1"/>
        </patternFill>
      </fill>
    </dxf>
    <dxf>
      <fill>
        <patternFill>
          <fgColor rgb="FF89FFC4"/>
          <bgColor theme="6" tint="0.59996337778862885"/>
        </patternFill>
      </fill>
    </dxf>
    <dxf>
      <fill>
        <patternFill patternType="solid">
          <fgColor rgb="FF85FFBC"/>
          <bgColor rgb="FF89FFC4"/>
        </patternFill>
      </fill>
    </dxf>
    <dxf>
      <font>
        <b/>
        <color theme="0"/>
      </font>
      <fill>
        <patternFill patternType="solid">
          <fgColor theme="6"/>
          <bgColor theme="6"/>
        </patternFill>
      </fill>
    </dxf>
    <dxf>
      <font>
        <b/>
        <color theme="0"/>
      </font>
      <fill>
        <patternFill patternType="solid">
          <fgColor theme="6"/>
          <bgColor theme="6"/>
        </patternFill>
      </fill>
    </dxf>
    <dxf>
      <font>
        <b/>
        <color theme="0"/>
      </font>
      <fill>
        <patternFill patternType="solid">
          <fgColor theme="6"/>
          <bgColor theme="6"/>
        </patternFill>
      </fill>
      <border>
        <top style="thick">
          <color theme="0"/>
        </top>
      </border>
    </dxf>
    <dxf>
      <font>
        <b/>
        <color theme="0"/>
      </font>
      <fill>
        <patternFill patternType="solid">
          <fgColor rgb="FF00B050"/>
          <bgColor rgb="FF339966"/>
        </patternFill>
      </fill>
      <border>
        <bottom style="thick">
          <color theme="0"/>
        </bottom>
      </border>
    </dxf>
    <dxf>
      <font>
        <color theme="1"/>
      </font>
      <fill>
        <patternFill patternType="solid">
          <fgColor theme="6" tint="0.79995117038483843"/>
          <bgColor rgb="FF00B050"/>
        </patternFill>
      </fill>
      <border>
        <vertical style="thin">
          <color theme="0"/>
        </vertical>
        <horizontal style="thin">
          <color theme="0"/>
        </horizontal>
      </border>
    </dxf>
    <dxf>
      <fill>
        <patternFill>
          <bgColor theme="0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patternFill patternType="solid">
          <fgColor rgb="FF339966"/>
          <bgColor rgb="FF339966"/>
        </patternFill>
      </fill>
    </dxf>
    <dxf>
      <font>
        <b/>
        <color theme="0"/>
      </font>
      <fill>
        <patternFill patternType="solid">
          <fgColor theme="6"/>
          <bgColor theme="6"/>
        </patternFill>
      </fill>
    </dxf>
    <dxf>
      <font>
        <b/>
        <color theme="0"/>
      </font>
      <fill>
        <patternFill patternType="solid">
          <fgColor theme="6"/>
          <bgColor theme="6"/>
        </patternFill>
      </fill>
    </dxf>
    <dxf>
      <font>
        <b/>
        <color theme="0"/>
      </font>
      <fill>
        <patternFill patternType="solid">
          <fgColor theme="6"/>
          <bgColor theme="6"/>
        </patternFill>
      </fill>
      <border>
        <top style="thick">
          <color theme="0"/>
        </top>
      </border>
    </dxf>
    <dxf>
      <font>
        <b/>
        <color theme="0"/>
      </font>
      <fill>
        <patternFill patternType="solid">
          <fgColor rgb="FF00B050"/>
          <bgColor rgb="FF339966"/>
        </patternFill>
      </fill>
      <border>
        <bottom style="thick">
          <color theme="0"/>
        </bottom>
      </border>
    </dxf>
    <dxf>
      <font>
        <color theme="1"/>
      </font>
      <fill>
        <patternFill patternType="solid">
          <fgColor theme="6" tint="0.79995117038483843"/>
          <bgColor rgb="FF00B050"/>
        </patternFill>
      </fill>
      <border>
        <vertical style="thin">
          <color theme="0"/>
        </vertical>
        <horizontal style="thin">
          <color theme="0"/>
        </horizontal>
      </border>
    </dxf>
    <dxf>
      <fill>
        <patternFill>
          <bgColor rgb="FF00B050"/>
        </patternFill>
      </fill>
    </dxf>
  </dxfs>
  <tableStyles count="5" defaultTableStyle="Style de tableau 1" defaultPivotStyle="PivotStyleLight16">
    <tableStyle name="Style de tableau 1" pivot="0" count="0"/>
    <tableStyle name="Style de tableau 2" pivot="0" count="1">
      <tableStyleElement type="wholeTable" dxfId="45"/>
    </tableStyle>
    <tableStyle name="TableStyleMedium11 2" pivot="0" count="8">
      <tableStyleElement type="wholeTable" dxfId="44"/>
      <tableStyleElement type="headerRow" dxfId="43"/>
      <tableStyleElement type="totalRow" dxfId="42"/>
      <tableStyleElement type="firstColumn" dxfId="41"/>
      <tableStyleElement type="lastColumn" dxfId="40"/>
      <tableStyleElement type="firstRowStripe" dxfId="39"/>
      <tableStyleElement type="firstColumnStripe" dxfId="38"/>
      <tableStyleElement type="secondColumnStripe" dxfId="37"/>
    </tableStyle>
    <tableStyle name="TableStyleMedium11 2 2" pivot="0" count="9">
      <tableStyleElement type="wholeTable" dxfId="36"/>
      <tableStyleElement type="headerRow" dxfId="35"/>
      <tableStyleElement type="totalRow" dxfId="34"/>
      <tableStyleElement type="firstColumn" dxfId="33"/>
      <tableStyleElement type="lastColumn" dxfId="32"/>
      <tableStyleElement type="firstRowStripe" dxfId="31"/>
      <tableStyleElement type="secondRowStripe" dxfId="30"/>
      <tableStyleElement type="firstColumnStripe" dxfId="29"/>
      <tableStyleElement type="secondColumnStripe" dxfId="28"/>
    </tableStyle>
    <tableStyle name="TableStyleMedium11 3" pivot="0" count="7">
      <tableStyleElement type="wholeTable" dxfId="27"/>
      <tableStyleElement type="headerRow" dxfId="26"/>
      <tableStyleElement type="totalRow" dxfId="25"/>
      <tableStyleElement type="firstColumn" dxfId="24"/>
      <tableStyleElement type="lastColumn" dxfId="23"/>
      <tableStyleElement type="firstRowStripe" dxfId="22"/>
      <tableStyleElement type="firstColumnStripe" dxfId="21"/>
    </tableStyle>
  </tableStyles>
  <colors>
    <mruColors>
      <color rgb="FFB8CCE4"/>
      <color rgb="FF82F32D"/>
      <color rgb="FFFF3737"/>
      <color rgb="FF66FF33"/>
      <color rgb="FF00CC00"/>
      <color rgb="FF0070C0"/>
      <color rgb="FF33CC33"/>
      <color rgb="FF8DB4E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BE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tx2">
                  <a:lumMod val="40000"/>
                  <a:lumOff val="60000"/>
                </a:schemeClr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0-E0FF-4971-BB30-8BE0D425794B}"/>
              </c:ext>
            </c:extLst>
          </c:dPt>
          <c:dPt>
            <c:idx val="1"/>
            <c:bubble3D val="0"/>
            <c:spPr>
              <a:solidFill>
                <a:srgbClr val="FF000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E0FF-4971-BB30-8BE0D425794B}"/>
              </c:ext>
            </c:extLst>
          </c:dPt>
          <c:dPt>
            <c:idx val="2"/>
            <c:bubble3D val="0"/>
            <c:spPr>
              <a:solidFill>
                <a:srgbClr val="66FF33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2-E0FF-4971-BB30-8BE0D425794B}"/>
              </c:ext>
            </c:extLst>
          </c:dPt>
          <c:dPt>
            <c:idx val="3"/>
            <c:bubble3D val="0"/>
            <c:spPr>
              <a:solidFill>
                <a:srgbClr val="FFFF0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E0FF-4971-BB30-8BE0D425794B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600" b="1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Indicateurs!$B$9:$B$12</c:f>
              <c:strCache>
                <c:ptCount val="4"/>
                <c:pt idx="0">
                  <c:v>En cours dans les délais</c:v>
                </c:pt>
                <c:pt idx="1">
                  <c:v>En retard</c:v>
                </c:pt>
                <c:pt idx="2">
                  <c:v>Clos dans les délais</c:v>
                </c:pt>
                <c:pt idx="3">
                  <c:v>Clos hors délais</c:v>
                </c:pt>
              </c:strCache>
            </c:strRef>
          </c:cat>
          <c:val>
            <c:numRef>
              <c:f>Indicateurs!$D$9:$D$12</c:f>
              <c:numCache>
                <c:formatCode>0%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E0FF-4971-BB30-8BE0D425794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  <c:txPr>
        <a:bodyPr/>
        <a:lstStyle/>
        <a:p>
          <a:pPr>
            <a:defRPr sz="110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000000000000244" l="0.70000000000000062" r="0.70000000000000062" t="0.75000000000000244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BE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stacked"/>
        <c:varyColors val="0"/>
        <c:ser>
          <c:idx val="1"/>
          <c:order val="0"/>
          <c:tx>
            <c:strRef>
              <c:f>Indicateurs!$D$23</c:f>
              <c:strCache>
                <c:ptCount val="1"/>
                <c:pt idx="0">
                  <c:v>Nb risques acceptables</c:v>
                </c:pt>
              </c:strCache>
            </c:strRef>
          </c:tx>
          <c:spPr>
            <a:solidFill>
              <a:srgbClr val="66FF33"/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800" b="1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Indicateurs!$B$24:$B$27</c:f>
              <c:strCache>
                <c:ptCount val="4"/>
                <c:pt idx="0">
                  <c:v>Environnement/Contexte</c:v>
                </c:pt>
                <c:pt idx="1">
                  <c:v>Sous-Traitants/Fournisseurs</c:v>
                </c:pt>
                <c:pt idx="2">
                  <c:v>Scientifiques/Techniques</c:v>
                </c:pt>
                <c:pt idx="3">
                  <c:v>Organisationnels/Humains</c:v>
                </c:pt>
              </c:strCache>
            </c:strRef>
          </c:cat>
          <c:val>
            <c:numRef>
              <c:f>Indicateurs!$D$24:$D$27</c:f>
              <c:numCache>
                <c:formatCode>General</c:formatCode>
                <c:ptCount val="4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A6A9-429B-B802-FFB1C18903DC}"/>
            </c:ext>
          </c:extLst>
        </c:ser>
        <c:ser>
          <c:idx val="2"/>
          <c:order val="1"/>
          <c:tx>
            <c:strRef>
              <c:f>Indicateurs!$E$23</c:f>
              <c:strCache>
                <c:ptCount val="1"/>
                <c:pt idx="0">
                  <c:v>Nb risques acceptables sous-conditions</c:v>
                </c:pt>
              </c:strCache>
            </c:strRef>
          </c:tx>
          <c:spPr>
            <a:solidFill>
              <a:srgbClr val="FFFF00"/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800" b="1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Indicateurs!$B$24:$B$27</c:f>
              <c:strCache>
                <c:ptCount val="4"/>
                <c:pt idx="0">
                  <c:v>Environnement/Contexte</c:v>
                </c:pt>
                <c:pt idx="1">
                  <c:v>Sous-Traitants/Fournisseurs</c:v>
                </c:pt>
                <c:pt idx="2">
                  <c:v>Scientifiques/Techniques</c:v>
                </c:pt>
                <c:pt idx="3">
                  <c:v>Organisationnels/Humains</c:v>
                </c:pt>
              </c:strCache>
            </c:strRef>
          </c:cat>
          <c:val>
            <c:numRef>
              <c:f>Indicateurs!$E$24:$E$27</c:f>
              <c:numCache>
                <c:formatCode>General</c:formatCode>
                <c:ptCount val="4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A6A9-429B-B802-FFB1C18903DC}"/>
            </c:ext>
          </c:extLst>
        </c:ser>
        <c:ser>
          <c:idx val="3"/>
          <c:order val="2"/>
          <c:tx>
            <c:strRef>
              <c:f>Indicateurs!$F$23</c:f>
              <c:strCache>
                <c:ptCount val="1"/>
                <c:pt idx="0">
                  <c:v>Nb risques inacceptable</c:v>
                </c:pt>
              </c:strCache>
            </c:strRef>
          </c:tx>
          <c:spPr>
            <a:solidFill>
              <a:srgbClr val="FF0000"/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800" b="1">
                    <a:solidFill>
                      <a:sysClr val="windowText" lastClr="000000"/>
                    </a:solidFill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Indicateurs!$B$24:$B$27</c:f>
              <c:strCache>
                <c:ptCount val="4"/>
                <c:pt idx="0">
                  <c:v>Environnement/Contexte</c:v>
                </c:pt>
                <c:pt idx="1">
                  <c:v>Sous-Traitants/Fournisseurs</c:v>
                </c:pt>
                <c:pt idx="2">
                  <c:v>Scientifiques/Techniques</c:v>
                </c:pt>
                <c:pt idx="3">
                  <c:v>Organisationnels/Humains</c:v>
                </c:pt>
              </c:strCache>
            </c:strRef>
          </c:cat>
          <c:val>
            <c:numRef>
              <c:f>Indicateurs!$F$24:$F$27</c:f>
              <c:numCache>
                <c:formatCode>General</c:formatCode>
                <c:ptCount val="4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A6A9-429B-B802-FFB1C18903D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128246528"/>
        <c:axId val="128248064"/>
        <c:axId val="0"/>
      </c:bar3DChart>
      <c:catAx>
        <c:axId val="128246528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sz="1200"/>
            </a:pPr>
            <a:endParaRPr lang="fr-FR"/>
          </a:p>
        </c:txPr>
        <c:crossAx val="128248064"/>
        <c:crosses val="autoZero"/>
        <c:auto val="1"/>
        <c:lblAlgn val="ctr"/>
        <c:lblOffset val="100"/>
        <c:noMultiLvlLbl val="0"/>
      </c:catAx>
      <c:valAx>
        <c:axId val="12824806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28246528"/>
        <c:crosses val="autoZero"/>
        <c:crossBetween val="between"/>
        <c:majorUnit val="1"/>
        <c:minorUnit val="1"/>
      </c:valAx>
    </c:plotArea>
    <c:legend>
      <c:legendPos val="r"/>
      <c:overlay val="0"/>
      <c:txPr>
        <a:bodyPr/>
        <a:lstStyle/>
        <a:p>
          <a:pPr>
            <a:defRPr sz="105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000000000000244" l="0.70000000000000062" r="0.70000000000000062" t="0.75000000000000244" header="0.30000000000000032" footer="0.30000000000000032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BE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stacked"/>
        <c:varyColors val="0"/>
        <c:ser>
          <c:idx val="1"/>
          <c:order val="0"/>
          <c:tx>
            <c:strRef>
              <c:f>Indicateurs!$D$57</c:f>
              <c:strCache>
                <c:ptCount val="1"/>
                <c:pt idx="0">
                  <c:v>Nb risques acceptables</c:v>
                </c:pt>
              </c:strCache>
            </c:strRef>
          </c:tx>
          <c:spPr>
            <a:solidFill>
              <a:srgbClr val="66FF33"/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800" b="1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Indicateurs!$B$24:$B$27</c:f>
              <c:strCache>
                <c:ptCount val="4"/>
                <c:pt idx="0">
                  <c:v>Environnement/Contexte</c:v>
                </c:pt>
                <c:pt idx="1">
                  <c:v>Sous-Traitants/Fournisseurs</c:v>
                </c:pt>
                <c:pt idx="2">
                  <c:v>Scientifiques/Techniques</c:v>
                </c:pt>
                <c:pt idx="3">
                  <c:v>Organisationnels/Humains</c:v>
                </c:pt>
              </c:strCache>
            </c:strRef>
          </c:cat>
          <c:val>
            <c:numRef>
              <c:f>Indicateurs!$D$58:$D$61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1</c:v>
                </c:pt>
                <c:pt idx="3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9A0F-4558-9863-A75A40977213}"/>
            </c:ext>
          </c:extLst>
        </c:ser>
        <c:ser>
          <c:idx val="2"/>
          <c:order val="1"/>
          <c:tx>
            <c:strRef>
              <c:f>Indicateurs!$E$57</c:f>
              <c:strCache>
                <c:ptCount val="1"/>
                <c:pt idx="0">
                  <c:v>Nb risques acceptables sous-conditions</c:v>
                </c:pt>
              </c:strCache>
            </c:strRef>
          </c:tx>
          <c:spPr>
            <a:solidFill>
              <a:srgbClr val="FFFF00"/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800" b="1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Indicateurs!$B$24:$B$27</c:f>
              <c:strCache>
                <c:ptCount val="4"/>
                <c:pt idx="0">
                  <c:v>Environnement/Contexte</c:v>
                </c:pt>
                <c:pt idx="1">
                  <c:v>Sous-Traitants/Fournisseurs</c:v>
                </c:pt>
                <c:pt idx="2">
                  <c:v>Scientifiques/Techniques</c:v>
                </c:pt>
                <c:pt idx="3">
                  <c:v>Organisationnels/Humains</c:v>
                </c:pt>
              </c:strCache>
            </c:strRef>
          </c:cat>
          <c:val>
            <c:numRef>
              <c:f>Indicateurs!$E$58:$E$61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1</c:v>
                </c:pt>
                <c:pt idx="3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9A0F-4558-9863-A75A40977213}"/>
            </c:ext>
          </c:extLst>
        </c:ser>
        <c:ser>
          <c:idx val="3"/>
          <c:order val="2"/>
          <c:tx>
            <c:strRef>
              <c:f>Indicateurs!$F$57</c:f>
              <c:strCache>
                <c:ptCount val="1"/>
                <c:pt idx="0">
                  <c:v>Nb risques inacceptable</c:v>
                </c:pt>
              </c:strCache>
            </c:strRef>
          </c:tx>
          <c:spPr>
            <a:solidFill>
              <a:srgbClr val="FF0000"/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800" b="1">
                    <a:solidFill>
                      <a:sysClr val="windowText" lastClr="000000"/>
                    </a:solidFill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Indicateurs!$B$24:$B$27</c:f>
              <c:strCache>
                <c:ptCount val="4"/>
                <c:pt idx="0">
                  <c:v>Environnement/Contexte</c:v>
                </c:pt>
                <c:pt idx="1">
                  <c:v>Sous-Traitants/Fournisseurs</c:v>
                </c:pt>
                <c:pt idx="2">
                  <c:v>Scientifiques/Techniques</c:v>
                </c:pt>
                <c:pt idx="3">
                  <c:v>Organisationnels/Humains</c:v>
                </c:pt>
              </c:strCache>
            </c:strRef>
          </c:cat>
          <c:val>
            <c:numRef>
              <c:f>Indicateurs!$F$58:$F$61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9A0F-4558-9863-A75A4097721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121232768"/>
        <c:axId val="121238656"/>
        <c:axId val="0"/>
      </c:bar3DChart>
      <c:catAx>
        <c:axId val="121232768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sz="1200"/>
            </a:pPr>
            <a:endParaRPr lang="fr-FR"/>
          </a:p>
        </c:txPr>
        <c:crossAx val="121238656"/>
        <c:crosses val="autoZero"/>
        <c:auto val="1"/>
        <c:lblAlgn val="ctr"/>
        <c:lblOffset val="100"/>
        <c:noMultiLvlLbl val="0"/>
      </c:catAx>
      <c:valAx>
        <c:axId val="12123865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21232768"/>
        <c:crosses val="autoZero"/>
        <c:crossBetween val="between"/>
        <c:majorUnit val="1"/>
        <c:minorUnit val="1"/>
      </c:valAx>
    </c:plotArea>
    <c:legend>
      <c:legendPos val="r"/>
      <c:overlay val="0"/>
      <c:txPr>
        <a:bodyPr/>
        <a:lstStyle/>
        <a:p>
          <a:pPr>
            <a:defRPr sz="105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000000000000266" l="0.70000000000000062" r="0.70000000000000062" t="0.75000000000000266" header="0.30000000000000032" footer="0.30000000000000032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BE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rgbClr val="FFFF0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0-CCB6-4CF3-8BC8-FE2381DFE91A}"/>
              </c:ext>
            </c:extLst>
          </c:dPt>
          <c:dPt>
            <c:idx val="1"/>
            <c:bubble3D val="0"/>
            <c:spPr>
              <a:solidFill>
                <a:srgbClr val="66FF33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CCB6-4CF3-8BC8-FE2381DFE91A}"/>
              </c:ext>
            </c:extLst>
          </c:dPt>
          <c:dPt>
            <c:idx val="2"/>
            <c:bubble3D val="0"/>
            <c:spPr>
              <a:solidFill>
                <a:srgbClr val="66FF33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2-CCB6-4CF3-8BC8-FE2381DFE91A}"/>
              </c:ext>
            </c:extLst>
          </c:dPt>
          <c:dPt>
            <c:idx val="3"/>
            <c:bubble3D val="0"/>
            <c:spPr>
              <a:solidFill>
                <a:srgbClr val="FFFF0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CCB6-4CF3-8BC8-FE2381DFE91A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600" b="1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Indicateurs!$I$9:$I$10</c:f>
              <c:strCache>
                <c:ptCount val="2"/>
                <c:pt idx="0">
                  <c:v>Survenus</c:v>
                </c:pt>
                <c:pt idx="1">
                  <c:v>Non survenus</c:v>
                </c:pt>
              </c:strCache>
            </c:strRef>
          </c:cat>
          <c:val>
            <c:numRef>
              <c:f>Indicateurs!$K$9:$K$10</c:f>
              <c:numCache>
                <c:formatCode>0%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CCB6-4CF3-8BC8-FE2381DFE91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  <c:txPr>
        <a:bodyPr/>
        <a:lstStyle/>
        <a:p>
          <a:pPr>
            <a:defRPr sz="110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000000000000289" l="0.70000000000000062" r="0.70000000000000062" t="0.75000000000000289" header="0.30000000000000032" footer="0.30000000000000032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BE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rgbClr val="66FF33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0-5BF9-4C78-86A0-9105C4F4CEFB}"/>
              </c:ext>
            </c:extLst>
          </c:dPt>
          <c:dPt>
            <c:idx val="1"/>
            <c:bubble3D val="0"/>
            <c:spPr>
              <a:solidFill>
                <a:srgbClr val="FF000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5BF9-4C78-86A0-9105C4F4CEFB}"/>
              </c:ext>
            </c:extLst>
          </c:dPt>
          <c:dPt>
            <c:idx val="2"/>
            <c:bubble3D val="0"/>
            <c:spPr>
              <a:solidFill>
                <a:srgbClr val="66FF33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2-5BF9-4C78-86A0-9105C4F4CEFB}"/>
              </c:ext>
            </c:extLst>
          </c:dPt>
          <c:dPt>
            <c:idx val="3"/>
            <c:bubble3D val="0"/>
            <c:spPr>
              <a:solidFill>
                <a:srgbClr val="FFFF0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5BF9-4C78-86A0-9105C4F4CEFB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600" b="1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Indicateurs!$I$24:$I$25</c:f>
              <c:strCache>
                <c:ptCount val="2"/>
                <c:pt idx="0">
                  <c:v>Maîtrisés</c:v>
                </c:pt>
                <c:pt idx="1">
                  <c:v>Non Maîtrisé</c:v>
                </c:pt>
              </c:strCache>
            </c:strRef>
          </c:cat>
          <c:val>
            <c:numRef>
              <c:f>Indicateurs!$K$24:$K$25</c:f>
              <c:numCache>
                <c:formatCode>0%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5BF9-4C78-86A0-9105C4F4CEF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  <c:txPr>
        <a:bodyPr/>
        <a:lstStyle/>
        <a:p>
          <a:pPr>
            <a:defRPr sz="110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000000000000311" l="0.70000000000000062" r="0.70000000000000062" t="0.75000000000000311" header="0.30000000000000032" footer="0.30000000000000032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BE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rgbClr val="66FF33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0-52BF-4E00-AAE7-0E78A362C3A6}"/>
              </c:ext>
            </c:extLst>
          </c:dPt>
          <c:dPt>
            <c:idx val="1"/>
            <c:bubble3D val="0"/>
            <c:spPr>
              <a:solidFill>
                <a:srgbClr val="FF000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52BF-4E00-AAE7-0E78A362C3A6}"/>
              </c:ext>
            </c:extLst>
          </c:dPt>
          <c:dPt>
            <c:idx val="2"/>
            <c:bubble3D val="0"/>
            <c:spPr>
              <a:solidFill>
                <a:srgbClr val="66FF33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2-52BF-4E00-AAE7-0E78A362C3A6}"/>
              </c:ext>
            </c:extLst>
          </c:dPt>
          <c:dPt>
            <c:idx val="3"/>
            <c:bubble3D val="0"/>
            <c:spPr>
              <a:solidFill>
                <a:srgbClr val="FFFF0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52BF-4E00-AAE7-0E78A362C3A6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600" b="1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Indicateurs!$I$40:$I$41</c:f>
              <c:strCache>
                <c:ptCount val="2"/>
                <c:pt idx="0">
                  <c:v>Risques identifiés</c:v>
                </c:pt>
                <c:pt idx="1">
                  <c:v>Risques non identifiés</c:v>
                </c:pt>
              </c:strCache>
            </c:strRef>
          </c:cat>
          <c:val>
            <c:numRef>
              <c:f>Indicateurs!$K$40:$K$41</c:f>
              <c:numCache>
                <c:formatCode>0%</c:formatCode>
                <c:ptCount val="2"/>
                <c:pt idx="0">
                  <c:v>0.8666666666666667</c:v>
                </c:pt>
                <c:pt idx="1">
                  <c:v>0.13333333333333333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52BF-4E00-AAE7-0E78A362C3A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  <c:txPr>
        <a:bodyPr/>
        <a:lstStyle/>
        <a:p>
          <a:pPr>
            <a:defRPr sz="110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000000000000333" l="0.70000000000000062" r="0.70000000000000062" t="0.75000000000000333" header="0.30000000000000032" footer="0.30000000000000032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BE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rgbClr val="FFC00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0-389B-4067-8EF1-4878403C2EAC}"/>
              </c:ext>
            </c:extLst>
          </c:dPt>
          <c:dPt>
            <c:idx val="1"/>
            <c:bubble3D val="0"/>
            <c:spPr>
              <a:solidFill>
                <a:srgbClr val="FFFF0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389B-4067-8EF1-4878403C2EAC}"/>
              </c:ext>
            </c:extLst>
          </c:dPt>
          <c:dPt>
            <c:idx val="2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2-389B-4067-8EF1-4878403C2EAC}"/>
              </c:ext>
            </c:extLst>
          </c:dPt>
          <c:dPt>
            <c:idx val="3"/>
            <c:bubble3D val="0"/>
            <c:spPr>
              <a:solidFill>
                <a:srgbClr val="FFFF0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389B-4067-8EF1-4878403C2EAC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600" b="1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Indicateurs!$I$58:$I$60</c:f>
              <c:strCache>
                <c:ptCount val="3"/>
                <c:pt idx="0">
                  <c:v>Inférieure à une semaine</c:v>
                </c:pt>
                <c:pt idx="1">
                  <c:v>Entre une semaine et un mois</c:v>
                </c:pt>
                <c:pt idx="2">
                  <c:v>Plus de un mois</c:v>
                </c:pt>
              </c:strCache>
            </c:strRef>
          </c:cat>
          <c:val>
            <c:numRef>
              <c:f>Indicateurs!$K$58:$K$60</c:f>
              <c:numCache>
                <c:formatCode>0%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389B-4067-8EF1-4878403C2EA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  <c:txPr>
        <a:bodyPr/>
        <a:lstStyle/>
        <a:p>
          <a:pPr>
            <a:defRPr sz="110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000000000000355" l="0.70000000000000062" r="0.70000000000000062" t="0.75000000000000355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Capitalisation!A1"/><Relationship Id="rId3" Type="http://schemas.openxmlformats.org/officeDocument/2006/relationships/hyperlink" Target="#'Sous-Traitants,Fournisseurs'!A1"/><Relationship Id="rId7" Type="http://schemas.openxmlformats.org/officeDocument/2006/relationships/image" Target="../media/image1.jpeg"/><Relationship Id="rId2" Type="http://schemas.openxmlformats.org/officeDocument/2006/relationships/hyperlink" Target="#'Environnement,Contexte'!A1"/><Relationship Id="rId1" Type="http://schemas.openxmlformats.org/officeDocument/2006/relationships/hyperlink" Target="#Indicateurs!A1"/><Relationship Id="rId6" Type="http://schemas.openxmlformats.org/officeDocument/2006/relationships/hyperlink" Target="#'Plans d''actions'!A1"/><Relationship Id="rId5" Type="http://schemas.openxmlformats.org/officeDocument/2006/relationships/hyperlink" Target="#'Organisationnels,Humains'!A1"/><Relationship Id="rId4" Type="http://schemas.openxmlformats.org/officeDocument/2006/relationships/hyperlink" Target="#'Scientifiques,Techniques'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7.xml.rels><?xml version="1.0" encoding="UTF-8" standalone="yes"?>
<Relationships xmlns="http://schemas.openxmlformats.org/package/2006/relationships"><Relationship Id="rId8" Type="http://schemas.openxmlformats.org/officeDocument/2006/relationships/chart" Target="../charts/chart7.xml"/><Relationship Id="rId3" Type="http://schemas.openxmlformats.org/officeDocument/2006/relationships/chart" Target="../charts/chart2.xml"/><Relationship Id="rId7" Type="http://schemas.openxmlformats.org/officeDocument/2006/relationships/chart" Target="../charts/chart6.xml"/><Relationship Id="rId2" Type="http://schemas.openxmlformats.org/officeDocument/2006/relationships/chart" Target="../charts/chart1.xml"/><Relationship Id="rId1" Type="http://schemas.openxmlformats.org/officeDocument/2006/relationships/hyperlink" Target="#MENU!A1"/><Relationship Id="rId6" Type="http://schemas.openxmlformats.org/officeDocument/2006/relationships/chart" Target="../charts/chart5.xml"/><Relationship Id="rId5" Type="http://schemas.openxmlformats.org/officeDocument/2006/relationships/chart" Target="../charts/chart4.xml"/><Relationship Id="rId4" Type="http://schemas.openxmlformats.org/officeDocument/2006/relationships/chart" Target="../charts/chart3.xml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606957</xdr:colOff>
      <xdr:row>0</xdr:row>
      <xdr:rowOff>84363</xdr:rowOff>
    </xdr:from>
    <xdr:to>
      <xdr:col>8</xdr:col>
      <xdr:colOff>11206</xdr:colOff>
      <xdr:row>5</xdr:row>
      <xdr:rowOff>0</xdr:rowOff>
    </xdr:to>
    <xdr:sp macro="" textlink="">
      <xdr:nvSpPr>
        <xdr:cNvPr id="2" name="ZoneTexte 1"/>
        <xdr:cNvSpPr txBox="1"/>
      </xdr:nvSpPr>
      <xdr:spPr>
        <a:xfrm>
          <a:off x="3587722" y="84363"/>
          <a:ext cx="4626190" cy="879343"/>
        </a:xfrm>
        <a:prstGeom prst="rect">
          <a:avLst/>
        </a:prstGeom>
        <a:solidFill>
          <a:schemeClr val="accent1">
            <a:lumMod val="50000"/>
          </a:schemeClr>
        </a:solidFill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wrap="square" rtlCol="0" anchor="ctr"/>
        <a:lstStyle/>
        <a:p>
          <a:pPr algn="ctr"/>
          <a:r>
            <a:rPr lang="fr-FR" sz="1800" b="1" u="sng"/>
            <a:t>Chantier : </a:t>
          </a:r>
        </a:p>
        <a:p>
          <a:pPr algn="ctr"/>
          <a:r>
            <a:rPr lang="fr-FR" sz="1800" b="1"/>
            <a:t>Analyse des risques projet</a:t>
          </a:r>
        </a:p>
      </xdr:txBody>
    </xdr:sp>
    <xdr:clientData/>
  </xdr:twoCellAnchor>
  <xdr:twoCellAnchor>
    <xdr:from>
      <xdr:col>3</xdr:col>
      <xdr:colOff>265018</xdr:colOff>
      <xdr:row>13</xdr:row>
      <xdr:rowOff>17383</xdr:rowOff>
    </xdr:from>
    <xdr:to>
      <xdr:col>6</xdr:col>
      <xdr:colOff>445993</xdr:colOff>
      <xdr:row>14</xdr:row>
      <xdr:rowOff>224131</xdr:rowOff>
    </xdr:to>
    <xdr:sp macro="" textlink="">
      <xdr:nvSpPr>
        <xdr:cNvPr id="4" name="Rectangle 3">
          <a:hlinkClick xmlns:r="http://schemas.openxmlformats.org/officeDocument/2006/relationships" r:id="rId1"/>
        </xdr:cNvPr>
        <xdr:cNvSpPr/>
      </xdr:nvSpPr>
      <xdr:spPr>
        <a:xfrm>
          <a:off x="4657724" y="2818854"/>
          <a:ext cx="2466975" cy="587748"/>
        </a:xfrm>
        <a:prstGeom prst="rect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Indicateurs</a:t>
          </a:r>
        </a:p>
      </xdr:txBody>
    </xdr:sp>
    <xdr:clientData/>
  </xdr:twoCellAnchor>
  <xdr:twoCellAnchor>
    <xdr:from>
      <xdr:col>2</xdr:col>
      <xdr:colOff>281267</xdr:colOff>
      <xdr:row>22</xdr:row>
      <xdr:rowOff>235323</xdr:rowOff>
    </xdr:from>
    <xdr:to>
      <xdr:col>4</xdr:col>
      <xdr:colOff>504264</xdr:colOff>
      <xdr:row>25</xdr:row>
      <xdr:rowOff>77320</xdr:rowOff>
    </xdr:to>
    <xdr:sp macro="" textlink="">
      <xdr:nvSpPr>
        <xdr:cNvPr id="5" name="Rectangle 4">
          <a:hlinkClick xmlns:r="http://schemas.openxmlformats.org/officeDocument/2006/relationships" r:id="rId2"/>
        </xdr:cNvPr>
        <xdr:cNvSpPr/>
      </xdr:nvSpPr>
      <xdr:spPr>
        <a:xfrm>
          <a:off x="3911973" y="5121088"/>
          <a:ext cx="1746997" cy="603997"/>
        </a:xfrm>
        <a:prstGeom prst="rect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Environnement/</a:t>
          </a:r>
          <a:r>
            <a:rPr lang="fr-FR" sz="1100" b="1" baseline="0"/>
            <a:t> Contexte</a:t>
          </a:r>
          <a:endParaRPr lang="fr-FR" sz="1100" b="1"/>
        </a:p>
      </xdr:txBody>
    </xdr:sp>
    <xdr:clientData/>
  </xdr:twoCellAnchor>
  <xdr:twoCellAnchor>
    <xdr:from>
      <xdr:col>2</xdr:col>
      <xdr:colOff>285749</xdr:colOff>
      <xdr:row>26</xdr:row>
      <xdr:rowOff>161925</xdr:rowOff>
    </xdr:from>
    <xdr:to>
      <xdr:col>4</xdr:col>
      <xdr:colOff>581024</xdr:colOff>
      <xdr:row>29</xdr:row>
      <xdr:rowOff>133350</xdr:rowOff>
    </xdr:to>
    <xdr:sp macro="" textlink="">
      <xdr:nvSpPr>
        <xdr:cNvPr id="6" name="Rectangle 5">
          <a:hlinkClick xmlns:r="http://schemas.openxmlformats.org/officeDocument/2006/relationships" r:id="rId3"/>
        </xdr:cNvPr>
        <xdr:cNvSpPr/>
      </xdr:nvSpPr>
      <xdr:spPr>
        <a:xfrm>
          <a:off x="3914774" y="3228975"/>
          <a:ext cx="1819275" cy="542925"/>
        </a:xfrm>
        <a:prstGeom prst="rect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Sous-traitants/Fournisseurs</a:t>
          </a:r>
        </a:p>
      </xdr:txBody>
    </xdr:sp>
    <xdr:clientData/>
  </xdr:twoCellAnchor>
  <xdr:twoCellAnchor>
    <xdr:from>
      <xdr:col>5</xdr:col>
      <xdr:colOff>390524</xdr:colOff>
      <xdr:row>22</xdr:row>
      <xdr:rowOff>180975</xdr:rowOff>
    </xdr:from>
    <xdr:to>
      <xdr:col>7</xdr:col>
      <xdr:colOff>552449</xdr:colOff>
      <xdr:row>25</xdr:row>
      <xdr:rowOff>142875</xdr:rowOff>
    </xdr:to>
    <xdr:sp macro="" textlink="">
      <xdr:nvSpPr>
        <xdr:cNvPr id="7" name="Rectangle 6">
          <a:hlinkClick xmlns:r="http://schemas.openxmlformats.org/officeDocument/2006/relationships" r:id="rId4"/>
        </xdr:cNvPr>
        <xdr:cNvSpPr/>
      </xdr:nvSpPr>
      <xdr:spPr>
        <a:xfrm>
          <a:off x="6305549" y="2476500"/>
          <a:ext cx="1685925" cy="542925"/>
        </a:xfrm>
        <a:prstGeom prst="rect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 baseline="0"/>
            <a:t>Scientifiques/Techniques</a:t>
          </a:r>
          <a:endParaRPr lang="fr-FR" sz="1100" b="1"/>
        </a:p>
      </xdr:txBody>
    </xdr:sp>
    <xdr:clientData/>
  </xdr:twoCellAnchor>
  <xdr:twoCellAnchor>
    <xdr:from>
      <xdr:col>5</xdr:col>
      <xdr:colOff>342899</xdr:colOff>
      <xdr:row>26</xdr:row>
      <xdr:rowOff>180975</xdr:rowOff>
    </xdr:from>
    <xdr:to>
      <xdr:col>7</xdr:col>
      <xdr:colOff>619125</xdr:colOff>
      <xdr:row>29</xdr:row>
      <xdr:rowOff>152400</xdr:rowOff>
    </xdr:to>
    <xdr:sp macro="" textlink="">
      <xdr:nvSpPr>
        <xdr:cNvPr id="8" name="Rectangle 7">
          <a:hlinkClick xmlns:r="http://schemas.openxmlformats.org/officeDocument/2006/relationships" r:id="rId5"/>
        </xdr:cNvPr>
        <xdr:cNvSpPr/>
      </xdr:nvSpPr>
      <xdr:spPr>
        <a:xfrm>
          <a:off x="6257924" y="3295650"/>
          <a:ext cx="1800226" cy="542925"/>
        </a:xfrm>
        <a:prstGeom prst="rect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Organisationnels/Humains</a:t>
          </a:r>
        </a:p>
      </xdr:txBody>
    </xdr:sp>
    <xdr:clientData/>
  </xdr:twoCellAnchor>
  <xdr:twoCellAnchor>
    <xdr:from>
      <xdr:col>3</xdr:col>
      <xdr:colOff>285189</xdr:colOff>
      <xdr:row>15</xdr:row>
      <xdr:rowOff>143438</xdr:rowOff>
    </xdr:from>
    <xdr:to>
      <xdr:col>6</xdr:col>
      <xdr:colOff>481853</xdr:colOff>
      <xdr:row>17</xdr:row>
      <xdr:rowOff>33620</xdr:rowOff>
    </xdr:to>
    <xdr:sp macro="" textlink="">
      <xdr:nvSpPr>
        <xdr:cNvPr id="9" name="Rectangle 8">
          <a:hlinkClick xmlns:r="http://schemas.openxmlformats.org/officeDocument/2006/relationships" r:id="rId6"/>
        </xdr:cNvPr>
        <xdr:cNvSpPr/>
      </xdr:nvSpPr>
      <xdr:spPr>
        <a:xfrm>
          <a:off x="4677895" y="3639673"/>
          <a:ext cx="2482664" cy="584947"/>
        </a:xfrm>
        <a:prstGeom prst="rect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Plans d'actions</a:t>
          </a:r>
        </a:p>
      </xdr:txBody>
    </xdr:sp>
    <xdr:clientData/>
  </xdr:twoCellAnchor>
  <xdr:twoCellAnchor>
    <xdr:from>
      <xdr:col>3</xdr:col>
      <xdr:colOff>272142</xdr:colOff>
      <xdr:row>9</xdr:row>
      <xdr:rowOff>123670</xdr:rowOff>
    </xdr:from>
    <xdr:to>
      <xdr:col>6</xdr:col>
      <xdr:colOff>453117</xdr:colOff>
      <xdr:row>12</xdr:row>
      <xdr:rowOff>87971</xdr:rowOff>
    </xdr:to>
    <xdr:sp macro="[0]!AppelerUserForm1" textlink="">
      <xdr:nvSpPr>
        <xdr:cNvPr id="11" name="Rectangle 10"/>
        <xdr:cNvSpPr/>
      </xdr:nvSpPr>
      <xdr:spPr>
        <a:xfrm>
          <a:off x="4664848" y="2028670"/>
          <a:ext cx="2466975" cy="547007"/>
        </a:xfrm>
        <a:prstGeom prst="rect">
          <a:avLst/>
        </a:prstGeom>
      </xdr:spPr>
      <xdr:style>
        <a:lnRef idx="3">
          <a:schemeClr val="lt1"/>
        </a:lnRef>
        <a:fillRef idx="1">
          <a:schemeClr val="accent6"/>
        </a:fillRef>
        <a:effectRef idx="1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Méthodologie</a:t>
          </a: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8283</xdr:colOff>
      <xdr:row>5</xdr:row>
      <xdr:rowOff>0</xdr:rowOff>
    </xdr:to>
    <xdr:pic>
      <xdr:nvPicPr>
        <xdr:cNvPr id="1025" name="Picture 1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7" cstate="print"/>
        <a:srcRect/>
        <a:stretch>
          <a:fillRect/>
        </a:stretch>
      </xdr:blipFill>
      <xdr:spPr bwMode="auto">
        <a:xfrm>
          <a:off x="0" y="0"/>
          <a:ext cx="2989608" cy="962025"/>
        </a:xfrm>
        <a:prstGeom prst="rect">
          <a:avLst/>
        </a:prstGeom>
        <a:noFill/>
      </xdr:spPr>
    </xdr:pic>
    <xdr:clientData/>
  </xdr:twoCellAnchor>
  <xdr:twoCellAnchor>
    <xdr:from>
      <xdr:col>3</xdr:col>
      <xdr:colOff>280707</xdr:colOff>
      <xdr:row>17</xdr:row>
      <xdr:rowOff>251014</xdr:rowOff>
    </xdr:from>
    <xdr:to>
      <xdr:col>6</xdr:col>
      <xdr:colOff>477371</xdr:colOff>
      <xdr:row>19</xdr:row>
      <xdr:rowOff>141196</xdr:rowOff>
    </xdr:to>
    <xdr:sp macro="" textlink="">
      <xdr:nvSpPr>
        <xdr:cNvPr id="17" name="Rectangle 16">
          <a:hlinkClick xmlns:r="http://schemas.openxmlformats.org/officeDocument/2006/relationships" r:id="rId8"/>
        </xdr:cNvPr>
        <xdr:cNvSpPr/>
      </xdr:nvSpPr>
      <xdr:spPr>
        <a:xfrm>
          <a:off x="4673413" y="4442014"/>
          <a:ext cx="2482664" cy="584947"/>
        </a:xfrm>
        <a:prstGeom prst="rect">
          <a:avLst/>
        </a:prstGeom>
        <a:solidFill>
          <a:srgbClr val="92D050"/>
        </a:solidFill>
      </xdr:spPr>
      <xdr:style>
        <a:lnRef idx="3">
          <a:schemeClr val="lt1"/>
        </a:lnRef>
        <a:fillRef idx="1">
          <a:schemeClr val="accent3"/>
        </a:fillRef>
        <a:effectRef idx="1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Capitalisation</a:t>
          </a:r>
        </a:p>
      </xdr:txBody>
    </xdr:sp>
    <xdr:clientData/>
  </xdr:twoCellAnchor>
  <xdr:twoCellAnchor>
    <xdr:from>
      <xdr:col>1</xdr:col>
      <xdr:colOff>638175</xdr:colOff>
      <xdr:row>32</xdr:row>
      <xdr:rowOff>57150</xdr:rowOff>
    </xdr:from>
    <xdr:to>
      <xdr:col>3</xdr:col>
      <xdr:colOff>390525</xdr:colOff>
      <xdr:row>34</xdr:row>
      <xdr:rowOff>66675</xdr:rowOff>
    </xdr:to>
    <xdr:sp macro="[0]!AppelerUserForm14" textlink="">
      <xdr:nvSpPr>
        <xdr:cNvPr id="12" name="Rectangle à coins arrondis 11"/>
        <xdr:cNvSpPr/>
      </xdr:nvSpPr>
      <xdr:spPr>
        <a:xfrm>
          <a:off x="3619500" y="7648575"/>
          <a:ext cx="1162050" cy="390525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/>
            <a:t>Déclarer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138545</xdr:colOff>
      <xdr:row>0</xdr:row>
      <xdr:rowOff>121226</xdr:rowOff>
    </xdr:from>
    <xdr:to>
      <xdr:col>0</xdr:col>
      <xdr:colOff>1333500</xdr:colOff>
      <xdr:row>0</xdr:row>
      <xdr:rowOff>710045</xdr:rowOff>
    </xdr:to>
    <xdr:sp macro="" textlink="">
      <xdr:nvSpPr>
        <xdr:cNvPr id="2" name="Flèche gauche 1">
          <a:hlinkClick xmlns:r="http://schemas.openxmlformats.org/officeDocument/2006/relationships" r:id="rId1"/>
        </xdr:cNvPr>
        <xdr:cNvSpPr/>
      </xdr:nvSpPr>
      <xdr:spPr>
        <a:xfrm>
          <a:off x="138545" y="121226"/>
          <a:ext cx="1194955" cy="588819"/>
        </a:xfrm>
        <a:prstGeom prst="leftArrow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517814</xdr:colOff>
      <xdr:row>0</xdr:row>
      <xdr:rowOff>115114</xdr:rowOff>
    </xdr:from>
    <xdr:to>
      <xdr:col>1</xdr:col>
      <xdr:colOff>3186545</xdr:colOff>
      <xdr:row>0</xdr:row>
      <xdr:rowOff>721251</xdr:rowOff>
    </xdr:to>
    <xdr:sp macro="[0]!AppelerUserForm9" textlink="">
      <xdr:nvSpPr>
        <xdr:cNvPr id="3" name="Rectangle à coins arrondis 2"/>
        <xdr:cNvSpPr/>
      </xdr:nvSpPr>
      <xdr:spPr>
        <a:xfrm>
          <a:off x="1279814" y="115114"/>
          <a:ext cx="2668731" cy="606137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Grille de criticité</a:t>
          </a:r>
          <a:endParaRPr lang="fr-FR" sz="2400" b="1"/>
        </a:p>
      </xdr:txBody>
    </xdr:sp>
    <xdr:clientData/>
  </xdr:twoCellAnchor>
  <xdr:twoCellAnchor>
    <xdr:from>
      <xdr:col>4</xdr:col>
      <xdr:colOff>396587</xdr:colOff>
      <xdr:row>0</xdr:row>
      <xdr:rowOff>115114</xdr:rowOff>
    </xdr:from>
    <xdr:to>
      <xdr:col>5</xdr:col>
      <xdr:colOff>796636</xdr:colOff>
      <xdr:row>0</xdr:row>
      <xdr:rowOff>721251</xdr:rowOff>
    </xdr:to>
    <xdr:sp macro="[0]!AppelerUserForm13" textlink="">
      <xdr:nvSpPr>
        <xdr:cNvPr id="4" name="Rectangle à coins arrondis 3"/>
        <xdr:cNvSpPr/>
      </xdr:nvSpPr>
      <xdr:spPr>
        <a:xfrm>
          <a:off x="11255087" y="115114"/>
          <a:ext cx="3119004" cy="606137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Classification</a:t>
          </a:r>
          <a:r>
            <a:rPr lang="fr-FR" sz="2400" b="0" cap="none" spc="0" baseline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 risques</a:t>
          </a:r>
          <a:endParaRPr lang="fr-FR" sz="2400" b="1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138545</xdr:colOff>
      <xdr:row>0</xdr:row>
      <xdr:rowOff>121226</xdr:rowOff>
    </xdr:from>
    <xdr:to>
      <xdr:col>0</xdr:col>
      <xdr:colOff>1333500</xdr:colOff>
      <xdr:row>0</xdr:row>
      <xdr:rowOff>710045</xdr:rowOff>
    </xdr:to>
    <xdr:sp macro="" textlink="">
      <xdr:nvSpPr>
        <xdr:cNvPr id="2" name="Flèche gauche 1">
          <a:hlinkClick xmlns:r="http://schemas.openxmlformats.org/officeDocument/2006/relationships" r:id="rId1"/>
        </xdr:cNvPr>
        <xdr:cNvSpPr/>
      </xdr:nvSpPr>
      <xdr:spPr>
        <a:xfrm>
          <a:off x="138545" y="121226"/>
          <a:ext cx="1194955" cy="588819"/>
        </a:xfrm>
        <a:prstGeom prst="leftArrow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344630</xdr:colOff>
      <xdr:row>0</xdr:row>
      <xdr:rowOff>103909</xdr:rowOff>
    </xdr:from>
    <xdr:to>
      <xdr:col>1</xdr:col>
      <xdr:colOff>2770909</xdr:colOff>
      <xdr:row>0</xdr:row>
      <xdr:rowOff>710046</xdr:rowOff>
    </xdr:to>
    <xdr:sp macro="[0]!AppelerUserForm9" textlink="">
      <xdr:nvSpPr>
        <xdr:cNvPr id="3" name="Rectangle à coins arrondis 2"/>
        <xdr:cNvSpPr/>
      </xdr:nvSpPr>
      <xdr:spPr>
        <a:xfrm>
          <a:off x="1106630" y="103909"/>
          <a:ext cx="2426279" cy="606137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Grille de criticité</a:t>
          </a:r>
          <a:endParaRPr lang="fr-FR" sz="2400" b="1"/>
        </a:p>
      </xdr:txBody>
    </xdr:sp>
    <xdr:clientData/>
  </xdr:twoCellAnchor>
  <xdr:twoCellAnchor>
    <xdr:from>
      <xdr:col>4</xdr:col>
      <xdr:colOff>259772</xdr:colOff>
      <xdr:row>0</xdr:row>
      <xdr:rowOff>121227</xdr:rowOff>
    </xdr:from>
    <xdr:to>
      <xdr:col>5</xdr:col>
      <xdr:colOff>659821</xdr:colOff>
      <xdr:row>0</xdr:row>
      <xdr:rowOff>727364</xdr:rowOff>
    </xdr:to>
    <xdr:sp macro="[0]!AppelerUserForm13" textlink="">
      <xdr:nvSpPr>
        <xdr:cNvPr id="4" name="Rectangle à coins arrondis 3"/>
        <xdr:cNvSpPr/>
      </xdr:nvSpPr>
      <xdr:spPr>
        <a:xfrm>
          <a:off x="11118272" y="121227"/>
          <a:ext cx="3119004" cy="606137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Classification</a:t>
          </a:r>
          <a:r>
            <a:rPr lang="fr-FR" sz="2400" b="0" cap="none" spc="0" baseline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 risques</a:t>
          </a:r>
          <a:endParaRPr lang="fr-FR" sz="2400" b="1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138545</xdr:colOff>
      <xdr:row>0</xdr:row>
      <xdr:rowOff>121226</xdr:rowOff>
    </xdr:from>
    <xdr:to>
      <xdr:col>0</xdr:col>
      <xdr:colOff>1333500</xdr:colOff>
      <xdr:row>0</xdr:row>
      <xdr:rowOff>710045</xdr:rowOff>
    </xdr:to>
    <xdr:sp macro="" textlink="">
      <xdr:nvSpPr>
        <xdr:cNvPr id="2" name="Flèche gauche 1">
          <a:hlinkClick xmlns:r="http://schemas.openxmlformats.org/officeDocument/2006/relationships" r:id="rId1"/>
        </xdr:cNvPr>
        <xdr:cNvSpPr/>
      </xdr:nvSpPr>
      <xdr:spPr>
        <a:xfrm>
          <a:off x="138545" y="121226"/>
          <a:ext cx="1194955" cy="588819"/>
        </a:xfrm>
        <a:prstGeom prst="leftArrow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360218</xdr:colOff>
      <xdr:row>0</xdr:row>
      <xdr:rowOff>128154</xdr:rowOff>
    </xdr:from>
    <xdr:to>
      <xdr:col>1</xdr:col>
      <xdr:colOff>2892135</xdr:colOff>
      <xdr:row>0</xdr:row>
      <xdr:rowOff>734291</xdr:rowOff>
    </xdr:to>
    <xdr:sp macro="[0]!AppelerUserForm9" textlink="">
      <xdr:nvSpPr>
        <xdr:cNvPr id="3" name="Rectangle à coins arrondis 2"/>
        <xdr:cNvSpPr/>
      </xdr:nvSpPr>
      <xdr:spPr>
        <a:xfrm>
          <a:off x="1122218" y="128154"/>
          <a:ext cx="2531917" cy="606137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Grille de criticité</a:t>
          </a:r>
          <a:endParaRPr lang="fr-FR" sz="2400" b="1"/>
        </a:p>
      </xdr:txBody>
    </xdr:sp>
    <xdr:clientData/>
  </xdr:twoCellAnchor>
  <xdr:twoCellAnchor>
    <xdr:from>
      <xdr:col>4</xdr:col>
      <xdr:colOff>363681</xdr:colOff>
      <xdr:row>0</xdr:row>
      <xdr:rowOff>138545</xdr:rowOff>
    </xdr:from>
    <xdr:to>
      <xdr:col>5</xdr:col>
      <xdr:colOff>763730</xdr:colOff>
      <xdr:row>0</xdr:row>
      <xdr:rowOff>744682</xdr:rowOff>
    </xdr:to>
    <xdr:sp macro="[0]!AppelerUserForm13" textlink="">
      <xdr:nvSpPr>
        <xdr:cNvPr id="4" name="Rectangle à coins arrondis 3"/>
        <xdr:cNvSpPr/>
      </xdr:nvSpPr>
      <xdr:spPr>
        <a:xfrm>
          <a:off x="11222181" y="138545"/>
          <a:ext cx="3119004" cy="606137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Classification</a:t>
          </a:r>
          <a:r>
            <a:rPr lang="fr-FR" sz="2400" b="0" cap="none" spc="0" baseline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 risques</a:t>
          </a:r>
          <a:endParaRPr lang="fr-FR" sz="2400" b="1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138545</xdr:colOff>
      <xdr:row>0</xdr:row>
      <xdr:rowOff>121226</xdr:rowOff>
    </xdr:from>
    <xdr:to>
      <xdr:col>0</xdr:col>
      <xdr:colOff>1506682</xdr:colOff>
      <xdr:row>0</xdr:row>
      <xdr:rowOff>710045</xdr:rowOff>
    </xdr:to>
    <xdr:sp macro="" textlink="">
      <xdr:nvSpPr>
        <xdr:cNvPr id="2" name="Flèche gauche 1">
          <a:hlinkClick xmlns:r="http://schemas.openxmlformats.org/officeDocument/2006/relationships" r:id="rId1"/>
        </xdr:cNvPr>
        <xdr:cNvSpPr/>
      </xdr:nvSpPr>
      <xdr:spPr>
        <a:xfrm>
          <a:off x="138545" y="121226"/>
          <a:ext cx="1368137" cy="588819"/>
        </a:xfrm>
        <a:prstGeom prst="leftArrow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221672</xdr:colOff>
      <xdr:row>0</xdr:row>
      <xdr:rowOff>121227</xdr:rowOff>
    </xdr:from>
    <xdr:to>
      <xdr:col>1</xdr:col>
      <xdr:colOff>2701637</xdr:colOff>
      <xdr:row>0</xdr:row>
      <xdr:rowOff>727364</xdr:rowOff>
    </xdr:to>
    <xdr:sp macro="[0]!AppelerUserForm9" textlink="">
      <xdr:nvSpPr>
        <xdr:cNvPr id="3" name="Rectangle à coins arrondis 2"/>
        <xdr:cNvSpPr/>
      </xdr:nvSpPr>
      <xdr:spPr>
        <a:xfrm>
          <a:off x="1936172" y="121227"/>
          <a:ext cx="2479965" cy="606137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Grille de criticité</a:t>
          </a:r>
          <a:endParaRPr lang="fr-FR" sz="2400" b="1"/>
        </a:p>
      </xdr:txBody>
    </xdr:sp>
    <xdr:clientData/>
  </xdr:twoCellAnchor>
  <xdr:twoCellAnchor>
    <xdr:from>
      <xdr:col>4</xdr:col>
      <xdr:colOff>329046</xdr:colOff>
      <xdr:row>0</xdr:row>
      <xdr:rowOff>155863</xdr:rowOff>
    </xdr:from>
    <xdr:to>
      <xdr:col>5</xdr:col>
      <xdr:colOff>729095</xdr:colOff>
      <xdr:row>0</xdr:row>
      <xdr:rowOff>762000</xdr:rowOff>
    </xdr:to>
    <xdr:sp macro="[0]!AppelerUserForm13" textlink="">
      <xdr:nvSpPr>
        <xdr:cNvPr id="4" name="Rectangle à coins arrondis 3"/>
        <xdr:cNvSpPr/>
      </xdr:nvSpPr>
      <xdr:spPr>
        <a:xfrm>
          <a:off x="11187546" y="155863"/>
          <a:ext cx="3119004" cy="606137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Classification</a:t>
          </a:r>
          <a:r>
            <a:rPr lang="fr-FR" sz="2400" b="0" cap="none" spc="0" baseline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 risques</a:t>
          </a:r>
          <a:endParaRPr lang="fr-FR" sz="2400" b="1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108858</xdr:colOff>
      <xdr:row>0</xdr:row>
      <xdr:rowOff>111330</xdr:rowOff>
    </xdr:from>
    <xdr:to>
      <xdr:col>1</xdr:col>
      <xdr:colOff>242454</xdr:colOff>
      <xdr:row>0</xdr:row>
      <xdr:rowOff>570262</xdr:rowOff>
    </xdr:to>
    <xdr:sp macro="" textlink="">
      <xdr:nvSpPr>
        <xdr:cNvPr id="2" name="Flèche gauche 1">
          <a:hlinkClick xmlns:r="http://schemas.openxmlformats.org/officeDocument/2006/relationships" r:id="rId1"/>
        </xdr:cNvPr>
        <xdr:cNvSpPr/>
      </xdr:nvSpPr>
      <xdr:spPr>
        <a:xfrm>
          <a:off x="108858" y="111330"/>
          <a:ext cx="670460" cy="458932"/>
        </a:xfrm>
        <a:prstGeom prst="leftArrow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586948</xdr:colOff>
      <xdr:row>1</xdr:row>
      <xdr:rowOff>239182</xdr:rowOff>
    </xdr:from>
    <xdr:to>
      <xdr:col>1</xdr:col>
      <xdr:colOff>2532783</xdr:colOff>
      <xdr:row>2</xdr:row>
      <xdr:rowOff>30271</xdr:rowOff>
    </xdr:to>
    <xdr:sp macro="[0]!Trier" textlink="">
      <xdr:nvSpPr>
        <xdr:cNvPr id="3" name="Rectangle à coins arrondis 2"/>
        <xdr:cNvSpPr/>
      </xdr:nvSpPr>
      <xdr:spPr>
        <a:xfrm>
          <a:off x="1124830" y="933947"/>
          <a:ext cx="1945835" cy="530677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Trier</a:t>
          </a:r>
          <a:endParaRPr lang="fr-FR" sz="2400" b="1"/>
        </a:p>
      </xdr:txBody>
    </xdr:sp>
    <xdr:clientData/>
  </xdr:twoCellAnchor>
  <xdr:twoCellAnchor>
    <xdr:from>
      <xdr:col>1</xdr:col>
      <xdr:colOff>598901</xdr:colOff>
      <xdr:row>0</xdr:row>
      <xdr:rowOff>215752</xdr:rowOff>
    </xdr:from>
    <xdr:to>
      <xdr:col>1</xdr:col>
      <xdr:colOff>2526194</xdr:colOff>
      <xdr:row>1</xdr:row>
      <xdr:rowOff>51664</xdr:rowOff>
    </xdr:to>
    <xdr:sp macro="[0]!Importations" textlink="">
      <xdr:nvSpPr>
        <xdr:cNvPr id="4" name="Rectangle à coins arrondis 3"/>
        <xdr:cNvSpPr/>
      </xdr:nvSpPr>
      <xdr:spPr>
        <a:xfrm>
          <a:off x="1136783" y="215752"/>
          <a:ext cx="1927293" cy="530677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Importer</a:t>
          </a:r>
          <a:endParaRPr lang="fr-FR" sz="2400" b="1"/>
        </a:p>
      </xdr:txBody>
    </xdr:sp>
    <xdr:clientData/>
  </xdr:twoCellAnchor>
  <xdr:twoCellAnchor>
    <xdr:from>
      <xdr:col>1</xdr:col>
      <xdr:colOff>562500</xdr:colOff>
      <xdr:row>2</xdr:row>
      <xdr:rowOff>224035</xdr:rowOff>
    </xdr:from>
    <xdr:to>
      <xdr:col>1</xdr:col>
      <xdr:colOff>2555961</xdr:colOff>
      <xdr:row>3</xdr:row>
      <xdr:rowOff>252485</xdr:rowOff>
    </xdr:to>
    <xdr:sp macro="[0]!AppelerUserForm12" textlink="">
      <xdr:nvSpPr>
        <xdr:cNvPr id="5" name="Rectangle à coins arrondis 4"/>
        <xdr:cNvSpPr/>
      </xdr:nvSpPr>
      <xdr:spPr>
        <a:xfrm>
          <a:off x="1100382" y="1658388"/>
          <a:ext cx="1993461" cy="532715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Imprimer</a:t>
          </a:r>
          <a:endParaRPr lang="fr-FR" sz="2400" b="1"/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157843</xdr:colOff>
      <xdr:row>0</xdr:row>
      <xdr:rowOff>174172</xdr:rowOff>
    </xdr:from>
    <xdr:to>
      <xdr:col>1</xdr:col>
      <xdr:colOff>34018</xdr:colOff>
      <xdr:row>2</xdr:row>
      <xdr:rowOff>172090</xdr:rowOff>
    </xdr:to>
    <xdr:sp macro="" textlink="">
      <xdr:nvSpPr>
        <xdr:cNvPr id="2" name="Flèche gauche 1">
          <a:hlinkClick xmlns:r="http://schemas.openxmlformats.org/officeDocument/2006/relationships" r:id="rId1"/>
        </xdr:cNvPr>
        <xdr:cNvSpPr/>
      </xdr:nvSpPr>
      <xdr:spPr>
        <a:xfrm>
          <a:off x="157843" y="174172"/>
          <a:ext cx="638175" cy="378918"/>
        </a:xfrm>
        <a:prstGeom prst="leftArrow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183697</xdr:colOff>
      <xdr:row>6</xdr:row>
      <xdr:rowOff>185057</xdr:rowOff>
    </xdr:from>
    <xdr:to>
      <xdr:col>5</xdr:col>
      <xdr:colOff>2408465</xdr:colOff>
      <xdr:row>16</xdr:row>
      <xdr:rowOff>61232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748392</xdr:colOff>
      <xdr:row>28</xdr:row>
      <xdr:rowOff>13606</xdr:rowOff>
    </xdr:from>
    <xdr:to>
      <xdr:col>6</xdr:col>
      <xdr:colOff>1</xdr:colOff>
      <xdr:row>50</xdr:row>
      <xdr:rowOff>122465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761998</xdr:colOff>
      <xdr:row>61</xdr:row>
      <xdr:rowOff>176892</xdr:rowOff>
    </xdr:from>
    <xdr:to>
      <xdr:col>6</xdr:col>
      <xdr:colOff>0</xdr:colOff>
      <xdr:row>84</xdr:row>
      <xdr:rowOff>95251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11</xdr:col>
      <xdr:colOff>207819</xdr:colOff>
      <xdr:row>6</xdr:row>
      <xdr:rowOff>138546</xdr:rowOff>
    </xdr:from>
    <xdr:to>
      <xdr:col>17</xdr:col>
      <xdr:colOff>504265</xdr:colOff>
      <xdr:row>16</xdr:row>
      <xdr:rowOff>14721</xdr:rowOff>
    </xdr:to>
    <xdr:graphicFrame macro="">
      <xdr:nvGraphicFramePr>
        <xdr:cNvPr id="8" name="Graphique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11</xdr:col>
      <xdr:colOff>225137</xdr:colOff>
      <xdr:row>21</xdr:row>
      <xdr:rowOff>173182</xdr:rowOff>
    </xdr:from>
    <xdr:to>
      <xdr:col>17</xdr:col>
      <xdr:colOff>515471</xdr:colOff>
      <xdr:row>31</xdr:row>
      <xdr:rowOff>83992</xdr:rowOff>
    </xdr:to>
    <xdr:graphicFrame macro="">
      <xdr:nvGraphicFramePr>
        <xdr:cNvPr id="9" name="Graphique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11</xdr:col>
      <xdr:colOff>225137</xdr:colOff>
      <xdr:row>37</xdr:row>
      <xdr:rowOff>173181</xdr:rowOff>
    </xdr:from>
    <xdr:to>
      <xdr:col>17</xdr:col>
      <xdr:colOff>515471</xdr:colOff>
      <xdr:row>49</xdr:row>
      <xdr:rowOff>187900</xdr:rowOff>
    </xdr:to>
    <xdr:graphicFrame macro="">
      <xdr:nvGraphicFramePr>
        <xdr:cNvPr id="10" name="Graphique 9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11</xdr:col>
      <xdr:colOff>190500</xdr:colOff>
      <xdr:row>57</xdr:row>
      <xdr:rowOff>122464</xdr:rowOff>
    </xdr:from>
    <xdr:to>
      <xdr:col>17</xdr:col>
      <xdr:colOff>504265</xdr:colOff>
      <xdr:row>69</xdr:row>
      <xdr:rowOff>1111</xdr:rowOff>
    </xdr:to>
    <xdr:graphicFrame macro="">
      <xdr:nvGraphicFramePr>
        <xdr:cNvPr id="11" name="Graphique 10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1</xdr:col>
      <xdr:colOff>241528</xdr:colOff>
      <xdr:row>0</xdr:row>
      <xdr:rowOff>112259</xdr:rowOff>
    </xdr:from>
    <xdr:to>
      <xdr:col>1</xdr:col>
      <xdr:colOff>1850572</xdr:colOff>
      <xdr:row>2</xdr:row>
      <xdr:rowOff>312965</xdr:rowOff>
    </xdr:to>
    <xdr:sp macro="[0]!Macroimpression" textlink="">
      <xdr:nvSpPr>
        <xdr:cNvPr id="13" name="Rectangle à coins arrondis 12"/>
        <xdr:cNvSpPr/>
      </xdr:nvSpPr>
      <xdr:spPr>
        <a:xfrm>
          <a:off x="1003528" y="112259"/>
          <a:ext cx="1609044" cy="581706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Imprimer</a:t>
          </a:r>
          <a:endParaRPr lang="fr-FR" sz="2400" b="1"/>
        </a:p>
      </xdr:txBody>
    </xdr:sp>
    <xdr:clientData/>
  </xdr:twoCellAnchor>
  <xdr:twoCellAnchor>
    <xdr:from>
      <xdr:col>1</xdr:col>
      <xdr:colOff>2041071</xdr:colOff>
      <xdr:row>0</xdr:row>
      <xdr:rowOff>122464</xdr:rowOff>
    </xdr:from>
    <xdr:to>
      <xdr:col>2</xdr:col>
      <xdr:colOff>1350508</xdr:colOff>
      <xdr:row>2</xdr:row>
      <xdr:rowOff>323170</xdr:rowOff>
    </xdr:to>
    <xdr:sp macro="[0]!convert_selection_to_pdf" textlink="">
      <xdr:nvSpPr>
        <xdr:cNvPr id="14" name="Rectangle à coins arrondis 13"/>
        <xdr:cNvSpPr/>
      </xdr:nvSpPr>
      <xdr:spPr>
        <a:xfrm>
          <a:off x="2803071" y="122464"/>
          <a:ext cx="1609044" cy="581706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Reporting</a:t>
          </a:r>
          <a:endParaRPr lang="fr-FR" sz="2400" b="1"/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133350</xdr:colOff>
      <xdr:row>0</xdr:row>
      <xdr:rowOff>104775</xdr:rowOff>
    </xdr:from>
    <xdr:to>
      <xdr:col>0</xdr:col>
      <xdr:colOff>771525</xdr:colOff>
      <xdr:row>0</xdr:row>
      <xdr:rowOff>483693</xdr:rowOff>
    </xdr:to>
    <xdr:sp macro="" textlink="">
      <xdr:nvSpPr>
        <xdr:cNvPr id="4" name="Flèche gauche 3">
          <a:hlinkClick xmlns:r="http://schemas.openxmlformats.org/officeDocument/2006/relationships" r:id="rId1"/>
        </xdr:cNvPr>
        <xdr:cNvSpPr/>
      </xdr:nvSpPr>
      <xdr:spPr>
        <a:xfrm>
          <a:off x="133350" y="104775"/>
          <a:ext cx="638175" cy="378918"/>
        </a:xfrm>
        <a:prstGeom prst="leftArrow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4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6:K74"/>
  <sheetViews>
    <sheetView zoomScaleNormal="100" workbookViewId="0">
      <selection activeCell="L33" sqref="L33"/>
    </sheetView>
  </sheetViews>
  <sheetFormatPr baseColWidth="10" defaultRowHeight="15" x14ac:dyDescent="0.25"/>
  <cols>
    <col min="1" max="1" width="44.7109375" style="78" customWidth="1"/>
    <col min="2" max="2" width="9.7109375" style="1" customWidth="1"/>
    <col min="3" max="16384" width="11.42578125" style="1"/>
  </cols>
  <sheetData>
    <row r="6" spans="1:8" ht="15" hidden="1" customHeight="1" thickBot="1" x14ac:dyDescent="0.3"/>
    <row r="7" spans="1:8" ht="30" customHeight="1" thickBot="1" x14ac:dyDescent="0.3">
      <c r="A7" s="81" t="s">
        <v>96</v>
      </c>
    </row>
    <row r="8" spans="1:8" ht="30" customHeight="1" thickBot="1" x14ac:dyDescent="0.3">
      <c r="A8" s="108" t="e">
        <f>(((Indicateurs!K10)*0.5)+(Indicateurs!K24)+((Indicateurs!K40)*2))/0.35</f>
        <v>#DIV/0!</v>
      </c>
      <c r="C8" s="147" t="s">
        <v>107</v>
      </c>
      <c r="D8" s="148"/>
      <c r="E8" s="148"/>
      <c r="F8" s="148"/>
      <c r="G8" s="148"/>
      <c r="H8" s="149"/>
    </row>
    <row r="9" spans="1:8" ht="15" customHeight="1" x14ac:dyDescent="0.25">
      <c r="A9" s="154" t="s">
        <v>98</v>
      </c>
    </row>
    <row r="10" spans="1:8" ht="15" customHeight="1" x14ac:dyDescent="0.25">
      <c r="A10" s="153"/>
    </row>
    <row r="11" spans="1:8" x14ac:dyDescent="0.25">
      <c r="A11" s="155" t="s">
        <v>128</v>
      </c>
    </row>
    <row r="12" spans="1:8" ht="15.75" thickBot="1" x14ac:dyDescent="0.3">
      <c r="A12" s="156"/>
    </row>
    <row r="13" spans="1:8" ht="24.95" customHeight="1" x14ac:dyDescent="0.25">
      <c r="A13" s="80" t="s">
        <v>76</v>
      </c>
    </row>
    <row r="14" spans="1:8" ht="30" customHeight="1" x14ac:dyDescent="0.25">
      <c r="A14" s="84"/>
    </row>
    <row r="15" spans="1:8" ht="24.95" customHeight="1" x14ac:dyDescent="0.25">
      <c r="A15" s="81" t="s">
        <v>77</v>
      </c>
    </row>
    <row r="16" spans="1:8" ht="30" customHeight="1" x14ac:dyDescent="0.25">
      <c r="A16" s="82"/>
    </row>
    <row r="17" spans="1:8" ht="24.95" customHeight="1" x14ac:dyDescent="0.25">
      <c r="A17" s="81" t="s">
        <v>78</v>
      </c>
    </row>
    <row r="18" spans="1:8" ht="30" customHeight="1" x14ac:dyDescent="0.25">
      <c r="A18" s="82"/>
    </row>
    <row r="19" spans="1:8" ht="24.95" customHeight="1" x14ac:dyDescent="0.25">
      <c r="A19" s="81" t="s">
        <v>79</v>
      </c>
    </row>
    <row r="20" spans="1:8" ht="30" customHeight="1" x14ac:dyDescent="0.3">
      <c r="A20" s="83"/>
    </row>
    <row r="21" spans="1:8" ht="18" customHeight="1" x14ac:dyDescent="0.25">
      <c r="A21" s="153" t="s">
        <v>0</v>
      </c>
      <c r="C21" s="150" t="s">
        <v>5</v>
      </c>
      <c r="D21" s="150"/>
      <c r="E21" s="150"/>
      <c r="F21" s="150" t="s">
        <v>61</v>
      </c>
      <c r="G21" s="150"/>
      <c r="H21" s="150"/>
    </row>
    <row r="22" spans="1:8" ht="12" customHeight="1" thickBot="1" x14ac:dyDescent="0.3">
      <c r="A22" s="153"/>
      <c r="C22" s="151"/>
      <c r="D22" s="151"/>
      <c r="E22" s="151"/>
      <c r="F22" s="151"/>
      <c r="G22" s="151"/>
      <c r="H22" s="151"/>
    </row>
    <row r="23" spans="1:8" ht="15.75" thickTop="1" x14ac:dyDescent="0.25">
      <c r="A23" s="76"/>
      <c r="C23" s="5"/>
      <c r="D23" s="4"/>
      <c r="E23" s="6"/>
      <c r="F23" s="5"/>
      <c r="G23" s="4"/>
      <c r="H23" s="6"/>
    </row>
    <row r="24" spans="1:8" ht="15.75" thickBot="1" x14ac:dyDescent="0.3">
      <c r="A24" s="77"/>
      <c r="C24" s="5"/>
      <c r="D24" s="4"/>
      <c r="E24" s="6"/>
      <c r="F24" s="5"/>
      <c r="G24" s="4"/>
      <c r="H24" s="6"/>
    </row>
    <row r="25" spans="1:8" x14ac:dyDescent="0.25">
      <c r="A25" s="154" t="s">
        <v>1</v>
      </c>
      <c r="C25" s="5"/>
      <c r="D25" s="4"/>
      <c r="E25" s="6"/>
      <c r="F25" s="5"/>
      <c r="G25" s="4"/>
      <c r="H25" s="6"/>
    </row>
    <row r="26" spans="1:8" x14ac:dyDescent="0.25">
      <c r="A26" s="153"/>
      <c r="C26" s="5"/>
      <c r="D26" s="4"/>
      <c r="E26" s="6"/>
      <c r="F26" s="5"/>
      <c r="G26" s="4"/>
      <c r="H26" s="6"/>
    </row>
    <row r="27" spans="1:8" x14ac:dyDescent="0.25">
      <c r="A27" s="133"/>
      <c r="C27" s="5"/>
      <c r="D27" s="4"/>
      <c r="E27" s="6"/>
      <c r="F27" s="5"/>
      <c r="G27" s="4"/>
      <c r="H27" s="6"/>
    </row>
    <row r="28" spans="1:8" x14ac:dyDescent="0.25">
      <c r="A28" s="134"/>
      <c r="C28" s="5"/>
      <c r="D28" s="4"/>
      <c r="E28" s="6"/>
      <c r="F28" s="5"/>
      <c r="G28" s="4"/>
      <c r="H28" s="6"/>
    </row>
    <row r="29" spans="1:8" x14ac:dyDescent="0.25">
      <c r="A29" s="134"/>
      <c r="C29" s="5"/>
      <c r="D29" s="4"/>
      <c r="E29" s="6"/>
      <c r="F29" s="5"/>
      <c r="G29" s="4"/>
      <c r="H29" s="6"/>
    </row>
    <row r="30" spans="1:8" x14ac:dyDescent="0.25">
      <c r="A30" s="134"/>
      <c r="C30" s="5"/>
      <c r="D30" s="4"/>
      <c r="E30" s="6"/>
      <c r="F30" s="5"/>
      <c r="G30" s="4"/>
      <c r="H30" s="6"/>
    </row>
    <row r="31" spans="1:8" ht="15.75" thickBot="1" x14ac:dyDescent="0.3">
      <c r="A31" s="134"/>
      <c r="C31" s="7"/>
      <c r="D31" s="8"/>
      <c r="E31" s="9"/>
      <c r="F31" s="7"/>
      <c r="G31" s="8"/>
      <c r="H31" s="9"/>
    </row>
    <row r="32" spans="1:8" ht="15.75" thickTop="1" x14ac:dyDescent="0.25">
      <c r="A32" s="134"/>
    </row>
    <row r="33" spans="1:11" x14ac:dyDescent="0.25">
      <c r="A33" s="134"/>
    </row>
    <row r="34" spans="1:11" x14ac:dyDescent="0.25">
      <c r="A34" s="134"/>
    </row>
    <row r="35" spans="1:11" ht="15.75" thickBot="1" x14ac:dyDescent="0.3">
      <c r="A35" s="134"/>
    </row>
    <row r="36" spans="1:11" ht="16.5" thickBot="1" x14ac:dyDescent="0.3">
      <c r="A36" s="134"/>
      <c r="C36" s="157" t="s">
        <v>125</v>
      </c>
      <c r="D36" s="158"/>
      <c r="E36" s="171" t="s">
        <v>126</v>
      </c>
      <c r="F36" s="172"/>
      <c r="G36" s="172"/>
      <c r="H36" s="172"/>
      <c r="I36" s="172"/>
      <c r="J36" s="172"/>
      <c r="K36" s="173"/>
    </row>
    <row r="37" spans="1:11" ht="15" customHeight="1" x14ac:dyDescent="0.25">
      <c r="A37" s="134"/>
      <c r="C37" s="164"/>
      <c r="D37" s="165"/>
      <c r="E37" s="174"/>
      <c r="F37" s="174"/>
      <c r="G37" s="174"/>
      <c r="H37" s="174"/>
      <c r="I37" s="174"/>
      <c r="J37" s="174"/>
      <c r="K37" s="175"/>
    </row>
    <row r="38" spans="1:11" ht="15" customHeight="1" x14ac:dyDescent="0.25">
      <c r="A38" s="134"/>
      <c r="C38" s="159"/>
      <c r="D38" s="160"/>
      <c r="E38" s="161"/>
      <c r="F38" s="162"/>
      <c r="G38" s="162"/>
      <c r="H38" s="162"/>
      <c r="I38" s="162"/>
      <c r="J38" s="162"/>
      <c r="K38" s="163"/>
    </row>
    <row r="39" spans="1:11" ht="15" customHeight="1" x14ac:dyDescent="0.25">
      <c r="A39" s="134"/>
      <c r="C39" s="159"/>
      <c r="D39" s="160"/>
      <c r="E39" s="161"/>
      <c r="F39" s="162"/>
      <c r="G39" s="162"/>
      <c r="H39" s="162"/>
      <c r="I39" s="162"/>
      <c r="J39" s="162"/>
      <c r="K39" s="163"/>
    </row>
    <row r="40" spans="1:11" ht="15" customHeight="1" x14ac:dyDescent="0.25">
      <c r="A40" s="134"/>
      <c r="C40" s="159"/>
      <c r="D40" s="160"/>
      <c r="E40" s="161"/>
      <c r="F40" s="162"/>
      <c r="G40" s="162"/>
      <c r="H40" s="162"/>
      <c r="I40" s="162"/>
      <c r="J40" s="162"/>
      <c r="K40" s="163"/>
    </row>
    <row r="41" spans="1:11" ht="15" customHeight="1" x14ac:dyDescent="0.25">
      <c r="A41" s="134"/>
      <c r="C41" s="159"/>
      <c r="D41" s="160"/>
      <c r="E41" s="161"/>
      <c r="F41" s="162"/>
      <c r="G41" s="162"/>
      <c r="H41" s="162"/>
      <c r="I41" s="162"/>
      <c r="J41" s="162"/>
      <c r="K41" s="163"/>
    </row>
    <row r="42" spans="1:11" x14ac:dyDescent="0.25">
      <c r="A42" s="134"/>
      <c r="C42" s="159"/>
      <c r="D42" s="160"/>
      <c r="E42" s="161"/>
      <c r="F42" s="162"/>
      <c r="G42" s="162"/>
      <c r="H42" s="162"/>
      <c r="I42" s="162"/>
      <c r="J42" s="162"/>
      <c r="K42" s="163"/>
    </row>
    <row r="43" spans="1:11" ht="15" customHeight="1" x14ac:dyDescent="0.25">
      <c r="A43" s="134"/>
      <c r="C43" s="159"/>
      <c r="D43" s="160"/>
      <c r="E43" s="161"/>
      <c r="F43" s="162"/>
      <c r="G43" s="162"/>
      <c r="H43" s="162"/>
      <c r="I43" s="162"/>
      <c r="J43" s="162"/>
      <c r="K43" s="163"/>
    </row>
    <row r="44" spans="1:11" ht="15" customHeight="1" x14ac:dyDescent="0.25">
      <c r="A44" s="134"/>
      <c r="C44" s="159"/>
      <c r="D44" s="160"/>
      <c r="E44" s="161"/>
      <c r="F44" s="162"/>
      <c r="G44" s="162"/>
      <c r="H44" s="162"/>
      <c r="I44" s="162"/>
      <c r="J44" s="162"/>
      <c r="K44" s="163"/>
    </row>
    <row r="45" spans="1:11" ht="15" customHeight="1" thickBot="1" x14ac:dyDescent="0.3">
      <c r="A45" s="135"/>
      <c r="C45" s="159"/>
      <c r="D45" s="160"/>
      <c r="E45" s="161"/>
      <c r="F45" s="162"/>
      <c r="G45" s="162"/>
      <c r="H45" s="162"/>
      <c r="I45" s="162"/>
      <c r="J45" s="162"/>
      <c r="K45" s="163"/>
    </row>
    <row r="46" spans="1:11" x14ac:dyDescent="0.25">
      <c r="A46" s="74" t="s">
        <v>2</v>
      </c>
      <c r="C46" s="159"/>
      <c r="D46" s="160"/>
      <c r="E46" s="161"/>
      <c r="F46" s="162"/>
      <c r="G46" s="162"/>
      <c r="H46" s="162"/>
      <c r="I46" s="162"/>
      <c r="J46" s="162"/>
      <c r="K46" s="163"/>
    </row>
    <row r="47" spans="1:11" ht="15" customHeight="1" x14ac:dyDescent="0.25">
      <c r="A47" s="146">
        <v>42722</v>
      </c>
      <c r="C47" s="159"/>
      <c r="D47" s="160"/>
      <c r="E47" s="161"/>
      <c r="F47" s="162"/>
      <c r="G47" s="162"/>
      <c r="H47" s="162"/>
      <c r="I47" s="162"/>
      <c r="J47" s="162"/>
      <c r="K47" s="163"/>
    </row>
    <row r="48" spans="1:11" ht="15" customHeight="1" x14ac:dyDescent="0.25">
      <c r="A48" s="146"/>
      <c r="C48" s="159"/>
      <c r="D48" s="160"/>
      <c r="E48" s="161"/>
      <c r="F48" s="162"/>
      <c r="G48" s="162"/>
      <c r="H48" s="162"/>
      <c r="I48" s="162"/>
      <c r="J48" s="162"/>
      <c r="K48" s="163"/>
    </row>
    <row r="49" spans="1:11" x14ac:dyDescent="0.25">
      <c r="A49" s="72" t="s">
        <v>3</v>
      </c>
      <c r="C49" s="159"/>
      <c r="D49" s="160"/>
      <c r="E49" s="161"/>
      <c r="F49" s="162"/>
      <c r="G49" s="162"/>
      <c r="H49" s="162"/>
      <c r="I49" s="162"/>
      <c r="J49" s="162"/>
      <c r="K49" s="163"/>
    </row>
    <row r="50" spans="1:11" ht="15" customHeight="1" x14ac:dyDescent="0.25">
      <c r="A50" s="146">
        <v>42734</v>
      </c>
      <c r="C50" s="159"/>
      <c r="D50" s="160"/>
      <c r="E50" s="161"/>
      <c r="F50" s="162"/>
      <c r="G50" s="162"/>
      <c r="H50" s="162"/>
      <c r="I50" s="162"/>
      <c r="J50" s="162"/>
      <c r="K50" s="163"/>
    </row>
    <row r="51" spans="1:11" ht="15" customHeight="1" x14ac:dyDescent="0.25">
      <c r="A51" s="146"/>
      <c r="C51" s="159"/>
      <c r="D51" s="160"/>
      <c r="E51" s="161"/>
      <c r="F51" s="162"/>
      <c r="G51" s="162"/>
      <c r="H51" s="162"/>
      <c r="I51" s="162"/>
      <c r="J51" s="162"/>
      <c r="K51" s="163"/>
    </row>
    <row r="52" spans="1:11" x14ac:dyDescent="0.25">
      <c r="A52" s="72" t="s">
        <v>4</v>
      </c>
      <c r="C52" s="159"/>
      <c r="D52" s="160"/>
      <c r="E52" s="161"/>
      <c r="F52" s="162"/>
      <c r="G52" s="162"/>
      <c r="H52" s="162"/>
      <c r="I52" s="162"/>
      <c r="J52" s="162"/>
      <c r="K52" s="163"/>
    </row>
    <row r="53" spans="1:11" ht="15" customHeight="1" x14ac:dyDescent="0.25">
      <c r="A53" s="152" t="str">
        <f>A50-A47&amp;" Jours"</f>
        <v>12 Jours</v>
      </c>
      <c r="C53" s="159"/>
      <c r="D53" s="160"/>
      <c r="E53" s="161"/>
      <c r="F53" s="162"/>
      <c r="G53" s="162"/>
      <c r="H53" s="162"/>
      <c r="I53" s="162"/>
      <c r="J53" s="162"/>
      <c r="K53" s="163"/>
    </row>
    <row r="54" spans="1:11" ht="15" customHeight="1" x14ac:dyDescent="0.25">
      <c r="A54" s="152"/>
      <c r="C54" s="159"/>
      <c r="D54" s="160"/>
      <c r="E54" s="161"/>
      <c r="F54" s="162"/>
      <c r="G54" s="162"/>
      <c r="H54" s="162"/>
      <c r="I54" s="162"/>
      <c r="J54" s="162"/>
      <c r="K54" s="163"/>
    </row>
    <row r="55" spans="1:11" x14ac:dyDescent="0.25">
      <c r="C55" s="159"/>
      <c r="D55" s="160"/>
      <c r="E55" s="161"/>
      <c r="F55" s="162"/>
      <c r="G55" s="162"/>
      <c r="H55" s="162"/>
      <c r="I55" s="162"/>
      <c r="J55" s="162"/>
      <c r="K55" s="163"/>
    </row>
    <row r="56" spans="1:11" x14ac:dyDescent="0.25">
      <c r="C56" s="159"/>
      <c r="D56" s="160"/>
      <c r="E56" s="161"/>
      <c r="F56" s="162"/>
      <c r="G56" s="162"/>
      <c r="H56" s="162"/>
      <c r="I56" s="162"/>
      <c r="J56" s="162"/>
      <c r="K56" s="163"/>
    </row>
    <row r="57" spans="1:11" x14ac:dyDescent="0.25">
      <c r="C57" s="159"/>
      <c r="D57" s="160"/>
      <c r="E57" s="161"/>
      <c r="F57" s="162"/>
      <c r="G57" s="162"/>
      <c r="H57" s="162"/>
      <c r="I57" s="162"/>
      <c r="J57" s="162"/>
      <c r="K57" s="163"/>
    </row>
    <row r="58" spans="1:11" x14ac:dyDescent="0.25">
      <c r="C58" s="159"/>
      <c r="D58" s="160"/>
      <c r="E58" s="161"/>
      <c r="F58" s="162"/>
      <c r="G58" s="162"/>
      <c r="H58" s="162"/>
      <c r="I58" s="162"/>
      <c r="J58" s="162"/>
      <c r="K58" s="163"/>
    </row>
    <row r="59" spans="1:11" x14ac:dyDescent="0.25">
      <c r="C59" s="159"/>
      <c r="D59" s="160"/>
      <c r="E59" s="161"/>
      <c r="F59" s="162"/>
      <c r="G59" s="162"/>
      <c r="H59" s="162"/>
      <c r="I59" s="162"/>
      <c r="J59" s="162"/>
      <c r="K59" s="163"/>
    </row>
    <row r="60" spans="1:11" x14ac:dyDescent="0.25">
      <c r="C60" s="159"/>
      <c r="D60" s="160"/>
      <c r="E60" s="161"/>
      <c r="F60" s="162"/>
      <c r="G60" s="162"/>
      <c r="H60" s="162"/>
      <c r="I60" s="162"/>
      <c r="J60" s="162"/>
      <c r="K60" s="163"/>
    </row>
    <row r="61" spans="1:11" x14ac:dyDescent="0.25">
      <c r="C61" s="159"/>
      <c r="D61" s="160"/>
      <c r="E61" s="161"/>
      <c r="F61" s="162"/>
      <c r="G61" s="162"/>
      <c r="H61" s="162"/>
      <c r="I61" s="162"/>
      <c r="J61" s="162"/>
      <c r="K61" s="163"/>
    </row>
    <row r="62" spans="1:11" x14ac:dyDescent="0.25">
      <c r="C62" s="159"/>
      <c r="D62" s="160"/>
      <c r="E62" s="161"/>
      <c r="F62" s="162"/>
      <c r="G62" s="162"/>
      <c r="H62" s="162"/>
      <c r="I62" s="162"/>
      <c r="J62" s="162"/>
      <c r="K62" s="163"/>
    </row>
    <row r="63" spans="1:11" x14ac:dyDescent="0.25">
      <c r="C63" s="159"/>
      <c r="D63" s="160"/>
      <c r="E63" s="161"/>
      <c r="F63" s="162"/>
      <c r="G63" s="162"/>
      <c r="H63" s="162"/>
      <c r="I63" s="162"/>
      <c r="J63" s="162"/>
      <c r="K63" s="163"/>
    </row>
    <row r="64" spans="1:11" x14ac:dyDescent="0.25">
      <c r="C64" s="159"/>
      <c r="D64" s="160"/>
      <c r="E64" s="161"/>
      <c r="F64" s="162"/>
      <c r="G64" s="162"/>
      <c r="H64" s="162"/>
      <c r="I64" s="162"/>
      <c r="J64" s="162"/>
      <c r="K64" s="163"/>
    </row>
    <row r="65" spans="3:11" x14ac:dyDescent="0.25">
      <c r="C65" s="159"/>
      <c r="D65" s="160"/>
      <c r="E65" s="161"/>
      <c r="F65" s="162"/>
      <c r="G65" s="162"/>
      <c r="H65" s="162"/>
      <c r="I65" s="162"/>
      <c r="J65" s="162"/>
      <c r="K65" s="163"/>
    </row>
    <row r="66" spans="3:11" x14ac:dyDescent="0.25">
      <c r="C66" s="159"/>
      <c r="D66" s="160"/>
      <c r="E66" s="161"/>
      <c r="F66" s="162"/>
      <c r="G66" s="162"/>
      <c r="H66" s="162"/>
      <c r="I66" s="162"/>
      <c r="J66" s="162"/>
      <c r="K66" s="163"/>
    </row>
    <row r="67" spans="3:11" x14ac:dyDescent="0.25">
      <c r="C67" s="159"/>
      <c r="D67" s="160"/>
      <c r="E67" s="161"/>
      <c r="F67" s="162"/>
      <c r="G67" s="162"/>
      <c r="H67" s="162"/>
      <c r="I67" s="162"/>
      <c r="J67" s="162"/>
      <c r="K67" s="163"/>
    </row>
    <row r="68" spans="3:11" x14ac:dyDescent="0.25">
      <c r="C68" s="159"/>
      <c r="D68" s="160"/>
      <c r="E68" s="161"/>
      <c r="F68" s="162"/>
      <c r="G68" s="162"/>
      <c r="H68" s="162"/>
      <c r="I68" s="162"/>
      <c r="J68" s="162"/>
      <c r="K68" s="163"/>
    </row>
    <row r="69" spans="3:11" x14ac:dyDescent="0.25">
      <c r="C69" s="159"/>
      <c r="D69" s="160"/>
      <c r="E69" s="161"/>
      <c r="F69" s="162"/>
      <c r="G69" s="162"/>
      <c r="H69" s="162"/>
      <c r="I69" s="162"/>
      <c r="J69" s="162"/>
      <c r="K69" s="163"/>
    </row>
    <row r="70" spans="3:11" x14ac:dyDescent="0.25">
      <c r="C70" s="159"/>
      <c r="D70" s="160"/>
      <c r="E70" s="161"/>
      <c r="F70" s="162"/>
      <c r="G70" s="162"/>
      <c r="H70" s="162"/>
      <c r="I70" s="162"/>
      <c r="J70" s="162"/>
      <c r="K70" s="163"/>
    </row>
    <row r="71" spans="3:11" x14ac:dyDescent="0.25">
      <c r="C71" s="159"/>
      <c r="D71" s="160"/>
      <c r="E71" s="161"/>
      <c r="F71" s="162"/>
      <c r="G71" s="162"/>
      <c r="H71" s="162"/>
      <c r="I71" s="162"/>
      <c r="J71" s="162"/>
      <c r="K71" s="163"/>
    </row>
    <row r="72" spans="3:11" x14ac:dyDescent="0.25">
      <c r="C72" s="159"/>
      <c r="D72" s="160"/>
      <c r="E72" s="161"/>
      <c r="F72" s="162"/>
      <c r="G72" s="162"/>
      <c r="H72" s="162"/>
      <c r="I72" s="162"/>
      <c r="J72" s="162"/>
      <c r="K72" s="163"/>
    </row>
    <row r="73" spans="3:11" x14ac:dyDescent="0.25">
      <c r="C73" s="159"/>
      <c r="D73" s="160"/>
      <c r="E73" s="161"/>
      <c r="F73" s="162"/>
      <c r="G73" s="162"/>
      <c r="H73" s="162"/>
      <c r="I73" s="162"/>
      <c r="J73" s="162"/>
      <c r="K73" s="163"/>
    </row>
    <row r="74" spans="3:11" ht="15.75" thickBot="1" x14ac:dyDescent="0.3">
      <c r="C74" s="166"/>
      <c r="D74" s="167"/>
      <c r="E74" s="168"/>
      <c r="F74" s="169"/>
      <c r="G74" s="169"/>
      <c r="H74" s="169"/>
      <c r="I74" s="169"/>
      <c r="J74" s="169"/>
      <c r="K74" s="170"/>
    </row>
  </sheetData>
  <mergeCells count="88">
    <mergeCell ref="E60:K60"/>
    <mergeCell ref="E49:K49"/>
    <mergeCell ref="E48:K48"/>
    <mergeCell ref="E47:K47"/>
    <mergeCell ref="E50:K50"/>
    <mergeCell ref="E46:K46"/>
    <mergeCell ref="E45:K45"/>
    <mergeCell ref="E36:K36"/>
    <mergeCell ref="E37:K37"/>
    <mergeCell ref="E43:K43"/>
    <mergeCell ref="E42:K42"/>
    <mergeCell ref="E41:K41"/>
    <mergeCell ref="E40:K40"/>
    <mergeCell ref="E39:K39"/>
    <mergeCell ref="E38:K38"/>
    <mergeCell ref="E59:K59"/>
    <mergeCell ref="E58:K58"/>
    <mergeCell ref="E74:K74"/>
    <mergeCell ref="E73:K73"/>
    <mergeCell ref="E72:K72"/>
    <mergeCell ref="E71:K71"/>
    <mergeCell ref="E70:K70"/>
    <mergeCell ref="E69:K69"/>
    <mergeCell ref="E68:K68"/>
    <mergeCell ref="E67:K67"/>
    <mergeCell ref="E66:K66"/>
    <mergeCell ref="E65:K65"/>
    <mergeCell ref="E64:K64"/>
    <mergeCell ref="E63:K63"/>
    <mergeCell ref="E62:K62"/>
    <mergeCell ref="E61:K61"/>
    <mergeCell ref="C55:D55"/>
    <mergeCell ref="C54:D54"/>
    <mergeCell ref="C53:D53"/>
    <mergeCell ref="C52:D52"/>
    <mergeCell ref="E57:K57"/>
    <mergeCell ref="E56:K56"/>
    <mergeCell ref="E55:K55"/>
    <mergeCell ref="E54:K54"/>
    <mergeCell ref="E53:K53"/>
    <mergeCell ref="C56:D56"/>
    <mergeCell ref="C57:D57"/>
    <mergeCell ref="C74:D74"/>
    <mergeCell ref="C73:D73"/>
    <mergeCell ref="C72:D72"/>
    <mergeCell ref="C71:D71"/>
    <mergeCell ref="C70:D70"/>
    <mergeCell ref="C69:D69"/>
    <mergeCell ref="C68:D68"/>
    <mergeCell ref="C67:D67"/>
    <mergeCell ref="C66:D66"/>
    <mergeCell ref="C65:D65"/>
    <mergeCell ref="C64:D64"/>
    <mergeCell ref="C63:D63"/>
    <mergeCell ref="C60:D60"/>
    <mergeCell ref="C59:D59"/>
    <mergeCell ref="C58:D58"/>
    <mergeCell ref="C62:D62"/>
    <mergeCell ref="C61:D61"/>
    <mergeCell ref="C38:D38"/>
    <mergeCell ref="C37:D37"/>
    <mergeCell ref="C41:D41"/>
    <mergeCell ref="C51:D51"/>
    <mergeCell ref="C50:D50"/>
    <mergeCell ref="C49:D49"/>
    <mergeCell ref="C48:D48"/>
    <mergeCell ref="C47:D47"/>
    <mergeCell ref="C46:D46"/>
    <mergeCell ref="C45:D45"/>
    <mergeCell ref="C44:D44"/>
    <mergeCell ref="C43:D43"/>
    <mergeCell ref="C42:D42"/>
    <mergeCell ref="A50:A51"/>
    <mergeCell ref="C8:H8"/>
    <mergeCell ref="C21:E22"/>
    <mergeCell ref="F21:H22"/>
    <mergeCell ref="A53:A54"/>
    <mergeCell ref="A47:A48"/>
    <mergeCell ref="A21:A22"/>
    <mergeCell ref="A25:A26"/>
    <mergeCell ref="A9:A10"/>
    <mergeCell ref="A11:A12"/>
    <mergeCell ref="C36:D36"/>
    <mergeCell ref="C40:D40"/>
    <mergeCell ref="C39:D39"/>
    <mergeCell ref="E44:K44"/>
    <mergeCell ref="E52:K52"/>
    <mergeCell ref="E51:K51"/>
  </mergeCells>
  <conditionalFormatting sqref="A8">
    <cfRule type="cellIs" dxfId="20" priority="1" operator="greaterThan">
      <formula>7</formula>
    </cfRule>
    <cfRule type="cellIs" dxfId="19" priority="3" operator="between">
      <formula>5</formula>
      <formula>7</formula>
    </cfRule>
    <cfRule type="cellIs" dxfId="18" priority="4" operator="lessThan">
      <formula>5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101"/>
  <sheetViews>
    <sheetView zoomScale="55" zoomScaleNormal="55" workbookViewId="0">
      <pane ySplit="3" topLeftCell="A4" activePane="bottomLeft" state="frozen"/>
      <selection pane="bottomLeft" activeCell="A4" sqref="A4"/>
    </sheetView>
  </sheetViews>
  <sheetFormatPr baseColWidth="10" defaultRowHeight="15" x14ac:dyDescent="0.25"/>
  <cols>
    <col min="1" max="1" width="25.7109375" style="31" customWidth="1"/>
    <col min="2" max="3" width="50.7109375" style="10" customWidth="1"/>
    <col min="4" max="4" width="35.7109375" style="10" customWidth="1"/>
    <col min="5" max="6" width="40.7109375" style="10" customWidth="1"/>
    <col min="7" max="11" width="20.7109375" style="10" customWidth="1"/>
    <col min="12" max="12" width="30.7109375" style="10" customWidth="1"/>
    <col min="13" max="13" width="63.5703125" style="75" customWidth="1"/>
    <col min="14" max="16384" width="11.42578125" style="10"/>
  </cols>
  <sheetData>
    <row r="1" spans="1:14" ht="69" customHeight="1" thickBot="1" x14ac:dyDescent="0.3">
      <c r="A1" s="116"/>
      <c r="B1" s="117"/>
      <c r="C1" s="126" t="s">
        <v>102</v>
      </c>
      <c r="D1" s="125">
        <f>COUNTA('Environnement,Contexte'!A4:A101)+COUNTA('Sous-Traitants,Fournisseurs'!A4:A101)+COUNTA('Scientifiques,Techniques'!A4:A101)+COUNTA('Organisationnels,Humains'!A4:A101)+1</f>
        <v>14</v>
      </c>
      <c r="E1" s="178" t="s">
        <v>6</v>
      </c>
      <c r="F1" s="179"/>
      <c r="G1" s="179"/>
      <c r="H1" s="179"/>
      <c r="I1" s="179"/>
      <c r="J1" s="179"/>
      <c r="K1" s="179"/>
      <c r="L1" s="180"/>
    </row>
    <row r="2" spans="1:14" ht="33.75" customHeight="1" x14ac:dyDescent="0.25">
      <c r="A2" s="176" t="s">
        <v>100</v>
      </c>
      <c r="B2" s="183" t="s">
        <v>7</v>
      </c>
      <c r="C2" s="185" t="s">
        <v>8</v>
      </c>
      <c r="D2" s="185" t="s">
        <v>9</v>
      </c>
      <c r="E2" s="185" t="s">
        <v>10</v>
      </c>
      <c r="F2" s="187" t="s">
        <v>15</v>
      </c>
      <c r="G2" s="181" t="s">
        <v>11</v>
      </c>
      <c r="H2" s="181"/>
      <c r="I2" s="181"/>
      <c r="J2" s="181" t="s">
        <v>68</v>
      </c>
      <c r="K2" s="181"/>
      <c r="L2" s="182"/>
      <c r="M2" s="79"/>
    </row>
    <row r="3" spans="1:14" ht="39.950000000000003" customHeight="1" thickBot="1" x14ac:dyDescent="0.3">
      <c r="A3" s="177"/>
      <c r="B3" s="184"/>
      <c r="C3" s="186"/>
      <c r="D3" s="186"/>
      <c r="E3" s="186"/>
      <c r="F3" s="188"/>
      <c r="G3" s="115" t="s">
        <v>12</v>
      </c>
      <c r="H3" s="115" t="s">
        <v>13</v>
      </c>
      <c r="I3" s="115" t="s">
        <v>14</v>
      </c>
      <c r="J3" s="115" t="s">
        <v>12</v>
      </c>
      <c r="K3" s="115" t="s">
        <v>13</v>
      </c>
      <c r="L3" s="12" t="s">
        <v>74</v>
      </c>
    </row>
    <row r="4" spans="1:14" ht="69.95" customHeight="1" x14ac:dyDescent="0.25">
      <c r="A4" s="121">
        <v>1</v>
      </c>
      <c r="B4" s="118" t="s">
        <v>103</v>
      </c>
      <c r="C4" s="16" t="s">
        <v>104</v>
      </c>
      <c r="D4" s="16" t="s">
        <v>105</v>
      </c>
      <c r="E4" s="16" t="s">
        <v>106</v>
      </c>
      <c r="F4" s="16"/>
      <c r="G4" s="16">
        <v>4</v>
      </c>
      <c r="H4" s="16">
        <v>4</v>
      </c>
      <c r="I4" s="59">
        <f>IF((G4+H4)/8=0%,"",(G4+H4)/8)</f>
        <v>1</v>
      </c>
      <c r="J4" s="61"/>
      <c r="K4" s="13"/>
      <c r="L4" s="63" t="str">
        <f>IF((J4+K4)/8=0%,"",(J4+K4)/8)</f>
        <v/>
      </c>
      <c r="M4" s="75" t="s">
        <v>6</v>
      </c>
      <c r="N4" s="10">
        <f>IF(A4="","",A4)</f>
        <v>1</v>
      </c>
    </row>
    <row r="5" spans="1:14" ht="69.95" customHeight="1" x14ac:dyDescent="0.25">
      <c r="A5" s="119">
        <v>2</v>
      </c>
      <c r="B5" s="119" t="s">
        <v>73</v>
      </c>
      <c r="C5" s="17"/>
      <c r="D5" s="17"/>
      <c r="E5" s="17"/>
      <c r="F5" s="17"/>
      <c r="G5" s="17">
        <v>2</v>
      </c>
      <c r="H5" s="17">
        <v>2</v>
      </c>
      <c r="I5" s="60">
        <f>IF((G5+H5)/8=0%,"",(G5+H5)/8)</f>
        <v>0.5</v>
      </c>
      <c r="J5" s="62"/>
      <c r="K5" s="14"/>
      <c r="L5" s="64" t="str">
        <f t="shared" ref="L5:L68" si="0">IF((J5+K5)/8=0%,"",(J5+K5)/8)</f>
        <v/>
      </c>
      <c r="M5" s="75" t="s">
        <v>6</v>
      </c>
      <c r="N5" s="31">
        <f t="shared" ref="N5:N68" si="1">IF(A5="","",A5)</f>
        <v>2</v>
      </c>
    </row>
    <row r="6" spans="1:14" ht="69.95" customHeight="1" x14ac:dyDescent="0.25">
      <c r="A6" s="119">
        <v>3</v>
      </c>
      <c r="B6" s="119" t="s">
        <v>75</v>
      </c>
      <c r="C6" s="17"/>
      <c r="D6" s="17"/>
      <c r="E6" s="17"/>
      <c r="F6" s="17"/>
      <c r="G6" s="17">
        <v>1</v>
      </c>
      <c r="H6" s="17">
        <v>1</v>
      </c>
      <c r="I6" s="65">
        <f t="shared" ref="I6:I69" si="2">IF((G6+H6)/8=0%,"",(G6+H6)/8)</f>
        <v>0.25</v>
      </c>
      <c r="J6" s="14"/>
      <c r="K6" s="14"/>
      <c r="L6" s="66" t="str">
        <f t="shared" si="0"/>
        <v/>
      </c>
      <c r="M6" s="75" t="s">
        <v>6</v>
      </c>
      <c r="N6" s="31">
        <f t="shared" si="1"/>
        <v>3</v>
      </c>
    </row>
    <row r="7" spans="1:14" ht="69.95" customHeight="1" x14ac:dyDescent="0.25">
      <c r="A7" s="119"/>
      <c r="B7" s="119"/>
      <c r="C7" s="17"/>
      <c r="D7" s="17"/>
      <c r="E7" s="17"/>
      <c r="F7" s="17"/>
      <c r="G7" s="17"/>
      <c r="H7" s="17"/>
      <c r="I7" s="65" t="str">
        <f t="shared" si="2"/>
        <v/>
      </c>
      <c r="J7" s="14"/>
      <c r="K7" s="14"/>
      <c r="L7" s="66" t="str">
        <f t="shared" si="0"/>
        <v/>
      </c>
      <c r="M7" s="75" t="s">
        <v>6</v>
      </c>
      <c r="N7" s="31" t="str">
        <f t="shared" si="1"/>
        <v/>
      </c>
    </row>
    <row r="8" spans="1:14" ht="69.95" customHeight="1" x14ac:dyDescent="0.25">
      <c r="A8" s="119"/>
      <c r="B8" s="119"/>
      <c r="C8" s="17"/>
      <c r="D8" s="17"/>
      <c r="E8" s="17"/>
      <c r="F8" s="17"/>
      <c r="G8" s="17"/>
      <c r="H8" s="17"/>
      <c r="I8" s="65" t="str">
        <f t="shared" si="2"/>
        <v/>
      </c>
      <c r="J8" s="14"/>
      <c r="K8" s="14"/>
      <c r="L8" s="66" t="str">
        <f t="shared" si="0"/>
        <v/>
      </c>
      <c r="M8" s="75" t="s">
        <v>6</v>
      </c>
      <c r="N8" s="31" t="str">
        <f t="shared" si="1"/>
        <v/>
      </c>
    </row>
    <row r="9" spans="1:14" ht="69.95" customHeight="1" x14ac:dyDescent="0.25">
      <c r="A9" s="119"/>
      <c r="B9" s="119"/>
      <c r="C9" s="17"/>
      <c r="D9" s="17"/>
      <c r="E9" s="17"/>
      <c r="F9" s="17"/>
      <c r="G9" s="17"/>
      <c r="H9" s="17"/>
      <c r="I9" s="65" t="str">
        <f t="shared" si="2"/>
        <v/>
      </c>
      <c r="J9" s="14"/>
      <c r="K9" s="14"/>
      <c r="L9" s="66" t="str">
        <f t="shared" si="0"/>
        <v/>
      </c>
      <c r="M9" s="75" t="s">
        <v>6</v>
      </c>
      <c r="N9" s="31" t="str">
        <f t="shared" si="1"/>
        <v/>
      </c>
    </row>
    <row r="10" spans="1:14" ht="69.95" customHeight="1" x14ac:dyDescent="0.25">
      <c r="A10" s="119"/>
      <c r="B10" s="119"/>
      <c r="C10" s="17"/>
      <c r="D10" s="17"/>
      <c r="E10" s="17"/>
      <c r="F10" s="17"/>
      <c r="G10" s="17"/>
      <c r="H10" s="17"/>
      <c r="I10" s="65" t="str">
        <f t="shared" si="2"/>
        <v/>
      </c>
      <c r="J10" s="14"/>
      <c r="K10" s="14"/>
      <c r="L10" s="66" t="str">
        <f t="shared" si="0"/>
        <v/>
      </c>
      <c r="M10" s="75" t="s">
        <v>6</v>
      </c>
      <c r="N10" s="31" t="str">
        <f t="shared" si="1"/>
        <v/>
      </c>
    </row>
    <row r="11" spans="1:14" ht="69.95" customHeight="1" x14ac:dyDescent="0.25">
      <c r="A11" s="119"/>
      <c r="B11" s="119"/>
      <c r="C11" s="17"/>
      <c r="D11" s="17"/>
      <c r="E11" s="17"/>
      <c r="F11" s="17"/>
      <c r="G11" s="17"/>
      <c r="H11" s="17"/>
      <c r="I11" s="65" t="str">
        <f t="shared" si="2"/>
        <v/>
      </c>
      <c r="J11" s="14"/>
      <c r="K11" s="14"/>
      <c r="L11" s="66" t="str">
        <f t="shared" si="0"/>
        <v/>
      </c>
      <c r="M11" s="75" t="s">
        <v>6</v>
      </c>
      <c r="N11" s="31" t="str">
        <f t="shared" si="1"/>
        <v/>
      </c>
    </row>
    <row r="12" spans="1:14" ht="69.95" customHeight="1" x14ac:dyDescent="0.25">
      <c r="A12" s="119"/>
      <c r="B12" s="119"/>
      <c r="C12" s="17"/>
      <c r="D12" s="17"/>
      <c r="E12" s="17"/>
      <c r="F12" s="17"/>
      <c r="G12" s="17"/>
      <c r="H12" s="17"/>
      <c r="I12" s="65" t="str">
        <f t="shared" si="2"/>
        <v/>
      </c>
      <c r="J12" s="14"/>
      <c r="K12" s="14"/>
      <c r="L12" s="66" t="str">
        <f t="shared" si="0"/>
        <v/>
      </c>
      <c r="M12" s="75" t="s">
        <v>6</v>
      </c>
      <c r="N12" s="31" t="str">
        <f t="shared" si="1"/>
        <v/>
      </c>
    </row>
    <row r="13" spans="1:14" ht="69.95" customHeight="1" x14ac:dyDescent="0.25">
      <c r="A13" s="119"/>
      <c r="B13" s="119"/>
      <c r="C13" s="17"/>
      <c r="D13" s="17"/>
      <c r="E13" s="17"/>
      <c r="F13" s="17"/>
      <c r="G13" s="17"/>
      <c r="H13" s="17"/>
      <c r="I13" s="65" t="str">
        <f t="shared" si="2"/>
        <v/>
      </c>
      <c r="J13" s="14"/>
      <c r="K13" s="14"/>
      <c r="L13" s="66" t="str">
        <f t="shared" si="0"/>
        <v/>
      </c>
      <c r="M13" s="75" t="s">
        <v>6</v>
      </c>
      <c r="N13" s="31" t="str">
        <f t="shared" si="1"/>
        <v/>
      </c>
    </row>
    <row r="14" spans="1:14" ht="69.95" customHeight="1" x14ac:dyDescent="0.25">
      <c r="A14" s="119"/>
      <c r="B14" s="119"/>
      <c r="C14" s="17"/>
      <c r="D14" s="17"/>
      <c r="E14" s="17"/>
      <c r="F14" s="17"/>
      <c r="G14" s="17"/>
      <c r="H14" s="17"/>
      <c r="I14" s="65" t="str">
        <f t="shared" si="2"/>
        <v/>
      </c>
      <c r="J14" s="14"/>
      <c r="K14" s="14"/>
      <c r="L14" s="66" t="str">
        <f t="shared" si="0"/>
        <v/>
      </c>
      <c r="M14" s="75" t="s">
        <v>6</v>
      </c>
      <c r="N14" s="31" t="str">
        <f t="shared" si="1"/>
        <v/>
      </c>
    </row>
    <row r="15" spans="1:14" ht="69.95" customHeight="1" x14ac:dyDescent="0.25">
      <c r="A15" s="119"/>
      <c r="B15" s="119"/>
      <c r="C15" s="17"/>
      <c r="D15" s="17"/>
      <c r="E15" s="17"/>
      <c r="F15" s="17"/>
      <c r="G15" s="17"/>
      <c r="H15" s="17"/>
      <c r="I15" s="65" t="str">
        <f t="shared" si="2"/>
        <v/>
      </c>
      <c r="J15" s="14"/>
      <c r="K15" s="14"/>
      <c r="L15" s="66" t="str">
        <f t="shared" si="0"/>
        <v/>
      </c>
      <c r="M15" s="75" t="s">
        <v>6</v>
      </c>
      <c r="N15" s="31" t="str">
        <f t="shared" si="1"/>
        <v/>
      </c>
    </row>
    <row r="16" spans="1:14" ht="69.95" customHeight="1" x14ac:dyDescent="0.25">
      <c r="A16" s="119"/>
      <c r="B16" s="119"/>
      <c r="C16" s="17"/>
      <c r="D16" s="17"/>
      <c r="E16" s="17"/>
      <c r="F16" s="17"/>
      <c r="G16" s="17"/>
      <c r="H16" s="17"/>
      <c r="I16" s="65" t="str">
        <f t="shared" si="2"/>
        <v/>
      </c>
      <c r="J16" s="14"/>
      <c r="K16" s="14"/>
      <c r="L16" s="66" t="str">
        <f t="shared" si="0"/>
        <v/>
      </c>
      <c r="M16" s="75" t="s">
        <v>6</v>
      </c>
      <c r="N16" s="31" t="str">
        <f t="shared" si="1"/>
        <v/>
      </c>
    </row>
    <row r="17" spans="1:14" ht="69.95" customHeight="1" x14ac:dyDescent="0.25">
      <c r="A17" s="119"/>
      <c r="B17" s="119"/>
      <c r="C17" s="17"/>
      <c r="D17" s="17"/>
      <c r="E17" s="17"/>
      <c r="F17" s="17"/>
      <c r="G17" s="17"/>
      <c r="H17" s="17"/>
      <c r="I17" s="65" t="str">
        <f t="shared" si="2"/>
        <v/>
      </c>
      <c r="J17" s="14"/>
      <c r="K17" s="14"/>
      <c r="L17" s="66" t="str">
        <f t="shared" si="0"/>
        <v/>
      </c>
      <c r="M17" s="75" t="s">
        <v>6</v>
      </c>
      <c r="N17" s="31" t="str">
        <f t="shared" si="1"/>
        <v/>
      </c>
    </row>
    <row r="18" spans="1:14" ht="69.95" customHeight="1" x14ac:dyDescent="0.25">
      <c r="A18" s="119"/>
      <c r="B18" s="119"/>
      <c r="C18" s="17"/>
      <c r="D18" s="17"/>
      <c r="E18" s="17"/>
      <c r="F18" s="17"/>
      <c r="G18" s="17"/>
      <c r="H18" s="17"/>
      <c r="I18" s="65" t="str">
        <f t="shared" si="2"/>
        <v/>
      </c>
      <c r="J18" s="14"/>
      <c r="K18" s="14"/>
      <c r="L18" s="66" t="str">
        <f t="shared" si="0"/>
        <v/>
      </c>
      <c r="M18" s="75" t="s">
        <v>6</v>
      </c>
      <c r="N18" s="31" t="str">
        <f t="shared" si="1"/>
        <v/>
      </c>
    </row>
    <row r="19" spans="1:14" ht="69.95" customHeight="1" x14ac:dyDescent="0.25">
      <c r="A19" s="119"/>
      <c r="B19" s="119"/>
      <c r="C19" s="17"/>
      <c r="D19" s="17"/>
      <c r="E19" s="17"/>
      <c r="F19" s="17"/>
      <c r="G19" s="17"/>
      <c r="H19" s="17"/>
      <c r="I19" s="65" t="str">
        <f t="shared" si="2"/>
        <v/>
      </c>
      <c r="J19" s="14"/>
      <c r="K19" s="14"/>
      <c r="L19" s="66" t="str">
        <f t="shared" si="0"/>
        <v/>
      </c>
      <c r="M19" s="75" t="s">
        <v>6</v>
      </c>
      <c r="N19" s="31" t="str">
        <f t="shared" si="1"/>
        <v/>
      </c>
    </row>
    <row r="20" spans="1:14" ht="69.95" customHeight="1" x14ac:dyDescent="0.25">
      <c r="A20" s="119"/>
      <c r="B20" s="119"/>
      <c r="C20" s="17"/>
      <c r="D20" s="17"/>
      <c r="E20" s="17"/>
      <c r="F20" s="17"/>
      <c r="G20" s="17"/>
      <c r="H20" s="17"/>
      <c r="I20" s="65" t="str">
        <f t="shared" si="2"/>
        <v/>
      </c>
      <c r="J20" s="14"/>
      <c r="K20" s="14"/>
      <c r="L20" s="66" t="str">
        <f t="shared" si="0"/>
        <v/>
      </c>
      <c r="M20" s="75" t="s">
        <v>6</v>
      </c>
      <c r="N20" s="31" t="str">
        <f t="shared" si="1"/>
        <v/>
      </c>
    </row>
    <row r="21" spans="1:14" ht="69.95" customHeight="1" x14ac:dyDescent="0.25">
      <c r="A21" s="119"/>
      <c r="B21" s="119"/>
      <c r="C21" s="17"/>
      <c r="D21" s="17"/>
      <c r="E21" s="17"/>
      <c r="F21" s="17"/>
      <c r="G21" s="17"/>
      <c r="H21" s="17"/>
      <c r="I21" s="65" t="str">
        <f t="shared" si="2"/>
        <v/>
      </c>
      <c r="J21" s="14"/>
      <c r="K21" s="14"/>
      <c r="L21" s="66" t="str">
        <f t="shared" si="0"/>
        <v/>
      </c>
      <c r="M21" s="75" t="s">
        <v>6</v>
      </c>
      <c r="N21" s="31" t="str">
        <f t="shared" si="1"/>
        <v/>
      </c>
    </row>
    <row r="22" spans="1:14" ht="69.95" customHeight="1" x14ac:dyDescent="0.25">
      <c r="A22" s="119"/>
      <c r="B22" s="119"/>
      <c r="C22" s="17"/>
      <c r="D22" s="17"/>
      <c r="E22" s="17"/>
      <c r="F22" s="17"/>
      <c r="G22" s="17"/>
      <c r="H22" s="17"/>
      <c r="I22" s="65" t="str">
        <f t="shared" si="2"/>
        <v/>
      </c>
      <c r="J22" s="14"/>
      <c r="K22" s="14"/>
      <c r="L22" s="66" t="str">
        <f t="shared" si="0"/>
        <v/>
      </c>
      <c r="M22" s="75" t="s">
        <v>6</v>
      </c>
      <c r="N22" s="31" t="str">
        <f t="shared" si="1"/>
        <v/>
      </c>
    </row>
    <row r="23" spans="1:14" ht="69.95" customHeight="1" x14ac:dyDescent="0.25">
      <c r="A23" s="119"/>
      <c r="B23" s="119"/>
      <c r="C23" s="17"/>
      <c r="D23" s="17"/>
      <c r="E23" s="17"/>
      <c r="F23" s="17"/>
      <c r="G23" s="17"/>
      <c r="H23" s="17"/>
      <c r="I23" s="65" t="str">
        <f t="shared" si="2"/>
        <v/>
      </c>
      <c r="J23" s="14"/>
      <c r="K23" s="14"/>
      <c r="L23" s="66" t="str">
        <f t="shared" si="0"/>
        <v/>
      </c>
      <c r="M23" s="75" t="s">
        <v>6</v>
      </c>
      <c r="N23" s="31" t="str">
        <f t="shared" si="1"/>
        <v/>
      </c>
    </row>
    <row r="24" spans="1:14" ht="69.95" customHeight="1" x14ac:dyDescent="0.25">
      <c r="A24" s="119"/>
      <c r="B24" s="119"/>
      <c r="C24" s="17"/>
      <c r="D24" s="17"/>
      <c r="E24" s="17"/>
      <c r="F24" s="17"/>
      <c r="G24" s="17"/>
      <c r="H24" s="17"/>
      <c r="I24" s="65" t="str">
        <f t="shared" si="2"/>
        <v/>
      </c>
      <c r="J24" s="14"/>
      <c r="K24" s="14"/>
      <c r="L24" s="66" t="str">
        <f t="shared" si="0"/>
        <v/>
      </c>
      <c r="M24" s="75" t="s">
        <v>6</v>
      </c>
      <c r="N24" s="31" t="str">
        <f t="shared" si="1"/>
        <v/>
      </c>
    </row>
    <row r="25" spans="1:14" ht="69.95" customHeight="1" x14ac:dyDescent="0.25">
      <c r="A25" s="119"/>
      <c r="B25" s="119"/>
      <c r="C25" s="17"/>
      <c r="D25" s="17"/>
      <c r="E25" s="17"/>
      <c r="F25" s="17"/>
      <c r="G25" s="17"/>
      <c r="H25" s="17"/>
      <c r="I25" s="65" t="str">
        <f t="shared" si="2"/>
        <v/>
      </c>
      <c r="J25" s="14"/>
      <c r="K25" s="14"/>
      <c r="L25" s="66" t="str">
        <f t="shared" si="0"/>
        <v/>
      </c>
      <c r="M25" s="75" t="s">
        <v>6</v>
      </c>
      <c r="N25" s="31" t="str">
        <f t="shared" si="1"/>
        <v/>
      </c>
    </row>
    <row r="26" spans="1:14" ht="69.95" customHeight="1" x14ac:dyDescent="0.25">
      <c r="A26" s="119"/>
      <c r="B26" s="119"/>
      <c r="C26" s="17"/>
      <c r="D26" s="17"/>
      <c r="E26" s="17"/>
      <c r="F26" s="17"/>
      <c r="G26" s="17"/>
      <c r="H26" s="17"/>
      <c r="I26" s="65" t="str">
        <f t="shared" si="2"/>
        <v/>
      </c>
      <c r="J26" s="14"/>
      <c r="K26" s="14"/>
      <c r="L26" s="66" t="str">
        <f t="shared" si="0"/>
        <v/>
      </c>
      <c r="M26" s="75" t="s">
        <v>6</v>
      </c>
      <c r="N26" s="31" t="str">
        <f t="shared" si="1"/>
        <v/>
      </c>
    </row>
    <row r="27" spans="1:14" ht="69.95" customHeight="1" x14ac:dyDescent="0.25">
      <c r="A27" s="119"/>
      <c r="B27" s="119"/>
      <c r="C27" s="17"/>
      <c r="D27" s="17"/>
      <c r="E27" s="17"/>
      <c r="F27" s="17"/>
      <c r="G27" s="17"/>
      <c r="H27" s="17"/>
      <c r="I27" s="65" t="str">
        <f t="shared" si="2"/>
        <v/>
      </c>
      <c r="J27" s="14"/>
      <c r="K27" s="14"/>
      <c r="L27" s="66" t="str">
        <f t="shared" si="0"/>
        <v/>
      </c>
      <c r="M27" s="75" t="s">
        <v>6</v>
      </c>
      <c r="N27" s="31" t="str">
        <f t="shared" si="1"/>
        <v/>
      </c>
    </row>
    <row r="28" spans="1:14" ht="69.95" customHeight="1" x14ac:dyDescent="0.25">
      <c r="A28" s="119"/>
      <c r="B28" s="119"/>
      <c r="C28" s="17"/>
      <c r="D28" s="17"/>
      <c r="E28" s="17"/>
      <c r="F28" s="17"/>
      <c r="G28" s="17"/>
      <c r="H28" s="17"/>
      <c r="I28" s="65" t="str">
        <f t="shared" si="2"/>
        <v/>
      </c>
      <c r="J28" s="14"/>
      <c r="K28" s="14"/>
      <c r="L28" s="66" t="str">
        <f t="shared" si="0"/>
        <v/>
      </c>
      <c r="M28" s="75" t="s">
        <v>6</v>
      </c>
      <c r="N28" s="31" t="str">
        <f t="shared" si="1"/>
        <v/>
      </c>
    </row>
    <row r="29" spans="1:14" ht="69.95" customHeight="1" x14ac:dyDescent="0.25">
      <c r="A29" s="119"/>
      <c r="B29" s="119"/>
      <c r="C29" s="17"/>
      <c r="D29" s="17"/>
      <c r="E29" s="17"/>
      <c r="F29" s="17"/>
      <c r="G29" s="17"/>
      <c r="H29" s="17"/>
      <c r="I29" s="65" t="str">
        <f t="shared" si="2"/>
        <v/>
      </c>
      <c r="J29" s="14"/>
      <c r="K29" s="14"/>
      <c r="L29" s="66" t="str">
        <f t="shared" si="0"/>
        <v/>
      </c>
      <c r="M29" s="75" t="s">
        <v>6</v>
      </c>
      <c r="N29" s="31" t="str">
        <f t="shared" si="1"/>
        <v/>
      </c>
    </row>
    <row r="30" spans="1:14" ht="69.95" customHeight="1" x14ac:dyDescent="0.25">
      <c r="A30" s="119"/>
      <c r="B30" s="119"/>
      <c r="C30" s="17"/>
      <c r="D30" s="17"/>
      <c r="E30" s="17"/>
      <c r="F30" s="17"/>
      <c r="G30" s="17"/>
      <c r="H30" s="17"/>
      <c r="I30" s="65" t="str">
        <f t="shared" si="2"/>
        <v/>
      </c>
      <c r="J30" s="14"/>
      <c r="K30" s="14"/>
      <c r="L30" s="66" t="str">
        <f t="shared" si="0"/>
        <v/>
      </c>
      <c r="M30" s="75" t="s">
        <v>6</v>
      </c>
      <c r="N30" s="31" t="str">
        <f t="shared" si="1"/>
        <v/>
      </c>
    </row>
    <row r="31" spans="1:14" ht="69.95" customHeight="1" x14ac:dyDescent="0.25">
      <c r="A31" s="119"/>
      <c r="B31" s="119"/>
      <c r="C31" s="17"/>
      <c r="D31" s="17"/>
      <c r="E31" s="17"/>
      <c r="F31" s="17"/>
      <c r="G31" s="17"/>
      <c r="H31" s="17"/>
      <c r="I31" s="65" t="str">
        <f t="shared" si="2"/>
        <v/>
      </c>
      <c r="J31" s="14"/>
      <c r="K31" s="14"/>
      <c r="L31" s="66" t="str">
        <f t="shared" si="0"/>
        <v/>
      </c>
      <c r="M31" s="75" t="s">
        <v>6</v>
      </c>
      <c r="N31" s="31" t="str">
        <f t="shared" si="1"/>
        <v/>
      </c>
    </row>
    <row r="32" spans="1:14" ht="69.95" customHeight="1" x14ac:dyDescent="0.25">
      <c r="A32" s="119"/>
      <c r="B32" s="119"/>
      <c r="C32" s="17"/>
      <c r="D32" s="17"/>
      <c r="E32" s="17"/>
      <c r="F32" s="17"/>
      <c r="G32" s="17"/>
      <c r="H32" s="17"/>
      <c r="I32" s="65" t="str">
        <f t="shared" si="2"/>
        <v/>
      </c>
      <c r="J32" s="14"/>
      <c r="K32" s="14"/>
      <c r="L32" s="66" t="str">
        <f t="shared" si="0"/>
        <v/>
      </c>
      <c r="M32" s="75" t="s">
        <v>6</v>
      </c>
      <c r="N32" s="31" t="str">
        <f t="shared" si="1"/>
        <v/>
      </c>
    </row>
    <row r="33" spans="1:14" ht="69.95" customHeight="1" x14ac:dyDescent="0.25">
      <c r="A33" s="119"/>
      <c r="B33" s="119"/>
      <c r="C33" s="17"/>
      <c r="D33" s="17"/>
      <c r="E33" s="17"/>
      <c r="F33" s="17"/>
      <c r="G33" s="17"/>
      <c r="H33" s="17"/>
      <c r="I33" s="65" t="str">
        <f t="shared" si="2"/>
        <v/>
      </c>
      <c r="J33" s="14"/>
      <c r="K33" s="14"/>
      <c r="L33" s="66" t="str">
        <f t="shared" si="0"/>
        <v/>
      </c>
      <c r="M33" s="75" t="s">
        <v>6</v>
      </c>
      <c r="N33" s="31" t="str">
        <f t="shared" si="1"/>
        <v/>
      </c>
    </row>
    <row r="34" spans="1:14" ht="69.95" customHeight="1" x14ac:dyDescent="0.25">
      <c r="A34" s="119"/>
      <c r="B34" s="119"/>
      <c r="C34" s="17"/>
      <c r="D34" s="17"/>
      <c r="E34" s="17"/>
      <c r="F34" s="17"/>
      <c r="G34" s="17"/>
      <c r="H34" s="17"/>
      <c r="I34" s="65" t="str">
        <f t="shared" si="2"/>
        <v/>
      </c>
      <c r="J34" s="14"/>
      <c r="K34" s="14"/>
      <c r="L34" s="66" t="str">
        <f t="shared" si="0"/>
        <v/>
      </c>
      <c r="M34" s="75" t="s">
        <v>6</v>
      </c>
      <c r="N34" s="31" t="str">
        <f t="shared" si="1"/>
        <v/>
      </c>
    </row>
    <row r="35" spans="1:14" ht="69.95" customHeight="1" x14ac:dyDescent="0.25">
      <c r="A35" s="119"/>
      <c r="B35" s="119"/>
      <c r="C35" s="17"/>
      <c r="D35" s="17"/>
      <c r="E35" s="17"/>
      <c r="F35" s="17"/>
      <c r="G35" s="17"/>
      <c r="H35" s="17"/>
      <c r="I35" s="65" t="str">
        <f t="shared" si="2"/>
        <v/>
      </c>
      <c r="J35" s="14"/>
      <c r="K35" s="14"/>
      <c r="L35" s="66" t="str">
        <f t="shared" si="0"/>
        <v/>
      </c>
      <c r="M35" s="75" t="s">
        <v>6</v>
      </c>
      <c r="N35" s="31" t="str">
        <f t="shared" si="1"/>
        <v/>
      </c>
    </row>
    <row r="36" spans="1:14" ht="69.95" customHeight="1" x14ac:dyDescent="0.25">
      <c r="A36" s="119"/>
      <c r="B36" s="119"/>
      <c r="C36" s="17"/>
      <c r="D36" s="17"/>
      <c r="E36" s="17"/>
      <c r="F36" s="17"/>
      <c r="G36" s="17"/>
      <c r="H36" s="17"/>
      <c r="I36" s="65" t="str">
        <f t="shared" si="2"/>
        <v/>
      </c>
      <c r="J36" s="14"/>
      <c r="K36" s="14"/>
      <c r="L36" s="66" t="str">
        <f t="shared" si="0"/>
        <v/>
      </c>
      <c r="M36" s="75" t="s">
        <v>6</v>
      </c>
      <c r="N36" s="31" t="str">
        <f t="shared" si="1"/>
        <v/>
      </c>
    </row>
    <row r="37" spans="1:14" ht="69.95" customHeight="1" x14ac:dyDescent="0.25">
      <c r="A37" s="119"/>
      <c r="B37" s="119"/>
      <c r="C37" s="17"/>
      <c r="D37" s="17"/>
      <c r="E37" s="17"/>
      <c r="F37" s="17"/>
      <c r="G37" s="17"/>
      <c r="H37" s="17"/>
      <c r="I37" s="65" t="str">
        <f t="shared" si="2"/>
        <v/>
      </c>
      <c r="J37" s="14"/>
      <c r="K37" s="14"/>
      <c r="L37" s="66" t="str">
        <f t="shared" si="0"/>
        <v/>
      </c>
      <c r="M37" s="75" t="s">
        <v>6</v>
      </c>
      <c r="N37" s="31" t="str">
        <f t="shared" si="1"/>
        <v/>
      </c>
    </row>
    <row r="38" spans="1:14" ht="69.95" customHeight="1" x14ac:dyDescent="0.25">
      <c r="A38" s="119"/>
      <c r="B38" s="119"/>
      <c r="C38" s="17"/>
      <c r="D38" s="17"/>
      <c r="E38" s="17"/>
      <c r="F38" s="17"/>
      <c r="G38" s="17"/>
      <c r="H38" s="17"/>
      <c r="I38" s="65" t="str">
        <f t="shared" si="2"/>
        <v/>
      </c>
      <c r="J38" s="14"/>
      <c r="K38" s="14"/>
      <c r="L38" s="66" t="str">
        <f t="shared" si="0"/>
        <v/>
      </c>
      <c r="M38" s="75" t="s">
        <v>6</v>
      </c>
      <c r="N38" s="31" t="str">
        <f t="shared" si="1"/>
        <v/>
      </c>
    </row>
    <row r="39" spans="1:14" ht="69.95" customHeight="1" x14ac:dyDescent="0.25">
      <c r="A39" s="119"/>
      <c r="B39" s="119"/>
      <c r="C39" s="17"/>
      <c r="D39" s="17"/>
      <c r="E39" s="17"/>
      <c r="F39" s="17"/>
      <c r="G39" s="17"/>
      <c r="H39" s="17"/>
      <c r="I39" s="65" t="str">
        <f t="shared" si="2"/>
        <v/>
      </c>
      <c r="J39" s="14"/>
      <c r="K39" s="14"/>
      <c r="L39" s="66" t="str">
        <f t="shared" si="0"/>
        <v/>
      </c>
      <c r="M39" s="75" t="s">
        <v>6</v>
      </c>
      <c r="N39" s="31" t="str">
        <f t="shared" si="1"/>
        <v/>
      </c>
    </row>
    <row r="40" spans="1:14" ht="69.95" customHeight="1" x14ac:dyDescent="0.25">
      <c r="A40" s="119"/>
      <c r="B40" s="119"/>
      <c r="C40" s="17"/>
      <c r="D40" s="17"/>
      <c r="E40" s="17"/>
      <c r="F40" s="17"/>
      <c r="G40" s="17"/>
      <c r="H40" s="17"/>
      <c r="I40" s="65" t="str">
        <f t="shared" si="2"/>
        <v/>
      </c>
      <c r="J40" s="14"/>
      <c r="K40" s="14"/>
      <c r="L40" s="66" t="str">
        <f t="shared" si="0"/>
        <v/>
      </c>
      <c r="M40" s="75" t="s">
        <v>6</v>
      </c>
      <c r="N40" s="31" t="str">
        <f t="shared" si="1"/>
        <v/>
      </c>
    </row>
    <row r="41" spans="1:14" ht="69.95" customHeight="1" x14ac:dyDescent="0.25">
      <c r="A41" s="119"/>
      <c r="B41" s="119"/>
      <c r="C41" s="17"/>
      <c r="D41" s="17"/>
      <c r="E41" s="17"/>
      <c r="F41" s="17"/>
      <c r="G41" s="17"/>
      <c r="H41" s="17"/>
      <c r="I41" s="65" t="str">
        <f t="shared" si="2"/>
        <v/>
      </c>
      <c r="J41" s="14"/>
      <c r="K41" s="14"/>
      <c r="L41" s="66" t="str">
        <f t="shared" si="0"/>
        <v/>
      </c>
      <c r="M41" s="75" t="s">
        <v>6</v>
      </c>
      <c r="N41" s="31" t="str">
        <f t="shared" si="1"/>
        <v/>
      </c>
    </row>
    <row r="42" spans="1:14" ht="69.95" customHeight="1" x14ac:dyDescent="0.25">
      <c r="A42" s="119"/>
      <c r="B42" s="119"/>
      <c r="C42" s="17"/>
      <c r="D42" s="17"/>
      <c r="E42" s="17"/>
      <c r="F42" s="17"/>
      <c r="G42" s="17"/>
      <c r="H42" s="17"/>
      <c r="I42" s="65" t="str">
        <f t="shared" si="2"/>
        <v/>
      </c>
      <c r="J42" s="14"/>
      <c r="K42" s="14"/>
      <c r="L42" s="66" t="str">
        <f t="shared" si="0"/>
        <v/>
      </c>
      <c r="M42" s="75" t="s">
        <v>6</v>
      </c>
      <c r="N42" s="31" t="str">
        <f t="shared" si="1"/>
        <v/>
      </c>
    </row>
    <row r="43" spans="1:14" ht="69.95" customHeight="1" x14ac:dyDescent="0.25">
      <c r="A43" s="119"/>
      <c r="B43" s="119"/>
      <c r="C43" s="17"/>
      <c r="D43" s="17"/>
      <c r="E43" s="17"/>
      <c r="F43" s="17"/>
      <c r="G43" s="17"/>
      <c r="H43" s="17"/>
      <c r="I43" s="65" t="str">
        <f t="shared" si="2"/>
        <v/>
      </c>
      <c r="J43" s="14"/>
      <c r="K43" s="14"/>
      <c r="L43" s="66" t="str">
        <f t="shared" si="0"/>
        <v/>
      </c>
      <c r="M43" s="75" t="s">
        <v>6</v>
      </c>
      <c r="N43" s="31" t="str">
        <f t="shared" si="1"/>
        <v/>
      </c>
    </row>
    <row r="44" spans="1:14" ht="69.95" customHeight="1" x14ac:dyDescent="0.25">
      <c r="A44" s="119"/>
      <c r="B44" s="119"/>
      <c r="C44" s="17"/>
      <c r="D44" s="17"/>
      <c r="E44" s="17"/>
      <c r="F44" s="17"/>
      <c r="G44" s="17"/>
      <c r="H44" s="17"/>
      <c r="I44" s="65" t="str">
        <f t="shared" si="2"/>
        <v/>
      </c>
      <c r="J44" s="14"/>
      <c r="K44" s="14"/>
      <c r="L44" s="66" t="str">
        <f t="shared" si="0"/>
        <v/>
      </c>
      <c r="M44" s="75" t="s">
        <v>6</v>
      </c>
      <c r="N44" s="31" t="str">
        <f t="shared" si="1"/>
        <v/>
      </c>
    </row>
    <row r="45" spans="1:14" ht="69.95" customHeight="1" x14ac:dyDescent="0.25">
      <c r="A45" s="119"/>
      <c r="B45" s="119"/>
      <c r="C45" s="17"/>
      <c r="D45" s="17"/>
      <c r="E45" s="17"/>
      <c r="F45" s="17"/>
      <c r="G45" s="17"/>
      <c r="H45" s="17"/>
      <c r="I45" s="65" t="str">
        <f t="shared" si="2"/>
        <v/>
      </c>
      <c r="J45" s="14"/>
      <c r="K45" s="14"/>
      <c r="L45" s="66" t="str">
        <f t="shared" si="0"/>
        <v/>
      </c>
      <c r="M45" s="75" t="s">
        <v>6</v>
      </c>
      <c r="N45" s="31" t="str">
        <f t="shared" si="1"/>
        <v/>
      </c>
    </row>
    <row r="46" spans="1:14" ht="69.95" customHeight="1" x14ac:dyDescent="0.25">
      <c r="A46" s="119"/>
      <c r="B46" s="119"/>
      <c r="C46" s="17"/>
      <c r="D46" s="17"/>
      <c r="E46" s="17"/>
      <c r="F46" s="17"/>
      <c r="G46" s="17"/>
      <c r="H46" s="17"/>
      <c r="I46" s="65" t="str">
        <f t="shared" si="2"/>
        <v/>
      </c>
      <c r="J46" s="14"/>
      <c r="K46" s="14"/>
      <c r="L46" s="66" t="str">
        <f t="shared" si="0"/>
        <v/>
      </c>
      <c r="M46" s="75" t="s">
        <v>6</v>
      </c>
      <c r="N46" s="31" t="str">
        <f t="shared" si="1"/>
        <v/>
      </c>
    </row>
    <row r="47" spans="1:14" ht="69.95" customHeight="1" x14ac:dyDescent="0.25">
      <c r="A47" s="119"/>
      <c r="B47" s="119"/>
      <c r="C47" s="17"/>
      <c r="D47" s="17"/>
      <c r="E47" s="17"/>
      <c r="F47" s="17"/>
      <c r="G47" s="17"/>
      <c r="H47" s="17"/>
      <c r="I47" s="65" t="str">
        <f t="shared" si="2"/>
        <v/>
      </c>
      <c r="J47" s="14"/>
      <c r="K47" s="14"/>
      <c r="L47" s="66" t="str">
        <f t="shared" si="0"/>
        <v/>
      </c>
      <c r="M47" s="75" t="s">
        <v>6</v>
      </c>
      <c r="N47" s="31" t="str">
        <f t="shared" si="1"/>
        <v/>
      </c>
    </row>
    <row r="48" spans="1:14" ht="69.95" customHeight="1" x14ac:dyDescent="0.25">
      <c r="A48" s="119"/>
      <c r="B48" s="119"/>
      <c r="C48" s="17"/>
      <c r="D48" s="17"/>
      <c r="E48" s="17"/>
      <c r="F48" s="17"/>
      <c r="G48" s="17"/>
      <c r="H48" s="17"/>
      <c r="I48" s="65" t="str">
        <f t="shared" si="2"/>
        <v/>
      </c>
      <c r="J48" s="14"/>
      <c r="K48" s="14"/>
      <c r="L48" s="66" t="str">
        <f t="shared" si="0"/>
        <v/>
      </c>
      <c r="M48" s="75" t="s">
        <v>6</v>
      </c>
      <c r="N48" s="31" t="str">
        <f t="shared" si="1"/>
        <v/>
      </c>
    </row>
    <row r="49" spans="1:14" ht="69.95" customHeight="1" x14ac:dyDescent="0.25">
      <c r="A49" s="119"/>
      <c r="B49" s="119"/>
      <c r="C49" s="17"/>
      <c r="D49" s="17"/>
      <c r="E49" s="17"/>
      <c r="F49" s="17"/>
      <c r="G49" s="17"/>
      <c r="H49" s="17"/>
      <c r="I49" s="65" t="str">
        <f t="shared" si="2"/>
        <v/>
      </c>
      <c r="J49" s="14"/>
      <c r="K49" s="14"/>
      <c r="L49" s="66" t="str">
        <f t="shared" si="0"/>
        <v/>
      </c>
      <c r="M49" s="75" t="s">
        <v>6</v>
      </c>
      <c r="N49" s="31" t="str">
        <f t="shared" si="1"/>
        <v/>
      </c>
    </row>
    <row r="50" spans="1:14" ht="69.95" customHeight="1" x14ac:dyDescent="0.25">
      <c r="A50" s="119"/>
      <c r="B50" s="119"/>
      <c r="C50" s="17"/>
      <c r="D50" s="17"/>
      <c r="E50" s="17"/>
      <c r="F50" s="17"/>
      <c r="G50" s="17"/>
      <c r="H50" s="17"/>
      <c r="I50" s="65" t="str">
        <f t="shared" si="2"/>
        <v/>
      </c>
      <c r="J50" s="14"/>
      <c r="K50" s="14"/>
      <c r="L50" s="66" t="str">
        <f t="shared" si="0"/>
        <v/>
      </c>
      <c r="M50" s="75" t="s">
        <v>6</v>
      </c>
      <c r="N50" s="31" t="str">
        <f t="shared" si="1"/>
        <v/>
      </c>
    </row>
    <row r="51" spans="1:14" ht="69.95" customHeight="1" x14ac:dyDescent="0.25">
      <c r="A51" s="119"/>
      <c r="B51" s="119"/>
      <c r="C51" s="17"/>
      <c r="D51" s="17"/>
      <c r="E51" s="17"/>
      <c r="F51" s="17"/>
      <c r="G51" s="17"/>
      <c r="H51" s="17"/>
      <c r="I51" s="65" t="str">
        <f t="shared" si="2"/>
        <v/>
      </c>
      <c r="J51" s="14"/>
      <c r="K51" s="14"/>
      <c r="L51" s="66" t="str">
        <f t="shared" si="0"/>
        <v/>
      </c>
      <c r="M51" s="75" t="s">
        <v>6</v>
      </c>
      <c r="N51" s="31" t="str">
        <f t="shared" si="1"/>
        <v/>
      </c>
    </row>
    <row r="52" spans="1:14" ht="69.95" customHeight="1" x14ac:dyDescent="0.25">
      <c r="A52" s="119"/>
      <c r="B52" s="119"/>
      <c r="C52" s="17"/>
      <c r="D52" s="17"/>
      <c r="E52" s="17"/>
      <c r="F52" s="17"/>
      <c r="G52" s="17"/>
      <c r="H52" s="17"/>
      <c r="I52" s="65" t="str">
        <f t="shared" si="2"/>
        <v/>
      </c>
      <c r="J52" s="14"/>
      <c r="K52" s="14"/>
      <c r="L52" s="66" t="str">
        <f t="shared" si="0"/>
        <v/>
      </c>
      <c r="M52" s="75" t="s">
        <v>6</v>
      </c>
      <c r="N52" s="31" t="str">
        <f t="shared" si="1"/>
        <v/>
      </c>
    </row>
    <row r="53" spans="1:14" ht="69.95" customHeight="1" x14ac:dyDescent="0.25">
      <c r="A53" s="119"/>
      <c r="B53" s="119"/>
      <c r="C53" s="17"/>
      <c r="D53" s="17"/>
      <c r="E53" s="17"/>
      <c r="F53" s="17"/>
      <c r="G53" s="17"/>
      <c r="H53" s="17"/>
      <c r="I53" s="65" t="str">
        <f t="shared" si="2"/>
        <v/>
      </c>
      <c r="J53" s="14"/>
      <c r="K53" s="14"/>
      <c r="L53" s="66" t="str">
        <f t="shared" si="0"/>
        <v/>
      </c>
      <c r="M53" s="75" t="s">
        <v>6</v>
      </c>
      <c r="N53" s="31" t="str">
        <f t="shared" si="1"/>
        <v/>
      </c>
    </row>
    <row r="54" spans="1:14" ht="69.95" customHeight="1" x14ac:dyDescent="0.25">
      <c r="A54" s="119"/>
      <c r="B54" s="119"/>
      <c r="C54" s="17"/>
      <c r="D54" s="17"/>
      <c r="E54" s="17"/>
      <c r="F54" s="17"/>
      <c r="G54" s="17"/>
      <c r="H54" s="17"/>
      <c r="I54" s="65" t="str">
        <f t="shared" si="2"/>
        <v/>
      </c>
      <c r="J54" s="14"/>
      <c r="K54" s="14"/>
      <c r="L54" s="66" t="str">
        <f t="shared" si="0"/>
        <v/>
      </c>
      <c r="M54" s="75" t="s">
        <v>6</v>
      </c>
      <c r="N54" s="31" t="str">
        <f t="shared" si="1"/>
        <v/>
      </c>
    </row>
    <row r="55" spans="1:14" ht="69.95" customHeight="1" x14ac:dyDescent="0.25">
      <c r="A55" s="119"/>
      <c r="B55" s="119"/>
      <c r="C55" s="17"/>
      <c r="D55" s="17"/>
      <c r="E55" s="17"/>
      <c r="F55" s="17"/>
      <c r="G55" s="17"/>
      <c r="H55" s="17"/>
      <c r="I55" s="65" t="str">
        <f t="shared" si="2"/>
        <v/>
      </c>
      <c r="J55" s="14"/>
      <c r="K55" s="14"/>
      <c r="L55" s="66" t="str">
        <f t="shared" si="0"/>
        <v/>
      </c>
      <c r="M55" s="75" t="s">
        <v>6</v>
      </c>
      <c r="N55" s="31" t="str">
        <f t="shared" si="1"/>
        <v/>
      </c>
    </row>
    <row r="56" spans="1:14" ht="69.95" customHeight="1" x14ac:dyDescent="0.25">
      <c r="A56" s="119"/>
      <c r="B56" s="119"/>
      <c r="C56" s="17"/>
      <c r="D56" s="17"/>
      <c r="E56" s="17"/>
      <c r="F56" s="17"/>
      <c r="G56" s="17"/>
      <c r="H56" s="17"/>
      <c r="I56" s="65" t="str">
        <f t="shared" si="2"/>
        <v/>
      </c>
      <c r="J56" s="14"/>
      <c r="K56" s="14"/>
      <c r="L56" s="66" t="str">
        <f t="shared" si="0"/>
        <v/>
      </c>
      <c r="M56" s="75" t="s">
        <v>6</v>
      </c>
      <c r="N56" s="31" t="str">
        <f t="shared" si="1"/>
        <v/>
      </c>
    </row>
    <row r="57" spans="1:14" ht="69.95" customHeight="1" x14ac:dyDescent="0.25">
      <c r="A57" s="119"/>
      <c r="B57" s="119"/>
      <c r="C57" s="17"/>
      <c r="D57" s="17"/>
      <c r="E57" s="17"/>
      <c r="F57" s="17"/>
      <c r="G57" s="17"/>
      <c r="H57" s="17"/>
      <c r="I57" s="65" t="str">
        <f t="shared" si="2"/>
        <v/>
      </c>
      <c r="J57" s="14"/>
      <c r="K57" s="14"/>
      <c r="L57" s="66" t="str">
        <f t="shared" si="0"/>
        <v/>
      </c>
      <c r="M57" s="75" t="s">
        <v>6</v>
      </c>
      <c r="N57" s="31" t="str">
        <f t="shared" si="1"/>
        <v/>
      </c>
    </row>
    <row r="58" spans="1:14" ht="69.95" customHeight="1" x14ac:dyDescent="0.25">
      <c r="A58" s="119"/>
      <c r="B58" s="119"/>
      <c r="C58" s="17"/>
      <c r="D58" s="17"/>
      <c r="E58" s="17"/>
      <c r="F58" s="17"/>
      <c r="G58" s="17"/>
      <c r="H58" s="17"/>
      <c r="I58" s="65" t="str">
        <f t="shared" si="2"/>
        <v/>
      </c>
      <c r="J58" s="14"/>
      <c r="K58" s="14"/>
      <c r="L58" s="66" t="str">
        <f t="shared" si="0"/>
        <v/>
      </c>
      <c r="M58" s="75" t="s">
        <v>6</v>
      </c>
      <c r="N58" s="31" t="str">
        <f t="shared" si="1"/>
        <v/>
      </c>
    </row>
    <row r="59" spans="1:14" ht="69.95" customHeight="1" x14ac:dyDescent="0.25">
      <c r="A59" s="119"/>
      <c r="B59" s="119"/>
      <c r="C59" s="17"/>
      <c r="D59" s="17"/>
      <c r="E59" s="17"/>
      <c r="F59" s="17"/>
      <c r="G59" s="17"/>
      <c r="H59" s="17"/>
      <c r="I59" s="65" t="str">
        <f t="shared" si="2"/>
        <v/>
      </c>
      <c r="J59" s="14"/>
      <c r="K59" s="14"/>
      <c r="L59" s="66" t="str">
        <f t="shared" si="0"/>
        <v/>
      </c>
      <c r="M59" s="75" t="s">
        <v>6</v>
      </c>
      <c r="N59" s="31" t="str">
        <f t="shared" si="1"/>
        <v/>
      </c>
    </row>
    <row r="60" spans="1:14" ht="69.95" customHeight="1" x14ac:dyDescent="0.25">
      <c r="A60" s="119"/>
      <c r="B60" s="119"/>
      <c r="C60" s="17"/>
      <c r="D60" s="17"/>
      <c r="E60" s="17"/>
      <c r="F60" s="17"/>
      <c r="G60" s="17"/>
      <c r="H60" s="17"/>
      <c r="I60" s="65" t="str">
        <f t="shared" si="2"/>
        <v/>
      </c>
      <c r="J60" s="14"/>
      <c r="K60" s="14"/>
      <c r="L60" s="66" t="str">
        <f t="shared" si="0"/>
        <v/>
      </c>
      <c r="M60" s="75" t="s">
        <v>6</v>
      </c>
      <c r="N60" s="31" t="str">
        <f t="shared" si="1"/>
        <v/>
      </c>
    </row>
    <row r="61" spans="1:14" ht="69.95" customHeight="1" x14ac:dyDescent="0.25">
      <c r="A61" s="119"/>
      <c r="B61" s="119"/>
      <c r="C61" s="17"/>
      <c r="D61" s="17"/>
      <c r="E61" s="17"/>
      <c r="F61" s="17"/>
      <c r="G61" s="17"/>
      <c r="H61" s="17"/>
      <c r="I61" s="65" t="str">
        <f t="shared" si="2"/>
        <v/>
      </c>
      <c r="J61" s="14"/>
      <c r="K61" s="14"/>
      <c r="L61" s="66" t="str">
        <f t="shared" si="0"/>
        <v/>
      </c>
      <c r="M61" s="75" t="s">
        <v>6</v>
      </c>
      <c r="N61" s="31" t="str">
        <f t="shared" si="1"/>
        <v/>
      </c>
    </row>
    <row r="62" spans="1:14" ht="69.95" customHeight="1" x14ac:dyDescent="0.25">
      <c r="A62" s="119"/>
      <c r="B62" s="119"/>
      <c r="C62" s="17"/>
      <c r="D62" s="17"/>
      <c r="E62" s="17"/>
      <c r="F62" s="17"/>
      <c r="G62" s="17"/>
      <c r="H62" s="17"/>
      <c r="I62" s="65" t="str">
        <f t="shared" si="2"/>
        <v/>
      </c>
      <c r="J62" s="14"/>
      <c r="K62" s="14"/>
      <c r="L62" s="66" t="str">
        <f t="shared" si="0"/>
        <v/>
      </c>
      <c r="M62" s="75" t="s">
        <v>6</v>
      </c>
      <c r="N62" s="31" t="str">
        <f t="shared" si="1"/>
        <v/>
      </c>
    </row>
    <row r="63" spans="1:14" ht="69.95" customHeight="1" x14ac:dyDescent="0.25">
      <c r="A63" s="119"/>
      <c r="B63" s="119"/>
      <c r="C63" s="17"/>
      <c r="D63" s="17"/>
      <c r="E63" s="17"/>
      <c r="F63" s="17"/>
      <c r="G63" s="17"/>
      <c r="H63" s="17"/>
      <c r="I63" s="65" t="str">
        <f t="shared" si="2"/>
        <v/>
      </c>
      <c r="J63" s="14"/>
      <c r="K63" s="14"/>
      <c r="L63" s="66" t="str">
        <f t="shared" si="0"/>
        <v/>
      </c>
      <c r="M63" s="75" t="s">
        <v>6</v>
      </c>
      <c r="N63" s="31" t="str">
        <f t="shared" si="1"/>
        <v/>
      </c>
    </row>
    <row r="64" spans="1:14" ht="69.95" customHeight="1" x14ac:dyDescent="0.25">
      <c r="A64" s="119"/>
      <c r="B64" s="119"/>
      <c r="C64" s="17"/>
      <c r="D64" s="17"/>
      <c r="E64" s="17"/>
      <c r="F64" s="17"/>
      <c r="G64" s="17"/>
      <c r="H64" s="17"/>
      <c r="I64" s="65" t="str">
        <f t="shared" si="2"/>
        <v/>
      </c>
      <c r="J64" s="14"/>
      <c r="K64" s="14"/>
      <c r="L64" s="66" t="str">
        <f t="shared" si="0"/>
        <v/>
      </c>
      <c r="M64" s="75" t="s">
        <v>6</v>
      </c>
      <c r="N64" s="31" t="str">
        <f t="shared" si="1"/>
        <v/>
      </c>
    </row>
    <row r="65" spans="1:14" ht="69.95" customHeight="1" x14ac:dyDescent="0.25">
      <c r="A65" s="119"/>
      <c r="B65" s="119"/>
      <c r="C65" s="17"/>
      <c r="D65" s="17"/>
      <c r="E65" s="17"/>
      <c r="F65" s="17"/>
      <c r="G65" s="17"/>
      <c r="H65" s="17"/>
      <c r="I65" s="65" t="str">
        <f t="shared" si="2"/>
        <v/>
      </c>
      <c r="J65" s="14"/>
      <c r="K65" s="14"/>
      <c r="L65" s="66" t="str">
        <f t="shared" si="0"/>
        <v/>
      </c>
      <c r="M65" s="75" t="s">
        <v>6</v>
      </c>
      <c r="N65" s="31" t="str">
        <f t="shared" si="1"/>
        <v/>
      </c>
    </row>
    <row r="66" spans="1:14" ht="69.95" customHeight="1" x14ac:dyDescent="0.25">
      <c r="A66" s="119"/>
      <c r="B66" s="119"/>
      <c r="C66" s="17"/>
      <c r="D66" s="17"/>
      <c r="E66" s="17"/>
      <c r="F66" s="17"/>
      <c r="G66" s="17"/>
      <c r="H66" s="17"/>
      <c r="I66" s="65" t="str">
        <f t="shared" si="2"/>
        <v/>
      </c>
      <c r="J66" s="14"/>
      <c r="K66" s="14"/>
      <c r="L66" s="66" t="str">
        <f t="shared" si="0"/>
        <v/>
      </c>
      <c r="M66" s="75" t="s">
        <v>6</v>
      </c>
      <c r="N66" s="31" t="str">
        <f t="shared" si="1"/>
        <v/>
      </c>
    </row>
    <row r="67" spans="1:14" ht="69.95" customHeight="1" x14ac:dyDescent="0.25">
      <c r="A67" s="119"/>
      <c r="B67" s="119"/>
      <c r="C67" s="17"/>
      <c r="D67" s="17"/>
      <c r="E67" s="17"/>
      <c r="F67" s="17"/>
      <c r="G67" s="17"/>
      <c r="H67" s="17"/>
      <c r="I67" s="65" t="str">
        <f t="shared" si="2"/>
        <v/>
      </c>
      <c r="J67" s="14"/>
      <c r="K67" s="14"/>
      <c r="L67" s="66" t="str">
        <f t="shared" si="0"/>
        <v/>
      </c>
      <c r="M67" s="75" t="s">
        <v>6</v>
      </c>
      <c r="N67" s="31" t="str">
        <f t="shared" si="1"/>
        <v/>
      </c>
    </row>
    <row r="68" spans="1:14" ht="69.95" customHeight="1" x14ac:dyDescent="0.25">
      <c r="A68" s="119"/>
      <c r="B68" s="119"/>
      <c r="C68" s="17"/>
      <c r="D68" s="17"/>
      <c r="E68" s="17"/>
      <c r="F68" s="17"/>
      <c r="G68" s="17"/>
      <c r="H68" s="17"/>
      <c r="I68" s="65" t="str">
        <f t="shared" si="2"/>
        <v/>
      </c>
      <c r="J68" s="14"/>
      <c r="K68" s="14"/>
      <c r="L68" s="66" t="str">
        <f t="shared" si="0"/>
        <v/>
      </c>
      <c r="M68" s="75" t="s">
        <v>6</v>
      </c>
      <c r="N68" s="31" t="str">
        <f t="shared" si="1"/>
        <v/>
      </c>
    </row>
    <row r="69" spans="1:14" ht="69.95" customHeight="1" x14ac:dyDescent="0.25">
      <c r="A69" s="119"/>
      <c r="B69" s="119"/>
      <c r="C69" s="17"/>
      <c r="D69" s="17"/>
      <c r="E69" s="17"/>
      <c r="F69" s="17"/>
      <c r="G69" s="17"/>
      <c r="H69" s="17"/>
      <c r="I69" s="65" t="str">
        <f t="shared" si="2"/>
        <v/>
      </c>
      <c r="J69" s="14"/>
      <c r="K69" s="14"/>
      <c r="L69" s="66" t="str">
        <f t="shared" ref="L69:L101" si="3">IF((J69+K69)/8=0%,"",(J69+K69)/8)</f>
        <v/>
      </c>
      <c r="M69" s="75" t="s">
        <v>6</v>
      </c>
      <c r="N69" s="31" t="str">
        <f t="shared" ref="N69:N101" si="4">IF(A69="","",A69)</f>
        <v/>
      </c>
    </row>
    <row r="70" spans="1:14" ht="69.95" customHeight="1" x14ac:dyDescent="0.25">
      <c r="A70" s="119"/>
      <c r="B70" s="119"/>
      <c r="C70" s="17"/>
      <c r="D70" s="17"/>
      <c r="E70" s="17"/>
      <c r="F70" s="17"/>
      <c r="G70" s="17"/>
      <c r="H70" s="17"/>
      <c r="I70" s="65" t="str">
        <f t="shared" ref="I70:I100" si="5">IF((G70+H70)/8=0%,"",(G70+H70)/8)</f>
        <v/>
      </c>
      <c r="J70" s="14"/>
      <c r="K70" s="14"/>
      <c r="L70" s="66" t="str">
        <f t="shared" si="3"/>
        <v/>
      </c>
      <c r="M70" s="75" t="s">
        <v>6</v>
      </c>
      <c r="N70" s="31" t="str">
        <f t="shared" si="4"/>
        <v/>
      </c>
    </row>
    <row r="71" spans="1:14" ht="69.95" customHeight="1" x14ac:dyDescent="0.25">
      <c r="A71" s="119"/>
      <c r="B71" s="119"/>
      <c r="C71" s="17"/>
      <c r="D71" s="17"/>
      <c r="E71" s="17"/>
      <c r="F71" s="17"/>
      <c r="G71" s="17"/>
      <c r="H71" s="17"/>
      <c r="I71" s="65" t="str">
        <f t="shared" si="5"/>
        <v/>
      </c>
      <c r="J71" s="14"/>
      <c r="K71" s="14"/>
      <c r="L71" s="66" t="str">
        <f t="shared" si="3"/>
        <v/>
      </c>
      <c r="M71" s="75" t="s">
        <v>6</v>
      </c>
      <c r="N71" s="31" t="str">
        <f t="shared" si="4"/>
        <v/>
      </c>
    </row>
    <row r="72" spans="1:14" ht="69.95" customHeight="1" x14ac:dyDescent="0.25">
      <c r="A72" s="119"/>
      <c r="B72" s="119"/>
      <c r="C72" s="17"/>
      <c r="D72" s="17"/>
      <c r="E72" s="17"/>
      <c r="F72" s="17"/>
      <c r="G72" s="17"/>
      <c r="H72" s="17"/>
      <c r="I72" s="65" t="str">
        <f t="shared" si="5"/>
        <v/>
      </c>
      <c r="J72" s="14"/>
      <c r="K72" s="14"/>
      <c r="L72" s="66" t="str">
        <f t="shared" si="3"/>
        <v/>
      </c>
      <c r="M72" s="75" t="s">
        <v>6</v>
      </c>
      <c r="N72" s="31" t="str">
        <f t="shared" si="4"/>
        <v/>
      </c>
    </row>
    <row r="73" spans="1:14" ht="69.95" customHeight="1" x14ac:dyDescent="0.25">
      <c r="A73" s="119"/>
      <c r="B73" s="119"/>
      <c r="C73" s="17"/>
      <c r="D73" s="17"/>
      <c r="E73" s="17"/>
      <c r="F73" s="17"/>
      <c r="G73" s="17"/>
      <c r="H73" s="17"/>
      <c r="I73" s="65" t="str">
        <f t="shared" si="5"/>
        <v/>
      </c>
      <c r="J73" s="14"/>
      <c r="K73" s="14"/>
      <c r="L73" s="66" t="str">
        <f t="shared" si="3"/>
        <v/>
      </c>
      <c r="M73" s="75" t="s">
        <v>6</v>
      </c>
      <c r="N73" s="31" t="str">
        <f t="shared" si="4"/>
        <v/>
      </c>
    </row>
    <row r="74" spans="1:14" ht="69.95" customHeight="1" x14ac:dyDescent="0.25">
      <c r="A74" s="119"/>
      <c r="B74" s="119"/>
      <c r="C74" s="17"/>
      <c r="D74" s="17"/>
      <c r="E74" s="17"/>
      <c r="F74" s="17"/>
      <c r="G74" s="17"/>
      <c r="H74" s="17"/>
      <c r="I74" s="65" t="str">
        <f t="shared" si="5"/>
        <v/>
      </c>
      <c r="J74" s="14"/>
      <c r="K74" s="14"/>
      <c r="L74" s="66" t="str">
        <f t="shared" si="3"/>
        <v/>
      </c>
      <c r="M74" s="75" t="s">
        <v>6</v>
      </c>
      <c r="N74" s="31" t="str">
        <f t="shared" si="4"/>
        <v/>
      </c>
    </row>
    <row r="75" spans="1:14" ht="69.95" customHeight="1" x14ac:dyDescent="0.25">
      <c r="A75" s="119"/>
      <c r="B75" s="119"/>
      <c r="C75" s="17"/>
      <c r="D75" s="17"/>
      <c r="E75" s="17"/>
      <c r="F75" s="17"/>
      <c r="G75" s="17"/>
      <c r="H75" s="17"/>
      <c r="I75" s="65" t="str">
        <f t="shared" si="5"/>
        <v/>
      </c>
      <c r="J75" s="14"/>
      <c r="K75" s="14"/>
      <c r="L75" s="66" t="str">
        <f t="shared" si="3"/>
        <v/>
      </c>
      <c r="M75" s="75" t="s">
        <v>6</v>
      </c>
      <c r="N75" s="31" t="str">
        <f t="shared" si="4"/>
        <v/>
      </c>
    </row>
    <row r="76" spans="1:14" ht="69.95" customHeight="1" x14ac:dyDescent="0.25">
      <c r="A76" s="119"/>
      <c r="B76" s="119"/>
      <c r="C76" s="17"/>
      <c r="D76" s="17"/>
      <c r="E76" s="17"/>
      <c r="F76" s="17"/>
      <c r="G76" s="17"/>
      <c r="H76" s="17"/>
      <c r="I76" s="65" t="str">
        <f t="shared" si="5"/>
        <v/>
      </c>
      <c r="J76" s="14"/>
      <c r="K76" s="14"/>
      <c r="L76" s="66" t="str">
        <f t="shared" si="3"/>
        <v/>
      </c>
      <c r="M76" s="75" t="s">
        <v>6</v>
      </c>
      <c r="N76" s="31" t="str">
        <f t="shared" si="4"/>
        <v/>
      </c>
    </row>
    <row r="77" spans="1:14" ht="69.95" customHeight="1" x14ac:dyDescent="0.25">
      <c r="A77" s="119"/>
      <c r="B77" s="119"/>
      <c r="C77" s="17"/>
      <c r="D77" s="17"/>
      <c r="E77" s="17"/>
      <c r="F77" s="17"/>
      <c r="G77" s="17"/>
      <c r="H77" s="17"/>
      <c r="I77" s="65" t="str">
        <f t="shared" si="5"/>
        <v/>
      </c>
      <c r="J77" s="14"/>
      <c r="K77" s="14"/>
      <c r="L77" s="66" t="str">
        <f t="shared" si="3"/>
        <v/>
      </c>
      <c r="M77" s="75" t="s">
        <v>6</v>
      </c>
      <c r="N77" s="31" t="str">
        <f t="shared" si="4"/>
        <v/>
      </c>
    </row>
    <row r="78" spans="1:14" ht="69.95" customHeight="1" x14ac:dyDescent="0.25">
      <c r="A78" s="119"/>
      <c r="B78" s="119"/>
      <c r="C78" s="17"/>
      <c r="D78" s="17"/>
      <c r="E78" s="17"/>
      <c r="F78" s="17"/>
      <c r="G78" s="17"/>
      <c r="H78" s="17"/>
      <c r="I78" s="65" t="str">
        <f t="shared" si="5"/>
        <v/>
      </c>
      <c r="J78" s="14"/>
      <c r="K78" s="14"/>
      <c r="L78" s="66" t="str">
        <f t="shared" si="3"/>
        <v/>
      </c>
      <c r="M78" s="75" t="s">
        <v>6</v>
      </c>
      <c r="N78" s="31" t="str">
        <f t="shared" si="4"/>
        <v/>
      </c>
    </row>
    <row r="79" spans="1:14" ht="69.95" customHeight="1" x14ac:dyDescent="0.25">
      <c r="A79" s="119"/>
      <c r="B79" s="119"/>
      <c r="C79" s="17"/>
      <c r="D79" s="17"/>
      <c r="E79" s="17"/>
      <c r="F79" s="17"/>
      <c r="G79" s="17"/>
      <c r="H79" s="17"/>
      <c r="I79" s="65" t="str">
        <f t="shared" si="5"/>
        <v/>
      </c>
      <c r="J79" s="14"/>
      <c r="K79" s="14"/>
      <c r="L79" s="66" t="str">
        <f t="shared" si="3"/>
        <v/>
      </c>
      <c r="M79" s="75" t="s">
        <v>6</v>
      </c>
      <c r="N79" s="31" t="str">
        <f t="shared" si="4"/>
        <v/>
      </c>
    </row>
    <row r="80" spans="1:14" ht="69.95" customHeight="1" x14ac:dyDescent="0.25">
      <c r="A80" s="119"/>
      <c r="B80" s="119"/>
      <c r="C80" s="17"/>
      <c r="D80" s="17"/>
      <c r="E80" s="17"/>
      <c r="F80" s="17"/>
      <c r="G80" s="17"/>
      <c r="H80" s="17"/>
      <c r="I80" s="65" t="str">
        <f t="shared" si="5"/>
        <v/>
      </c>
      <c r="J80" s="14"/>
      <c r="K80" s="14"/>
      <c r="L80" s="66" t="str">
        <f t="shared" si="3"/>
        <v/>
      </c>
      <c r="M80" s="75" t="s">
        <v>6</v>
      </c>
      <c r="N80" s="31" t="str">
        <f t="shared" si="4"/>
        <v/>
      </c>
    </row>
    <row r="81" spans="1:14" ht="69.95" customHeight="1" x14ac:dyDescent="0.25">
      <c r="A81" s="119"/>
      <c r="B81" s="119"/>
      <c r="C81" s="17"/>
      <c r="D81" s="17"/>
      <c r="E81" s="17"/>
      <c r="F81" s="17"/>
      <c r="G81" s="17"/>
      <c r="H81" s="17"/>
      <c r="I81" s="65" t="str">
        <f t="shared" si="5"/>
        <v/>
      </c>
      <c r="J81" s="14"/>
      <c r="K81" s="14"/>
      <c r="L81" s="66" t="str">
        <f t="shared" si="3"/>
        <v/>
      </c>
      <c r="M81" s="75" t="s">
        <v>6</v>
      </c>
      <c r="N81" s="31" t="str">
        <f t="shared" si="4"/>
        <v/>
      </c>
    </row>
    <row r="82" spans="1:14" ht="69.95" customHeight="1" x14ac:dyDescent="0.25">
      <c r="A82" s="119"/>
      <c r="B82" s="119"/>
      <c r="C82" s="17"/>
      <c r="D82" s="17"/>
      <c r="E82" s="17"/>
      <c r="F82" s="17"/>
      <c r="G82" s="17"/>
      <c r="H82" s="17"/>
      <c r="I82" s="65" t="str">
        <f t="shared" si="5"/>
        <v/>
      </c>
      <c r="J82" s="14"/>
      <c r="K82" s="14"/>
      <c r="L82" s="66" t="str">
        <f t="shared" si="3"/>
        <v/>
      </c>
      <c r="M82" s="75" t="s">
        <v>6</v>
      </c>
      <c r="N82" s="31" t="str">
        <f t="shared" si="4"/>
        <v/>
      </c>
    </row>
    <row r="83" spans="1:14" ht="69.95" customHeight="1" x14ac:dyDescent="0.25">
      <c r="A83" s="119"/>
      <c r="B83" s="119"/>
      <c r="C83" s="17"/>
      <c r="D83" s="17"/>
      <c r="E83" s="17"/>
      <c r="F83" s="17"/>
      <c r="G83" s="17"/>
      <c r="H83" s="17"/>
      <c r="I83" s="65" t="str">
        <f t="shared" si="5"/>
        <v/>
      </c>
      <c r="J83" s="14"/>
      <c r="K83" s="14"/>
      <c r="L83" s="66" t="str">
        <f t="shared" si="3"/>
        <v/>
      </c>
      <c r="M83" s="75" t="s">
        <v>6</v>
      </c>
      <c r="N83" s="31" t="str">
        <f t="shared" si="4"/>
        <v/>
      </c>
    </row>
    <row r="84" spans="1:14" ht="69.95" customHeight="1" x14ac:dyDescent="0.25">
      <c r="A84" s="119"/>
      <c r="B84" s="119"/>
      <c r="C84" s="17"/>
      <c r="D84" s="17"/>
      <c r="E84" s="17"/>
      <c r="F84" s="17"/>
      <c r="G84" s="17"/>
      <c r="H84" s="17"/>
      <c r="I84" s="65" t="str">
        <f t="shared" si="5"/>
        <v/>
      </c>
      <c r="J84" s="14"/>
      <c r="K84" s="14"/>
      <c r="L84" s="66" t="str">
        <f t="shared" si="3"/>
        <v/>
      </c>
      <c r="M84" s="75" t="s">
        <v>6</v>
      </c>
      <c r="N84" s="31" t="str">
        <f t="shared" si="4"/>
        <v/>
      </c>
    </row>
    <row r="85" spans="1:14" ht="69.95" customHeight="1" x14ac:dyDescent="0.25">
      <c r="A85" s="119"/>
      <c r="B85" s="119"/>
      <c r="C85" s="17"/>
      <c r="D85" s="17"/>
      <c r="E85" s="17"/>
      <c r="F85" s="17"/>
      <c r="G85" s="17"/>
      <c r="H85" s="17"/>
      <c r="I85" s="65" t="str">
        <f t="shared" si="5"/>
        <v/>
      </c>
      <c r="J85" s="14"/>
      <c r="K85" s="14"/>
      <c r="L85" s="66" t="str">
        <f t="shared" si="3"/>
        <v/>
      </c>
      <c r="M85" s="75" t="s">
        <v>6</v>
      </c>
      <c r="N85" s="31" t="str">
        <f t="shared" si="4"/>
        <v/>
      </c>
    </row>
    <row r="86" spans="1:14" ht="69.95" customHeight="1" x14ac:dyDescent="0.25">
      <c r="A86" s="119"/>
      <c r="B86" s="119"/>
      <c r="C86" s="17"/>
      <c r="D86" s="17"/>
      <c r="E86" s="17"/>
      <c r="F86" s="17"/>
      <c r="G86" s="17"/>
      <c r="H86" s="17"/>
      <c r="I86" s="65" t="str">
        <f t="shared" si="5"/>
        <v/>
      </c>
      <c r="J86" s="14"/>
      <c r="K86" s="14"/>
      <c r="L86" s="66" t="str">
        <f t="shared" si="3"/>
        <v/>
      </c>
      <c r="M86" s="75" t="s">
        <v>6</v>
      </c>
      <c r="N86" s="31" t="str">
        <f t="shared" si="4"/>
        <v/>
      </c>
    </row>
    <row r="87" spans="1:14" ht="69.95" customHeight="1" x14ac:dyDescent="0.25">
      <c r="A87" s="119"/>
      <c r="B87" s="119"/>
      <c r="C87" s="17"/>
      <c r="D87" s="17"/>
      <c r="E87" s="17"/>
      <c r="F87" s="17"/>
      <c r="G87" s="17"/>
      <c r="H87" s="17"/>
      <c r="I87" s="65" t="str">
        <f t="shared" si="5"/>
        <v/>
      </c>
      <c r="J87" s="14"/>
      <c r="K87" s="14"/>
      <c r="L87" s="66" t="str">
        <f t="shared" si="3"/>
        <v/>
      </c>
      <c r="M87" s="75" t="s">
        <v>6</v>
      </c>
      <c r="N87" s="31" t="str">
        <f t="shared" si="4"/>
        <v/>
      </c>
    </row>
    <row r="88" spans="1:14" ht="69.95" customHeight="1" x14ac:dyDescent="0.25">
      <c r="A88" s="119"/>
      <c r="B88" s="119"/>
      <c r="C88" s="17"/>
      <c r="D88" s="17"/>
      <c r="E88" s="17"/>
      <c r="F88" s="17"/>
      <c r="G88" s="17"/>
      <c r="H88" s="17"/>
      <c r="I88" s="65" t="str">
        <f t="shared" si="5"/>
        <v/>
      </c>
      <c r="J88" s="14"/>
      <c r="K88" s="14"/>
      <c r="L88" s="66" t="str">
        <f t="shared" si="3"/>
        <v/>
      </c>
      <c r="M88" s="75" t="s">
        <v>6</v>
      </c>
      <c r="N88" s="31" t="str">
        <f t="shared" si="4"/>
        <v/>
      </c>
    </row>
    <row r="89" spans="1:14" ht="69.95" customHeight="1" x14ac:dyDescent="0.25">
      <c r="A89" s="119"/>
      <c r="B89" s="119"/>
      <c r="C89" s="17"/>
      <c r="D89" s="17"/>
      <c r="E89" s="17"/>
      <c r="F89" s="17"/>
      <c r="G89" s="17"/>
      <c r="H89" s="17"/>
      <c r="I89" s="65" t="str">
        <f t="shared" si="5"/>
        <v/>
      </c>
      <c r="J89" s="14"/>
      <c r="K89" s="14"/>
      <c r="L89" s="66" t="str">
        <f t="shared" si="3"/>
        <v/>
      </c>
      <c r="M89" s="75" t="s">
        <v>6</v>
      </c>
      <c r="N89" s="31" t="str">
        <f t="shared" si="4"/>
        <v/>
      </c>
    </row>
    <row r="90" spans="1:14" ht="69.95" customHeight="1" x14ac:dyDescent="0.25">
      <c r="A90" s="119"/>
      <c r="B90" s="119"/>
      <c r="C90" s="17"/>
      <c r="D90" s="17"/>
      <c r="E90" s="17"/>
      <c r="F90" s="17"/>
      <c r="G90" s="17"/>
      <c r="H90" s="17"/>
      <c r="I90" s="65" t="str">
        <f t="shared" si="5"/>
        <v/>
      </c>
      <c r="J90" s="14"/>
      <c r="K90" s="14"/>
      <c r="L90" s="66" t="str">
        <f t="shared" si="3"/>
        <v/>
      </c>
      <c r="M90" s="75" t="s">
        <v>6</v>
      </c>
      <c r="N90" s="31" t="str">
        <f t="shared" si="4"/>
        <v/>
      </c>
    </row>
    <row r="91" spans="1:14" ht="69.95" customHeight="1" x14ac:dyDescent="0.25">
      <c r="A91" s="119"/>
      <c r="B91" s="119"/>
      <c r="C91" s="17"/>
      <c r="D91" s="17"/>
      <c r="E91" s="17"/>
      <c r="F91" s="17"/>
      <c r="G91" s="17"/>
      <c r="H91" s="17"/>
      <c r="I91" s="65" t="str">
        <f t="shared" si="5"/>
        <v/>
      </c>
      <c r="J91" s="14"/>
      <c r="K91" s="14"/>
      <c r="L91" s="66" t="str">
        <f t="shared" si="3"/>
        <v/>
      </c>
      <c r="M91" s="75" t="s">
        <v>6</v>
      </c>
      <c r="N91" s="31" t="str">
        <f t="shared" si="4"/>
        <v/>
      </c>
    </row>
    <row r="92" spans="1:14" ht="69.95" customHeight="1" x14ac:dyDescent="0.25">
      <c r="A92" s="119"/>
      <c r="B92" s="119"/>
      <c r="C92" s="17"/>
      <c r="D92" s="17"/>
      <c r="E92" s="17"/>
      <c r="F92" s="17"/>
      <c r="G92" s="17"/>
      <c r="H92" s="17"/>
      <c r="I92" s="65" t="str">
        <f t="shared" si="5"/>
        <v/>
      </c>
      <c r="J92" s="14"/>
      <c r="K92" s="14"/>
      <c r="L92" s="66" t="str">
        <f t="shared" si="3"/>
        <v/>
      </c>
      <c r="M92" s="75" t="s">
        <v>6</v>
      </c>
      <c r="N92" s="31" t="str">
        <f t="shared" si="4"/>
        <v/>
      </c>
    </row>
    <row r="93" spans="1:14" ht="69.95" customHeight="1" x14ac:dyDescent="0.25">
      <c r="A93" s="119"/>
      <c r="B93" s="119"/>
      <c r="C93" s="17"/>
      <c r="D93" s="17"/>
      <c r="E93" s="17"/>
      <c r="F93" s="17"/>
      <c r="G93" s="17"/>
      <c r="H93" s="17"/>
      <c r="I93" s="65" t="str">
        <f t="shared" si="5"/>
        <v/>
      </c>
      <c r="J93" s="14"/>
      <c r="K93" s="14"/>
      <c r="L93" s="66" t="str">
        <f t="shared" si="3"/>
        <v/>
      </c>
      <c r="M93" s="75" t="s">
        <v>6</v>
      </c>
      <c r="N93" s="31" t="str">
        <f t="shared" si="4"/>
        <v/>
      </c>
    </row>
    <row r="94" spans="1:14" ht="69.95" customHeight="1" x14ac:dyDescent="0.25">
      <c r="A94" s="119"/>
      <c r="B94" s="119"/>
      <c r="C94" s="17"/>
      <c r="D94" s="17"/>
      <c r="E94" s="17"/>
      <c r="F94" s="17"/>
      <c r="G94" s="17"/>
      <c r="H94" s="17"/>
      <c r="I94" s="65" t="str">
        <f t="shared" si="5"/>
        <v/>
      </c>
      <c r="J94" s="14"/>
      <c r="K94" s="14"/>
      <c r="L94" s="66" t="str">
        <f t="shared" si="3"/>
        <v/>
      </c>
      <c r="M94" s="75" t="s">
        <v>6</v>
      </c>
      <c r="N94" s="31" t="str">
        <f t="shared" si="4"/>
        <v/>
      </c>
    </row>
    <row r="95" spans="1:14" ht="69.95" customHeight="1" x14ac:dyDescent="0.25">
      <c r="A95" s="119"/>
      <c r="B95" s="119"/>
      <c r="C95" s="17"/>
      <c r="D95" s="17"/>
      <c r="E95" s="17"/>
      <c r="F95" s="17"/>
      <c r="G95" s="17"/>
      <c r="H95" s="17"/>
      <c r="I95" s="65" t="str">
        <f t="shared" si="5"/>
        <v/>
      </c>
      <c r="J95" s="14"/>
      <c r="K95" s="14"/>
      <c r="L95" s="66" t="str">
        <f t="shared" si="3"/>
        <v/>
      </c>
      <c r="M95" s="75" t="s">
        <v>6</v>
      </c>
      <c r="N95" s="31" t="str">
        <f t="shared" si="4"/>
        <v/>
      </c>
    </row>
    <row r="96" spans="1:14" ht="69.95" customHeight="1" x14ac:dyDescent="0.25">
      <c r="A96" s="119"/>
      <c r="B96" s="119"/>
      <c r="C96" s="17"/>
      <c r="D96" s="17"/>
      <c r="E96" s="17"/>
      <c r="F96" s="17"/>
      <c r="G96" s="17"/>
      <c r="H96" s="17"/>
      <c r="I96" s="65" t="str">
        <f t="shared" si="5"/>
        <v/>
      </c>
      <c r="J96" s="14"/>
      <c r="K96" s="14"/>
      <c r="L96" s="66" t="str">
        <f t="shared" si="3"/>
        <v/>
      </c>
      <c r="M96" s="75" t="s">
        <v>6</v>
      </c>
      <c r="N96" s="31" t="str">
        <f t="shared" si="4"/>
        <v/>
      </c>
    </row>
    <row r="97" spans="1:14" ht="69.95" customHeight="1" x14ac:dyDescent="0.25">
      <c r="A97" s="119"/>
      <c r="B97" s="119"/>
      <c r="C97" s="17"/>
      <c r="D97" s="17"/>
      <c r="E97" s="17"/>
      <c r="F97" s="17"/>
      <c r="G97" s="17"/>
      <c r="H97" s="17"/>
      <c r="I97" s="65" t="str">
        <f t="shared" si="5"/>
        <v/>
      </c>
      <c r="J97" s="14"/>
      <c r="K97" s="14"/>
      <c r="L97" s="66" t="str">
        <f t="shared" si="3"/>
        <v/>
      </c>
      <c r="M97" s="75" t="s">
        <v>6</v>
      </c>
      <c r="N97" s="31" t="str">
        <f t="shared" si="4"/>
        <v/>
      </c>
    </row>
    <row r="98" spans="1:14" ht="69.95" customHeight="1" x14ac:dyDescent="0.25">
      <c r="A98" s="119"/>
      <c r="B98" s="119"/>
      <c r="C98" s="17"/>
      <c r="D98" s="17"/>
      <c r="E98" s="17"/>
      <c r="F98" s="17"/>
      <c r="G98" s="17"/>
      <c r="H98" s="17"/>
      <c r="I98" s="65" t="str">
        <f t="shared" si="5"/>
        <v/>
      </c>
      <c r="J98" s="14"/>
      <c r="K98" s="14"/>
      <c r="L98" s="66" t="str">
        <f t="shared" si="3"/>
        <v/>
      </c>
      <c r="M98" s="75" t="s">
        <v>6</v>
      </c>
      <c r="N98" s="31" t="str">
        <f t="shared" si="4"/>
        <v/>
      </c>
    </row>
    <row r="99" spans="1:14" ht="69.95" customHeight="1" x14ac:dyDescent="0.25">
      <c r="A99" s="119"/>
      <c r="B99" s="119"/>
      <c r="C99" s="17"/>
      <c r="D99" s="17"/>
      <c r="E99" s="17"/>
      <c r="F99" s="17"/>
      <c r="G99" s="17"/>
      <c r="H99" s="17"/>
      <c r="I99" s="65" t="str">
        <f t="shared" si="5"/>
        <v/>
      </c>
      <c r="J99" s="14"/>
      <c r="K99" s="14"/>
      <c r="L99" s="66" t="str">
        <f t="shared" si="3"/>
        <v/>
      </c>
      <c r="M99" s="75" t="s">
        <v>6</v>
      </c>
      <c r="N99" s="31" t="str">
        <f t="shared" si="4"/>
        <v/>
      </c>
    </row>
    <row r="100" spans="1:14" ht="69.95" customHeight="1" x14ac:dyDescent="0.25">
      <c r="A100" s="119"/>
      <c r="B100" s="119"/>
      <c r="C100" s="17"/>
      <c r="D100" s="17"/>
      <c r="E100" s="17"/>
      <c r="F100" s="17"/>
      <c r="G100" s="17"/>
      <c r="H100" s="17"/>
      <c r="I100" s="65" t="str">
        <f t="shared" si="5"/>
        <v/>
      </c>
      <c r="J100" s="14"/>
      <c r="K100" s="14"/>
      <c r="L100" s="66" t="str">
        <f t="shared" si="3"/>
        <v/>
      </c>
      <c r="M100" s="75" t="s">
        <v>6</v>
      </c>
      <c r="N100" s="31" t="str">
        <f t="shared" si="4"/>
        <v/>
      </c>
    </row>
    <row r="101" spans="1:14" ht="69.95" customHeight="1" thickBot="1" x14ac:dyDescent="0.3">
      <c r="A101" s="122"/>
      <c r="B101" s="120"/>
      <c r="C101" s="18"/>
      <c r="D101" s="18"/>
      <c r="E101" s="18"/>
      <c r="F101" s="18"/>
      <c r="G101" s="18"/>
      <c r="H101" s="18"/>
      <c r="I101" s="67" t="str">
        <f>IF((G101+H101)/8=0%,"",(G101+H101)/8)</f>
        <v/>
      </c>
      <c r="J101" s="15"/>
      <c r="K101" s="15"/>
      <c r="L101" s="68" t="str">
        <f t="shared" si="3"/>
        <v/>
      </c>
      <c r="M101" s="75" t="s">
        <v>6</v>
      </c>
      <c r="N101" s="31" t="str">
        <f t="shared" si="4"/>
        <v/>
      </c>
    </row>
  </sheetData>
  <mergeCells count="9">
    <mergeCell ref="A2:A3"/>
    <mergeCell ref="E1:L1"/>
    <mergeCell ref="J2:L2"/>
    <mergeCell ref="G2:I2"/>
    <mergeCell ref="B2:B3"/>
    <mergeCell ref="C2:C3"/>
    <mergeCell ref="D2:D3"/>
    <mergeCell ref="E2:E3"/>
    <mergeCell ref="F2:F3"/>
  </mergeCells>
  <conditionalFormatting sqref="I4:I101 L4:L101">
    <cfRule type="cellIs" dxfId="17" priority="4" operator="lessThan">
      <formula>0.5</formula>
    </cfRule>
    <cfRule type="cellIs" dxfId="16" priority="5" operator="between">
      <formula>0.5</formula>
      <formula>0.74</formula>
    </cfRule>
    <cfRule type="cellIs" dxfId="15" priority="6" operator="between">
      <formula>0.75</formula>
      <formula>1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N101"/>
  <sheetViews>
    <sheetView zoomScale="55" zoomScaleNormal="55" workbookViewId="0">
      <pane ySplit="3" topLeftCell="A4" activePane="bottomLeft" state="frozen"/>
      <selection pane="bottomLeft" activeCell="A4" sqref="A4"/>
    </sheetView>
  </sheetViews>
  <sheetFormatPr baseColWidth="10" defaultRowHeight="15" x14ac:dyDescent="0.25"/>
  <cols>
    <col min="1" max="1" width="25.7109375" style="31" customWidth="1"/>
    <col min="2" max="3" width="50.7109375" style="31" customWidth="1"/>
    <col min="4" max="4" width="35.7109375" style="31" customWidth="1"/>
    <col min="5" max="6" width="40.7109375" style="31" customWidth="1"/>
    <col min="7" max="11" width="20.7109375" style="31" customWidth="1"/>
    <col min="12" max="12" width="30.5703125" style="31" customWidth="1"/>
    <col min="13" max="16384" width="11.42578125" style="31"/>
  </cols>
  <sheetData>
    <row r="1" spans="1:14" ht="69" customHeight="1" thickBot="1" x14ac:dyDescent="0.3">
      <c r="A1" s="124"/>
      <c r="B1" s="124"/>
      <c r="C1" s="127" t="s">
        <v>102</v>
      </c>
      <c r="D1" s="128">
        <f>COUNTA('Environnement,Contexte'!A4:A101)+COUNTA('Sous-Traitants,Fournisseurs'!A4:A101)+COUNTA('Scientifiques,Techniques'!A4:A101)+COUNTA('Organisationnels,Humains'!A4:A101)+1</f>
        <v>14</v>
      </c>
      <c r="E1" s="191" t="s">
        <v>16</v>
      </c>
      <c r="F1" s="192"/>
      <c r="G1" s="192"/>
      <c r="H1" s="192"/>
      <c r="I1" s="192"/>
      <c r="J1" s="192"/>
      <c r="K1" s="192"/>
      <c r="L1" s="193"/>
    </row>
    <row r="2" spans="1:14" ht="33.75" customHeight="1" x14ac:dyDescent="0.25">
      <c r="A2" s="189" t="s">
        <v>100</v>
      </c>
      <c r="B2" s="183" t="s">
        <v>7</v>
      </c>
      <c r="C2" s="185" t="s">
        <v>8</v>
      </c>
      <c r="D2" s="185" t="s">
        <v>9</v>
      </c>
      <c r="E2" s="185" t="s">
        <v>10</v>
      </c>
      <c r="F2" s="187" t="s">
        <v>15</v>
      </c>
      <c r="G2" s="181" t="s">
        <v>11</v>
      </c>
      <c r="H2" s="181"/>
      <c r="I2" s="181"/>
      <c r="J2" s="181" t="s">
        <v>68</v>
      </c>
      <c r="K2" s="181"/>
      <c r="L2" s="182"/>
      <c r="M2" s="58"/>
    </row>
    <row r="3" spans="1:14" ht="39.950000000000003" customHeight="1" thickBot="1" x14ac:dyDescent="0.3">
      <c r="A3" s="190"/>
      <c r="B3" s="184"/>
      <c r="C3" s="186"/>
      <c r="D3" s="186"/>
      <c r="E3" s="186"/>
      <c r="F3" s="188"/>
      <c r="G3" s="11" t="s">
        <v>12</v>
      </c>
      <c r="H3" s="11" t="s">
        <v>13</v>
      </c>
      <c r="I3" s="11" t="s">
        <v>14</v>
      </c>
      <c r="J3" s="11" t="s">
        <v>12</v>
      </c>
      <c r="K3" s="11" t="s">
        <v>13</v>
      </c>
      <c r="L3" s="12" t="s">
        <v>74</v>
      </c>
    </row>
    <row r="4" spans="1:14" ht="69.95" customHeight="1" x14ac:dyDescent="0.25">
      <c r="A4" s="121">
        <v>4</v>
      </c>
      <c r="B4" s="118" t="s">
        <v>72</v>
      </c>
      <c r="C4" s="16" t="s">
        <v>42</v>
      </c>
      <c r="D4" s="16" t="s">
        <v>44</v>
      </c>
      <c r="E4" s="16" t="s">
        <v>45</v>
      </c>
      <c r="F4" s="16" t="s">
        <v>47</v>
      </c>
      <c r="G4" s="16">
        <v>3</v>
      </c>
      <c r="H4" s="16">
        <v>4</v>
      </c>
      <c r="I4" s="59">
        <f>IF((G4+H4)/8=0%,"",(G4+H4)/8)</f>
        <v>0.875</v>
      </c>
      <c r="J4" s="61"/>
      <c r="K4" s="13"/>
      <c r="L4" s="63" t="str">
        <f>IF((J4+K4)/8=0%,"",(J4+K4)/8)</f>
        <v/>
      </c>
      <c r="M4" s="75" t="s">
        <v>16</v>
      </c>
      <c r="N4" s="31">
        <f>IF(A4="","",A4)</f>
        <v>4</v>
      </c>
    </row>
    <row r="5" spans="1:14" ht="69.95" customHeight="1" x14ac:dyDescent="0.25">
      <c r="A5" s="123">
        <v>5</v>
      </c>
      <c r="B5" s="119" t="s">
        <v>53</v>
      </c>
      <c r="C5" s="17" t="s">
        <v>43</v>
      </c>
      <c r="D5" s="17" t="s">
        <v>44</v>
      </c>
      <c r="E5" s="17" t="s">
        <v>46</v>
      </c>
      <c r="F5" s="17" t="s">
        <v>48</v>
      </c>
      <c r="G5" s="17">
        <v>2</v>
      </c>
      <c r="H5" s="17">
        <v>2</v>
      </c>
      <c r="I5" s="60">
        <f>IF((G5+H5)/8=0%,"",(G5+H5)/8)</f>
        <v>0.5</v>
      </c>
      <c r="J5" s="62"/>
      <c r="K5" s="14"/>
      <c r="L5" s="64" t="str">
        <f t="shared" ref="L5:L68" si="0">IF((J5+K5)/8=0%,"",(J5+K5)/8)</f>
        <v/>
      </c>
      <c r="M5" s="75" t="s">
        <v>16</v>
      </c>
      <c r="N5" s="31">
        <f t="shared" ref="N5:N68" si="1">IF(A5="","",A5)</f>
        <v>5</v>
      </c>
    </row>
    <row r="6" spans="1:14" ht="69.95" customHeight="1" x14ac:dyDescent="0.25">
      <c r="A6" s="123">
        <v>6</v>
      </c>
      <c r="B6" s="119" t="s">
        <v>54</v>
      </c>
      <c r="C6" s="17" t="s">
        <v>49</v>
      </c>
      <c r="D6" s="17" t="s">
        <v>50</v>
      </c>
      <c r="E6" s="17" t="s">
        <v>51</v>
      </c>
      <c r="F6" s="17" t="s">
        <v>52</v>
      </c>
      <c r="G6" s="17">
        <v>1</v>
      </c>
      <c r="H6" s="17">
        <v>1</v>
      </c>
      <c r="I6" s="65">
        <f t="shared" ref="I6:I69" si="2">IF((G6+H6)/8=0%,"",(G6+H6)/8)</f>
        <v>0.25</v>
      </c>
      <c r="J6" s="14"/>
      <c r="K6" s="14"/>
      <c r="L6" s="66" t="str">
        <f t="shared" si="0"/>
        <v/>
      </c>
      <c r="M6" s="75" t="s">
        <v>16</v>
      </c>
      <c r="N6" s="31">
        <f t="shared" si="1"/>
        <v>6</v>
      </c>
    </row>
    <row r="7" spans="1:14" ht="69.95" customHeight="1" x14ac:dyDescent="0.25">
      <c r="A7" s="123">
        <v>7</v>
      </c>
      <c r="B7" s="119" t="s">
        <v>99</v>
      </c>
      <c r="C7" s="17"/>
      <c r="D7" s="17"/>
      <c r="E7" s="17"/>
      <c r="F7" s="17"/>
      <c r="G7" s="17"/>
      <c r="H7" s="17"/>
      <c r="I7" s="65" t="str">
        <f t="shared" si="2"/>
        <v/>
      </c>
      <c r="J7" s="14"/>
      <c r="K7" s="14"/>
      <c r="L7" s="66" t="str">
        <f t="shared" si="0"/>
        <v/>
      </c>
      <c r="M7" s="75" t="s">
        <v>16</v>
      </c>
      <c r="N7" s="31">
        <f t="shared" si="1"/>
        <v>7</v>
      </c>
    </row>
    <row r="8" spans="1:14" ht="69.95" customHeight="1" x14ac:dyDescent="0.25">
      <c r="A8" s="123"/>
      <c r="B8" s="119"/>
      <c r="C8" s="17"/>
      <c r="D8" s="17"/>
      <c r="E8" s="17"/>
      <c r="F8" s="17"/>
      <c r="G8" s="17"/>
      <c r="H8" s="17"/>
      <c r="I8" s="65" t="str">
        <f t="shared" si="2"/>
        <v/>
      </c>
      <c r="J8" s="14"/>
      <c r="K8" s="14"/>
      <c r="L8" s="66" t="str">
        <f t="shared" si="0"/>
        <v/>
      </c>
      <c r="M8" s="75" t="s">
        <v>16</v>
      </c>
      <c r="N8" s="31" t="str">
        <f t="shared" si="1"/>
        <v/>
      </c>
    </row>
    <row r="9" spans="1:14" ht="69.95" customHeight="1" x14ac:dyDescent="0.25">
      <c r="A9" s="123"/>
      <c r="B9" s="119"/>
      <c r="C9" s="17"/>
      <c r="D9" s="17"/>
      <c r="E9" s="17"/>
      <c r="F9" s="17"/>
      <c r="G9" s="17"/>
      <c r="H9" s="17"/>
      <c r="I9" s="65" t="str">
        <f t="shared" si="2"/>
        <v/>
      </c>
      <c r="J9" s="14"/>
      <c r="K9" s="14"/>
      <c r="L9" s="66" t="str">
        <f t="shared" si="0"/>
        <v/>
      </c>
      <c r="M9" s="75" t="s">
        <v>16</v>
      </c>
      <c r="N9" s="31" t="str">
        <f t="shared" si="1"/>
        <v/>
      </c>
    </row>
    <row r="10" spans="1:14" ht="69.95" customHeight="1" x14ac:dyDescent="0.25">
      <c r="A10" s="123"/>
      <c r="B10" s="119"/>
      <c r="C10" s="17"/>
      <c r="D10" s="17"/>
      <c r="E10" s="17"/>
      <c r="F10" s="17"/>
      <c r="G10" s="17"/>
      <c r="H10" s="17"/>
      <c r="I10" s="65" t="str">
        <f t="shared" si="2"/>
        <v/>
      </c>
      <c r="J10" s="14"/>
      <c r="K10" s="14"/>
      <c r="L10" s="66" t="str">
        <f t="shared" si="0"/>
        <v/>
      </c>
      <c r="M10" s="75" t="s">
        <v>16</v>
      </c>
      <c r="N10" s="31" t="str">
        <f t="shared" si="1"/>
        <v/>
      </c>
    </row>
    <row r="11" spans="1:14" ht="69.95" customHeight="1" x14ac:dyDescent="0.25">
      <c r="A11" s="123"/>
      <c r="B11" s="119"/>
      <c r="C11" s="17"/>
      <c r="D11" s="17"/>
      <c r="E11" s="17"/>
      <c r="F11" s="17"/>
      <c r="G11" s="17"/>
      <c r="H11" s="17"/>
      <c r="I11" s="65" t="str">
        <f t="shared" si="2"/>
        <v/>
      </c>
      <c r="J11" s="14"/>
      <c r="K11" s="14"/>
      <c r="L11" s="66" t="str">
        <f t="shared" si="0"/>
        <v/>
      </c>
      <c r="M11" s="75" t="s">
        <v>16</v>
      </c>
      <c r="N11" s="31" t="str">
        <f t="shared" si="1"/>
        <v/>
      </c>
    </row>
    <row r="12" spans="1:14" ht="69.95" customHeight="1" x14ac:dyDescent="0.25">
      <c r="A12" s="123"/>
      <c r="B12" s="119"/>
      <c r="C12" s="17"/>
      <c r="D12" s="17"/>
      <c r="E12" s="17"/>
      <c r="F12" s="17"/>
      <c r="G12" s="17"/>
      <c r="H12" s="17"/>
      <c r="I12" s="65" t="str">
        <f t="shared" si="2"/>
        <v/>
      </c>
      <c r="J12" s="14"/>
      <c r="K12" s="14"/>
      <c r="L12" s="66" t="str">
        <f t="shared" si="0"/>
        <v/>
      </c>
      <c r="M12" s="75" t="s">
        <v>16</v>
      </c>
      <c r="N12" s="31" t="str">
        <f t="shared" si="1"/>
        <v/>
      </c>
    </row>
    <row r="13" spans="1:14" ht="69.95" customHeight="1" x14ac:dyDescent="0.25">
      <c r="A13" s="123"/>
      <c r="B13" s="119"/>
      <c r="C13" s="17"/>
      <c r="D13" s="17"/>
      <c r="E13" s="17"/>
      <c r="F13" s="17"/>
      <c r="G13" s="17"/>
      <c r="H13" s="17"/>
      <c r="I13" s="65" t="str">
        <f t="shared" si="2"/>
        <v/>
      </c>
      <c r="J13" s="14"/>
      <c r="K13" s="14"/>
      <c r="L13" s="66" t="str">
        <f t="shared" si="0"/>
        <v/>
      </c>
      <c r="M13" s="75" t="s">
        <v>16</v>
      </c>
      <c r="N13" s="31" t="str">
        <f t="shared" si="1"/>
        <v/>
      </c>
    </row>
    <row r="14" spans="1:14" ht="69.95" customHeight="1" x14ac:dyDescent="0.25">
      <c r="A14" s="123"/>
      <c r="B14" s="119"/>
      <c r="C14" s="17"/>
      <c r="D14" s="17"/>
      <c r="E14" s="17"/>
      <c r="F14" s="17"/>
      <c r="G14" s="17"/>
      <c r="H14" s="17"/>
      <c r="I14" s="65" t="str">
        <f t="shared" si="2"/>
        <v/>
      </c>
      <c r="J14" s="14"/>
      <c r="K14" s="14"/>
      <c r="L14" s="66" t="str">
        <f t="shared" si="0"/>
        <v/>
      </c>
      <c r="M14" s="75" t="s">
        <v>16</v>
      </c>
      <c r="N14" s="31" t="str">
        <f t="shared" si="1"/>
        <v/>
      </c>
    </row>
    <row r="15" spans="1:14" ht="69.95" customHeight="1" x14ac:dyDescent="0.25">
      <c r="A15" s="123"/>
      <c r="B15" s="119"/>
      <c r="C15" s="17"/>
      <c r="D15" s="17"/>
      <c r="E15" s="17"/>
      <c r="F15" s="17"/>
      <c r="G15" s="17"/>
      <c r="H15" s="17"/>
      <c r="I15" s="65" t="str">
        <f t="shared" si="2"/>
        <v/>
      </c>
      <c r="J15" s="14"/>
      <c r="K15" s="14"/>
      <c r="L15" s="66" t="str">
        <f t="shared" si="0"/>
        <v/>
      </c>
      <c r="M15" s="75" t="s">
        <v>16</v>
      </c>
      <c r="N15" s="31" t="str">
        <f t="shared" si="1"/>
        <v/>
      </c>
    </row>
    <row r="16" spans="1:14" ht="69.95" customHeight="1" x14ac:dyDescent="0.25">
      <c r="A16" s="123"/>
      <c r="B16" s="119"/>
      <c r="C16" s="17"/>
      <c r="D16" s="17"/>
      <c r="E16" s="17"/>
      <c r="F16" s="17"/>
      <c r="G16" s="17"/>
      <c r="H16" s="17"/>
      <c r="I16" s="65" t="str">
        <f t="shared" si="2"/>
        <v/>
      </c>
      <c r="J16" s="14"/>
      <c r="K16" s="14"/>
      <c r="L16" s="66" t="str">
        <f t="shared" si="0"/>
        <v/>
      </c>
      <c r="M16" s="75" t="s">
        <v>16</v>
      </c>
      <c r="N16" s="31" t="str">
        <f t="shared" si="1"/>
        <v/>
      </c>
    </row>
    <row r="17" spans="1:14" ht="69.95" customHeight="1" x14ac:dyDescent="0.25">
      <c r="A17" s="123"/>
      <c r="B17" s="119"/>
      <c r="C17" s="17"/>
      <c r="D17" s="17"/>
      <c r="E17" s="17"/>
      <c r="F17" s="17"/>
      <c r="G17" s="17"/>
      <c r="H17" s="17"/>
      <c r="I17" s="65" t="str">
        <f t="shared" si="2"/>
        <v/>
      </c>
      <c r="J17" s="14"/>
      <c r="K17" s="14"/>
      <c r="L17" s="66" t="str">
        <f t="shared" si="0"/>
        <v/>
      </c>
      <c r="M17" s="75" t="s">
        <v>16</v>
      </c>
      <c r="N17" s="31" t="str">
        <f t="shared" si="1"/>
        <v/>
      </c>
    </row>
    <row r="18" spans="1:14" ht="69.95" customHeight="1" x14ac:dyDescent="0.25">
      <c r="A18" s="123"/>
      <c r="B18" s="119"/>
      <c r="C18" s="17"/>
      <c r="D18" s="17"/>
      <c r="E18" s="17"/>
      <c r="F18" s="17"/>
      <c r="G18" s="17"/>
      <c r="H18" s="17"/>
      <c r="I18" s="65" t="str">
        <f t="shared" si="2"/>
        <v/>
      </c>
      <c r="J18" s="14"/>
      <c r="K18" s="14"/>
      <c r="L18" s="66" t="str">
        <f t="shared" si="0"/>
        <v/>
      </c>
      <c r="M18" s="75" t="s">
        <v>16</v>
      </c>
      <c r="N18" s="31" t="str">
        <f t="shared" si="1"/>
        <v/>
      </c>
    </row>
    <row r="19" spans="1:14" ht="69.95" customHeight="1" x14ac:dyDescent="0.25">
      <c r="A19" s="123"/>
      <c r="B19" s="119"/>
      <c r="C19" s="17"/>
      <c r="D19" s="17"/>
      <c r="E19" s="17"/>
      <c r="F19" s="17"/>
      <c r="G19" s="17"/>
      <c r="H19" s="17"/>
      <c r="I19" s="65" t="str">
        <f t="shared" si="2"/>
        <v/>
      </c>
      <c r="J19" s="14"/>
      <c r="K19" s="14"/>
      <c r="L19" s="66" t="str">
        <f t="shared" si="0"/>
        <v/>
      </c>
      <c r="M19" s="75" t="s">
        <v>16</v>
      </c>
      <c r="N19" s="31" t="str">
        <f t="shared" si="1"/>
        <v/>
      </c>
    </row>
    <row r="20" spans="1:14" ht="69.95" customHeight="1" x14ac:dyDescent="0.25">
      <c r="A20" s="123"/>
      <c r="B20" s="119"/>
      <c r="C20" s="17"/>
      <c r="D20" s="17"/>
      <c r="E20" s="17"/>
      <c r="F20" s="17"/>
      <c r="G20" s="17"/>
      <c r="H20" s="17"/>
      <c r="I20" s="65" t="str">
        <f t="shared" si="2"/>
        <v/>
      </c>
      <c r="J20" s="14"/>
      <c r="K20" s="14"/>
      <c r="L20" s="66" t="str">
        <f t="shared" si="0"/>
        <v/>
      </c>
      <c r="M20" s="75" t="s">
        <v>16</v>
      </c>
      <c r="N20" s="31" t="str">
        <f t="shared" si="1"/>
        <v/>
      </c>
    </row>
    <row r="21" spans="1:14" ht="69.95" customHeight="1" x14ac:dyDescent="0.25">
      <c r="A21" s="123"/>
      <c r="B21" s="119"/>
      <c r="C21" s="17"/>
      <c r="D21" s="17"/>
      <c r="E21" s="17"/>
      <c r="F21" s="17"/>
      <c r="G21" s="17"/>
      <c r="H21" s="17"/>
      <c r="I21" s="65" t="str">
        <f t="shared" si="2"/>
        <v/>
      </c>
      <c r="J21" s="14"/>
      <c r="K21" s="14"/>
      <c r="L21" s="66" t="str">
        <f t="shared" si="0"/>
        <v/>
      </c>
      <c r="M21" s="75" t="s">
        <v>16</v>
      </c>
      <c r="N21" s="31" t="str">
        <f t="shared" si="1"/>
        <v/>
      </c>
    </row>
    <row r="22" spans="1:14" ht="69.95" customHeight="1" x14ac:dyDescent="0.25">
      <c r="A22" s="123"/>
      <c r="B22" s="119"/>
      <c r="C22" s="17"/>
      <c r="D22" s="17"/>
      <c r="E22" s="17"/>
      <c r="F22" s="17"/>
      <c r="G22" s="17"/>
      <c r="H22" s="17"/>
      <c r="I22" s="65" t="str">
        <f t="shared" si="2"/>
        <v/>
      </c>
      <c r="J22" s="14"/>
      <c r="K22" s="14"/>
      <c r="L22" s="66" t="str">
        <f t="shared" si="0"/>
        <v/>
      </c>
      <c r="M22" s="75" t="s">
        <v>16</v>
      </c>
      <c r="N22" s="31" t="str">
        <f t="shared" si="1"/>
        <v/>
      </c>
    </row>
    <row r="23" spans="1:14" ht="69.95" customHeight="1" x14ac:dyDescent="0.25">
      <c r="A23" s="123"/>
      <c r="B23" s="119"/>
      <c r="C23" s="17"/>
      <c r="D23" s="17"/>
      <c r="E23" s="17"/>
      <c r="F23" s="17"/>
      <c r="G23" s="17"/>
      <c r="H23" s="17"/>
      <c r="I23" s="65" t="str">
        <f t="shared" si="2"/>
        <v/>
      </c>
      <c r="J23" s="14"/>
      <c r="K23" s="14"/>
      <c r="L23" s="66" t="str">
        <f t="shared" si="0"/>
        <v/>
      </c>
      <c r="M23" s="75" t="s">
        <v>16</v>
      </c>
      <c r="N23" s="31" t="str">
        <f t="shared" si="1"/>
        <v/>
      </c>
    </row>
    <row r="24" spans="1:14" ht="69.95" customHeight="1" x14ac:dyDescent="0.25">
      <c r="A24" s="123"/>
      <c r="B24" s="119"/>
      <c r="C24" s="17"/>
      <c r="D24" s="17"/>
      <c r="E24" s="17"/>
      <c r="F24" s="17"/>
      <c r="G24" s="17"/>
      <c r="H24" s="17"/>
      <c r="I24" s="65" t="str">
        <f t="shared" si="2"/>
        <v/>
      </c>
      <c r="J24" s="14"/>
      <c r="K24" s="14"/>
      <c r="L24" s="66" t="str">
        <f t="shared" si="0"/>
        <v/>
      </c>
      <c r="M24" s="75" t="s">
        <v>16</v>
      </c>
      <c r="N24" s="31" t="str">
        <f t="shared" si="1"/>
        <v/>
      </c>
    </row>
    <row r="25" spans="1:14" ht="69.95" customHeight="1" x14ac:dyDescent="0.25">
      <c r="A25" s="123"/>
      <c r="B25" s="119"/>
      <c r="C25" s="17"/>
      <c r="D25" s="17"/>
      <c r="E25" s="17"/>
      <c r="F25" s="17"/>
      <c r="G25" s="17"/>
      <c r="H25" s="17"/>
      <c r="I25" s="65" t="str">
        <f t="shared" si="2"/>
        <v/>
      </c>
      <c r="J25" s="14"/>
      <c r="K25" s="14"/>
      <c r="L25" s="66" t="str">
        <f t="shared" si="0"/>
        <v/>
      </c>
      <c r="M25" s="75" t="s">
        <v>16</v>
      </c>
      <c r="N25" s="31" t="str">
        <f t="shared" si="1"/>
        <v/>
      </c>
    </row>
    <row r="26" spans="1:14" ht="69.95" customHeight="1" x14ac:dyDescent="0.25">
      <c r="A26" s="123"/>
      <c r="B26" s="119"/>
      <c r="C26" s="17"/>
      <c r="D26" s="17"/>
      <c r="E26" s="17"/>
      <c r="F26" s="17"/>
      <c r="G26" s="17"/>
      <c r="H26" s="17"/>
      <c r="I26" s="65" t="str">
        <f t="shared" si="2"/>
        <v/>
      </c>
      <c r="J26" s="14"/>
      <c r="K26" s="14"/>
      <c r="L26" s="66" t="str">
        <f t="shared" si="0"/>
        <v/>
      </c>
      <c r="M26" s="75" t="s">
        <v>16</v>
      </c>
      <c r="N26" s="31" t="str">
        <f t="shared" si="1"/>
        <v/>
      </c>
    </row>
    <row r="27" spans="1:14" ht="69.95" customHeight="1" x14ac:dyDescent="0.25">
      <c r="A27" s="123"/>
      <c r="B27" s="119"/>
      <c r="C27" s="17"/>
      <c r="D27" s="17"/>
      <c r="E27" s="17"/>
      <c r="F27" s="17"/>
      <c r="G27" s="17"/>
      <c r="H27" s="17"/>
      <c r="I27" s="65" t="str">
        <f t="shared" si="2"/>
        <v/>
      </c>
      <c r="J27" s="14"/>
      <c r="K27" s="14"/>
      <c r="L27" s="66" t="str">
        <f t="shared" si="0"/>
        <v/>
      </c>
      <c r="M27" s="75" t="s">
        <v>16</v>
      </c>
      <c r="N27" s="31" t="str">
        <f t="shared" si="1"/>
        <v/>
      </c>
    </row>
    <row r="28" spans="1:14" ht="69.95" customHeight="1" x14ac:dyDescent="0.25">
      <c r="A28" s="123"/>
      <c r="B28" s="119"/>
      <c r="C28" s="17"/>
      <c r="D28" s="17"/>
      <c r="E28" s="17"/>
      <c r="F28" s="17"/>
      <c r="G28" s="17"/>
      <c r="H28" s="17"/>
      <c r="I28" s="65" t="str">
        <f t="shared" si="2"/>
        <v/>
      </c>
      <c r="J28" s="14"/>
      <c r="K28" s="14"/>
      <c r="L28" s="66" t="str">
        <f t="shared" si="0"/>
        <v/>
      </c>
      <c r="M28" s="75" t="s">
        <v>16</v>
      </c>
      <c r="N28" s="31" t="str">
        <f t="shared" si="1"/>
        <v/>
      </c>
    </row>
    <row r="29" spans="1:14" ht="69.95" customHeight="1" x14ac:dyDescent="0.25">
      <c r="A29" s="123"/>
      <c r="B29" s="119"/>
      <c r="C29" s="17"/>
      <c r="D29" s="17"/>
      <c r="E29" s="17"/>
      <c r="F29" s="17"/>
      <c r="G29" s="17"/>
      <c r="H29" s="17"/>
      <c r="I29" s="65" t="str">
        <f t="shared" si="2"/>
        <v/>
      </c>
      <c r="J29" s="14"/>
      <c r="K29" s="14"/>
      <c r="L29" s="66" t="str">
        <f t="shared" si="0"/>
        <v/>
      </c>
      <c r="M29" s="75" t="s">
        <v>16</v>
      </c>
      <c r="N29" s="31" t="str">
        <f t="shared" si="1"/>
        <v/>
      </c>
    </row>
    <row r="30" spans="1:14" ht="69.95" customHeight="1" x14ac:dyDescent="0.25">
      <c r="A30" s="123"/>
      <c r="B30" s="119"/>
      <c r="C30" s="17"/>
      <c r="D30" s="17"/>
      <c r="E30" s="17"/>
      <c r="F30" s="17"/>
      <c r="G30" s="17"/>
      <c r="H30" s="17"/>
      <c r="I30" s="65" t="str">
        <f t="shared" si="2"/>
        <v/>
      </c>
      <c r="J30" s="14"/>
      <c r="K30" s="14"/>
      <c r="L30" s="66" t="str">
        <f t="shared" si="0"/>
        <v/>
      </c>
      <c r="M30" s="75" t="s">
        <v>16</v>
      </c>
      <c r="N30" s="31" t="str">
        <f t="shared" si="1"/>
        <v/>
      </c>
    </row>
    <row r="31" spans="1:14" ht="69.95" customHeight="1" x14ac:dyDescent="0.25">
      <c r="A31" s="123"/>
      <c r="B31" s="119"/>
      <c r="C31" s="17"/>
      <c r="D31" s="17"/>
      <c r="E31" s="17"/>
      <c r="F31" s="17"/>
      <c r="G31" s="17"/>
      <c r="H31" s="17"/>
      <c r="I31" s="65" t="str">
        <f t="shared" si="2"/>
        <v/>
      </c>
      <c r="J31" s="14"/>
      <c r="K31" s="14"/>
      <c r="L31" s="66" t="str">
        <f t="shared" si="0"/>
        <v/>
      </c>
      <c r="M31" s="75" t="s">
        <v>16</v>
      </c>
      <c r="N31" s="31" t="str">
        <f t="shared" si="1"/>
        <v/>
      </c>
    </row>
    <row r="32" spans="1:14" ht="69.95" customHeight="1" x14ac:dyDescent="0.25">
      <c r="A32" s="123"/>
      <c r="B32" s="119"/>
      <c r="C32" s="17"/>
      <c r="D32" s="17"/>
      <c r="E32" s="17"/>
      <c r="F32" s="17"/>
      <c r="G32" s="17"/>
      <c r="H32" s="17"/>
      <c r="I32" s="65" t="str">
        <f t="shared" si="2"/>
        <v/>
      </c>
      <c r="J32" s="14"/>
      <c r="K32" s="14"/>
      <c r="L32" s="66" t="str">
        <f t="shared" si="0"/>
        <v/>
      </c>
      <c r="M32" s="75" t="s">
        <v>16</v>
      </c>
      <c r="N32" s="31" t="str">
        <f t="shared" si="1"/>
        <v/>
      </c>
    </row>
    <row r="33" spans="1:14" ht="69.95" customHeight="1" x14ac:dyDescent="0.25">
      <c r="A33" s="123"/>
      <c r="B33" s="119"/>
      <c r="C33" s="17"/>
      <c r="D33" s="17"/>
      <c r="E33" s="17"/>
      <c r="F33" s="17"/>
      <c r="G33" s="17"/>
      <c r="H33" s="17"/>
      <c r="I33" s="65" t="str">
        <f t="shared" si="2"/>
        <v/>
      </c>
      <c r="J33" s="14"/>
      <c r="K33" s="14"/>
      <c r="L33" s="66" t="str">
        <f t="shared" si="0"/>
        <v/>
      </c>
      <c r="M33" s="75" t="s">
        <v>16</v>
      </c>
      <c r="N33" s="31" t="str">
        <f t="shared" si="1"/>
        <v/>
      </c>
    </row>
    <row r="34" spans="1:14" ht="69.95" customHeight="1" x14ac:dyDescent="0.25">
      <c r="A34" s="123"/>
      <c r="B34" s="119"/>
      <c r="C34" s="17"/>
      <c r="D34" s="17"/>
      <c r="E34" s="17"/>
      <c r="F34" s="17"/>
      <c r="G34" s="17"/>
      <c r="H34" s="17"/>
      <c r="I34" s="65" t="str">
        <f t="shared" si="2"/>
        <v/>
      </c>
      <c r="J34" s="14"/>
      <c r="K34" s="14"/>
      <c r="L34" s="66" t="str">
        <f t="shared" si="0"/>
        <v/>
      </c>
      <c r="M34" s="75" t="s">
        <v>16</v>
      </c>
      <c r="N34" s="31" t="str">
        <f t="shared" si="1"/>
        <v/>
      </c>
    </row>
    <row r="35" spans="1:14" ht="69.95" customHeight="1" x14ac:dyDescent="0.25">
      <c r="A35" s="123"/>
      <c r="B35" s="119"/>
      <c r="C35" s="17"/>
      <c r="D35" s="17"/>
      <c r="E35" s="17"/>
      <c r="F35" s="17"/>
      <c r="G35" s="17"/>
      <c r="H35" s="17"/>
      <c r="I35" s="65" t="str">
        <f t="shared" si="2"/>
        <v/>
      </c>
      <c r="J35" s="14"/>
      <c r="K35" s="14"/>
      <c r="L35" s="66" t="str">
        <f t="shared" si="0"/>
        <v/>
      </c>
      <c r="M35" s="75" t="s">
        <v>16</v>
      </c>
      <c r="N35" s="31" t="str">
        <f t="shared" si="1"/>
        <v/>
      </c>
    </row>
    <row r="36" spans="1:14" ht="69.95" customHeight="1" x14ac:dyDescent="0.25">
      <c r="A36" s="123"/>
      <c r="B36" s="119"/>
      <c r="C36" s="17"/>
      <c r="D36" s="17"/>
      <c r="E36" s="17"/>
      <c r="F36" s="17"/>
      <c r="G36" s="17"/>
      <c r="H36" s="17"/>
      <c r="I36" s="65" t="str">
        <f t="shared" si="2"/>
        <v/>
      </c>
      <c r="J36" s="14"/>
      <c r="K36" s="14"/>
      <c r="L36" s="66" t="str">
        <f t="shared" si="0"/>
        <v/>
      </c>
      <c r="M36" s="75" t="s">
        <v>16</v>
      </c>
      <c r="N36" s="31" t="str">
        <f t="shared" si="1"/>
        <v/>
      </c>
    </row>
    <row r="37" spans="1:14" ht="69.95" customHeight="1" x14ac:dyDescent="0.25">
      <c r="A37" s="123"/>
      <c r="B37" s="119"/>
      <c r="C37" s="17"/>
      <c r="D37" s="17"/>
      <c r="E37" s="17"/>
      <c r="F37" s="17"/>
      <c r="G37" s="17"/>
      <c r="H37" s="17"/>
      <c r="I37" s="65" t="str">
        <f t="shared" si="2"/>
        <v/>
      </c>
      <c r="J37" s="14"/>
      <c r="K37" s="14"/>
      <c r="L37" s="66" t="str">
        <f t="shared" si="0"/>
        <v/>
      </c>
      <c r="M37" s="75" t="s">
        <v>16</v>
      </c>
      <c r="N37" s="31" t="str">
        <f t="shared" si="1"/>
        <v/>
      </c>
    </row>
    <row r="38" spans="1:14" ht="69.95" customHeight="1" x14ac:dyDescent="0.25">
      <c r="A38" s="123"/>
      <c r="B38" s="119"/>
      <c r="C38" s="17"/>
      <c r="D38" s="17"/>
      <c r="E38" s="17"/>
      <c r="F38" s="17"/>
      <c r="G38" s="17"/>
      <c r="H38" s="17"/>
      <c r="I38" s="65" t="str">
        <f t="shared" si="2"/>
        <v/>
      </c>
      <c r="J38" s="14"/>
      <c r="K38" s="14"/>
      <c r="L38" s="66" t="str">
        <f t="shared" si="0"/>
        <v/>
      </c>
      <c r="M38" s="75" t="s">
        <v>16</v>
      </c>
      <c r="N38" s="31" t="str">
        <f t="shared" si="1"/>
        <v/>
      </c>
    </row>
    <row r="39" spans="1:14" ht="69.95" customHeight="1" x14ac:dyDescent="0.25">
      <c r="A39" s="123"/>
      <c r="B39" s="119"/>
      <c r="C39" s="17"/>
      <c r="D39" s="17"/>
      <c r="E39" s="17"/>
      <c r="F39" s="17"/>
      <c r="G39" s="17"/>
      <c r="H39" s="17"/>
      <c r="I39" s="65" t="str">
        <f t="shared" si="2"/>
        <v/>
      </c>
      <c r="J39" s="14"/>
      <c r="K39" s="14"/>
      <c r="L39" s="66" t="str">
        <f t="shared" si="0"/>
        <v/>
      </c>
      <c r="M39" s="75" t="s">
        <v>16</v>
      </c>
      <c r="N39" s="31" t="str">
        <f t="shared" si="1"/>
        <v/>
      </c>
    </row>
    <row r="40" spans="1:14" ht="69.95" customHeight="1" x14ac:dyDescent="0.25">
      <c r="A40" s="123"/>
      <c r="B40" s="119"/>
      <c r="C40" s="17"/>
      <c r="D40" s="17"/>
      <c r="E40" s="17"/>
      <c r="F40" s="17"/>
      <c r="G40" s="17"/>
      <c r="H40" s="17"/>
      <c r="I40" s="65" t="str">
        <f t="shared" si="2"/>
        <v/>
      </c>
      <c r="J40" s="14"/>
      <c r="K40" s="14"/>
      <c r="L40" s="66" t="str">
        <f t="shared" si="0"/>
        <v/>
      </c>
      <c r="M40" s="75" t="s">
        <v>16</v>
      </c>
      <c r="N40" s="31" t="str">
        <f t="shared" si="1"/>
        <v/>
      </c>
    </row>
    <row r="41" spans="1:14" ht="69.95" customHeight="1" x14ac:dyDescent="0.25">
      <c r="A41" s="123"/>
      <c r="B41" s="119"/>
      <c r="C41" s="17"/>
      <c r="D41" s="17"/>
      <c r="E41" s="17"/>
      <c r="F41" s="17"/>
      <c r="G41" s="17"/>
      <c r="H41" s="17"/>
      <c r="I41" s="65" t="str">
        <f t="shared" si="2"/>
        <v/>
      </c>
      <c r="J41" s="14"/>
      <c r="K41" s="14"/>
      <c r="L41" s="66" t="str">
        <f t="shared" si="0"/>
        <v/>
      </c>
      <c r="M41" s="75" t="s">
        <v>16</v>
      </c>
      <c r="N41" s="31" t="str">
        <f t="shared" si="1"/>
        <v/>
      </c>
    </row>
    <row r="42" spans="1:14" ht="69.95" customHeight="1" x14ac:dyDescent="0.25">
      <c r="A42" s="123"/>
      <c r="B42" s="119"/>
      <c r="C42" s="17"/>
      <c r="D42" s="17"/>
      <c r="E42" s="17"/>
      <c r="F42" s="17"/>
      <c r="G42" s="17"/>
      <c r="H42" s="17"/>
      <c r="I42" s="65" t="str">
        <f t="shared" si="2"/>
        <v/>
      </c>
      <c r="J42" s="14"/>
      <c r="K42" s="14"/>
      <c r="L42" s="66" t="str">
        <f t="shared" si="0"/>
        <v/>
      </c>
      <c r="M42" s="75" t="s">
        <v>16</v>
      </c>
      <c r="N42" s="31" t="str">
        <f t="shared" si="1"/>
        <v/>
      </c>
    </row>
    <row r="43" spans="1:14" ht="69.95" customHeight="1" x14ac:dyDescent="0.25">
      <c r="A43" s="123"/>
      <c r="B43" s="119"/>
      <c r="C43" s="17"/>
      <c r="D43" s="17"/>
      <c r="E43" s="17"/>
      <c r="F43" s="17"/>
      <c r="G43" s="17"/>
      <c r="H43" s="17"/>
      <c r="I43" s="65" t="str">
        <f t="shared" si="2"/>
        <v/>
      </c>
      <c r="J43" s="14"/>
      <c r="K43" s="14"/>
      <c r="L43" s="66" t="str">
        <f t="shared" si="0"/>
        <v/>
      </c>
      <c r="M43" s="75" t="s">
        <v>16</v>
      </c>
      <c r="N43" s="31" t="str">
        <f t="shared" si="1"/>
        <v/>
      </c>
    </row>
    <row r="44" spans="1:14" ht="69.95" customHeight="1" x14ac:dyDescent="0.25">
      <c r="A44" s="123"/>
      <c r="B44" s="119"/>
      <c r="C44" s="17"/>
      <c r="D44" s="17"/>
      <c r="E44" s="17"/>
      <c r="F44" s="17"/>
      <c r="G44" s="17"/>
      <c r="H44" s="17"/>
      <c r="I44" s="65" t="str">
        <f t="shared" si="2"/>
        <v/>
      </c>
      <c r="J44" s="14"/>
      <c r="K44" s="14"/>
      <c r="L44" s="66" t="str">
        <f t="shared" si="0"/>
        <v/>
      </c>
      <c r="M44" s="75" t="s">
        <v>16</v>
      </c>
      <c r="N44" s="31" t="str">
        <f t="shared" si="1"/>
        <v/>
      </c>
    </row>
    <row r="45" spans="1:14" ht="69.95" customHeight="1" x14ac:dyDescent="0.25">
      <c r="A45" s="123"/>
      <c r="B45" s="119"/>
      <c r="C45" s="17"/>
      <c r="D45" s="17"/>
      <c r="E45" s="17"/>
      <c r="F45" s="17"/>
      <c r="G45" s="17"/>
      <c r="H45" s="17"/>
      <c r="I45" s="65" t="str">
        <f t="shared" si="2"/>
        <v/>
      </c>
      <c r="J45" s="14"/>
      <c r="K45" s="14"/>
      <c r="L45" s="66" t="str">
        <f t="shared" si="0"/>
        <v/>
      </c>
      <c r="M45" s="75" t="s">
        <v>16</v>
      </c>
      <c r="N45" s="31" t="str">
        <f t="shared" si="1"/>
        <v/>
      </c>
    </row>
    <row r="46" spans="1:14" ht="69.95" customHeight="1" x14ac:dyDescent="0.25">
      <c r="A46" s="123"/>
      <c r="B46" s="119"/>
      <c r="C46" s="17"/>
      <c r="D46" s="17"/>
      <c r="E46" s="17"/>
      <c r="F46" s="17"/>
      <c r="G46" s="17"/>
      <c r="H46" s="17"/>
      <c r="I46" s="65" t="str">
        <f t="shared" si="2"/>
        <v/>
      </c>
      <c r="J46" s="14"/>
      <c r="K46" s="14"/>
      <c r="L46" s="66" t="str">
        <f t="shared" si="0"/>
        <v/>
      </c>
      <c r="M46" s="75" t="s">
        <v>16</v>
      </c>
      <c r="N46" s="31" t="str">
        <f t="shared" si="1"/>
        <v/>
      </c>
    </row>
    <row r="47" spans="1:14" ht="69.95" customHeight="1" x14ac:dyDescent="0.25">
      <c r="A47" s="123"/>
      <c r="B47" s="119"/>
      <c r="C47" s="17"/>
      <c r="D47" s="17"/>
      <c r="E47" s="17"/>
      <c r="F47" s="17"/>
      <c r="G47" s="17"/>
      <c r="H47" s="17"/>
      <c r="I47" s="65" t="str">
        <f t="shared" si="2"/>
        <v/>
      </c>
      <c r="J47" s="14"/>
      <c r="K47" s="14"/>
      <c r="L47" s="66" t="str">
        <f t="shared" si="0"/>
        <v/>
      </c>
      <c r="M47" s="75" t="s">
        <v>16</v>
      </c>
      <c r="N47" s="31" t="str">
        <f t="shared" si="1"/>
        <v/>
      </c>
    </row>
    <row r="48" spans="1:14" ht="69.95" customHeight="1" x14ac:dyDescent="0.25">
      <c r="A48" s="123"/>
      <c r="B48" s="119"/>
      <c r="C48" s="17"/>
      <c r="D48" s="17"/>
      <c r="E48" s="17"/>
      <c r="F48" s="17"/>
      <c r="G48" s="17"/>
      <c r="H48" s="17"/>
      <c r="I48" s="65" t="str">
        <f t="shared" si="2"/>
        <v/>
      </c>
      <c r="J48" s="14"/>
      <c r="K48" s="14"/>
      <c r="L48" s="66" t="str">
        <f t="shared" si="0"/>
        <v/>
      </c>
      <c r="M48" s="75" t="s">
        <v>16</v>
      </c>
      <c r="N48" s="31" t="str">
        <f t="shared" si="1"/>
        <v/>
      </c>
    </row>
    <row r="49" spans="1:14" ht="69.95" customHeight="1" x14ac:dyDescent="0.25">
      <c r="A49" s="123"/>
      <c r="B49" s="119"/>
      <c r="C49" s="17"/>
      <c r="D49" s="17"/>
      <c r="E49" s="17"/>
      <c r="F49" s="17"/>
      <c r="G49" s="17"/>
      <c r="H49" s="17"/>
      <c r="I49" s="65" t="str">
        <f t="shared" si="2"/>
        <v/>
      </c>
      <c r="J49" s="14"/>
      <c r="K49" s="14"/>
      <c r="L49" s="66" t="str">
        <f t="shared" si="0"/>
        <v/>
      </c>
      <c r="M49" s="75" t="s">
        <v>16</v>
      </c>
      <c r="N49" s="31" t="str">
        <f t="shared" si="1"/>
        <v/>
      </c>
    </row>
    <row r="50" spans="1:14" ht="69.95" customHeight="1" x14ac:dyDescent="0.25">
      <c r="A50" s="123"/>
      <c r="B50" s="119"/>
      <c r="C50" s="17"/>
      <c r="D50" s="17"/>
      <c r="E50" s="17"/>
      <c r="F50" s="17"/>
      <c r="G50" s="17"/>
      <c r="H50" s="17"/>
      <c r="I50" s="65" t="str">
        <f t="shared" si="2"/>
        <v/>
      </c>
      <c r="J50" s="14"/>
      <c r="K50" s="14"/>
      <c r="L50" s="66" t="str">
        <f t="shared" si="0"/>
        <v/>
      </c>
      <c r="M50" s="75" t="s">
        <v>16</v>
      </c>
      <c r="N50" s="31" t="str">
        <f t="shared" si="1"/>
        <v/>
      </c>
    </row>
    <row r="51" spans="1:14" ht="69.95" customHeight="1" x14ac:dyDescent="0.25">
      <c r="A51" s="123"/>
      <c r="B51" s="119"/>
      <c r="C51" s="17"/>
      <c r="D51" s="17"/>
      <c r="E51" s="17"/>
      <c r="F51" s="17"/>
      <c r="G51" s="17"/>
      <c r="H51" s="17"/>
      <c r="I51" s="65" t="str">
        <f t="shared" si="2"/>
        <v/>
      </c>
      <c r="J51" s="14"/>
      <c r="K51" s="14"/>
      <c r="L51" s="66" t="str">
        <f t="shared" si="0"/>
        <v/>
      </c>
      <c r="M51" s="75" t="s">
        <v>16</v>
      </c>
      <c r="N51" s="31" t="str">
        <f t="shared" si="1"/>
        <v/>
      </c>
    </row>
    <row r="52" spans="1:14" ht="69.95" customHeight="1" x14ac:dyDescent="0.25">
      <c r="A52" s="123"/>
      <c r="B52" s="119"/>
      <c r="C52" s="17"/>
      <c r="D52" s="17"/>
      <c r="E52" s="17"/>
      <c r="F52" s="17"/>
      <c r="G52" s="17"/>
      <c r="H52" s="17"/>
      <c r="I52" s="65" t="str">
        <f t="shared" si="2"/>
        <v/>
      </c>
      <c r="J52" s="14"/>
      <c r="K52" s="14"/>
      <c r="L52" s="66" t="str">
        <f t="shared" si="0"/>
        <v/>
      </c>
      <c r="M52" s="75" t="s">
        <v>16</v>
      </c>
      <c r="N52" s="31" t="str">
        <f t="shared" si="1"/>
        <v/>
      </c>
    </row>
    <row r="53" spans="1:14" ht="69.95" customHeight="1" x14ac:dyDescent="0.25">
      <c r="A53" s="123"/>
      <c r="B53" s="119"/>
      <c r="C53" s="17"/>
      <c r="D53" s="17"/>
      <c r="E53" s="17"/>
      <c r="F53" s="17"/>
      <c r="G53" s="17"/>
      <c r="H53" s="17"/>
      <c r="I53" s="65" t="str">
        <f t="shared" si="2"/>
        <v/>
      </c>
      <c r="J53" s="14"/>
      <c r="K53" s="14"/>
      <c r="L53" s="66" t="str">
        <f t="shared" si="0"/>
        <v/>
      </c>
      <c r="M53" s="75" t="s">
        <v>16</v>
      </c>
      <c r="N53" s="31" t="str">
        <f t="shared" si="1"/>
        <v/>
      </c>
    </row>
    <row r="54" spans="1:14" ht="69.95" customHeight="1" x14ac:dyDescent="0.25">
      <c r="A54" s="123"/>
      <c r="B54" s="119"/>
      <c r="C54" s="17"/>
      <c r="D54" s="17"/>
      <c r="E54" s="17"/>
      <c r="F54" s="17"/>
      <c r="G54" s="17"/>
      <c r="H54" s="17"/>
      <c r="I54" s="65" t="str">
        <f t="shared" si="2"/>
        <v/>
      </c>
      <c r="J54" s="14"/>
      <c r="K54" s="14"/>
      <c r="L54" s="66" t="str">
        <f t="shared" si="0"/>
        <v/>
      </c>
      <c r="M54" s="75" t="s">
        <v>16</v>
      </c>
      <c r="N54" s="31" t="str">
        <f t="shared" si="1"/>
        <v/>
      </c>
    </row>
    <row r="55" spans="1:14" ht="69.95" customHeight="1" x14ac:dyDescent="0.25">
      <c r="A55" s="123"/>
      <c r="B55" s="119"/>
      <c r="C55" s="17"/>
      <c r="D55" s="17"/>
      <c r="E55" s="17"/>
      <c r="F55" s="17"/>
      <c r="G55" s="17"/>
      <c r="H55" s="17"/>
      <c r="I55" s="65" t="str">
        <f t="shared" si="2"/>
        <v/>
      </c>
      <c r="J55" s="14"/>
      <c r="K55" s="14"/>
      <c r="L55" s="66" t="str">
        <f t="shared" si="0"/>
        <v/>
      </c>
      <c r="M55" s="75" t="s">
        <v>16</v>
      </c>
      <c r="N55" s="31" t="str">
        <f t="shared" si="1"/>
        <v/>
      </c>
    </row>
    <row r="56" spans="1:14" ht="69.95" customHeight="1" x14ac:dyDescent="0.25">
      <c r="A56" s="123"/>
      <c r="B56" s="119"/>
      <c r="C56" s="17"/>
      <c r="D56" s="17"/>
      <c r="E56" s="17"/>
      <c r="F56" s="17"/>
      <c r="G56" s="17"/>
      <c r="H56" s="17"/>
      <c r="I56" s="65" t="str">
        <f t="shared" si="2"/>
        <v/>
      </c>
      <c r="J56" s="14"/>
      <c r="K56" s="14"/>
      <c r="L56" s="66" t="str">
        <f t="shared" si="0"/>
        <v/>
      </c>
      <c r="M56" s="75" t="s">
        <v>16</v>
      </c>
      <c r="N56" s="31" t="str">
        <f t="shared" si="1"/>
        <v/>
      </c>
    </row>
    <row r="57" spans="1:14" ht="69.95" customHeight="1" x14ac:dyDescent="0.25">
      <c r="A57" s="123"/>
      <c r="B57" s="119"/>
      <c r="C57" s="17"/>
      <c r="D57" s="17"/>
      <c r="E57" s="17"/>
      <c r="F57" s="17"/>
      <c r="G57" s="17"/>
      <c r="H57" s="17"/>
      <c r="I57" s="65" t="str">
        <f t="shared" si="2"/>
        <v/>
      </c>
      <c r="J57" s="14"/>
      <c r="K57" s="14"/>
      <c r="L57" s="66" t="str">
        <f t="shared" si="0"/>
        <v/>
      </c>
      <c r="M57" s="75" t="s">
        <v>16</v>
      </c>
      <c r="N57" s="31" t="str">
        <f t="shared" si="1"/>
        <v/>
      </c>
    </row>
    <row r="58" spans="1:14" ht="69.95" customHeight="1" x14ac:dyDescent="0.25">
      <c r="A58" s="123"/>
      <c r="B58" s="119"/>
      <c r="C58" s="17"/>
      <c r="D58" s="17"/>
      <c r="E58" s="17"/>
      <c r="F58" s="17"/>
      <c r="G58" s="17"/>
      <c r="H58" s="17"/>
      <c r="I58" s="65" t="str">
        <f t="shared" si="2"/>
        <v/>
      </c>
      <c r="J58" s="14"/>
      <c r="K58" s="14"/>
      <c r="L58" s="66" t="str">
        <f t="shared" si="0"/>
        <v/>
      </c>
      <c r="M58" s="75" t="s">
        <v>16</v>
      </c>
      <c r="N58" s="31" t="str">
        <f t="shared" si="1"/>
        <v/>
      </c>
    </row>
    <row r="59" spans="1:14" ht="69.95" customHeight="1" x14ac:dyDescent="0.25">
      <c r="A59" s="123"/>
      <c r="B59" s="119"/>
      <c r="C59" s="17"/>
      <c r="D59" s="17"/>
      <c r="E59" s="17"/>
      <c r="F59" s="17"/>
      <c r="G59" s="17"/>
      <c r="H59" s="17"/>
      <c r="I59" s="65" t="str">
        <f t="shared" si="2"/>
        <v/>
      </c>
      <c r="J59" s="14"/>
      <c r="K59" s="14"/>
      <c r="L59" s="66" t="str">
        <f t="shared" si="0"/>
        <v/>
      </c>
      <c r="M59" s="75" t="s">
        <v>16</v>
      </c>
      <c r="N59" s="31" t="str">
        <f t="shared" si="1"/>
        <v/>
      </c>
    </row>
    <row r="60" spans="1:14" ht="69.95" customHeight="1" x14ac:dyDescent="0.25">
      <c r="A60" s="123"/>
      <c r="B60" s="119"/>
      <c r="C60" s="17"/>
      <c r="D60" s="17"/>
      <c r="E60" s="17"/>
      <c r="F60" s="17"/>
      <c r="G60" s="17"/>
      <c r="H60" s="17"/>
      <c r="I60" s="65" t="str">
        <f t="shared" si="2"/>
        <v/>
      </c>
      <c r="J60" s="14"/>
      <c r="K60" s="14"/>
      <c r="L60" s="66" t="str">
        <f t="shared" si="0"/>
        <v/>
      </c>
      <c r="M60" s="75" t="s">
        <v>16</v>
      </c>
      <c r="N60" s="31" t="str">
        <f t="shared" si="1"/>
        <v/>
      </c>
    </row>
    <row r="61" spans="1:14" ht="69.95" customHeight="1" x14ac:dyDescent="0.25">
      <c r="A61" s="123"/>
      <c r="B61" s="119"/>
      <c r="C61" s="17"/>
      <c r="D61" s="17"/>
      <c r="E61" s="17"/>
      <c r="F61" s="17"/>
      <c r="G61" s="17"/>
      <c r="H61" s="17"/>
      <c r="I61" s="65" t="str">
        <f t="shared" si="2"/>
        <v/>
      </c>
      <c r="J61" s="14"/>
      <c r="K61" s="14"/>
      <c r="L61" s="66" t="str">
        <f t="shared" si="0"/>
        <v/>
      </c>
      <c r="M61" s="75" t="s">
        <v>16</v>
      </c>
      <c r="N61" s="31" t="str">
        <f t="shared" si="1"/>
        <v/>
      </c>
    </row>
    <row r="62" spans="1:14" ht="69.95" customHeight="1" x14ac:dyDescent="0.25">
      <c r="A62" s="123"/>
      <c r="B62" s="119"/>
      <c r="C62" s="17"/>
      <c r="D62" s="17"/>
      <c r="E62" s="17"/>
      <c r="F62" s="17"/>
      <c r="G62" s="17"/>
      <c r="H62" s="17"/>
      <c r="I62" s="65" t="str">
        <f t="shared" si="2"/>
        <v/>
      </c>
      <c r="J62" s="14"/>
      <c r="K62" s="14"/>
      <c r="L62" s="66" t="str">
        <f t="shared" si="0"/>
        <v/>
      </c>
      <c r="M62" s="75" t="s">
        <v>16</v>
      </c>
      <c r="N62" s="31" t="str">
        <f t="shared" si="1"/>
        <v/>
      </c>
    </row>
    <row r="63" spans="1:14" ht="69.95" customHeight="1" x14ac:dyDescent="0.25">
      <c r="A63" s="123"/>
      <c r="B63" s="119"/>
      <c r="C63" s="17"/>
      <c r="D63" s="17"/>
      <c r="E63" s="17"/>
      <c r="F63" s="17"/>
      <c r="G63" s="17"/>
      <c r="H63" s="17"/>
      <c r="I63" s="65" t="str">
        <f t="shared" si="2"/>
        <v/>
      </c>
      <c r="J63" s="14"/>
      <c r="K63" s="14"/>
      <c r="L63" s="66" t="str">
        <f t="shared" si="0"/>
        <v/>
      </c>
      <c r="M63" s="75" t="s">
        <v>16</v>
      </c>
      <c r="N63" s="31" t="str">
        <f t="shared" si="1"/>
        <v/>
      </c>
    </row>
    <row r="64" spans="1:14" ht="69.95" customHeight="1" x14ac:dyDescent="0.25">
      <c r="A64" s="123"/>
      <c r="B64" s="119"/>
      <c r="C64" s="17"/>
      <c r="D64" s="17"/>
      <c r="E64" s="17"/>
      <c r="F64" s="17"/>
      <c r="G64" s="17"/>
      <c r="H64" s="17"/>
      <c r="I64" s="65" t="str">
        <f t="shared" si="2"/>
        <v/>
      </c>
      <c r="J64" s="14"/>
      <c r="K64" s="14"/>
      <c r="L64" s="66" t="str">
        <f t="shared" si="0"/>
        <v/>
      </c>
      <c r="M64" s="75" t="s">
        <v>16</v>
      </c>
      <c r="N64" s="31" t="str">
        <f t="shared" si="1"/>
        <v/>
      </c>
    </row>
    <row r="65" spans="1:14" ht="69.95" customHeight="1" x14ac:dyDescent="0.25">
      <c r="A65" s="123"/>
      <c r="B65" s="119"/>
      <c r="C65" s="17"/>
      <c r="D65" s="17"/>
      <c r="E65" s="17"/>
      <c r="F65" s="17"/>
      <c r="G65" s="17"/>
      <c r="H65" s="17"/>
      <c r="I65" s="65" t="str">
        <f t="shared" si="2"/>
        <v/>
      </c>
      <c r="J65" s="14"/>
      <c r="K65" s="14"/>
      <c r="L65" s="66" t="str">
        <f t="shared" si="0"/>
        <v/>
      </c>
      <c r="M65" s="75" t="s">
        <v>16</v>
      </c>
      <c r="N65" s="31" t="str">
        <f t="shared" si="1"/>
        <v/>
      </c>
    </row>
    <row r="66" spans="1:14" ht="69.95" customHeight="1" x14ac:dyDescent="0.25">
      <c r="A66" s="123"/>
      <c r="B66" s="119"/>
      <c r="C66" s="17"/>
      <c r="D66" s="17"/>
      <c r="E66" s="17"/>
      <c r="F66" s="17"/>
      <c r="G66" s="17"/>
      <c r="H66" s="17"/>
      <c r="I66" s="65" t="str">
        <f t="shared" si="2"/>
        <v/>
      </c>
      <c r="J66" s="14"/>
      <c r="K66" s="14"/>
      <c r="L66" s="66" t="str">
        <f t="shared" si="0"/>
        <v/>
      </c>
      <c r="M66" s="75" t="s">
        <v>16</v>
      </c>
      <c r="N66" s="31" t="str">
        <f t="shared" si="1"/>
        <v/>
      </c>
    </row>
    <row r="67" spans="1:14" ht="69.95" customHeight="1" x14ac:dyDescent="0.25">
      <c r="A67" s="123"/>
      <c r="B67" s="119"/>
      <c r="C67" s="17"/>
      <c r="D67" s="17"/>
      <c r="E67" s="17"/>
      <c r="F67" s="17"/>
      <c r="G67" s="17"/>
      <c r="H67" s="17"/>
      <c r="I67" s="65" t="str">
        <f t="shared" si="2"/>
        <v/>
      </c>
      <c r="J67" s="14"/>
      <c r="K67" s="14"/>
      <c r="L67" s="66" t="str">
        <f t="shared" si="0"/>
        <v/>
      </c>
      <c r="M67" s="75" t="s">
        <v>16</v>
      </c>
      <c r="N67" s="31" t="str">
        <f t="shared" si="1"/>
        <v/>
      </c>
    </row>
    <row r="68" spans="1:14" ht="69.95" customHeight="1" x14ac:dyDescent="0.25">
      <c r="A68" s="123"/>
      <c r="B68" s="119"/>
      <c r="C68" s="17"/>
      <c r="D68" s="17"/>
      <c r="E68" s="17"/>
      <c r="F68" s="17"/>
      <c r="G68" s="17"/>
      <c r="H68" s="17"/>
      <c r="I68" s="65" t="str">
        <f t="shared" si="2"/>
        <v/>
      </c>
      <c r="J68" s="14"/>
      <c r="K68" s="14"/>
      <c r="L68" s="66" t="str">
        <f t="shared" si="0"/>
        <v/>
      </c>
      <c r="M68" s="75" t="s">
        <v>16</v>
      </c>
      <c r="N68" s="31" t="str">
        <f t="shared" si="1"/>
        <v/>
      </c>
    </row>
    <row r="69" spans="1:14" ht="69.95" customHeight="1" x14ac:dyDescent="0.25">
      <c r="A69" s="123"/>
      <c r="B69" s="119"/>
      <c r="C69" s="17"/>
      <c r="D69" s="17"/>
      <c r="E69" s="17"/>
      <c r="F69" s="17"/>
      <c r="G69" s="17"/>
      <c r="H69" s="17"/>
      <c r="I69" s="65" t="str">
        <f t="shared" si="2"/>
        <v/>
      </c>
      <c r="J69" s="14"/>
      <c r="K69" s="14"/>
      <c r="L69" s="66" t="str">
        <f t="shared" ref="L69:L101" si="3">IF((J69+K69)/8=0%,"",(J69+K69)/8)</f>
        <v/>
      </c>
      <c r="M69" s="75" t="s">
        <v>16</v>
      </c>
      <c r="N69" s="31" t="str">
        <f t="shared" ref="N69:N101" si="4">IF(A69="","",A69)</f>
        <v/>
      </c>
    </row>
    <row r="70" spans="1:14" ht="69.95" customHeight="1" x14ac:dyDescent="0.25">
      <c r="A70" s="123"/>
      <c r="B70" s="119"/>
      <c r="C70" s="17"/>
      <c r="D70" s="17"/>
      <c r="E70" s="17"/>
      <c r="F70" s="17"/>
      <c r="G70" s="17"/>
      <c r="H70" s="17"/>
      <c r="I70" s="65" t="str">
        <f t="shared" ref="I70:I100" si="5">IF((G70+H70)/8=0%,"",(G70+H70)/8)</f>
        <v/>
      </c>
      <c r="J70" s="14"/>
      <c r="K70" s="14"/>
      <c r="L70" s="66" t="str">
        <f t="shared" si="3"/>
        <v/>
      </c>
      <c r="M70" s="75" t="s">
        <v>16</v>
      </c>
      <c r="N70" s="31" t="str">
        <f t="shared" si="4"/>
        <v/>
      </c>
    </row>
    <row r="71" spans="1:14" ht="69.95" customHeight="1" x14ac:dyDescent="0.25">
      <c r="A71" s="123"/>
      <c r="B71" s="119"/>
      <c r="C71" s="17"/>
      <c r="D71" s="17"/>
      <c r="E71" s="17"/>
      <c r="F71" s="17"/>
      <c r="G71" s="17"/>
      <c r="H71" s="17"/>
      <c r="I71" s="65" t="str">
        <f t="shared" si="5"/>
        <v/>
      </c>
      <c r="J71" s="14"/>
      <c r="K71" s="14"/>
      <c r="L71" s="66" t="str">
        <f t="shared" si="3"/>
        <v/>
      </c>
      <c r="M71" s="75" t="s">
        <v>16</v>
      </c>
      <c r="N71" s="31" t="str">
        <f t="shared" si="4"/>
        <v/>
      </c>
    </row>
    <row r="72" spans="1:14" ht="69.95" customHeight="1" x14ac:dyDescent="0.25">
      <c r="A72" s="123"/>
      <c r="B72" s="119"/>
      <c r="C72" s="17"/>
      <c r="D72" s="17"/>
      <c r="E72" s="17"/>
      <c r="F72" s="17"/>
      <c r="G72" s="17"/>
      <c r="H72" s="17"/>
      <c r="I72" s="65" t="str">
        <f t="shared" si="5"/>
        <v/>
      </c>
      <c r="J72" s="14"/>
      <c r="K72" s="14"/>
      <c r="L72" s="66" t="str">
        <f t="shared" si="3"/>
        <v/>
      </c>
      <c r="M72" s="75" t="s">
        <v>16</v>
      </c>
      <c r="N72" s="31" t="str">
        <f t="shared" si="4"/>
        <v/>
      </c>
    </row>
    <row r="73" spans="1:14" ht="69.95" customHeight="1" x14ac:dyDescent="0.25">
      <c r="A73" s="123"/>
      <c r="B73" s="119"/>
      <c r="C73" s="17"/>
      <c r="D73" s="17"/>
      <c r="E73" s="17"/>
      <c r="F73" s="17"/>
      <c r="G73" s="17"/>
      <c r="H73" s="17"/>
      <c r="I73" s="65" t="str">
        <f t="shared" si="5"/>
        <v/>
      </c>
      <c r="J73" s="14"/>
      <c r="K73" s="14"/>
      <c r="L73" s="66" t="str">
        <f t="shared" si="3"/>
        <v/>
      </c>
      <c r="M73" s="75" t="s">
        <v>16</v>
      </c>
      <c r="N73" s="31" t="str">
        <f t="shared" si="4"/>
        <v/>
      </c>
    </row>
    <row r="74" spans="1:14" ht="69.95" customHeight="1" x14ac:dyDescent="0.25">
      <c r="A74" s="123"/>
      <c r="B74" s="119"/>
      <c r="C74" s="17"/>
      <c r="D74" s="17"/>
      <c r="E74" s="17"/>
      <c r="F74" s="17"/>
      <c r="G74" s="17"/>
      <c r="H74" s="17"/>
      <c r="I74" s="65" t="str">
        <f t="shared" si="5"/>
        <v/>
      </c>
      <c r="J74" s="14"/>
      <c r="K74" s="14"/>
      <c r="L74" s="66" t="str">
        <f t="shared" si="3"/>
        <v/>
      </c>
      <c r="M74" s="75" t="s">
        <v>16</v>
      </c>
      <c r="N74" s="31" t="str">
        <f t="shared" si="4"/>
        <v/>
      </c>
    </row>
    <row r="75" spans="1:14" ht="69.95" customHeight="1" x14ac:dyDescent="0.25">
      <c r="A75" s="123"/>
      <c r="B75" s="119"/>
      <c r="C75" s="17"/>
      <c r="D75" s="17"/>
      <c r="E75" s="17"/>
      <c r="F75" s="17"/>
      <c r="G75" s="17"/>
      <c r="H75" s="17"/>
      <c r="I75" s="65" t="str">
        <f t="shared" si="5"/>
        <v/>
      </c>
      <c r="J75" s="14"/>
      <c r="K75" s="14"/>
      <c r="L75" s="66" t="str">
        <f t="shared" si="3"/>
        <v/>
      </c>
      <c r="M75" s="75" t="s">
        <v>16</v>
      </c>
      <c r="N75" s="31" t="str">
        <f t="shared" si="4"/>
        <v/>
      </c>
    </row>
    <row r="76" spans="1:14" ht="69.95" customHeight="1" x14ac:dyDescent="0.25">
      <c r="A76" s="123"/>
      <c r="B76" s="119"/>
      <c r="C76" s="17"/>
      <c r="D76" s="17"/>
      <c r="E76" s="17"/>
      <c r="F76" s="17"/>
      <c r="G76" s="17"/>
      <c r="H76" s="17"/>
      <c r="I76" s="65" t="str">
        <f t="shared" si="5"/>
        <v/>
      </c>
      <c r="J76" s="14"/>
      <c r="K76" s="14"/>
      <c r="L76" s="66" t="str">
        <f t="shared" si="3"/>
        <v/>
      </c>
      <c r="M76" s="75" t="s">
        <v>16</v>
      </c>
      <c r="N76" s="31" t="str">
        <f t="shared" si="4"/>
        <v/>
      </c>
    </row>
    <row r="77" spans="1:14" ht="69.95" customHeight="1" x14ac:dyDescent="0.25">
      <c r="A77" s="123"/>
      <c r="B77" s="119"/>
      <c r="C77" s="17"/>
      <c r="D77" s="17"/>
      <c r="E77" s="17"/>
      <c r="F77" s="17"/>
      <c r="G77" s="17"/>
      <c r="H77" s="17"/>
      <c r="I77" s="65" t="str">
        <f t="shared" si="5"/>
        <v/>
      </c>
      <c r="J77" s="14"/>
      <c r="K77" s="14"/>
      <c r="L77" s="66" t="str">
        <f t="shared" si="3"/>
        <v/>
      </c>
      <c r="M77" s="75" t="s">
        <v>16</v>
      </c>
      <c r="N77" s="31" t="str">
        <f t="shared" si="4"/>
        <v/>
      </c>
    </row>
    <row r="78" spans="1:14" ht="69.95" customHeight="1" x14ac:dyDescent="0.25">
      <c r="A78" s="123"/>
      <c r="B78" s="119"/>
      <c r="C78" s="17"/>
      <c r="D78" s="17"/>
      <c r="E78" s="17"/>
      <c r="F78" s="17"/>
      <c r="G78" s="17"/>
      <c r="H78" s="17"/>
      <c r="I78" s="65" t="str">
        <f t="shared" si="5"/>
        <v/>
      </c>
      <c r="J78" s="14"/>
      <c r="K78" s="14"/>
      <c r="L78" s="66" t="str">
        <f t="shared" si="3"/>
        <v/>
      </c>
      <c r="M78" s="75" t="s">
        <v>16</v>
      </c>
      <c r="N78" s="31" t="str">
        <f t="shared" si="4"/>
        <v/>
      </c>
    </row>
    <row r="79" spans="1:14" ht="69.95" customHeight="1" x14ac:dyDescent="0.25">
      <c r="A79" s="123"/>
      <c r="B79" s="119"/>
      <c r="C79" s="17"/>
      <c r="D79" s="17"/>
      <c r="E79" s="17"/>
      <c r="F79" s="17"/>
      <c r="G79" s="17"/>
      <c r="H79" s="17"/>
      <c r="I79" s="65" t="str">
        <f t="shared" si="5"/>
        <v/>
      </c>
      <c r="J79" s="14"/>
      <c r="K79" s="14"/>
      <c r="L79" s="66" t="str">
        <f t="shared" si="3"/>
        <v/>
      </c>
      <c r="M79" s="75" t="s">
        <v>16</v>
      </c>
      <c r="N79" s="31" t="str">
        <f t="shared" si="4"/>
        <v/>
      </c>
    </row>
    <row r="80" spans="1:14" ht="69.95" customHeight="1" x14ac:dyDescent="0.25">
      <c r="A80" s="123"/>
      <c r="B80" s="119"/>
      <c r="C80" s="17"/>
      <c r="D80" s="17"/>
      <c r="E80" s="17"/>
      <c r="F80" s="17"/>
      <c r="G80" s="17"/>
      <c r="H80" s="17"/>
      <c r="I80" s="65" t="str">
        <f t="shared" si="5"/>
        <v/>
      </c>
      <c r="J80" s="14"/>
      <c r="K80" s="14"/>
      <c r="L80" s="66" t="str">
        <f t="shared" si="3"/>
        <v/>
      </c>
      <c r="M80" s="75" t="s">
        <v>16</v>
      </c>
      <c r="N80" s="31" t="str">
        <f t="shared" si="4"/>
        <v/>
      </c>
    </row>
    <row r="81" spans="1:14" ht="69.95" customHeight="1" x14ac:dyDescent="0.25">
      <c r="A81" s="123"/>
      <c r="B81" s="119"/>
      <c r="C81" s="17"/>
      <c r="D81" s="17"/>
      <c r="E81" s="17"/>
      <c r="F81" s="17"/>
      <c r="G81" s="17"/>
      <c r="H81" s="17"/>
      <c r="I81" s="65" t="str">
        <f t="shared" si="5"/>
        <v/>
      </c>
      <c r="J81" s="14"/>
      <c r="K81" s="14"/>
      <c r="L81" s="66" t="str">
        <f t="shared" si="3"/>
        <v/>
      </c>
      <c r="M81" s="75" t="s">
        <v>16</v>
      </c>
      <c r="N81" s="31" t="str">
        <f t="shared" si="4"/>
        <v/>
      </c>
    </row>
    <row r="82" spans="1:14" ht="69.95" customHeight="1" x14ac:dyDescent="0.25">
      <c r="A82" s="123"/>
      <c r="B82" s="119"/>
      <c r="C82" s="17"/>
      <c r="D82" s="17"/>
      <c r="E82" s="17"/>
      <c r="F82" s="17"/>
      <c r="G82" s="17"/>
      <c r="H82" s="17"/>
      <c r="I82" s="65" t="str">
        <f t="shared" si="5"/>
        <v/>
      </c>
      <c r="J82" s="14"/>
      <c r="K82" s="14"/>
      <c r="L82" s="66" t="str">
        <f t="shared" si="3"/>
        <v/>
      </c>
      <c r="M82" s="75" t="s">
        <v>16</v>
      </c>
      <c r="N82" s="31" t="str">
        <f t="shared" si="4"/>
        <v/>
      </c>
    </row>
    <row r="83" spans="1:14" ht="69.95" customHeight="1" x14ac:dyDescent="0.25">
      <c r="A83" s="123"/>
      <c r="B83" s="119"/>
      <c r="C83" s="17"/>
      <c r="D83" s="17"/>
      <c r="E83" s="17"/>
      <c r="F83" s="17"/>
      <c r="G83" s="17"/>
      <c r="H83" s="17"/>
      <c r="I83" s="65" t="str">
        <f t="shared" si="5"/>
        <v/>
      </c>
      <c r="J83" s="14"/>
      <c r="K83" s="14"/>
      <c r="L83" s="66" t="str">
        <f t="shared" si="3"/>
        <v/>
      </c>
      <c r="M83" s="75" t="s">
        <v>16</v>
      </c>
      <c r="N83" s="31" t="str">
        <f t="shared" si="4"/>
        <v/>
      </c>
    </row>
    <row r="84" spans="1:14" ht="69.95" customHeight="1" x14ac:dyDescent="0.25">
      <c r="A84" s="123"/>
      <c r="B84" s="119"/>
      <c r="C84" s="17"/>
      <c r="D84" s="17"/>
      <c r="E84" s="17"/>
      <c r="F84" s="17"/>
      <c r="G84" s="17"/>
      <c r="H84" s="17"/>
      <c r="I84" s="65" t="str">
        <f t="shared" si="5"/>
        <v/>
      </c>
      <c r="J84" s="14"/>
      <c r="K84" s="14"/>
      <c r="L84" s="66" t="str">
        <f t="shared" si="3"/>
        <v/>
      </c>
      <c r="M84" s="75" t="s">
        <v>16</v>
      </c>
      <c r="N84" s="31" t="str">
        <f t="shared" si="4"/>
        <v/>
      </c>
    </row>
    <row r="85" spans="1:14" ht="69.95" customHeight="1" x14ac:dyDescent="0.25">
      <c r="A85" s="123"/>
      <c r="B85" s="119"/>
      <c r="C85" s="17"/>
      <c r="D85" s="17"/>
      <c r="E85" s="17"/>
      <c r="F85" s="17"/>
      <c r="G85" s="17"/>
      <c r="H85" s="17"/>
      <c r="I85" s="65" t="str">
        <f t="shared" si="5"/>
        <v/>
      </c>
      <c r="J85" s="14"/>
      <c r="K85" s="14"/>
      <c r="L85" s="66" t="str">
        <f t="shared" si="3"/>
        <v/>
      </c>
      <c r="M85" s="75" t="s">
        <v>16</v>
      </c>
      <c r="N85" s="31" t="str">
        <f t="shared" si="4"/>
        <v/>
      </c>
    </row>
    <row r="86" spans="1:14" ht="69.95" customHeight="1" x14ac:dyDescent="0.25">
      <c r="A86" s="123"/>
      <c r="B86" s="119"/>
      <c r="C86" s="17"/>
      <c r="D86" s="17"/>
      <c r="E86" s="17"/>
      <c r="F86" s="17"/>
      <c r="G86" s="17"/>
      <c r="H86" s="17"/>
      <c r="I86" s="65" t="str">
        <f t="shared" si="5"/>
        <v/>
      </c>
      <c r="J86" s="14"/>
      <c r="K86" s="14"/>
      <c r="L86" s="66" t="str">
        <f t="shared" si="3"/>
        <v/>
      </c>
      <c r="M86" s="75" t="s">
        <v>16</v>
      </c>
      <c r="N86" s="31" t="str">
        <f t="shared" si="4"/>
        <v/>
      </c>
    </row>
    <row r="87" spans="1:14" ht="69.95" customHeight="1" x14ac:dyDescent="0.25">
      <c r="A87" s="123"/>
      <c r="B87" s="119"/>
      <c r="C87" s="17"/>
      <c r="D87" s="17"/>
      <c r="E87" s="17"/>
      <c r="F87" s="17"/>
      <c r="G87" s="17"/>
      <c r="H87" s="17"/>
      <c r="I87" s="65" t="str">
        <f t="shared" si="5"/>
        <v/>
      </c>
      <c r="J87" s="14"/>
      <c r="K87" s="14"/>
      <c r="L87" s="66" t="str">
        <f t="shared" si="3"/>
        <v/>
      </c>
      <c r="M87" s="75" t="s">
        <v>16</v>
      </c>
      <c r="N87" s="31" t="str">
        <f t="shared" si="4"/>
        <v/>
      </c>
    </row>
    <row r="88" spans="1:14" ht="69.95" customHeight="1" x14ac:dyDescent="0.25">
      <c r="A88" s="123"/>
      <c r="B88" s="119"/>
      <c r="C88" s="17"/>
      <c r="D88" s="17"/>
      <c r="E88" s="17"/>
      <c r="F88" s="17"/>
      <c r="G88" s="17"/>
      <c r="H88" s="17"/>
      <c r="I88" s="65" t="str">
        <f t="shared" si="5"/>
        <v/>
      </c>
      <c r="J88" s="14"/>
      <c r="K88" s="14"/>
      <c r="L88" s="66" t="str">
        <f t="shared" si="3"/>
        <v/>
      </c>
      <c r="M88" s="75" t="s">
        <v>16</v>
      </c>
      <c r="N88" s="31" t="str">
        <f t="shared" si="4"/>
        <v/>
      </c>
    </row>
    <row r="89" spans="1:14" ht="69.95" customHeight="1" x14ac:dyDescent="0.25">
      <c r="A89" s="123"/>
      <c r="B89" s="119"/>
      <c r="C89" s="17"/>
      <c r="D89" s="17"/>
      <c r="E89" s="17"/>
      <c r="F89" s="17"/>
      <c r="G89" s="17"/>
      <c r="H89" s="17"/>
      <c r="I89" s="65" t="str">
        <f t="shared" si="5"/>
        <v/>
      </c>
      <c r="J89" s="14"/>
      <c r="K89" s="14"/>
      <c r="L89" s="66" t="str">
        <f t="shared" si="3"/>
        <v/>
      </c>
      <c r="M89" s="75" t="s">
        <v>16</v>
      </c>
      <c r="N89" s="31" t="str">
        <f t="shared" si="4"/>
        <v/>
      </c>
    </row>
    <row r="90" spans="1:14" ht="69.95" customHeight="1" x14ac:dyDescent="0.25">
      <c r="A90" s="123"/>
      <c r="B90" s="119"/>
      <c r="C90" s="17"/>
      <c r="D90" s="17"/>
      <c r="E90" s="17"/>
      <c r="F90" s="17"/>
      <c r="G90" s="17"/>
      <c r="H90" s="17"/>
      <c r="I90" s="65" t="str">
        <f t="shared" si="5"/>
        <v/>
      </c>
      <c r="J90" s="14"/>
      <c r="K90" s="14"/>
      <c r="L90" s="66" t="str">
        <f t="shared" si="3"/>
        <v/>
      </c>
      <c r="M90" s="75" t="s">
        <v>16</v>
      </c>
      <c r="N90" s="31" t="str">
        <f t="shared" si="4"/>
        <v/>
      </c>
    </row>
    <row r="91" spans="1:14" ht="69.95" customHeight="1" x14ac:dyDescent="0.25">
      <c r="A91" s="123"/>
      <c r="B91" s="119"/>
      <c r="C91" s="17"/>
      <c r="D91" s="17"/>
      <c r="E91" s="17"/>
      <c r="F91" s="17"/>
      <c r="G91" s="17"/>
      <c r="H91" s="17"/>
      <c r="I91" s="65" t="str">
        <f t="shared" si="5"/>
        <v/>
      </c>
      <c r="J91" s="14"/>
      <c r="K91" s="14"/>
      <c r="L91" s="66" t="str">
        <f t="shared" si="3"/>
        <v/>
      </c>
      <c r="M91" s="75" t="s">
        <v>16</v>
      </c>
      <c r="N91" s="31" t="str">
        <f t="shared" si="4"/>
        <v/>
      </c>
    </row>
    <row r="92" spans="1:14" ht="69.95" customHeight="1" x14ac:dyDescent="0.25">
      <c r="A92" s="123"/>
      <c r="B92" s="119"/>
      <c r="C92" s="17"/>
      <c r="D92" s="17"/>
      <c r="E92" s="17"/>
      <c r="F92" s="17"/>
      <c r="G92" s="17"/>
      <c r="H92" s="17"/>
      <c r="I92" s="65" t="str">
        <f t="shared" si="5"/>
        <v/>
      </c>
      <c r="J92" s="14"/>
      <c r="K92" s="14"/>
      <c r="L92" s="66" t="str">
        <f t="shared" si="3"/>
        <v/>
      </c>
      <c r="M92" s="75" t="s">
        <v>16</v>
      </c>
      <c r="N92" s="31" t="str">
        <f t="shared" si="4"/>
        <v/>
      </c>
    </row>
    <row r="93" spans="1:14" ht="69.95" customHeight="1" x14ac:dyDescent="0.25">
      <c r="A93" s="123"/>
      <c r="B93" s="119"/>
      <c r="C93" s="17"/>
      <c r="D93" s="17"/>
      <c r="E93" s="17"/>
      <c r="F93" s="17"/>
      <c r="G93" s="17"/>
      <c r="H93" s="17"/>
      <c r="I93" s="65" t="str">
        <f t="shared" si="5"/>
        <v/>
      </c>
      <c r="J93" s="14"/>
      <c r="K93" s="14"/>
      <c r="L93" s="66" t="str">
        <f t="shared" si="3"/>
        <v/>
      </c>
      <c r="M93" s="75" t="s">
        <v>16</v>
      </c>
      <c r="N93" s="31" t="str">
        <f t="shared" si="4"/>
        <v/>
      </c>
    </row>
    <row r="94" spans="1:14" ht="69.95" customHeight="1" x14ac:dyDescent="0.25">
      <c r="A94" s="123"/>
      <c r="B94" s="119"/>
      <c r="C94" s="17"/>
      <c r="D94" s="17"/>
      <c r="E94" s="17"/>
      <c r="F94" s="17"/>
      <c r="G94" s="17"/>
      <c r="H94" s="17"/>
      <c r="I94" s="65" t="str">
        <f t="shared" si="5"/>
        <v/>
      </c>
      <c r="J94" s="14"/>
      <c r="K94" s="14"/>
      <c r="L94" s="66" t="str">
        <f t="shared" si="3"/>
        <v/>
      </c>
      <c r="M94" s="75" t="s">
        <v>16</v>
      </c>
      <c r="N94" s="31" t="str">
        <f t="shared" si="4"/>
        <v/>
      </c>
    </row>
    <row r="95" spans="1:14" ht="69.95" customHeight="1" x14ac:dyDescent="0.25">
      <c r="A95" s="123"/>
      <c r="B95" s="119"/>
      <c r="C95" s="17"/>
      <c r="D95" s="17"/>
      <c r="E95" s="17"/>
      <c r="F95" s="17"/>
      <c r="G95" s="17"/>
      <c r="H95" s="17"/>
      <c r="I95" s="65" t="str">
        <f t="shared" si="5"/>
        <v/>
      </c>
      <c r="J95" s="14"/>
      <c r="K95" s="14"/>
      <c r="L95" s="66" t="str">
        <f t="shared" si="3"/>
        <v/>
      </c>
      <c r="M95" s="75" t="s">
        <v>16</v>
      </c>
      <c r="N95" s="31" t="str">
        <f t="shared" si="4"/>
        <v/>
      </c>
    </row>
    <row r="96" spans="1:14" ht="69.95" customHeight="1" x14ac:dyDescent="0.25">
      <c r="A96" s="123"/>
      <c r="B96" s="119"/>
      <c r="C96" s="17"/>
      <c r="D96" s="17"/>
      <c r="E96" s="17"/>
      <c r="F96" s="17"/>
      <c r="G96" s="17"/>
      <c r="H96" s="17"/>
      <c r="I96" s="65" t="str">
        <f t="shared" si="5"/>
        <v/>
      </c>
      <c r="J96" s="14"/>
      <c r="K96" s="14"/>
      <c r="L96" s="66" t="str">
        <f t="shared" si="3"/>
        <v/>
      </c>
      <c r="M96" s="75" t="s">
        <v>16</v>
      </c>
      <c r="N96" s="31" t="str">
        <f t="shared" si="4"/>
        <v/>
      </c>
    </row>
    <row r="97" spans="1:14" ht="69.95" customHeight="1" x14ac:dyDescent="0.25">
      <c r="A97" s="123"/>
      <c r="B97" s="119"/>
      <c r="C97" s="17"/>
      <c r="D97" s="17"/>
      <c r="E97" s="17"/>
      <c r="F97" s="17"/>
      <c r="G97" s="17"/>
      <c r="H97" s="17"/>
      <c r="I97" s="65" t="str">
        <f t="shared" si="5"/>
        <v/>
      </c>
      <c r="J97" s="14"/>
      <c r="K97" s="14"/>
      <c r="L97" s="66" t="str">
        <f t="shared" si="3"/>
        <v/>
      </c>
      <c r="M97" s="75" t="s">
        <v>16</v>
      </c>
      <c r="N97" s="31" t="str">
        <f t="shared" si="4"/>
        <v/>
      </c>
    </row>
    <row r="98" spans="1:14" ht="69.95" customHeight="1" x14ac:dyDescent="0.25">
      <c r="A98" s="123"/>
      <c r="B98" s="119"/>
      <c r="C98" s="17"/>
      <c r="D98" s="17"/>
      <c r="E98" s="17"/>
      <c r="F98" s="17"/>
      <c r="G98" s="17"/>
      <c r="H98" s="17"/>
      <c r="I98" s="65" t="str">
        <f t="shared" si="5"/>
        <v/>
      </c>
      <c r="J98" s="14"/>
      <c r="K98" s="14"/>
      <c r="L98" s="66" t="str">
        <f t="shared" si="3"/>
        <v/>
      </c>
      <c r="M98" s="75" t="s">
        <v>16</v>
      </c>
      <c r="N98" s="31" t="str">
        <f t="shared" si="4"/>
        <v/>
      </c>
    </row>
    <row r="99" spans="1:14" ht="69.95" customHeight="1" x14ac:dyDescent="0.25">
      <c r="A99" s="123"/>
      <c r="B99" s="119"/>
      <c r="C99" s="17"/>
      <c r="D99" s="17"/>
      <c r="E99" s="17"/>
      <c r="F99" s="17"/>
      <c r="G99" s="17"/>
      <c r="H99" s="17"/>
      <c r="I99" s="65" t="str">
        <f t="shared" si="5"/>
        <v/>
      </c>
      <c r="J99" s="14"/>
      <c r="K99" s="14"/>
      <c r="L99" s="66" t="str">
        <f t="shared" si="3"/>
        <v/>
      </c>
      <c r="M99" s="75" t="s">
        <v>16</v>
      </c>
      <c r="N99" s="31" t="str">
        <f t="shared" si="4"/>
        <v/>
      </c>
    </row>
    <row r="100" spans="1:14" ht="69.95" customHeight="1" x14ac:dyDescent="0.25">
      <c r="A100" s="123"/>
      <c r="B100" s="119"/>
      <c r="C100" s="17"/>
      <c r="D100" s="17"/>
      <c r="E100" s="17"/>
      <c r="F100" s="17"/>
      <c r="G100" s="17"/>
      <c r="H100" s="17"/>
      <c r="I100" s="65" t="str">
        <f t="shared" si="5"/>
        <v/>
      </c>
      <c r="J100" s="14"/>
      <c r="K100" s="14"/>
      <c r="L100" s="66" t="str">
        <f t="shared" si="3"/>
        <v/>
      </c>
      <c r="M100" s="75" t="s">
        <v>16</v>
      </c>
      <c r="N100" s="31" t="str">
        <f t="shared" si="4"/>
        <v/>
      </c>
    </row>
    <row r="101" spans="1:14" ht="69.95" customHeight="1" thickBot="1" x14ac:dyDescent="0.3">
      <c r="A101" s="122"/>
      <c r="B101" s="120"/>
      <c r="C101" s="18"/>
      <c r="D101" s="18"/>
      <c r="E101" s="18"/>
      <c r="F101" s="18"/>
      <c r="G101" s="18"/>
      <c r="H101" s="18"/>
      <c r="I101" s="67" t="str">
        <f>IF((G101+H101)/8=0%,"",(G101+H101)/8)</f>
        <v/>
      </c>
      <c r="J101" s="15"/>
      <c r="K101" s="15"/>
      <c r="L101" s="68" t="str">
        <f t="shared" si="3"/>
        <v/>
      </c>
      <c r="M101" s="75" t="s">
        <v>16</v>
      </c>
      <c r="N101" s="31" t="str">
        <f t="shared" si="4"/>
        <v/>
      </c>
    </row>
  </sheetData>
  <mergeCells count="9">
    <mergeCell ref="G2:I2"/>
    <mergeCell ref="J2:L2"/>
    <mergeCell ref="A2:A3"/>
    <mergeCell ref="E1:L1"/>
    <mergeCell ref="B2:B3"/>
    <mergeCell ref="C2:C3"/>
    <mergeCell ref="D2:D3"/>
    <mergeCell ref="E2:E3"/>
    <mergeCell ref="F2:F3"/>
  </mergeCells>
  <conditionalFormatting sqref="I4:I101 L4:L101">
    <cfRule type="cellIs" dxfId="14" priority="1" operator="lessThan">
      <formula>0.5</formula>
    </cfRule>
    <cfRule type="cellIs" dxfId="13" priority="2" operator="between">
      <formula>0.5</formula>
      <formula>0.74</formula>
    </cfRule>
    <cfRule type="cellIs" dxfId="12" priority="3" operator="between">
      <formula>0.75</formula>
      <formula>1</formula>
    </cfRule>
  </conditionalFormatting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N101"/>
  <sheetViews>
    <sheetView zoomScale="55" zoomScaleNormal="55" workbookViewId="0">
      <pane ySplit="3" topLeftCell="A4" activePane="bottomLeft" state="frozen"/>
      <selection pane="bottomLeft" activeCell="A4" sqref="A4"/>
    </sheetView>
  </sheetViews>
  <sheetFormatPr baseColWidth="10" defaultRowHeight="15" x14ac:dyDescent="0.25"/>
  <cols>
    <col min="1" max="1" width="25.7109375" style="31" customWidth="1"/>
    <col min="2" max="3" width="50.7109375" style="31" customWidth="1"/>
    <col min="4" max="4" width="35.7109375" style="31" customWidth="1"/>
    <col min="5" max="6" width="40.7109375" style="31" customWidth="1"/>
    <col min="7" max="11" width="20.7109375" style="31" customWidth="1"/>
    <col min="12" max="12" width="30.5703125" style="31" customWidth="1"/>
    <col min="13" max="16384" width="11.42578125" style="31"/>
  </cols>
  <sheetData>
    <row r="1" spans="1:14" ht="69" customHeight="1" thickBot="1" x14ac:dyDescent="0.3">
      <c r="A1" s="124"/>
      <c r="B1" s="124"/>
      <c r="C1" s="127" t="s">
        <v>102</v>
      </c>
      <c r="D1" s="128">
        <f>COUNTA('Environnement,Contexte'!A4:A101)+COUNTA('Sous-Traitants,Fournisseurs'!A4:A101)+COUNTA('Scientifiques,Techniques'!A4:A101)+COUNTA('Organisationnels,Humains'!A4:A101)+1</f>
        <v>14</v>
      </c>
      <c r="E1" s="191" t="s">
        <v>17</v>
      </c>
      <c r="F1" s="192"/>
      <c r="G1" s="192"/>
      <c r="H1" s="192"/>
      <c r="I1" s="192"/>
      <c r="J1" s="192"/>
      <c r="K1" s="192"/>
      <c r="L1" s="193"/>
    </row>
    <row r="2" spans="1:14" ht="33.75" customHeight="1" x14ac:dyDescent="0.25">
      <c r="A2" s="189" t="s">
        <v>100</v>
      </c>
      <c r="B2" s="183" t="s">
        <v>7</v>
      </c>
      <c r="C2" s="185" t="s">
        <v>8</v>
      </c>
      <c r="D2" s="185" t="s">
        <v>9</v>
      </c>
      <c r="E2" s="185" t="s">
        <v>10</v>
      </c>
      <c r="F2" s="187" t="s">
        <v>15</v>
      </c>
      <c r="G2" s="181" t="s">
        <v>11</v>
      </c>
      <c r="H2" s="181"/>
      <c r="I2" s="181"/>
      <c r="J2" s="181" t="s">
        <v>68</v>
      </c>
      <c r="K2" s="181"/>
      <c r="L2" s="182"/>
      <c r="M2" s="58"/>
    </row>
    <row r="3" spans="1:14" ht="39.950000000000003" customHeight="1" thickBot="1" x14ac:dyDescent="0.3">
      <c r="A3" s="190"/>
      <c r="B3" s="184"/>
      <c r="C3" s="186"/>
      <c r="D3" s="186"/>
      <c r="E3" s="186"/>
      <c r="F3" s="188"/>
      <c r="G3" s="11" t="s">
        <v>12</v>
      </c>
      <c r="H3" s="11" t="s">
        <v>13</v>
      </c>
      <c r="I3" s="11" t="s">
        <v>14</v>
      </c>
      <c r="J3" s="11" t="s">
        <v>12</v>
      </c>
      <c r="K3" s="11" t="s">
        <v>13</v>
      </c>
      <c r="L3" s="12" t="s">
        <v>74</v>
      </c>
    </row>
    <row r="4" spans="1:14" ht="69.95" customHeight="1" x14ac:dyDescent="0.25">
      <c r="A4" s="121">
        <v>8</v>
      </c>
      <c r="B4" s="118" t="s">
        <v>55</v>
      </c>
      <c r="C4" s="16" t="s">
        <v>42</v>
      </c>
      <c r="D4" s="16" t="s">
        <v>44</v>
      </c>
      <c r="E4" s="16" t="s">
        <v>45</v>
      </c>
      <c r="F4" s="16" t="s">
        <v>47</v>
      </c>
      <c r="G4" s="16">
        <v>3</v>
      </c>
      <c r="H4" s="16">
        <v>4</v>
      </c>
      <c r="I4" s="59">
        <f>IF((G4+H4)/8=0%,"",(G4+H4)/8)</f>
        <v>0.875</v>
      </c>
      <c r="J4" s="61">
        <v>2</v>
      </c>
      <c r="K4" s="13">
        <v>3</v>
      </c>
      <c r="L4" s="63">
        <f>IF((J4+K4)/8=0%,"",(J4+K4)/8)</f>
        <v>0.625</v>
      </c>
      <c r="M4" s="75" t="s">
        <v>17</v>
      </c>
      <c r="N4" s="31">
        <f>IF(A4="","",A4)</f>
        <v>8</v>
      </c>
    </row>
    <row r="5" spans="1:14" ht="69.95" customHeight="1" x14ac:dyDescent="0.25">
      <c r="A5" s="123">
        <v>9</v>
      </c>
      <c r="B5" s="119" t="s">
        <v>56</v>
      </c>
      <c r="C5" s="17" t="s">
        <v>43</v>
      </c>
      <c r="D5" s="17" t="s">
        <v>44</v>
      </c>
      <c r="E5" s="17" t="s">
        <v>46</v>
      </c>
      <c r="F5" s="17" t="s">
        <v>48</v>
      </c>
      <c r="G5" s="17">
        <v>2</v>
      </c>
      <c r="H5" s="17">
        <v>2</v>
      </c>
      <c r="I5" s="60">
        <f>IF((G5+H5)/8=0%,"",(G5+H5)/8)</f>
        <v>0.5</v>
      </c>
      <c r="J5" s="62">
        <v>1</v>
      </c>
      <c r="K5" s="14">
        <v>1</v>
      </c>
      <c r="L5" s="64">
        <f t="shared" ref="L5:L68" si="0">IF((J5+K5)/8=0%,"",(J5+K5)/8)</f>
        <v>0.25</v>
      </c>
      <c r="M5" s="75" t="s">
        <v>17</v>
      </c>
      <c r="N5" s="31">
        <f t="shared" ref="N5:N68" si="1">IF(A5="","",A5)</f>
        <v>9</v>
      </c>
    </row>
    <row r="6" spans="1:14" ht="69.95" customHeight="1" x14ac:dyDescent="0.25">
      <c r="A6" s="123">
        <v>10</v>
      </c>
      <c r="B6" s="119" t="s">
        <v>57</v>
      </c>
      <c r="C6" s="17" t="s">
        <v>49</v>
      </c>
      <c r="D6" s="17" t="s">
        <v>50</v>
      </c>
      <c r="E6" s="17" t="s">
        <v>51</v>
      </c>
      <c r="F6" s="17" t="s">
        <v>52</v>
      </c>
      <c r="G6" s="17">
        <v>1</v>
      </c>
      <c r="H6" s="17">
        <v>1</v>
      </c>
      <c r="I6" s="65">
        <f t="shared" ref="I6:I69" si="2">IF((G6+H6)/8=0%,"",(G6+H6)/8)</f>
        <v>0.25</v>
      </c>
      <c r="J6" s="14"/>
      <c r="K6" s="14"/>
      <c r="L6" s="66" t="str">
        <f t="shared" si="0"/>
        <v/>
      </c>
      <c r="M6" s="75" t="s">
        <v>17</v>
      </c>
      <c r="N6" s="31">
        <f t="shared" si="1"/>
        <v>10</v>
      </c>
    </row>
    <row r="7" spans="1:14" ht="69.95" customHeight="1" x14ac:dyDescent="0.25">
      <c r="A7" s="123"/>
      <c r="B7" s="119"/>
      <c r="C7" s="17"/>
      <c r="D7" s="17"/>
      <c r="E7" s="17"/>
      <c r="F7" s="17"/>
      <c r="G7" s="17"/>
      <c r="H7" s="17"/>
      <c r="I7" s="65" t="str">
        <f t="shared" si="2"/>
        <v/>
      </c>
      <c r="J7" s="14"/>
      <c r="K7" s="14"/>
      <c r="L7" s="66" t="str">
        <f t="shared" si="0"/>
        <v/>
      </c>
      <c r="M7" s="75" t="s">
        <v>17</v>
      </c>
      <c r="N7" s="31" t="str">
        <f t="shared" si="1"/>
        <v/>
      </c>
    </row>
    <row r="8" spans="1:14" ht="69.95" customHeight="1" x14ac:dyDescent="0.25">
      <c r="A8" s="123"/>
      <c r="B8" s="119"/>
      <c r="C8" s="17"/>
      <c r="D8" s="17"/>
      <c r="E8" s="17"/>
      <c r="F8" s="17"/>
      <c r="G8" s="17"/>
      <c r="H8" s="17"/>
      <c r="I8" s="65" t="str">
        <f t="shared" si="2"/>
        <v/>
      </c>
      <c r="J8" s="14"/>
      <c r="K8" s="14"/>
      <c r="L8" s="66" t="str">
        <f t="shared" si="0"/>
        <v/>
      </c>
      <c r="M8" s="75" t="s">
        <v>17</v>
      </c>
      <c r="N8" s="31" t="str">
        <f t="shared" si="1"/>
        <v/>
      </c>
    </row>
    <row r="9" spans="1:14" ht="69.95" customHeight="1" x14ac:dyDescent="0.25">
      <c r="A9" s="123"/>
      <c r="B9" s="119"/>
      <c r="C9" s="17"/>
      <c r="D9" s="17"/>
      <c r="E9" s="17"/>
      <c r="F9" s="17"/>
      <c r="G9" s="17"/>
      <c r="H9" s="17"/>
      <c r="I9" s="65" t="str">
        <f t="shared" si="2"/>
        <v/>
      </c>
      <c r="J9" s="14"/>
      <c r="K9" s="14"/>
      <c r="L9" s="66" t="str">
        <f t="shared" si="0"/>
        <v/>
      </c>
      <c r="M9" s="75" t="s">
        <v>17</v>
      </c>
      <c r="N9" s="31" t="str">
        <f t="shared" si="1"/>
        <v/>
      </c>
    </row>
    <row r="10" spans="1:14" ht="69.95" customHeight="1" x14ac:dyDescent="0.25">
      <c r="A10" s="123"/>
      <c r="B10" s="119"/>
      <c r="C10" s="17"/>
      <c r="D10" s="17"/>
      <c r="E10" s="17"/>
      <c r="F10" s="17"/>
      <c r="G10" s="17"/>
      <c r="H10" s="17"/>
      <c r="I10" s="65" t="str">
        <f t="shared" si="2"/>
        <v/>
      </c>
      <c r="J10" s="14"/>
      <c r="K10" s="14"/>
      <c r="L10" s="66" t="str">
        <f t="shared" si="0"/>
        <v/>
      </c>
      <c r="M10" s="75" t="s">
        <v>17</v>
      </c>
      <c r="N10" s="31" t="str">
        <f t="shared" si="1"/>
        <v/>
      </c>
    </row>
    <row r="11" spans="1:14" ht="69.95" customHeight="1" x14ac:dyDescent="0.25">
      <c r="A11" s="123"/>
      <c r="B11" s="119"/>
      <c r="C11" s="17"/>
      <c r="D11" s="17"/>
      <c r="E11" s="17"/>
      <c r="F11" s="17"/>
      <c r="G11" s="17"/>
      <c r="H11" s="17"/>
      <c r="I11" s="65" t="str">
        <f t="shared" si="2"/>
        <v/>
      </c>
      <c r="J11" s="14"/>
      <c r="K11" s="14"/>
      <c r="L11" s="66" t="str">
        <f t="shared" si="0"/>
        <v/>
      </c>
      <c r="M11" s="75" t="s">
        <v>17</v>
      </c>
      <c r="N11" s="31" t="str">
        <f t="shared" si="1"/>
        <v/>
      </c>
    </row>
    <row r="12" spans="1:14" ht="69.95" customHeight="1" x14ac:dyDescent="0.25">
      <c r="A12" s="123"/>
      <c r="B12" s="119"/>
      <c r="C12" s="17"/>
      <c r="D12" s="17"/>
      <c r="E12" s="17"/>
      <c r="F12" s="17"/>
      <c r="G12" s="17"/>
      <c r="H12" s="17"/>
      <c r="I12" s="65" t="str">
        <f t="shared" si="2"/>
        <v/>
      </c>
      <c r="J12" s="14"/>
      <c r="K12" s="14"/>
      <c r="L12" s="66" t="str">
        <f t="shared" si="0"/>
        <v/>
      </c>
      <c r="M12" s="75" t="s">
        <v>17</v>
      </c>
      <c r="N12" s="31" t="str">
        <f t="shared" si="1"/>
        <v/>
      </c>
    </row>
    <row r="13" spans="1:14" ht="69.95" customHeight="1" x14ac:dyDescent="0.25">
      <c r="A13" s="123"/>
      <c r="B13" s="119"/>
      <c r="C13" s="17"/>
      <c r="D13" s="17"/>
      <c r="E13" s="17"/>
      <c r="F13" s="17"/>
      <c r="G13" s="17"/>
      <c r="H13" s="17"/>
      <c r="I13" s="65" t="str">
        <f t="shared" si="2"/>
        <v/>
      </c>
      <c r="J13" s="14"/>
      <c r="K13" s="14"/>
      <c r="L13" s="66" t="str">
        <f t="shared" si="0"/>
        <v/>
      </c>
      <c r="M13" s="75" t="s">
        <v>17</v>
      </c>
      <c r="N13" s="31" t="str">
        <f t="shared" si="1"/>
        <v/>
      </c>
    </row>
    <row r="14" spans="1:14" ht="69.95" customHeight="1" x14ac:dyDescent="0.25">
      <c r="A14" s="123"/>
      <c r="B14" s="119"/>
      <c r="C14" s="17"/>
      <c r="D14" s="17"/>
      <c r="E14" s="17"/>
      <c r="F14" s="17"/>
      <c r="G14" s="17"/>
      <c r="H14" s="17"/>
      <c r="I14" s="65" t="str">
        <f t="shared" si="2"/>
        <v/>
      </c>
      <c r="J14" s="14"/>
      <c r="K14" s="14"/>
      <c r="L14" s="66" t="str">
        <f t="shared" si="0"/>
        <v/>
      </c>
      <c r="M14" s="75" t="s">
        <v>17</v>
      </c>
      <c r="N14" s="31" t="str">
        <f t="shared" si="1"/>
        <v/>
      </c>
    </row>
    <row r="15" spans="1:14" ht="69.95" customHeight="1" x14ac:dyDescent="0.25">
      <c r="A15" s="123"/>
      <c r="B15" s="119"/>
      <c r="C15" s="17"/>
      <c r="D15" s="17"/>
      <c r="E15" s="17"/>
      <c r="F15" s="17"/>
      <c r="G15" s="17"/>
      <c r="H15" s="17"/>
      <c r="I15" s="65" t="str">
        <f t="shared" si="2"/>
        <v/>
      </c>
      <c r="J15" s="14"/>
      <c r="K15" s="14"/>
      <c r="L15" s="66" t="str">
        <f t="shared" si="0"/>
        <v/>
      </c>
      <c r="M15" s="75" t="s">
        <v>17</v>
      </c>
      <c r="N15" s="31" t="str">
        <f t="shared" si="1"/>
        <v/>
      </c>
    </row>
    <row r="16" spans="1:14" ht="69.95" customHeight="1" x14ac:dyDescent="0.25">
      <c r="A16" s="123"/>
      <c r="B16" s="119"/>
      <c r="C16" s="17"/>
      <c r="D16" s="17"/>
      <c r="E16" s="17"/>
      <c r="F16" s="17"/>
      <c r="G16" s="17"/>
      <c r="H16" s="17"/>
      <c r="I16" s="65" t="str">
        <f t="shared" si="2"/>
        <v/>
      </c>
      <c r="J16" s="14"/>
      <c r="K16" s="14"/>
      <c r="L16" s="66" t="str">
        <f t="shared" si="0"/>
        <v/>
      </c>
      <c r="M16" s="75" t="s">
        <v>17</v>
      </c>
      <c r="N16" s="31" t="str">
        <f t="shared" si="1"/>
        <v/>
      </c>
    </row>
    <row r="17" spans="1:14" ht="69.95" customHeight="1" x14ac:dyDescent="0.25">
      <c r="A17" s="123"/>
      <c r="B17" s="119"/>
      <c r="C17" s="17"/>
      <c r="D17" s="17"/>
      <c r="E17" s="17"/>
      <c r="F17" s="17"/>
      <c r="G17" s="17"/>
      <c r="H17" s="17"/>
      <c r="I17" s="65" t="str">
        <f t="shared" si="2"/>
        <v/>
      </c>
      <c r="J17" s="14"/>
      <c r="K17" s="14"/>
      <c r="L17" s="66" t="str">
        <f t="shared" si="0"/>
        <v/>
      </c>
      <c r="M17" s="75" t="s">
        <v>17</v>
      </c>
      <c r="N17" s="31" t="str">
        <f t="shared" si="1"/>
        <v/>
      </c>
    </row>
    <row r="18" spans="1:14" ht="69.95" customHeight="1" x14ac:dyDescent="0.25">
      <c r="A18" s="123"/>
      <c r="B18" s="119"/>
      <c r="C18" s="17"/>
      <c r="D18" s="17"/>
      <c r="E18" s="17"/>
      <c r="F18" s="17"/>
      <c r="G18" s="17"/>
      <c r="H18" s="17"/>
      <c r="I18" s="65" t="str">
        <f t="shared" si="2"/>
        <v/>
      </c>
      <c r="J18" s="14"/>
      <c r="K18" s="14"/>
      <c r="L18" s="66" t="str">
        <f t="shared" si="0"/>
        <v/>
      </c>
      <c r="M18" s="75" t="s">
        <v>17</v>
      </c>
      <c r="N18" s="31" t="str">
        <f t="shared" si="1"/>
        <v/>
      </c>
    </row>
    <row r="19" spans="1:14" ht="69.95" customHeight="1" x14ac:dyDescent="0.25">
      <c r="A19" s="123"/>
      <c r="B19" s="119"/>
      <c r="C19" s="17"/>
      <c r="D19" s="17"/>
      <c r="E19" s="17"/>
      <c r="F19" s="17"/>
      <c r="G19" s="17"/>
      <c r="H19" s="17"/>
      <c r="I19" s="65" t="str">
        <f t="shared" si="2"/>
        <v/>
      </c>
      <c r="J19" s="14"/>
      <c r="K19" s="14"/>
      <c r="L19" s="66" t="str">
        <f t="shared" si="0"/>
        <v/>
      </c>
      <c r="M19" s="75" t="s">
        <v>17</v>
      </c>
      <c r="N19" s="31" t="str">
        <f t="shared" si="1"/>
        <v/>
      </c>
    </row>
    <row r="20" spans="1:14" ht="69.95" customHeight="1" x14ac:dyDescent="0.25">
      <c r="A20" s="123"/>
      <c r="B20" s="119"/>
      <c r="C20" s="17"/>
      <c r="D20" s="17"/>
      <c r="E20" s="17"/>
      <c r="F20" s="17"/>
      <c r="G20" s="17"/>
      <c r="H20" s="17"/>
      <c r="I20" s="65" t="str">
        <f t="shared" si="2"/>
        <v/>
      </c>
      <c r="J20" s="14"/>
      <c r="K20" s="14"/>
      <c r="L20" s="66" t="str">
        <f t="shared" si="0"/>
        <v/>
      </c>
      <c r="M20" s="75" t="s">
        <v>17</v>
      </c>
      <c r="N20" s="31" t="str">
        <f t="shared" si="1"/>
        <v/>
      </c>
    </row>
    <row r="21" spans="1:14" ht="69.95" customHeight="1" x14ac:dyDescent="0.25">
      <c r="A21" s="123"/>
      <c r="B21" s="119"/>
      <c r="C21" s="17"/>
      <c r="D21" s="17"/>
      <c r="E21" s="17"/>
      <c r="F21" s="17"/>
      <c r="G21" s="17"/>
      <c r="H21" s="17"/>
      <c r="I21" s="65" t="str">
        <f t="shared" si="2"/>
        <v/>
      </c>
      <c r="J21" s="14"/>
      <c r="K21" s="14"/>
      <c r="L21" s="66" t="str">
        <f t="shared" si="0"/>
        <v/>
      </c>
      <c r="M21" s="75" t="s">
        <v>17</v>
      </c>
      <c r="N21" s="31" t="str">
        <f t="shared" si="1"/>
        <v/>
      </c>
    </row>
    <row r="22" spans="1:14" ht="69.95" customHeight="1" x14ac:dyDescent="0.25">
      <c r="A22" s="123"/>
      <c r="B22" s="119"/>
      <c r="C22" s="17"/>
      <c r="D22" s="17"/>
      <c r="E22" s="17"/>
      <c r="F22" s="17"/>
      <c r="G22" s="17"/>
      <c r="H22" s="17"/>
      <c r="I22" s="65" t="str">
        <f t="shared" si="2"/>
        <v/>
      </c>
      <c r="J22" s="14"/>
      <c r="K22" s="14"/>
      <c r="L22" s="66" t="str">
        <f t="shared" si="0"/>
        <v/>
      </c>
      <c r="M22" s="75" t="s">
        <v>17</v>
      </c>
      <c r="N22" s="31" t="str">
        <f t="shared" si="1"/>
        <v/>
      </c>
    </row>
    <row r="23" spans="1:14" ht="69.95" customHeight="1" x14ac:dyDescent="0.25">
      <c r="A23" s="123"/>
      <c r="B23" s="119"/>
      <c r="C23" s="17"/>
      <c r="D23" s="17"/>
      <c r="E23" s="17"/>
      <c r="F23" s="17"/>
      <c r="G23" s="17"/>
      <c r="H23" s="17"/>
      <c r="I23" s="65" t="str">
        <f t="shared" si="2"/>
        <v/>
      </c>
      <c r="J23" s="14"/>
      <c r="K23" s="14"/>
      <c r="L23" s="66" t="str">
        <f t="shared" si="0"/>
        <v/>
      </c>
      <c r="M23" s="75" t="s">
        <v>17</v>
      </c>
      <c r="N23" s="31" t="str">
        <f t="shared" si="1"/>
        <v/>
      </c>
    </row>
    <row r="24" spans="1:14" ht="69.95" customHeight="1" x14ac:dyDescent="0.25">
      <c r="A24" s="123"/>
      <c r="B24" s="119"/>
      <c r="C24" s="17"/>
      <c r="D24" s="17"/>
      <c r="E24" s="17"/>
      <c r="F24" s="17"/>
      <c r="G24" s="17"/>
      <c r="H24" s="17"/>
      <c r="I24" s="65" t="str">
        <f t="shared" si="2"/>
        <v/>
      </c>
      <c r="J24" s="14"/>
      <c r="K24" s="14"/>
      <c r="L24" s="66" t="str">
        <f t="shared" si="0"/>
        <v/>
      </c>
      <c r="M24" s="75" t="s">
        <v>17</v>
      </c>
      <c r="N24" s="31" t="str">
        <f t="shared" si="1"/>
        <v/>
      </c>
    </row>
    <row r="25" spans="1:14" ht="69.95" customHeight="1" x14ac:dyDescent="0.25">
      <c r="A25" s="123"/>
      <c r="B25" s="119"/>
      <c r="C25" s="17"/>
      <c r="D25" s="17"/>
      <c r="E25" s="17"/>
      <c r="F25" s="17"/>
      <c r="G25" s="17"/>
      <c r="H25" s="17"/>
      <c r="I25" s="65" t="str">
        <f t="shared" si="2"/>
        <v/>
      </c>
      <c r="J25" s="14"/>
      <c r="K25" s="14"/>
      <c r="L25" s="66" t="str">
        <f t="shared" si="0"/>
        <v/>
      </c>
      <c r="M25" s="75" t="s">
        <v>17</v>
      </c>
      <c r="N25" s="31" t="str">
        <f t="shared" si="1"/>
        <v/>
      </c>
    </row>
    <row r="26" spans="1:14" ht="69.95" customHeight="1" x14ac:dyDescent="0.25">
      <c r="A26" s="123"/>
      <c r="B26" s="119"/>
      <c r="C26" s="17"/>
      <c r="D26" s="17"/>
      <c r="E26" s="17"/>
      <c r="F26" s="17"/>
      <c r="G26" s="17"/>
      <c r="H26" s="17"/>
      <c r="I26" s="65" t="str">
        <f t="shared" si="2"/>
        <v/>
      </c>
      <c r="J26" s="14"/>
      <c r="K26" s="14"/>
      <c r="L26" s="66" t="str">
        <f t="shared" si="0"/>
        <v/>
      </c>
      <c r="M26" s="75" t="s">
        <v>17</v>
      </c>
      <c r="N26" s="31" t="str">
        <f t="shared" si="1"/>
        <v/>
      </c>
    </row>
    <row r="27" spans="1:14" ht="69.95" customHeight="1" x14ac:dyDescent="0.25">
      <c r="A27" s="123"/>
      <c r="B27" s="119"/>
      <c r="C27" s="17"/>
      <c r="D27" s="17"/>
      <c r="E27" s="17"/>
      <c r="F27" s="17"/>
      <c r="G27" s="17"/>
      <c r="H27" s="17"/>
      <c r="I27" s="65" t="str">
        <f t="shared" si="2"/>
        <v/>
      </c>
      <c r="J27" s="14"/>
      <c r="K27" s="14"/>
      <c r="L27" s="66" t="str">
        <f t="shared" si="0"/>
        <v/>
      </c>
      <c r="M27" s="75" t="s">
        <v>17</v>
      </c>
      <c r="N27" s="31" t="str">
        <f t="shared" si="1"/>
        <v/>
      </c>
    </row>
    <row r="28" spans="1:14" ht="69.95" customHeight="1" x14ac:dyDescent="0.25">
      <c r="A28" s="123"/>
      <c r="B28" s="119"/>
      <c r="C28" s="17"/>
      <c r="D28" s="17"/>
      <c r="E28" s="17"/>
      <c r="F28" s="17"/>
      <c r="G28" s="17"/>
      <c r="H28" s="17"/>
      <c r="I28" s="65" t="str">
        <f t="shared" si="2"/>
        <v/>
      </c>
      <c r="J28" s="14"/>
      <c r="K28" s="14"/>
      <c r="L28" s="66" t="str">
        <f t="shared" si="0"/>
        <v/>
      </c>
      <c r="M28" s="75" t="s">
        <v>17</v>
      </c>
      <c r="N28" s="31" t="str">
        <f t="shared" si="1"/>
        <v/>
      </c>
    </row>
    <row r="29" spans="1:14" ht="69.95" customHeight="1" x14ac:dyDescent="0.25">
      <c r="A29" s="123"/>
      <c r="B29" s="119"/>
      <c r="C29" s="17"/>
      <c r="D29" s="17"/>
      <c r="E29" s="17"/>
      <c r="F29" s="17"/>
      <c r="G29" s="17"/>
      <c r="H29" s="17"/>
      <c r="I29" s="65" t="str">
        <f t="shared" si="2"/>
        <v/>
      </c>
      <c r="J29" s="14"/>
      <c r="K29" s="14"/>
      <c r="L29" s="66" t="str">
        <f t="shared" si="0"/>
        <v/>
      </c>
      <c r="M29" s="75" t="s">
        <v>17</v>
      </c>
      <c r="N29" s="31" t="str">
        <f t="shared" si="1"/>
        <v/>
      </c>
    </row>
    <row r="30" spans="1:14" ht="69.95" customHeight="1" x14ac:dyDescent="0.25">
      <c r="A30" s="123"/>
      <c r="B30" s="119"/>
      <c r="C30" s="17"/>
      <c r="D30" s="17"/>
      <c r="E30" s="17"/>
      <c r="F30" s="17"/>
      <c r="G30" s="17"/>
      <c r="H30" s="17"/>
      <c r="I30" s="65" t="str">
        <f t="shared" si="2"/>
        <v/>
      </c>
      <c r="J30" s="14"/>
      <c r="K30" s="14"/>
      <c r="L30" s="66" t="str">
        <f t="shared" si="0"/>
        <v/>
      </c>
      <c r="M30" s="75" t="s">
        <v>17</v>
      </c>
      <c r="N30" s="31" t="str">
        <f t="shared" si="1"/>
        <v/>
      </c>
    </row>
    <row r="31" spans="1:14" ht="69.95" customHeight="1" x14ac:dyDescent="0.25">
      <c r="A31" s="123"/>
      <c r="B31" s="119"/>
      <c r="C31" s="17"/>
      <c r="D31" s="17"/>
      <c r="E31" s="17"/>
      <c r="F31" s="17"/>
      <c r="G31" s="17"/>
      <c r="H31" s="17"/>
      <c r="I31" s="65" t="str">
        <f t="shared" si="2"/>
        <v/>
      </c>
      <c r="J31" s="14"/>
      <c r="K31" s="14"/>
      <c r="L31" s="66" t="str">
        <f t="shared" si="0"/>
        <v/>
      </c>
      <c r="M31" s="75" t="s">
        <v>17</v>
      </c>
      <c r="N31" s="31" t="str">
        <f t="shared" si="1"/>
        <v/>
      </c>
    </row>
    <row r="32" spans="1:14" ht="69.95" customHeight="1" x14ac:dyDescent="0.25">
      <c r="A32" s="123"/>
      <c r="B32" s="119"/>
      <c r="C32" s="17"/>
      <c r="D32" s="17"/>
      <c r="E32" s="17"/>
      <c r="F32" s="17"/>
      <c r="G32" s="17"/>
      <c r="H32" s="17"/>
      <c r="I32" s="65" t="str">
        <f t="shared" si="2"/>
        <v/>
      </c>
      <c r="J32" s="14"/>
      <c r="K32" s="14"/>
      <c r="L32" s="66" t="str">
        <f t="shared" si="0"/>
        <v/>
      </c>
      <c r="M32" s="75" t="s">
        <v>17</v>
      </c>
      <c r="N32" s="31" t="str">
        <f t="shared" si="1"/>
        <v/>
      </c>
    </row>
    <row r="33" spans="1:14" ht="69.95" customHeight="1" x14ac:dyDescent="0.25">
      <c r="A33" s="123"/>
      <c r="B33" s="119"/>
      <c r="C33" s="17"/>
      <c r="D33" s="17"/>
      <c r="E33" s="17"/>
      <c r="F33" s="17"/>
      <c r="G33" s="17"/>
      <c r="H33" s="17"/>
      <c r="I33" s="65" t="str">
        <f t="shared" si="2"/>
        <v/>
      </c>
      <c r="J33" s="14"/>
      <c r="K33" s="14"/>
      <c r="L33" s="66" t="str">
        <f t="shared" si="0"/>
        <v/>
      </c>
      <c r="M33" s="75" t="s">
        <v>17</v>
      </c>
      <c r="N33" s="31" t="str">
        <f t="shared" si="1"/>
        <v/>
      </c>
    </row>
    <row r="34" spans="1:14" ht="69.95" customHeight="1" x14ac:dyDescent="0.25">
      <c r="A34" s="123"/>
      <c r="B34" s="119"/>
      <c r="C34" s="17"/>
      <c r="D34" s="17"/>
      <c r="E34" s="17"/>
      <c r="F34" s="17"/>
      <c r="G34" s="17"/>
      <c r="H34" s="17"/>
      <c r="I34" s="65" t="str">
        <f t="shared" si="2"/>
        <v/>
      </c>
      <c r="J34" s="14"/>
      <c r="K34" s="14"/>
      <c r="L34" s="66" t="str">
        <f t="shared" si="0"/>
        <v/>
      </c>
      <c r="M34" s="75" t="s">
        <v>17</v>
      </c>
      <c r="N34" s="31" t="str">
        <f t="shared" si="1"/>
        <v/>
      </c>
    </row>
    <row r="35" spans="1:14" ht="69.95" customHeight="1" x14ac:dyDescent="0.25">
      <c r="A35" s="123"/>
      <c r="B35" s="119"/>
      <c r="C35" s="17"/>
      <c r="D35" s="17"/>
      <c r="E35" s="17"/>
      <c r="F35" s="17"/>
      <c r="G35" s="17"/>
      <c r="H35" s="17"/>
      <c r="I35" s="65" t="str">
        <f t="shared" si="2"/>
        <v/>
      </c>
      <c r="J35" s="14"/>
      <c r="K35" s="14"/>
      <c r="L35" s="66" t="str">
        <f t="shared" si="0"/>
        <v/>
      </c>
      <c r="M35" s="75" t="s">
        <v>17</v>
      </c>
      <c r="N35" s="31" t="str">
        <f t="shared" si="1"/>
        <v/>
      </c>
    </row>
    <row r="36" spans="1:14" ht="69.95" customHeight="1" x14ac:dyDescent="0.25">
      <c r="A36" s="123"/>
      <c r="B36" s="119"/>
      <c r="C36" s="17"/>
      <c r="D36" s="17"/>
      <c r="E36" s="17"/>
      <c r="F36" s="17"/>
      <c r="G36" s="17"/>
      <c r="H36" s="17"/>
      <c r="I36" s="65" t="str">
        <f t="shared" si="2"/>
        <v/>
      </c>
      <c r="J36" s="14"/>
      <c r="K36" s="14"/>
      <c r="L36" s="66" t="str">
        <f t="shared" si="0"/>
        <v/>
      </c>
      <c r="M36" s="75" t="s">
        <v>17</v>
      </c>
      <c r="N36" s="31" t="str">
        <f t="shared" si="1"/>
        <v/>
      </c>
    </row>
    <row r="37" spans="1:14" ht="69.95" customHeight="1" x14ac:dyDescent="0.25">
      <c r="A37" s="123"/>
      <c r="B37" s="119"/>
      <c r="C37" s="17"/>
      <c r="D37" s="17"/>
      <c r="E37" s="17"/>
      <c r="F37" s="17"/>
      <c r="G37" s="17"/>
      <c r="H37" s="17"/>
      <c r="I37" s="65" t="str">
        <f t="shared" si="2"/>
        <v/>
      </c>
      <c r="J37" s="14"/>
      <c r="K37" s="14"/>
      <c r="L37" s="66" t="str">
        <f t="shared" si="0"/>
        <v/>
      </c>
      <c r="M37" s="75" t="s">
        <v>17</v>
      </c>
      <c r="N37" s="31" t="str">
        <f t="shared" si="1"/>
        <v/>
      </c>
    </row>
    <row r="38" spans="1:14" ht="69.95" customHeight="1" x14ac:dyDescent="0.25">
      <c r="A38" s="123"/>
      <c r="B38" s="119"/>
      <c r="C38" s="17"/>
      <c r="D38" s="17"/>
      <c r="E38" s="17"/>
      <c r="F38" s="17"/>
      <c r="G38" s="17"/>
      <c r="H38" s="17"/>
      <c r="I38" s="65" t="str">
        <f t="shared" si="2"/>
        <v/>
      </c>
      <c r="J38" s="14"/>
      <c r="K38" s="14"/>
      <c r="L38" s="66" t="str">
        <f t="shared" si="0"/>
        <v/>
      </c>
      <c r="M38" s="75" t="s">
        <v>17</v>
      </c>
      <c r="N38" s="31" t="str">
        <f t="shared" si="1"/>
        <v/>
      </c>
    </row>
    <row r="39" spans="1:14" ht="69.95" customHeight="1" x14ac:dyDescent="0.25">
      <c r="A39" s="123"/>
      <c r="B39" s="119"/>
      <c r="C39" s="17"/>
      <c r="D39" s="17"/>
      <c r="E39" s="17"/>
      <c r="F39" s="17"/>
      <c r="G39" s="17"/>
      <c r="H39" s="17"/>
      <c r="I39" s="65" t="str">
        <f t="shared" si="2"/>
        <v/>
      </c>
      <c r="J39" s="14"/>
      <c r="K39" s="14"/>
      <c r="L39" s="66" t="str">
        <f t="shared" si="0"/>
        <v/>
      </c>
      <c r="M39" s="75" t="s">
        <v>17</v>
      </c>
      <c r="N39" s="31" t="str">
        <f t="shared" si="1"/>
        <v/>
      </c>
    </row>
    <row r="40" spans="1:14" ht="69.95" customHeight="1" x14ac:dyDescent="0.25">
      <c r="A40" s="123"/>
      <c r="B40" s="119"/>
      <c r="C40" s="17"/>
      <c r="D40" s="17"/>
      <c r="E40" s="17"/>
      <c r="F40" s="17"/>
      <c r="G40" s="17"/>
      <c r="H40" s="17"/>
      <c r="I40" s="65" t="str">
        <f t="shared" si="2"/>
        <v/>
      </c>
      <c r="J40" s="14"/>
      <c r="K40" s="14"/>
      <c r="L40" s="66" t="str">
        <f t="shared" si="0"/>
        <v/>
      </c>
      <c r="M40" s="75" t="s">
        <v>17</v>
      </c>
      <c r="N40" s="31" t="str">
        <f t="shared" si="1"/>
        <v/>
      </c>
    </row>
    <row r="41" spans="1:14" ht="69.95" customHeight="1" x14ac:dyDescent="0.25">
      <c r="A41" s="123"/>
      <c r="B41" s="119"/>
      <c r="C41" s="17"/>
      <c r="D41" s="17"/>
      <c r="E41" s="17"/>
      <c r="F41" s="17"/>
      <c r="G41" s="17"/>
      <c r="H41" s="17"/>
      <c r="I41" s="65" t="str">
        <f t="shared" si="2"/>
        <v/>
      </c>
      <c r="J41" s="14"/>
      <c r="K41" s="14"/>
      <c r="L41" s="66" t="str">
        <f t="shared" si="0"/>
        <v/>
      </c>
      <c r="M41" s="75" t="s">
        <v>17</v>
      </c>
      <c r="N41" s="31" t="str">
        <f t="shared" si="1"/>
        <v/>
      </c>
    </row>
    <row r="42" spans="1:14" ht="69.95" customHeight="1" x14ac:dyDescent="0.25">
      <c r="A42" s="123"/>
      <c r="B42" s="119"/>
      <c r="C42" s="17"/>
      <c r="D42" s="17"/>
      <c r="E42" s="17"/>
      <c r="F42" s="17"/>
      <c r="G42" s="17"/>
      <c r="H42" s="17"/>
      <c r="I42" s="65" t="str">
        <f t="shared" si="2"/>
        <v/>
      </c>
      <c r="J42" s="14"/>
      <c r="K42" s="14"/>
      <c r="L42" s="66" t="str">
        <f t="shared" si="0"/>
        <v/>
      </c>
      <c r="M42" s="75" t="s">
        <v>17</v>
      </c>
      <c r="N42" s="31" t="str">
        <f t="shared" si="1"/>
        <v/>
      </c>
    </row>
    <row r="43" spans="1:14" ht="69.95" customHeight="1" x14ac:dyDescent="0.25">
      <c r="A43" s="123"/>
      <c r="B43" s="119"/>
      <c r="C43" s="17"/>
      <c r="D43" s="17"/>
      <c r="E43" s="17"/>
      <c r="F43" s="17"/>
      <c r="G43" s="17"/>
      <c r="H43" s="17"/>
      <c r="I43" s="65" t="str">
        <f t="shared" si="2"/>
        <v/>
      </c>
      <c r="J43" s="14"/>
      <c r="K43" s="14"/>
      <c r="L43" s="66" t="str">
        <f t="shared" si="0"/>
        <v/>
      </c>
      <c r="M43" s="75" t="s">
        <v>17</v>
      </c>
      <c r="N43" s="31" t="str">
        <f t="shared" si="1"/>
        <v/>
      </c>
    </row>
    <row r="44" spans="1:14" ht="69.95" customHeight="1" x14ac:dyDescent="0.25">
      <c r="A44" s="123"/>
      <c r="B44" s="119"/>
      <c r="C44" s="17"/>
      <c r="D44" s="17"/>
      <c r="E44" s="17"/>
      <c r="F44" s="17"/>
      <c r="G44" s="17"/>
      <c r="H44" s="17"/>
      <c r="I44" s="65" t="str">
        <f t="shared" si="2"/>
        <v/>
      </c>
      <c r="J44" s="14"/>
      <c r="K44" s="14"/>
      <c r="L44" s="66" t="str">
        <f t="shared" si="0"/>
        <v/>
      </c>
      <c r="M44" s="75" t="s">
        <v>17</v>
      </c>
      <c r="N44" s="31" t="str">
        <f t="shared" si="1"/>
        <v/>
      </c>
    </row>
    <row r="45" spans="1:14" ht="69.95" customHeight="1" x14ac:dyDescent="0.25">
      <c r="A45" s="123"/>
      <c r="B45" s="119"/>
      <c r="C45" s="17"/>
      <c r="D45" s="17"/>
      <c r="E45" s="17"/>
      <c r="F45" s="17"/>
      <c r="G45" s="17"/>
      <c r="H45" s="17"/>
      <c r="I45" s="65" t="str">
        <f t="shared" si="2"/>
        <v/>
      </c>
      <c r="J45" s="14"/>
      <c r="K45" s="14"/>
      <c r="L45" s="66" t="str">
        <f t="shared" si="0"/>
        <v/>
      </c>
      <c r="M45" s="75" t="s">
        <v>17</v>
      </c>
      <c r="N45" s="31" t="str">
        <f t="shared" si="1"/>
        <v/>
      </c>
    </row>
    <row r="46" spans="1:14" ht="69.95" customHeight="1" x14ac:dyDescent="0.25">
      <c r="A46" s="123"/>
      <c r="B46" s="119"/>
      <c r="C46" s="17"/>
      <c r="D46" s="17"/>
      <c r="E46" s="17"/>
      <c r="F46" s="17"/>
      <c r="G46" s="17"/>
      <c r="H46" s="17"/>
      <c r="I46" s="65" t="str">
        <f t="shared" si="2"/>
        <v/>
      </c>
      <c r="J46" s="14"/>
      <c r="K46" s="14"/>
      <c r="L46" s="66" t="str">
        <f t="shared" si="0"/>
        <v/>
      </c>
      <c r="M46" s="75" t="s">
        <v>17</v>
      </c>
      <c r="N46" s="31" t="str">
        <f t="shared" si="1"/>
        <v/>
      </c>
    </row>
    <row r="47" spans="1:14" ht="69.95" customHeight="1" x14ac:dyDescent="0.25">
      <c r="A47" s="123"/>
      <c r="B47" s="119"/>
      <c r="C47" s="17"/>
      <c r="D47" s="17"/>
      <c r="E47" s="17"/>
      <c r="F47" s="17"/>
      <c r="G47" s="17"/>
      <c r="H47" s="17"/>
      <c r="I47" s="65" t="str">
        <f t="shared" si="2"/>
        <v/>
      </c>
      <c r="J47" s="14"/>
      <c r="K47" s="14"/>
      <c r="L47" s="66" t="str">
        <f t="shared" si="0"/>
        <v/>
      </c>
      <c r="M47" s="75" t="s">
        <v>17</v>
      </c>
      <c r="N47" s="31" t="str">
        <f t="shared" si="1"/>
        <v/>
      </c>
    </row>
    <row r="48" spans="1:14" ht="69.95" customHeight="1" x14ac:dyDescent="0.25">
      <c r="A48" s="123"/>
      <c r="B48" s="119"/>
      <c r="C48" s="17"/>
      <c r="D48" s="17"/>
      <c r="E48" s="17"/>
      <c r="F48" s="17"/>
      <c r="G48" s="17"/>
      <c r="H48" s="17"/>
      <c r="I48" s="65" t="str">
        <f t="shared" si="2"/>
        <v/>
      </c>
      <c r="J48" s="14"/>
      <c r="K48" s="14"/>
      <c r="L48" s="66" t="str">
        <f t="shared" si="0"/>
        <v/>
      </c>
      <c r="M48" s="75" t="s">
        <v>17</v>
      </c>
      <c r="N48" s="31" t="str">
        <f t="shared" si="1"/>
        <v/>
      </c>
    </row>
    <row r="49" spans="1:14" ht="69.95" customHeight="1" x14ac:dyDescent="0.25">
      <c r="A49" s="123"/>
      <c r="B49" s="119"/>
      <c r="C49" s="17"/>
      <c r="D49" s="17"/>
      <c r="E49" s="17"/>
      <c r="F49" s="17"/>
      <c r="G49" s="17"/>
      <c r="H49" s="17"/>
      <c r="I49" s="65" t="str">
        <f t="shared" si="2"/>
        <v/>
      </c>
      <c r="J49" s="14"/>
      <c r="K49" s="14"/>
      <c r="L49" s="66" t="str">
        <f t="shared" si="0"/>
        <v/>
      </c>
      <c r="M49" s="75" t="s">
        <v>17</v>
      </c>
      <c r="N49" s="31" t="str">
        <f t="shared" si="1"/>
        <v/>
      </c>
    </row>
    <row r="50" spans="1:14" ht="69.95" customHeight="1" x14ac:dyDescent="0.25">
      <c r="A50" s="123"/>
      <c r="B50" s="119"/>
      <c r="C50" s="17"/>
      <c r="D50" s="17"/>
      <c r="E50" s="17"/>
      <c r="F50" s="17"/>
      <c r="G50" s="17"/>
      <c r="H50" s="17"/>
      <c r="I50" s="65" t="str">
        <f t="shared" si="2"/>
        <v/>
      </c>
      <c r="J50" s="14"/>
      <c r="K50" s="14"/>
      <c r="L50" s="66" t="str">
        <f t="shared" si="0"/>
        <v/>
      </c>
      <c r="M50" s="75" t="s">
        <v>17</v>
      </c>
      <c r="N50" s="31" t="str">
        <f t="shared" si="1"/>
        <v/>
      </c>
    </row>
    <row r="51" spans="1:14" ht="69.95" customHeight="1" x14ac:dyDescent="0.25">
      <c r="A51" s="123"/>
      <c r="B51" s="119"/>
      <c r="C51" s="17"/>
      <c r="D51" s="17"/>
      <c r="E51" s="17"/>
      <c r="F51" s="17"/>
      <c r="G51" s="17"/>
      <c r="H51" s="17"/>
      <c r="I51" s="65" t="str">
        <f t="shared" si="2"/>
        <v/>
      </c>
      <c r="J51" s="14"/>
      <c r="K51" s="14"/>
      <c r="L51" s="66" t="str">
        <f t="shared" si="0"/>
        <v/>
      </c>
      <c r="M51" s="75" t="s">
        <v>17</v>
      </c>
      <c r="N51" s="31" t="str">
        <f t="shared" si="1"/>
        <v/>
      </c>
    </row>
    <row r="52" spans="1:14" ht="69.95" customHeight="1" x14ac:dyDescent="0.25">
      <c r="A52" s="123"/>
      <c r="B52" s="119"/>
      <c r="C52" s="17"/>
      <c r="D52" s="17"/>
      <c r="E52" s="17"/>
      <c r="F52" s="17"/>
      <c r="G52" s="17"/>
      <c r="H52" s="17"/>
      <c r="I52" s="65" t="str">
        <f t="shared" si="2"/>
        <v/>
      </c>
      <c r="J52" s="14"/>
      <c r="K52" s="14"/>
      <c r="L52" s="66" t="str">
        <f t="shared" si="0"/>
        <v/>
      </c>
      <c r="M52" s="75" t="s">
        <v>17</v>
      </c>
      <c r="N52" s="31" t="str">
        <f t="shared" si="1"/>
        <v/>
      </c>
    </row>
    <row r="53" spans="1:14" ht="69.95" customHeight="1" x14ac:dyDescent="0.25">
      <c r="A53" s="123"/>
      <c r="B53" s="119"/>
      <c r="C53" s="17"/>
      <c r="D53" s="17"/>
      <c r="E53" s="17"/>
      <c r="F53" s="17"/>
      <c r="G53" s="17"/>
      <c r="H53" s="17"/>
      <c r="I53" s="65" t="str">
        <f t="shared" si="2"/>
        <v/>
      </c>
      <c r="J53" s="14"/>
      <c r="K53" s="14"/>
      <c r="L53" s="66" t="str">
        <f t="shared" si="0"/>
        <v/>
      </c>
      <c r="M53" s="75" t="s">
        <v>17</v>
      </c>
      <c r="N53" s="31" t="str">
        <f t="shared" si="1"/>
        <v/>
      </c>
    </row>
    <row r="54" spans="1:14" ht="69.95" customHeight="1" x14ac:dyDescent="0.25">
      <c r="A54" s="123"/>
      <c r="B54" s="119"/>
      <c r="C54" s="17"/>
      <c r="D54" s="17"/>
      <c r="E54" s="17"/>
      <c r="F54" s="17"/>
      <c r="G54" s="17"/>
      <c r="H54" s="17"/>
      <c r="I54" s="65" t="str">
        <f t="shared" si="2"/>
        <v/>
      </c>
      <c r="J54" s="14"/>
      <c r="K54" s="14"/>
      <c r="L54" s="66" t="str">
        <f t="shared" si="0"/>
        <v/>
      </c>
      <c r="M54" s="75" t="s">
        <v>17</v>
      </c>
      <c r="N54" s="31" t="str">
        <f t="shared" si="1"/>
        <v/>
      </c>
    </row>
    <row r="55" spans="1:14" ht="69.95" customHeight="1" x14ac:dyDescent="0.25">
      <c r="A55" s="123"/>
      <c r="B55" s="119"/>
      <c r="C55" s="17"/>
      <c r="D55" s="17"/>
      <c r="E55" s="17"/>
      <c r="F55" s="17"/>
      <c r="G55" s="17"/>
      <c r="H55" s="17"/>
      <c r="I55" s="65" t="str">
        <f t="shared" si="2"/>
        <v/>
      </c>
      <c r="J55" s="14"/>
      <c r="K55" s="14"/>
      <c r="L55" s="66" t="str">
        <f t="shared" si="0"/>
        <v/>
      </c>
      <c r="M55" s="75" t="s">
        <v>17</v>
      </c>
      <c r="N55" s="31" t="str">
        <f t="shared" si="1"/>
        <v/>
      </c>
    </row>
    <row r="56" spans="1:14" ht="69.95" customHeight="1" x14ac:dyDescent="0.25">
      <c r="A56" s="123"/>
      <c r="B56" s="119"/>
      <c r="C56" s="17"/>
      <c r="D56" s="17"/>
      <c r="E56" s="17"/>
      <c r="F56" s="17"/>
      <c r="G56" s="17"/>
      <c r="H56" s="17"/>
      <c r="I56" s="65" t="str">
        <f t="shared" si="2"/>
        <v/>
      </c>
      <c r="J56" s="14"/>
      <c r="K56" s="14"/>
      <c r="L56" s="66" t="str">
        <f t="shared" si="0"/>
        <v/>
      </c>
      <c r="M56" s="75" t="s">
        <v>17</v>
      </c>
      <c r="N56" s="31" t="str">
        <f t="shared" si="1"/>
        <v/>
      </c>
    </row>
    <row r="57" spans="1:14" ht="69.95" customHeight="1" x14ac:dyDescent="0.25">
      <c r="A57" s="123"/>
      <c r="B57" s="119"/>
      <c r="C57" s="17"/>
      <c r="D57" s="17"/>
      <c r="E57" s="17"/>
      <c r="F57" s="17"/>
      <c r="G57" s="17"/>
      <c r="H57" s="17"/>
      <c r="I57" s="65" t="str">
        <f t="shared" si="2"/>
        <v/>
      </c>
      <c r="J57" s="14"/>
      <c r="K57" s="14"/>
      <c r="L57" s="66" t="str">
        <f t="shared" si="0"/>
        <v/>
      </c>
      <c r="M57" s="75" t="s">
        <v>17</v>
      </c>
      <c r="N57" s="31" t="str">
        <f t="shared" si="1"/>
        <v/>
      </c>
    </row>
    <row r="58" spans="1:14" ht="69.95" customHeight="1" x14ac:dyDescent="0.25">
      <c r="A58" s="123"/>
      <c r="B58" s="119"/>
      <c r="C58" s="17"/>
      <c r="D58" s="17"/>
      <c r="E58" s="17"/>
      <c r="F58" s="17"/>
      <c r="G58" s="17"/>
      <c r="H58" s="17"/>
      <c r="I58" s="65" t="str">
        <f t="shared" si="2"/>
        <v/>
      </c>
      <c r="J58" s="14"/>
      <c r="K58" s="14"/>
      <c r="L58" s="66" t="str">
        <f t="shared" si="0"/>
        <v/>
      </c>
      <c r="M58" s="75" t="s">
        <v>17</v>
      </c>
      <c r="N58" s="31" t="str">
        <f t="shared" si="1"/>
        <v/>
      </c>
    </row>
    <row r="59" spans="1:14" ht="69.95" customHeight="1" x14ac:dyDescent="0.25">
      <c r="A59" s="123"/>
      <c r="B59" s="119"/>
      <c r="C59" s="17"/>
      <c r="D59" s="17"/>
      <c r="E59" s="17"/>
      <c r="F59" s="17"/>
      <c r="G59" s="17"/>
      <c r="H59" s="17"/>
      <c r="I59" s="65" t="str">
        <f t="shared" si="2"/>
        <v/>
      </c>
      <c r="J59" s="14"/>
      <c r="K59" s="14"/>
      <c r="L59" s="66" t="str">
        <f t="shared" si="0"/>
        <v/>
      </c>
      <c r="M59" s="75" t="s">
        <v>17</v>
      </c>
      <c r="N59" s="31" t="str">
        <f t="shared" si="1"/>
        <v/>
      </c>
    </row>
    <row r="60" spans="1:14" ht="69.95" customHeight="1" x14ac:dyDescent="0.25">
      <c r="A60" s="123"/>
      <c r="B60" s="119"/>
      <c r="C60" s="17"/>
      <c r="D60" s="17"/>
      <c r="E60" s="17"/>
      <c r="F60" s="17"/>
      <c r="G60" s="17"/>
      <c r="H60" s="17"/>
      <c r="I60" s="65" t="str">
        <f t="shared" si="2"/>
        <v/>
      </c>
      <c r="J60" s="14"/>
      <c r="K60" s="14"/>
      <c r="L60" s="66" t="str">
        <f t="shared" si="0"/>
        <v/>
      </c>
      <c r="M60" s="75" t="s">
        <v>17</v>
      </c>
      <c r="N60" s="31" t="str">
        <f t="shared" si="1"/>
        <v/>
      </c>
    </row>
    <row r="61" spans="1:14" ht="69.95" customHeight="1" x14ac:dyDescent="0.25">
      <c r="A61" s="123"/>
      <c r="B61" s="119"/>
      <c r="C61" s="17"/>
      <c r="D61" s="17"/>
      <c r="E61" s="17"/>
      <c r="F61" s="17"/>
      <c r="G61" s="17"/>
      <c r="H61" s="17"/>
      <c r="I61" s="65" t="str">
        <f t="shared" si="2"/>
        <v/>
      </c>
      <c r="J61" s="14"/>
      <c r="K61" s="14"/>
      <c r="L61" s="66" t="str">
        <f t="shared" si="0"/>
        <v/>
      </c>
      <c r="M61" s="75" t="s">
        <v>17</v>
      </c>
      <c r="N61" s="31" t="str">
        <f t="shared" si="1"/>
        <v/>
      </c>
    </row>
    <row r="62" spans="1:14" ht="69.95" customHeight="1" x14ac:dyDescent="0.25">
      <c r="A62" s="123"/>
      <c r="B62" s="119"/>
      <c r="C62" s="17"/>
      <c r="D62" s="17"/>
      <c r="E62" s="17"/>
      <c r="F62" s="17"/>
      <c r="G62" s="17"/>
      <c r="H62" s="17"/>
      <c r="I62" s="65" t="str">
        <f t="shared" si="2"/>
        <v/>
      </c>
      <c r="J62" s="14"/>
      <c r="K62" s="14"/>
      <c r="L62" s="66" t="str">
        <f t="shared" si="0"/>
        <v/>
      </c>
      <c r="M62" s="75" t="s">
        <v>17</v>
      </c>
      <c r="N62" s="31" t="str">
        <f t="shared" si="1"/>
        <v/>
      </c>
    </row>
    <row r="63" spans="1:14" ht="69.95" customHeight="1" x14ac:dyDescent="0.25">
      <c r="A63" s="123"/>
      <c r="B63" s="119"/>
      <c r="C63" s="17"/>
      <c r="D63" s="17"/>
      <c r="E63" s="17"/>
      <c r="F63" s="17"/>
      <c r="G63" s="17"/>
      <c r="H63" s="17"/>
      <c r="I63" s="65" t="str">
        <f t="shared" si="2"/>
        <v/>
      </c>
      <c r="J63" s="14"/>
      <c r="K63" s="14"/>
      <c r="L63" s="66" t="str">
        <f t="shared" si="0"/>
        <v/>
      </c>
      <c r="M63" s="75" t="s">
        <v>17</v>
      </c>
      <c r="N63" s="31" t="str">
        <f t="shared" si="1"/>
        <v/>
      </c>
    </row>
    <row r="64" spans="1:14" ht="69.95" customHeight="1" x14ac:dyDescent="0.25">
      <c r="A64" s="123"/>
      <c r="B64" s="119"/>
      <c r="C64" s="17"/>
      <c r="D64" s="17"/>
      <c r="E64" s="17"/>
      <c r="F64" s="17"/>
      <c r="G64" s="17"/>
      <c r="H64" s="17"/>
      <c r="I64" s="65" t="str">
        <f t="shared" si="2"/>
        <v/>
      </c>
      <c r="J64" s="14"/>
      <c r="K64" s="14"/>
      <c r="L64" s="66" t="str">
        <f t="shared" si="0"/>
        <v/>
      </c>
      <c r="M64" s="75" t="s">
        <v>17</v>
      </c>
      <c r="N64" s="31" t="str">
        <f t="shared" si="1"/>
        <v/>
      </c>
    </row>
    <row r="65" spans="1:14" ht="69.95" customHeight="1" x14ac:dyDescent="0.25">
      <c r="A65" s="123"/>
      <c r="B65" s="119"/>
      <c r="C65" s="17"/>
      <c r="D65" s="17"/>
      <c r="E65" s="17"/>
      <c r="F65" s="17"/>
      <c r="G65" s="17"/>
      <c r="H65" s="17"/>
      <c r="I65" s="65" t="str">
        <f t="shared" si="2"/>
        <v/>
      </c>
      <c r="J65" s="14"/>
      <c r="K65" s="14"/>
      <c r="L65" s="66" t="str">
        <f t="shared" si="0"/>
        <v/>
      </c>
      <c r="M65" s="75" t="s">
        <v>17</v>
      </c>
      <c r="N65" s="31" t="str">
        <f t="shared" si="1"/>
        <v/>
      </c>
    </row>
    <row r="66" spans="1:14" ht="69.95" customHeight="1" x14ac:dyDescent="0.25">
      <c r="A66" s="123"/>
      <c r="B66" s="119"/>
      <c r="C66" s="17"/>
      <c r="D66" s="17"/>
      <c r="E66" s="17"/>
      <c r="F66" s="17"/>
      <c r="G66" s="17"/>
      <c r="H66" s="17"/>
      <c r="I66" s="65" t="str">
        <f t="shared" si="2"/>
        <v/>
      </c>
      <c r="J66" s="14"/>
      <c r="K66" s="14"/>
      <c r="L66" s="66" t="str">
        <f t="shared" si="0"/>
        <v/>
      </c>
      <c r="M66" s="75" t="s">
        <v>17</v>
      </c>
      <c r="N66" s="31" t="str">
        <f t="shared" si="1"/>
        <v/>
      </c>
    </row>
    <row r="67" spans="1:14" ht="69.95" customHeight="1" x14ac:dyDescent="0.25">
      <c r="A67" s="123"/>
      <c r="B67" s="119"/>
      <c r="C67" s="17"/>
      <c r="D67" s="17"/>
      <c r="E67" s="17"/>
      <c r="F67" s="17"/>
      <c r="G67" s="17"/>
      <c r="H67" s="17"/>
      <c r="I67" s="65" t="str">
        <f t="shared" si="2"/>
        <v/>
      </c>
      <c r="J67" s="14"/>
      <c r="K67" s="14"/>
      <c r="L67" s="66" t="str">
        <f t="shared" si="0"/>
        <v/>
      </c>
      <c r="M67" s="75" t="s">
        <v>17</v>
      </c>
      <c r="N67" s="31" t="str">
        <f t="shared" si="1"/>
        <v/>
      </c>
    </row>
    <row r="68" spans="1:14" ht="69.95" customHeight="1" x14ac:dyDescent="0.25">
      <c r="A68" s="123"/>
      <c r="B68" s="119"/>
      <c r="C68" s="17"/>
      <c r="D68" s="17"/>
      <c r="E68" s="17"/>
      <c r="F68" s="17"/>
      <c r="G68" s="17"/>
      <c r="H68" s="17"/>
      <c r="I68" s="65" t="str">
        <f t="shared" si="2"/>
        <v/>
      </c>
      <c r="J68" s="14"/>
      <c r="K68" s="14"/>
      <c r="L68" s="66" t="str">
        <f t="shared" si="0"/>
        <v/>
      </c>
      <c r="M68" s="75" t="s">
        <v>17</v>
      </c>
      <c r="N68" s="31" t="str">
        <f t="shared" si="1"/>
        <v/>
      </c>
    </row>
    <row r="69" spans="1:14" ht="69.95" customHeight="1" x14ac:dyDescent="0.25">
      <c r="A69" s="123"/>
      <c r="B69" s="119"/>
      <c r="C69" s="17"/>
      <c r="D69" s="17"/>
      <c r="E69" s="17"/>
      <c r="F69" s="17"/>
      <c r="G69" s="17"/>
      <c r="H69" s="17"/>
      <c r="I69" s="65" t="str">
        <f t="shared" si="2"/>
        <v/>
      </c>
      <c r="J69" s="14"/>
      <c r="K69" s="14"/>
      <c r="L69" s="66" t="str">
        <f t="shared" ref="L69:L101" si="3">IF((J69+K69)/8=0%,"",(J69+K69)/8)</f>
        <v/>
      </c>
      <c r="M69" s="75" t="s">
        <v>17</v>
      </c>
      <c r="N69" s="31" t="str">
        <f t="shared" ref="N69:N101" si="4">IF(A69="","",A69)</f>
        <v/>
      </c>
    </row>
    <row r="70" spans="1:14" ht="69.95" customHeight="1" x14ac:dyDescent="0.25">
      <c r="A70" s="123"/>
      <c r="B70" s="119"/>
      <c r="C70" s="17"/>
      <c r="D70" s="17"/>
      <c r="E70" s="17"/>
      <c r="F70" s="17"/>
      <c r="G70" s="17"/>
      <c r="H70" s="17"/>
      <c r="I70" s="65" t="str">
        <f t="shared" ref="I70:I100" si="5">IF((G70+H70)/8=0%,"",(G70+H70)/8)</f>
        <v/>
      </c>
      <c r="J70" s="14"/>
      <c r="K70" s="14"/>
      <c r="L70" s="66" t="str">
        <f t="shared" si="3"/>
        <v/>
      </c>
      <c r="M70" s="75" t="s">
        <v>17</v>
      </c>
      <c r="N70" s="31" t="str">
        <f t="shared" si="4"/>
        <v/>
      </c>
    </row>
    <row r="71" spans="1:14" ht="69.95" customHeight="1" x14ac:dyDescent="0.25">
      <c r="A71" s="123"/>
      <c r="B71" s="119"/>
      <c r="C71" s="17"/>
      <c r="D71" s="17"/>
      <c r="E71" s="17"/>
      <c r="F71" s="17"/>
      <c r="G71" s="17"/>
      <c r="H71" s="17"/>
      <c r="I71" s="65" t="str">
        <f t="shared" si="5"/>
        <v/>
      </c>
      <c r="J71" s="14"/>
      <c r="K71" s="14"/>
      <c r="L71" s="66" t="str">
        <f t="shared" si="3"/>
        <v/>
      </c>
      <c r="M71" s="75" t="s">
        <v>17</v>
      </c>
      <c r="N71" s="31" t="str">
        <f t="shared" si="4"/>
        <v/>
      </c>
    </row>
    <row r="72" spans="1:14" ht="69.95" customHeight="1" x14ac:dyDescent="0.25">
      <c r="A72" s="123"/>
      <c r="B72" s="119"/>
      <c r="C72" s="17"/>
      <c r="D72" s="17"/>
      <c r="E72" s="17"/>
      <c r="F72" s="17"/>
      <c r="G72" s="17"/>
      <c r="H72" s="17"/>
      <c r="I72" s="65" t="str">
        <f t="shared" si="5"/>
        <v/>
      </c>
      <c r="J72" s="14"/>
      <c r="K72" s="14"/>
      <c r="L72" s="66" t="str">
        <f t="shared" si="3"/>
        <v/>
      </c>
      <c r="M72" s="75" t="s">
        <v>17</v>
      </c>
      <c r="N72" s="31" t="str">
        <f t="shared" si="4"/>
        <v/>
      </c>
    </row>
    <row r="73" spans="1:14" ht="69.95" customHeight="1" x14ac:dyDescent="0.25">
      <c r="A73" s="123"/>
      <c r="B73" s="119"/>
      <c r="C73" s="17"/>
      <c r="D73" s="17"/>
      <c r="E73" s="17"/>
      <c r="F73" s="17"/>
      <c r="G73" s="17"/>
      <c r="H73" s="17"/>
      <c r="I73" s="65" t="str">
        <f t="shared" si="5"/>
        <v/>
      </c>
      <c r="J73" s="14"/>
      <c r="K73" s="14"/>
      <c r="L73" s="66" t="str">
        <f t="shared" si="3"/>
        <v/>
      </c>
      <c r="M73" s="75" t="s">
        <v>17</v>
      </c>
      <c r="N73" s="31" t="str">
        <f t="shared" si="4"/>
        <v/>
      </c>
    </row>
    <row r="74" spans="1:14" ht="69.95" customHeight="1" x14ac:dyDescent="0.25">
      <c r="A74" s="123"/>
      <c r="B74" s="119"/>
      <c r="C74" s="17"/>
      <c r="D74" s="17"/>
      <c r="E74" s="17"/>
      <c r="F74" s="17"/>
      <c r="G74" s="17"/>
      <c r="H74" s="17"/>
      <c r="I74" s="65" t="str">
        <f t="shared" si="5"/>
        <v/>
      </c>
      <c r="J74" s="14"/>
      <c r="K74" s="14"/>
      <c r="L74" s="66" t="str">
        <f t="shared" si="3"/>
        <v/>
      </c>
      <c r="M74" s="75" t="s">
        <v>17</v>
      </c>
      <c r="N74" s="31" t="str">
        <f t="shared" si="4"/>
        <v/>
      </c>
    </row>
    <row r="75" spans="1:14" ht="69.95" customHeight="1" x14ac:dyDescent="0.25">
      <c r="A75" s="123"/>
      <c r="B75" s="119"/>
      <c r="C75" s="17"/>
      <c r="D75" s="17"/>
      <c r="E75" s="17"/>
      <c r="F75" s="17"/>
      <c r="G75" s="17"/>
      <c r="H75" s="17"/>
      <c r="I75" s="65" t="str">
        <f t="shared" si="5"/>
        <v/>
      </c>
      <c r="J75" s="14"/>
      <c r="K75" s="14"/>
      <c r="L75" s="66" t="str">
        <f t="shared" si="3"/>
        <v/>
      </c>
      <c r="M75" s="75" t="s">
        <v>17</v>
      </c>
      <c r="N75" s="31" t="str">
        <f t="shared" si="4"/>
        <v/>
      </c>
    </row>
    <row r="76" spans="1:14" ht="69.95" customHeight="1" x14ac:dyDescent="0.25">
      <c r="A76" s="123"/>
      <c r="B76" s="119"/>
      <c r="C76" s="17"/>
      <c r="D76" s="17"/>
      <c r="E76" s="17"/>
      <c r="F76" s="17"/>
      <c r="G76" s="17"/>
      <c r="H76" s="17"/>
      <c r="I76" s="65" t="str">
        <f t="shared" si="5"/>
        <v/>
      </c>
      <c r="J76" s="14"/>
      <c r="K76" s="14"/>
      <c r="L76" s="66" t="str">
        <f t="shared" si="3"/>
        <v/>
      </c>
      <c r="M76" s="75" t="s">
        <v>17</v>
      </c>
      <c r="N76" s="31" t="str">
        <f t="shared" si="4"/>
        <v/>
      </c>
    </row>
    <row r="77" spans="1:14" ht="69.95" customHeight="1" x14ac:dyDescent="0.25">
      <c r="A77" s="123"/>
      <c r="B77" s="119"/>
      <c r="C77" s="17"/>
      <c r="D77" s="17"/>
      <c r="E77" s="17"/>
      <c r="F77" s="17"/>
      <c r="G77" s="17"/>
      <c r="H77" s="17"/>
      <c r="I77" s="65" t="str">
        <f t="shared" si="5"/>
        <v/>
      </c>
      <c r="J77" s="14"/>
      <c r="K77" s="14"/>
      <c r="L77" s="66" t="str">
        <f t="shared" si="3"/>
        <v/>
      </c>
      <c r="M77" s="75" t="s">
        <v>17</v>
      </c>
      <c r="N77" s="31" t="str">
        <f t="shared" si="4"/>
        <v/>
      </c>
    </row>
    <row r="78" spans="1:14" ht="69.95" customHeight="1" x14ac:dyDescent="0.25">
      <c r="A78" s="123"/>
      <c r="B78" s="119"/>
      <c r="C78" s="17"/>
      <c r="D78" s="17"/>
      <c r="E78" s="17"/>
      <c r="F78" s="17"/>
      <c r="G78" s="17"/>
      <c r="H78" s="17"/>
      <c r="I78" s="65" t="str">
        <f t="shared" si="5"/>
        <v/>
      </c>
      <c r="J78" s="14"/>
      <c r="K78" s="14"/>
      <c r="L78" s="66" t="str">
        <f t="shared" si="3"/>
        <v/>
      </c>
      <c r="M78" s="75" t="s">
        <v>17</v>
      </c>
      <c r="N78" s="31" t="str">
        <f t="shared" si="4"/>
        <v/>
      </c>
    </row>
    <row r="79" spans="1:14" ht="69.95" customHeight="1" x14ac:dyDescent="0.25">
      <c r="A79" s="123"/>
      <c r="B79" s="119"/>
      <c r="C79" s="17"/>
      <c r="D79" s="17"/>
      <c r="E79" s="17"/>
      <c r="F79" s="17"/>
      <c r="G79" s="17"/>
      <c r="H79" s="17"/>
      <c r="I79" s="65" t="str">
        <f t="shared" si="5"/>
        <v/>
      </c>
      <c r="J79" s="14"/>
      <c r="K79" s="14"/>
      <c r="L79" s="66" t="str">
        <f t="shared" si="3"/>
        <v/>
      </c>
      <c r="M79" s="75" t="s">
        <v>17</v>
      </c>
      <c r="N79" s="31" t="str">
        <f t="shared" si="4"/>
        <v/>
      </c>
    </row>
    <row r="80" spans="1:14" ht="69.95" customHeight="1" x14ac:dyDescent="0.25">
      <c r="A80" s="123"/>
      <c r="B80" s="119"/>
      <c r="C80" s="17"/>
      <c r="D80" s="17"/>
      <c r="E80" s="17"/>
      <c r="F80" s="17"/>
      <c r="G80" s="17"/>
      <c r="H80" s="17"/>
      <c r="I80" s="65" t="str">
        <f t="shared" si="5"/>
        <v/>
      </c>
      <c r="J80" s="14"/>
      <c r="K80" s="14"/>
      <c r="L80" s="66" t="str">
        <f t="shared" si="3"/>
        <v/>
      </c>
      <c r="M80" s="75" t="s">
        <v>17</v>
      </c>
      <c r="N80" s="31" t="str">
        <f t="shared" si="4"/>
        <v/>
      </c>
    </row>
    <row r="81" spans="1:14" ht="69.95" customHeight="1" x14ac:dyDescent="0.25">
      <c r="A81" s="123"/>
      <c r="B81" s="119"/>
      <c r="C81" s="17"/>
      <c r="D81" s="17"/>
      <c r="E81" s="17"/>
      <c r="F81" s="17"/>
      <c r="G81" s="17"/>
      <c r="H81" s="17"/>
      <c r="I81" s="65" t="str">
        <f t="shared" si="5"/>
        <v/>
      </c>
      <c r="J81" s="14"/>
      <c r="K81" s="14"/>
      <c r="L81" s="66" t="str">
        <f t="shared" si="3"/>
        <v/>
      </c>
      <c r="M81" s="75" t="s">
        <v>17</v>
      </c>
      <c r="N81" s="31" t="str">
        <f t="shared" si="4"/>
        <v/>
      </c>
    </row>
    <row r="82" spans="1:14" ht="69.95" customHeight="1" x14ac:dyDescent="0.25">
      <c r="A82" s="123"/>
      <c r="B82" s="119"/>
      <c r="C82" s="17"/>
      <c r="D82" s="17"/>
      <c r="E82" s="17"/>
      <c r="F82" s="17"/>
      <c r="G82" s="17"/>
      <c r="H82" s="17"/>
      <c r="I82" s="65" t="str">
        <f t="shared" si="5"/>
        <v/>
      </c>
      <c r="J82" s="14"/>
      <c r="K82" s="14"/>
      <c r="L82" s="66" t="str">
        <f t="shared" si="3"/>
        <v/>
      </c>
      <c r="M82" s="75" t="s">
        <v>17</v>
      </c>
      <c r="N82" s="31" t="str">
        <f t="shared" si="4"/>
        <v/>
      </c>
    </row>
    <row r="83" spans="1:14" ht="69.95" customHeight="1" x14ac:dyDescent="0.25">
      <c r="A83" s="123"/>
      <c r="B83" s="119"/>
      <c r="C83" s="17"/>
      <c r="D83" s="17"/>
      <c r="E83" s="17"/>
      <c r="F83" s="17"/>
      <c r="G83" s="17"/>
      <c r="H83" s="17"/>
      <c r="I83" s="65" t="str">
        <f t="shared" si="5"/>
        <v/>
      </c>
      <c r="J83" s="14"/>
      <c r="K83" s="14"/>
      <c r="L83" s="66" t="str">
        <f t="shared" si="3"/>
        <v/>
      </c>
      <c r="M83" s="75" t="s">
        <v>17</v>
      </c>
      <c r="N83" s="31" t="str">
        <f t="shared" si="4"/>
        <v/>
      </c>
    </row>
    <row r="84" spans="1:14" ht="69.95" customHeight="1" x14ac:dyDescent="0.25">
      <c r="A84" s="123"/>
      <c r="B84" s="119"/>
      <c r="C84" s="17"/>
      <c r="D84" s="17"/>
      <c r="E84" s="17"/>
      <c r="F84" s="17"/>
      <c r="G84" s="17"/>
      <c r="H84" s="17"/>
      <c r="I84" s="65" t="str">
        <f t="shared" si="5"/>
        <v/>
      </c>
      <c r="J84" s="14"/>
      <c r="K84" s="14"/>
      <c r="L84" s="66" t="str">
        <f t="shared" si="3"/>
        <v/>
      </c>
      <c r="M84" s="75" t="s">
        <v>17</v>
      </c>
      <c r="N84" s="31" t="str">
        <f t="shared" si="4"/>
        <v/>
      </c>
    </row>
    <row r="85" spans="1:14" ht="69.95" customHeight="1" x14ac:dyDescent="0.25">
      <c r="A85" s="123"/>
      <c r="B85" s="119"/>
      <c r="C85" s="17"/>
      <c r="D85" s="17"/>
      <c r="E85" s="17"/>
      <c r="F85" s="17"/>
      <c r="G85" s="17"/>
      <c r="H85" s="17"/>
      <c r="I85" s="65" t="str">
        <f t="shared" si="5"/>
        <v/>
      </c>
      <c r="J85" s="14"/>
      <c r="K85" s="14"/>
      <c r="L85" s="66" t="str">
        <f t="shared" si="3"/>
        <v/>
      </c>
      <c r="M85" s="75" t="s">
        <v>17</v>
      </c>
      <c r="N85" s="31" t="str">
        <f t="shared" si="4"/>
        <v/>
      </c>
    </row>
    <row r="86" spans="1:14" ht="69.95" customHeight="1" x14ac:dyDescent="0.25">
      <c r="A86" s="123"/>
      <c r="B86" s="119"/>
      <c r="C86" s="17"/>
      <c r="D86" s="17"/>
      <c r="E86" s="17"/>
      <c r="F86" s="17"/>
      <c r="G86" s="17"/>
      <c r="H86" s="17"/>
      <c r="I86" s="65" t="str">
        <f t="shared" si="5"/>
        <v/>
      </c>
      <c r="J86" s="14"/>
      <c r="K86" s="14"/>
      <c r="L86" s="66" t="str">
        <f t="shared" si="3"/>
        <v/>
      </c>
      <c r="M86" s="75" t="s">
        <v>17</v>
      </c>
      <c r="N86" s="31" t="str">
        <f t="shared" si="4"/>
        <v/>
      </c>
    </row>
    <row r="87" spans="1:14" ht="69.95" customHeight="1" x14ac:dyDescent="0.25">
      <c r="A87" s="123"/>
      <c r="B87" s="119"/>
      <c r="C87" s="17"/>
      <c r="D87" s="17"/>
      <c r="E87" s="17"/>
      <c r="F87" s="17"/>
      <c r="G87" s="17"/>
      <c r="H87" s="17"/>
      <c r="I87" s="65" t="str">
        <f t="shared" si="5"/>
        <v/>
      </c>
      <c r="J87" s="14"/>
      <c r="K87" s="14"/>
      <c r="L87" s="66" t="str">
        <f t="shared" si="3"/>
        <v/>
      </c>
      <c r="M87" s="75" t="s">
        <v>17</v>
      </c>
      <c r="N87" s="31" t="str">
        <f t="shared" si="4"/>
        <v/>
      </c>
    </row>
    <row r="88" spans="1:14" ht="69.95" customHeight="1" x14ac:dyDescent="0.25">
      <c r="A88" s="123"/>
      <c r="B88" s="119"/>
      <c r="C88" s="17"/>
      <c r="D88" s="17"/>
      <c r="E88" s="17"/>
      <c r="F88" s="17"/>
      <c r="G88" s="17"/>
      <c r="H88" s="17"/>
      <c r="I88" s="65" t="str">
        <f t="shared" si="5"/>
        <v/>
      </c>
      <c r="J88" s="14"/>
      <c r="K88" s="14"/>
      <c r="L88" s="66" t="str">
        <f t="shared" si="3"/>
        <v/>
      </c>
      <c r="M88" s="75" t="s">
        <v>17</v>
      </c>
      <c r="N88" s="31" t="str">
        <f t="shared" si="4"/>
        <v/>
      </c>
    </row>
    <row r="89" spans="1:14" ht="69.95" customHeight="1" x14ac:dyDescent="0.25">
      <c r="A89" s="123"/>
      <c r="B89" s="119"/>
      <c r="C89" s="17"/>
      <c r="D89" s="17"/>
      <c r="E89" s="17"/>
      <c r="F89" s="17"/>
      <c r="G89" s="17"/>
      <c r="H89" s="17"/>
      <c r="I89" s="65" t="str">
        <f t="shared" si="5"/>
        <v/>
      </c>
      <c r="J89" s="14"/>
      <c r="K89" s="14"/>
      <c r="L89" s="66" t="str">
        <f t="shared" si="3"/>
        <v/>
      </c>
      <c r="M89" s="75" t="s">
        <v>17</v>
      </c>
      <c r="N89" s="31" t="str">
        <f t="shared" si="4"/>
        <v/>
      </c>
    </row>
    <row r="90" spans="1:14" ht="69.95" customHeight="1" x14ac:dyDescent="0.25">
      <c r="A90" s="123"/>
      <c r="B90" s="119"/>
      <c r="C90" s="17"/>
      <c r="D90" s="17"/>
      <c r="E90" s="17"/>
      <c r="F90" s="17"/>
      <c r="G90" s="17"/>
      <c r="H90" s="17"/>
      <c r="I90" s="65" t="str">
        <f t="shared" si="5"/>
        <v/>
      </c>
      <c r="J90" s="14"/>
      <c r="K90" s="14"/>
      <c r="L90" s="66" t="str">
        <f t="shared" si="3"/>
        <v/>
      </c>
      <c r="M90" s="75" t="s">
        <v>17</v>
      </c>
      <c r="N90" s="31" t="str">
        <f t="shared" si="4"/>
        <v/>
      </c>
    </row>
    <row r="91" spans="1:14" ht="69.95" customHeight="1" x14ac:dyDescent="0.25">
      <c r="A91" s="123"/>
      <c r="B91" s="119"/>
      <c r="C91" s="17"/>
      <c r="D91" s="17"/>
      <c r="E91" s="17"/>
      <c r="F91" s="17"/>
      <c r="G91" s="17"/>
      <c r="H91" s="17"/>
      <c r="I91" s="65" t="str">
        <f t="shared" si="5"/>
        <v/>
      </c>
      <c r="J91" s="14"/>
      <c r="K91" s="14"/>
      <c r="L91" s="66" t="str">
        <f t="shared" si="3"/>
        <v/>
      </c>
      <c r="M91" s="75" t="s">
        <v>17</v>
      </c>
      <c r="N91" s="31" t="str">
        <f t="shared" si="4"/>
        <v/>
      </c>
    </row>
    <row r="92" spans="1:14" ht="69.95" customHeight="1" x14ac:dyDescent="0.25">
      <c r="A92" s="123"/>
      <c r="B92" s="119"/>
      <c r="C92" s="17"/>
      <c r="D92" s="17"/>
      <c r="E92" s="17"/>
      <c r="F92" s="17"/>
      <c r="G92" s="17"/>
      <c r="H92" s="17"/>
      <c r="I92" s="65" t="str">
        <f t="shared" si="5"/>
        <v/>
      </c>
      <c r="J92" s="14"/>
      <c r="K92" s="14"/>
      <c r="L92" s="66" t="str">
        <f t="shared" si="3"/>
        <v/>
      </c>
      <c r="M92" s="75" t="s">
        <v>17</v>
      </c>
      <c r="N92" s="31" t="str">
        <f t="shared" si="4"/>
        <v/>
      </c>
    </row>
    <row r="93" spans="1:14" ht="69.95" customHeight="1" x14ac:dyDescent="0.25">
      <c r="A93" s="123"/>
      <c r="B93" s="119"/>
      <c r="C93" s="17"/>
      <c r="D93" s="17"/>
      <c r="E93" s="17"/>
      <c r="F93" s="17"/>
      <c r="G93" s="17"/>
      <c r="H93" s="17"/>
      <c r="I93" s="65" t="str">
        <f t="shared" si="5"/>
        <v/>
      </c>
      <c r="J93" s="14"/>
      <c r="K93" s="14"/>
      <c r="L93" s="66" t="str">
        <f t="shared" si="3"/>
        <v/>
      </c>
      <c r="M93" s="75" t="s">
        <v>17</v>
      </c>
      <c r="N93" s="31" t="str">
        <f t="shared" si="4"/>
        <v/>
      </c>
    </row>
    <row r="94" spans="1:14" ht="69.95" customHeight="1" x14ac:dyDescent="0.25">
      <c r="A94" s="123"/>
      <c r="B94" s="119"/>
      <c r="C94" s="17"/>
      <c r="D94" s="17"/>
      <c r="E94" s="17"/>
      <c r="F94" s="17"/>
      <c r="G94" s="17"/>
      <c r="H94" s="17"/>
      <c r="I94" s="65" t="str">
        <f t="shared" si="5"/>
        <v/>
      </c>
      <c r="J94" s="14"/>
      <c r="K94" s="14"/>
      <c r="L94" s="66" t="str">
        <f t="shared" si="3"/>
        <v/>
      </c>
      <c r="M94" s="75" t="s">
        <v>17</v>
      </c>
      <c r="N94" s="31" t="str">
        <f t="shared" si="4"/>
        <v/>
      </c>
    </row>
    <row r="95" spans="1:14" ht="69.95" customHeight="1" x14ac:dyDescent="0.25">
      <c r="A95" s="123"/>
      <c r="B95" s="119"/>
      <c r="C95" s="17"/>
      <c r="D95" s="17"/>
      <c r="E95" s="17"/>
      <c r="F95" s="17"/>
      <c r="G95" s="17"/>
      <c r="H95" s="17"/>
      <c r="I95" s="65" t="str">
        <f t="shared" si="5"/>
        <v/>
      </c>
      <c r="J95" s="14"/>
      <c r="K95" s="14"/>
      <c r="L95" s="66" t="str">
        <f t="shared" si="3"/>
        <v/>
      </c>
      <c r="M95" s="75" t="s">
        <v>17</v>
      </c>
      <c r="N95" s="31" t="str">
        <f t="shared" si="4"/>
        <v/>
      </c>
    </row>
    <row r="96" spans="1:14" ht="69.95" customHeight="1" x14ac:dyDescent="0.25">
      <c r="A96" s="123"/>
      <c r="B96" s="119"/>
      <c r="C96" s="17"/>
      <c r="D96" s="17"/>
      <c r="E96" s="17"/>
      <c r="F96" s="17"/>
      <c r="G96" s="17"/>
      <c r="H96" s="17"/>
      <c r="I96" s="65" t="str">
        <f t="shared" si="5"/>
        <v/>
      </c>
      <c r="J96" s="14"/>
      <c r="K96" s="14"/>
      <c r="L96" s="66" t="str">
        <f t="shared" si="3"/>
        <v/>
      </c>
      <c r="M96" s="75" t="s">
        <v>17</v>
      </c>
      <c r="N96" s="31" t="str">
        <f t="shared" si="4"/>
        <v/>
      </c>
    </row>
    <row r="97" spans="1:14" ht="69.95" customHeight="1" x14ac:dyDescent="0.25">
      <c r="A97" s="123"/>
      <c r="B97" s="119"/>
      <c r="C97" s="17"/>
      <c r="D97" s="17"/>
      <c r="E97" s="17"/>
      <c r="F97" s="17"/>
      <c r="G97" s="17"/>
      <c r="H97" s="17"/>
      <c r="I97" s="65" t="str">
        <f t="shared" si="5"/>
        <v/>
      </c>
      <c r="J97" s="14"/>
      <c r="K97" s="14"/>
      <c r="L97" s="66" t="str">
        <f t="shared" si="3"/>
        <v/>
      </c>
      <c r="M97" s="75" t="s">
        <v>17</v>
      </c>
      <c r="N97" s="31" t="str">
        <f t="shared" si="4"/>
        <v/>
      </c>
    </row>
    <row r="98" spans="1:14" ht="69.95" customHeight="1" x14ac:dyDescent="0.25">
      <c r="A98" s="123"/>
      <c r="B98" s="119"/>
      <c r="C98" s="17"/>
      <c r="D98" s="17"/>
      <c r="E98" s="17"/>
      <c r="F98" s="17"/>
      <c r="G98" s="17"/>
      <c r="H98" s="17"/>
      <c r="I98" s="65" t="str">
        <f t="shared" si="5"/>
        <v/>
      </c>
      <c r="J98" s="14"/>
      <c r="K98" s="14"/>
      <c r="L98" s="66" t="str">
        <f t="shared" si="3"/>
        <v/>
      </c>
      <c r="M98" s="75" t="s">
        <v>17</v>
      </c>
      <c r="N98" s="31" t="str">
        <f t="shared" si="4"/>
        <v/>
      </c>
    </row>
    <row r="99" spans="1:14" ht="69.95" customHeight="1" x14ac:dyDescent="0.25">
      <c r="A99" s="123"/>
      <c r="B99" s="119"/>
      <c r="C99" s="17"/>
      <c r="D99" s="17"/>
      <c r="E99" s="17"/>
      <c r="F99" s="17"/>
      <c r="G99" s="17"/>
      <c r="H99" s="17"/>
      <c r="I99" s="65" t="str">
        <f t="shared" si="5"/>
        <v/>
      </c>
      <c r="J99" s="14"/>
      <c r="K99" s="14"/>
      <c r="L99" s="66" t="str">
        <f t="shared" si="3"/>
        <v/>
      </c>
      <c r="M99" s="75" t="s">
        <v>17</v>
      </c>
      <c r="N99" s="31" t="str">
        <f t="shared" si="4"/>
        <v/>
      </c>
    </row>
    <row r="100" spans="1:14" ht="69.95" customHeight="1" x14ac:dyDescent="0.25">
      <c r="A100" s="123"/>
      <c r="B100" s="119"/>
      <c r="C100" s="17"/>
      <c r="D100" s="17"/>
      <c r="E100" s="17"/>
      <c r="F100" s="17"/>
      <c r="G100" s="17"/>
      <c r="H100" s="17"/>
      <c r="I100" s="65" t="str">
        <f t="shared" si="5"/>
        <v/>
      </c>
      <c r="J100" s="14"/>
      <c r="K100" s="14"/>
      <c r="L100" s="66" t="str">
        <f t="shared" si="3"/>
        <v/>
      </c>
      <c r="M100" s="75" t="s">
        <v>17</v>
      </c>
      <c r="N100" s="31" t="str">
        <f t="shared" si="4"/>
        <v/>
      </c>
    </row>
    <row r="101" spans="1:14" ht="69.95" customHeight="1" thickBot="1" x14ac:dyDescent="0.3">
      <c r="A101" s="122"/>
      <c r="B101" s="120"/>
      <c r="C101" s="18"/>
      <c r="D101" s="18"/>
      <c r="E101" s="18"/>
      <c r="F101" s="18"/>
      <c r="G101" s="18"/>
      <c r="H101" s="18"/>
      <c r="I101" s="67" t="str">
        <f>IF((G101+H101)/8=0%,"",(G101+H101)/8)</f>
        <v/>
      </c>
      <c r="J101" s="15"/>
      <c r="K101" s="15"/>
      <c r="L101" s="68" t="str">
        <f t="shared" si="3"/>
        <v/>
      </c>
      <c r="M101" s="75" t="s">
        <v>17</v>
      </c>
      <c r="N101" s="31" t="str">
        <f t="shared" si="4"/>
        <v/>
      </c>
    </row>
  </sheetData>
  <mergeCells count="9">
    <mergeCell ref="G2:I2"/>
    <mergeCell ref="J2:L2"/>
    <mergeCell ref="A2:A3"/>
    <mergeCell ref="E1:L1"/>
    <mergeCell ref="B2:B3"/>
    <mergeCell ref="C2:C3"/>
    <mergeCell ref="D2:D3"/>
    <mergeCell ref="E2:E3"/>
    <mergeCell ref="F2:F3"/>
  </mergeCells>
  <conditionalFormatting sqref="I4:I101 L4:L101">
    <cfRule type="cellIs" dxfId="11" priority="1" operator="lessThan">
      <formula>0.5</formula>
    </cfRule>
    <cfRule type="cellIs" dxfId="10" priority="2" operator="between">
      <formula>0.5</formula>
      <formula>0.74</formula>
    </cfRule>
    <cfRule type="cellIs" dxfId="9" priority="3" operator="between">
      <formula>0.75</formula>
      <formula>1</formula>
    </cfRule>
  </conditionalFormatting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N101"/>
  <sheetViews>
    <sheetView zoomScale="70" zoomScaleNormal="70" workbookViewId="0">
      <pane ySplit="3" topLeftCell="A4" activePane="bottomLeft" state="frozen"/>
      <selection pane="bottomLeft" activeCell="A4" sqref="A4"/>
    </sheetView>
  </sheetViews>
  <sheetFormatPr baseColWidth="10" defaultRowHeight="15" x14ac:dyDescent="0.25"/>
  <cols>
    <col min="1" max="1" width="25.7109375" style="31" customWidth="1"/>
    <col min="2" max="3" width="50.7109375" style="31" customWidth="1"/>
    <col min="4" max="4" width="35.7109375" style="31" customWidth="1"/>
    <col min="5" max="6" width="40.7109375" style="31" customWidth="1"/>
    <col min="7" max="11" width="20.7109375" style="31" customWidth="1"/>
    <col min="12" max="12" width="30.7109375" style="31" customWidth="1"/>
    <col min="13" max="16384" width="11.42578125" style="31"/>
  </cols>
  <sheetData>
    <row r="1" spans="1:14" ht="69" customHeight="1" thickBot="1" x14ac:dyDescent="0.3">
      <c r="A1" s="124"/>
      <c r="B1" s="124"/>
      <c r="C1" s="127" t="s">
        <v>102</v>
      </c>
      <c r="D1" s="128">
        <f>COUNTA('Environnement,Contexte'!A4:A101)+COUNTA('Sous-Traitants,Fournisseurs'!A4:A101)+COUNTA('Scientifiques,Techniques'!A4:A101)+COUNTA('Organisationnels,Humains'!A4:A101)+1</f>
        <v>14</v>
      </c>
      <c r="E1" s="191" t="s">
        <v>18</v>
      </c>
      <c r="F1" s="192"/>
      <c r="G1" s="192"/>
      <c r="H1" s="192"/>
      <c r="I1" s="192"/>
      <c r="J1" s="192"/>
      <c r="K1" s="192"/>
      <c r="L1" s="193"/>
    </row>
    <row r="2" spans="1:14" ht="33.75" customHeight="1" x14ac:dyDescent="0.25">
      <c r="A2" s="189" t="s">
        <v>100</v>
      </c>
      <c r="B2" s="183" t="s">
        <v>7</v>
      </c>
      <c r="C2" s="185" t="s">
        <v>8</v>
      </c>
      <c r="D2" s="185" t="s">
        <v>9</v>
      </c>
      <c r="E2" s="185" t="s">
        <v>10</v>
      </c>
      <c r="F2" s="187" t="s">
        <v>15</v>
      </c>
      <c r="G2" s="181" t="s">
        <v>11</v>
      </c>
      <c r="H2" s="181"/>
      <c r="I2" s="181"/>
      <c r="J2" s="181" t="s">
        <v>68</v>
      </c>
      <c r="K2" s="181"/>
      <c r="L2" s="182"/>
      <c r="M2" s="58"/>
    </row>
    <row r="3" spans="1:14" ht="39.950000000000003" customHeight="1" thickBot="1" x14ac:dyDescent="0.3">
      <c r="A3" s="190"/>
      <c r="B3" s="184"/>
      <c r="C3" s="186"/>
      <c r="D3" s="186"/>
      <c r="E3" s="186"/>
      <c r="F3" s="188"/>
      <c r="G3" s="11" t="s">
        <v>12</v>
      </c>
      <c r="H3" s="11" t="s">
        <v>13</v>
      </c>
      <c r="I3" s="11" t="s">
        <v>14</v>
      </c>
      <c r="J3" s="11" t="s">
        <v>12</v>
      </c>
      <c r="K3" s="11" t="s">
        <v>13</v>
      </c>
      <c r="L3" s="12" t="s">
        <v>74</v>
      </c>
    </row>
    <row r="4" spans="1:14" ht="69.95" customHeight="1" x14ac:dyDescent="0.25">
      <c r="A4" s="121">
        <v>11</v>
      </c>
      <c r="B4" s="118" t="s">
        <v>58</v>
      </c>
      <c r="C4" s="16" t="s">
        <v>42</v>
      </c>
      <c r="D4" s="16" t="s">
        <v>44</v>
      </c>
      <c r="E4" s="16" t="s">
        <v>45</v>
      </c>
      <c r="F4" s="16" t="s">
        <v>47</v>
      </c>
      <c r="G4" s="16">
        <v>3</v>
      </c>
      <c r="H4" s="16">
        <v>4</v>
      </c>
      <c r="I4" s="59">
        <f>IF((G4+H4)/8=0%,"",(G4+H4)/8)</f>
        <v>0.875</v>
      </c>
      <c r="J4" s="61"/>
      <c r="K4" s="13"/>
      <c r="L4" s="63" t="str">
        <f>IF((J4+K4)/8=0%,"",(J4+K4)/8)</f>
        <v/>
      </c>
      <c r="M4" s="75" t="s">
        <v>18</v>
      </c>
      <c r="N4" s="31">
        <f>IF(A4="","",A4)</f>
        <v>11</v>
      </c>
    </row>
    <row r="5" spans="1:14" ht="69.95" customHeight="1" x14ac:dyDescent="0.25">
      <c r="A5" s="123">
        <v>12</v>
      </c>
      <c r="B5" s="119" t="s">
        <v>59</v>
      </c>
      <c r="C5" s="17" t="s">
        <v>43</v>
      </c>
      <c r="D5" s="17" t="s">
        <v>44</v>
      </c>
      <c r="E5" s="17" t="s">
        <v>46</v>
      </c>
      <c r="F5" s="17" t="s">
        <v>48</v>
      </c>
      <c r="G5" s="17">
        <v>2</v>
      </c>
      <c r="H5" s="17">
        <v>2</v>
      </c>
      <c r="I5" s="60">
        <f>IF((G5+H5)/8=0%,"",(G5+H5)/8)</f>
        <v>0.5</v>
      </c>
      <c r="J5" s="62"/>
      <c r="K5" s="14"/>
      <c r="L5" s="64" t="str">
        <f t="shared" ref="L5:L68" si="0">IF((J5+K5)/8=0%,"",(J5+K5)/8)</f>
        <v/>
      </c>
      <c r="M5" s="75" t="s">
        <v>18</v>
      </c>
      <c r="N5" s="31">
        <f t="shared" ref="N5:N68" si="1">IF(A5="","",A5)</f>
        <v>12</v>
      </c>
    </row>
    <row r="6" spans="1:14" ht="69.95" customHeight="1" x14ac:dyDescent="0.25">
      <c r="A6" s="123">
        <v>13</v>
      </c>
      <c r="B6" s="119" t="s">
        <v>60</v>
      </c>
      <c r="C6" s="17" t="s">
        <v>49</v>
      </c>
      <c r="D6" s="17" t="s">
        <v>50</v>
      </c>
      <c r="E6" s="17" t="s">
        <v>51</v>
      </c>
      <c r="F6" s="17" t="s">
        <v>52</v>
      </c>
      <c r="G6" s="17">
        <v>1</v>
      </c>
      <c r="H6" s="17">
        <v>1</v>
      </c>
      <c r="I6" s="65">
        <f t="shared" ref="I6:I69" si="2">IF((G6+H6)/8=0%,"",(G6+H6)/8)</f>
        <v>0.25</v>
      </c>
      <c r="J6" s="14"/>
      <c r="K6" s="14"/>
      <c r="L6" s="66" t="str">
        <f t="shared" si="0"/>
        <v/>
      </c>
      <c r="M6" s="75" t="s">
        <v>18</v>
      </c>
      <c r="N6" s="31">
        <f t="shared" si="1"/>
        <v>13</v>
      </c>
    </row>
    <row r="7" spans="1:14" ht="69.95" customHeight="1" x14ac:dyDescent="0.25">
      <c r="A7" s="123"/>
      <c r="B7" s="119"/>
      <c r="C7" s="17"/>
      <c r="D7" s="17"/>
      <c r="E7" s="17"/>
      <c r="F7" s="17"/>
      <c r="G7" s="17"/>
      <c r="H7" s="17"/>
      <c r="I7" s="65" t="str">
        <f t="shared" si="2"/>
        <v/>
      </c>
      <c r="J7" s="14"/>
      <c r="K7" s="14"/>
      <c r="L7" s="66" t="str">
        <f t="shared" si="0"/>
        <v/>
      </c>
      <c r="M7" s="75" t="s">
        <v>18</v>
      </c>
      <c r="N7" s="31" t="str">
        <f t="shared" si="1"/>
        <v/>
      </c>
    </row>
    <row r="8" spans="1:14" ht="69.95" customHeight="1" x14ac:dyDescent="0.25">
      <c r="A8" s="123"/>
      <c r="B8" s="119"/>
      <c r="C8" s="17"/>
      <c r="D8" s="17"/>
      <c r="E8" s="17"/>
      <c r="F8" s="17"/>
      <c r="G8" s="17"/>
      <c r="H8" s="17"/>
      <c r="I8" s="65" t="str">
        <f t="shared" si="2"/>
        <v/>
      </c>
      <c r="J8" s="14"/>
      <c r="K8" s="14"/>
      <c r="L8" s="66" t="str">
        <f t="shared" si="0"/>
        <v/>
      </c>
      <c r="M8" s="75" t="s">
        <v>18</v>
      </c>
      <c r="N8" s="31" t="str">
        <f t="shared" si="1"/>
        <v/>
      </c>
    </row>
    <row r="9" spans="1:14" ht="69.95" customHeight="1" x14ac:dyDescent="0.25">
      <c r="A9" s="123"/>
      <c r="B9" s="119"/>
      <c r="C9" s="17"/>
      <c r="D9" s="17"/>
      <c r="E9" s="17"/>
      <c r="F9" s="17"/>
      <c r="G9" s="17"/>
      <c r="H9" s="17"/>
      <c r="I9" s="65" t="str">
        <f t="shared" si="2"/>
        <v/>
      </c>
      <c r="J9" s="14"/>
      <c r="K9" s="14"/>
      <c r="L9" s="66" t="str">
        <f t="shared" si="0"/>
        <v/>
      </c>
      <c r="M9" s="75" t="s">
        <v>18</v>
      </c>
      <c r="N9" s="31" t="str">
        <f t="shared" si="1"/>
        <v/>
      </c>
    </row>
    <row r="10" spans="1:14" ht="69.95" customHeight="1" x14ac:dyDescent="0.25">
      <c r="A10" s="123"/>
      <c r="B10" s="119"/>
      <c r="C10" s="17"/>
      <c r="D10" s="17"/>
      <c r="E10" s="17"/>
      <c r="F10" s="17"/>
      <c r="G10" s="17"/>
      <c r="H10" s="17"/>
      <c r="I10" s="65" t="str">
        <f t="shared" si="2"/>
        <v/>
      </c>
      <c r="J10" s="14"/>
      <c r="K10" s="14"/>
      <c r="L10" s="66" t="str">
        <f t="shared" si="0"/>
        <v/>
      </c>
      <c r="M10" s="75" t="s">
        <v>18</v>
      </c>
      <c r="N10" s="31" t="str">
        <f t="shared" si="1"/>
        <v/>
      </c>
    </row>
    <row r="11" spans="1:14" ht="69.95" customHeight="1" x14ac:dyDescent="0.25">
      <c r="A11" s="123"/>
      <c r="B11" s="119"/>
      <c r="C11" s="17"/>
      <c r="D11" s="17"/>
      <c r="E11" s="17"/>
      <c r="F11" s="17"/>
      <c r="G11" s="17"/>
      <c r="H11" s="17"/>
      <c r="I11" s="65" t="str">
        <f t="shared" si="2"/>
        <v/>
      </c>
      <c r="J11" s="14"/>
      <c r="K11" s="14"/>
      <c r="L11" s="66" t="str">
        <f t="shared" si="0"/>
        <v/>
      </c>
      <c r="M11" s="75" t="s">
        <v>18</v>
      </c>
      <c r="N11" s="31" t="str">
        <f t="shared" si="1"/>
        <v/>
      </c>
    </row>
    <row r="12" spans="1:14" ht="69.95" customHeight="1" x14ac:dyDescent="0.25">
      <c r="A12" s="123"/>
      <c r="B12" s="119"/>
      <c r="C12" s="17"/>
      <c r="D12" s="17"/>
      <c r="E12" s="17"/>
      <c r="F12" s="17"/>
      <c r="G12" s="17"/>
      <c r="H12" s="17"/>
      <c r="I12" s="65" t="str">
        <f t="shared" si="2"/>
        <v/>
      </c>
      <c r="J12" s="14"/>
      <c r="K12" s="14"/>
      <c r="L12" s="66" t="str">
        <f t="shared" si="0"/>
        <v/>
      </c>
      <c r="M12" s="75" t="s">
        <v>18</v>
      </c>
      <c r="N12" s="31" t="str">
        <f t="shared" si="1"/>
        <v/>
      </c>
    </row>
    <row r="13" spans="1:14" ht="69.95" customHeight="1" x14ac:dyDescent="0.25">
      <c r="A13" s="123"/>
      <c r="B13" s="119"/>
      <c r="C13" s="17"/>
      <c r="D13" s="17"/>
      <c r="E13" s="17"/>
      <c r="F13" s="17"/>
      <c r="G13" s="17"/>
      <c r="H13" s="17"/>
      <c r="I13" s="65" t="str">
        <f t="shared" si="2"/>
        <v/>
      </c>
      <c r="J13" s="14"/>
      <c r="K13" s="14"/>
      <c r="L13" s="66" t="str">
        <f t="shared" si="0"/>
        <v/>
      </c>
      <c r="M13" s="75" t="s">
        <v>18</v>
      </c>
      <c r="N13" s="31" t="str">
        <f t="shared" si="1"/>
        <v/>
      </c>
    </row>
    <row r="14" spans="1:14" ht="69.95" customHeight="1" x14ac:dyDescent="0.25">
      <c r="A14" s="123"/>
      <c r="B14" s="119"/>
      <c r="C14" s="17"/>
      <c r="D14" s="17"/>
      <c r="E14" s="17"/>
      <c r="F14" s="17"/>
      <c r="G14" s="17"/>
      <c r="H14" s="17"/>
      <c r="I14" s="65" t="str">
        <f t="shared" si="2"/>
        <v/>
      </c>
      <c r="J14" s="14"/>
      <c r="K14" s="14"/>
      <c r="L14" s="66" t="str">
        <f t="shared" si="0"/>
        <v/>
      </c>
      <c r="M14" s="75" t="s">
        <v>18</v>
      </c>
      <c r="N14" s="31" t="str">
        <f t="shared" si="1"/>
        <v/>
      </c>
    </row>
    <row r="15" spans="1:14" ht="69.95" customHeight="1" x14ac:dyDescent="0.25">
      <c r="A15" s="123"/>
      <c r="B15" s="119"/>
      <c r="C15" s="17"/>
      <c r="D15" s="17"/>
      <c r="E15" s="17"/>
      <c r="F15" s="17"/>
      <c r="G15" s="17"/>
      <c r="H15" s="17"/>
      <c r="I15" s="65" t="str">
        <f t="shared" si="2"/>
        <v/>
      </c>
      <c r="J15" s="14"/>
      <c r="K15" s="14"/>
      <c r="L15" s="66" t="str">
        <f t="shared" si="0"/>
        <v/>
      </c>
      <c r="M15" s="75" t="s">
        <v>18</v>
      </c>
      <c r="N15" s="31" t="str">
        <f t="shared" si="1"/>
        <v/>
      </c>
    </row>
    <row r="16" spans="1:14" ht="69.95" customHeight="1" x14ac:dyDescent="0.25">
      <c r="A16" s="123"/>
      <c r="B16" s="119"/>
      <c r="C16" s="17"/>
      <c r="D16" s="17"/>
      <c r="E16" s="17"/>
      <c r="F16" s="17"/>
      <c r="G16" s="17"/>
      <c r="H16" s="17"/>
      <c r="I16" s="65" t="str">
        <f t="shared" si="2"/>
        <v/>
      </c>
      <c r="J16" s="14"/>
      <c r="K16" s="14"/>
      <c r="L16" s="66" t="str">
        <f t="shared" si="0"/>
        <v/>
      </c>
      <c r="M16" s="75" t="s">
        <v>18</v>
      </c>
      <c r="N16" s="31" t="str">
        <f t="shared" si="1"/>
        <v/>
      </c>
    </row>
    <row r="17" spans="1:14" ht="69.95" customHeight="1" x14ac:dyDescent="0.25">
      <c r="A17" s="123"/>
      <c r="B17" s="119"/>
      <c r="C17" s="17"/>
      <c r="D17" s="17"/>
      <c r="E17" s="17"/>
      <c r="F17" s="17"/>
      <c r="G17" s="17"/>
      <c r="H17" s="17"/>
      <c r="I17" s="65" t="str">
        <f t="shared" si="2"/>
        <v/>
      </c>
      <c r="J17" s="14"/>
      <c r="K17" s="14"/>
      <c r="L17" s="66" t="str">
        <f t="shared" si="0"/>
        <v/>
      </c>
      <c r="M17" s="75" t="s">
        <v>18</v>
      </c>
      <c r="N17" s="31" t="str">
        <f t="shared" si="1"/>
        <v/>
      </c>
    </row>
    <row r="18" spans="1:14" ht="69.95" customHeight="1" x14ac:dyDescent="0.25">
      <c r="A18" s="123"/>
      <c r="B18" s="119"/>
      <c r="C18" s="17"/>
      <c r="D18" s="17"/>
      <c r="E18" s="17"/>
      <c r="F18" s="17"/>
      <c r="G18" s="17"/>
      <c r="H18" s="17"/>
      <c r="I18" s="65" t="str">
        <f t="shared" si="2"/>
        <v/>
      </c>
      <c r="J18" s="14"/>
      <c r="K18" s="14"/>
      <c r="L18" s="66" t="str">
        <f t="shared" si="0"/>
        <v/>
      </c>
      <c r="M18" s="75" t="s">
        <v>18</v>
      </c>
      <c r="N18" s="31" t="str">
        <f t="shared" si="1"/>
        <v/>
      </c>
    </row>
    <row r="19" spans="1:14" ht="69.95" customHeight="1" x14ac:dyDescent="0.25">
      <c r="A19" s="123"/>
      <c r="B19" s="119"/>
      <c r="C19" s="17"/>
      <c r="D19" s="17"/>
      <c r="E19" s="17"/>
      <c r="F19" s="17"/>
      <c r="G19" s="17"/>
      <c r="H19" s="17"/>
      <c r="I19" s="65" t="str">
        <f t="shared" si="2"/>
        <v/>
      </c>
      <c r="J19" s="14"/>
      <c r="K19" s="14"/>
      <c r="L19" s="66" t="str">
        <f t="shared" si="0"/>
        <v/>
      </c>
      <c r="M19" s="75" t="s">
        <v>18</v>
      </c>
      <c r="N19" s="31" t="str">
        <f t="shared" si="1"/>
        <v/>
      </c>
    </row>
    <row r="20" spans="1:14" ht="69.95" customHeight="1" x14ac:dyDescent="0.25">
      <c r="A20" s="123"/>
      <c r="B20" s="119"/>
      <c r="C20" s="17"/>
      <c r="D20" s="17"/>
      <c r="E20" s="17"/>
      <c r="F20" s="17"/>
      <c r="G20" s="17"/>
      <c r="H20" s="17"/>
      <c r="I20" s="65" t="str">
        <f t="shared" si="2"/>
        <v/>
      </c>
      <c r="J20" s="14"/>
      <c r="K20" s="14"/>
      <c r="L20" s="66" t="str">
        <f t="shared" si="0"/>
        <v/>
      </c>
      <c r="M20" s="75" t="s">
        <v>18</v>
      </c>
      <c r="N20" s="31" t="str">
        <f t="shared" si="1"/>
        <v/>
      </c>
    </row>
    <row r="21" spans="1:14" ht="69.95" customHeight="1" x14ac:dyDescent="0.25">
      <c r="A21" s="123"/>
      <c r="B21" s="119"/>
      <c r="C21" s="17"/>
      <c r="D21" s="17"/>
      <c r="E21" s="17"/>
      <c r="F21" s="17"/>
      <c r="G21" s="17"/>
      <c r="H21" s="17"/>
      <c r="I21" s="65" t="str">
        <f t="shared" si="2"/>
        <v/>
      </c>
      <c r="J21" s="14"/>
      <c r="K21" s="14"/>
      <c r="L21" s="66" t="str">
        <f t="shared" si="0"/>
        <v/>
      </c>
      <c r="M21" s="75" t="s">
        <v>18</v>
      </c>
      <c r="N21" s="31" t="str">
        <f t="shared" si="1"/>
        <v/>
      </c>
    </row>
    <row r="22" spans="1:14" ht="69.95" customHeight="1" x14ac:dyDescent="0.25">
      <c r="A22" s="123"/>
      <c r="B22" s="119"/>
      <c r="C22" s="17"/>
      <c r="D22" s="17"/>
      <c r="E22" s="17"/>
      <c r="F22" s="17"/>
      <c r="G22" s="17"/>
      <c r="H22" s="17"/>
      <c r="I22" s="65" t="str">
        <f t="shared" si="2"/>
        <v/>
      </c>
      <c r="J22" s="14"/>
      <c r="K22" s="14"/>
      <c r="L22" s="66" t="str">
        <f t="shared" si="0"/>
        <v/>
      </c>
      <c r="M22" s="75" t="s">
        <v>18</v>
      </c>
      <c r="N22" s="31" t="str">
        <f t="shared" si="1"/>
        <v/>
      </c>
    </row>
    <row r="23" spans="1:14" ht="69.95" customHeight="1" x14ac:dyDescent="0.25">
      <c r="A23" s="123"/>
      <c r="B23" s="119"/>
      <c r="C23" s="17"/>
      <c r="D23" s="17"/>
      <c r="E23" s="17"/>
      <c r="F23" s="17"/>
      <c r="G23" s="17"/>
      <c r="H23" s="17"/>
      <c r="I23" s="65" t="str">
        <f t="shared" si="2"/>
        <v/>
      </c>
      <c r="J23" s="14"/>
      <c r="K23" s="14"/>
      <c r="L23" s="66" t="str">
        <f t="shared" si="0"/>
        <v/>
      </c>
      <c r="M23" s="75" t="s">
        <v>18</v>
      </c>
      <c r="N23" s="31" t="str">
        <f t="shared" si="1"/>
        <v/>
      </c>
    </row>
    <row r="24" spans="1:14" ht="69.95" customHeight="1" x14ac:dyDescent="0.25">
      <c r="A24" s="123"/>
      <c r="B24" s="119"/>
      <c r="C24" s="17"/>
      <c r="D24" s="17"/>
      <c r="E24" s="17"/>
      <c r="F24" s="17"/>
      <c r="G24" s="17"/>
      <c r="H24" s="17"/>
      <c r="I24" s="65" t="str">
        <f t="shared" si="2"/>
        <v/>
      </c>
      <c r="J24" s="14"/>
      <c r="K24" s="14"/>
      <c r="L24" s="66" t="str">
        <f t="shared" si="0"/>
        <v/>
      </c>
      <c r="M24" s="75" t="s">
        <v>18</v>
      </c>
      <c r="N24" s="31" t="str">
        <f t="shared" si="1"/>
        <v/>
      </c>
    </row>
    <row r="25" spans="1:14" ht="69.95" customHeight="1" x14ac:dyDescent="0.25">
      <c r="A25" s="123"/>
      <c r="B25" s="119"/>
      <c r="C25" s="17"/>
      <c r="D25" s="17"/>
      <c r="E25" s="17"/>
      <c r="F25" s="17"/>
      <c r="G25" s="17"/>
      <c r="H25" s="17"/>
      <c r="I25" s="65" t="str">
        <f t="shared" si="2"/>
        <v/>
      </c>
      <c r="J25" s="14"/>
      <c r="K25" s="14"/>
      <c r="L25" s="66" t="str">
        <f t="shared" si="0"/>
        <v/>
      </c>
      <c r="M25" s="75" t="s">
        <v>18</v>
      </c>
      <c r="N25" s="31" t="str">
        <f t="shared" si="1"/>
        <v/>
      </c>
    </row>
    <row r="26" spans="1:14" ht="69.95" customHeight="1" x14ac:dyDescent="0.25">
      <c r="A26" s="123"/>
      <c r="B26" s="119"/>
      <c r="C26" s="17"/>
      <c r="D26" s="17"/>
      <c r="E26" s="17"/>
      <c r="F26" s="17"/>
      <c r="G26" s="17"/>
      <c r="H26" s="17"/>
      <c r="I26" s="65" t="str">
        <f t="shared" si="2"/>
        <v/>
      </c>
      <c r="J26" s="14"/>
      <c r="K26" s="14"/>
      <c r="L26" s="66" t="str">
        <f t="shared" si="0"/>
        <v/>
      </c>
      <c r="M26" s="75" t="s">
        <v>18</v>
      </c>
      <c r="N26" s="31" t="str">
        <f t="shared" si="1"/>
        <v/>
      </c>
    </row>
    <row r="27" spans="1:14" ht="69.95" customHeight="1" x14ac:dyDescent="0.25">
      <c r="A27" s="123"/>
      <c r="B27" s="119"/>
      <c r="C27" s="17"/>
      <c r="D27" s="17"/>
      <c r="E27" s="17"/>
      <c r="F27" s="17"/>
      <c r="G27" s="17"/>
      <c r="H27" s="17"/>
      <c r="I27" s="65" t="str">
        <f t="shared" si="2"/>
        <v/>
      </c>
      <c r="J27" s="14"/>
      <c r="K27" s="14"/>
      <c r="L27" s="66" t="str">
        <f t="shared" si="0"/>
        <v/>
      </c>
      <c r="M27" s="75" t="s">
        <v>18</v>
      </c>
      <c r="N27" s="31" t="str">
        <f t="shared" si="1"/>
        <v/>
      </c>
    </row>
    <row r="28" spans="1:14" ht="69.95" customHeight="1" x14ac:dyDescent="0.25">
      <c r="A28" s="123"/>
      <c r="B28" s="119"/>
      <c r="C28" s="17"/>
      <c r="D28" s="17"/>
      <c r="E28" s="17"/>
      <c r="F28" s="17"/>
      <c r="G28" s="17"/>
      <c r="H28" s="17"/>
      <c r="I28" s="65" t="str">
        <f t="shared" si="2"/>
        <v/>
      </c>
      <c r="J28" s="14"/>
      <c r="K28" s="14"/>
      <c r="L28" s="66" t="str">
        <f t="shared" si="0"/>
        <v/>
      </c>
      <c r="M28" s="75" t="s">
        <v>18</v>
      </c>
      <c r="N28" s="31" t="str">
        <f t="shared" si="1"/>
        <v/>
      </c>
    </row>
    <row r="29" spans="1:14" ht="69.95" customHeight="1" x14ac:dyDescent="0.25">
      <c r="A29" s="123"/>
      <c r="B29" s="119"/>
      <c r="C29" s="17"/>
      <c r="D29" s="17"/>
      <c r="E29" s="17"/>
      <c r="F29" s="17"/>
      <c r="G29" s="17"/>
      <c r="H29" s="17"/>
      <c r="I29" s="65" t="str">
        <f t="shared" si="2"/>
        <v/>
      </c>
      <c r="J29" s="14"/>
      <c r="K29" s="14"/>
      <c r="L29" s="66" t="str">
        <f t="shared" si="0"/>
        <v/>
      </c>
      <c r="M29" s="75" t="s">
        <v>18</v>
      </c>
      <c r="N29" s="31" t="str">
        <f t="shared" si="1"/>
        <v/>
      </c>
    </row>
    <row r="30" spans="1:14" ht="69.95" customHeight="1" x14ac:dyDescent="0.25">
      <c r="A30" s="123"/>
      <c r="B30" s="119"/>
      <c r="C30" s="17"/>
      <c r="D30" s="17"/>
      <c r="E30" s="17"/>
      <c r="F30" s="17"/>
      <c r="G30" s="17"/>
      <c r="H30" s="17"/>
      <c r="I30" s="65" t="str">
        <f t="shared" si="2"/>
        <v/>
      </c>
      <c r="J30" s="14"/>
      <c r="K30" s="14"/>
      <c r="L30" s="66" t="str">
        <f t="shared" si="0"/>
        <v/>
      </c>
      <c r="M30" s="75" t="s">
        <v>18</v>
      </c>
      <c r="N30" s="31" t="str">
        <f t="shared" si="1"/>
        <v/>
      </c>
    </row>
    <row r="31" spans="1:14" ht="69.95" customHeight="1" x14ac:dyDescent="0.25">
      <c r="A31" s="123"/>
      <c r="B31" s="119"/>
      <c r="C31" s="17"/>
      <c r="D31" s="17"/>
      <c r="E31" s="17"/>
      <c r="F31" s="17"/>
      <c r="G31" s="17"/>
      <c r="H31" s="17"/>
      <c r="I31" s="65" t="str">
        <f t="shared" si="2"/>
        <v/>
      </c>
      <c r="J31" s="14"/>
      <c r="K31" s="14"/>
      <c r="L31" s="66" t="str">
        <f t="shared" si="0"/>
        <v/>
      </c>
      <c r="M31" s="75" t="s">
        <v>18</v>
      </c>
      <c r="N31" s="31" t="str">
        <f t="shared" si="1"/>
        <v/>
      </c>
    </row>
    <row r="32" spans="1:14" ht="69.95" customHeight="1" x14ac:dyDescent="0.25">
      <c r="A32" s="123"/>
      <c r="B32" s="119"/>
      <c r="C32" s="17"/>
      <c r="D32" s="17"/>
      <c r="E32" s="17"/>
      <c r="F32" s="17"/>
      <c r="G32" s="17"/>
      <c r="H32" s="17"/>
      <c r="I32" s="65" t="str">
        <f t="shared" si="2"/>
        <v/>
      </c>
      <c r="J32" s="14"/>
      <c r="K32" s="14"/>
      <c r="L32" s="66" t="str">
        <f t="shared" si="0"/>
        <v/>
      </c>
      <c r="M32" s="75" t="s">
        <v>18</v>
      </c>
      <c r="N32" s="31" t="str">
        <f t="shared" si="1"/>
        <v/>
      </c>
    </row>
    <row r="33" spans="1:14" ht="69.95" customHeight="1" x14ac:dyDescent="0.25">
      <c r="A33" s="123"/>
      <c r="B33" s="119"/>
      <c r="C33" s="17"/>
      <c r="D33" s="17"/>
      <c r="E33" s="17"/>
      <c r="F33" s="17"/>
      <c r="G33" s="17"/>
      <c r="H33" s="17"/>
      <c r="I33" s="65" t="str">
        <f t="shared" si="2"/>
        <v/>
      </c>
      <c r="J33" s="14"/>
      <c r="K33" s="14"/>
      <c r="L33" s="66" t="str">
        <f t="shared" si="0"/>
        <v/>
      </c>
      <c r="M33" s="75" t="s">
        <v>18</v>
      </c>
      <c r="N33" s="31" t="str">
        <f t="shared" si="1"/>
        <v/>
      </c>
    </row>
    <row r="34" spans="1:14" ht="69.95" customHeight="1" x14ac:dyDescent="0.25">
      <c r="A34" s="123"/>
      <c r="B34" s="119"/>
      <c r="C34" s="17"/>
      <c r="D34" s="17"/>
      <c r="E34" s="17"/>
      <c r="F34" s="17"/>
      <c r="G34" s="17"/>
      <c r="H34" s="17"/>
      <c r="I34" s="65" t="str">
        <f t="shared" si="2"/>
        <v/>
      </c>
      <c r="J34" s="14"/>
      <c r="K34" s="14"/>
      <c r="L34" s="66" t="str">
        <f t="shared" si="0"/>
        <v/>
      </c>
      <c r="M34" s="75" t="s">
        <v>18</v>
      </c>
      <c r="N34" s="31" t="str">
        <f t="shared" si="1"/>
        <v/>
      </c>
    </row>
    <row r="35" spans="1:14" ht="69.95" customHeight="1" x14ac:dyDescent="0.25">
      <c r="A35" s="123"/>
      <c r="B35" s="119"/>
      <c r="C35" s="17"/>
      <c r="D35" s="17"/>
      <c r="E35" s="17"/>
      <c r="F35" s="17"/>
      <c r="G35" s="17"/>
      <c r="H35" s="17"/>
      <c r="I35" s="65" t="str">
        <f t="shared" si="2"/>
        <v/>
      </c>
      <c r="J35" s="14"/>
      <c r="K35" s="14"/>
      <c r="L35" s="66" t="str">
        <f t="shared" si="0"/>
        <v/>
      </c>
      <c r="M35" s="75" t="s">
        <v>18</v>
      </c>
      <c r="N35" s="31" t="str">
        <f t="shared" si="1"/>
        <v/>
      </c>
    </row>
    <row r="36" spans="1:14" ht="69.95" customHeight="1" x14ac:dyDescent="0.25">
      <c r="A36" s="123"/>
      <c r="B36" s="119"/>
      <c r="C36" s="17"/>
      <c r="D36" s="17"/>
      <c r="E36" s="17"/>
      <c r="F36" s="17"/>
      <c r="G36" s="17"/>
      <c r="H36" s="17"/>
      <c r="I36" s="65" t="str">
        <f t="shared" si="2"/>
        <v/>
      </c>
      <c r="J36" s="14"/>
      <c r="K36" s="14"/>
      <c r="L36" s="66" t="str">
        <f t="shared" si="0"/>
        <v/>
      </c>
      <c r="M36" s="75" t="s">
        <v>18</v>
      </c>
      <c r="N36" s="31" t="str">
        <f t="shared" si="1"/>
        <v/>
      </c>
    </row>
    <row r="37" spans="1:14" ht="69.95" customHeight="1" x14ac:dyDescent="0.25">
      <c r="A37" s="123"/>
      <c r="B37" s="119"/>
      <c r="C37" s="17"/>
      <c r="D37" s="17"/>
      <c r="E37" s="17"/>
      <c r="F37" s="17"/>
      <c r="G37" s="17"/>
      <c r="H37" s="17"/>
      <c r="I37" s="65" t="str">
        <f t="shared" si="2"/>
        <v/>
      </c>
      <c r="J37" s="14"/>
      <c r="K37" s="14"/>
      <c r="L37" s="66" t="str">
        <f t="shared" si="0"/>
        <v/>
      </c>
      <c r="M37" s="75" t="s">
        <v>18</v>
      </c>
      <c r="N37" s="31" t="str">
        <f t="shared" si="1"/>
        <v/>
      </c>
    </row>
    <row r="38" spans="1:14" ht="69.95" customHeight="1" x14ac:dyDescent="0.25">
      <c r="A38" s="123"/>
      <c r="B38" s="119"/>
      <c r="C38" s="17"/>
      <c r="D38" s="17"/>
      <c r="E38" s="17"/>
      <c r="F38" s="17"/>
      <c r="G38" s="17"/>
      <c r="H38" s="17"/>
      <c r="I38" s="65" t="str">
        <f t="shared" si="2"/>
        <v/>
      </c>
      <c r="J38" s="14"/>
      <c r="K38" s="14"/>
      <c r="L38" s="66" t="str">
        <f t="shared" si="0"/>
        <v/>
      </c>
      <c r="M38" s="75" t="s">
        <v>18</v>
      </c>
      <c r="N38" s="31" t="str">
        <f t="shared" si="1"/>
        <v/>
      </c>
    </row>
    <row r="39" spans="1:14" ht="69.95" customHeight="1" x14ac:dyDescent="0.25">
      <c r="A39" s="123"/>
      <c r="B39" s="119"/>
      <c r="C39" s="17"/>
      <c r="D39" s="17"/>
      <c r="E39" s="17"/>
      <c r="F39" s="17"/>
      <c r="G39" s="17"/>
      <c r="H39" s="17"/>
      <c r="I39" s="65" t="str">
        <f t="shared" si="2"/>
        <v/>
      </c>
      <c r="J39" s="14"/>
      <c r="K39" s="14"/>
      <c r="L39" s="66" t="str">
        <f t="shared" si="0"/>
        <v/>
      </c>
      <c r="M39" s="75" t="s">
        <v>18</v>
      </c>
      <c r="N39" s="31" t="str">
        <f t="shared" si="1"/>
        <v/>
      </c>
    </row>
    <row r="40" spans="1:14" ht="69.95" customHeight="1" x14ac:dyDescent="0.25">
      <c r="A40" s="123"/>
      <c r="B40" s="119"/>
      <c r="C40" s="17"/>
      <c r="D40" s="17"/>
      <c r="E40" s="17"/>
      <c r="F40" s="17"/>
      <c r="G40" s="17"/>
      <c r="H40" s="17"/>
      <c r="I40" s="65" t="str">
        <f t="shared" si="2"/>
        <v/>
      </c>
      <c r="J40" s="14"/>
      <c r="K40" s="14"/>
      <c r="L40" s="66" t="str">
        <f t="shared" si="0"/>
        <v/>
      </c>
      <c r="M40" s="75" t="s">
        <v>18</v>
      </c>
      <c r="N40" s="31" t="str">
        <f t="shared" si="1"/>
        <v/>
      </c>
    </row>
    <row r="41" spans="1:14" ht="69.95" customHeight="1" x14ac:dyDescent="0.25">
      <c r="A41" s="123"/>
      <c r="B41" s="119"/>
      <c r="C41" s="17"/>
      <c r="D41" s="17"/>
      <c r="E41" s="17"/>
      <c r="F41" s="17"/>
      <c r="G41" s="17"/>
      <c r="H41" s="17"/>
      <c r="I41" s="65" t="str">
        <f t="shared" si="2"/>
        <v/>
      </c>
      <c r="J41" s="14"/>
      <c r="K41" s="14"/>
      <c r="L41" s="66" t="str">
        <f t="shared" si="0"/>
        <v/>
      </c>
      <c r="M41" s="75" t="s">
        <v>18</v>
      </c>
      <c r="N41" s="31" t="str">
        <f t="shared" si="1"/>
        <v/>
      </c>
    </row>
    <row r="42" spans="1:14" ht="69.95" customHeight="1" x14ac:dyDescent="0.25">
      <c r="A42" s="123"/>
      <c r="B42" s="119"/>
      <c r="C42" s="17"/>
      <c r="D42" s="17"/>
      <c r="E42" s="17"/>
      <c r="F42" s="17"/>
      <c r="G42" s="17"/>
      <c r="H42" s="17"/>
      <c r="I42" s="65" t="str">
        <f t="shared" si="2"/>
        <v/>
      </c>
      <c r="J42" s="14"/>
      <c r="K42" s="14"/>
      <c r="L42" s="66" t="str">
        <f t="shared" si="0"/>
        <v/>
      </c>
      <c r="M42" s="75" t="s">
        <v>18</v>
      </c>
      <c r="N42" s="31" t="str">
        <f t="shared" si="1"/>
        <v/>
      </c>
    </row>
    <row r="43" spans="1:14" ht="69.95" customHeight="1" x14ac:dyDescent="0.25">
      <c r="A43" s="123"/>
      <c r="B43" s="119"/>
      <c r="C43" s="17"/>
      <c r="D43" s="17"/>
      <c r="E43" s="17"/>
      <c r="F43" s="17"/>
      <c r="G43" s="17"/>
      <c r="H43" s="17"/>
      <c r="I43" s="65" t="str">
        <f t="shared" si="2"/>
        <v/>
      </c>
      <c r="J43" s="14"/>
      <c r="K43" s="14"/>
      <c r="L43" s="66" t="str">
        <f t="shared" si="0"/>
        <v/>
      </c>
      <c r="M43" s="75" t="s">
        <v>18</v>
      </c>
      <c r="N43" s="31" t="str">
        <f t="shared" si="1"/>
        <v/>
      </c>
    </row>
    <row r="44" spans="1:14" ht="69.95" customHeight="1" x14ac:dyDescent="0.25">
      <c r="A44" s="123"/>
      <c r="B44" s="119"/>
      <c r="C44" s="17"/>
      <c r="D44" s="17"/>
      <c r="E44" s="17"/>
      <c r="F44" s="17"/>
      <c r="G44" s="17"/>
      <c r="H44" s="17"/>
      <c r="I44" s="65" t="str">
        <f t="shared" si="2"/>
        <v/>
      </c>
      <c r="J44" s="14"/>
      <c r="K44" s="14"/>
      <c r="L44" s="66" t="str">
        <f t="shared" si="0"/>
        <v/>
      </c>
      <c r="M44" s="75" t="s">
        <v>18</v>
      </c>
      <c r="N44" s="31" t="str">
        <f t="shared" si="1"/>
        <v/>
      </c>
    </row>
    <row r="45" spans="1:14" ht="69.95" customHeight="1" x14ac:dyDescent="0.25">
      <c r="A45" s="123"/>
      <c r="B45" s="119"/>
      <c r="C45" s="17"/>
      <c r="D45" s="17"/>
      <c r="E45" s="17"/>
      <c r="F45" s="17"/>
      <c r="G45" s="17"/>
      <c r="H45" s="17"/>
      <c r="I45" s="65" t="str">
        <f t="shared" si="2"/>
        <v/>
      </c>
      <c r="J45" s="14"/>
      <c r="K45" s="14"/>
      <c r="L45" s="66" t="str">
        <f t="shared" si="0"/>
        <v/>
      </c>
      <c r="M45" s="75" t="s">
        <v>18</v>
      </c>
      <c r="N45" s="31" t="str">
        <f t="shared" si="1"/>
        <v/>
      </c>
    </row>
    <row r="46" spans="1:14" ht="69.95" customHeight="1" x14ac:dyDescent="0.25">
      <c r="A46" s="123"/>
      <c r="B46" s="119"/>
      <c r="C46" s="17"/>
      <c r="D46" s="17"/>
      <c r="E46" s="17"/>
      <c r="F46" s="17"/>
      <c r="G46" s="17"/>
      <c r="H46" s="17"/>
      <c r="I46" s="65" t="str">
        <f t="shared" si="2"/>
        <v/>
      </c>
      <c r="J46" s="14"/>
      <c r="K46" s="14"/>
      <c r="L46" s="66" t="str">
        <f t="shared" si="0"/>
        <v/>
      </c>
      <c r="M46" s="75" t="s">
        <v>18</v>
      </c>
      <c r="N46" s="31" t="str">
        <f t="shared" si="1"/>
        <v/>
      </c>
    </row>
    <row r="47" spans="1:14" ht="69.95" customHeight="1" x14ac:dyDescent="0.25">
      <c r="A47" s="123"/>
      <c r="B47" s="119"/>
      <c r="C47" s="17"/>
      <c r="D47" s="17"/>
      <c r="E47" s="17"/>
      <c r="F47" s="17"/>
      <c r="G47" s="17"/>
      <c r="H47" s="17"/>
      <c r="I47" s="65" t="str">
        <f t="shared" si="2"/>
        <v/>
      </c>
      <c r="J47" s="14"/>
      <c r="K47" s="14"/>
      <c r="L47" s="66" t="str">
        <f t="shared" si="0"/>
        <v/>
      </c>
      <c r="M47" s="75" t="s">
        <v>18</v>
      </c>
      <c r="N47" s="31" t="str">
        <f t="shared" si="1"/>
        <v/>
      </c>
    </row>
    <row r="48" spans="1:14" ht="69.95" customHeight="1" x14ac:dyDescent="0.25">
      <c r="A48" s="123"/>
      <c r="B48" s="119"/>
      <c r="C48" s="17"/>
      <c r="D48" s="17"/>
      <c r="E48" s="17"/>
      <c r="F48" s="17"/>
      <c r="G48" s="17"/>
      <c r="H48" s="17"/>
      <c r="I48" s="65" t="str">
        <f t="shared" si="2"/>
        <v/>
      </c>
      <c r="J48" s="14"/>
      <c r="K48" s="14"/>
      <c r="L48" s="66" t="str">
        <f t="shared" si="0"/>
        <v/>
      </c>
      <c r="M48" s="75" t="s">
        <v>18</v>
      </c>
      <c r="N48" s="31" t="str">
        <f t="shared" si="1"/>
        <v/>
      </c>
    </row>
    <row r="49" spans="1:14" ht="69.95" customHeight="1" x14ac:dyDescent="0.25">
      <c r="A49" s="123"/>
      <c r="B49" s="119"/>
      <c r="C49" s="17"/>
      <c r="D49" s="17"/>
      <c r="E49" s="17"/>
      <c r="F49" s="17"/>
      <c r="G49" s="17"/>
      <c r="H49" s="17"/>
      <c r="I49" s="65" t="str">
        <f t="shared" si="2"/>
        <v/>
      </c>
      <c r="J49" s="14"/>
      <c r="K49" s="14"/>
      <c r="L49" s="66" t="str">
        <f t="shared" si="0"/>
        <v/>
      </c>
      <c r="M49" s="75" t="s">
        <v>18</v>
      </c>
      <c r="N49" s="31" t="str">
        <f t="shared" si="1"/>
        <v/>
      </c>
    </row>
    <row r="50" spans="1:14" ht="69.95" customHeight="1" x14ac:dyDescent="0.25">
      <c r="A50" s="123"/>
      <c r="B50" s="119"/>
      <c r="C50" s="17"/>
      <c r="D50" s="17"/>
      <c r="E50" s="17"/>
      <c r="F50" s="17"/>
      <c r="G50" s="17"/>
      <c r="H50" s="17"/>
      <c r="I50" s="65" t="str">
        <f t="shared" si="2"/>
        <v/>
      </c>
      <c r="J50" s="14"/>
      <c r="K50" s="14"/>
      <c r="L50" s="66" t="str">
        <f t="shared" si="0"/>
        <v/>
      </c>
      <c r="M50" s="75" t="s">
        <v>18</v>
      </c>
      <c r="N50" s="31" t="str">
        <f t="shared" si="1"/>
        <v/>
      </c>
    </row>
    <row r="51" spans="1:14" ht="69.95" customHeight="1" x14ac:dyDescent="0.25">
      <c r="A51" s="123"/>
      <c r="B51" s="119"/>
      <c r="C51" s="17"/>
      <c r="D51" s="17"/>
      <c r="E51" s="17"/>
      <c r="F51" s="17"/>
      <c r="G51" s="17"/>
      <c r="H51" s="17"/>
      <c r="I51" s="65" t="str">
        <f t="shared" si="2"/>
        <v/>
      </c>
      <c r="J51" s="14"/>
      <c r="K51" s="14"/>
      <c r="L51" s="66" t="str">
        <f t="shared" si="0"/>
        <v/>
      </c>
      <c r="M51" s="75" t="s">
        <v>18</v>
      </c>
      <c r="N51" s="31" t="str">
        <f t="shared" si="1"/>
        <v/>
      </c>
    </row>
    <row r="52" spans="1:14" ht="69.95" customHeight="1" x14ac:dyDescent="0.25">
      <c r="A52" s="123"/>
      <c r="B52" s="119"/>
      <c r="C52" s="17"/>
      <c r="D52" s="17"/>
      <c r="E52" s="17"/>
      <c r="F52" s="17"/>
      <c r="G52" s="17"/>
      <c r="H52" s="17"/>
      <c r="I52" s="65" t="str">
        <f t="shared" si="2"/>
        <v/>
      </c>
      <c r="J52" s="14"/>
      <c r="K52" s="14"/>
      <c r="L52" s="66" t="str">
        <f t="shared" si="0"/>
        <v/>
      </c>
      <c r="M52" s="75" t="s">
        <v>18</v>
      </c>
      <c r="N52" s="31" t="str">
        <f t="shared" si="1"/>
        <v/>
      </c>
    </row>
    <row r="53" spans="1:14" ht="69.95" customHeight="1" x14ac:dyDescent="0.25">
      <c r="A53" s="123"/>
      <c r="B53" s="119"/>
      <c r="C53" s="17"/>
      <c r="D53" s="17"/>
      <c r="E53" s="17"/>
      <c r="F53" s="17"/>
      <c r="G53" s="17"/>
      <c r="H53" s="17"/>
      <c r="I53" s="65" t="str">
        <f t="shared" si="2"/>
        <v/>
      </c>
      <c r="J53" s="14"/>
      <c r="K53" s="14"/>
      <c r="L53" s="66" t="str">
        <f t="shared" si="0"/>
        <v/>
      </c>
      <c r="M53" s="75" t="s">
        <v>18</v>
      </c>
      <c r="N53" s="31" t="str">
        <f t="shared" si="1"/>
        <v/>
      </c>
    </row>
    <row r="54" spans="1:14" ht="69.95" customHeight="1" x14ac:dyDescent="0.25">
      <c r="A54" s="123"/>
      <c r="B54" s="119"/>
      <c r="C54" s="17"/>
      <c r="D54" s="17"/>
      <c r="E54" s="17"/>
      <c r="F54" s="17"/>
      <c r="G54" s="17"/>
      <c r="H54" s="17"/>
      <c r="I54" s="65" t="str">
        <f t="shared" si="2"/>
        <v/>
      </c>
      <c r="J54" s="14"/>
      <c r="K54" s="14"/>
      <c r="L54" s="66" t="str">
        <f t="shared" si="0"/>
        <v/>
      </c>
      <c r="M54" s="75" t="s">
        <v>18</v>
      </c>
      <c r="N54" s="31" t="str">
        <f t="shared" si="1"/>
        <v/>
      </c>
    </row>
    <row r="55" spans="1:14" ht="69.95" customHeight="1" x14ac:dyDescent="0.25">
      <c r="A55" s="123"/>
      <c r="B55" s="119"/>
      <c r="C55" s="17"/>
      <c r="D55" s="17"/>
      <c r="E55" s="17"/>
      <c r="F55" s="17"/>
      <c r="G55" s="17"/>
      <c r="H55" s="17"/>
      <c r="I55" s="65" t="str">
        <f t="shared" si="2"/>
        <v/>
      </c>
      <c r="J55" s="14"/>
      <c r="K55" s="14"/>
      <c r="L55" s="66" t="str">
        <f t="shared" si="0"/>
        <v/>
      </c>
      <c r="M55" s="75" t="s">
        <v>18</v>
      </c>
      <c r="N55" s="31" t="str">
        <f t="shared" si="1"/>
        <v/>
      </c>
    </row>
    <row r="56" spans="1:14" ht="69.95" customHeight="1" x14ac:dyDescent="0.25">
      <c r="A56" s="123"/>
      <c r="B56" s="119"/>
      <c r="C56" s="17"/>
      <c r="D56" s="17"/>
      <c r="E56" s="17"/>
      <c r="F56" s="17"/>
      <c r="G56" s="17"/>
      <c r="H56" s="17"/>
      <c r="I56" s="65" t="str">
        <f t="shared" si="2"/>
        <v/>
      </c>
      <c r="J56" s="14"/>
      <c r="K56" s="14"/>
      <c r="L56" s="66" t="str">
        <f t="shared" si="0"/>
        <v/>
      </c>
      <c r="M56" s="75" t="s">
        <v>18</v>
      </c>
      <c r="N56" s="31" t="str">
        <f t="shared" si="1"/>
        <v/>
      </c>
    </row>
    <row r="57" spans="1:14" ht="69.95" customHeight="1" x14ac:dyDescent="0.25">
      <c r="A57" s="123"/>
      <c r="B57" s="119"/>
      <c r="C57" s="17"/>
      <c r="D57" s="17"/>
      <c r="E57" s="17"/>
      <c r="F57" s="17"/>
      <c r="G57" s="17"/>
      <c r="H57" s="17"/>
      <c r="I57" s="65" t="str">
        <f t="shared" si="2"/>
        <v/>
      </c>
      <c r="J57" s="14"/>
      <c r="K57" s="14"/>
      <c r="L57" s="66" t="str">
        <f t="shared" si="0"/>
        <v/>
      </c>
      <c r="M57" s="75" t="s">
        <v>18</v>
      </c>
      <c r="N57" s="31" t="str">
        <f t="shared" si="1"/>
        <v/>
      </c>
    </row>
    <row r="58" spans="1:14" ht="69.95" customHeight="1" x14ac:dyDescent="0.25">
      <c r="A58" s="123"/>
      <c r="B58" s="119"/>
      <c r="C58" s="17"/>
      <c r="D58" s="17"/>
      <c r="E58" s="17"/>
      <c r="F58" s="17"/>
      <c r="G58" s="17"/>
      <c r="H58" s="17"/>
      <c r="I58" s="65" t="str">
        <f t="shared" si="2"/>
        <v/>
      </c>
      <c r="J58" s="14"/>
      <c r="K58" s="14"/>
      <c r="L58" s="66" t="str">
        <f t="shared" si="0"/>
        <v/>
      </c>
      <c r="M58" s="75" t="s">
        <v>18</v>
      </c>
      <c r="N58" s="31" t="str">
        <f t="shared" si="1"/>
        <v/>
      </c>
    </row>
    <row r="59" spans="1:14" ht="69.95" customHeight="1" x14ac:dyDescent="0.25">
      <c r="A59" s="123"/>
      <c r="B59" s="119"/>
      <c r="C59" s="17"/>
      <c r="D59" s="17"/>
      <c r="E59" s="17"/>
      <c r="F59" s="17"/>
      <c r="G59" s="17"/>
      <c r="H59" s="17"/>
      <c r="I59" s="65" t="str">
        <f t="shared" si="2"/>
        <v/>
      </c>
      <c r="J59" s="14"/>
      <c r="K59" s="14"/>
      <c r="L59" s="66" t="str">
        <f t="shared" si="0"/>
        <v/>
      </c>
      <c r="M59" s="75" t="s">
        <v>18</v>
      </c>
      <c r="N59" s="31" t="str">
        <f t="shared" si="1"/>
        <v/>
      </c>
    </row>
    <row r="60" spans="1:14" ht="69.95" customHeight="1" x14ac:dyDescent="0.25">
      <c r="A60" s="123"/>
      <c r="B60" s="119"/>
      <c r="C60" s="17"/>
      <c r="D60" s="17"/>
      <c r="E60" s="17"/>
      <c r="F60" s="17"/>
      <c r="G60" s="17"/>
      <c r="H60" s="17"/>
      <c r="I60" s="65" t="str">
        <f t="shared" si="2"/>
        <v/>
      </c>
      <c r="J60" s="14"/>
      <c r="K60" s="14"/>
      <c r="L60" s="66" t="str">
        <f t="shared" si="0"/>
        <v/>
      </c>
      <c r="M60" s="75" t="s">
        <v>18</v>
      </c>
      <c r="N60" s="31" t="str">
        <f t="shared" si="1"/>
        <v/>
      </c>
    </row>
    <row r="61" spans="1:14" ht="69.95" customHeight="1" x14ac:dyDescent="0.25">
      <c r="A61" s="123"/>
      <c r="B61" s="119"/>
      <c r="C61" s="17"/>
      <c r="D61" s="17"/>
      <c r="E61" s="17"/>
      <c r="F61" s="17"/>
      <c r="G61" s="17"/>
      <c r="H61" s="17"/>
      <c r="I61" s="65" t="str">
        <f t="shared" si="2"/>
        <v/>
      </c>
      <c r="J61" s="14"/>
      <c r="K61" s="14"/>
      <c r="L61" s="66" t="str">
        <f t="shared" si="0"/>
        <v/>
      </c>
      <c r="M61" s="75" t="s">
        <v>18</v>
      </c>
      <c r="N61" s="31" t="str">
        <f t="shared" si="1"/>
        <v/>
      </c>
    </row>
    <row r="62" spans="1:14" ht="69.95" customHeight="1" x14ac:dyDescent="0.25">
      <c r="A62" s="123"/>
      <c r="B62" s="119"/>
      <c r="C62" s="17"/>
      <c r="D62" s="17"/>
      <c r="E62" s="17"/>
      <c r="F62" s="17"/>
      <c r="G62" s="17"/>
      <c r="H62" s="17"/>
      <c r="I62" s="65" t="str">
        <f t="shared" si="2"/>
        <v/>
      </c>
      <c r="J62" s="14"/>
      <c r="K62" s="14"/>
      <c r="L62" s="66" t="str">
        <f t="shared" si="0"/>
        <v/>
      </c>
      <c r="M62" s="75" t="s">
        <v>18</v>
      </c>
      <c r="N62" s="31" t="str">
        <f t="shared" si="1"/>
        <v/>
      </c>
    </row>
    <row r="63" spans="1:14" ht="69.95" customHeight="1" x14ac:dyDescent="0.25">
      <c r="A63" s="123"/>
      <c r="B63" s="119"/>
      <c r="C63" s="17"/>
      <c r="D63" s="17"/>
      <c r="E63" s="17"/>
      <c r="F63" s="17"/>
      <c r="G63" s="17"/>
      <c r="H63" s="17"/>
      <c r="I63" s="65" t="str">
        <f t="shared" si="2"/>
        <v/>
      </c>
      <c r="J63" s="14"/>
      <c r="K63" s="14"/>
      <c r="L63" s="66" t="str">
        <f t="shared" si="0"/>
        <v/>
      </c>
      <c r="M63" s="75" t="s">
        <v>18</v>
      </c>
      <c r="N63" s="31" t="str">
        <f t="shared" si="1"/>
        <v/>
      </c>
    </row>
    <row r="64" spans="1:14" ht="69.95" customHeight="1" x14ac:dyDescent="0.25">
      <c r="A64" s="123"/>
      <c r="B64" s="119"/>
      <c r="C64" s="17"/>
      <c r="D64" s="17"/>
      <c r="E64" s="17"/>
      <c r="F64" s="17"/>
      <c r="G64" s="17"/>
      <c r="H64" s="17"/>
      <c r="I64" s="65" t="str">
        <f t="shared" si="2"/>
        <v/>
      </c>
      <c r="J64" s="14"/>
      <c r="K64" s="14"/>
      <c r="L64" s="66" t="str">
        <f t="shared" si="0"/>
        <v/>
      </c>
      <c r="M64" s="75" t="s">
        <v>18</v>
      </c>
      <c r="N64" s="31" t="str">
        <f t="shared" si="1"/>
        <v/>
      </c>
    </row>
    <row r="65" spans="1:14" ht="69.95" customHeight="1" x14ac:dyDescent="0.25">
      <c r="A65" s="123"/>
      <c r="B65" s="119"/>
      <c r="C65" s="17"/>
      <c r="D65" s="17"/>
      <c r="E65" s="17"/>
      <c r="F65" s="17"/>
      <c r="G65" s="17"/>
      <c r="H65" s="17"/>
      <c r="I65" s="65" t="str">
        <f t="shared" si="2"/>
        <v/>
      </c>
      <c r="J65" s="14"/>
      <c r="K65" s="14"/>
      <c r="L65" s="66" t="str">
        <f t="shared" si="0"/>
        <v/>
      </c>
      <c r="M65" s="75" t="s">
        <v>18</v>
      </c>
      <c r="N65" s="31" t="str">
        <f t="shared" si="1"/>
        <v/>
      </c>
    </row>
    <row r="66" spans="1:14" ht="69.95" customHeight="1" x14ac:dyDescent="0.25">
      <c r="A66" s="123"/>
      <c r="B66" s="119"/>
      <c r="C66" s="17"/>
      <c r="D66" s="17"/>
      <c r="E66" s="17"/>
      <c r="F66" s="17"/>
      <c r="G66" s="17"/>
      <c r="H66" s="17"/>
      <c r="I66" s="65" t="str">
        <f t="shared" si="2"/>
        <v/>
      </c>
      <c r="J66" s="14"/>
      <c r="K66" s="14"/>
      <c r="L66" s="66" t="str">
        <f t="shared" si="0"/>
        <v/>
      </c>
      <c r="M66" s="75" t="s">
        <v>18</v>
      </c>
      <c r="N66" s="31" t="str">
        <f t="shared" si="1"/>
        <v/>
      </c>
    </row>
    <row r="67" spans="1:14" ht="69.95" customHeight="1" x14ac:dyDescent="0.25">
      <c r="A67" s="123"/>
      <c r="B67" s="119"/>
      <c r="C67" s="17"/>
      <c r="D67" s="17"/>
      <c r="E67" s="17"/>
      <c r="F67" s="17"/>
      <c r="G67" s="17"/>
      <c r="H67" s="17"/>
      <c r="I67" s="65" t="str">
        <f t="shared" si="2"/>
        <v/>
      </c>
      <c r="J67" s="14"/>
      <c r="K67" s="14"/>
      <c r="L67" s="66" t="str">
        <f t="shared" si="0"/>
        <v/>
      </c>
      <c r="M67" s="75" t="s">
        <v>18</v>
      </c>
      <c r="N67" s="31" t="str">
        <f t="shared" si="1"/>
        <v/>
      </c>
    </row>
    <row r="68" spans="1:14" ht="69.95" customHeight="1" x14ac:dyDescent="0.25">
      <c r="A68" s="123"/>
      <c r="B68" s="119"/>
      <c r="C68" s="17"/>
      <c r="D68" s="17"/>
      <c r="E68" s="17"/>
      <c r="F68" s="17"/>
      <c r="G68" s="17"/>
      <c r="H68" s="17"/>
      <c r="I68" s="65" t="str">
        <f t="shared" si="2"/>
        <v/>
      </c>
      <c r="J68" s="14"/>
      <c r="K68" s="14"/>
      <c r="L68" s="66" t="str">
        <f t="shared" si="0"/>
        <v/>
      </c>
      <c r="M68" s="75" t="s">
        <v>18</v>
      </c>
      <c r="N68" s="31" t="str">
        <f t="shared" si="1"/>
        <v/>
      </c>
    </row>
    <row r="69" spans="1:14" ht="69.95" customHeight="1" x14ac:dyDescent="0.25">
      <c r="A69" s="123"/>
      <c r="B69" s="119"/>
      <c r="C69" s="17"/>
      <c r="D69" s="17"/>
      <c r="E69" s="17"/>
      <c r="F69" s="17"/>
      <c r="G69" s="17"/>
      <c r="H69" s="17"/>
      <c r="I69" s="65" t="str">
        <f t="shared" si="2"/>
        <v/>
      </c>
      <c r="J69" s="14"/>
      <c r="K69" s="14"/>
      <c r="L69" s="66" t="str">
        <f t="shared" ref="L69:L101" si="3">IF((J69+K69)/8=0%,"",(J69+K69)/8)</f>
        <v/>
      </c>
      <c r="M69" s="75" t="s">
        <v>18</v>
      </c>
      <c r="N69" s="31" t="str">
        <f t="shared" ref="N69:N101" si="4">IF(A69="","",A69)</f>
        <v/>
      </c>
    </row>
    <row r="70" spans="1:14" ht="69.95" customHeight="1" x14ac:dyDescent="0.25">
      <c r="A70" s="123"/>
      <c r="B70" s="119"/>
      <c r="C70" s="17"/>
      <c r="D70" s="17"/>
      <c r="E70" s="17"/>
      <c r="F70" s="17"/>
      <c r="G70" s="17"/>
      <c r="H70" s="17"/>
      <c r="I70" s="65" t="str">
        <f t="shared" ref="I70:I100" si="5">IF((G70+H70)/8=0%,"",(G70+H70)/8)</f>
        <v/>
      </c>
      <c r="J70" s="14"/>
      <c r="K70" s="14"/>
      <c r="L70" s="66" t="str">
        <f t="shared" si="3"/>
        <v/>
      </c>
      <c r="M70" s="75" t="s">
        <v>18</v>
      </c>
      <c r="N70" s="31" t="str">
        <f t="shared" si="4"/>
        <v/>
      </c>
    </row>
    <row r="71" spans="1:14" ht="69.95" customHeight="1" x14ac:dyDescent="0.25">
      <c r="A71" s="123"/>
      <c r="B71" s="119"/>
      <c r="C71" s="17"/>
      <c r="D71" s="17"/>
      <c r="E71" s="17"/>
      <c r="F71" s="17"/>
      <c r="G71" s="17"/>
      <c r="H71" s="17"/>
      <c r="I71" s="65" t="str">
        <f t="shared" si="5"/>
        <v/>
      </c>
      <c r="J71" s="14"/>
      <c r="K71" s="14"/>
      <c r="L71" s="66" t="str">
        <f t="shared" si="3"/>
        <v/>
      </c>
      <c r="M71" s="75" t="s">
        <v>18</v>
      </c>
      <c r="N71" s="31" t="str">
        <f t="shared" si="4"/>
        <v/>
      </c>
    </row>
    <row r="72" spans="1:14" ht="69.95" customHeight="1" x14ac:dyDescent="0.25">
      <c r="A72" s="123"/>
      <c r="B72" s="119"/>
      <c r="C72" s="17"/>
      <c r="D72" s="17"/>
      <c r="E72" s="17"/>
      <c r="F72" s="17"/>
      <c r="G72" s="17"/>
      <c r="H72" s="17"/>
      <c r="I72" s="65" t="str">
        <f t="shared" si="5"/>
        <v/>
      </c>
      <c r="J72" s="14"/>
      <c r="K72" s="14"/>
      <c r="L72" s="66" t="str">
        <f t="shared" si="3"/>
        <v/>
      </c>
      <c r="M72" s="75" t="s">
        <v>18</v>
      </c>
      <c r="N72" s="31" t="str">
        <f t="shared" si="4"/>
        <v/>
      </c>
    </row>
    <row r="73" spans="1:14" ht="69.95" customHeight="1" x14ac:dyDescent="0.25">
      <c r="A73" s="123"/>
      <c r="B73" s="119"/>
      <c r="C73" s="17"/>
      <c r="D73" s="17"/>
      <c r="E73" s="17"/>
      <c r="F73" s="17"/>
      <c r="G73" s="17"/>
      <c r="H73" s="17"/>
      <c r="I73" s="65" t="str">
        <f t="shared" si="5"/>
        <v/>
      </c>
      <c r="J73" s="14"/>
      <c r="K73" s="14"/>
      <c r="L73" s="66" t="str">
        <f t="shared" si="3"/>
        <v/>
      </c>
      <c r="M73" s="75" t="s">
        <v>18</v>
      </c>
      <c r="N73" s="31" t="str">
        <f t="shared" si="4"/>
        <v/>
      </c>
    </row>
    <row r="74" spans="1:14" ht="69.95" customHeight="1" x14ac:dyDescent="0.25">
      <c r="A74" s="123"/>
      <c r="B74" s="119"/>
      <c r="C74" s="17"/>
      <c r="D74" s="17"/>
      <c r="E74" s="17"/>
      <c r="F74" s="17"/>
      <c r="G74" s="17"/>
      <c r="H74" s="17"/>
      <c r="I74" s="65" t="str">
        <f t="shared" si="5"/>
        <v/>
      </c>
      <c r="J74" s="14"/>
      <c r="K74" s="14"/>
      <c r="L74" s="66" t="str">
        <f t="shared" si="3"/>
        <v/>
      </c>
      <c r="M74" s="75" t="s">
        <v>18</v>
      </c>
      <c r="N74" s="31" t="str">
        <f t="shared" si="4"/>
        <v/>
      </c>
    </row>
    <row r="75" spans="1:14" ht="69.95" customHeight="1" x14ac:dyDescent="0.25">
      <c r="A75" s="123"/>
      <c r="B75" s="119"/>
      <c r="C75" s="17"/>
      <c r="D75" s="17"/>
      <c r="E75" s="17"/>
      <c r="F75" s="17"/>
      <c r="G75" s="17"/>
      <c r="H75" s="17"/>
      <c r="I75" s="65" t="str">
        <f t="shared" si="5"/>
        <v/>
      </c>
      <c r="J75" s="14"/>
      <c r="K75" s="14"/>
      <c r="L75" s="66" t="str">
        <f t="shared" si="3"/>
        <v/>
      </c>
      <c r="M75" s="75" t="s">
        <v>18</v>
      </c>
      <c r="N75" s="31" t="str">
        <f t="shared" si="4"/>
        <v/>
      </c>
    </row>
    <row r="76" spans="1:14" ht="69.95" customHeight="1" x14ac:dyDescent="0.25">
      <c r="A76" s="123"/>
      <c r="B76" s="119"/>
      <c r="C76" s="17"/>
      <c r="D76" s="17"/>
      <c r="E76" s="17"/>
      <c r="F76" s="17"/>
      <c r="G76" s="17"/>
      <c r="H76" s="17"/>
      <c r="I76" s="65" t="str">
        <f t="shared" si="5"/>
        <v/>
      </c>
      <c r="J76" s="14"/>
      <c r="K76" s="14"/>
      <c r="L76" s="66" t="str">
        <f t="shared" si="3"/>
        <v/>
      </c>
      <c r="M76" s="75" t="s">
        <v>18</v>
      </c>
      <c r="N76" s="31" t="str">
        <f t="shared" si="4"/>
        <v/>
      </c>
    </row>
    <row r="77" spans="1:14" ht="69.95" customHeight="1" x14ac:dyDescent="0.25">
      <c r="A77" s="123"/>
      <c r="B77" s="119"/>
      <c r="C77" s="17"/>
      <c r="D77" s="17"/>
      <c r="E77" s="17"/>
      <c r="F77" s="17"/>
      <c r="G77" s="17"/>
      <c r="H77" s="17"/>
      <c r="I77" s="65" t="str">
        <f t="shared" si="5"/>
        <v/>
      </c>
      <c r="J77" s="14"/>
      <c r="K77" s="14"/>
      <c r="L77" s="66" t="str">
        <f t="shared" si="3"/>
        <v/>
      </c>
      <c r="M77" s="75" t="s">
        <v>18</v>
      </c>
      <c r="N77" s="31" t="str">
        <f t="shared" si="4"/>
        <v/>
      </c>
    </row>
    <row r="78" spans="1:14" ht="69.95" customHeight="1" x14ac:dyDescent="0.25">
      <c r="A78" s="123"/>
      <c r="B78" s="119"/>
      <c r="C78" s="17"/>
      <c r="D78" s="17"/>
      <c r="E78" s="17"/>
      <c r="F78" s="17"/>
      <c r="G78" s="17"/>
      <c r="H78" s="17"/>
      <c r="I78" s="65" t="str">
        <f t="shared" si="5"/>
        <v/>
      </c>
      <c r="J78" s="14"/>
      <c r="K78" s="14"/>
      <c r="L78" s="66" t="str">
        <f t="shared" si="3"/>
        <v/>
      </c>
      <c r="M78" s="75" t="s">
        <v>18</v>
      </c>
      <c r="N78" s="31" t="str">
        <f t="shared" si="4"/>
        <v/>
      </c>
    </row>
    <row r="79" spans="1:14" ht="69.95" customHeight="1" x14ac:dyDescent="0.25">
      <c r="A79" s="123"/>
      <c r="B79" s="119"/>
      <c r="C79" s="17"/>
      <c r="D79" s="17"/>
      <c r="E79" s="17"/>
      <c r="F79" s="17"/>
      <c r="G79" s="17"/>
      <c r="H79" s="17"/>
      <c r="I79" s="65" t="str">
        <f t="shared" si="5"/>
        <v/>
      </c>
      <c r="J79" s="14"/>
      <c r="K79" s="14"/>
      <c r="L79" s="66" t="str">
        <f t="shared" si="3"/>
        <v/>
      </c>
      <c r="M79" s="75" t="s">
        <v>18</v>
      </c>
      <c r="N79" s="31" t="str">
        <f t="shared" si="4"/>
        <v/>
      </c>
    </row>
    <row r="80" spans="1:14" ht="69.95" customHeight="1" x14ac:dyDescent="0.25">
      <c r="A80" s="123"/>
      <c r="B80" s="119"/>
      <c r="C80" s="17"/>
      <c r="D80" s="17"/>
      <c r="E80" s="17"/>
      <c r="F80" s="17"/>
      <c r="G80" s="17"/>
      <c r="H80" s="17"/>
      <c r="I80" s="65" t="str">
        <f t="shared" si="5"/>
        <v/>
      </c>
      <c r="J80" s="14"/>
      <c r="K80" s="14"/>
      <c r="L80" s="66" t="str">
        <f t="shared" si="3"/>
        <v/>
      </c>
      <c r="M80" s="75" t="s">
        <v>18</v>
      </c>
      <c r="N80" s="31" t="str">
        <f t="shared" si="4"/>
        <v/>
      </c>
    </row>
    <row r="81" spans="1:14" ht="69.95" customHeight="1" x14ac:dyDescent="0.25">
      <c r="A81" s="123"/>
      <c r="B81" s="119"/>
      <c r="C81" s="17"/>
      <c r="D81" s="17"/>
      <c r="E81" s="17"/>
      <c r="F81" s="17"/>
      <c r="G81" s="17"/>
      <c r="H81" s="17"/>
      <c r="I81" s="65" t="str">
        <f t="shared" si="5"/>
        <v/>
      </c>
      <c r="J81" s="14"/>
      <c r="K81" s="14"/>
      <c r="L81" s="66" t="str">
        <f t="shared" si="3"/>
        <v/>
      </c>
      <c r="M81" s="75" t="s">
        <v>18</v>
      </c>
      <c r="N81" s="31" t="str">
        <f t="shared" si="4"/>
        <v/>
      </c>
    </row>
    <row r="82" spans="1:14" ht="69.95" customHeight="1" x14ac:dyDescent="0.25">
      <c r="A82" s="123"/>
      <c r="B82" s="119"/>
      <c r="C82" s="17"/>
      <c r="D82" s="17"/>
      <c r="E82" s="17"/>
      <c r="F82" s="17"/>
      <c r="G82" s="17"/>
      <c r="H82" s="17"/>
      <c r="I82" s="65" t="str">
        <f t="shared" si="5"/>
        <v/>
      </c>
      <c r="J82" s="14"/>
      <c r="K82" s="14"/>
      <c r="L82" s="66" t="str">
        <f t="shared" si="3"/>
        <v/>
      </c>
      <c r="M82" s="75" t="s">
        <v>18</v>
      </c>
      <c r="N82" s="31" t="str">
        <f t="shared" si="4"/>
        <v/>
      </c>
    </row>
    <row r="83" spans="1:14" ht="69.95" customHeight="1" x14ac:dyDescent="0.25">
      <c r="A83" s="123"/>
      <c r="B83" s="119"/>
      <c r="C83" s="17"/>
      <c r="D83" s="17"/>
      <c r="E83" s="17"/>
      <c r="F83" s="17"/>
      <c r="G83" s="17"/>
      <c r="H83" s="17"/>
      <c r="I83" s="65" t="str">
        <f t="shared" si="5"/>
        <v/>
      </c>
      <c r="J83" s="14"/>
      <c r="K83" s="14"/>
      <c r="L83" s="66" t="str">
        <f t="shared" si="3"/>
        <v/>
      </c>
      <c r="M83" s="75" t="s">
        <v>18</v>
      </c>
      <c r="N83" s="31" t="str">
        <f t="shared" si="4"/>
        <v/>
      </c>
    </row>
    <row r="84" spans="1:14" ht="69.95" customHeight="1" x14ac:dyDescent="0.25">
      <c r="A84" s="123"/>
      <c r="B84" s="119"/>
      <c r="C84" s="17"/>
      <c r="D84" s="17"/>
      <c r="E84" s="17"/>
      <c r="F84" s="17"/>
      <c r="G84" s="17"/>
      <c r="H84" s="17"/>
      <c r="I84" s="65" t="str">
        <f t="shared" si="5"/>
        <v/>
      </c>
      <c r="J84" s="14"/>
      <c r="K84" s="14"/>
      <c r="L84" s="66" t="str">
        <f t="shared" si="3"/>
        <v/>
      </c>
      <c r="M84" s="75" t="s">
        <v>18</v>
      </c>
      <c r="N84" s="31" t="str">
        <f t="shared" si="4"/>
        <v/>
      </c>
    </row>
    <row r="85" spans="1:14" ht="69.95" customHeight="1" x14ac:dyDescent="0.25">
      <c r="A85" s="123"/>
      <c r="B85" s="119"/>
      <c r="C85" s="17"/>
      <c r="D85" s="17"/>
      <c r="E85" s="17"/>
      <c r="F85" s="17"/>
      <c r="G85" s="17"/>
      <c r="H85" s="17"/>
      <c r="I85" s="65" t="str">
        <f t="shared" si="5"/>
        <v/>
      </c>
      <c r="J85" s="14"/>
      <c r="K85" s="14"/>
      <c r="L85" s="66" t="str">
        <f t="shared" si="3"/>
        <v/>
      </c>
      <c r="M85" s="75" t="s">
        <v>18</v>
      </c>
      <c r="N85" s="31" t="str">
        <f t="shared" si="4"/>
        <v/>
      </c>
    </row>
    <row r="86" spans="1:14" ht="69.95" customHeight="1" x14ac:dyDescent="0.25">
      <c r="A86" s="123"/>
      <c r="B86" s="119"/>
      <c r="C86" s="17"/>
      <c r="D86" s="17"/>
      <c r="E86" s="17"/>
      <c r="F86" s="17"/>
      <c r="G86" s="17"/>
      <c r="H86" s="17"/>
      <c r="I86" s="65" t="str">
        <f t="shared" si="5"/>
        <v/>
      </c>
      <c r="J86" s="14"/>
      <c r="K86" s="14"/>
      <c r="L86" s="66" t="str">
        <f t="shared" si="3"/>
        <v/>
      </c>
      <c r="M86" s="75" t="s">
        <v>18</v>
      </c>
      <c r="N86" s="31" t="str">
        <f t="shared" si="4"/>
        <v/>
      </c>
    </row>
    <row r="87" spans="1:14" ht="69.95" customHeight="1" x14ac:dyDescent="0.25">
      <c r="A87" s="123"/>
      <c r="B87" s="119"/>
      <c r="C87" s="17"/>
      <c r="D87" s="17"/>
      <c r="E87" s="17"/>
      <c r="F87" s="17"/>
      <c r="G87" s="17"/>
      <c r="H87" s="17"/>
      <c r="I87" s="65" t="str">
        <f t="shared" si="5"/>
        <v/>
      </c>
      <c r="J87" s="14"/>
      <c r="K87" s="14"/>
      <c r="L87" s="66" t="str">
        <f t="shared" si="3"/>
        <v/>
      </c>
      <c r="M87" s="75" t="s">
        <v>18</v>
      </c>
      <c r="N87" s="31" t="str">
        <f t="shared" si="4"/>
        <v/>
      </c>
    </row>
    <row r="88" spans="1:14" ht="69.95" customHeight="1" x14ac:dyDescent="0.25">
      <c r="A88" s="123"/>
      <c r="B88" s="119"/>
      <c r="C88" s="17"/>
      <c r="D88" s="17"/>
      <c r="E88" s="17"/>
      <c r="F88" s="17"/>
      <c r="G88" s="17"/>
      <c r="H88" s="17"/>
      <c r="I88" s="65" t="str">
        <f t="shared" si="5"/>
        <v/>
      </c>
      <c r="J88" s="14"/>
      <c r="K88" s="14"/>
      <c r="L88" s="66" t="str">
        <f t="shared" si="3"/>
        <v/>
      </c>
      <c r="M88" s="75" t="s">
        <v>18</v>
      </c>
      <c r="N88" s="31" t="str">
        <f t="shared" si="4"/>
        <v/>
      </c>
    </row>
    <row r="89" spans="1:14" ht="69.95" customHeight="1" x14ac:dyDescent="0.25">
      <c r="A89" s="123"/>
      <c r="B89" s="119"/>
      <c r="C89" s="17"/>
      <c r="D89" s="17"/>
      <c r="E89" s="17"/>
      <c r="F89" s="17"/>
      <c r="G89" s="17"/>
      <c r="H89" s="17"/>
      <c r="I89" s="65" t="str">
        <f t="shared" si="5"/>
        <v/>
      </c>
      <c r="J89" s="14"/>
      <c r="K89" s="14"/>
      <c r="L89" s="66" t="str">
        <f t="shared" si="3"/>
        <v/>
      </c>
      <c r="M89" s="75" t="s">
        <v>18</v>
      </c>
      <c r="N89" s="31" t="str">
        <f t="shared" si="4"/>
        <v/>
      </c>
    </row>
    <row r="90" spans="1:14" ht="69.95" customHeight="1" x14ac:dyDescent="0.25">
      <c r="A90" s="123"/>
      <c r="B90" s="119"/>
      <c r="C90" s="17"/>
      <c r="D90" s="17"/>
      <c r="E90" s="17"/>
      <c r="F90" s="17"/>
      <c r="G90" s="17"/>
      <c r="H90" s="17"/>
      <c r="I90" s="65" t="str">
        <f t="shared" si="5"/>
        <v/>
      </c>
      <c r="J90" s="14"/>
      <c r="K90" s="14"/>
      <c r="L90" s="66" t="str">
        <f t="shared" si="3"/>
        <v/>
      </c>
      <c r="M90" s="75" t="s">
        <v>18</v>
      </c>
      <c r="N90" s="31" t="str">
        <f t="shared" si="4"/>
        <v/>
      </c>
    </row>
    <row r="91" spans="1:14" ht="69.95" customHeight="1" x14ac:dyDescent="0.25">
      <c r="A91" s="123"/>
      <c r="B91" s="119"/>
      <c r="C91" s="17"/>
      <c r="D91" s="17"/>
      <c r="E91" s="17"/>
      <c r="F91" s="17"/>
      <c r="G91" s="17"/>
      <c r="H91" s="17"/>
      <c r="I91" s="65" t="str">
        <f t="shared" si="5"/>
        <v/>
      </c>
      <c r="J91" s="14"/>
      <c r="K91" s="14"/>
      <c r="L91" s="66" t="str">
        <f t="shared" si="3"/>
        <v/>
      </c>
      <c r="M91" s="75" t="s">
        <v>18</v>
      </c>
      <c r="N91" s="31" t="str">
        <f t="shared" si="4"/>
        <v/>
      </c>
    </row>
    <row r="92" spans="1:14" ht="69.95" customHeight="1" x14ac:dyDescent="0.25">
      <c r="A92" s="123"/>
      <c r="B92" s="119"/>
      <c r="C92" s="17"/>
      <c r="D92" s="17"/>
      <c r="E92" s="17"/>
      <c r="F92" s="17"/>
      <c r="G92" s="17"/>
      <c r="H92" s="17"/>
      <c r="I92" s="65" t="str">
        <f t="shared" si="5"/>
        <v/>
      </c>
      <c r="J92" s="14"/>
      <c r="K92" s="14"/>
      <c r="L92" s="66" t="str">
        <f t="shared" si="3"/>
        <v/>
      </c>
      <c r="M92" s="75" t="s">
        <v>18</v>
      </c>
      <c r="N92" s="31" t="str">
        <f t="shared" si="4"/>
        <v/>
      </c>
    </row>
    <row r="93" spans="1:14" ht="69.95" customHeight="1" x14ac:dyDescent="0.25">
      <c r="A93" s="123"/>
      <c r="B93" s="119"/>
      <c r="C93" s="17"/>
      <c r="D93" s="17"/>
      <c r="E93" s="17"/>
      <c r="F93" s="17"/>
      <c r="G93" s="17"/>
      <c r="H93" s="17"/>
      <c r="I93" s="65" t="str">
        <f t="shared" si="5"/>
        <v/>
      </c>
      <c r="J93" s="14"/>
      <c r="K93" s="14"/>
      <c r="L93" s="66" t="str">
        <f t="shared" si="3"/>
        <v/>
      </c>
      <c r="M93" s="75" t="s">
        <v>18</v>
      </c>
      <c r="N93" s="31" t="str">
        <f t="shared" si="4"/>
        <v/>
      </c>
    </row>
    <row r="94" spans="1:14" ht="69.95" customHeight="1" x14ac:dyDescent="0.25">
      <c r="A94" s="123"/>
      <c r="B94" s="119"/>
      <c r="C94" s="17"/>
      <c r="D94" s="17"/>
      <c r="E94" s="17"/>
      <c r="F94" s="17"/>
      <c r="G94" s="17"/>
      <c r="H94" s="17"/>
      <c r="I94" s="65" t="str">
        <f t="shared" si="5"/>
        <v/>
      </c>
      <c r="J94" s="14"/>
      <c r="K94" s="14"/>
      <c r="L94" s="66" t="str">
        <f t="shared" si="3"/>
        <v/>
      </c>
      <c r="M94" s="75" t="s">
        <v>18</v>
      </c>
      <c r="N94" s="31" t="str">
        <f t="shared" si="4"/>
        <v/>
      </c>
    </row>
    <row r="95" spans="1:14" ht="69.95" customHeight="1" x14ac:dyDescent="0.25">
      <c r="A95" s="123"/>
      <c r="B95" s="119"/>
      <c r="C95" s="17"/>
      <c r="D95" s="17"/>
      <c r="E95" s="17"/>
      <c r="F95" s="17"/>
      <c r="G95" s="17"/>
      <c r="H95" s="17"/>
      <c r="I95" s="65" t="str">
        <f t="shared" si="5"/>
        <v/>
      </c>
      <c r="J95" s="14"/>
      <c r="K95" s="14"/>
      <c r="L95" s="66" t="str">
        <f t="shared" si="3"/>
        <v/>
      </c>
      <c r="M95" s="75" t="s">
        <v>18</v>
      </c>
      <c r="N95" s="31" t="str">
        <f t="shared" si="4"/>
        <v/>
      </c>
    </row>
    <row r="96" spans="1:14" ht="69.95" customHeight="1" x14ac:dyDescent="0.25">
      <c r="A96" s="123"/>
      <c r="B96" s="119"/>
      <c r="C96" s="17"/>
      <c r="D96" s="17"/>
      <c r="E96" s="17"/>
      <c r="F96" s="17"/>
      <c r="G96" s="17"/>
      <c r="H96" s="17"/>
      <c r="I96" s="65" t="str">
        <f t="shared" si="5"/>
        <v/>
      </c>
      <c r="J96" s="14"/>
      <c r="K96" s="14"/>
      <c r="L96" s="66" t="str">
        <f t="shared" si="3"/>
        <v/>
      </c>
      <c r="M96" s="75" t="s">
        <v>18</v>
      </c>
      <c r="N96" s="31" t="str">
        <f t="shared" si="4"/>
        <v/>
      </c>
    </row>
    <row r="97" spans="1:14" ht="69.95" customHeight="1" x14ac:dyDescent="0.25">
      <c r="A97" s="123"/>
      <c r="B97" s="119"/>
      <c r="C97" s="17"/>
      <c r="D97" s="17"/>
      <c r="E97" s="17"/>
      <c r="F97" s="17"/>
      <c r="G97" s="17"/>
      <c r="H97" s="17"/>
      <c r="I97" s="65" t="str">
        <f t="shared" si="5"/>
        <v/>
      </c>
      <c r="J97" s="14"/>
      <c r="K97" s="14"/>
      <c r="L97" s="66" t="str">
        <f t="shared" si="3"/>
        <v/>
      </c>
      <c r="M97" s="75" t="s">
        <v>18</v>
      </c>
      <c r="N97" s="31" t="str">
        <f t="shared" si="4"/>
        <v/>
      </c>
    </row>
    <row r="98" spans="1:14" ht="69.95" customHeight="1" x14ac:dyDescent="0.25">
      <c r="A98" s="123"/>
      <c r="B98" s="119"/>
      <c r="C98" s="17"/>
      <c r="D98" s="17"/>
      <c r="E98" s="17"/>
      <c r="F98" s="17"/>
      <c r="G98" s="17"/>
      <c r="H98" s="17"/>
      <c r="I98" s="65" t="str">
        <f t="shared" si="5"/>
        <v/>
      </c>
      <c r="J98" s="14"/>
      <c r="K98" s="14"/>
      <c r="L98" s="66" t="str">
        <f t="shared" si="3"/>
        <v/>
      </c>
      <c r="M98" s="75" t="s">
        <v>18</v>
      </c>
      <c r="N98" s="31" t="str">
        <f t="shared" si="4"/>
        <v/>
      </c>
    </row>
    <row r="99" spans="1:14" ht="69.95" customHeight="1" x14ac:dyDescent="0.25">
      <c r="A99" s="123"/>
      <c r="B99" s="119"/>
      <c r="C99" s="17"/>
      <c r="D99" s="17"/>
      <c r="E99" s="17"/>
      <c r="F99" s="17"/>
      <c r="G99" s="17"/>
      <c r="H99" s="17"/>
      <c r="I99" s="65" t="str">
        <f t="shared" si="5"/>
        <v/>
      </c>
      <c r="J99" s="14"/>
      <c r="K99" s="14"/>
      <c r="L99" s="66" t="str">
        <f t="shared" si="3"/>
        <v/>
      </c>
      <c r="M99" s="75" t="s">
        <v>18</v>
      </c>
      <c r="N99" s="31" t="str">
        <f t="shared" si="4"/>
        <v/>
      </c>
    </row>
    <row r="100" spans="1:14" ht="69.95" customHeight="1" x14ac:dyDescent="0.25">
      <c r="A100" s="123"/>
      <c r="B100" s="119"/>
      <c r="C100" s="17"/>
      <c r="D100" s="17"/>
      <c r="E100" s="17"/>
      <c r="F100" s="17"/>
      <c r="G100" s="17"/>
      <c r="H100" s="17"/>
      <c r="I100" s="65" t="str">
        <f t="shared" si="5"/>
        <v/>
      </c>
      <c r="J100" s="14"/>
      <c r="K100" s="14"/>
      <c r="L100" s="66" t="str">
        <f t="shared" si="3"/>
        <v/>
      </c>
      <c r="M100" s="75" t="s">
        <v>18</v>
      </c>
      <c r="N100" s="31" t="str">
        <f t="shared" si="4"/>
        <v/>
      </c>
    </row>
    <row r="101" spans="1:14" ht="69.95" customHeight="1" thickBot="1" x14ac:dyDescent="0.3">
      <c r="A101" s="122"/>
      <c r="B101" s="120"/>
      <c r="C101" s="18"/>
      <c r="D101" s="18"/>
      <c r="E101" s="18"/>
      <c r="F101" s="18"/>
      <c r="G101" s="18"/>
      <c r="H101" s="18"/>
      <c r="I101" s="67" t="str">
        <f>IF((G101+H101)/8=0%,"",(G101+H101)/8)</f>
        <v/>
      </c>
      <c r="J101" s="15"/>
      <c r="K101" s="15"/>
      <c r="L101" s="68" t="str">
        <f t="shared" si="3"/>
        <v/>
      </c>
      <c r="M101" s="75" t="s">
        <v>18</v>
      </c>
      <c r="N101" s="31" t="str">
        <f t="shared" si="4"/>
        <v/>
      </c>
    </row>
  </sheetData>
  <mergeCells count="9">
    <mergeCell ref="G2:I2"/>
    <mergeCell ref="J2:L2"/>
    <mergeCell ref="A2:A3"/>
    <mergeCell ref="E1:L1"/>
    <mergeCell ref="B2:B3"/>
    <mergeCell ref="C2:C3"/>
    <mergeCell ref="D2:D3"/>
    <mergeCell ref="E2:E3"/>
    <mergeCell ref="F2:F3"/>
  </mergeCells>
  <conditionalFormatting sqref="I4:I101 L4:L101">
    <cfRule type="cellIs" dxfId="8" priority="1" operator="lessThan">
      <formula>0.5</formula>
    </cfRule>
    <cfRule type="cellIs" dxfId="7" priority="2" operator="between">
      <formula>0.5</formula>
      <formula>0.74</formula>
    </cfRule>
    <cfRule type="cellIs" dxfId="6" priority="3" operator="between">
      <formula>0.75</formula>
      <formula>1</formula>
    </cfRule>
  </conditionalFormatting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A222"/>
  <sheetViews>
    <sheetView tabSelected="1" zoomScale="55" zoomScaleNormal="55" workbookViewId="0">
      <selection activeCell="D7" sqref="D7"/>
    </sheetView>
  </sheetViews>
  <sheetFormatPr baseColWidth="10" defaultRowHeight="15" x14ac:dyDescent="0.25"/>
  <cols>
    <col min="1" max="1" width="8" style="31" customWidth="1"/>
    <col min="2" max="2" width="44.5703125" style="31" customWidth="1"/>
    <col min="3" max="3" width="25.7109375" style="31" customWidth="1"/>
    <col min="4" max="4" width="62.42578125" style="31" customWidth="1"/>
    <col min="5" max="5" width="37.85546875" style="31" customWidth="1"/>
    <col min="6" max="6" width="18.85546875" style="31" customWidth="1"/>
    <col min="7" max="7" width="73.140625" style="31" customWidth="1"/>
    <col min="8" max="8" width="25.7109375" style="31" customWidth="1"/>
    <col min="9" max="12" width="20.7109375" style="31" customWidth="1"/>
    <col min="13" max="13" width="32.140625" style="31" customWidth="1"/>
    <col min="14" max="14" width="31.85546875" style="31" customWidth="1"/>
    <col min="15" max="15" width="65.7109375" style="31" customWidth="1"/>
    <col min="16" max="16" width="20" style="31" customWidth="1"/>
    <col min="17" max="17" width="26.28515625" style="31" customWidth="1"/>
    <col min="18" max="18" width="27" style="31" customWidth="1"/>
    <col min="19" max="19" width="31.42578125" style="31" customWidth="1"/>
    <col min="20" max="23" width="11.42578125" style="31"/>
    <col min="24" max="24" width="36.28515625" style="31" customWidth="1"/>
    <col min="25" max="25" width="36.7109375" style="31" customWidth="1"/>
    <col min="26" max="26" width="36.42578125" style="31" customWidth="1"/>
    <col min="27" max="16384" width="11.42578125" style="31"/>
  </cols>
  <sheetData>
    <row r="1" spans="1:27" ht="54.75" customHeight="1" thickBot="1" x14ac:dyDescent="0.3">
      <c r="A1" s="2"/>
      <c r="B1" s="2"/>
      <c r="C1" s="143"/>
      <c r="D1" s="144" t="s">
        <v>127</v>
      </c>
      <c r="E1" s="145">
        <f>COUNTA(C3:C150)</f>
        <v>13</v>
      </c>
      <c r="F1" s="178" t="s">
        <v>26</v>
      </c>
      <c r="G1" s="179"/>
      <c r="H1" s="179"/>
      <c r="I1" s="179"/>
      <c r="J1" s="179"/>
      <c r="K1" s="179"/>
      <c r="L1" s="179"/>
      <c r="M1" s="179"/>
      <c r="N1" s="179"/>
      <c r="O1" s="180"/>
    </row>
    <row r="2" spans="1:27" s="19" customFormat="1" ht="58.5" customHeight="1" thickBot="1" x14ac:dyDescent="0.3">
      <c r="A2" s="73"/>
      <c r="B2" s="73"/>
      <c r="C2" s="142" t="s">
        <v>100</v>
      </c>
      <c r="D2" s="36" t="s">
        <v>7</v>
      </c>
      <c r="E2" s="21" t="s">
        <v>24</v>
      </c>
      <c r="F2" s="36" t="s">
        <v>14</v>
      </c>
      <c r="G2" s="21" t="s">
        <v>71</v>
      </c>
      <c r="H2" s="21" t="s">
        <v>19</v>
      </c>
      <c r="I2" s="21" t="s">
        <v>20</v>
      </c>
      <c r="J2" s="21" t="s">
        <v>21</v>
      </c>
      <c r="K2" s="21" t="s">
        <v>22</v>
      </c>
      <c r="L2" s="21" t="s">
        <v>23</v>
      </c>
      <c r="M2" s="97" t="s">
        <v>81</v>
      </c>
      <c r="N2" s="96" t="s">
        <v>82</v>
      </c>
      <c r="O2" s="22" t="s">
        <v>25</v>
      </c>
      <c r="P2" s="19" t="s">
        <v>8</v>
      </c>
      <c r="Q2" s="19" t="s">
        <v>10</v>
      </c>
      <c r="R2" s="19" t="s">
        <v>9</v>
      </c>
      <c r="S2" s="19" t="s">
        <v>101</v>
      </c>
      <c r="T2" s="19" t="s">
        <v>108</v>
      </c>
      <c r="U2" s="19" t="s">
        <v>109</v>
      </c>
      <c r="V2" s="19" t="s">
        <v>110</v>
      </c>
      <c r="W2" s="19" t="s">
        <v>111</v>
      </c>
      <c r="X2" s="19" t="s">
        <v>112</v>
      </c>
      <c r="Y2" s="19" t="s">
        <v>113</v>
      </c>
      <c r="Z2" s="19" t="s">
        <v>114</v>
      </c>
      <c r="AA2" s="19" t="s">
        <v>124</v>
      </c>
    </row>
    <row r="3" spans="1:27" ht="39.950000000000003" customHeight="1" x14ac:dyDescent="0.25">
      <c r="A3" s="2"/>
      <c r="B3" s="2"/>
      <c r="C3" s="109">
        <v>1</v>
      </c>
      <c r="D3" s="91" t="str">
        <f>IFERROR(VLOOKUP(C3,'Environnement,Contexte'!$A$4:$M$101,2,0),IFERROR(VLOOKUP(C3,'Sous-Traitants,Fournisseurs'!$A$4:$M$101,2,0),IFERROR(VLOOKUP(C3,'Scientifiques,Techniques'!$A$4:$M$101,2,0),IFERROR(VLOOKUP(C3,'Organisationnels,Humains'!$A$4:$M$101,2,0),""))))</f>
        <v>Problèmes au niveau de la carte électronique</v>
      </c>
      <c r="E3" s="91" t="str">
        <f>IFERROR(VLOOKUP(D3,'Environnement,Contexte'!$B$4:$M$101,12,0),IFERROR(VLOOKUP(D3,'Sous-Traitants,Fournisseurs'!$B$4:$M$101,12,0),IFERROR(VLOOKUP(D3,'Scientifiques,Techniques'!$B$4:$M$101,12,0),IFERROR(VLOOKUP(D3,'Organisationnels,Humains'!$B$4:$M$101,12,0),""))))</f>
        <v>Environnement/Contexte</v>
      </c>
      <c r="F3" s="99">
        <f>IFERROR(VLOOKUP(D3,'Environnement,Contexte'!$B$4:$I$101,8,0),IFERROR(VLOOKUP(D3,'Sous-Traitants,Fournisseurs'!$B$4:$I$101,8,0),IFERROR(VLOOKUP(D3,'Scientifiques,Techniques'!$B$4:$I$101,8,0),IFERROR(VLOOKUP(D3,'Organisationnels,Humains'!$B$4:$I$101,8,0),""))))</f>
        <v>1</v>
      </c>
      <c r="G3" s="112"/>
      <c r="H3" s="91"/>
      <c r="I3" s="100"/>
      <c r="J3" s="100"/>
      <c r="K3" s="91"/>
      <c r="L3" s="101" t="str">
        <f t="shared" ref="L3:L34" ca="1" si="0">IF(I3="","",IF(I3&gt;TODAY(),"",IF(K3=0,IF(TODAY()&lt;=J3,"C","L"),IF(K3&lt;=J3,"J","K"))))</f>
        <v/>
      </c>
      <c r="M3" s="102"/>
      <c r="N3" s="102"/>
      <c r="O3" s="92"/>
      <c r="P3" s="31" t="str">
        <f>IFERROR(VLOOKUP(D3,'Environnement,Contexte'!$B$4:$I$101,2,0),IFERROR(VLOOKUP(D3,'Sous-Traitants,Fournisseurs'!$B$4:$I$101,2,0),IFERROR(VLOOKUP(D3,'Scientifiques,Techniques'!$B$4:$I$101,2,0),IFERROR(VLOOKUP(D3,'Organisationnels,Humains'!$B$4:$I$101,2,0),""))))</f>
        <v>Marche pas</v>
      </c>
      <c r="Q3" s="31" t="str">
        <f>IFERROR(VLOOKUP(D3,'Environnement,Contexte'!$B$4:$I$101,4,0),IFERROR(VLOOKUP(D3,'Sous-Traitants,Fournisseurs'!$B$4:$I$101,4,0),IFERROR(VLOOKUP(D3,'Scientifiques,Techniques'!$B$4:$I$101,4,0),IFERROR(VLOOKUP(D3,'Organisationnels,Humains'!$B$4:$I$101,4,0),""))))</f>
        <v>je sais pas</v>
      </c>
      <c r="R3" s="31" t="str">
        <f>IFERROR(VLOOKUP(D3,'Environnement,Contexte'!$B$4:$I$101,3,0),IFERROR(VLOOKUP(D3,'Sous-Traitants,Fournisseurs'!$B$4:$I$101,3,0),IFERROR(VLOOKUP(D3,'Scientifiques,Techniques'!$B$4:$I$101,3,0),IFERROR(VLOOKUP(D3,'Organisationnels,Humains'!$B$4:$I$101,3,0),""))))</f>
        <v>BE
Marketing
Achats</v>
      </c>
      <c r="S3" s="31" t="str">
        <f>MENU!$C$8</f>
        <v>WELDEC PSM</v>
      </c>
      <c r="T3" s="31" t="str">
        <f t="shared" ref="T3:T34" si="1">IF(J3-I3&gt;0,J3-I3,"")</f>
        <v/>
      </c>
      <c r="U3" s="31">
        <f t="shared" ref="U3:U34" si="2">MIN(T3:T205)</f>
        <v>0</v>
      </c>
      <c r="V3" s="31">
        <f t="shared" ref="V3:V34" si="3">MAX(T3:T204)</f>
        <v>0</v>
      </c>
      <c r="W3" s="129" t="e">
        <f t="shared" ref="W3:W34" si="4">AVERAGE(T3:T204)</f>
        <v>#DIV/0!</v>
      </c>
      <c r="X3" s="31">
        <f t="shared" ref="X3:X34" si="5">COUNTIF(T3:T150,"&lt;7")</f>
        <v>0</v>
      </c>
      <c r="Y3" s="31">
        <f t="shared" ref="Y3:Y34" si="6">SUMPRODUCT((T3:T150&gt;=7)*(T3:T150&lt;=31))</f>
        <v>0</v>
      </c>
      <c r="Z3" s="31">
        <f t="shared" ref="Z3:Z34" si="7">COUNTIF(T3:T150,"&gt;31")</f>
        <v>0</v>
      </c>
      <c r="AA3" s="132">
        <f t="shared" ref="AA3:AA34" si="8">IF(F3="",0,F3)</f>
        <v>1</v>
      </c>
    </row>
    <row r="4" spans="1:27" ht="39.950000000000003" customHeight="1" x14ac:dyDescent="0.25">
      <c r="A4" s="2"/>
      <c r="B4" s="2"/>
      <c r="C4" s="90">
        <v>4</v>
      </c>
      <c r="D4" s="91" t="str">
        <f>IFERROR(VLOOKUP(C4,'Environnement,Contexte'!$A$4:$M$101,2,0),IFERROR(VLOOKUP(C4,'Sous-Traitants,Fournisseurs'!$A$4:$M$101,2,0),IFERROR(VLOOKUP(C4,'Scientifiques,Techniques'!$A$4:$M$101,2,0),IFERROR(VLOOKUP(C4,'Organisationnels,Humains'!$A$4:$M$101,2,0),""))))</f>
        <v>Risque 4</v>
      </c>
      <c r="E4" s="91" t="str">
        <f>IFERROR(VLOOKUP(D4,'Environnement,Contexte'!$B$4:$M$101,12,0),IFERROR(VLOOKUP(D4,'Sous-Traitants,Fournisseurs'!$B$4:$M$101,12,0),IFERROR(VLOOKUP(D4,'Scientifiques,Techniques'!$B$4:$M$101,12,0),IFERROR(VLOOKUP(D4,'Organisationnels,Humains'!$B$4:$M$101,12,0),""))))</f>
        <v>Sous-Traitants/Fournisseurs</v>
      </c>
      <c r="F4" s="99">
        <f>IFERROR(VLOOKUP(D4,'Environnement,Contexte'!$B$4:$I$101,8,0),IFERROR(VLOOKUP(D4,'Sous-Traitants,Fournisseurs'!$B$4:$I$101,8,0),IFERROR(VLOOKUP(D4,'Scientifiques,Techniques'!$B$4:$I$101,8,0),IFERROR(VLOOKUP(D4,'Organisationnels,Humains'!$B$4:$I$101,8,0),""))))</f>
        <v>0.875</v>
      </c>
      <c r="G4" s="112"/>
      <c r="H4" s="91"/>
      <c r="I4" s="91"/>
      <c r="J4" s="91"/>
      <c r="K4" s="91"/>
      <c r="L4" s="101" t="str">
        <f t="shared" ca="1" si="0"/>
        <v/>
      </c>
      <c r="M4" s="102"/>
      <c r="N4" s="102"/>
      <c r="O4" s="92"/>
      <c r="P4" s="31" t="str">
        <f>IFERROR(VLOOKUP(D4,'Environnement,Contexte'!$B$4:$I$101,2,0),IFERROR(VLOOKUP(D4,'Sous-Traitants,Fournisseurs'!$B$4:$I$101,2,0),IFERROR(VLOOKUP(D4,'Scientifiques,Techniques'!$B$4:$I$101,2,0),IFERROR(VLOOKUP(D4,'Organisationnels,Humains'!$B$4:$I$101,2,0),""))))</f>
        <v>gtrhtrh</v>
      </c>
      <c r="Q4" s="31" t="str">
        <f>IFERROR(VLOOKUP(D4,'Environnement,Contexte'!$B$4:$I$101,4,0),IFERROR(VLOOKUP(D4,'Sous-Traitants,Fournisseurs'!$B$4:$I$101,4,0),IFERROR(VLOOKUP(D4,'Scientifiques,Techniques'!$B$4:$I$101,4,0),IFERROR(VLOOKUP(D4,'Organisationnels,Humains'!$B$4:$I$101,4,0),""))))</f>
        <v>trht</v>
      </c>
      <c r="R4" s="31" t="str">
        <f>IFERROR(VLOOKUP(D4,'Environnement,Contexte'!$B$4:$I$101,3,0),IFERROR(VLOOKUP(D4,'Sous-Traitants,Fournisseurs'!$B$4:$I$101,3,0),IFERROR(VLOOKUP(D4,'Scientifiques,Techniques'!$B$4:$I$101,3,0),IFERROR(VLOOKUP(D4,'Organisationnels,Humains'!$B$4:$I$101,3,0),""))))</f>
        <v>htrht</v>
      </c>
      <c r="S4" s="31" t="str">
        <f>MENU!$C$8</f>
        <v>WELDEC PSM</v>
      </c>
      <c r="T4" s="31" t="str">
        <f t="shared" si="1"/>
        <v/>
      </c>
      <c r="U4" s="31">
        <f t="shared" si="2"/>
        <v>0</v>
      </c>
      <c r="V4" s="31">
        <f t="shared" si="3"/>
        <v>0</v>
      </c>
      <c r="W4" s="129" t="e">
        <f t="shared" si="4"/>
        <v>#DIV/0!</v>
      </c>
      <c r="X4" s="31">
        <f t="shared" si="5"/>
        <v>0</v>
      </c>
      <c r="Y4" s="31">
        <f t="shared" si="6"/>
        <v>0</v>
      </c>
      <c r="Z4" s="31">
        <f t="shared" si="7"/>
        <v>0</v>
      </c>
      <c r="AA4" s="132">
        <f t="shared" si="8"/>
        <v>0.875</v>
      </c>
    </row>
    <row r="5" spans="1:27" ht="39.950000000000003" customHeight="1" x14ac:dyDescent="0.25">
      <c r="A5" s="35" t="s">
        <v>40</v>
      </c>
      <c r="B5" s="110" t="s">
        <v>35</v>
      </c>
      <c r="C5" s="90">
        <v>8</v>
      </c>
      <c r="D5" s="91" t="str">
        <f>IFERROR(VLOOKUP(C5,'Environnement,Contexte'!$A$4:$M$101,2,0),IFERROR(VLOOKUP(C5,'Sous-Traitants,Fournisseurs'!$A$4:$M$101,2,0),IFERROR(VLOOKUP(C5,'Scientifiques,Techniques'!$A$4:$M$101,2,0),IFERROR(VLOOKUP(C5,'Organisationnels,Humains'!$A$4:$M$101,2,0),""))))</f>
        <v>risque 7</v>
      </c>
      <c r="E5" s="91" t="str">
        <f>IFERROR(VLOOKUP(D5,'Environnement,Contexte'!$B$4:$M$101,12,0),IFERROR(VLOOKUP(D5,'Sous-Traitants,Fournisseurs'!$B$4:$M$101,12,0),IFERROR(VLOOKUP(D5,'Scientifiques,Techniques'!$B$4:$M$101,12,0),IFERROR(VLOOKUP(D5,'Organisationnels,Humains'!$B$4:$M$101,12,0),""))))</f>
        <v>Scientifiques/Techniques</v>
      </c>
      <c r="F5" s="99">
        <f>IFERROR(VLOOKUP(D5,'Environnement,Contexte'!$B$4:$I$101,8,0),IFERROR(VLOOKUP(D5,'Sous-Traitants,Fournisseurs'!$B$4:$I$101,8,0),IFERROR(VLOOKUP(D5,'Scientifiques,Techniques'!$B$4:$I$101,8,0),IFERROR(VLOOKUP(D5,'Organisationnels,Humains'!$B$4:$I$101,8,0),""))))</f>
        <v>0.875</v>
      </c>
      <c r="G5" s="112"/>
      <c r="H5" s="91"/>
      <c r="I5" s="91"/>
      <c r="J5" s="91"/>
      <c r="K5" s="91"/>
      <c r="L5" s="101" t="str">
        <f t="shared" ca="1" si="0"/>
        <v/>
      </c>
      <c r="M5" s="102"/>
      <c r="N5" s="102"/>
      <c r="O5" s="92"/>
      <c r="P5" s="31" t="str">
        <f>IFERROR(VLOOKUP(D5,'Environnement,Contexte'!$B$4:$I$101,2,0),IFERROR(VLOOKUP(D5,'Sous-Traitants,Fournisseurs'!$B$4:$I$101,2,0),IFERROR(VLOOKUP(D5,'Scientifiques,Techniques'!$B$4:$I$101,2,0),IFERROR(VLOOKUP(D5,'Organisationnels,Humains'!$B$4:$I$101,2,0),""))))</f>
        <v>gtrhtrh</v>
      </c>
      <c r="Q5" s="31" t="str">
        <f>IFERROR(VLOOKUP(D5,'Environnement,Contexte'!$B$4:$I$101,4,0),IFERROR(VLOOKUP(D5,'Sous-Traitants,Fournisseurs'!$B$4:$I$101,4,0),IFERROR(VLOOKUP(D5,'Scientifiques,Techniques'!$B$4:$I$101,4,0),IFERROR(VLOOKUP(D5,'Organisationnels,Humains'!$B$4:$I$101,4,0),""))))</f>
        <v>trht</v>
      </c>
      <c r="R5" s="31" t="str">
        <f>IFERROR(VLOOKUP(D5,'Environnement,Contexte'!$B$4:$I$101,3,0),IFERROR(VLOOKUP(D5,'Sous-Traitants,Fournisseurs'!$B$4:$I$101,3,0),IFERROR(VLOOKUP(D5,'Scientifiques,Techniques'!$B$4:$I$101,3,0),IFERROR(VLOOKUP(D5,'Organisationnels,Humains'!$B$4:$I$101,3,0),""))))</f>
        <v>htrht</v>
      </c>
      <c r="S5" s="31" t="str">
        <f>MENU!$C$8</f>
        <v>WELDEC PSM</v>
      </c>
      <c r="T5" s="31" t="str">
        <f t="shared" si="1"/>
        <v/>
      </c>
      <c r="U5" s="31">
        <f t="shared" si="2"/>
        <v>0</v>
      </c>
      <c r="V5" s="31">
        <f t="shared" si="3"/>
        <v>0</v>
      </c>
      <c r="W5" s="129" t="e">
        <f t="shared" si="4"/>
        <v>#DIV/0!</v>
      </c>
      <c r="X5" s="31">
        <f t="shared" si="5"/>
        <v>0</v>
      </c>
      <c r="Y5" s="31">
        <f t="shared" si="6"/>
        <v>0</v>
      </c>
      <c r="Z5" s="31">
        <f t="shared" si="7"/>
        <v>0</v>
      </c>
      <c r="AA5" s="132">
        <f t="shared" si="8"/>
        <v>0.875</v>
      </c>
    </row>
    <row r="6" spans="1:27" ht="39.950000000000003" customHeight="1" x14ac:dyDescent="0.25">
      <c r="A6" s="32" t="s">
        <v>34</v>
      </c>
      <c r="B6" s="110" t="s">
        <v>37</v>
      </c>
      <c r="C6" s="90">
        <v>11</v>
      </c>
      <c r="D6" s="91" t="str">
        <f>IFERROR(VLOOKUP(C6,'Environnement,Contexte'!$A$4:$M$101,2,0),IFERROR(VLOOKUP(C6,'Sous-Traitants,Fournisseurs'!$A$4:$M$101,2,0),IFERROR(VLOOKUP(C6,'Scientifiques,Techniques'!$A$4:$M$101,2,0),IFERROR(VLOOKUP(C6,'Organisationnels,Humains'!$A$4:$M$101,2,0),""))))</f>
        <v>risque 10</v>
      </c>
      <c r="E6" s="91" t="str">
        <f>IFERROR(VLOOKUP(D6,'Environnement,Contexte'!$B$4:$M$101,12,0),IFERROR(VLOOKUP(D6,'Sous-Traitants,Fournisseurs'!$B$4:$M$101,12,0),IFERROR(VLOOKUP(D6,'Scientifiques,Techniques'!$B$4:$M$101,12,0),IFERROR(VLOOKUP(D6,'Organisationnels,Humains'!$B$4:$M$101,12,0),""))))</f>
        <v>Organisationnels/Humains</v>
      </c>
      <c r="F6" s="99">
        <f>IFERROR(VLOOKUP(D6,'Environnement,Contexte'!$B$4:$I$101,8,0),IFERROR(VLOOKUP(D6,'Sous-Traitants,Fournisseurs'!$B$4:$I$101,8,0),IFERROR(VLOOKUP(D6,'Scientifiques,Techniques'!$B$4:$I$101,8,0),IFERROR(VLOOKUP(D6,'Organisationnels,Humains'!$B$4:$I$101,8,0),""))))</f>
        <v>0.875</v>
      </c>
      <c r="G6" s="112"/>
      <c r="H6" s="91"/>
      <c r="I6" s="91"/>
      <c r="J6" s="91"/>
      <c r="K6" s="91"/>
      <c r="L6" s="101" t="str">
        <f t="shared" ca="1" si="0"/>
        <v/>
      </c>
      <c r="M6" s="102"/>
      <c r="N6" s="102"/>
      <c r="O6" s="92"/>
      <c r="P6" s="31" t="str">
        <f>IFERROR(VLOOKUP(D6,'Environnement,Contexte'!$B$4:$I$101,2,0),IFERROR(VLOOKUP(D6,'Sous-Traitants,Fournisseurs'!$B$4:$I$101,2,0),IFERROR(VLOOKUP(D6,'Scientifiques,Techniques'!$B$4:$I$101,2,0),IFERROR(VLOOKUP(D6,'Organisationnels,Humains'!$B$4:$I$101,2,0),""))))</f>
        <v>gtrhtrh</v>
      </c>
      <c r="Q6" s="31" t="str">
        <f>IFERROR(VLOOKUP(D6,'Environnement,Contexte'!$B$4:$I$101,4,0),IFERROR(VLOOKUP(D6,'Sous-Traitants,Fournisseurs'!$B$4:$I$101,4,0),IFERROR(VLOOKUP(D6,'Scientifiques,Techniques'!$B$4:$I$101,4,0),IFERROR(VLOOKUP(D6,'Organisationnels,Humains'!$B$4:$I$101,4,0),""))))</f>
        <v>trht</v>
      </c>
      <c r="R6" s="31" t="str">
        <f>IFERROR(VLOOKUP(D6,'Environnement,Contexte'!$B$4:$I$101,3,0),IFERROR(VLOOKUP(D6,'Sous-Traitants,Fournisseurs'!$B$4:$I$101,3,0),IFERROR(VLOOKUP(D6,'Scientifiques,Techniques'!$B$4:$I$101,3,0),IFERROR(VLOOKUP(D6,'Organisationnels,Humains'!$B$4:$I$101,3,0),""))))</f>
        <v>htrht</v>
      </c>
      <c r="S6" s="31" t="str">
        <f>MENU!$C$8</f>
        <v>WELDEC PSM</v>
      </c>
      <c r="T6" s="31" t="str">
        <f t="shared" si="1"/>
        <v/>
      </c>
      <c r="U6" s="31">
        <f t="shared" si="2"/>
        <v>0</v>
      </c>
      <c r="V6" s="31">
        <f t="shared" si="3"/>
        <v>0</v>
      </c>
      <c r="W6" s="129" t="e">
        <f t="shared" si="4"/>
        <v>#DIV/0!</v>
      </c>
      <c r="X6" s="31">
        <f t="shared" si="5"/>
        <v>0</v>
      </c>
      <c r="Y6" s="31">
        <f t="shared" si="6"/>
        <v>0</v>
      </c>
      <c r="Z6" s="31">
        <f t="shared" si="7"/>
        <v>0</v>
      </c>
      <c r="AA6" s="132">
        <f t="shared" si="8"/>
        <v>0.875</v>
      </c>
    </row>
    <row r="7" spans="1:27" ht="39.950000000000003" customHeight="1" x14ac:dyDescent="0.25">
      <c r="A7" s="33" t="s">
        <v>36</v>
      </c>
      <c r="B7" s="110" t="s">
        <v>39</v>
      </c>
      <c r="C7" s="90">
        <v>2</v>
      </c>
      <c r="D7" s="91" t="str">
        <f>IFERROR(VLOOKUP(C7,'Environnement,Contexte'!$A$4:$M$101,2,0),IFERROR(VLOOKUP(C7,'Sous-Traitants,Fournisseurs'!$A$4:$M$101,2,0),IFERROR(VLOOKUP(C7,'Scientifiques,Techniques'!$A$4:$M$101,2,0),IFERROR(VLOOKUP(C7,'Organisationnels,Humains'!$A$4:$M$101,2,0),""))))</f>
        <v>Risque 2</v>
      </c>
      <c r="E7" s="91" t="str">
        <f>IFERROR(VLOOKUP(D7,'Environnement,Contexte'!$B$4:$M$101,12,0),IFERROR(VLOOKUP(D7,'Sous-Traitants,Fournisseurs'!$B$4:$M$101,12,0),IFERROR(VLOOKUP(D7,'Scientifiques,Techniques'!$B$4:$M$101,12,0),IFERROR(VLOOKUP(D7,'Organisationnels,Humains'!$B$4:$M$101,12,0),""))))</f>
        <v>Environnement/Contexte</v>
      </c>
      <c r="F7" s="99">
        <f>IFERROR(VLOOKUP(D7,'Environnement,Contexte'!$B$4:$I$101,8,0),IFERROR(VLOOKUP(D7,'Sous-Traitants,Fournisseurs'!$B$4:$I$101,8,0),IFERROR(VLOOKUP(D7,'Scientifiques,Techniques'!$B$4:$I$101,8,0),IFERROR(VLOOKUP(D7,'Organisationnels,Humains'!$B$4:$I$101,8,0),""))))</f>
        <v>0.5</v>
      </c>
      <c r="G7" s="112"/>
      <c r="H7" s="91"/>
      <c r="I7" s="91"/>
      <c r="J7" s="91"/>
      <c r="K7" s="91"/>
      <c r="L7" s="101" t="str">
        <f t="shared" ca="1" si="0"/>
        <v/>
      </c>
      <c r="M7" s="102"/>
      <c r="N7" s="102"/>
      <c r="O7" s="92"/>
      <c r="P7" s="31">
        <f>IFERROR(VLOOKUP(D7,'Environnement,Contexte'!$B$4:$I$101,2,0),IFERROR(VLOOKUP(D7,'Sous-Traitants,Fournisseurs'!$B$4:$I$101,2,0),IFERROR(VLOOKUP(D7,'Scientifiques,Techniques'!$B$4:$I$101,2,0),IFERROR(VLOOKUP(D7,'Organisationnels,Humains'!$B$4:$I$101,2,0),""))))</f>
        <v>0</v>
      </c>
      <c r="Q7" s="31">
        <f>IFERROR(VLOOKUP(D7,'Environnement,Contexte'!$B$4:$I$101,4,0),IFERROR(VLOOKUP(D7,'Sous-Traitants,Fournisseurs'!$B$4:$I$101,4,0),IFERROR(VLOOKUP(D7,'Scientifiques,Techniques'!$B$4:$I$101,4,0),IFERROR(VLOOKUP(D7,'Organisationnels,Humains'!$B$4:$I$101,4,0),""))))</f>
        <v>0</v>
      </c>
      <c r="R7" s="31">
        <f>IFERROR(VLOOKUP(D7,'Environnement,Contexte'!$B$4:$I$101,3,0),IFERROR(VLOOKUP(D7,'Sous-Traitants,Fournisseurs'!$B$4:$I$101,3,0),IFERROR(VLOOKUP(D7,'Scientifiques,Techniques'!$B$4:$I$101,3,0),IFERROR(VLOOKUP(D7,'Organisationnels,Humains'!$B$4:$I$101,3,0),""))))</f>
        <v>0</v>
      </c>
      <c r="S7" s="31" t="str">
        <f>MENU!$C$8</f>
        <v>WELDEC PSM</v>
      </c>
      <c r="T7" s="31" t="str">
        <f t="shared" si="1"/>
        <v/>
      </c>
      <c r="U7" s="31">
        <f t="shared" si="2"/>
        <v>0</v>
      </c>
      <c r="V7" s="31">
        <f t="shared" si="3"/>
        <v>0</v>
      </c>
      <c r="W7" s="129" t="e">
        <f t="shared" si="4"/>
        <v>#DIV/0!</v>
      </c>
      <c r="X7" s="31">
        <f t="shared" si="5"/>
        <v>0</v>
      </c>
      <c r="Y7" s="31">
        <f t="shared" si="6"/>
        <v>0</v>
      </c>
      <c r="Z7" s="31">
        <f t="shared" si="7"/>
        <v>0</v>
      </c>
      <c r="AA7" s="132">
        <f t="shared" si="8"/>
        <v>0.5</v>
      </c>
    </row>
    <row r="8" spans="1:27" ht="39.950000000000003" customHeight="1" x14ac:dyDescent="0.25">
      <c r="A8" s="34" t="s">
        <v>38</v>
      </c>
      <c r="B8" s="111" t="s">
        <v>41</v>
      </c>
      <c r="C8" s="90">
        <v>5</v>
      </c>
      <c r="D8" s="91" t="str">
        <f>IFERROR(VLOOKUP(C8,'Environnement,Contexte'!$A$4:$M$101,2,0),IFERROR(VLOOKUP(C8,'Sous-Traitants,Fournisseurs'!$A$4:$M$101,2,0),IFERROR(VLOOKUP(C8,'Scientifiques,Techniques'!$A$4:$M$101,2,0),IFERROR(VLOOKUP(C8,'Organisationnels,Humains'!$A$4:$M$101,2,0),""))))</f>
        <v>Risque 5</v>
      </c>
      <c r="E8" s="91" t="str">
        <f>IFERROR(VLOOKUP(D8,'Environnement,Contexte'!$B$4:$M$101,12,0),IFERROR(VLOOKUP(D8,'Sous-Traitants,Fournisseurs'!$B$4:$M$101,12,0),IFERROR(VLOOKUP(D8,'Scientifiques,Techniques'!$B$4:$M$101,12,0),IFERROR(VLOOKUP(D8,'Organisationnels,Humains'!$B$4:$M$101,12,0),""))))</f>
        <v>Sous-Traitants/Fournisseurs</v>
      </c>
      <c r="F8" s="99">
        <f>IFERROR(VLOOKUP(D8,'Environnement,Contexte'!$B$4:$I$101,8,0),IFERROR(VLOOKUP(D8,'Sous-Traitants,Fournisseurs'!$B$4:$I$101,8,0),IFERROR(VLOOKUP(D8,'Scientifiques,Techniques'!$B$4:$I$101,8,0),IFERROR(VLOOKUP(D8,'Organisationnels,Humains'!$B$4:$I$101,8,0),""))))</f>
        <v>0.5</v>
      </c>
      <c r="G8" s="112"/>
      <c r="H8" s="91"/>
      <c r="I8" s="91"/>
      <c r="J8" s="91"/>
      <c r="K8" s="91"/>
      <c r="L8" s="101" t="str">
        <f t="shared" ca="1" si="0"/>
        <v/>
      </c>
      <c r="M8" s="102"/>
      <c r="N8" s="102"/>
      <c r="O8" s="92"/>
      <c r="P8" s="31" t="str">
        <f>IFERROR(VLOOKUP(D8,'Environnement,Contexte'!$B$4:$I$101,2,0),IFERROR(VLOOKUP(D8,'Sous-Traitants,Fournisseurs'!$B$4:$I$101,2,0),IFERROR(VLOOKUP(D8,'Scientifiques,Techniques'!$B$4:$I$101,2,0),IFERROR(VLOOKUP(D8,'Organisationnels,Humains'!$B$4:$I$101,2,0),""))))</f>
        <v>rhrhtr</v>
      </c>
      <c r="Q8" s="31" t="str">
        <f>IFERROR(VLOOKUP(D8,'Environnement,Contexte'!$B$4:$I$101,4,0),IFERROR(VLOOKUP(D8,'Sous-Traitants,Fournisseurs'!$B$4:$I$101,4,0),IFERROR(VLOOKUP(D8,'Scientifiques,Techniques'!$B$4:$I$101,4,0),IFERROR(VLOOKUP(D8,'Organisationnels,Humains'!$B$4:$I$101,4,0),""))))</f>
        <v>htgrhtr</v>
      </c>
      <c r="R8" s="31" t="str">
        <f>IFERROR(VLOOKUP(D8,'Environnement,Contexte'!$B$4:$I$101,3,0),IFERROR(VLOOKUP(D8,'Sous-Traitants,Fournisseurs'!$B$4:$I$101,3,0),IFERROR(VLOOKUP(D8,'Scientifiques,Techniques'!$B$4:$I$101,3,0),IFERROR(VLOOKUP(D8,'Organisationnels,Humains'!$B$4:$I$101,3,0),""))))</f>
        <v>htrht</v>
      </c>
      <c r="S8" s="31" t="str">
        <f>MENU!$C$8</f>
        <v>WELDEC PSM</v>
      </c>
      <c r="T8" s="31" t="str">
        <f t="shared" si="1"/>
        <v/>
      </c>
      <c r="U8" s="31">
        <f t="shared" si="2"/>
        <v>0</v>
      </c>
      <c r="V8" s="31">
        <f t="shared" si="3"/>
        <v>0</v>
      </c>
      <c r="W8" s="129" t="e">
        <f t="shared" si="4"/>
        <v>#DIV/0!</v>
      </c>
      <c r="X8" s="31">
        <f t="shared" si="5"/>
        <v>0</v>
      </c>
      <c r="Y8" s="31">
        <f t="shared" si="6"/>
        <v>0</v>
      </c>
      <c r="Z8" s="31">
        <f t="shared" si="7"/>
        <v>0</v>
      </c>
      <c r="AA8" s="132">
        <f t="shared" si="8"/>
        <v>0.5</v>
      </c>
    </row>
    <row r="9" spans="1:27" ht="39.950000000000003" customHeight="1" x14ac:dyDescent="0.25">
      <c r="A9" s="2"/>
      <c r="B9" s="2"/>
      <c r="C9" s="90">
        <v>9</v>
      </c>
      <c r="D9" s="91" t="str">
        <f>IFERROR(VLOOKUP(C9,'Environnement,Contexte'!$A$4:$M$101,2,0),IFERROR(VLOOKUP(C9,'Sous-Traitants,Fournisseurs'!$A$4:$M$101,2,0),IFERROR(VLOOKUP(C9,'Scientifiques,Techniques'!$A$4:$M$101,2,0),IFERROR(VLOOKUP(C9,'Organisationnels,Humains'!$A$4:$M$101,2,0),""))))</f>
        <v>Risque 8</v>
      </c>
      <c r="E9" s="91" t="str">
        <f>IFERROR(VLOOKUP(D9,'Environnement,Contexte'!$B$4:$M$101,12,0),IFERROR(VLOOKUP(D9,'Sous-Traitants,Fournisseurs'!$B$4:$M$101,12,0),IFERROR(VLOOKUP(D9,'Scientifiques,Techniques'!$B$4:$M$101,12,0),IFERROR(VLOOKUP(D9,'Organisationnels,Humains'!$B$4:$M$101,12,0),""))))</f>
        <v>Scientifiques/Techniques</v>
      </c>
      <c r="F9" s="99">
        <f>IFERROR(VLOOKUP(D9,'Environnement,Contexte'!$B$4:$I$101,8,0),IFERROR(VLOOKUP(D9,'Sous-Traitants,Fournisseurs'!$B$4:$I$101,8,0),IFERROR(VLOOKUP(D9,'Scientifiques,Techniques'!$B$4:$I$101,8,0),IFERROR(VLOOKUP(D9,'Organisationnels,Humains'!$B$4:$I$101,8,0),""))))</f>
        <v>0.5</v>
      </c>
      <c r="G9" s="112"/>
      <c r="H9" s="91"/>
      <c r="I9" s="91"/>
      <c r="J9" s="91"/>
      <c r="K9" s="91"/>
      <c r="L9" s="101" t="str">
        <f t="shared" ca="1" si="0"/>
        <v/>
      </c>
      <c r="M9" s="102"/>
      <c r="N9" s="102"/>
      <c r="O9" s="92"/>
      <c r="P9" s="31" t="str">
        <f>IFERROR(VLOOKUP(D9,'Environnement,Contexte'!$B$4:$I$101,2,0),IFERROR(VLOOKUP(D9,'Sous-Traitants,Fournisseurs'!$B$4:$I$101,2,0),IFERROR(VLOOKUP(D9,'Scientifiques,Techniques'!$B$4:$I$101,2,0),IFERROR(VLOOKUP(D9,'Organisationnels,Humains'!$B$4:$I$101,2,0),""))))</f>
        <v>rhrhtr</v>
      </c>
      <c r="Q9" s="31" t="str">
        <f>IFERROR(VLOOKUP(D9,'Environnement,Contexte'!$B$4:$I$101,4,0),IFERROR(VLOOKUP(D9,'Sous-Traitants,Fournisseurs'!$B$4:$I$101,4,0),IFERROR(VLOOKUP(D9,'Scientifiques,Techniques'!$B$4:$I$101,4,0),IFERROR(VLOOKUP(D9,'Organisationnels,Humains'!$B$4:$I$101,4,0),""))))</f>
        <v>htgrhtr</v>
      </c>
      <c r="R9" s="31" t="str">
        <f>IFERROR(VLOOKUP(D9,'Environnement,Contexte'!$B$4:$I$101,3,0),IFERROR(VLOOKUP(D9,'Sous-Traitants,Fournisseurs'!$B$4:$I$101,3,0),IFERROR(VLOOKUP(D9,'Scientifiques,Techniques'!$B$4:$I$101,3,0),IFERROR(VLOOKUP(D9,'Organisationnels,Humains'!$B$4:$I$101,3,0),""))))</f>
        <v>htrht</v>
      </c>
      <c r="S9" s="31" t="str">
        <f>MENU!$C$8</f>
        <v>WELDEC PSM</v>
      </c>
      <c r="T9" s="31" t="str">
        <f t="shared" si="1"/>
        <v/>
      </c>
      <c r="U9" s="31">
        <f t="shared" si="2"/>
        <v>0</v>
      </c>
      <c r="V9" s="31">
        <f t="shared" si="3"/>
        <v>0</v>
      </c>
      <c r="W9" s="129" t="e">
        <f t="shared" si="4"/>
        <v>#DIV/0!</v>
      </c>
      <c r="X9" s="31">
        <f t="shared" si="5"/>
        <v>0</v>
      </c>
      <c r="Y9" s="31">
        <f t="shared" si="6"/>
        <v>0</v>
      </c>
      <c r="Z9" s="31">
        <f t="shared" si="7"/>
        <v>0</v>
      </c>
      <c r="AA9" s="132">
        <f t="shared" si="8"/>
        <v>0.5</v>
      </c>
    </row>
    <row r="10" spans="1:27" ht="39.950000000000003" customHeight="1" x14ac:dyDescent="0.25">
      <c r="A10" s="2"/>
      <c r="B10" s="2"/>
      <c r="C10" s="90">
        <v>12</v>
      </c>
      <c r="D10" s="91" t="str">
        <f>IFERROR(VLOOKUP(C10,'Environnement,Contexte'!$A$4:$M$101,2,0),IFERROR(VLOOKUP(C10,'Sous-Traitants,Fournisseurs'!$A$4:$M$101,2,0),IFERROR(VLOOKUP(C10,'Scientifiques,Techniques'!$A$4:$M$101,2,0),IFERROR(VLOOKUP(C10,'Organisationnels,Humains'!$A$4:$M$101,2,0),""))))</f>
        <v>Risque 11</v>
      </c>
      <c r="E10" s="91" t="str">
        <f>IFERROR(VLOOKUP(D10,'Environnement,Contexte'!$B$4:$M$101,12,0),IFERROR(VLOOKUP(D10,'Sous-Traitants,Fournisseurs'!$B$4:$M$101,12,0),IFERROR(VLOOKUP(D10,'Scientifiques,Techniques'!$B$4:$M$101,12,0),IFERROR(VLOOKUP(D10,'Organisationnels,Humains'!$B$4:$M$101,12,0),""))))</f>
        <v>Organisationnels/Humains</v>
      </c>
      <c r="F10" s="99">
        <f>IFERROR(VLOOKUP(D10,'Environnement,Contexte'!$B$4:$I$101,8,0),IFERROR(VLOOKUP(D10,'Sous-Traitants,Fournisseurs'!$B$4:$I$101,8,0),IFERROR(VLOOKUP(D10,'Scientifiques,Techniques'!$B$4:$I$101,8,0),IFERROR(VLOOKUP(D10,'Organisationnels,Humains'!$B$4:$I$101,8,0),""))))</f>
        <v>0.5</v>
      </c>
      <c r="G10" s="112"/>
      <c r="H10" s="91"/>
      <c r="I10" s="91"/>
      <c r="J10" s="91"/>
      <c r="K10" s="91"/>
      <c r="L10" s="101" t="str">
        <f t="shared" ca="1" si="0"/>
        <v/>
      </c>
      <c r="M10" s="102"/>
      <c r="N10" s="102"/>
      <c r="O10" s="92"/>
      <c r="P10" s="31" t="str">
        <f>IFERROR(VLOOKUP(D10,'Environnement,Contexte'!$B$4:$I$101,2,0),IFERROR(VLOOKUP(D10,'Sous-Traitants,Fournisseurs'!$B$4:$I$101,2,0),IFERROR(VLOOKUP(D10,'Scientifiques,Techniques'!$B$4:$I$101,2,0),IFERROR(VLOOKUP(D10,'Organisationnels,Humains'!$B$4:$I$101,2,0),""))))</f>
        <v>rhrhtr</v>
      </c>
      <c r="Q10" s="31" t="str">
        <f>IFERROR(VLOOKUP(D10,'Environnement,Contexte'!$B$4:$I$101,4,0),IFERROR(VLOOKUP(D10,'Sous-Traitants,Fournisseurs'!$B$4:$I$101,4,0),IFERROR(VLOOKUP(D10,'Scientifiques,Techniques'!$B$4:$I$101,4,0),IFERROR(VLOOKUP(D10,'Organisationnels,Humains'!$B$4:$I$101,4,0),""))))</f>
        <v>htgrhtr</v>
      </c>
      <c r="R10" s="31" t="str">
        <f>IFERROR(VLOOKUP(D10,'Environnement,Contexte'!$B$4:$I$101,3,0),IFERROR(VLOOKUP(D10,'Sous-Traitants,Fournisseurs'!$B$4:$I$101,3,0),IFERROR(VLOOKUP(D10,'Scientifiques,Techniques'!$B$4:$I$101,3,0),IFERROR(VLOOKUP(D10,'Organisationnels,Humains'!$B$4:$I$101,3,0),""))))</f>
        <v>htrht</v>
      </c>
      <c r="S10" s="31" t="str">
        <f>MENU!$C$8</f>
        <v>WELDEC PSM</v>
      </c>
      <c r="T10" s="31" t="str">
        <f t="shared" si="1"/>
        <v/>
      </c>
      <c r="U10" s="31">
        <f t="shared" si="2"/>
        <v>0</v>
      </c>
      <c r="V10" s="31">
        <f t="shared" si="3"/>
        <v>0</v>
      </c>
      <c r="W10" s="129" t="e">
        <f t="shared" si="4"/>
        <v>#DIV/0!</v>
      </c>
      <c r="X10" s="31">
        <f t="shared" si="5"/>
        <v>0</v>
      </c>
      <c r="Y10" s="31">
        <f t="shared" si="6"/>
        <v>0</v>
      </c>
      <c r="Z10" s="31">
        <f t="shared" si="7"/>
        <v>0</v>
      </c>
      <c r="AA10" s="132">
        <f t="shared" si="8"/>
        <v>0.5</v>
      </c>
    </row>
    <row r="11" spans="1:27" ht="39.950000000000003" customHeight="1" x14ac:dyDescent="0.25">
      <c r="A11" s="2"/>
      <c r="B11" s="2"/>
      <c r="C11" s="90">
        <v>3</v>
      </c>
      <c r="D11" s="91" t="str">
        <f>IFERROR(VLOOKUP(C11,'Environnement,Contexte'!$A$4:$M$101,2,0),IFERROR(VLOOKUP(C11,'Sous-Traitants,Fournisseurs'!$A$4:$M$101,2,0),IFERROR(VLOOKUP(C11,'Scientifiques,Techniques'!$A$4:$M$101,2,0),IFERROR(VLOOKUP(C11,'Organisationnels,Humains'!$A$4:$M$101,2,0),""))))</f>
        <v>risque 3</v>
      </c>
      <c r="E11" s="91" t="str">
        <f>IFERROR(VLOOKUP(D11,'Environnement,Contexte'!$B$4:$M$101,12,0),IFERROR(VLOOKUP(D11,'Sous-Traitants,Fournisseurs'!$B$4:$M$101,12,0),IFERROR(VLOOKUP(D11,'Scientifiques,Techniques'!$B$4:$M$101,12,0),IFERROR(VLOOKUP(D11,'Organisationnels,Humains'!$B$4:$M$101,12,0),""))))</f>
        <v>Environnement/Contexte</v>
      </c>
      <c r="F11" s="99">
        <f>IFERROR(VLOOKUP(D11,'Environnement,Contexte'!$B$4:$I$101,8,0),IFERROR(VLOOKUP(D11,'Sous-Traitants,Fournisseurs'!$B$4:$I$101,8,0),IFERROR(VLOOKUP(D11,'Scientifiques,Techniques'!$B$4:$I$101,8,0),IFERROR(VLOOKUP(D11,'Organisationnels,Humains'!$B$4:$I$101,8,0),""))))</f>
        <v>0.25</v>
      </c>
      <c r="G11" s="112"/>
      <c r="H11" s="91"/>
      <c r="I11" s="91"/>
      <c r="J11" s="91"/>
      <c r="K11" s="91"/>
      <c r="L11" s="101" t="str">
        <f t="shared" ca="1" si="0"/>
        <v/>
      </c>
      <c r="M11" s="102"/>
      <c r="N11" s="102"/>
      <c r="O11" s="92"/>
      <c r="P11" s="31">
        <f>IFERROR(VLOOKUP(D11,'Environnement,Contexte'!$B$4:$I$101,2,0),IFERROR(VLOOKUP(D11,'Sous-Traitants,Fournisseurs'!$B$4:$I$101,2,0),IFERROR(VLOOKUP(D11,'Scientifiques,Techniques'!$B$4:$I$101,2,0),IFERROR(VLOOKUP(D11,'Organisationnels,Humains'!$B$4:$I$101,2,0),""))))</f>
        <v>0</v>
      </c>
      <c r="Q11" s="31">
        <f>IFERROR(VLOOKUP(D11,'Environnement,Contexte'!$B$4:$I$101,4,0),IFERROR(VLOOKUP(D11,'Sous-Traitants,Fournisseurs'!$B$4:$I$101,4,0),IFERROR(VLOOKUP(D11,'Scientifiques,Techniques'!$B$4:$I$101,4,0),IFERROR(VLOOKUP(D11,'Organisationnels,Humains'!$B$4:$I$101,4,0),""))))</f>
        <v>0</v>
      </c>
      <c r="R11" s="31">
        <f>IFERROR(VLOOKUP(D11,'Environnement,Contexte'!$B$4:$I$101,3,0),IFERROR(VLOOKUP(D11,'Sous-Traitants,Fournisseurs'!$B$4:$I$101,3,0),IFERROR(VLOOKUP(D11,'Scientifiques,Techniques'!$B$4:$I$101,3,0),IFERROR(VLOOKUP(D11,'Organisationnels,Humains'!$B$4:$I$101,3,0),""))))</f>
        <v>0</v>
      </c>
      <c r="S11" s="31" t="str">
        <f>MENU!$C$8</f>
        <v>WELDEC PSM</v>
      </c>
      <c r="T11" s="31" t="str">
        <f t="shared" si="1"/>
        <v/>
      </c>
      <c r="U11" s="31">
        <f t="shared" si="2"/>
        <v>0</v>
      </c>
      <c r="V11" s="31">
        <f t="shared" si="3"/>
        <v>0</v>
      </c>
      <c r="W11" s="129" t="e">
        <f t="shared" si="4"/>
        <v>#DIV/0!</v>
      </c>
      <c r="X11" s="31">
        <f t="shared" si="5"/>
        <v>0</v>
      </c>
      <c r="Y11" s="31">
        <f t="shared" si="6"/>
        <v>0</v>
      </c>
      <c r="Z11" s="31">
        <f t="shared" si="7"/>
        <v>0</v>
      </c>
      <c r="AA11" s="132">
        <f t="shared" si="8"/>
        <v>0.25</v>
      </c>
    </row>
    <row r="12" spans="1:27" ht="39.950000000000003" customHeight="1" x14ac:dyDescent="0.25">
      <c r="A12" s="2"/>
      <c r="B12" s="2"/>
      <c r="C12" s="90">
        <v>6</v>
      </c>
      <c r="D12" s="91" t="str">
        <f>IFERROR(VLOOKUP(C12,'Environnement,Contexte'!$A$4:$M$101,2,0),IFERROR(VLOOKUP(C12,'Sous-Traitants,Fournisseurs'!$A$4:$M$101,2,0),IFERROR(VLOOKUP(C12,'Scientifiques,Techniques'!$A$4:$M$101,2,0),IFERROR(VLOOKUP(C12,'Organisationnels,Humains'!$A$4:$M$101,2,0),""))))</f>
        <v>Risque 6</v>
      </c>
      <c r="E12" s="91" t="str">
        <f>IFERROR(VLOOKUP(D12,'Environnement,Contexte'!$B$4:$M$101,12,0),IFERROR(VLOOKUP(D12,'Sous-Traitants,Fournisseurs'!$B$4:$M$101,12,0),IFERROR(VLOOKUP(D12,'Scientifiques,Techniques'!$B$4:$M$101,12,0),IFERROR(VLOOKUP(D12,'Organisationnels,Humains'!$B$4:$M$101,12,0),""))))</f>
        <v>Sous-Traitants/Fournisseurs</v>
      </c>
      <c r="F12" s="99">
        <f>IFERROR(VLOOKUP(D12,'Environnement,Contexte'!$B$4:$I$101,8,0),IFERROR(VLOOKUP(D12,'Sous-Traitants,Fournisseurs'!$B$4:$I$101,8,0),IFERROR(VLOOKUP(D12,'Scientifiques,Techniques'!$B$4:$I$101,8,0),IFERROR(VLOOKUP(D12,'Organisationnels,Humains'!$B$4:$I$101,8,0),""))))</f>
        <v>0.25</v>
      </c>
      <c r="G12" s="112"/>
      <c r="H12" s="91"/>
      <c r="I12" s="91"/>
      <c r="J12" s="91"/>
      <c r="K12" s="91"/>
      <c r="L12" s="101" t="str">
        <f t="shared" ca="1" si="0"/>
        <v/>
      </c>
      <c r="M12" s="102"/>
      <c r="N12" s="102"/>
      <c r="O12" s="92"/>
      <c r="P12" s="31" t="str">
        <f>IFERROR(VLOOKUP(D12,'Environnement,Contexte'!$B$4:$I$101,2,0),IFERROR(VLOOKUP(D12,'Sous-Traitants,Fournisseurs'!$B$4:$I$101,2,0),IFERROR(VLOOKUP(D12,'Scientifiques,Techniques'!$B$4:$I$101,2,0),IFERROR(VLOOKUP(D12,'Organisationnels,Humains'!$B$4:$I$101,2,0),""))))</f>
        <v>fgf</v>
      </c>
      <c r="Q12" s="31" t="str">
        <f>IFERROR(VLOOKUP(D12,'Environnement,Contexte'!$B$4:$I$101,4,0),IFERROR(VLOOKUP(D12,'Sous-Traitants,Fournisseurs'!$B$4:$I$101,4,0),IFERROR(VLOOKUP(D12,'Scientifiques,Techniques'!$B$4:$I$101,4,0),IFERROR(VLOOKUP(D12,'Organisationnels,Humains'!$B$4:$I$101,4,0),""))))</f>
        <v>gfd</v>
      </c>
      <c r="R12" s="31" t="str">
        <f>IFERROR(VLOOKUP(D12,'Environnement,Contexte'!$B$4:$I$101,3,0),IFERROR(VLOOKUP(D12,'Sous-Traitants,Fournisseurs'!$B$4:$I$101,3,0),IFERROR(VLOOKUP(D12,'Scientifiques,Techniques'!$B$4:$I$101,3,0),IFERROR(VLOOKUP(D12,'Organisationnels,Humains'!$B$4:$I$101,3,0),""))))</f>
        <v>gfdg</v>
      </c>
      <c r="S12" s="31" t="str">
        <f>MENU!$C$8</f>
        <v>WELDEC PSM</v>
      </c>
      <c r="T12" s="31" t="str">
        <f t="shared" si="1"/>
        <v/>
      </c>
      <c r="U12" s="31">
        <f t="shared" si="2"/>
        <v>0</v>
      </c>
      <c r="V12" s="31">
        <f t="shared" si="3"/>
        <v>0</v>
      </c>
      <c r="W12" s="129" t="e">
        <f t="shared" si="4"/>
        <v>#DIV/0!</v>
      </c>
      <c r="X12" s="31">
        <f t="shared" si="5"/>
        <v>0</v>
      </c>
      <c r="Y12" s="31">
        <f t="shared" si="6"/>
        <v>0</v>
      </c>
      <c r="Z12" s="31">
        <f t="shared" si="7"/>
        <v>0</v>
      </c>
      <c r="AA12" s="132">
        <f t="shared" si="8"/>
        <v>0.25</v>
      </c>
    </row>
    <row r="13" spans="1:27" ht="39.950000000000003" customHeight="1" x14ac:dyDescent="0.25">
      <c r="A13" s="2"/>
      <c r="B13" s="2"/>
      <c r="C13" s="90">
        <v>10</v>
      </c>
      <c r="D13" s="91" t="str">
        <f>IFERROR(VLOOKUP(C13,'Environnement,Contexte'!$A$4:$M$101,2,0),IFERROR(VLOOKUP(C13,'Sous-Traitants,Fournisseurs'!$A$4:$M$101,2,0),IFERROR(VLOOKUP(C13,'Scientifiques,Techniques'!$A$4:$M$101,2,0),IFERROR(VLOOKUP(C13,'Organisationnels,Humains'!$A$4:$M$101,2,0),""))))</f>
        <v>Risque 9</v>
      </c>
      <c r="E13" s="91" t="str">
        <f>IFERROR(VLOOKUP(D13,'Environnement,Contexte'!$B$4:$M$101,12,0),IFERROR(VLOOKUP(D13,'Sous-Traitants,Fournisseurs'!$B$4:$M$101,12,0),IFERROR(VLOOKUP(D13,'Scientifiques,Techniques'!$B$4:$M$101,12,0),IFERROR(VLOOKUP(D13,'Organisationnels,Humains'!$B$4:$M$101,12,0),""))))</f>
        <v>Scientifiques/Techniques</v>
      </c>
      <c r="F13" s="99">
        <f>IFERROR(VLOOKUP(D13,'Environnement,Contexte'!$B$4:$I$101,8,0),IFERROR(VLOOKUP(D13,'Sous-Traitants,Fournisseurs'!$B$4:$I$101,8,0),IFERROR(VLOOKUP(D13,'Scientifiques,Techniques'!$B$4:$I$101,8,0),IFERROR(VLOOKUP(D13,'Organisationnels,Humains'!$B$4:$I$101,8,0),""))))</f>
        <v>0.25</v>
      </c>
      <c r="G13" s="112"/>
      <c r="H13" s="91"/>
      <c r="I13" s="91"/>
      <c r="J13" s="91"/>
      <c r="K13" s="91"/>
      <c r="L13" s="101" t="str">
        <f t="shared" ca="1" si="0"/>
        <v/>
      </c>
      <c r="M13" s="102"/>
      <c r="N13" s="102"/>
      <c r="O13" s="92"/>
      <c r="P13" s="31" t="str">
        <f>IFERROR(VLOOKUP(D13,'Environnement,Contexte'!$B$4:$I$101,2,0),IFERROR(VLOOKUP(D13,'Sous-Traitants,Fournisseurs'!$B$4:$I$101,2,0),IFERROR(VLOOKUP(D13,'Scientifiques,Techniques'!$B$4:$I$101,2,0),IFERROR(VLOOKUP(D13,'Organisationnels,Humains'!$B$4:$I$101,2,0),""))))</f>
        <v>fgf</v>
      </c>
      <c r="Q13" s="31" t="str">
        <f>IFERROR(VLOOKUP(D13,'Environnement,Contexte'!$B$4:$I$101,4,0),IFERROR(VLOOKUP(D13,'Sous-Traitants,Fournisseurs'!$B$4:$I$101,4,0),IFERROR(VLOOKUP(D13,'Scientifiques,Techniques'!$B$4:$I$101,4,0),IFERROR(VLOOKUP(D13,'Organisationnels,Humains'!$B$4:$I$101,4,0),""))))</f>
        <v>gfd</v>
      </c>
      <c r="R13" s="31" t="str">
        <f>IFERROR(VLOOKUP(D13,'Environnement,Contexte'!$B$4:$I$101,3,0),IFERROR(VLOOKUP(D13,'Sous-Traitants,Fournisseurs'!$B$4:$I$101,3,0),IFERROR(VLOOKUP(D13,'Scientifiques,Techniques'!$B$4:$I$101,3,0),IFERROR(VLOOKUP(D13,'Organisationnels,Humains'!$B$4:$I$101,3,0),""))))</f>
        <v>gfdg</v>
      </c>
      <c r="S13" s="31" t="str">
        <f>MENU!$C$8</f>
        <v>WELDEC PSM</v>
      </c>
      <c r="T13" s="31" t="str">
        <f t="shared" si="1"/>
        <v/>
      </c>
      <c r="U13" s="31">
        <f t="shared" si="2"/>
        <v>0</v>
      </c>
      <c r="V13" s="31">
        <f t="shared" si="3"/>
        <v>0</v>
      </c>
      <c r="W13" s="129" t="e">
        <f t="shared" si="4"/>
        <v>#DIV/0!</v>
      </c>
      <c r="X13" s="31">
        <f t="shared" si="5"/>
        <v>0</v>
      </c>
      <c r="Y13" s="31">
        <f t="shared" si="6"/>
        <v>0</v>
      </c>
      <c r="Z13" s="31">
        <f t="shared" si="7"/>
        <v>0</v>
      </c>
      <c r="AA13" s="132">
        <f t="shared" si="8"/>
        <v>0.25</v>
      </c>
    </row>
    <row r="14" spans="1:27" ht="39.950000000000003" customHeight="1" x14ac:dyDescent="0.25">
      <c r="A14" s="2"/>
      <c r="B14" s="2"/>
      <c r="C14" s="90">
        <v>13</v>
      </c>
      <c r="D14" s="91" t="str">
        <f>IFERROR(VLOOKUP(C14,'Environnement,Contexte'!$A$4:$M$101,2,0),IFERROR(VLOOKUP(C14,'Sous-Traitants,Fournisseurs'!$A$4:$M$101,2,0),IFERROR(VLOOKUP(C14,'Scientifiques,Techniques'!$A$4:$M$101,2,0),IFERROR(VLOOKUP(C14,'Organisationnels,Humains'!$A$4:$M$101,2,0),""))))</f>
        <v>Risque 12</v>
      </c>
      <c r="E14" s="91" t="str">
        <f>IFERROR(VLOOKUP(D14,'Environnement,Contexte'!$B$4:$M$101,12,0),IFERROR(VLOOKUP(D14,'Sous-Traitants,Fournisseurs'!$B$4:$M$101,12,0),IFERROR(VLOOKUP(D14,'Scientifiques,Techniques'!$B$4:$M$101,12,0),IFERROR(VLOOKUP(D14,'Organisationnels,Humains'!$B$4:$M$101,12,0),""))))</f>
        <v>Organisationnels/Humains</v>
      </c>
      <c r="F14" s="99">
        <f>IFERROR(VLOOKUP(D14,'Environnement,Contexte'!$B$4:$I$101,8,0),IFERROR(VLOOKUP(D14,'Sous-Traitants,Fournisseurs'!$B$4:$I$101,8,0),IFERROR(VLOOKUP(D14,'Scientifiques,Techniques'!$B$4:$I$101,8,0),IFERROR(VLOOKUP(D14,'Organisationnels,Humains'!$B$4:$I$101,8,0),""))))</f>
        <v>0.25</v>
      </c>
      <c r="G14" s="112"/>
      <c r="H14" s="91"/>
      <c r="I14" s="91"/>
      <c r="J14" s="91"/>
      <c r="K14" s="91"/>
      <c r="L14" s="101" t="str">
        <f t="shared" ca="1" si="0"/>
        <v/>
      </c>
      <c r="M14" s="102"/>
      <c r="N14" s="102"/>
      <c r="O14" s="92"/>
      <c r="P14" s="31" t="str">
        <f>IFERROR(VLOOKUP(D14,'Environnement,Contexte'!$B$4:$I$101,2,0),IFERROR(VLOOKUP(D14,'Sous-Traitants,Fournisseurs'!$B$4:$I$101,2,0),IFERROR(VLOOKUP(D14,'Scientifiques,Techniques'!$B$4:$I$101,2,0),IFERROR(VLOOKUP(D14,'Organisationnels,Humains'!$B$4:$I$101,2,0),""))))</f>
        <v>fgf</v>
      </c>
      <c r="Q14" s="31" t="str">
        <f>IFERROR(VLOOKUP(D14,'Environnement,Contexte'!$B$4:$I$101,4,0),IFERROR(VLOOKUP(D14,'Sous-Traitants,Fournisseurs'!$B$4:$I$101,4,0),IFERROR(VLOOKUP(D14,'Scientifiques,Techniques'!$B$4:$I$101,4,0),IFERROR(VLOOKUP(D14,'Organisationnels,Humains'!$B$4:$I$101,4,0),""))))</f>
        <v>gfd</v>
      </c>
      <c r="R14" s="31" t="str">
        <f>IFERROR(VLOOKUP(D14,'Environnement,Contexte'!$B$4:$I$101,3,0),IFERROR(VLOOKUP(D14,'Sous-Traitants,Fournisseurs'!$B$4:$I$101,3,0),IFERROR(VLOOKUP(D14,'Scientifiques,Techniques'!$B$4:$I$101,3,0),IFERROR(VLOOKUP(D14,'Organisationnels,Humains'!$B$4:$I$101,3,0),""))))</f>
        <v>gfdg</v>
      </c>
      <c r="S14" s="31" t="str">
        <f>MENU!$C$8</f>
        <v>WELDEC PSM</v>
      </c>
      <c r="T14" s="31" t="str">
        <f t="shared" si="1"/>
        <v/>
      </c>
      <c r="U14" s="31">
        <f t="shared" si="2"/>
        <v>0</v>
      </c>
      <c r="V14" s="31">
        <f t="shared" si="3"/>
        <v>0</v>
      </c>
      <c r="W14" s="129" t="e">
        <f t="shared" si="4"/>
        <v>#DIV/0!</v>
      </c>
      <c r="X14" s="31">
        <f t="shared" si="5"/>
        <v>0</v>
      </c>
      <c r="Y14" s="31">
        <f t="shared" si="6"/>
        <v>0</v>
      </c>
      <c r="Z14" s="31">
        <f t="shared" si="7"/>
        <v>0</v>
      </c>
      <c r="AA14" s="132">
        <f t="shared" si="8"/>
        <v>0.25</v>
      </c>
    </row>
    <row r="15" spans="1:27" ht="39.950000000000003" customHeight="1" x14ac:dyDescent="0.25">
      <c r="A15" s="2"/>
      <c r="B15" s="2"/>
      <c r="C15" s="90">
        <v>7</v>
      </c>
      <c r="D15" s="91" t="str">
        <f>IFERROR(VLOOKUP(C15,'Environnement,Contexte'!$A$4:$M$101,2,0),IFERROR(VLOOKUP(C15,'Sous-Traitants,Fournisseurs'!$A$4:$M$101,2,0),IFERROR(VLOOKUP(C15,'Scientifiques,Techniques'!$A$4:$M$101,2,0),IFERROR(VLOOKUP(C15,'Organisationnels,Humains'!$A$4:$M$101,2,0),""))))</f>
        <v>risque 51</v>
      </c>
      <c r="E15" s="91" t="str">
        <f>IFERROR(VLOOKUP(D15,'Environnement,Contexte'!$B$4:$M$101,12,0),IFERROR(VLOOKUP(D15,'Sous-Traitants,Fournisseurs'!$B$4:$M$101,12,0),IFERROR(VLOOKUP(D15,'Scientifiques,Techniques'!$B$4:$M$101,12,0),IFERROR(VLOOKUP(D15,'Organisationnels,Humains'!$B$4:$M$101,12,0),""))))</f>
        <v>Sous-Traitants/Fournisseurs</v>
      </c>
      <c r="F15" s="99" t="str">
        <f>IFERROR(VLOOKUP(D15,'Environnement,Contexte'!$B$4:$I$101,8,0),IFERROR(VLOOKUP(D15,'Sous-Traitants,Fournisseurs'!$B$4:$I$101,8,0),IFERROR(VLOOKUP(D15,'Scientifiques,Techniques'!$B$4:$I$101,8,0),IFERROR(VLOOKUP(D15,'Organisationnels,Humains'!$B$4:$I$101,8,0),""))))</f>
        <v/>
      </c>
      <c r="G15" s="112"/>
      <c r="H15" s="91"/>
      <c r="I15" s="91"/>
      <c r="J15" s="91"/>
      <c r="K15" s="91"/>
      <c r="L15" s="101" t="str">
        <f t="shared" ca="1" si="0"/>
        <v/>
      </c>
      <c r="M15" s="102"/>
      <c r="N15" s="102"/>
      <c r="O15" s="92"/>
      <c r="P15" s="31">
        <f>IFERROR(VLOOKUP(D15,'Environnement,Contexte'!$B$4:$I$101,2,0),IFERROR(VLOOKUP(D15,'Sous-Traitants,Fournisseurs'!$B$4:$I$101,2,0),IFERROR(VLOOKUP(D15,'Scientifiques,Techniques'!$B$4:$I$101,2,0),IFERROR(VLOOKUP(D15,'Organisationnels,Humains'!$B$4:$I$101,2,0),""))))</f>
        <v>0</v>
      </c>
      <c r="Q15" s="31">
        <f>IFERROR(VLOOKUP(D15,'Environnement,Contexte'!$B$4:$I$101,4,0),IFERROR(VLOOKUP(D15,'Sous-Traitants,Fournisseurs'!$B$4:$I$101,4,0),IFERROR(VLOOKUP(D15,'Scientifiques,Techniques'!$B$4:$I$101,4,0),IFERROR(VLOOKUP(D15,'Organisationnels,Humains'!$B$4:$I$101,4,0),""))))</f>
        <v>0</v>
      </c>
      <c r="R15" s="31">
        <f>IFERROR(VLOOKUP(D15,'Environnement,Contexte'!$B$4:$I$101,3,0),IFERROR(VLOOKUP(D15,'Sous-Traitants,Fournisseurs'!$B$4:$I$101,3,0),IFERROR(VLOOKUP(D15,'Scientifiques,Techniques'!$B$4:$I$101,3,0),IFERROR(VLOOKUP(D15,'Organisationnels,Humains'!$B$4:$I$101,3,0),""))))</f>
        <v>0</v>
      </c>
      <c r="S15" s="31" t="str">
        <f>MENU!$C$8</f>
        <v>WELDEC PSM</v>
      </c>
      <c r="T15" s="31" t="str">
        <f t="shared" si="1"/>
        <v/>
      </c>
      <c r="U15" s="31">
        <f t="shared" si="2"/>
        <v>0</v>
      </c>
      <c r="V15" s="31">
        <f t="shared" si="3"/>
        <v>0</v>
      </c>
      <c r="W15" s="129" t="e">
        <f t="shared" si="4"/>
        <v>#DIV/0!</v>
      </c>
      <c r="X15" s="31">
        <f t="shared" si="5"/>
        <v>0</v>
      </c>
      <c r="Y15" s="31">
        <f t="shared" si="6"/>
        <v>0</v>
      </c>
      <c r="Z15" s="31">
        <f t="shared" si="7"/>
        <v>0</v>
      </c>
      <c r="AA15" s="132">
        <f t="shared" si="8"/>
        <v>0</v>
      </c>
    </row>
    <row r="16" spans="1:27" ht="39.950000000000003" customHeight="1" x14ac:dyDescent="0.25">
      <c r="A16" s="2"/>
      <c r="B16" s="2"/>
      <c r="C16" s="90"/>
      <c r="D16" s="91"/>
      <c r="E16" s="91"/>
      <c r="F16" s="99" t="str">
        <f>IFERROR(VLOOKUP(D16,'Environnement,Contexte'!$B$4:$I$101,8,0),IFERROR(VLOOKUP(D16,'Sous-Traitants,Fournisseurs'!$B$4:$I$101,8,0),IFERROR(VLOOKUP(D16,'Scientifiques,Techniques'!$B$4:$I$101,8,0),IFERROR(VLOOKUP(D16,'Organisationnels,Humains'!$B$4:$I$101,8,0),""))))</f>
        <v/>
      </c>
      <c r="G16" s="112"/>
      <c r="H16" s="91"/>
      <c r="I16" s="91"/>
      <c r="J16" s="91"/>
      <c r="K16" s="91"/>
      <c r="L16" s="101" t="str">
        <f t="shared" ca="1" si="0"/>
        <v/>
      </c>
      <c r="M16" s="102"/>
      <c r="N16" s="102"/>
      <c r="O16" s="92"/>
      <c r="P16" s="31" t="str">
        <f>IFERROR(VLOOKUP(D16,'Environnement,Contexte'!$B$4:$I$101,2,0),IFERROR(VLOOKUP(D16,'Sous-Traitants,Fournisseurs'!$B$4:$I$101,2,0),IFERROR(VLOOKUP(D16,'Scientifiques,Techniques'!$B$4:$I$101,2,0),IFERROR(VLOOKUP(D16,'Organisationnels,Humains'!$B$4:$I$101,2,0),""))))</f>
        <v/>
      </c>
      <c r="Q16" s="31" t="str">
        <f>IFERROR(VLOOKUP(D16,'Environnement,Contexte'!$B$4:$I$101,4,0),IFERROR(VLOOKUP(D16,'Sous-Traitants,Fournisseurs'!$B$4:$I$101,4,0),IFERROR(VLOOKUP(D16,'Scientifiques,Techniques'!$B$4:$I$101,4,0),IFERROR(VLOOKUP(D16,'Organisationnels,Humains'!$B$4:$I$101,4,0),""))))</f>
        <v/>
      </c>
      <c r="R16" s="31" t="str">
        <f>IFERROR(VLOOKUP(D16,'Environnement,Contexte'!$B$4:$I$101,3,0),IFERROR(VLOOKUP(D16,'Sous-Traitants,Fournisseurs'!$B$4:$I$101,3,0),IFERROR(VLOOKUP(D16,'Scientifiques,Techniques'!$B$4:$I$101,3,0),IFERROR(VLOOKUP(D16,'Organisationnels,Humains'!$B$4:$I$101,3,0),""))))</f>
        <v/>
      </c>
      <c r="S16" s="31" t="str">
        <f>MENU!$C$8</f>
        <v>WELDEC PSM</v>
      </c>
      <c r="T16" s="31" t="str">
        <f t="shared" si="1"/>
        <v/>
      </c>
      <c r="U16" s="31">
        <f t="shared" si="2"/>
        <v>0</v>
      </c>
      <c r="V16" s="31">
        <f t="shared" si="3"/>
        <v>0</v>
      </c>
      <c r="W16" s="129" t="e">
        <f t="shared" si="4"/>
        <v>#DIV/0!</v>
      </c>
      <c r="X16" s="31">
        <f t="shared" si="5"/>
        <v>0</v>
      </c>
      <c r="Y16" s="31">
        <f t="shared" si="6"/>
        <v>0</v>
      </c>
      <c r="Z16" s="31">
        <f t="shared" si="7"/>
        <v>0</v>
      </c>
      <c r="AA16" s="132">
        <f t="shared" si="8"/>
        <v>0</v>
      </c>
    </row>
    <row r="17" spans="1:27" ht="39.950000000000003" customHeight="1" x14ac:dyDescent="0.25">
      <c r="A17" s="2"/>
      <c r="B17" s="2"/>
      <c r="C17" s="90"/>
      <c r="D17" s="91"/>
      <c r="E17" s="91"/>
      <c r="F17" s="99" t="str">
        <f>IFERROR(VLOOKUP(D17,'Environnement,Contexte'!$B$4:$I$101,8,0),IFERROR(VLOOKUP(D17,'Sous-Traitants,Fournisseurs'!$B$4:$I$101,8,0),IFERROR(VLOOKUP(D17,'Scientifiques,Techniques'!$B$4:$I$101,8,0),IFERROR(VLOOKUP(D17,'Organisationnels,Humains'!$B$4:$I$101,8,0),""))))</f>
        <v/>
      </c>
      <c r="G17" s="112"/>
      <c r="H17" s="91"/>
      <c r="I17" s="91"/>
      <c r="J17" s="91"/>
      <c r="K17" s="91"/>
      <c r="L17" s="101" t="str">
        <f t="shared" ca="1" si="0"/>
        <v/>
      </c>
      <c r="M17" s="102"/>
      <c r="N17" s="102"/>
      <c r="O17" s="92"/>
      <c r="P17" s="31" t="str">
        <f>IFERROR(VLOOKUP(D17,'Environnement,Contexte'!$B$4:$I$101,2,0),IFERROR(VLOOKUP(D17,'Sous-Traitants,Fournisseurs'!$B$4:$I$101,2,0),IFERROR(VLOOKUP(D17,'Scientifiques,Techniques'!$B$4:$I$101,2,0),IFERROR(VLOOKUP(D17,'Organisationnels,Humains'!$B$4:$I$101,2,0),""))))</f>
        <v/>
      </c>
      <c r="Q17" s="31" t="str">
        <f>IFERROR(VLOOKUP(D17,'Environnement,Contexte'!$B$4:$I$101,4,0),IFERROR(VLOOKUP(D17,'Sous-Traitants,Fournisseurs'!$B$4:$I$101,4,0),IFERROR(VLOOKUP(D17,'Scientifiques,Techniques'!$B$4:$I$101,4,0),IFERROR(VLOOKUP(D17,'Organisationnels,Humains'!$B$4:$I$101,4,0),""))))</f>
        <v/>
      </c>
      <c r="R17" s="31" t="str">
        <f>IFERROR(VLOOKUP(D17,'Environnement,Contexte'!$B$4:$I$101,3,0),IFERROR(VLOOKUP(D17,'Sous-Traitants,Fournisseurs'!$B$4:$I$101,3,0),IFERROR(VLOOKUP(D17,'Scientifiques,Techniques'!$B$4:$I$101,3,0),IFERROR(VLOOKUP(D17,'Organisationnels,Humains'!$B$4:$I$101,3,0),""))))</f>
        <v/>
      </c>
      <c r="S17" s="31" t="str">
        <f>MENU!$C$8</f>
        <v>WELDEC PSM</v>
      </c>
      <c r="T17" s="31" t="str">
        <f t="shared" si="1"/>
        <v/>
      </c>
      <c r="U17" s="31">
        <f t="shared" si="2"/>
        <v>0</v>
      </c>
      <c r="V17" s="31">
        <f t="shared" si="3"/>
        <v>0</v>
      </c>
      <c r="W17" s="129" t="e">
        <f t="shared" si="4"/>
        <v>#DIV/0!</v>
      </c>
      <c r="X17" s="31">
        <f t="shared" si="5"/>
        <v>0</v>
      </c>
      <c r="Y17" s="31">
        <f t="shared" si="6"/>
        <v>0</v>
      </c>
      <c r="Z17" s="31">
        <f t="shared" si="7"/>
        <v>0</v>
      </c>
      <c r="AA17" s="132">
        <f t="shared" si="8"/>
        <v>0</v>
      </c>
    </row>
    <row r="18" spans="1:27" ht="39.950000000000003" customHeight="1" x14ac:dyDescent="0.25">
      <c r="A18" s="2"/>
      <c r="B18" s="2"/>
      <c r="C18" s="90"/>
      <c r="D18" s="91" t="str">
        <f>IFERROR(VLOOKUP(C18,'Environnement,Contexte'!$A$4:$M$101,2,0),IFERROR(VLOOKUP(C18,'Sous-Traitants,Fournisseurs'!$A$4:$M$101,2,0),IFERROR(VLOOKUP(C18,'Scientifiques,Techniques'!$A$4:$M$101,2,0),IFERROR(VLOOKUP(C18,'Organisationnels,Humains'!$A$4:$M$101,2,0),""))))</f>
        <v/>
      </c>
      <c r="E18" s="91" t="str">
        <f>IFERROR(VLOOKUP(D18,'Environnement,Contexte'!$B$4:$M$101,12,0),IFERROR(VLOOKUP(D18,'Sous-Traitants,Fournisseurs'!$B$4:$M$101,12,0),IFERROR(VLOOKUP(D18,'Scientifiques,Techniques'!$B$4:$M$101,12,0),IFERROR(VLOOKUP(D18,'Organisationnels,Humains'!$B$4:$M$101,12,0),""))))</f>
        <v/>
      </c>
      <c r="F18" s="99" t="str">
        <f>IFERROR(VLOOKUP(D18,'Environnement,Contexte'!$B$4:$I$101,8,0),IFERROR(VLOOKUP(D18,'Sous-Traitants,Fournisseurs'!$B$4:$I$101,8,0),IFERROR(VLOOKUP(D18,'Scientifiques,Techniques'!$B$4:$I$101,8,0),IFERROR(VLOOKUP(D18,'Organisationnels,Humains'!$B$4:$I$101,8,0),""))))</f>
        <v/>
      </c>
      <c r="G18" s="112"/>
      <c r="H18" s="91"/>
      <c r="I18" s="91"/>
      <c r="J18" s="91"/>
      <c r="K18" s="91"/>
      <c r="L18" s="101" t="str">
        <f t="shared" ca="1" si="0"/>
        <v/>
      </c>
      <c r="M18" s="102"/>
      <c r="N18" s="102"/>
      <c r="O18" s="92"/>
      <c r="P18" s="31" t="str">
        <f>IFERROR(VLOOKUP(D18,'Environnement,Contexte'!$B$4:$I$101,2,0),IFERROR(VLOOKUP(D18,'Sous-Traitants,Fournisseurs'!$B$4:$I$101,2,0),IFERROR(VLOOKUP(D18,'Scientifiques,Techniques'!$B$4:$I$101,2,0),IFERROR(VLOOKUP(D18,'Organisationnels,Humains'!$B$4:$I$101,2,0),""))))</f>
        <v/>
      </c>
      <c r="Q18" s="31" t="str">
        <f>IFERROR(VLOOKUP(D18,'Environnement,Contexte'!$B$4:$I$101,4,0),IFERROR(VLOOKUP(D18,'Sous-Traitants,Fournisseurs'!$B$4:$I$101,4,0),IFERROR(VLOOKUP(D18,'Scientifiques,Techniques'!$B$4:$I$101,4,0),IFERROR(VLOOKUP(D18,'Organisationnels,Humains'!$B$4:$I$101,4,0),""))))</f>
        <v/>
      </c>
      <c r="R18" s="31" t="str">
        <f>IFERROR(VLOOKUP(D18,'Environnement,Contexte'!$B$4:$I$101,3,0),IFERROR(VLOOKUP(D18,'Sous-Traitants,Fournisseurs'!$B$4:$I$101,3,0),IFERROR(VLOOKUP(D18,'Scientifiques,Techniques'!$B$4:$I$101,3,0),IFERROR(VLOOKUP(D18,'Organisationnels,Humains'!$B$4:$I$101,3,0),""))))</f>
        <v/>
      </c>
      <c r="S18" s="31" t="str">
        <f>MENU!$C$8</f>
        <v>WELDEC PSM</v>
      </c>
      <c r="T18" s="31" t="str">
        <f t="shared" si="1"/>
        <v/>
      </c>
      <c r="U18" s="31">
        <f t="shared" si="2"/>
        <v>0</v>
      </c>
      <c r="V18" s="31">
        <f t="shared" si="3"/>
        <v>0</v>
      </c>
      <c r="W18" s="129" t="e">
        <f t="shared" si="4"/>
        <v>#DIV/0!</v>
      </c>
      <c r="X18" s="31">
        <f t="shared" si="5"/>
        <v>0</v>
      </c>
      <c r="Y18" s="31">
        <f t="shared" si="6"/>
        <v>0</v>
      </c>
      <c r="Z18" s="31">
        <f t="shared" si="7"/>
        <v>0</v>
      </c>
      <c r="AA18" s="132">
        <f t="shared" si="8"/>
        <v>0</v>
      </c>
    </row>
    <row r="19" spans="1:27" ht="39.950000000000003" customHeight="1" x14ac:dyDescent="0.25">
      <c r="A19" s="2"/>
      <c r="B19" s="2"/>
      <c r="C19" s="90"/>
      <c r="D19" s="91" t="str">
        <f>IFERROR(VLOOKUP(C19,'Environnement,Contexte'!$A$4:$M$101,2,0),IFERROR(VLOOKUP(C19,'Sous-Traitants,Fournisseurs'!$A$4:$M$101,2,0),IFERROR(VLOOKUP(C19,'Scientifiques,Techniques'!$A$4:$M$101,2,0),IFERROR(VLOOKUP(C19,'Organisationnels,Humains'!$A$4:$M$101,2,0),""))))</f>
        <v/>
      </c>
      <c r="E19" s="91" t="str">
        <f>IFERROR(VLOOKUP(D19,'Environnement,Contexte'!$B$4:$M$101,12,0),IFERROR(VLOOKUP(D19,'Sous-Traitants,Fournisseurs'!$B$4:$M$101,12,0),IFERROR(VLOOKUP(D19,'Scientifiques,Techniques'!$B$4:$M$101,12,0),IFERROR(VLOOKUP(D19,'Organisationnels,Humains'!$B$4:$M$101,12,0),""))))</f>
        <v/>
      </c>
      <c r="F19" s="99" t="str">
        <f>IFERROR(VLOOKUP(D19,'Environnement,Contexte'!$B$4:$I$101,8,0),IFERROR(VLOOKUP(D19,'Sous-Traitants,Fournisseurs'!$B$4:$I$101,8,0),IFERROR(VLOOKUP(D19,'Scientifiques,Techniques'!$B$4:$I$101,8,0),IFERROR(VLOOKUP(D19,'Organisationnels,Humains'!$B$4:$I$101,8,0),""))))</f>
        <v/>
      </c>
      <c r="G19" s="112"/>
      <c r="H19" s="91"/>
      <c r="I19" s="91"/>
      <c r="J19" s="91"/>
      <c r="K19" s="91"/>
      <c r="L19" s="101" t="str">
        <f t="shared" ca="1" si="0"/>
        <v/>
      </c>
      <c r="M19" s="102"/>
      <c r="N19" s="102"/>
      <c r="O19" s="92"/>
      <c r="P19" s="31" t="str">
        <f>IFERROR(VLOOKUP(D19,'Environnement,Contexte'!$B$4:$I$101,2,0),IFERROR(VLOOKUP(D19,'Sous-Traitants,Fournisseurs'!$B$4:$I$101,2,0),IFERROR(VLOOKUP(D19,'Scientifiques,Techniques'!$B$4:$I$101,2,0),IFERROR(VLOOKUP(D19,'Organisationnels,Humains'!$B$4:$I$101,2,0),""))))</f>
        <v/>
      </c>
      <c r="Q19" s="31" t="str">
        <f>IFERROR(VLOOKUP(D19,'Environnement,Contexte'!$B$4:$I$101,4,0),IFERROR(VLOOKUP(D19,'Sous-Traitants,Fournisseurs'!$B$4:$I$101,4,0),IFERROR(VLOOKUP(D19,'Scientifiques,Techniques'!$B$4:$I$101,4,0),IFERROR(VLOOKUP(D19,'Organisationnels,Humains'!$B$4:$I$101,4,0),""))))</f>
        <v/>
      </c>
      <c r="R19" s="31" t="str">
        <f>IFERROR(VLOOKUP(D19,'Environnement,Contexte'!$B$4:$I$101,3,0),IFERROR(VLOOKUP(D19,'Sous-Traitants,Fournisseurs'!$B$4:$I$101,3,0),IFERROR(VLOOKUP(D19,'Scientifiques,Techniques'!$B$4:$I$101,3,0),IFERROR(VLOOKUP(D19,'Organisationnels,Humains'!$B$4:$I$101,3,0),""))))</f>
        <v/>
      </c>
      <c r="S19" s="31" t="str">
        <f>MENU!$C$8</f>
        <v>WELDEC PSM</v>
      </c>
      <c r="T19" s="31" t="str">
        <f t="shared" si="1"/>
        <v/>
      </c>
      <c r="U19" s="31">
        <f t="shared" si="2"/>
        <v>0</v>
      </c>
      <c r="V19" s="31">
        <f t="shared" si="3"/>
        <v>0</v>
      </c>
      <c r="W19" s="129" t="e">
        <f t="shared" si="4"/>
        <v>#DIV/0!</v>
      </c>
      <c r="X19" s="31">
        <f t="shared" si="5"/>
        <v>0</v>
      </c>
      <c r="Y19" s="31">
        <f t="shared" si="6"/>
        <v>0</v>
      </c>
      <c r="Z19" s="31">
        <f t="shared" si="7"/>
        <v>0</v>
      </c>
      <c r="AA19" s="132">
        <f t="shared" si="8"/>
        <v>0</v>
      </c>
    </row>
    <row r="20" spans="1:27" ht="39.950000000000003" customHeight="1" x14ac:dyDescent="0.25">
      <c r="A20" s="2"/>
      <c r="B20" s="2"/>
      <c r="C20" s="90"/>
      <c r="D20" s="91" t="str">
        <f>IFERROR(VLOOKUP(C20,'Environnement,Contexte'!$A$4:$M$101,2,0),IFERROR(VLOOKUP(C20,'Sous-Traitants,Fournisseurs'!$A$4:$M$101,2,0),IFERROR(VLOOKUP(C20,'Scientifiques,Techniques'!$A$4:$M$101,2,0),IFERROR(VLOOKUP(C20,'Organisationnels,Humains'!$A$4:$M$101,2,0),""))))</f>
        <v/>
      </c>
      <c r="E20" s="91" t="str">
        <f>IFERROR(VLOOKUP(D20,'Environnement,Contexte'!$B$4:$M$101,12,0),IFERROR(VLOOKUP(D20,'Sous-Traitants,Fournisseurs'!$B$4:$M$101,12,0),IFERROR(VLOOKUP(D20,'Scientifiques,Techniques'!$B$4:$M$101,12,0),IFERROR(VLOOKUP(D20,'Organisationnels,Humains'!$B$4:$M$101,12,0),""))))</f>
        <v/>
      </c>
      <c r="F20" s="99" t="str">
        <f>IFERROR(VLOOKUP(D20,'Environnement,Contexte'!$B$4:$I$101,8,0),IFERROR(VLOOKUP(D20,'Sous-Traitants,Fournisseurs'!$B$4:$I$101,8,0),IFERROR(VLOOKUP(D20,'Scientifiques,Techniques'!$B$4:$I$101,8,0),IFERROR(VLOOKUP(D20,'Organisationnels,Humains'!$B$4:$I$101,8,0),""))))</f>
        <v/>
      </c>
      <c r="G20" s="112"/>
      <c r="H20" s="91"/>
      <c r="I20" s="91"/>
      <c r="J20" s="91"/>
      <c r="K20" s="91"/>
      <c r="L20" s="101" t="str">
        <f t="shared" ca="1" si="0"/>
        <v/>
      </c>
      <c r="M20" s="102"/>
      <c r="N20" s="102"/>
      <c r="O20" s="92"/>
      <c r="P20" s="31" t="str">
        <f>IFERROR(VLOOKUP(D20,'Environnement,Contexte'!$B$4:$I$101,2,0),IFERROR(VLOOKUP(D20,'Sous-Traitants,Fournisseurs'!$B$4:$I$101,2,0),IFERROR(VLOOKUP(D20,'Scientifiques,Techniques'!$B$4:$I$101,2,0),IFERROR(VLOOKUP(D20,'Organisationnels,Humains'!$B$4:$I$101,2,0),""))))</f>
        <v/>
      </c>
      <c r="Q20" s="31" t="str">
        <f>IFERROR(VLOOKUP(D20,'Environnement,Contexte'!$B$4:$I$101,4,0),IFERROR(VLOOKUP(D20,'Sous-Traitants,Fournisseurs'!$B$4:$I$101,4,0),IFERROR(VLOOKUP(D20,'Scientifiques,Techniques'!$B$4:$I$101,4,0),IFERROR(VLOOKUP(D20,'Organisationnels,Humains'!$B$4:$I$101,4,0),""))))</f>
        <v/>
      </c>
      <c r="R20" s="31" t="str">
        <f>IFERROR(VLOOKUP(D20,'Environnement,Contexte'!$B$4:$I$101,3,0),IFERROR(VLOOKUP(D20,'Sous-Traitants,Fournisseurs'!$B$4:$I$101,3,0),IFERROR(VLOOKUP(D20,'Scientifiques,Techniques'!$B$4:$I$101,3,0),IFERROR(VLOOKUP(D20,'Organisationnels,Humains'!$B$4:$I$101,3,0),""))))</f>
        <v/>
      </c>
      <c r="S20" s="31" t="str">
        <f>MENU!$C$8</f>
        <v>WELDEC PSM</v>
      </c>
      <c r="T20" s="31" t="str">
        <f t="shared" si="1"/>
        <v/>
      </c>
      <c r="U20" s="31">
        <f t="shared" si="2"/>
        <v>0</v>
      </c>
      <c r="V20" s="31">
        <f t="shared" si="3"/>
        <v>0</v>
      </c>
      <c r="W20" s="129" t="e">
        <f t="shared" si="4"/>
        <v>#DIV/0!</v>
      </c>
      <c r="X20" s="31">
        <f t="shared" si="5"/>
        <v>0</v>
      </c>
      <c r="Y20" s="31">
        <f t="shared" si="6"/>
        <v>0</v>
      </c>
      <c r="Z20" s="31">
        <f t="shared" si="7"/>
        <v>0</v>
      </c>
      <c r="AA20" s="132">
        <f t="shared" si="8"/>
        <v>0</v>
      </c>
    </row>
    <row r="21" spans="1:27" ht="39.950000000000003" customHeight="1" x14ac:dyDescent="0.25">
      <c r="A21" s="2"/>
      <c r="B21" s="2"/>
      <c r="C21" s="90"/>
      <c r="D21" s="91" t="str">
        <f>IFERROR(VLOOKUP(C21,'Environnement,Contexte'!$A$4:$M$101,2,0),IFERROR(VLOOKUP(C21,'Sous-Traitants,Fournisseurs'!$A$4:$M$101,2,0),IFERROR(VLOOKUP(C21,'Scientifiques,Techniques'!$A$4:$M$101,2,0),IFERROR(VLOOKUP(C21,'Organisationnels,Humains'!$A$4:$M$101,2,0),""))))</f>
        <v/>
      </c>
      <c r="E21" s="91" t="str">
        <f>IFERROR(VLOOKUP(D21,'Environnement,Contexte'!$B$4:$M$101,12,0),IFERROR(VLOOKUP(D21,'Sous-Traitants,Fournisseurs'!$B$4:$M$101,12,0),IFERROR(VLOOKUP(D21,'Scientifiques,Techniques'!$B$4:$M$101,12,0),IFERROR(VLOOKUP(D21,'Organisationnels,Humains'!$B$4:$M$101,12,0),""))))</f>
        <v/>
      </c>
      <c r="F21" s="99" t="str">
        <f>IFERROR(VLOOKUP(D21,'Environnement,Contexte'!$B$4:$I$101,8,0),IFERROR(VLOOKUP(D21,'Sous-Traitants,Fournisseurs'!$B$4:$I$101,8,0),IFERROR(VLOOKUP(D21,'Scientifiques,Techniques'!$B$4:$I$101,8,0),IFERROR(VLOOKUP(D21,'Organisationnels,Humains'!$B$4:$I$101,8,0),""))))</f>
        <v/>
      </c>
      <c r="G21" s="112"/>
      <c r="H21" s="91"/>
      <c r="I21" s="91"/>
      <c r="J21" s="91"/>
      <c r="K21" s="91"/>
      <c r="L21" s="101" t="str">
        <f t="shared" ca="1" si="0"/>
        <v/>
      </c>
      <c r="M21" s="102"/>
      <c r="N21" s="102"/>
      <c r="O21" s="92"/>
      <c r="P21" s="31" t="str">
        <f>IFERROR(VLOOKUP(D21,'Environnement,Contexte'!$B$4:$I$101,2,0),IFERROR(VLOOKUP(D21,'Sous-Traitants,Fournisseurs'!$B$4:$I$101,2,0),IFERROR(VLOOKUP(D21,'Scientifiques,Techniques'!$B$4:$I$101,2,0),IFERROR(VLOOKUP(D21,'Organisationnels,Humains'!$B$4:$I$101,2,0),""))))</f>
        <v/>
      </c>
      <c r="Q21" s="31" t="str">
        <f>IFERROR(VLOOKUP(D21,'Environnement,Contexte'!$B$4:$I$101,4,0),IFERROR(VLOOKUP(D21,'Sous-Traitants,Fournisseurs'!$B$4:$I$101,4,0),IFERROR(VLOOKUP(D21,'Scientifiques,Techniques'!$B$4:$I$101,4,0),IFERROR(VLOOKUP(D21,'Organisationnels,Humains'!$B$4:$I$101,4,0),""))))</f>
        <v/>
      </c>
      <c r="R21" s="31" t="str">
        <f>IFERROR(VLOOKUP(D21,'Environnement,Contexte'!$B$4:$I$101,3,0),IFERROR(VLOOKUP(D21,'Sous-Traitants,Fournisseurs'!$B$4:$I$101,3,0),IFERROR(VLOOKUP(D21,'Scientifiques,Techniques'!$B$4:$I$101,3,0),IFERROR(VLOOKUP(D21,'Organisationnels,Humains'!$B$4:$I$101,3,0),""))))</f>
        <v/>
      </c>
      <c r="S21" s="31" t="str">
        <f>MENU!$C$8</f>
        <v>WELDEC PSM</v>
      </c>
      <c r="T21" s="31" t="str">
        <f t="shared" si="1"/>
        <v/>
      </c>
      <c r="U21" s="31">
        <f t="shared" si="2"/>
        <v>0</v>
      </c>
      <c r="V21" s="31">
        <f t="shared" si="3"/>
        <v>0</v>
      </c>
      <c r="W21" s="129" t="e">
        <f t="shared" si="4"/>
        <v>#DIV/0!</v>
      </c>
      <c r="X21" s="31">
        <f t="shared" si="5"/>
        <v>0</v>
      </c>
      <c r="Y21" s="31">
        <f t="shared" si="6"/>
        <v>0</v>
      </c>
      <c r="Z21" s="31">
        <f t="shared" si="7"/>
        <v>0</v>
      </c>
      <c r="AA21" s="132">
        <f t="shared" si="8"/>
        <v>0</v>
      </c>
    </row>
    <row r="22" spans="1:27" ht="39.950000000000003" customHeight="1" x14ac:dyDescent="0.25">
      <c r="A22" s="2"/>
      <c r="B22" s="2"/>
      <c r="C22" s="90"/>
      <c r="D22" s="91" t="str">
        <f>IFERROR(VLOOKUP(C22,'Environnement,Contexte'!$A$4:$M$101,2,0),IFERROR(VLOOKUP(C22,'Sous-Traitants,Fournisseurs'!$A$4:$M$101,2,0),IFERROR(VLOOKUP(C22,'Scientifiques,Techniques'!$A$4:$M$101,2,0),IFERROR(VLOOKUP(C22,'Organisationnels,Humains'!$A$4:$M$101,2,0),""))))</f>
        <v/>
      </c>
      <c r="E22" s="91" t="str">
        <f>IFERROR(VLOOKUP(D22,'Environnement,Contexte'!$B$4:$M$101,12,0),IFERROR(VLOOKUP(D22,'Sous-Traitants,Fournisseurs'!$B$4:$M$101,12,0),IFERROR(VLOOKUP(D22,'Scientifiques,Techniques'!$B$4:$M$101,12,0),IFERROR(VLOOKUP(D22,'Organisationnels,Humains'!$B$4:$M$101,12,0),""))))</f>
        <v/>
      </c>
      <c r="F22" s="99" t="str">
        <f>IFERROR(VLOOKUP(D22,'Environnement,Contexte'!$B$4:$I$101,8,0),IFERROR(VLOOKUP(D22,'Sous-Traitants,Fournisseurs'!$B$4:$I$101,8,0),IFERROR(VLOOKUP(D22,'Scientifiques,Techniques'!$B$4:$I$101,8,0),IFERROR(VLOOKUP(D22,'Organisationnels,Humains'!$B$4:$I$101,8,0),""))))</f>
        <v/>
      </c>
      <c r="G22" s="112"/>
      <c r="H22" s="91"/>
      <c r="I22" s="91"/>
      <c r="J22" s="91"/>
      <c r="K22" s="91"/>
      <c r="L22" s="101" t="str">
        <f t="shared" ca="1" si="0"/>
        <v/>
      </c>
      <c r="M22" s="102"/>
      <c r="N22" s="102"/>
      <c r="O22" s="92"/>
      <c r="P22" s="31" t="str">
        <f>IFERROR(VLOOKUP(D22,'Environnement,Contexte'!$B$4:$I$101,2,0),IFERROR(VLOOKUP(D22,'Sous-Traitants,Fournisseurs'!$B$4:$I$101,2,0),IFERROR(VLOOKUP(D22,'Scientifiques,Techniques'!$B$4:$I$101,2,0),IFERROR(VLOOKUP(D22,'Organisationnels,Humains'!$B$4:$I$101,2,0),""))))</f>
        <v/>
      </c>
      <c r="Q22" s="31" t="str">
        <f>IFERROR(VLOOKUP(D22,'Environnement,Contexte'!$B$4:$I$101,4,0),IFERROR(VLOOKUP(D22,'Sous-Traitants,Fournisseurs'!$B$4:$I$101,4,0),IFERROR(VLOOKUP(D22,'Scientifiques,Techniques'!$B$4:$I$101,4,0),IFERROR(VLOOKUP(D22,'Organisationnels,Humains'!$B$4:$I$101,4,0),""))))</f>
        <v/>
      </c>
      <c r="R22" s="31" t="str">
        <f>IFERROR(VLOOKUP(D22,'Environnement,Contexte'!$B$4:$I$101,3,0),IFERROR(VLOOKUP(D22,'Sous-Traitants,Fournisseurs'!$B$4:$I$101,3,0),IFERROR(VLOOKUP(D22,'Scientifiques,Techniques'!$B$4:$I$101,3,0),IFERROR(VLOOKUP(D22,'Organisationnels,Humains'!$B$4:$I$101,3,0),""))))</f>
        <v/>
      </c>
      <c r="S22" s="31" t="str">
        <f>MENU!$C$8</f>
        <v>WELDEC PSM</v>
      </c>
      <c r="T22" s="31" t="str">
        <f t="shared" si="1"/>
        <v/>
      </c>
      <c r="U22" s="31">
        <f t="shared" si="2"/>
        <v>0</v>
      </c>
      <c r="V22" s="31">
        <f t="shared" si="3"/>
        <v>0</v>
      </c>
      <c r="W22" s="129" t="e">
        <f t="shared" si="4"/>
        <v>#DIV/0!</v>
      </c>
      <c r="X22" s="31">
        <f t="shared" si="5"/>
        <v>0</v>
      </c>
      <c r="Y22" s="31">
        <f t="shared" si="6"/>
        <v>0</v>
      </c>
      <c r="Z22" s="31">
        <f t="shared" si="7"/>
        <v>0</v>
      </c>
      <c r="AA22" s="132">
        <f t="shared" si="8"/>
        <v>0</v>
      </c>
    </row>
    <row r="23" spans="1:27" ht="39.950000000000003" customHeight="1" x14ac:dyDescent="0.25">
      <c r="A23" s="2"/>
      <c r="B23" s="2"/>
      <c r="C23" s="90"/>
      <c r="D23" s="91" t="str">
        <f>IFERROR(VLOOKUP(C23,'Environnement,Contexte'!$A$4:$M$101,2,0),IFERROR(VLOOKUP(C23,'Sous-Traitants,Fournisseurs'!$A$4:$M$101,2,0),IFERROR(VLOOKUP(C23,'Scientifiques,Techniques'!$A$4:$M$101,2,0),IFERROR(VLOOKUP(C23,'Organisationnels,Humains'!$A$4:$M$101,2,0),""))))</f>
        <v/>
      </c>
      <c r="E23" s="91" t="str">
        <f>IFERROR(VLOOKUP(D23,'Environnement,Contexte'!$B$4:$M$101,12,0),IFERROR(VLOOKUP(D23,'Sous-Traitants,Fournisseurs'!$B$4:$M$101,12,0),IFERROR(VLOOKUP(D23,'Scientifiques,Techniques'!$B$4:$M$101,12,0),IFERROR(VLOOKUP(D23,'Organisationnels,Humains'!$B$4:$M$101,12,0),""))))</f>
        <v/>
      </c>
      <c r="F23" s="99" t="str">
        <f>IFERROR(VLOOKUP(D23,'Environnement,Contexte'!$B$4:$I$101,8,0),IFERROR(VLOOKUP(D23,'Sous-Traitants,Fournisseurs'!$B$4:$I$101,8,0),IFERROR(VLOOKUP(D23,'Scientifiques,Techniques'!$B$4:$I$101,8,0),IFERROR(VLOOKUP(D23,'Organisationnels,Humains'!$B$4:$I$101,8,0),""))))</f>
        <v/>
      </c>
      <c r="G23" s="112"/>
      <c r="H23" s="91"/>
      <c r="I23" s="91"/>
      <c r="J23" s="91"/>
      <c r="K23" s="91"/>
      <c r="L23" s="101" t="str">
        <f t="shared" ca="1" si="0"/>
        <v/>
      </c>
      <c r="M23" s="102"/>
      <c r="N23" s="102"/>
      <c r="O23" s="92"/>
      <c r="P23" s="31" t="str">
        <f>IFERROR(VLOOKUP(D23,'Environnement,Contexte'!$B$4:$I$101,2,0),IFERROR(VLOOKUP(D23,'Sous-Traitants,Fournisseurs'!$B$4:$I$101,2,0),IFERROR(VLOOKUP(D23,'Scientifiques,Techniques'!$B$4:$I$101,2,0),IFERROR(VLOOKUP(D23,'Organisationnels,Humains'!$B$4:$I$101,2,0),""))))</f>
        <v/>
      </c>
      <c r="Q23" s="31" t="str">
        <f>IFERROR(VLOOKUP(D23,'Environnement,Contexte'!$B$4:$I$101,4,0),IFERROR(VLOOKUP(D23,'Sous-Traitants,Fournisseurs'!$B$4:$I$101,4,0),IFERROR(VLOOKUP(D23,'Scientifiques,Techniques'!$B$4:$I$101,4,0),IFERROR(VLOOKUP(D23,'Organisationnels,Humains'!$B$4:$I$101,4,0),""))))</f>
        <v/>
      </c>
      <c r="R23" s="31" t="str">
        <f>IFERROR(VLOOKUP(D23,'Environnement,Contexte'!$B$4:$I$101,3,0),IFERROR(VLOOKUP(D23,'Sous-Traitants,Fournisseurs'!$B$4:$I$101,3,0),IFERROR(VLOOKUP(D23,'Scientifiques,Techniques'!$B$4:$I$101,3,0),IFERROR(VLOOKUP(D23,'Organisationnels,Humains'!$B$4:$I$101,3,0),""))))</f>
        <v/>
      </c>
      <c r="S23" s="31" t="str">
        <f>MENU!$C$8</f>
        <v>WELDEC PSM</v>
      </c>
      <c r="T23" s="31" t="str">
        <f t="shared" si="1"/>
        <v/>
      </c>
      <c r="U23" s="31">
        <f t="shared" si="2"/>
        <v>0</v>
      </c>
      <c r="V23" s="31">
        <f t="shared" si="3"/>
        <v>0</v>
      </c>
      <c r="W23" s="129" t="e">
        <f t="shared" si="4"/>
        <v>#DIV/0!</v>
      </c>
      <c r="X23" s="31">
        <f t="shared" si="5"/>
        <v>0</v>
      </c>
      <c r="Y23" s="31">
        <f t="shared" si="6"/>
        <v>0</v>
      </c>
      <c r="Z23" s="31">
        <f t="shared" si="7"/>
        <v>0</v>
      </c>
      <c r="AA23" s="132">
        <f t="shared" si="8"/>
        <v>0</v>
      </c>
    </row>
    <row r="24" spans="1:27" ht="39.950000000000003" customHeight="1" x14ac:dyDescent="0.25">
      <c r="A24" s="2"/>
      <c r="B24" s="2"/>
      <c r="C24" s="90"/>
      <c r="D24" s="91" t="str">
        <f>IFERROR(VLOOKUP(C24,'Environnement,Contexte'!$A$4:$M$101,2,0),IFERROR(VLOOKUP(C24,'Sous-Traitants,Fournisseurs'!$A$4:$M$101,2,0),IFERROR(VLOOKUP(C24,'Scientifiques,Techniques'!$A$4:$M$101,2,0),IFERROR(VLOOKUP(C24,'Organisationnels,Humains'!$A$4:$M$101,2,0),""))))</f>
        <v/>
      </c>
      <c r="E24" s="91" t="str">
        <f>IFERROR(VLOOKUP(D24,'Environnement,Contexte'!$B$4:$M$101,12,0),IFERROR(VLOOKUP(D24,'Sous-Traitants,Fournisseurs'!$B$4:$M$101,12,0),IFERROR(VLOOKUP(D24,'Scientifiques,Techniques'!$B$4:$M$101,12,0),IFERROR(VLOOKUP(D24,'Organisationnels,Humains'!$B$4:$M$101,12,0),""))))</f>
        <v/>
      </c>
      <c r="F24" s="99" t="str">
        <f>IFERROR(VLOOKUP(D24,'Environnement,Contexte'!$B$4:$I$101,8,0),IFERROR(VLOOKUP(D24,'Sous-Traitants,Fournisseurs'!$B$4:$I$101,8,0),IFERROR(VLOOKUP(D24,'Scientifiques,Techniques'!$B$4:$I$101,8,0),IFERROR(VLOOKUP(D24,'Organisationnels,Humains'!$B$4:$I$101,8,0),""))))</f>
        <v/>
      </c>
      <c r="G24" s="112"/>
      <c r="H24" s="91"/>
      <c r="I24" s="91"/>
      <c r="J24" s="91"/>
      <c r="K24" s="91"/>
      <c r="L24" s="101" t="str">
        <f t="shared" ca="1" si="0"/>
        <v/>
      </c>
      <c r="M24" s="102"/>
      <c r="N24" s="102"/>
      <c r="O24" s="92"/>
      <c r="P24" s="31" t="str">
        <f>IFERROR(VLOOKUP(D24,'Environnement,Contexte'!$B$4:$I$101,2,0),IFERROR(VLOOKUP(D24,'Sous-Traitants,Fournisseurs'!$B$4:$I$101,2,0),IFERROR(VLOOKUP(D24,'Scientifiques,Techniques'!$B$4:$I$101,2,0),IFERROR(VLOOKUP(D24,'Organisationnels,Humains'!$B$4:$I$101,2,0),""))))</f>
        <v/>
      </c>
      <c r="Q24" s="31" t="str">
        <f>IFERROR(VLOOKUP(D24,'Environnement,Contexte'!$B$4:$I$101,4,0),IFERROR(VLOOKUP(D24,'Sous-Traitants,Fournisseurs'!$B$4:$I$101,4,0),IFERROR(VLOOKUP(D24,'Scientifiques,Techniques'!$B$4:$I$101,4,0),IFERROR(VLOOKUP(D24,'Organisationnels,Humains'!$B$4:$I$101,4,0),""))))</f>
        <v/>
      </c>
      <c r="R24" s="31" t="str">
        <f>IFERROR(VLOOKUP(D24,'Environnement,Contexte'!$B$4:$I$101,3,0),IFERROR(VLOOKUP(D24,'Sous-Traitants,Fournisseurs'!$B$4:$I$101,3,0),IFERROR(VLOOKUP(D24,'Scientifiques,Techniques'!$B$4:$I$101,3,0),IFERROR(VLOOKUP(D24,'Organisationnels,Humains'!$B$4:$I$101,3,0),""))))</f>
        <v/>
      </c>
      <c r="S24" s="31" t="str">
        <f>MENU!$C$8</f>
        <v>WELDEC PSM</v>
      </c>
      <c r="T24" s="31" t="str">
        <f t="shared" si="1"/>
        <v/>
      </c>
      <c r="U24" s="31">
        <f t="shared" si="2"/>
        <v>0</v>
      </c>
      <c r="V24" s="31">
        <f t="shared" si="3"/>
        <v>0</v>
      </c>
      <c r="W24" s="129" t="e">
        <f t="shared" si="4"/>
        <v>#DIV/0!</v>
      </c>
      <c r="X24" s="31">
        <f t="shared" si="5"/>
        <v>0</v>
      </c>
      <c r="Y24" s="31">
        <f t="shared" si="6"/>
        <v>0</v>
      </c>
      <c r="Z24" s="31">
        <f t="shared" si="7"/>
        <v>0</v>
      </c>
      <c r="AA24" s="132">
        <f t="shared" si="8"/>
        <v>0</v>
      </c>
    </row>
    <row r="25" spans="1:27" ht="39.950000000000003" customHeight="1" x14ac:dyDescent="0.25">
      <c r="A25" s="2"/>
      <c r="B25" s="2"/>
      <c r="C25" s="90"/>
      <c r="D25" s="91" t="str">
        <f>IFERROR(VLOOKUP(C25,'Environnement,Contexte'!$A$4:$M$101,2,0),IFERROR(VLOOKUP(C25,'Sous-Traitants,Fournisseurs'!$A$4:$M$101,2,0),IFERROR(VLOOKUP(C25,'Scientifiques,Techniques'!$A$4:$M$101,2,0),IFERROR(VLOOKUP(C25,'Organisationnels,Humains'!$A$4:$M$101,2,0),""))))</f>
        <v/>
      </c>
      <c r="E25" s="91" t="str">
        <f>IFERROR(VLOOKUP(D25,'Environnement,Contexte'!$B$4:$M$101,12,0),IFERROR(VLOOKUP(D25,'Sous-Traitants,Fournisseurs'!$B$4:$M$101,12,0),IFERROR(VLOOKUP(D25,'Scientifiques,Techniques'!$B$4:$M$101,12,0),IFERROR(VLOOKUP(D25,'Organisationnels,Humains'!$B$4:$M$101,12,0),""))))</f>
        <v/>
      </c>
      <c r="F25" s="99" t="str">
        <f>IFERROR(VLOOKUP(D25,'Environnement,Contexte'!$B$4:$I$101,8,0),IFERROR(VLOOKUP(D25,'Sous-Traitants,Fournisseurs'!$B$4:$I$101,8,0),IFERROR(VLOOKUP(D25,'Scientifiques,Techniques'!$B$4:$I$101,8,0),IFERROR(VLOOKUP(D25,'Organisationnels,Humains'!$B$4:$I$101,8,0),""))))</f>
        <v/>
      </c>
      <c r="G25" s="112"/>
      <c r="H25" s="91"/>
      <c r="I25" s="91"/>
      <c r="J25" s="91"/>
      <c r="K25" s="91"/>
      <c r="L25" s="101" t="str">
        <f t="shared" ca="1" si="0"/>
        <v/>
      </c>
      <c r="M25" s="102"/>
      <c r="N25" s="102"/>
      <c r="O25" s="92"/>
      <c r="P25" s="31" t="str">
        <f>IFERROR(VLOOKUP(D25,'Environnement,Contexte'!$B$4:$I$101,2,0),IFERROR(VLOOKUP(D25,'Sous-Traitants,Fournisseurs'!$B$4:$I$101,2,0),IFERROR(VLOOKUP(D25,'Scientifiques,Techniques'!$B$4:$I$101,2,0),IFERROR(VLOOKUP(D25,'Organisationnels,Humains'!$B$4:$I$101,2,0),""))))</f>
        <v/>
      </c>
      <c r="Q25" s="31" t="str">
        <f>IFERROR(VLOOKUP(D25,'Environnement,Contexte'!$B$4:$I$101,4,0),IFERROR(VLOOKUP(D25,'Sous-Traitants,Fournisseurs'!$B$4:$I$101,4,0),IFERROR(VLOOKUP(D25,'Scientifiques,Techniques'!$B$4:$I$101,4,0),IFERROR(VLOOKUP(D25,'Organisationnels,Humains'!$B$4:$I$101,4,0),""))))</f>
        <v/>
      </c>
      <c r="R25" s="31" t="str">
        <f>IFERROR(VLOOKUP(D25,'Environnement,Contexte'!$B$4:$I$101,3,0),IFERROR(VLOOKUP(D25,'Sous-Traitants,Fournisseurs'!$B$4:$I$101,3,0),IFERROR(VLOOKUP(D25,'Scientifiques,Techniques'!$B$4:$I$101,3,0),IFERROR(VLOOKUP(D25,'Organisationnels,Humains'!$B$4:$I$101,3,0),""))))</f>
        <v/>
      </c>
      <c r="S25" s="31" t="str">
        <f>MENU!$C$8</f>
        <v>WELDEC PSM</v>
      </c>
      <c r="T25" s="31" t="str">
        <f t="shared" si="1"/>
        <v/>
      </c>
      <c r="U25" s="31">
        <f t="shared" si="2"/>
        <v>0</v>
      </c>
      <c r="V25" s="31">
        <f t="shared" si="3"/>
        <v>0</v>
      </c>
      <c r="W25" s="129" t="e">
        <f t="shared" si="4"/>
        <v>#DIV/0!</v>
      </c>
      <c r="X25" s="31">
        <f t="shared" si="5"/>
        <v>0</v>
      </c>
      <c r="Y25" s="31">
        <f t="shared" si="6"/>
        <v>0</v>
      </c>
      <c r="Z25" s="31">
        <f t="shared" si="7"/>
        <v>0</v>
      </c>
      <c r="AA25" s="132">
        <f t="shared" si="8"/>
        <v>0</v>
      </c>
    </row>
    <row r="26" spans="1:27" ht="39.950000000000003" customHeight="1" x14ac:dyDescent="0.25">
      <c r="A26" s="2"/>
      <c r="B26" s="2"/>
      <c r="C26" s="90"/>
      <c r="D26" s="91" t="str">
        <f>IFERROR(VLOOKUP(C26,'Environnement,Contexte'!$A$4:$M$101,2,0),IFERROR(VLOOKUP(C26,'Sous-Traitants,Fournisseurs'!$A$4:$M$101,2,0),IFERROR(VLOOKUP(C26,'Scientifiques,Techniques'!$A$4:$M$101,2,0),IFERROR(VLOOKUP(C26,'Organisationnels,Humains'!$A$4:$M$101,2,0),""))))</f>
        <v/>
      </c>
      <c r="E26" s="91" t="str">
        <f>IFERROR(VLOOKUP(D26,'Environnement,Contexte'!$B$4:$M$101,12,0),IFERROR(VLOOKUP(D26,'Sous-Traitants,Fournisseurs'!$B$4:$M$101,12,0),IFERROR(VLOOKUP(D26,'Scientifiques,Techniques'!$B$4:$M$101,12,0),IFERROR(VLOOKUP(D26,'Organisationnels,Humains'!$B$4:$M$101,12,0),""))))</f>
        <v/>
      </c>
      <c r="F26" s="99" t="str">
        <f>IFERROR(VLOOKUP(D26,'Environnement,Contexte'!$B$4:$I$101,8,0),IFERROR(VLOOKUP(D26,'Sous-Traitants,Fournisseurs'!$B$4:$I$101,8,0),IFERROR(VLOOKUP(D26,'Scientifiques,Techniques'!$B$4:$I$101,8,0),IFERROR(VLOOKUP(D26,'Organisationnels,Humains'!$B$4:$I$101,8,0),""))))</f>
        <v/>
      </c>
      <c r="G26" s="112"/>
      <c r="H26" s="91"/>
      <c r="I26" s="91"/>
      <c r="J26" s="91"/>
      <c r="K26" s="91"/>
      <c r="L26" s="101" t="str">
        <f t="shared" ca="1" si="0"/>
        <v/>
      </c>
      <c r="M26" s="102"/>
      <c r="N26" s="102"/>
      <c r="O26" s="92"/>
      <c r="P26" s="31" t="str">
        <f>IFERROR(VLOOKUP(D26,'Environnement,Contexte'!$B$4:$I$101,2,0),IFERROR(VLOOKUP(D26,'Sous-Traitants,Fournisseurs'!$B$4:$I$101,2,0),IFERROR(VLOOKUP(D26,'Scientifiques,Techniques'!$B$4:$I$101,2,0),IFERROR(VLOOKUP(D26,'Organisationnels,Humains'!$B$4:$I$101,2,0),""))))</f>
        <v/>
      </c>
      <c r="Q26" s="31" t="str">
        <f>IFERROR(VLOOKUP(D26,'Environnement,Contexte'!$B$4:$I$101,4,0),IFERROR(VLOOKUP(D26,'Sous-Traitants,Fournisseurs'!$B$4:$I$101,4,0),IFERROR(VLOOKUP(D26,'Scientifiques,Techniques'!$B$4:$I$101,4,0),IFERROR(VLOOKUP(D26,'Organisationnels,Humains'!$B$4:$I$101,4,0),""))))</f>
        <v/>
      </c>
      <c r="R26" s="31" t="str">
        <f>IFERROR(VLOOKUP(D26,'Environnement,Contexte'!$B$4:$I$101,3,0),IFERROR(VLOOKUP(D26,'Sous-Traitants,Fournisseurs'!$B$4:$I$101,3,0),IFERROR(VLOOKUP(D26,'Scientifiques,Techniques'!$B$4:$I$101,3,0),IFERROR(VLOOKUP(D26,'Organisationnels,Humains'!$B$4:$I$101,3,0),""))))</f>
        <v/>
      </c>
      <c r="S26" s="31" t="str">
        <f>MENU!$C$8</f>
        <v>WELDEC PSM</v>
      </c>
      <c r="T26" s="31" t="str">
        <f t="shared" si="1"/>
        <v/>
      </c>
      <c r="U26" s="31">
        <f t="shared" si="2"/>
        <v>0</v>
      </c>
      <c r="V26" s="31">
        <f t="shared" si="3"/>
        <v>0</v>
      </c>
      <c r="W26" s="129" t="e">
        <f t="shared" si="4"/>
        <v>#DIV/0!</v>
      </c>
      <c r="X26" s="31">
        <f t="shared" si="5"/>
        <v>0</v>
      </c>
      <c r="Y26" s="31">
        <f t="shared" si="6"/>
        <v>0</v>
      </c>
      <c r="Z26" s="31">
        <f t="shared" si="7"/>
        <v>0</v>
      </c>
      <c r="AA26" s="132">
        <f t="shared" si="8"/>
        <v>0</v>
      </c>
    </row>
    <row r="27" spans="1:27" ht="39.950000000000003" customHeight="1" x14ac:dyDescent="0.25">
      <c r="A27" s="2"/>
      <c r="B27" s="2"/>
      <c r="C27" s="90"/>
      <c r="D27" s="91" t="str">
        <f>IFERROR(VLOOKUP(C27,'Environnement,Contexte'!$A$4:$M$101,2,0),IFERROR(VLOOKUP(C27,'Sous-Traitants,Fournisseurs'!$A$4:$M$101,2,0),IFERROR(VLOOKUP(C27,'Scientifiques,Techniques'!$A$4:$M$101,2,0),IFERROR(VLOOKUP(C27,'Organisationnels,Humains'!$A$4:$M$101,2,0),""))))</f>
        <v/>
      </c>
      <c r="E27" s="91" t="str">
        <f>IFERROR(VLOOKUP(D27,'Environnement,Contexte'!$B$4:$M$101,12,0),IFERROR(VLOOKUP(D27,'Sous-Traitants,Fournisseurs'!$B$4:$M$101,12,0),IFERROR(VLOOKUP(D27,'Scientifiques,Techniques'!$B$4:$M$101,12,0),IFERROR(VLOOKUP(D27,'Organisationnels,Humains'!$B$4:$M$101,12,0),""))))</f>
        <v/>
      </c>
      <c r="F27" s="99" t="str">
        <f>IFERROR(VLOOKUP(D27,'Environnement,Contexte'!$B$4:$I$101,8,0),IFERROR(VLOOKUP(D27,'Sous-Traitants,Fournisseurs'!$B$4:$I$101,8,0),IFERROR(VLOOKUP(D27,'Scientifiques,Techniques'!$B$4:$I$101,8,0),IFERROR(VLOOKUP(D27,'Organisationnels,Humains'!$B$4:$I$101,8,0),""))))</f>
        <v/>
      </c>
      <c r="G27" s="112"/>
      <c r="H27" s="91"/>
      <c r="I27" s="91"/>
      <c r="J27" s="91"/>
      <c r="K27" s="91"/>
      <c r="L27" s="101" t="str">
        <f t="shared" ca="1" si="0"/>
        <v/>
      </c>
      <c r="M27" s="102"/>
      <c r="N27" s="102"/>
      <c r="O27" s="92"/>
      <c r="P27" s="31" t="str">
        <f>IFERROR(VLOOKUP(D27,'Environnement,Contexte'!$B$4:$I$101,2,0),IFERROR(VLOOKUP(D27,'Sous-Traitants,Fournisseurs'!$B$4:$I$101,2,0),IFERROR(VLOOKUP(D27,'Scientifiques,Techniques'!$B$4:$I$101,2,0),IFERROR(VLOOKUP(D27,'Organisationnels,Humains'!$B$4:$I$101,2,0),""))))</f>
        <v/>
      </c>
      <c r="Q27" s="31" t="str">
        <f>IFERROR(VLOOKUP(D27,'Environnement,Contexte'!$B$4:$I$101,4,0),IFERROR(VLOOKUP(D27,'Sous-Traitants,Fournisseurs'!$B$4:$I$101,4,0),IFERROR(VLOOKUP(D27,'Scientifiques,Techniques'!$B$4:$I$101,4,0),IFERROR(VLOOKUP(D27,'Organisationnels,Humains'!$B$4:$I$101,4,0),""))))</f>
        <v/>
      </c>
      <c r="R27" s="31" t="str">
        <f>IFERROR(VLOOKUP(D27,'Environnement,Contexte'!$B$4:$I$101,3,0),IFERROR(VLOOKUP(D27,'Sous-Traitants,Fournisseurs'!$B$4:$I$101,3,0),IFERROR(VLOOKUP(D27,'Scientifiques,Techniques'!$B$4:$I$101,3,0),IFERROR(VLOOKUP(D27,'Organisationnels,Humains'!$B$4:$I$101,3,0),""))))</f>
        <v/>
      </c>
      <c r="S27" s="31" t="str">
        <f>MENU!$C$8</f>
        <v>WELDEC PSM</v>
      </c>
      <c r="T27" s="31" t="str">
        <f t="shared" si="1"/>
        <v/>
      </c>
      <c r="U27" s="31">
        <f t="shared" si="2"/>
        <v>0</v>
      </c>
      <c r="V27" s="31">
        <f t="shared" si="3"/>
        <v>0</v>
      </c>
      <c r="W27" s="129" t="e">
        <f t="shared" si="4"/>
        <v>#DIV/0!</v>
      </c>
      <c r="X27" s="31">
        <f t="shared" si="5"/>
        <v>0</v>
      </c>
      <c r="Y27" s="31">
        <f t="shared" si="6"/>
        <v>0</v>
      </c>
      <c r="Z27" s="31">
        <f t="shared" si="7"/>
        <v>0</v>
      </c>
      <c r="AA27" s="132">
        <f t="shared" si="8"/>
        <v>0</v>
      </c>
    </row>
    <row r="28" spans="1:27" ht="39.950000000000003" customHeight="1" x14ac:dyDescent="0.25">
      <c r="A28" s="2"/>
      <c r="B28" s="2"/>
      <c r="C28" s="90"/>
      <c r="D28" s="91" t="str">
        <f>IFERROR(VLOOKUP(C28,'Environnement,Contexte'!$A$4:$M$101,2,0),IFERROR(VLOOKUP(C28,'Sous-Traitants,Fournisseurs'!$A$4:$M$101,2,0),IFERROR(VLOOKUP(C28,'Scientifiques,Techniques'!$A$4:$M$101,2,0),IFERROR(VLOOKUP(C28,'Organisationnels,Humains'!$A$4:$M$101,2,0),""))))</f>
        <v/>
      </c>
      <c r="E28" s="91" t="str">
        <f>IFERROR(VLOOKUP(D28,'Environnement,Contexte'!$B$4:$M$101,12,0),IFERROR(VLOOKUP(D28,'Sous-Traitants,Fournisseurs'!$B$4:$M$101,12,0),IFERROR(VLOOKUP(D28,'Scientifiques,Techniques'!$B$4:$M$101,12,0),IFERROR(VLOOKUP(D28,'Organisationnels,Humains'!$B$4:$M$101,12,0),""))))</f>
        <v/>
      </c>
      <c r="F28" s="99" t="str">
        <f>IFERROR(VLOOKUP(D28,'Environnement,Contexte'!$B$4:$I$101,8,0),IFERROR(VLOOKUP(D28,'Sous-Traitants,Fournisseurs'!$B$4:$I$101,8,0),IFERROR(VLOOKUP(D28,'Scientifiques,Techniques'!$B$4:$I$101,8,0),IFERROR(VLOOKUP(D28,'Organisationnels,Humains'!$B$4:$I$101,8,0),""))))</f>
        <v/>
      </c>
      <c r="G28" s="112"/>
      <c r="H28" s="91"/>
      <c r="I28" s="91"/>
      <c r="J28" s="91"/>
      <c r="K28" s="91"/>
      <c r="L28" s="101" t="str">
        <f t="shared" ca="1" si="0"/>
        <v/>
      </c>
      <c r="M28" s="102"/>
      <c r="N28" s="102"/>
      <c r="O28" s="92"/>
      <c r="P28" s="31" t="str">
        <f>IFERROR(VLOOKUP(D28,'Environnement,Contexte'!$B$4:$I$101,2,0),IFERROR(VLOOKUP(D28,'Sous-Traitants,Fournisseurs'!$B$4:$I$101,2,0),IFERROR(VLOOKUP(D28,'Scientifiques,Techniques'!$B$4:$I$101,2,0),IFERROR(VLOOKUP(D28,'Organisationnels,Humains'!$B$4:$I$101,2,0),""))))</f>
        <v/>
      </c>
      <c r="Q28" s="31" t="str">
        <f>IFERROR(VLOOKUP(D28,'Environnement,Contexte'!$B$4:$I$101,4,0),IFERROR(VLOOKUP(D28,'Sous-Traitants,Fournisseurs'!$B$4:$I$101,4,0),IFERROR(VLOOKUP(D28,'Scientifiques,Techniques'!$B$4:$I$101,4,0),IFERROR(VLOOKUP(D28,'Organisationnels,Humains'!$B$4:$I$101,4,0),""))))</f>
        <v/>
      </c>
      <c r="R28" s="31" t="str">
        <f>IFERROR(VLOOKUP(D28,'Environnement,Contexte'!$B$4:$I$101,3,0),IFERROR(VLOOKUP(D28,'Sous-Traitants,Fournisseurs'!$B$4:$I$101,3,0),IFERROR(VLOOKUP(D28,'Scientifiques,Techniques'!$B$4:$I$101,3,0),IFERROR(VLOOKUP(D28,'Organisationnels,Humains'!$B$4:$I$101,3,0),""))))</f>
        <v/>
      </c>
      <c r="S28" s="31" t="str">
        <f>MENU!$C$8</f>
        <v>WELDEC PSM</v>
      </c>
      <c r="T28" s="31" t="str">
        <f t="shared" si="1"/>
        <v/>
      </c>
      <c r="U28" s="31">
        <f t="shared" si="2"/>
        <v>0</v>
      </c>
      <c r="V28" s="31">
        <f t="shared" si="3"/>
        <v>0</v>
      </c>
      <c r="W28" s="129" t="e">
        <f t="shared" si="4"/>
        <v>#DIV/0!</v>
      </c>
      <c r="X28" s="31">
        <f t="shared" si="5"/>
        <v>0</v>
      </c>
      <c r="Y28" s="31">
        <f t="shared" si="6"/>
        <v>0</v>
      </c>
      <c r="Z28" s="31">
        <f t="shared" si="7"/>
        <v>0</v>
      </c>
      <c r="AA28" s="132">
        <f t="shared" si="8"/>
        <v>0</v>
      </c>
    </row>
    <row r="29" spans="1:27" ht="39.950000000000003" customHeight="1" x14ac:dyDescent="0.25">
      <c r="A29" s="2"/>
      <c r="B29" s="2"/>
      <c r="C29" s="90"/>
      <c r="D29" s="91" t="str">
        <f>IFERROR(VLOOKUP(C29,'Environnement,Contexte'!$A$4:$M$101,2,0),IFERROR(VLOOKUP(C29,'Sous-Traitants,Fournisseurs'!$A$4:$M$101,2,0),IFERROR(VLOOKUP(C29,'Scientifiques,Techniques'!$A$4:$M$101,2,0),IFERROR(VLOOKUP(C29,'Organisationnels,Humains'!$A$4:$M$101,2,0),""))))</f>
        <v/>
      </c>
      <c r="E29" s="91" t="str">
        <f>IFERROR(VLOOKUP(D29,'Environnement,Contexte'!$B$4:$M$101,12,0),IFERROR(VLOOKUP(D29,'Sous-Traitants,Fournisseurs'!$B$4:$M$101,12,0),IFERROR(VLOOKUP(D29,'Scientifiques,Techniques'!$B$4:$M$101,12,0),IFERROR(VLOOKUP(D29,'Organisationnels,Humains'!$B$4:$M$101,12,0),""))))</f>
        <v/>
      </c>
      <c r="F29" s="99" t="str">
        <f>IFERROR(VLOOKUP(D29,'Environnement,Contexte'!$B$4:$I$101,8,0),IFERROR(VLOOKUP(D29,'Sous-Traitants,Fournisseurs'!$B$4:$I$101,8,0),IFERROR(VLOOKUP(D29,'Scientifiques,Techniques'!$B$4:$I$101,8,0),IFERROR(VLOOKUP(D29,'Organisationnels,Humains'!$B$4:$I$101,8,0),""))))</f>
        <v/>
      </c>
      <c r="G29" s="112"/>
      <c r="H29" s="91"/>
      <c r="I29" s="91"/>
      <c r="J29" s="91"/>
      <c r="K29" s="91"/>
      <c r="L29" s="101" t="str">
        <f t="shared" ca="1" si="0"/>
        <v/>
      </c>
      <c r="M29" s="102"/>
      <c r="N29" s="102"/>
      <c r="O29" s="92"/>
      <c r="P29" s="31" t="str">
        <f>IFERROR(VLOOKUP(D29,'Environnement,Contexte'!$B$4:$I$101,2,0),IFERROR(VLOOKUP(D29,'Sous-Traitants,Fournisseurs'!$B$4:$I$101,2,0),IFERROR(VLOOKUP(D29,'Scientifiques,Techniques'!$B$4:$I$101,2,0),IFERROR(VLOOKUP(D29,'Organisationnels,Humains'!$B$4:$I$101,2,0),""))))</f>
        <v/>
      </c>
      <c r="Q29" s="31" t="str">
        <f>IFERROR(VLOOKUP(D29,'Environnement,Contexte'!$B$4:$I$101,4,0),IFERROR(VLOOKUP(D29,'Sous-Traitants,Fournisseurs'!$B$4:$I$101,4,0),IFERROR(VLOOKUP(D29,'Scientifiques,Techniques'!$B$4:$I$101,4,0),IFERROR(VLOOKUP(D29,'Organisationnels,Humains'!$B$4:$I$101,4,0),""))))</f>
        <v/>
      </c>
      <c r="R29" s="31" t="str">
        <f>IFERROR(VLOOKUP(D29,'Environnement,Contexte'!$B$4:$I$101,3,0),IFERROR(VLOOKUP(D29,'Sous-Traitants,Fournisseurs'!$B$4:$I$101,3,0),IFERROR(VLOOKUP(D29,'Scientifiques,Techniques'!$B$4:$I$101,3,0),IFERROR(VLOOKUP(D29,'Organisationnels,Humains'!$B$4:$I$101,3,0),""))))</f>
        <v/>
      </c>
      <c r="S29" s="31" t="str">
        <f>MENU!$C$8</f>
        <v>WELDEC PSM</v>
      </c>
      <c r="T29" s="31" t="str">
        <f t="shared" si="1"/>
        <v/>
      </c>
      <c r="U29" s="31">
        <f t="shared" si="2"/>
        <v>0</v>
      </c>
      <c r="V29" s="31">
        <f t="shared" si="3"/>
        <v>0</v>
      </c>
      <c r="W29" s="129" t="e">
        <f t="shared" si="4"/>
        <v>#DIV/0!</v>
      </c>
      <c r="X29" s="31">
        <f t="shared" si="5"/>
        <v>0</v>
      </c>
      <c r="Y29" s="31">
        <f t="shared" si="6"/>
        <v>0</v>
      </c>
      <c r="Z29" s="31">
        <f t="shared" si="7"/>
        <v>0</v>
      </c>
      <c r="AA29" s="132">
        <f t="shared" si="8"/>
        <v>0</v>
      </c>
    </row>
    <row r="30" spans="1:27" ht="39.950000000000003" customHeight="1" x14ac:dyDescent="0.25">
      <c r="A30" s="2"/>
      <c r="B30" s="2"/>
      <c r="C30" s="90"/>
      <c r="D30" s="91" t="str">
        <f>IFERROR(VLOOKUP(C30,'Environnement,Contexte'!$A$4:$M$101,2,0),IFERROR(VLOOKUP(C30,'Sous-Traitants,Fournisseurs'!$A$4:$M$101,2,0),IFERROR(VLOOKUP(C30,'Scientifiques,Techniques'!$A$4:$M$101,2,0),IFERROR(VLOOKUP(C30,'Organisationnels,Humains'!$A$4:$M$101,2,0),""))))</f>
        <v/>
      </c>
      <c r="E30" s="91" t="str">
        <f>IFERROR(VLOOKUP(D30,'Environnement,Contexte'!$B$4:$M$101,12,0),IFERROR(VLOOKUP(D30,'Sous-Traitants,Fournisseurs'!$B$4:$M$101,12,0),IFERROR(VLOOKUP(D30,'Scientifiques,Techniques'!$B$4:$M$101,12,0),IFERROR(VLOOKUP(D30,'Organisationnels,Humains'!$B$4:$M$101,12,0),""))))</f>
        <v/>
      </c>
      <c r="F30" s="99" t="str">
        <f>IFERROR(VLOOKUP(D30,'Environnement,Contexte'!$B$4:$I$101,8,0),IFERROR(VLOOKUP(D30,'Sous-Traitants,Fournisseurs'!$B$4:$I$101,8,0),IFERROR(VLOOKUP(D30,'Scientifiques,Techniques'!$B$4:$I$101,8,0),IFERROR(VLOOKUP(D30,'Organisationnels,Humains'!$B$4:$I$101,8,0),""))))</f>
        <v/>
      </c>
      <c r="G30" s="112"/>
      <c r="H30" s="91"/>
      <c r="I30" s="91"/>
      <c r="J30" s="91"/>
      <c r="K30" s="91"/>
      <c r="L30" s="101" t="str">
        <f t="shared" ca="1" si="0"/>
        <v/>
      </c>
      <c r="M30" s="102"/>
      <c r="N30" s="102"/>
      <c r="O30" s="92"/>
      <c r="P30" s="31" t="str">
        <f>IFERROR(VLOOKUP(D30,'Environnement,Contexte'!$B$4:$I$101,2,0),IFERROR(VLOOKUP(D30,'Sous-Traitants,Fournisseurs'!$B$4:$I$101,2,0),IFERROR(VLOOKUP(D30,'Scientifiques,Techniques'!$B$4:$I$101,2,0),IFERROR(VLOOKUP(D30,'Organisationnels,Humains'!$B$4:$I$101,2,0),""))))</f>
        <v/>
      </c>
      <c r="Q30" s="31" t="str">
        <f>IFERROR(VLOOKUP(D30,'Environnement,Contexte'!$B$4:$I$101,4,0),IFERROR(VLOOKUP(D30,'Sous-Traitants,Fournisseurs'!$B$4:$I$101,4,0),IFERROR(VLOOKUP(D30,'Scientifiques,Techniques'!$B$4:$I$101,4,0),IFERROR(VLOOKUP(D30,'Organisationnels,Humains'!$B$4:$I$101,4,0),""))))</f>
        <v/>
      </c>
      <c r="R30" s="31" t="str">
        <f>IFERROR(VLOOKUP(D30,'Environnement,Contexte'!$B$4:$I$101,3,0),IFERROR(VLOOKUP(D30,'Sous-Traitants,Fournisseurs'!$B$4:$I$101,3,0),IFERROR(VLOOKUP(D30,'Scientifiques,Techniques'!$B$4:$I$101,3,0),IFERROR(VLOOKUP(D30,'Organisationnels,Humains'!$B$4:$I$101,3,0),""))))</f>
        <v/>
      </c>
      <c r="S30" s="31" t="str">
        <f>MENU!$C$8</f>
        <v>WELDEC PSM</v>
      </c>
      <c r="T30" s="31" t="str">
        <f t="shared" si="1"/>
        <v/>
      </c>
      <c r="U30" s="31">
        <f t="shared" si="2"/>
        <v>0</v>
      </c>
      <c r="V30" s="31">
        <f t="shared" si="3"/>
        <v>0</v>
      </c>
      <c r="W30" s="129" t="e">
        <f t="shared" si="4"/>
        <v>#DIV/0!</v>
      </c>
      <c r="X30" s="31">
        <f t="shared" si="5"/>
        <v>0</v>
      </c>
      <c r="Y30" s="31">
        <f t="shared" si="6"/>
        <v>0</v>
      </c>
      <c r="Z30" s="31">
        <f t="shared" si="7"/>
        <v>0</v>
      </c>
      <c r="AA30" s="132">
        <f t="shared" si="8"/>
        <v>0</v>
      </c>
    </row>
    <row r="31" spans="1:27" ht="39.950000000000003" customHeight="1" x14ac:dyDescent="0.25">
      <c r="A31" s="2"/>
      <c r="B31" s="2"/>
      <c r="C31" s="90"/>
      <c r="D31" s="91" t="str">
        <f>IFERROR(VLOOKUP(C31,'Environnement,Contexte'!$A$4:$M$101,2,0),IFERROR(VLOOKUP(C31,'Sous-Traitants,Fournisseurs'!$A$4:$M$101,2,0),IFERROR(VLOOKUP(C31,'Scientifiques,Techniques'!$A$4:$M$101,2,0),IFERROR(VLOOKUP(C31,'Organisationnels,Humains'!$A$4:$M$101,2,0),""))))</f>
        <v/>
      </c>
      <c r="E31" s="91" t="str">
        <f>IFERROR(VLOOKUP(D31,'Environnement,Contexte'!$B$4:$M$101,12,0),IFERROR(VLOOKUP(D31,'Sous-Traitants,Fournisseurs'!$B$4:$M$101,12,0),IFERROR(VLOOKUP(D31,'Scientifiques,Techniques'!$B$4:$M$101,12,0),IFERROR(VLOOKUP(D31,'Organisationnels,Humains'!$B$4:$M$101,12,0),""))))</f>
        <v/>
      </c>
      <c r="F31" s="99" t="str">
        <f>IFERROR(VLOOKUP(D31,'Environnement,Contexte'!$B$4:$I$101,8,0),IFERROR(VLOOKUP(D31,'Sous-Traitants,Fournisseurs'!$B$4:$I$101,8,0),IFERROR(VLOOKUP(D31,'Scientifiques,Techniques'!$B$4:$I$101,8,0),IFERROR(VLOOKUP(D31,'Organisationnels,Humains'!$B$4:$I$101,8,0),""))))</f>
        <v/>
      </c>
      <c r="G31" s="112"/>
      <c r="H31" s="91"/>
      <c r="I31" s="91"/>
      <c r="J31" s="91"/>
      <c r="K31" s="91"/>
      <c r="L31" s="101" t="str">
        <f t="shared" ca="1" si="0"/>
        <v/>
      </c>
      <c r="M31" s="102"/>
      <c r="N31" s="102"/>
      <c r="O31" s="92"/>
      <c r="P31" s="31" t="str">
        <f>IFERROR(VLOOKUP(D31,'Environnement,Contexte'!$B$4:$I$101,2,0),IFERROR(VLOOKUP(D31,'Sous-Traitants,Fournisseurs'!$B$4:$I$101,2,0),IFERROR(VLOOKUP(D31,'Scientifiques,Techniques'!$B$4:$I$101,2,0),IFERROR(VLOOKUP(D31,'Organisationnels,Humains'!$B$4:$I$101,2,0),""))))</f>
        <v/>
      </c>
      <c r="Q31" s="31" t="str">
        <f>IFERROR(VLOOKUP(D31,'Environnement,Contexte'!$B$4:$I$101,4,0),IFERROR(VLOOKUP(D31,'Sous-Traitants,Fournisseurs'!$B$4:$I$101,4,0),IFERROR(VLOOKUP(D31,'Scientifiques,Techniques'!$B$4:$I$101,4,0),IFERROR(VLOOKUP(D31,'Organisationnels,Humains'!$B$4:$I$101,4,0),""))))</f>
        <v/>
      </c>
      <c r="R31" s="31" t="str">
        <f>IFERROR(VLOOKUP(D31,'Environnement,Contexte'!$B$4:$I$101,3,0),IFERROR(VLOOKUP(D31,'Sous-Traitants,Fournisseurs'!$B$4:$I$101,3,0),IFERROR(VLOOKUP(D31,'Scientifiques,Techniques'!$B$4:$I$101,3,0),IFERROR(VLOOKUP(D31,'Organisationnels,Humains'!$B$4:$I$101,3,0),""))))</f>
        <v/>
      </c>
      <c r="S31" s="31" t="str">
        <f>MENU!$C$8</f>
        <v>WELDEC PSM</v>
      </c>
      <c r="T31" s="31" t="str">
        <f t="shared" si="1"/>
        <v/>
      </c>
      <c r="U31" s="31">
        <f t="shared" si="2"/>
        <v>0</v>
      </c>
      <c r="V31" s="31">
        <f t="shared" si="3"/>
        <v>0</v>
      </c>
      <c r="W31" s="129" t="e">
        <f t="shared" si="4"/>
        <v>#DIV/0!</v>
      </c>
      <c r="X31" s="31">
        <f t="shared" si="5"/>
        <v>0</v>
      </c>
      <c r="Y31" s="31">
        <f t="shared" si="6"/>
        <v>0</v>
      </c>
      <c r="Z31" s="31">
        <f t="shared" si="7"/>
        <v>0</v>
      </c>
      <c r="AA31" s="132">
        <f t="shared" si="8"/>
        <v>0</v>
      </c>
    </row>
    <row r="32" spans="1:27" ht="39.950000000000003" customHeight="1" x14ac:dyDescent="0.25">
      <c r="A32" s="2"/>
      <c r="B32" s="2"/>
      <c r="C32" s="90"/>
      <c r="D32" s="91" t="str">
        <f>IFERROR(VLOOKUP(C32,'Environnement,Contexte'!$A$4:$M$101,2,0),IFERROR(VLOOKUP(C32,'Sous-Traitants,Fournisseurs'!$A$4:$M$101,2,0),IFERROR(VLOOKUP(C32,'Scientifiques,Techniques'!$A$4:$M$101,2,0),IFERROR(VLOOKUP(C32,'Organisationnels,Humains'!$A$4:$M$101,2,0),""))))</f>
        <v/>
      </c>
      <c r="E32" s="91" t="str">
        <f>IFERROR(VLOOKUP(D32,'Environnement,Contexte'!$B$4:$M$101,12,0),IFERROR(VLOOKUP(D32,'Sous-Traitants,Fournisseurs'!$B$4:$M$101,12,0),IFERROR(VLOOKUP(D32,'Scientifiques,Techniques'!$B$4:$M$101,12,0),IFERROR(VLOOKUP(D32,'Organisationnels,Humains'!$B$4:$M$101,12,0),""))))</f>
        <v/>
      </c>
      <c r="F32" s="99" t="str">
        <f>IFERROR(VLOOKUP(D32,'Environnement,Contexte'!$B$4:$I$101,8,0),IFERROR(VLOOKUP(D32,'Sous-Traitants,Fournisseurs'!$B$4:$I$101,8,0),IFERROR(VLOOKUP(D32,'Scientifiques,Techniques'!$B$4:$I$101,8,0),IFERROR(VLOOKUP(D32,'Organisationnels,Humains'!$B$4:$I$101,8,0),""))))</f>
        <v/>
      </c>
      <c r="G32" s="112"/>
      <c r="H32" s="91"/>
      <c r="I32" s="91"/>
      <c r="J32" s="91"/>
      <c r="K32" s="91"/>
      <c r="L32" s="101" t="str">
        <f t="shared" ca="1" si="0"/>
        <v/>
      </c>
      <c r="M32" s="102"/>
      <c r="N32" s="102"/>
      <c r="O32" s="92"/>
      <c r="P32" s="31" t="str">
        <f>IFERROR(VLOOKUP(D32,'Environnement,Contexte'!$B$4:$I$101,2,0),IFERROR(VLOOKUP(D32,'Sous-Traitants,Fournisseurs'!$B$4:$I$101,2,0),IFERROR(VLOOKUP(D32,'Scientifiques,Techniques'!$B$4:$I$101,2,0),IFERROR(VLOOKUP(D32,'Organisationnels,Humains'!$B$4:$I$101,2,0),""))))</f>
        <v/>
      </c>
      <c r="Q32" s="31" t="str">
        <f>IFERROR(VLOOKUP(D32,'Environnement,Contexte'!$B$4:$I$101,4,0),IFERROR(VLOOKUP(D32,'Sous-Traitants,Fournisseurs'!$B$4:$I$101,4,0),IFERROR(VLOOKUP(D32,'Scientifiques,Techniques'!$B$4:$I$101,4,0),IFERROR(VLOOKUP(D32,'Organisationnels,Humains'!$B$4:$I$101,4,0),""))))</f>
        <v/>
      </c>
      <c r="R32" s="31" t="str">
        <f>IFERROR(VLOOKUP(D32,'Environnement,Contexte'!$B$4:$I$101,3,0),IFERROR(VLOOKUP(D32,'Sous-Traitants,Fournisseurs'!$B$4:$I$101,3,0),IFERROR(VLOOKUP(D32,'Scientifiques,Techniques'!$B$4:$I$101,3,0),IFERROR(VLOOKUP(D32,'Organisationnels,Humains'!$B$4:$I$101,3,0),""))))</f>
        <v/>
      </c>
      <c r="S32" s="31" t="str">
        <f>MENU!$C$8</f>
        <v>WELDEC PSM</v>
      </c>
      <c r="T32" s="31" t="str">
        <f t="shared" si="1"/>
        <v/>
      </c>
      <c r="U32" s="31">
        <f t="shared" si="2"/>
        <v>0</v>
      </c>
      <c r="V32" s="31">
        <f t="shared" si="3"/>
        <v>0</v>
      </c>
      <c r="W32" s="129" t="e">
        <f t="shared" si="4"/>
        <v>#DIV/0!</v>
      </c>
      <c r="X32" s="31">
        <f t="shared" si="5"/>
        <v>0</v>
      </c>
      <c r="Y32" s="31">
        <f t="shared" si="6"/>
        <v>0</v>
      </c>
      <c r="Z32" s="31">
        <f t="shared" si="7"/>
        <v>0</v>
      </c>
      <c r="AA32" s="132">
        <f t="shared" si="8"/>
        <v>0</v>
      </c>
    </row>
    <row r="33" spans="1:27" ht="39.950000000000003" customHeight="1" x14ac:dyDescent="0.25">
      <c r="A33" s="2"/>
      <c r="B33" s="2"/>
      <c r="C33" s="90"/>
      <c r="D33" s="91" t="str">
        <f>IFERROR(VLOOKUP(C33,'Environnement,Contexte'!$A$4:$M$101,2,0),IFERROR(VLOOKUP(C33,'Sous-Traitants,Fournisseurs'!$A$4:$M$101,2,0),IFERROR(VLOOKUP(C33,'Scientifiques,Techniques'!$A$4:$M$101,2,0),IFERROR(VLOOKUP(C33,'Organisationnels,Humains'!$A$4:$M$101,2,0),""))))</f>
        <v/>
      </c>
      <c r="E33" s="91" t="str">
        <f>IFERROR(VLOOKUP(D33,'Environnement,Contexte'!$B$4:$M$101,12,0),IFERROR(VLOOKUP(D33,'Sous-Traitants,Fournisseurs'!$B$4:$M$101,12,0),IFERROR(VLOOKUP(D33,'Scientifiques,Techniques'!$B$4:$M$101,12,0),IFERROR(VLOOKUP(D33,'Organisationnels,Humains'!$B$4:$M$101,12,0),""))))</f>
        <v/>
      </c>
      <c r="F33" s="99" t="str">
        <f>IFERROR(VLOOKUP(D33,'Environnement,Contexte'!$B$4:$I$101,8,0),IFERROR(VLOOKUP(D33,'Sous-Traitants,Fournisseurs'!$B$4:$I$101,8,0),IFERROR(VLOOKUP(D33,'Scientifiques,Techniques'!$B$4:$I$101,8,0),IFERROR(VLOOKUP(D33,'Organisationnels,Humains'!$B$4:$I$101,8,0),""))))</f>
        <v/>
      </c>
      <c r="G33" s="112"/>
      <c r="H33" s="91"/>
      <c r="I33" s="91"/>
      <c r="J33" s="91"/>
      <c r="K33" s="91"/>
      <c r="L33" s="101" t="str">
        <f t="shared" ca="1" si="0"/>
        <v/>
      </c>
      <c r="M33" s="102"/>
      <c r="N33" s="102"/>
      <c r="O33" s="92"/>
      <c r="P33" s="31" t="str">
        <f>IFERROR(VLOOKUP(D33,'Environnement,Contexte'!$B$4:$I$101,2,0),IFERROR(VLOOKUP(D33,'Sous-Traitants,Fournisseurs'!$B$4:$I$101,2,0),IFERROR(VLOOKUP(D33,'Scientifiques,Techniques'!$B$4:$I$101,2,0),IFERROR(VLOOKUP(D33,'Organisationnels,Humains'!$B$4:$I$101,2,0),""))))</f>
        <v/>
      </c>
      <c r="Q33" s="31" t="str">
        <f>IFERROR(VLOOKUP(D33,'Environnement,Contexte'!$B$4:$I$101,4,0),IFERROR(VLOOKUP(D33,'Sous-Traitants,Fournisseurs'!$B$4:$I$101,4,0),IFERROR(VLOOKUP(D33,'Scientifiques,Techniques'!$B$4:$I$101,4,0),IFERROR(VLOOKUP(D33,'Organisationnels,Humains'!$B$4:$I$101,4,0),""))))</f>
        <v/>
      </c>
      <c r="R33" s="31" t="str">
        <f>IFERROR(VLOOKUP(D33,'Environnement,Contexte'!$B$4:$I$101,3,0),IFERROR(VLOOKUP(D33,'Sous-Traitants,Fournisseurs'!$B$4:$I$101,3,0),IFERROR(VLOOKUP(D33,'Scientifiques,Techniques'!$B$4:$I$101,3,0),IFERROR(VLOOKUP(D33,'Organisationnels,Humains'!$B$4:$I$101,3,0),""))))</f>
        <v/>
      </c>
      <c r="S33" s="31" t="str">
        <f>MENU!$C$8</f>
        <v>WELDEC PSM</v>
      </c>
      <c r="T33" s="31" t="str">
        <f t="shared" si="1"/>
        <v/>
      </c>
      <c r="U33" s="31">
        <f t="shared" si="2"/>
        <v>0</v>
      </c>
      <c r="V33" s="31">
        <f t="shared" si="3"/>
        <v>0</v>
      </c>
      <c r="W33" s="129" t="e">
        <f t="shared" si="4"/>
        <v>#DIV/0!</v>
      </c>
      <c r="X33" s="31">
        <f t="shared" si="5"/>
        <v>0</v>
      </c>
      <c r="Y33" s="31">
        <f t="shared" si="6"/>
        <v>0</v>
      </c>
      <c r="Z33" s="31">
        <f t="shared" si="7"/>
        <v>0</v>
      </c>
      <c r="AA33" s="132">
        <f t="shared" si="8"/>
        <v>0</v>
      </c>
    </row>
    <row r="34" spans="1:27" ht="39.950000000000003" customHeight="1" x14ac:dyDescent="0.25">
      <c r="A34" s="2"/>
      <c r="B34" s="2"/>
      <c r="C34" s="90"/>
      <c r="D34" s="91" t="str">
        <f>IFERROR(VLOOKUP(C34,'Environnement,Contexte'!$A$4:$M$101,2,0),IFERROR(VLOOKUP(C34,'Sous-Traitants,Fournisseurs'!$A$4:$M$101,2,0),IFERROR(VLOOKUP(C34,'Scientifiques,Techniques'!$A$4:$M$101,2,0),IFERROR(VLOOKUP(C34,'Organisationnels,Humains'!$A$4:$M$101,2,0),""))))</f>
        <v/>
      </c>
      <c r="E34" s="91" t="str">
        <f>IFERROR(VLOOKUP(D34,'Environnement,Contexte'!$B$4:$M$101,12,0),IFERROR(VLOOKUP(D34,'Sous-Traitants,Fournisseurs'!$B$4:$M$101,12,0),IFERROR(VLOOKUP(D34,'Scientifiques,Techniques'!$B$4:$M$101,12,0),IFERROR(VLOOKUP(D34,'Organisationnels,Humains'!$B$4:$M$101,12,0),""))))</f>
        <v/>
      </c>
      <c r="F34" s="99" t="str">
        <f>IFERROR(VLOOKUP(D34,'Environnement,Contexte'!$B$4:$I$101,8,0),IFERROR(VLOOKUP(D34,'Sous-Traitants,Fournisseurs'!$B$4:$I$101,8,0),IFERROR(VLOOKUP(D34,'Scientifiques,Techniques'!$B$4:$I$101,8,0),IFERROR(VLOOKUP(D34,'Organisationnels,Humains'!$B$4:$I$101,8,0),""))))</f>
        <v/>
      </c>
      <c r="G34" s="112"/>
      <c r="H34" s="91"/>
      <c r="I34" s="91"/>
      <c r="J34" s="91"/>
      <c r="K34" s="91"/>
      <c r="L34" s="101" t="str">
        <f t="shared" ca="1" si="0"/>
        <v/>
      </c>
      <c r="M34" s="102"/>
      <c r="N34" s="102"/>
      <c r="O34" s="92"/>
      <c r="P34" s="31" t="str">
        <f>IFERROR(VLOOKUP(D34,'Environnement,Contexte'!$B$4:$I$101,2,0),IFERROR(VLOOKUP(D34,'Sous-Traitants,Fournisseurs'!$B$4:$I$101,2,0),IFERROR(VLOOKUP(D34,'Scientifiques,Techniques'!$B$4:$I$101,2,0),IFERROR(VLOOKUP(D34,'Organisationnels,Humains'!$B$4:$I$101,2,0),""))))</f>
        <v/>
      </c>
      <c r="Q34" s="31" t="str">
        <f>IFERROR(VLOOKUP(D34,'Environnement,Contexte'!$B$4:$I$101,4,0),IFERROR(VLOOKUP(D34,'Sous-Traitants,Fournisseurs'!$B$4:$I$101,4,0),IFERROR(VLOOKUP(D34,'Scientifiques,Techniques'!$B$4:$I$101,4,0),IFERROR(VLOOKUP(D34,'Organisationnels,Humains'!$B$4:$I$101,4,0),""))))</f>
        <v/>
      </c>
      <c r="R34" s="31" t="str">
        <f>IFERROR(VLOOKUP(D34,'Environnement,Contexte'!$B$4:$I$101,3,0),IFERROR(VLOOKUP(D34,'Sous-Traitants,Fournisseurs'!$B$4:$I$101,3,0),IFERROR(VLOOKUP(D34,'Scientifiques,Techniques'!$B$4:$I$101,3,0),IFERROR(VLOOKUP(D34,'Organisationnels,Humains'!$B$4:$I$101,3,0),""))))</f>
        <v/>
      </c>
      <c r="S34" s="31" t="str">
        <f>MENU!$C$8</f>
        <v>WELDEC PSM</v>
      </c>
      <c r="T34" s="31" t="str">
        <f t="shared" si="1"/>
        <v/>
      </c>
      <c r="U34" s="31">
        <f t="shared" si="2"/>
        <v>0</v>
      </c>
      <c r="V34" s="31">
        <f t="shared" si="3"/>
        <v>0</v>
      </c>
      <c r="W34" s="129" t="e">
        <f t="shared" si="4"/>
        <v>#DIV/0!</v>
      </c>
      <c r="X34" s="31">
        <f t="shared" si="5"/>
        <v>0</v>
      </c>
      <c r="Y34" s="31">
        <f t="shared" si="6"/>
        <v>0</v>
      </c>
      <c r="Z34" s="31">
        <f t="shared" si="7"/>
        <v>0</v>
      </c>
      <c r="AA34" s="132">
        <f t="shared" si="8"/>
        <v>0</v>
      </c>
    </row>
    <row r="35" spans="1:27" ht="39.950000000000003" customHeight="1" x14ac:dyDescent="0.25">
      <c r="A35" s="2"/>
      <c r="B35" s="2"/>
      <c r="C35" s="90"/>
      <c r="D35" s="91" t="str">
        <f>IFERROR(VLOOKUP(C35,'Environnement,Contexte'!$A$4:$M$101,2,0),IFERROR(VLOOKUP(C35,'Sous-Traitants,Fournisseurs'!$A$4:$M$101,2,0),IFERROR(VLOOKUP(C35,'Scientifiques,Techniques'!$A$4:$M$101,2,0),IFERROR(VLOOKUP(C35,'Organisationnels,Humains'!$A$4:$M$101,2,0),""))))</f>
        <v/>
      </c>
      <c r="E35" s="91" t="str">
        <f>IFERROR(VLOOKUP(D35,'Environnement,Contexte'!$B$4:$M$101,12,0),IFERROR(VLOOKUP(D35,'Sous-Traitants,Fournisseurs'!$B$4:$M$101,12,0),IFERROR(VLOOKUP(D35,'Scientifiques,Techniques'!$B$4:$M$101,12,0),IFERROR(VLOOKUP(D35,'Organisationnels,Humains'!$B$4:$M$101,12,0),""))))</f>
        <v/>
      </c>
      <c r="F35" s="99" t="str">
        <f>IFERROR(VLOOKUP(D35,'Environnement,Contexte'!$B$4:$I$101,8,0),IFERROR(VLOOKUP(D35,'Sous-Traitants,Fournisseurs'!$B$4:$I$101,8,0),IFERROR(VLOOKUP(D35,'Scientifiques,Techniques'!$B$4:$I$101,8,0),IFERROR(VLOOKUP(D35,'Organisationnels,Humains'!$B$4:$I$101,8,0),""))))</f>
        <v/>
      </c>
      <c r="G35" s="112"/>
      <c r="H35" s="91"/>
      <c r="I35" s="91"/>
      <c r="J35" s="91"/>
      <c r="K35" s="91"/>
      <c r="L35" s="101" t="str">
        <f t="shared" ref="L35:L66" ca="1" si="9">IF(I35="","",IF(I35&gt;TODAY(),"",IF(K35=0,IF(TODAY()&lt;=J35,"C","L"),IF(K35&lt;=J35,"J","K"))))</f>
        <v/>
      </c>
      <c r="M35" s="102"/>
      <c r="N35" s="102"/>
      <c r="O35" s="92"/>
      <c r="P35" s="31" t="str">
        <f>IFERROR(VLOOKUP(D35,'Environnement,Contexte'!$B$4:$I$101,2,0),IFERROR(VLOOKUP(D35,'Sous-Traitants,Fournisseurs'!$B$4:$I$101,2,0),IFERROR(VLOOKUP(D35,'Scientifiques,Techniques'!$B$4:$I$101,2,0),IFERROR(VLOOKUP(D35,'Organisationnels,Humains'!$B$4:$I$101,2,0),""))))</f>
        <v/>
      </c>
      <c r="Q35" s="31" t="str">
        <f>IFERROR(VLOOKUP(D35,'Environnement,Contexte'!$B$4:$I$101,4,0),IFERROR(VLOOKUP(D35,'Sous-Traitants,Fournisseurs'!$B$4:$I$101,4,0),IFERROR(VLOOKUP(D35,'Scientifiques,Techniques'!$B$4:$I$101,4,0),IFERROR(VLOOKUP(D35,'Organisationnels,Humains'!$B$4:$I$101,4,0),""))))</f>
        <v/>
      </c>
      <c r="R35" s="31" t="str">
        <f>IFERROR(VLOOKUP(D35,'Environnement,Contexte'!$B$4:$I$101,3,0),IFERROR(VLOOKUP(D35,'Sous-Traitants,Fournisseurs'!$B$4:$I$101,3,0),IFERROR(VLOOKUP(D35,'Scientifiques,Techniques'!$B$4:$I$101,3,0),IFERROR(VLOOKUP(D35,'Organisationnels,Humains'!$B$4:$I$101,3,0),""))))</f>
        <v/>
      </c>
      <c r="S35" s="31" t="str">
        <f>MENU!$C$8</f>
        <v>WELDEC PSM</v>
      </c>
      <c r="T35" s="31" t="str">
        <f t="shared" ref="T35:T66" si="10">IF(J35-I35&gt;0,J35-I35,"")</f>
        <v/>
      </c>
      <c r="U35" s="31">
        <f t="shared" ref="U35:U66" si="11">MIN(T35:T237)</f>
        <v>0</v>
      </c>
      <c r="V35" s="31">
        <f t="shared" ref="V35:V66" si="12">MAX(T35:T236)</f>
        <v>0</v>
      </c>
      <c r="W35" s="129" t="e">
        <f t="shared" ref="W35:W66" si="13">AVERAGE(T35:T236)</f>
        <v>#DIV/0!</v>
      </c>
      <c r="X35" s="31">
        <f t="shared" ref="X35:X66" si="14">COUNTIF(T35:T182,"&lt;7")</f>
        <v>0</v>
      </c>
      <c r="Y35" s="31">
        <f t="shared" ref="Y35:Y66" si="15">SUMPRODUCT((T35:T182&gt;=7)*(T35:T182&lt;=31))</f>
        <v>0</v>
      </c>
      <c r="Z35" s="31">
        <f t="shared" ref="Z35:Z66" si="16">COUNTIF(T35:T182,"&gt;31")</f>
        <v>0</v>
      </c>
      <c r="AA35" s="132">
        <f t="shared" ref="AA35:AA66" si="17">IF(F35="",0,F35)</f>
        <v>0</v>
      </c>
    </row>
    <row r="36" spans="1:27" ht="39.950000000000003" customHeight="1" x14ac:dyDescent="0.25">
      <c r="A36" s="2"/>
      <c r="B36" s="2"/>
      <c r="C36" s="90"/>
      <c r="D36" s="91" t="str">
        <f>IFERROR(VLOOKUP(C36,'Environnement,Contexte'!$A$4:$M$101,2,0),IFERROR(VLOOKUP(C36,'Sous-Traitants,Fournisseurs'!$A$4:$M$101,2,0),IFERROR(VLOOKUP(C36,'Scientifiques,Techniques'!$A$4:$M$101,2,0),IFERROR(VLOOKUP(C36,'Organisationnels,Humains'!$A$4:$M$101,2,0),""))))</f>
        <v/>
      </c>
      <c r="E36" s="91" t="str">
        <f>IFERROR(VLOOKUP(D36,'Environnement,Contexte'!$B$4:$M$101,12,0),IFERROR(VLOOKUP(D36,'Sous-Traitants,Fournisseurs'!$B$4:$M$101,12,0),IFERROR(VLOOKUP(D36,'Scientifiques,Techniques'!$B$4:$M$101,12,0),IFERROR(VLOOKUP(D36,'Organisationnels,Humains'!$B$4:$M$101,12,0),""))))</f>
        <v/>
      </c>
      <c r="F36" s="99" t="str">
        <f>IFERROR(VLOOKUP(D36,'Environnement,Contexte'!$B$4:$I$101,8,0),IFERROR(VLOOKUP(D36,'Sous-Traitants,Fournisseurs'!$B$4:$I$101,8,0),IFERROR(VLOOKUP(D36,'Scientifiques,Techniques'!$B$4:$I$101,8,0),IFERROR(VLOOKUP(D36,'Organisationnels,Humains'!$B$4:$I$101,8,0),""))))</f>
        <v/>
      </c>
      <c r="G36" s="112"/>
      <c r="H36" s="91"/>
      <c r="I36" s="91"/>
      <c r="J36" s="91"/>
      <c r="K36" s="91"/>
      <c r="L36" s="101" t="str">
        <f t="shared" ca="1" si="9"/>
        <v/>
      </c>
      <c r="M36" s="102"/>
      <c r="N36" s="102"/>
      <c r="O36" s="92"/>
      <c r="P36" s="31" t="str">
        <f>IFERROR(VLOOKUP(D36,'Environnement,Contexte'!$B$4:$I$101,2,0),IFERROR(VLOOKUP(D36,'Sous-Traitants,Fournisseurs'!$B$4:$I$101,2,0),IFERROR(VLOOKUP(D36,'Scientifiques,Techniques'!$B$4:$I$101,2,0),IFERROR(VLOOKUP(D36,'Organisationnels,Humains'!$B$4:$I$101,2,0),""))))</f>
        <v/>
      </c>
      <c r="Q36" s="31" t="str">
        <f>IFERROR(VLOOKUP(D36,'Environnement,Contexte'!$B$4:$I$101,4,0),IFERROR(VLOOKUP(D36,'Sous-Traitants,Fournisseurs'!$B$4:$I$101,4,0),IFERROR(VLOOKUP(D36,'Scientifiques,Techniques'!$B$4:$I$101,4,0),IFERROR(VLOOKUP(D36,'Organisationnels,Humains'!$B$4:$I$101,4,0),""))))</f>
        <v/>
      </c>
      <c r="R36" s="31" t="str">
        <f>IFERROR(VLOOKUP(D36,'Environnement,Contexte'!$B$4:$I$101,3,0),IFERROR(VLOOKUP(D36,'Sous-Traitants,Fournisseurs'!$B$4:$I$101,3,0),IFERROR(VLOOKUP(D36,'Scientifiques,Techniques'!$B$4:$I$101,3,0),IFERROR(VLOOKUP(D36,'Organisationnels,Humains'!$B$4:$I$101,3,0),""))))</f>
        <v/>
      </c>
      <c r="S36" s="31" t="str">
        <f>MENU!$C$8</f>
        <v>WELDEC PSM</v>
      </c>
      <c r="T36" s="31" t="str">
        <f t="shared" si="10"/>
        <v/>
      </c>
      <c r="U36" s="31">
        <f t="shared" si="11"/>
        <v>0</v>
      </c>
      <c r="V36" s="31">
        <f t="shared" si="12"/>
        <v>0</v>
      </c>
      <c r="W36" s="129" t="e">
        <f t="shared" si="13"/>
        <v>#DIV/0!</v>
      </c>
      <c r="X36" s="31">
        <f t="shared" si="14"/>
        <v>0</v>
      </c>
      <c r="Y36" s="31">
        <f t="shared" si="15"/>
        <v>0</v>
      </c>
      <c r="Z36" s="31">
        <f t="shared" si="16"/>
        <v>0</v>
      </c>
      <c r="AA36" s="132">
        <f t="shared" si="17"/>
        <v>0</v>
      </c>
    </row>
    <row r="37" spans="1:27" ht="39.950000000000003" customHeight="1" x14ac:dyDescent="0.25">
      <c r="A37" s="2"/>
      <c r="B37" s="2"/>
      <c r="C37" s="90"/>
      <c r="D37" s="91" t="str">
        <f>IFERROR(VLOOKUP(C37,'Environnement,Contexte'!$A$4:$M$101,2,0),IFERROR(VLOOKUP(C37,'Sous-Traitants,Fournisseurs'!$A$4:$M$101,2,0),IFERROR(VLOOKUP(C37,'Scientifiques,Techniques'!$A$4:$M$101,2,0),IFERROR(VLOOKUP(C37,'Organisationnels,Humains'!$A$4:$M$101,2,0),""))))</f>
        <v/>
      </c>
      <c r="E37" s="91" t="str">
        <f>IFERROR(VLOOKUP(D37,'Environnement,Contexte'!$B$4:$M$101,12,0),IFERROR(VLOOKUP(D37,'Sous-Traitants,Fournisseurs'!$B$4:$M$101,12,0),IFERROR(VLOOKUP(D37,'Scientifiques,Techniques'!$B$4:$M$101,12,0),IFERROR(VLOOKUP(D37,'Organisationnels,Humains'!$B$4:$M$101,12,0),""))))</f>
        <v/>
      </c>
      <c r="F37" s="99" t="str">
        <f>IFERROR(VLOOKUP(D37,'Environnement,Contexte'!$B$4:$I$101,8,0),IFERROR(VLOOKUP(D37,'Sous-Traitants,Fournisseurs'!$B$4:$I$101,8,0),IFERROR(VLOOKUP(D37,'Scientifiques,Techniques'!$B$4:$I$101,8,0),IFERROR(VLOOKUP(D37,'Organisationnels,Humains'!$B$4:$I$101,8,0),""))))</f>
        <v/>
      </c>
      <c r="G37" s="112"/>
      <c r="H37" s="91"/>
      <c r="I37" s="91"/>
      <c r="J37" s="91"/>
      <c r="K37" s="91"/>
      <c r="L37" s="101" t="str">
        <f t="shared" ca="1" si="9"/>
        <v/>
      </c>
      <c r="M37" s="102"/>
      <c r="N37" s="102"/>
      <c r="O37" s="92"/>
      <c r="P37" s="31" t="str">
        <f>IFERROR(VLOOKUP(D37,'Environnement,Contexte'!$B$4:$I$101,2,0),IFERROR(VLOOKUP(D37,'Sous-Traitants,Fournisseurs'!$B$4:$I$101,2,0),IFERROR(VLOOKUP(D37,'Scientifiques,Techniques'!$B$4:$I$101,2,0),IFERROR(VLOOKUP(D37,'Organisationnels,Humains'!$B$4:$I$101,2,0),""))))</f>
        <v/>
      </c>
      <c r="Q37" s="31" t="str">
        <f>IFERROR(VLOOKUP(D37,'Environnement,Contexte'!$B$4:$I$101,4,0),IFERROR(VLOOKUP(D37,'Sous-Traitants,Fournisseurs'!$B$4:$I$101,4,0),IFERROR(VLOOKUP(D37,'Scientifiques,Techniques'!$B$4:$I$101,4,0),IFERROR(VLOOKUP(D37,'Organisationnels,Humains'!$B$4:$I$101,4,0),""))))</f>
        <v/>
      </c>
      <c r="R37" s="31" t="str">
        <f>IFERROR(VLOOKUP(D37,'Environnement,Contexte'!$B$4:$I$101,3,0),IFERROR(VLOOKUP(D37,'Sous-Traitants,Fournisseurs'!$B$4:$I$101,3,0),IFERROR(VLOOKUP(D37,'Scientifiques,Techniques'!$B$4:$I$101,3,0),IFERROR(VLOOKUP(D37,'Organisationnels,Humains'!$B$4:$I$101,3,0),""))))</f>
        <v/>
      </c>
      <c r="S37" s="31" t="str">
        <f>MENU!$C$8</f>
        <v>WELDEC PSM</v>
      </c>
      <c r="T37" s="31" t="str">
        <f t="shared" si="10"/>
        <v/>
      </c>
      <c r="U37" s="31">
        <f t="shared" si="11"/>
        <v>0</v>
      </c>
      <c r="V37" s="31">
        <f t="shared" si="12"/>
        <v>0</v>
      </c>
      <c r="W37" s="129" t="e">
        <f t="shared" si="13"/>
        <v>#DIV/0!</v>
      </c>
      <c r="X37" s="31">
        <f t="shared" si="14"/>
        <v>0</v>
      </c>
      <c r="Y37" s="31">
        <f t="shared" si="15"/>
        <v>0</v>
      </c>
      <c r="Z37" s="31">
        <f t="shared" si="16"/>
        <v>0</v>
      </c>
      <c r="AA37" s="132">
        <f t="shared" si="17"/>
        <v>0</v>
      </c>
    </row>
    <row r="38" spans="1:27" ht="39.950000000000003" customHeight="1" x14ac:dyDescent="0.25">
      <c r="A38" s="2"/>
      <c r="B38" s="2"/>
      <c r="C38" s="90"/>
      <c r="D38" s="91" t="str">
        <f>IFERROR(VLOOKUP(C38,'Environnement,Contexte'!$A$4:$M$101,2,0),IFERROR(VLOOKUP(C38,'Sous-Traitants,Fournisseurs'!$A$4:$M$101,2,0),IFERROR(VLOOKUP(C38,'Scientifiques,Techniques'!$A$4:$M$101,2,0),IFERROR(VLOOKUP(C38,'Organisationnels,Humains'!$A$4:$M$101,2,0),""))))</f>
        <v/>
      </c>
      <c r="E38" s="91" t="str">
        <f>IFERROR(VLOOKUP(D38,'Environnement,Contexte'!$B$4:$M$101,12,0),IFERROR(VLOOKUP(D38,'Sous-Traitants,Fournisseurs'!$B$4:$M$101,12,0),IFERROR(VLOOKUP(D38,'Scientifiques,Techniques'!$B$4:$M$101,12,0),IFERROR(VLOOKUP(D38,'Organisationnels,Humains'!$B$4:$M$101,12,0),""))))</f>
        <v/>
      </c>
      <c r="F38" s="99" t="str">
        <f>IFERROR(VLOOKUP(D38,'Environnement,Contexte'!$B$4:$I$101,8,0),IFERROR(VLOOKUP(D38,'Sous-Traitants,Fournisseurs'!$B$4:$I$101,8,0),IFERROR(VLOOKUP(D38,'Scientifiques,Techniques'!$B$4:$I$101,8,0),IFERROR(VLOOKUP(D38,'Organisationnels,Humains'!$B$4:$I$101,8,0),""))))</f>
        <v/>
      </c>
      <c r="G38" s="112"/>
      <c r="H38" s="91"/>
      <c r="I38" s="91"/>
      <c r="J38" s="91"/>
      <c r="K38" s="91"/>
      <c r="L38" s="101" t="str">
        <f t="shared" ca="1" si="9"/>
        <v/>
      </c>
      <c r="M38" s="102"/>
      <c r="N38" s="102"/>
      <c r="O38" s="92"/>
      <c r="P38" s="31" t="str">
        <f>IFERROR(VLOOKUP(D38,'Environnement,Contexte'!$B$4:$I$101,2,0),IFERROR(VLOOKUP(D38,'Sous-Traitants,Fournisseurs'!$B$4:$I$101,2,0),IFERROR(VLOOKUP(D38,'Scientifiques,Techniques'!$B$4:$I$101,2,0),IFERROR(VLOOKUP(D38,'Organisationnels,Humains'!$B$4:$I$101,2,0),""))))</f>
        <v/>
      </c>
      <c r="Q38" s="31" t="str">
        <f>IFERROR(VLOOKUP(D38,'Environnement,Contexte'!$B$4:$I$101,4,0),IFERROR(VLOOKUP(D38,'Sous-Traitants,Fournisseurs'!$B$4:$I$101,4,0),IFERROR(VLOOKUP(D38,'Scientifiques,Techniques'!$B$4:$I$101,4,0),IFERROR(VLOOKUP(D38,'Organisationnels,Humains'!$B$4:$I$101,4,0),""))))</f>
        <v/>
      </c>
      <c r="R38" s="31" t="str">
        <f>IFERROR(VLOOKUP(D38,'Environnement,Contexte'!$B$4:$I$101,3,0),IFERROR(VLOOKUP(D38,'Sous-Traitants,Fournisseurs'!$B$4:$I$101,3,0),IFERROR(VLOOKUP(D38,'Scientifiques,Techniques'!$B$4:$I$101,3,0),IFERROR(VLOOKUP(D38,'Organisationnels,Humains'!$B$4:$I$101,3,0),""))))</f>
        <v/>
      </c>
      <c r="S38" s="31" t="str">
        <f>MENU!$C$8</f>
        <v>WELDEC PSM</v>
      </c>
      <c r="T38" s="31" t="str">
        <f t="shared" si="10"/>
        <v/>
      </c>
      <c r="U38" s="31">
        <f t="shared" si="11"/>
        <v>0</v>
      </c>
      <c r="V38" s="31">
        <f t="shared" si="12"/>
        <v>0</v>
      </c>
      <c r="W38" s="129" t="e">
        <f t="shared" si="13"/>
        <v>#DIV/0!</v>
      </c>
      <c r="X38" s="31">
        <f t="shared" si="14"/>
        <v>0</v>
      </c>
      <c r="Y38" s="31">
        <f t="shared" si="15"/>
        <v>0</v>
      </c>
      <c r="Z38" s="31">
        <f t="shared" si="16"/>
        <v>0</v>
      </c>
      <c r="AA38" s="132">
        <f t="shared" si="17"/>
        <v>0</v>
      </c>
    </row>
    <row r="39" spans="1:27" ht="39.950000000000003" customHeight="1" x14ac:dyDescent="0.25">
      <c r="A39" s="2"/>
      <c r="B39" s="2"/>
      <c r="C39" s="90"/>
      <c r="D39" s="91" t="str">
        <f>IFERROR(VLOOKUP(C39,'Environnement,Contexte'!$A$4:$M$101,2,0),IFERROR(VLOOKUP(C39,'Sous-Traitants,Fournisseurs'!$A$4:$M$101,2,0),IFERROR(VLOOKUP(C39,'Scientifiques,Techniques'!$A$4:$M$101,2,0),IFERROR(VLOOKUP(C39,'Organisationnels,Humains'!$A$4:$M$101,2,0),""))))</f>
        <v/>
      </c>
      <c r="E39" s="91" t="str">
        <f>IFERROR(VLOOKUP(D39,'Environnement,Contexte'!$B$4:$M$101,12,0),IFERROR(VLOOKUP(D39,'Sous-Traitants,Fournisseurs'!$B$4:$M$101,12,0),IFERROR(VLOOKUP(D39,'Scientifiques,Techniques'!$B$4:$M$101,12,0),IFERROR(VLOOKUP(D39,'Organisationnels,Humains'!$B$4:$M$101,12,0),""))))</f>
        <v/>
      </c>
      <c r="F39" s="99" t="str">
        <f>IFERROR(VLOOKUP(D39,'Environnement,Contexte'!$B$4:$I$101,8,0),IFERROR(VLOOKUP(D39,'Sous-Traitants,Fournisseurs'!$B$4:$I$101,8,0),IFERROR(VLOOKUP(D39,'Scientifiques,Techniques'!$B$4:$I$101,8,0),IFERROR(VLOOKUP(D39,'Organisationnels,Humains'!$B$4:$I$101,8,0),""))))</f>
        <v/>
      </c>
      <c r="G39" s="112"/>
      <c r="H39" s="91"/>
      <c r="I39" s="91"/>
      <c r="J39" s="91"/>
      <c r="K39" s="91"/>
      <c r="L39" s="101" t="str">
        <f t="shared" ca="1" si="9"/>
        <v/>
      </c>
      <c r="M39" s="102"/>
      <c r="N39" s="102"/>
      <c r="O39" s="92"/>
      <c r="P39" s="31" t="str">
        <f>IFERROR(VLOOKUP(D39,'Environnement,Contexte'!$B$4:$I$101,2,0),IFERROR(VLOOKUP(D39,'Sous-Traitants,Fournisseurs'!$B$4:$I$101,2,0),IFERROR(VLOOKUP(D39,'Scientifiques,Techniques'!$B$4:$I$101,2,0),IFERROR(VLOOKUP(D39,'Organisationnels,Humains'!$B$4:$I$101,2,0),""))))</f>
        <v/>
      </c>
      <c r="Q39" s="31" t="str">
        <f>IFERROR(VLOOKUP(D39,'Environnement,Contexte'!$B$4:$I$101,4,0),IFERROR(VLOOKUP(D39,'Sous-Traitants,Fournisseurs'!$B$4:$I$101,4,0),IFERROR(VLOOKUP(D39,'Scientifiques,Techniques'!$B$4:$I$101,4,0),IFERROR(VLOOKUP(D39,'Organisationnels,Humains'!$B$4:$I$101,4,0),""))))</f>
        <v/>
      </c>
      <c r="R39" s="31" t="str">
        <f>IFERROR(VLOOKUP(D39,'Environnement,Contexte'!$B$4:$I$101,3,0),IFERROR(VLOOKUP(D39,'Sous-Traitants,Fournisseurs'!$B$4:$I$101,3,0),IFERROR(VLOOKUP(D39,'Scientifiques,Techniques'!$B$4:$I$101,3,0),IFERROR(VLOOKUP(D39,'Organisationnels,Humains'!$B$4:$I$101,3,0),""))))</f>
        <v/>
      </c>
      <c r="S39" s="31" t="str">
        <f>MENU!$C$8</f>
        <v>WELDEC PSM</v>
      </c>
      <c r="T39" s="31" t="str">
        <f t="shared" si="10"/>
        <v/>
      </c>
      <c r="U39" s="31">
        <f t="shared" si="11"/>
        <v>0</v>
      </c>
      <c r="V39" s="31">
        <f t="shared" si="12"/>
        <v>0</v>
      </c>
      <c r="W39" s="129" t="e">
        <f t="shared" si="13"/>
        <v>#DIV/0!</v>
      </c>
      <c r="X39" s="31">
        <f t="shared" si="14"/>
        <v>0</v>
      </c>
      <c r="Y39" s="31">
        <f t="shared" si="15"/>
        <v>0</v>
      </c>
      <c r="Z39" s="31">
        <f t="shared" si="16"/>
        <v>0</v>
      </c>
      <c r="AA39" s="132">
        <f t="shared" si="17"/>
        <v>0</v>
      </c>
    </row>
    <row r="40" spans="1:27" ht="39.950000000000003" customHeight="1" x14ac:dyDescent="0.25">
      <c r="A40" s="2"/>
      <c r="B40" s="2"/>
      <c r="C40" s="90"/>
      <c r="D40" s="91" t="str">
        <f>IFERROR(VLOOKUP(C40,'Environnement,Contexte'!$A$4:$M$101,2,0),IFERROR(VLOOKUP(C40,'Sous-Traitants,Fournisseurs'!$A$4:$M$101,2,0),IFERROR(VLOOKUP(C40,'Scientifiques,Techniques'!$A$4:$M$101,2,0),IFERROR(VLOOKUP(C40,'Organisationnels,Humains'!$A$4:$M$101,2,0),""))))</f>
        <v/>
      </c>
      <c r="E40" s="91" t="str">
        <f>IFERROR(VLOOKUP(D40,'Environnement,Contexte'!$B$4:$M$101,12,0),IFERROR(VLOOKUP(D40,'Sous-Traitants,Fournisseurs'!$B$4:$M$101,12,0),IFERROR(VLOOKUP(D40,'Scientifiques,Techniques'!$B$4:$M$101,12,0),IFERROR(VLOOKUP(D40,'Organisationnels,Humains'!$B$4:$M$101,12,0),""))))</f>
        <v/>
      </c>
      <c r="F40" s="99" t="str">
        <f>IFERROR(VLOOKUP(D40,'Environnement,Contexte'!$B$4:$I$101,8,0),IFERROR(VLOOKUP(D40,'Sous-Traitants,Fournisseurs'!$B$4:$I$101,8,0),IFERROR(VLOOKUP(D40,'Scientifiques,Techniques'!$B$4:$I$101,8,0),IFERROR(VLOOKUP(D40,'Organisationnels,Humains'!$B$4:$I$101,8,0),""))))</f>
        <v/>
      </c>
      <c r="G40" s="112"/>
      <c r="H40" s="91"/>
      <c r="I40" s="91"/>
      <c r="J40" s="91"/>
      <c r="K40" s="91"/>
      <c r="L40" s="101" t="str">
        <f t="shared" ca="1" si="9"/>
        <v/>
      </c>
      <c r="M40" s="102"/>
      <c r="N40" s="102"/>
      <c r="O40" s="92"/>
      <c r="P40" s="31" t="str">
        <f>IFERROR(VLOOKUP(D40,'Environnement,Contexte'!$B$4:$I$101,2,0),IFERROR(VLOOKUP(D40,'Sous-Traitants,Fournisseurs'!$B$4:$I$101,2,0),IFERROR(VLOOKUP(D40,'Scientifiques,Techniques'!$B$4:$I$101,2,0),IFERROR(VLOOKUP(D40,'Organisationnels,Humains'!$B$4:$I$101,2,0),""))))</f>
        <v/>
      </c>
      <c r="Q40" s="31" t="str">
        <f>IFERROR(VLOOKUP(D40,'Environnement,Contexte'!$B$4:$I$101,4,0),IFERROR(VLOOKUP(D40,'Sous-Traitants,Fournisseurs'!$B$4:$I$101,4,0),IFERROR(VLOOKUP(D40,'Scientifiques,Techniques'!$B$4:$I$101,4,0),IFERROR(VLOOKUP(D40,'Organisationnels,Humains'!$B$4:$I$101,4,0),""))))</f>
        <v/>
      </c>
      <c r="R40" s="31" t="str">
        <f>IFERROR(VLOOKUP(D40,'Environnement,Contexte'!$B$4:$I$101,3,0),IFERROR(VLOOKUP(D40,'Sous-Traitants,Fournisseurs'!$B$4:$I$101,3,0),IFERROR(VLOOKUP(D40,'Scientifiques,Techniques'!$B$4:$I$101,3,0),IFERROR(VLOOKUP(D40,'Organisationnels,Humains'!$B$4:$I$101,3,0),""))))</f>
        <v/>
      </c>
      <c r="S40" s="31" t="str">
        <f>MENU!$C$8</f>
        <v>WELDEC PSM</v>
      </c>
      <c r="T40" s="31" t="str">
        <f t="shared" si="10"/>
        <v/>
      </c>
      <c r="U40" s="31">
        <f t="shared" si="11"/>
        <v>0</v>
      </c>
      <c r="V40" s="31">
        <f t="shared" si="12"/>
        <v>0</v>
      </c>
      <c r="W40" s="129" t="e">
        <f t="shared" si="13"/>
        <v>#DIV/0!</v>
      </c>
      <c r="X40" s="31">
        <f t="shared" si="14"/>
        <v>0</v>
      </c>
      <c r="Y40" s="31">
        <f t="shared" si="15"/>
        <v>0</v>
      </c>
      <c r="Z40" s="31">
        <f t="shared" si="16"/>
        <v>0</v>
      </c>
      <c r="AA40" s="132">
        <f t="shared" si="17"/>
        <v>0</v>
      </c>
    </row>
    <row r="41" spans="1:27" ht="39.950000000000003" customHeight="1" x14ac:dyDescent="0.25">
      <c r="A41" s="2"/>
      <c r="B41" s="2"/>
      <c r="C41" s="90"/>
      <c r="D41" s="91" t="str">
        <f>IFERROR(VLOOKUP(C41,'Environnement,Contexte'!$A$4:$M$101,2,0),IFERROR(VLOOKUP(C41,'Sous-Traitants,Fournisseurs'!$A$4:$M$101,2,0),IFERROR(VLOOKUP(C41,'Scientifiques,Techniques'!$A$4:$M$101,2,0),IFERROR(VLOOKUP(C41,'Organisationnels,Humains'!$A$4:$M$101,2,0),""))))</f>
        <v/>
      </c>
      <c r="E41" s="91" t="str">
        <f>IFERROR(VLOOKUP(D41,'Environnement,Contexte'!$B$4:$M$101,12,0),IFERROR(VLOOKUP(D41,'Sous-Traitants,Fournisseurs'!$B$4:$M$101,12,0),IFERROR(VLOOKUP(D41,'Scientifiques,Techniques'!$B$4:$M$101,12,0),IFERROR(VLOOKUP(D41,'Organisationnels,Humains'!$B$4:$M$101,12,0),""))))</f>
        <v/>
      </c>
      <c r="F41" s="99" t="str">
        <f>IFERROR(VLOOKUP(D41,'Environnement,Contexte'!$B$4:$I$101,8,0),IFERROR(VLOOKUP(D41,'Sous-Traitants,Fournisseurs'!$B$4:$I$101,8,0),IFERROR(VLOOKUP(D41,'Scientifiques,Techniques'!$B$4:$I$101,8,0),IFERROR(VLOOKUP(D41,'Organisationnels,Humains'!$B$4:$I$101,8,0),""))))</f>
        <v/>
      </c>
      <c r="G41" s="112"/>
      <c r="H41" s="91"/>
      <c r="I41" s="91"/>
      <c r="J41" s="91"/>
      <c r="K41" s="91"/>
      <c r="L41" s="101" t="str">
        <f t="shared" ca="1" si="9"/>
        <v/>
      </c>
      <c r="M41" s="102"/>
      <c r="N41" s="102"/>
      <c r="O41" s="92"/>
      <c r="P41" s="31" t="str">
        <f>IFERROR(VLOOKUP(D41,'Environnement,Contexte'!$B$4:$I$101,2,0),IFERROR(VLOOKUP(D41,'Sous-Traitants,Fournisseurs'!$B$4:$I$101,2,0),IFERROR(VLOOKUP(D41,'Scientifiques,Techniques'!$B$4:$I$101,2,0),IFERROR(VLOOKUP(D41,'Organisationnels,Humains'!$B$4:$I$101,2,0),""))))</f>
        <v/>
      </c>
      <c r="Q41" s="31" t="str">
        <f>IFERROR(VLOOKUP(D41,'Environnement,Contexte'!$B$4:$I$101,4,0),IFERROR(VLOOKUP(D41,'Sous-Traitants,Fournisseurs'!$B$4:$I$101,4,0),IFERROR(VLOOKUP(D41,'Scientifiques,Techniques'!$B$4:$I$101,4,0),IFERROR(VLOOKUP(D41,'Organisationnels,Humains'!$B$4:$I$101,4,0),""))))</f>
        <v/>
      </c>
      <c r="R41" s="31" t="str">
        <f>IFERROR(VLOOKUP(D41,'Environnement,Contexte'!$B$4:$I$101,3,0),IFERROR(VLOOKUP(D41,'Sous-Traitants,Fournisseurs'!$B$4:$I$101,3,0),IFERROR(VLOOKUP(D41,'Scientifiques,Techniques'!$B$4:$I$101,3,0),IFERROR(VLOOKUP(D41,'Organisationnels,Humains'!$B$4:$I$101,3,0),""))))</f>
        <v/>
      </c>
      <c r="S41" s="31" t="str">
        <f>MENU!$C$8</f>
        <v>WELDEC PSM</v>
      </c>
      <c r="T41" s="31" t="str">
        <f t="shared" si="10"/>
        <v/>
      </c>
      <c r="U41" s="31">
        <f t="shared" si="11"/>
        <v>0</v>
      </c>
      <c r="V41" s="31">
        <f t="shared" si="12"/>
        <v>0</v>
      </c>
      <c r="W41" s="129" t="e">
        <f t="shared" si="13"/>
        <v>#DIV/0!</v>
      </c>
      <c r="X41" s="31">
        <f t="shared" si="14"/>
        <v>0</v>
      </c>
      <c r="Y41" s="31">
        <f t="shared" si="15"/>
        <v>0</v>
      </c>
      <c r="Z41" s="31">
        <f t="shared" si="16"/>
        <v>0</v>
      </c>
      <c r="AA41" s="132">
        <f t="shared" si="17"/>
        <v>0</v>
      </c>
    </row>
    <row r="42" spans="1:27" ht="39.950000000000003" customHeight="1" x14ac:dyDescent="0.25">
      <c r="A42" s="2"/>
      <c r="B42" s="2"/>
      <c r="C42" s="90"/>
      <c r="D42" s="91" t="str">
        <f>IFERROR(VLOOKUP(C42,'Environnement,Contexte'!$A$4:$M$101,2,0),IFERROR(VLOOKUP(C42,'Sous-Traitants,Fournisseurs'!$A$4:$M$101,2,0),IFERROR(VLOOKUP(C42,'Scientifiques,Techniques'!$A$4:$M$101,2,0),IFERROR(VLOOKUP(C42,'Organisationnels,Humains'!$A$4:$M$101,2,0),""))))</f>
        <v/>
      </c>
      <c r="E42" s="91" t="str">
        <f>IFERROR(VLOOKUP(D42,'Environnement,Contexte'!$B$4:$M$101,12,0),IFERROR(VLOOKUP(D42,'Sous-Traitants,Fournisseurs'!$B$4:$M$101,12,0),IFERROR(VLOOKUP(D42,'Scientifiques,Techniques'!$B$4:$M$101,12,0),IFERROR(VLOOKUP(D42,'Organisationnels,Humains'!$B$4:$M$101,12,0),""))))</f>
        <v/>
      </c>
      <c r="F42" s="99" t="str">
        <f>IFERROR(VLOOKUP(D42,'Environnement,Contexte'!$B$4:$I$101,8,0),IFERROR(VLOOKUP(D42,'Sous-Traitants,Fournisseurs'!$B$4:$I$101,8,0),IFERROR(VLOOKUP(D42,'Scientifiques,Techniques'!$B$4:$I$101,8,0),IFERROR(VLOOKUP(D42,'Organisationnels,Humains'!$B$4:$I$101,8,0),""))))</f>
        <v/>
      </c>
      <c r="G42" s="112"/>
      <c r="H42" s="91"/>
      <c r="I42" s="91"/>
      <c r="J42" s="91"/>
      <c r="K42" s="91"/>
      <c r="L42" s="101" t="str">
        <f t="shared" ca="1" si="9"/>
        <v/>
      </c>
      <c r="M42" s="102"/>
      <c r="N42" s="102"/>
      <c r="O42" s="92"/>
      <c r="P42" s="31" t="str">
        <f>IFERROR(VLOOKUP(D42,'Environnement,Contexte'!$B$4:$I$101,2,0),IFERROR(VLOOKUP(D42,'Sous-Traitants,Fournisseurs'!$B$4:$I$101,2,0),IFERROR(VLOOKUP(D42,'Scientifiques,Techniques'!$B$4:$I$101,2,0),IFERROR(VLOOKUP(D42,'Organisationnels,Humains'!$B$4:$I$101,2,0),""))))</f>
        <v/>
      </c>
      <c r="Q42" s="31" t="str">
        <f>IFERROR(VLOOKUP(D42,'Environnement,Contexte'!$B$4:$I$101,4,0),IFERROR(VLOOKUP(D42,'Sous-Traitants,Fournisseurs'!$B$4:$I$101,4,0),IFERROR(VLOOKUP(D42,'Scientifiques,Techniques'!$B$4:$I$101,4,0),IFERROR(VLOOKUP(D42,'Organisationnels,Humains'!$B$4:$I$101,4,0),""))))</f>
        <v/>
      </c>
      <c r="R42" s="31" t="str">
        <f>IFERROR(VLOOKUP(D42,'Environnement,Contexte'!$B$4:$I$101,3,0),IFERROR(VLOOKUP(D42,'Sous-Traitants,Fournisseurs'!$B$4:$I$101,3,0),IFERROR(VLOOKUP(D42,'Scientifiques,Techniques'!$B$4:$I$101,3,0),IFERROR(VLOOKUP(D42,'Organisationnels,Humains'!$B$4:$I$101,3,0),""))))</f>
        <v/>
      </c>
      <c r="S42" s="31" t="str">
        <f>MENU!$C$8</f>
        <v>WELDEC PSM</v>
      </c>
      <c r="T42" s="31" t="str">
        <f t="shared" si="10"/>
        <v/>
      </c>
      <c r="U42" s="31">
        <f t="shared" si="11"/>
        <v>0</v>
      </c>
      <c r="V42" s="31">
        <f t="shared" si="12"/>
        <v>0</v>
      </c>
      <c r="W42" s="129" t="e">
        <f t="shared" si="13"/>
        <v>#DIV/0!</v>
      </c>
      <c r="X42" s="31">
        <f t="shared" si="14"/>
        <v>0</v>
      </c>
      <c r="Y42" s="31">
        <f t="shared" si="15"/>
        <v>0</v>
      </c>
      <c r="Z42" s="31">
        <f t="shared" si="16"/>
        <v>0</v>
      </c>
      <c r="AA42" s="132">
        <f t="shared" si="17"/>
        <v>0</v>
      </c>
    </row>
    <row r="43" spans="1:27" ht="39.950000000000003" customHeight="1" x14ac:dyDescent="0.25">
      <c r="A43" s="2"/>
      <c r="B43" s="2"/>
      <c r="C43" s="90"/>
      <c r="D43" s="91" t="str">
        <f>IFERROR(VLOOKUP(C43,'Environnement,Contexte'!$A$4:$M$101,2,0),IFERROR(VLOOKUP(C43,'Sous-Traitants,Fournisseurs'!$A$4:$M$101,2,0),IFERROR(VLOOKUP(C43,'Scientifiques,Techniques'!$A$4:$M$101,2,0),IFERROR(VLOOKUP(C43,'Organisationnels,Humains'!$A$4:$M$101,2,0),""))))</f>
        <v/>
      </c>
      <c r="E43" s="91" t="str">
        <f>IFERROR(VLOOKUP(D43,'Environnement,Contexte'!$B$4:$M$101,12,0),IFERROR(VLOOKUP(D43,'Sous-Traitants,Fournisseurs'!$B$4:$M$101,12,0),IFERROR(VLOOKUP(D43,'Scientifiques,Techniques'!$B$4:$M$101,12,0),IFERROR(VLOOKUP(D43,'Organisationnels,Humains'!$B$4:$M$101,12,0),""))))</f>
        <v/>
      </c>
      <c r="F43" s="99" t="str">
        <f>IFERROR(VLOOKUP(D43,'Environnement,Contexte'!$B$4:$I$101,8,0),IFERROR(VLOOKUP(D43,'Sous-Traitants,Fournisseurs'!$B$4:$I$101,8,0),IFERROR(VLOOKUP(D43,'Scientifiques,Techniques'!$B$4:$I$101,8,0),IFERROR(VLOOKUP(D43,'Organisationnels,Humains'!$B$4:$I$101,8,0),""))))</f>
        <v/>
      </c>
      <c r="G43" s="112"/>
      <c r="H43" s="91"/>
      <c r="I43" s="91"/>
      <c r="J43" s="91"/>
      <c r="K43" s="91"/>
      <c r="L43" s="101" t="str">
        <f t="shared" ca="1" si="9"/>
        <v/>
      </c>
      <c r="M43" s="102"/>
      <c r="N43" s="102"/>
      <c r="O43" s="92"/>
      <c r="P43" s="31" t="str">
        <f>IFERROR(VLOOKUP(D43,'Environnement,Contexte'!$B$4:$I$101,2,0),IFERROR(VLOOKUP(D43,'Sous-Traitants,Fournisseurs'!$B$4:$I$101,2,0),IFERROR(VLOOKUP(D43,'Scientifiques,Techniques'!$B$4:$I$101,2,0),IFERROR(VLOOKUP(D43,'Organisationnels,Humains'!$B$4:$I$101,2,0),""))))</f>
        <v/>
      </c>
      <c r="Q43" s="31" t="str">
        <f>IFERROR(VLOOKUP(D43,'Environnement,Contexte'!$B$4:$I$101,4,0),IFERROR(VLOOKUP(D43,'Sous-Traitants,Fournisseurs'!$B$4:$I$101,4,0),IFERROR(VLOOKUP(D43,'Scientifiques,Techniques'!$B$4:$I$101,4,0),IFERROR(VLOOKUP(D43,'Organisationnels,Humains'!$B$4:$I$101,4,0),""))))</f>
        <v/>
      </c>
      <c r="R43" s="31" t="str">
        <f>IFERROR(VLOOKUP(D43,'Environnement,Contexte'!$B$4:$I$101,3,0),IFERROR(VLOOKUP(D43,'Sous-Traitants,Fournisseurs'!$B$4:$I$101,3,0),IFERROR(VLOOKUP(D43,'Scientifiques,Techniques'!$B$4:$I$101,3,0),IFERROR(VLOOKUP(D43,'Organisationnels,Humains'!$B$4:$I$101,3,0),""))))</f>
        <v/>
      </c>
      <c r="S43" s="31" t="str">
        <f>MENU!$C$8</f>
        <v>WELDEC PSM</v>
      </c>
      <c r="T43" s="31" t="str">
        <f t="shared" si="10"/>
        <v/>
      </c>
      <c r="U43" s="31">
        <f t="shared" si="11"/>
        <v>0</v>
      </c>
      <c r="V43" s="31">
        <f t="shared" si="12"/>
        <v>0</v>
      </c>
      <c r="W43" s="129" t="e">
        <f t="shared" si="13"/>
        <v>#DIV/0!</v>
      </c>
      <c r="X43" s="31">
        <f t="shared" si="14"/>
        <v>0</v>
      </c>
      <c r="Y43" s="31">
        <f t="shared" si="15"/>
        <v>0</v>
      </c>
      <c r="Z43" s="31">
        <f t="shared" si="16"/>
        <v>0</v>
      </c>
      <c r="AA43" s="132">
        <f t="shared" si="17"/>
        <v>0</v>
      </c>
    </row>
    <row r="44" spans="1:27" ht="39.950000000000003" customHeight="1" x14ac:dyDescent="0.25">
      <c r="A44" s="2"/>
      <c r="B44" s="2"/>
      <c r="C44" s="90"/>
      <c r="D44" s="91" t="str">
        <f>IFERROR(VLOOKUP(C44,'Environnement,Contexte'!$A$4:$M$101,2,0),IFERROR(VLOOKUP(C44,'Sous-Traitants,Fournisseurs'!$A$4:$M$101,2,0),IFERROR(VLOOKUP(C44,'Scientifiques,Techniques'!$A$4:$M$101,2,0),IFERROR(VLOOKUP(C44,'Organisationnels,Humains'!$A$4:$M$101,2,0),""))))</f>
        <v/>
      </c>
      <c r="E44" s="91" t="str">
        <f>IFERROR(VLOOKUP(D44,'Environnement,Contexte'!$B$4:$M$101,12,0),IFERROR(VLOOKUP(D44,'Sous-Traitants,Fournisseurs'!$B$4:$M$101,12,0),IFERROR(VLOOKUP(D44,'Scientifiques,Techniques'!$B$4:$M$101,12,0),IFERROR(VLOOKUP(D44,'Organisationnels,Humains'!$B$4:$M$101,12,0),""))))</f>
        <v/>
      </c>
      <c r="F44" s="99" t="str">
        <f>IFERROR(VLOOKUP(D44,'Environnement,Contexte'!$B$4:$I$101,8,0),IFERROR(VLOOKUP(D44,'Sous-Traitants,Fournisseurs'!$B$4:$I$101,8,0),IFERROR(VLOOKUP(D44,'Scientifiques,Techniques'!$B$4:$I$101,8,0),IFERROR(VLOOKUP(D44,'Organisationnels,Humains'!$B$4:$I$101,8,0),""))))</f>
        <v/>
      </c>
      <c r="G44" s="112"/>
      <c r="H44" s="91"/>
      <c r="I44" s="91"/>
      <c r="J44" s="91"/>
      <c r="K44" s="91"/>
      <c r="L44" s="101" t="str">
        <f t="shared" ca="1" si="9"/>
        <v/>
      </c>
      <c r="M44" s="102"/>
      <c r="N44" s="102"/>
      <c r="O44" s="92"/>
      <c r="P44" s="31" t="str">
        <f>IFERROR(VLOOKUP(D44,'Environnement,Contexte'!$B$4:$I$101,2,0),IFERROR(VLOOKUP(D44,'Sous-Traitants,Fournisseurs'!$B$4:$I$101,2,0),IFERROR(VLOOKUP(D44,'Scientifiques,Techniques'!$B$4:$I$101,2,0),IFERROR(VLOOKUP(D44,'Organisationnels,Humains'!$B$4:$I$101,2,0),""))))</f>
        <v/>
      </c>
      <c r="Q44" s="31" t="str">
        <f>IFERROR(VLOOKUP(D44,'Environnement,Contexte'!$B$4:$I$101,4,0),IFERROR(VLOOKUP(D44,'Sous-Traitants,Fournisseurs'!$B$4:$I$101,4,0),IFERROR(VLOOKUP(D44,'Scientifiques,Techniques'!$B$4:$I$101,4,0),IFERROR(VLOOKUP(D44,'Organisationnels,Humains'!$B$4:$I$101,4,0),""))))</f>
        <v/>
      </c>
      <c r="R44" s="31" t="str">
        <f>IFERROR(VLOOKUP(D44,'Environnement,Contexte'!$B$4:$I$101,3,0),IFERROR(VLOOKUP(D44,'Sous-Traitants,Fournisseurs'!$B$4:$I$101,3,0),IFERROR(VLOOKUP(D44,'Scientifiques,Techniques'!$B$4:$I$101,3,0),IFERROR(VLOOKUP(D44,'Organisationnels,Humains'!$B$4:$I$101,3,0),""))))</f>
        <v/>
      </c>
      <c r="S44" s="31" t="str">
        <f>MENU!$C$8</f>
        <v>WELDEC PSM</v>
      </c>
      <c r="T44" s="31" t="str">
        <f t="shared" si="10"/>
        <v/>
      </c>
      <c r="U44" s="31">
        <f t="shared" si="11"/>
        <v>0</v>
      </c>
      <c r="V44" s="31">
        <f t="shared" si="12"/>
        <v>0</v>
      </c>
      <c r="W44" s="129" t="e">
        <f t="shared" si="13"/>
        <v>#DIV/0!</v>
      </c>
      <c r="X44" s="31">
        <f t="shared" si="14"/>
        <v>0</v>
      </c>
      <c r="Y44" s="31">
        <f t="shared" si="15"/>
        <v>0</v>
      </c>
      <c r="Z44" s="31">
        <f t="shared" si="16"/>
        <v>0</v>
      </c>
      <c r="AA44" s="132">
        <f t="shared" si="17"/>
        <v>0</v>
      </c>
    </row>
    <row r="45" spans="1:27" ht="39.950000000000003" customHeight="1" x14ac:dyDescent="0.25">
      <c r="A45" s="2"/>
      <c r="B45" s="2"/>
      <c r="C45" s="90"/>
      <c r="D45" s="91" t="str">
        <f>IFERROR(VLOOKUP(C45,'Environnement,Contexte'!$A$4:$M$101,2,0),IFERROR(VLOOKUP(C45,'Sous-Traitants,Fournisseurs'!$A$4:$M$101,2,0),IFERROR(VLOOKUP(C45,'Scientifiques,Techniques'!$A$4:$M$101,2,0),IFERROR(VLOOKUP(C45,'Organisationnels,Humains'!$A$4:$M$101,2,0),""))))</f>
        <v/>
      </c>
      <c r="E45" s="91" t="str">
        <f>IFERROR(VLOOKUP(D45,'Environnement,Contexte'!$B$4:$M$101,12,0),IFERROR(VLOOKUP(D45,'Sous-Traitants,Fournisseurs'!$B$4:$M$101,12,0),IFERROR(VLOOKUP(D45,'Scientifiques,Techniques'!$B$4:$M$101,12,0),IFERROR(VLOOKUP(D45,'Organisationnels,Humains'!$B$4:$M$101,12,0),""))))</f>
        <v/>
      </c>
      <c r="F45" s="99" t="str">
        <f>IFERROR(VLOOKUP(D45,'Environnement,Contexte'!$B$4:$I$101,8,0),IFERROR(VLOOKUP(D45,'Sous-Traitants,Fournisseurs'!$B$4:$I$101,8,0),IFERROR(VLOOKUP(D45,'Scientifiques,Techniques'!$B$4:$I$101,8,0),IFERROR(VLOOKUP(D45,'Organisationnels,Humains'!$B$4:$I$101,8,0),""))))</f>
        <v/>
      </c>
      <c r="G45" s="112"/>
      <c r="H45" s="91"/>
      <c r="I45" s="91"/>
      <c r="J45" s="91"/>
      <c r="K45" s="91"/>
      <c r="L45" s="101" t="str">
        <f t="shared" ca="1" si="9"/>
        <v/>
      </c>
      <c r="M45" s="102"/>
      <c r="N45" s="102"/>
      <c r="O45" s="92"/>
      <c r="P45" s="31" t="str">
        <f>IFERROR(VLOOKUP(D45,'Environnement,Contexte'!$B$4:$I$101,2,0),IFERROR(VLOOKUP(D45,'Sous-Traitants,Fournisseurs'!$B$4:$I$101,2,0),IFERROR(VLOOKUP(D45,'Scientifiques,Techniques'!$B$4:$I$101,2,0),IFERROR(VLOOKUP(D45,'Organisationnels,Humains'!$B$4:$I$101,2,0),""))))</f>
        <v/>
      </c>
      <c r="Q45" s="31" t="str">
        <f>IFERROR(VLOOKUP(D45,'Environnement,Contexte'!$B$4:$I$101,4,0),IFERROR(VLOOKUP(D45,'Sous-Traitants,Fournisseurs'!$B$4:$I$101,4,0),IFERROR(VLOOKUP(D45,'Scientifiques,Techniques'!$B$4:$I$101,4,0),IFERROR(VLOOKUP(D45,'Organisationnels,Humains'!$B$4:$I$101,4,0),""))))</f>
        <v/>
      </c>
      <c r="R45" s="31" t="str">
        <f>IFERROR(VLOOKUP(D45,'Environnement,Contexte'!$B$4:$I$101,3,0),IFERROR(VLOOKUP(D45,'Sous-Traitants,Fournisseurs'!$B$4:$I$101,3,0),IFERROR(VLOOKUP(D45,'Scientifiques,Techniques'!$B$4:$I$101,3,0),IFERROR(VLOOKUP(D45,'Organisationnels,Humains'!$B$4:$I$101,3,0),""))))</f>
        <v/>
      </c>
      <c r="S45" s="31" t="str">
        <f>MENU!$C$8</f>
        <v>WELDEC PSM</v>
      </c>
      <c r="T45" s="31" t="str">
        <f t="shared" si="10"/>
        <v/>
      </c>
      <c r="U45" s="31">
        <f t="shared" si="11"/>
        <v>0</v>
      </c>
      <c r="V45" s="31">
        <f t="shared" si="12"/>
        <v>0</v>
      </c>
      <c r="W45" s="129" t="e">
        <f t="shared" si="13"/>
        <v>#DIV/0!</v>
      </c>
      <c r="X45" s="31">
        <f t="shared" si="14"/>
        <v>0</v>
      </c>
      <c r="Y45" s="31">
        <f t="shared" si="15"/>
        <v>0</v>
      </c>
      <c r="Z45" s="31">
        <f t="shared" si="16"/>
        <v>0</v>
      </c>
      <c r="AA45" s="132">
        <f t="shared" si="17"/>
        <v>0</v>
      </c>
    </row>
    <row r="46" spans="1:27" ht="39.950000000000003" customHeight="1" x14ac:dyDescent="0.25">
      <c r="A46" s="2"/>
      <c r="B46" s="2"/>
      <c r="C46" s="90"/>
      <c r="D46" s="91" t="str">
        <f>IFERROR(VLOOKUP(C46,'Environnement,Contexte'!$A$4:$M$101,2,0),IFERROR(VLOOKUP(C46,'Sous-Traitants,Fournisseurs'!$A$4:$M$101,2,0),IFERROR(VLOOKUP(C46,'Scientifiques,Techniques'!$A$4:$M$101,2,0),IFERROR(VLOOKUP(C46,'Organisationnels,Humains'!$A$4:$M$101,2,0),""))))</f>
        <v/>
      </c>
      <c r="E46" s="91" t="str">
        <f>IFERROR(VLOOKUP(D46,'Environnement,Contexte'!$B$4:$M$101,12,0),IFERROR(VLOOKUP(D46,'Sous-Traitants,Fournisseurs'!$B$4:$M$101,12,0),IFERROR(VLOOKUP(D46,'Scientifiques,Techniques'!$B$4:$M$101,12,0),IFERROR(VLOOKUP(D46,'Organisationnels,Humains'!$B$4:$M$101,12,0),""))))</f>
        <v/>
      </c>
      <c r="F46" s="99" t="str">
        <f>IFERROR(VLOOKUP(D46,'Environnement,Contexte'!$B$4:$I$101,8,0),IFERROR(VLOOKUP(D46,'Sous-Traitants,Fournisseurs'!$B$4:$I$101,8,0),IFERROR(VLOOKUP(D46,'Scientifiques,Techniques'!$B$4:$I$101,8,0),IFERROR(VLOOKUP(D46,'Organisationnels,Humains'!$B$4:$I$101,8,0),""))))</f>
        <v/>
      </c>
      <c r="G46" s="112"/>
      <c r="H46" s="91"/>
      <c r="I46" s="91"/>
      <c r="J46" s="91"/>
      <c r="K46" s="91"/>
      <c r="L46" s="101" t="str">
        <f t="shared" ca="1" si="9"/>
        <v/>
      </c>
      <c r="M46" s="102"/>
      <c r="N46" s="102"/>
      <c r="O46" s="92"/>
      <c r="P46" s="31" t="str">
        <f>IFERROR(VLOOKUP(D46,'Environnement,Contexte'!$B$4:$I$101,2,0),IFERROR(VLOOKUP(D46,'Sous-Traitants,Fournisseurs'!$B$4:$I$101,2,0),IFERROR(VLOOKUP(D46,'Scientifiques,Techniques'!$B$4:$I$101,2,0),IFERROR(VLOOKUP(D46,'Organisationnels,Humains'!$B$4:$I$101,2,0),""))))</f>
        <v/>
      </c>
      <c r="Q46" s="31" t="str">
        <f>IFERROR(VLOOKUP(D46,'Environnement,Contexte'!$B$4:$I$101,4,0),IFERROR(VLOOKUP(D46,'Sous-Traitants,Fournisseurs'!$B$4:$I$101,4,0),IFERROR(VLOOKUP(D46,'Scientifiques,Techniques'!$B$4:$I$101,4,0),IFERROR(VLOOKUP(D46,'Organisationnels,Humains'!$B$4:$I$101,4,0),""))))</f>
        <v/>
      </c>
      <c r="R46" s="31" t="str">
        <f>IFERROR(VLOOKUP(D46,'Environnement,Contexte'!$B$4:$I$101,3,0),IFERROR(VLOOKUP(D46,'Sous-Traitants,Fournisseurs'!$B$4:$I$101,3,0),IFERROR(VLOOKUP(D46,'Scientifiques,Techniques'!$B$4:$I$101,3,0),IFERROR(VLOOKUP(D46,'Organisationnels,Humains'!$B$4:$I$101,3,0),""))))</f>
        <v/>
      </c>
      <c r="S46" s="31" t="str">
        <f>MENU!$C$8</f>
        <v>WELDEC PSM</v>
      </c>
      <c r="T46" s="31" t="str">
        <f t="shared" si="10"/>
        <v/>
      </c>
      <c r="U46" s="31">
        <f t="shared" si="11"/>
        <v>0</v>
      </c>
      <c r="V46" s="31">
        <f t="shared" si="12"/>
        <v>0</v>
      </c>
      <c r="W46" s="129" t="e">
        <f t="shared" si="13"/>
        <v>#DIV/0!</v>
      </c>
      <c r="X46" s="31">
        <f t="shared" si="14"/>
        <v>0</v>
      </c>
      <c r="Y46" s="31">
        <f t="shared" si="15"/>
        <v>0</v>
      </c>
      <c r="Z46" s="31">
        <f t="shared" si="16"/>
        <v>0</v>
      </c>
      <c r="AA46" s="132">
        <f t="shared" si="17"/>
        <v>0</v>
      </c>
    </row>
    <row r="47" spans="1:27" ht="39.950000000000003" customHeight="1" x14ac:dyDescent="0.25">
      <c r="A47" s="2"/>
      <c r="B47" s="2"/>
      <c r="C47" s="90"/>
      <c r="D47" s="91" t="str">
        <f>IFERROR(VLOOKUP(C47,'Environnement,Contexte'!$A$4:$M$101,2,0),IFERROR(VLOOKUP(C47,'Sous-Traitants,Fournisseurs'!$A$4:$M$101,2,0),IFERROR(VLOOKUP(C47,'Scientifiques,Techniques'!$A$4:$M$101,2,0),IFERROR(VLOOKUP(C47,'Organisationnels,Humains'!$A$4:$M$101,2,0),""))))</f>
        <v/>
      </c>
      <c r="E47" s="91" t="str">
        <f>IFERROR(VLOOKUP(D47,'Environnement,Contexte'!$B$4:$M$101,12,0),IFERROR(VLOOKUP(D47,'Sous-Traitants,Fournisseurs'!$B$4:$M$101,12,0),IFERROR(VLOOKUP(D47,'Scientifiques,Techniques'!$B$4:$M$101,12,0),IFERROR(VLOOKUP(D47,'Organisationnels,Humains'!$B$4:$M$101,12,0),""))))</f>
        <v/>
      </c>
      <c r="F47" s="99" t="str">
        <f>IFERROR(VLOOKUP(D47,'Environnement,Contexte'!$B$4:$I$101,8,0),IFERROR(VLOOKUP(D47,'Sous-Traitants,Fournisseurs'!$B$4:$I$101,8,0),IFERROR(VLOOKUP(D47,'Scientifiques,Techniques'!$B$4:$I$101,8,0),IFERROR(VLOOKUP(D47,'Organisationnels,Humains'!$B$4:$I$101,8,0),""))))</f>
        <v/>
      </c>
      <c r="G47" s="112"/>
      <c r="H47" s="91"/>
      <c r="I47" s="91"/>
      <c r="J47" s="91"/>
      <c r="K47" s="91"/>
      <c r="L47" s="101" t="str">
        <f t="shared" ca="1" si="9"/>
        <v/>
      </c>
      <c r="M47" s="102"/>
      <c r="N47" s="102"/>
      <c r="O47" s="92"/>
      <c r="P47" s="31" t="str">
        <f>IFERROR(VLOOKUP(D47,'Environnement,Contexte'!$B$4:$I$101,2,0),IFERROR(VLOOKUP(D47,'Sous-Traitants,Fournisseurs'!$B$4:$I$101,2,0),IFERROR(VLOOKUP(D47,'Scientifiques,Techniques'!$B$4:$I$101,2,0),IFERROR(VLOOKUP(D47,'Organisationnels,Humains'!$B$4:$I$101,2,0),""))))</f>
        <v/>
      </c>
      <c r="Q47" s="31" t="str">
        <f>IFERROR(VLOOKUP(D47,'Environnement,Contexte'!$B$4:$I$101,4,0),IFERROR(VLOOKUP(D47,'Sous-Traitants,Fournisseurs'!$B$4:$I$101,4,0),IFERROR(VLOOKUP(D47,'Scientifiques,Techniques'!$B$4:$I$101,4,0),IFERROR(VLOOKUP(D47,'Organisationnels,Humains'!$B$4:$I$101,4,0),""))))</f>
        <v/>
      </c>
      <c r="R47" s="31" t="str">
        <f>IFERROR(VLOOKUP(D47,'Environnement,Contexte'!$B$4:$I$101,3,0),IFERROR(VLOOKUP(D47,'Sous-Traitants,Fournisseurs'!$B$4:$I$101,3,0),IFERROR(VLOOKUP(D47,'Scientifiques,Techniques'!$B$4:$I$101,3,0),IFERROR(VLOOKUP(D47,'Organisationnels,Humains'!$B$4:$I$101,3,0),""))))</f>
        <v/>
      </c>
      <c r="S47" s="31" t="str">
        <f>MENU!$C$8</f>
        <v>WELDEC PSM</v>
      </c>
      <c r="T47" s="31" t="str">
        <f t="shared" si="10"/>
        <v/>
      </c>
      <c r="U47" s="31">
        <f t="shared" si="11"/>
        <v>0</v>
      </c>
      <c r="V47" s="31">
        <f t="shared" si="12"/>
        <v>0</v>
      </c>
      <c r="W47" s="129" t="e">
        <f t="shared" si="13"/>
        <v>#DIV/0!</v>
      </c>
      <c r="X47" s="31">
        <f t="shared" si="14"/>
        <v>0</v>
      </c>
      <c r="Y47" s="31">
        <f t="shared" si="15"/>
        <v>0</v>
      </c>
      <c r="Z47" s="31">
        <f t="shared" si="16"/>
        <v>0</v>
      </c>
      <c r="AA47" s="132">
        <f t="shared" si="17"/>
        <v>0</v>
      </c>
    </row>
    <row r="48" spans="1:27" ht="39.950000000000003" customHeight="1" x14ac:dyDescent="0.25">
      <c r="A48" s="2"/>
      <c r="B48" s="2"/>
      <c r="C48" s="90"/>
      <c r="D48" s="91" t="str">
        <f>IFERROR(VLOOKUP(C48,'Environnement,Contexte'!$A$4:$M$101,2,0),IFERROR(VLOOKUP(C48,'Sous-Traitants,Fournisseurs'!$A$4:$M$101,2,0),IFERROR(VLOOKUP(C48,'Scientifiques,Techniques'!$A$4:$M$101,2,0),IFERROR(VLOOKUP(C48,'Organisationnels,Humains'!$A$4:$M$101,2,0),""))))</f>
        <v/>
      </c>
      <c r="E48" s="91" t="str">
        <f>IFERROR(VLOOKUP(D48,'Environnement,Contexte'!$B$4:$M$101,12,0),IFERROR(VLOOKUP(D48,'Sous-Traitants,Fournisseurs'!$B$4:$M$101,12,0),IFERROR(VLOOKUP(D48,'Scientifiques,Techniques'!$B$4:$M$101,12,0),IFERROR(VLOOKUP(D48,'Organisationnels,Humains'!$B$4:$M$101,12,0),""))))</f>
        <v/>
      </c>
      <c r="F48" s="99" t="str">
        <f>IFERROR(VLOOKUP(D48,'Environnement,Contexte'!$B$4:$I$101,8,0),IFERROR(VLOOKUP(D48,'Sous-Traitants,Fournisseurs'!$B$4:$I$101,8,0),IFERROR(VLOOKUP(D48,'Scientifiques,Techniques'!$B$4:$I$101,8,0),IFERROR(VLOOKUP(D48,'Organisationnels,Humains'!$B$4:$I$101,8,0),""))))</f>
        <v/>
      </c>
      <c r="G48" s="112"/>
      <c r="H48" s="91"/>
      <c r="I48" s="91"/>
      <c r="J48" s="91"/>
      <c r="K48" s="91"/>
      <c r="L48" s="101" t="str">
        <f t="shared" ca="1" si="9"/>
        <v/>
      </c>
      <c r="M48" s="102"/>
      <c r="N48" s="102"/>
      <c r="O48" s="92"/>
      <c r="P48" s="31" t="str">
        <f>IFERROR(VLOOKUP(D48,'Environnement,Contexte'!$B$4:$I$101,2,0),IFERROR(VLOOKUP(D48,'Sous-Traitants,Fournisseurs'!$B$4:$I$101,2,0),IFERROR(VLOOKUP(D48,'Scientifiques,Techniques'!$B$4:$I$101,2,0),IFERROR(VLOOKUP(D48,'Organisationnels,Humains'!$B$4:$I$101,2,0),""))))</f>
        <v/>
      </c>
      <c r="Q48" s="31" t="str">
        <f>IFERROR(VLOOKUP(D48,'Environnement,Contexte'!$B$4:$I$101,4,0),IFERROR(VLOOKUP(D48,'Sous-Traitants,Fournisseurs'!$B$4:$I$101,4,0),IFERROR(VLOOKUP(D48,'Scientifiques,Techniques'!$B$4:$I$101,4,0),IFERROR(VLOOKUP(D48,'Organisationnels,Humains'!$B$4:$I$101,4,0),""))))</f>
        <v/>
      </c>
      <c r="R48" s="31" t="str">
        <f>IFERROR(VLOOKUP(D48,'Environnement,Contexte'!$B$4:$I$101,3,0),IFERROR(VLOOKUP(D48,'Sous-Traitants,Fournisseurs'!$B$4:$I$101,3,0),IFERROR(VLOOKUP(D48,'Scientifiques,Techniques'!$B$4:$I$101,3,0),IFERROR(VLOOKUP(D48,'Organisationnels,Humains'!$B$4:$I$101,3,0),""))))</f>
        <v/>
      </c>
      <c r="S48" s="31" t="str">
        <f>MENU!$C$8</f>
        <v>WELDEC PSM</v>
      </c>
      <c r="T48" s="31" t="str">
        <f t="shared" si="10"/>
        <v/>
      </c>
      <c r="U48" s="31">
        <f t="shared" si="11"/>
        <v>0</v>
      </c>
      <c r="V48" s="31">
        <f t="shared" si="12"/>
        <v>0</v>
      </c>
      <c r="W48" s="129" t="e">
        <f t="shared" si="13"/>
        <v>#DIV/0!</v>
      </c>
      <c r="X48" s="31">
        <f t="shared" si="14"/>
        <v>0</v>
      </c>
      <c r="Y48" s="31">
        <f t="shared" si="15"/>
        <v>0</v>
      </c>
      <c r="Z48" s="31">
        <f t="shared" si="16"/>
        <v>0</v>
      </c>
      <c r="AA48" s="132">
        <f t="shared" si="17"/>
        <v>0</v>
      </c>
    </row>
    <row r="49" spans="1:27" ht="39.950000000000003" customHeight="1" x14ac:dyDescent="0.25">
      <c r="A49" s="2"/>
      <c r="B49" s="2"/>
      <c r="C49" s="90"/>
      <c r="D49" s="91" t="str">
        <f>IFERROR(VLOOKUP(C49,'Environnement,Contexte'!$A$4:$M$101,2,0),IFERROR(VLOOKUP(C49,'Sous-Traitants,Fournisseurs'!$A$4:$M$101,2,0),IFERROR(VLOOKUP(C49,'Scientifiques,Techniques'!$A$4:$M$101,2,0),IFERROR(VLOOKUP(C49,'Organisationnels,Humains'!$A$4:$M$101,2,0),""))))</f>
        <v/>
      </c>
      <c r="E49" s="91" t="str">
        <f>IFERROR(VLOOKUP(D49,'Environnement,Contexte'!$B$4:$M$101,12,0),IFERROR(VLOOKUP(D49,'Sous-Traitants,Fournisseurs'!$B$4:$M$101,12,0),IFERROR(VLOOKUP(D49,'Scientifiques,Techniques'!$B$4:$M$101,12,0),IFERROR(VLOOKUP(D49,'Organisationnels,Humains'!$B$4:$M$101,12,0),""))))</f>
        <v/>
      </c>
      <c r="F49" s="99" t="str">
        <f>IFERROR(VLOOKUP(D49,'Environnement,Contexte'!$B$4:$I$101,8,0),IFERROR(VLOOKUP(D49,'Sous-Traitants,Fournisseurs'!$B$4:$I$101,8,0),IFERROR(VLOOKUP(D49,'Scientifiques,Techniques'!$B$4:$I$101,8,0),IFERROR(VLOOKUP(D49,'Organisationnels,Humains'!$B$4:$I$101,8,0),""))))</f>
        <v/>
      </c>
      <c r="G49" s="112"/>
      <c r="H49" s="91"/>
      <c r="I49" s="91"/>
      <c r="J49" s="91"/>
      <c r="K49" s="91"/>
      <c r="L49" s="101" t="str">
        <f t="shared" ca="1" si="9"/>
        <v/>
      </c>
      <c r="M49" s="102"/>
      <c r="N49" s="102"/>
      <c r="O49" s="92"/>
      <c r="P49" s="31" t="str">
        <f>IFERROR(VLOOKUP(D49,'Environnement,Contexte'!$B$4:$I$101,2,0),IFERROR(VLOOKUP(D49,'Sous-Traitants,Fournisseurs'!$B$4:$I$101,2,0),IFERROR(VLOOKUP(D49,'Scientifiques,Techniques'!$B$4:$I$101,2,0),IFERROR(VLOOKUP(D49,'Organisationnels,Humains'!$B$4:$I$101,2,0),""))))</f>
        <v/>
      </c>
      <c r="Q49" s="31" t="str">
        <f>IFERROR(VLOOKUP(D49,'Environnement,Contexte'!$B$4:$I$101,4,0),IFERROR(VLOOKUP(D49,'Sous-Traitants,Fournisseurs'!$B$4:$I$101,4,0),IFERROR(VLOOKUP(D49,'Scientifiques,Techniques'!$B$4:$I$101,4,0),IFERROR(VLOOKUP(D49,'Organisationnels,Humains'!$B$4:$I$101,4,0),""))))</f>
        <v/>
      </c>
      <c r="R49" s="31" t="str">
        <f>IFERROR(VLOOKUP(D49,'Environnement,Contexte'!$B$4:$I$101,3,0),IFERROR(VLOOKUP(D49,'Sous-Traitants,Fournisseurs'!$B$4:$I$101,3,0),IFERROR(VLOOKUP(D49,'Scientifiques,Techniques'!$B$4:$I$101,3,0),IFERROR(VLOOKUP(D49,'Organisationnels,Humains'!$B$4:$I$101,3,0),""))))</f>
        <v/>
      </c>
      <c r="S49" s="31" t="str">
        <f>MENU!$C$8</f>
        <v>WELDEC PSM</v>
      </c>
      <c r="T49" s="31" t="str">
        <f t="shared" si="10"/>
        <v/>
      </c>
      <c r="U49" s="31">
        <f t="shared" si="11"/>
        <v>0</v>
      </c>
      <c r="V49" s="31">
        <f t="shared" si="12"/>
        <v>0</v>
      </c>
      <c r="W49" s="129" t="e">
        <f t="shared" si="13"/>
        <v>#DIV/0!</v>
      </c>
      <c r="X49" s="31">
        <f t="shared" si="14"/>
        <v>0</v>
      </c>
      <c r="Y49" s="31">
        <f t="shared" si="15"/>
        <v>0</v>
      </c>
      <c r="Z49" s="31">
        <f t="shared" si="16"/>
        <v>0</v>
      </c>
      <c r="AA49" s="132">
        <f t="shared" si="17"/>
        <v>0</v>
      </c>
    </row>
    <row r="50" spans="1:27" ht="39.950000000000003" customHeight="1" x14ac:dyDescent="0.25">
      <c r="A50" s="2"/>
      <c r="B50" s="2"/>
      <c r="C50" s="90"/>
      <c r="D50" s="91" t="str">
        <f>IFERROR(VLOOKUP(C50,'Environnement,Contexte'!$A$4:$M$101,2,0),IFERROR(VLOOKUP(C50,'Sous-Traitants,Fournisseurs'!$A$4:$M$101,2,0),IFERROR(VLOOKUP(C50,'Scientifiques,Techniques'!$A$4:$M$101,2,0),IFERROR(VLOOKUP(C50,'Organisationnels,Humains'!$A$4:$M$101,2,0),""))))</f>
        <v/>
      </c>
      <c r="E50" s="91" t="str">
        <f>IFERROR(VLOOKUP(D50,'Environnement,Contexte'!$B$4:$M$101,12,0),IFERROR(VLOOKUP(D50,'Sous-Traitants,Fournisseurs'!$B$4:$M$101,12,0),IFERROR(VLOOKUP(D50,'Scientifiques,Techniques'!$B$4:$M$101,12,0),IFERROR(VLOOKUP(D50,'Organisationnels,Humains'!$B$4:$M$101,12,0),""))))</f>
        <v/>
      </c>
      <c r="F50" s="99" t="str">
        <f>IFERROR(VLOOKUP(D50,'Environnement,Contexte'!$B$4:$I$101,8,0),IFERROR(VLOOKUP(D50,'Sous-Traitants,Fournisseurs'!$B$4:$I$101,8,0),IFERROR(VLOOKUP(D50,'Scientifiques,Techniques'!$B$4:$I$101,8,0),IFERROR(VLOOKUP(D50,'Organisationnels,Humains'!$B$4:$I$101,8,0),""))))</f>
        <v/>
      </c>
      <c r="G50" s="112"/>
      <c r="H50" s="91"/>
      <c r="I50" s="91"/>
      <c r="J50" s="91"/>
      <c r="K50" s="91"/>
      <c r="L50" s="101" t="str">
        <f t="shared" ca="1" si="9"/>
        <v/>
      </c>
      <c r="M50" s="102"/>
      <c r="N50" s="102"/>
      <c r="O50" s="92"/>
      <c r="P50" s="31" t="str">
        <f>IFERROR(VLOOKUP(D50,'Environnement,Contexte'!$B$4:$I$101,2,0),IFERROR(VLOOKUP(D50,'Sous-Traitants,Fournisseurs'!$B$4:$I$101,2,0),IFERROR(VLOOKUP(D50,'Scientifiques,Techniques'!$B$4:$I$101,2,0),IFERROR(VLOOKUP(D50,'Organisationnels,Humains'!$B$4:$I$101,2,0),""))))</f>
        <v/>
      </c>
      <c r="Q50" s="31" t="str">
        <f>IFERROR(VLOOKUP(D50,'Environnement,Contexte'!$B$4:$I$101,4,0),IFERROR(VLOOKUP(D50,'Sous-Traitants,Fournisseurs'!$B$4:$I$101,4,0),IFERROR(VLOOKUP(D50,'Scientifiques,Techniques'!$B$4:$I$101,4,0),IFERROR(VLOOKUP(D50,'Organisationnels,Humains'!$B$4:$I$101,4,0),""))))</f>
        <v/>
      </c>
      <c r="R50" s="31" t="str">
        <f>IFERROR(VLOOKUP(D50,'Environnement,Contexte'!$B$4:$I$101,3,0),IFERROR(VLOOKUP(D50,'Sous-Traitants,Fournisseurs'!$B$4:$I$101,3,0),IFERROR(VLOOKUP(D50,'Scientifiques,Techniques'!$B$4:$I$101,3,0),IFERROR(VLOOKUP(D50,'Organisationnels,Humains'!$B$4:$I$101,3,0),""))))</f>
        <v/>
      </c>
      <c r="S50" s="31" t="str">
        <f>MENU!$C$8</f>
        <v>WELDEC PSM</v>
      </c>
      <c r="T50" s="31" t="str">
        <f t="shared" si="10"/>
        <v/>
      </c>
      <c r="U50" s="31">
        <f t="shared" si="11"/>
        <v>0</v>
      </c>
      <c r="V50" s="31">
        <f t="shared" si="12"/>
        <v>0</v>
      </c>
      <c r="W50" s="129" t="e">
        <f t="shared" si="13"/>
        <v>#DIV/0!</v>
      </c>
      <c r="X50" s="31">
        <f t="shared" si="14"/>
        <v>0</v>
      </c>
      <c r="Y50" s="31">
        <f t="shared" si="15"/>
        <v>0</v>
      </c>
      <c r="Z50" s="31">
        <f t="shared" si="16"/>
        <v>0</v>
      </c>
      <c r="AA50" s="132">
        <f t="shared" si="17"/>
        <v>0</v>
      </c>
    </row>
    <row r="51" spans="1:27" ht="39.950000000000003" customHeight="1" x14ac:dyDescent="0.25">
      <c r="A51" s="2"/>
      <c r="B51" s="2"/>
      <c r="C51" s="90"/>
      <c r="D51" s="91" t="str">
        <f>IFERROR(VLOOKUP(C51,'Environnement,Contexte'!$A$4:$M$101,2,0),IFERROR(VLOOKUP(C51,'Sous-Traitants,Fournisseurs'!$A$4:$M$101,2,0),IFERROR(VLOOKUP(C51,'Scientifiques,Techniques'!$A$4:$M$101,2,0),IFERROR(VLOOKUP(C51,'Organisationnels,Humains'!$A$4:$M$101,2,0),""))))</f>
        <v/>
      </c>
      <c r="E51" s="91" t="str">
        <f>IFERROR(VLOOKUP(D51,'Environnement,Contexte'!$B$4:$M$101,12,0),IFERROR(VLOOKUP(D51,'Sous-Traitants,Fournisseurs'!$B$4:$M$101,12,0),IFERROR(VLOOKUP(D51,'Scientifiques,Techniques'!$B$4:$M$101,12,0),IFERROR(VLOOKUP(D51,'Organisationnels,Humains'!$B$4:$M$101,12,0),""))))</f>
        <v/>
      </c>
      <c r="F51" s="99" t="str">
        <f>IFERROR(VLOOKUP(D51,'Environnement,Contexte'!$B$4:$I$101,8,0),IFERROR(VLOOKUP(D51,'Sous-Traitants,Fournisseurs'!$B$4:$I$101,8,0),IFERROR(VLOOKUP(D51,'Scientifiques,Techniques'!$B$4:$I$101,8,0),IFERROR(VLOOKUP(D51,'Organisationnels,Humains'!$B$4:$I$101,8,0),""))))</f>
        <v/>
      </c>
      <c r="G51" s="112"/>
      <c r="H51" s="91"/>
      <c r="I51" s="91"/>
      <c r="J51" s="91"/>
      <c r="K51" s="91"/>
      <c r="L51" s="101" t="str">
        <f t="shared" ca="1" si="9"/>
        <v/>
      </c>
      <c r="M51" s="102"/>
      <c r="N51" s="102"/>
      <c r="O51" s="92"/>
      <c r="P51" s="31" t="str">
        <f>IFERROR(VLOOKUP(D51,'Environnement,Contexte'!$B$4:$I$101,2,0),IFERROR(VLOOKUP(D51,'Sous-Traitants,Fournisseurs'!$B$4:$I$101,2,0),IFERROR(VLOOKUP(D51,'Scientifiques,Techniques'!$B$4:$I$101,2,0),IFERROR(VLOOKUP(D51,'Organisationnels,Humains'!$B$4:$I$101,2,0),""))))</f>
        <v/>
      </c>
      <c r="Q51" s="31" t="str">
        <f>IFERROR(VLOOKUP(D51,'Environnement,Contexte'!$B$4:$I$101,4,0),IFERROR(VLOOKUP(D51,'Sous-Traitants,Fournisseurs'!$B$4:$I$101,4,0),IFERROR(VLOOKUP(D51,'Scientifiques,Techniques'!$B$4:$I$101,4,0),IFERROR(VLOOKUP(D51,'Organisationnels,Humains'!$B$4:$I$101,4,0),""))))</f>
        <v/>
      </c>
      <c r="R51" s="31" t="str">
        <f>IFERROR(VLOOKUP(D51,'Environnement,Contexte'!$B$4:$I$101,3,0),IFERROR(VLOOKUP(D51,'Sous-Traitants,Fournisseurs'!$B$4:$I$101,3,0),IFERROR(VLOOKUP(D51,'Scientifiques,Techniques'!$B$4:$I$101,3,0),IFERROR(VLOOKUP(D51,'Organisationnels,Humains'!$B$4:$I$101,3,0),""))))</f>
        <v/>
      </c>
      <c r="S51" s="31" t="str">
        <f>MENU!$C$8</f>
        <v>WELDEC PSM</v>
      </c>
      <c r="T51" s="31" t="str">
        <f t="shared" si="10"/>
        <v/>
      </c>
      <c r="U51" s="31">
        <f t="shared" si="11"/>
        <v>0</v>
      </c>
      <c r="V51" s="31">
        <f t="shared" si="12"/>
        <v>0</v>
      </c>
      <c r="W51" s="129" t="e">
        <f t="shared" si="13"/>
        <v>#DIV/0!</v>
      </c>
      <c r="X51" s="31">
        <f t="shared" si="14"/>
        <v>0</v>
      </c>
      <c r="Y51" s="31">
        <f t="shared" si="15"/>
        <v>0</v>
      </c>
      <c r="Z51" s="31">
        <f t="shared" si="16"/>
        <v>0</v>
      </c>
      <c r="AA51" s="132">
        <f t="shared" si="17"/>
        <v>0</v>
      </c>
    </row>
    <row r="52" spans="1:27" ht="39.950000000000003" customHeight="1" x14ac:dyDescent="0.25">
      <c r="A52" s="2"/>
      <c r="B52" s="2"/>
      <c r="C52" s="90"/>
      <c r="D52" s="91" t="str">
        <f>IFERROR(VLOOKUP(C52,'Environnement,Contexte'!$A$4:$M$101,2,0),IFERROR(VLOOKUP(C52,'Sous-Traitants,Fournisseurs'!$A$4:$M$101,2,0),IFERROR(VLOOKUP(C52,'Scientifiques,Techniques'!$A$4:$M$101,2,0),IFERROR(VLOOKUP(C52,'Organisationnels,Humains'!$A$4:$M$101,2,0),""))))</f>
        <v/>
      </c>
      <c r="E52" s="91" t="str">
        <f>IFERROR(VLOOKUP(D52,'Environnement,Contexte'!$B$4:$M$101,12,0),IFERROR(VLOOKUP(D52,'Sous-Traitants,Fournisseurs'!$B$4:$M$101,12,0),IFERROR(VLOOKUP(D52,'Scientifiques,Techniques'!$B$4:$M$101,12,0),IFERROR(VLOOKUP(D52,'Organisationnels,Humains'!$B$4:$M$101,12,0),""))))</f>
        <v/>
      </c>
      <c r="F52" s="99" t="str">
        <f>IFERROR(VLOOKUP(D52,'Environnement,Contexte'!$B$4:$I$101,8,0),IFERROR(VLOOKUP(D52,'Sous-Traitants,Fournisseurs'!$B$4:$I$101,8,0),IFERROR(VLOOKUP(D52,'Scientifiques,Techniques'!$B$4:$I$101,8,0),IFERROR(VLOOKUP(D52,'Organisationnels,Humains'!$B$4:$I$101,8,0),""))))</f>
        <v/>
      </c>
      <c r="G52" s="112"/>
      <c r="H52" s="91"/>
      <c r="I52" s="91"/>
      <c r="J52" s="91"/>
      <c r="K52" s="91"/>
      <c r="L52" s="101" t="str">
        <f t="shared" ca="1" si="9"/>
        <v/>
      </c>
      <c r="M52" s="102"/>
      <c r="N52" s="102"/>
      <c r="O52" s="92"/>
      <c r="P52" s="31" t="str">
        <f>IFERROR(VLOOKUP(D52,'Environnement,Contexte'!$B$4:$I$101,2,0),IFERROR(VLOOKUP(D52,'Sous-Traitants,Fournisseurs'!$B$4:$I$101,2,0),IFERROR(VLOOKUP(D52,'Scientifiques,Techniques'!$B$4:$I$101,2,0),IFERROR(VLOOKUP(D52,'Organisationnels,Humains'!$B$4:$I$101,2,0),""))))</f>
        <v/>
      </c>
      <c r="Q52" s="31" t="str">
        <f>IFERROR(VLOOKUP(D52,'Environnement,Contexte'!$B$4:$I$101,4,0),IFERROR(VLOOKUP(D52,'Sous-Traitants,Fournisseurs'!$B$4:$I$101,4,0),IFERROR(VLOOKUP(D52,'Scientifiques,Techniques'!$B$4:$I$101,4,0),IFERROR(VLOOKUP(D52,'Organisationnels,Humains'!$B$4:$I$101,4,0),""))))</f>
        <v/>
      </c>
      <c r="R52" s="31" t="str">
        <f>IFERROR(VLOOKUP(D52,'Environnement,Contexte'!$B$4:$I$101,3,0),IFERROR(VLOOKUP(D52,'Sous-Traitants,Fournisseurs'!$B$4:$I$101,3,0),IFERROR(VLOOKUP(D52,'Scientifiques,Techniques'!$B$4:$I$101,3,0),IFERROR(VLOOKUP(D52,'Organisationnels,Humains'!$B$4:$I$101,3,0),""))))</f>
        <v/>
      </c>
      <c r="S52" s="31" t="str">
        <f>MENU!$C$8</f>
        <v>WELDEC PSM</v>
      </c>
      <c r="T52" s="31" t="str">
        <f t="shared" si="10"/>
        <v/>
      </c>
      <c r="U52" s="31">
        <f t="shared" si="11"/>
        <v>0</v>
      </c>
      <c r="V52" s="31">
        <f t="shared" si="12"/>
        <v>0</v>
      </c>
      <c r="W52" s="129" t="e">
        <f t="shared" si="13"/>
        <v>#DIV/0!</v>
      </c>
      <c r="X52" s="31">
        <f t="shared" si="14"/>
        <v>0</v>
      </c>
      <c r="Y52" s="31">
        <f t="shared" si="15"/>
        <v>0</v>
      </c>
      <c r="Z52" s="31">
        <f t="shared" si="16"/>
        <v>0</v>
      </c>
      <c r="AA52" s="132">
        <f t="shared" si="17"/>
        <v>0</v>
      </c>
    </row>
    <row r="53" spans="1:27" ht="39.950000000000003" customHeight="1" x14ac:dyDescent="0.25">
      <c r="A53" s="2"/>
      <c r="B53" s="2"/>
      <c r="C53" s="90"/>
      <c r="D53" s="91" t="str">
        <f>IFERROR(VLOOKUP(C53,'Environnement,Contexte'!$A$4:$M$101,2,0),IFERROR(VLOOKUP(C53,'Sous-Traitants,Fournisseurs'!$A$4:$M$101,2,0),IFERROR(VLOOKUP(C53,'Scientifiques,Techniques'!$A$4:$M$101,2,0),IFERROR(VLOOKUP(C53,'Organisationnels,Humains'!$A$4:$M$101,2,0),""))))</f>
        <v/>
      </c>
      <c r="E53" s="91" t="str">
        <f>IFERROR(VLOOKUP(D53,'Environnement,Contexte'!$B$4:$M$101,12,0),IFERROR(VLOOKUP(D53,'Sous-Traitants,Fournisseurs'!$B$4:$M$101,12,0),IFERROR(VLOOKUP(D53,'Scientifiques,Techniques'!$B$4:$M$101,12,0),IFERROR(VLOOKUP(D53,'Organisationnels,Humains'!$B$4:$M$101,12,0),""))))</f>
        <v/>
      </c>
      <c r="F53" s="99" t="str">
        <f>IFERROR(VLOOKUP(D53,'Environnement,Contexte'!$B$4:$I$101,8,0),IFERROR(VLOOKUP(D53,'Sous-Traitants,Fournisseurs'!$B$4:$I$101,8,0),IFERROR(VLOOKUP(D53,'Scientifiques,Techniques'!$B$4:$I$101,8,0),IFERROR(VLOOKUP(D53,'Organisationnels,Humains'!$B$4:$I$101,8,0),""))))</f>
        <v/>
      </c>
      <c r="G53" s="112"/>
      <c r="H53" s="91"/>
      <c r="I53" s="91"/>
      <c r="J53" s="91"/>
      <c r="K53" s="91"/>
      <c r="L53" s="101" t="str">
        <f t="shared" ca="1" si="9"/>
        <v/>
      </c>
      <c r="M53" s="102"/>
      <c r="N53" s="102"/>
      <c r="O53" s="92"/>
      <c r="P53" s="31" t="str">
        <f>IFERROR(VLOOKUP(D53,'Environnement,Contexte'!$B$4:$I$101,2,0),IFERROR(VLOOKUP(D53,'Sous-Traitants,Fournisseurs'!$B$4:$I$101,2,0),IFERROR(VLOOKUP(D53,'Scientifiques,Techniques'!$B$4:$I$101,2,0),IFERROR(VLOOKUP(D53,'Organisationnels,Humains'!$B$4:$I$101,2,0),""))))</f>
        <v/>
      </c>
      <c r="Q53" s="31" t="str">
        <f>IFERROR(VLOOKUP(D53,'Environnement,Contexte'!$B$4:$I$101,4,0),IFERROR(VLOOKUP(D53,'Sous-Traitants,Fournisseurs'!$B$4:$I$101,4,0),IFERROR(VLOOKUP(D53,'Scientifiques,Techniques'!$B$4:$I$101,4,0),IFERROR(VLOOKUP(D53,'Organisationnels,Humains'!$B$4:$I$101,4,0),""))))</f>
        <v/>
      </c>
      <c r="R53" s="31" t="str">
        <f>IFERROR(VLOOKUP(D53,'Environnement,Contexte'!$B$4:$I$101,3,0),IFERROR(VLOOKUP(D53,'Sous-Traitants,Fournisseurs'!$B$4:$I$101,3,0),IFERROR(VLOOKUP(D53,'Scientifiques,Techniques'!$B$4:$I$101,3,0),IFERROR(VLOOKUP(D53,'Organisationnels,Humains'!$B$4:$I$101,3,0),""))))</f>
        <v/>
      </c>
      <c r="S53" s="31" t="str">
        <f>MENU!$C$8</f>
        <v>WELDEC PSM</v>
      </c>
      <c r="T53" s="31" t="str">
        <f t="shared" si="10"/>
        <v/>
      </c>
      <c r="U53" s="31">
        <f t="shared" si="11"/>
        <v>0</v>
      </c>
      <c r="V53" s="31">
        <f t="shared" si="12"/>
        <v>0</v>
      </c>
      <c r="W53" s="129" t="e">
        <f t="shared" si="13"/>
        <v>#DIV/0!</v>
      </c>
      <c r="X53" s="31">
        <f t="shared" si="14"/>
        <v>0</v>
      </c>
      <c r="Y53" s="31">
        <f t="shared" si="15"/>
        <v>0</v>
      </c>
      <c r="Z53" s="31">
        <f t="shared" si="16"/>
        <v>0</v>
      </c>
      <c r="AA53" s="132">
        <f t="shared" si="17"/>
        <v>0</v>
      </c>
    </row>
    <row r="54" spans="1:27" ht="39.950000000000003" customHeight="1" x14ac:dyDescent="0.25">
      <c r="A54" s="2"/>
      <c r="B54" s="2"/>
      <c r="C54" s="90"/>
      <c r="D54" s="91" t="str">
        <f>IFERROR(VLOOKUP(C54,'Environnement,Contexte'!$A$4:$M$101,2,0),IFERROR(VLOOKUP(C54,'Sous-Traitants,Fournisseurs'!$A$4:$M$101,2,0),IFERROR(VLOOKUP(C54,'Scientifiques,Techniques'!$A$4:$M$101,2,0),IFERROR(VLOOKUP(C54,'Organisationnels,Humains'!$A$4:$M$101,2,0),""))))</f>
        <v/>
      </c>
      <c r="E54" s="91" t="str">
        <f>IFERROR(VLOOKUP(D54,'Environnement,Contexte'!$B$4:$M$101,12,0),IFERROR(VLOOKUP(D54,'Sous-Traitants,Fournisseurs'!$B$4:$M$101,12,0),IFERROR(VLOOKUP(D54,'Scientifiques,Techniques'!$B$4:$M$101,12,0),IFERROR(VLOOKUP(D54,'Organisationnels,Humains'!$B$4:$M$101,12,0),""))))</f>
        <v/>
      </c>
      <c r="F54" s="99" t="str">
        <f>IFERROR(VLOOKUP(D54,'Environnement,Contexte'!$B$4:$I$101,8,0),IFERROR(VLOOKUP(D54,'Sous-Traitants,Fournisseurs'!$B$4:$I$101,8,0),IFERROR(VLOOKUP(D54,'Scientifiques,Techniques'!$B$4:$I$101,8,0),IFERROR(VLOOKUP(D54,'Organisationnels,Humains'!$B$4:$I$101,8,0),""))))</f>
        <v/>
      </c>
      <c r="G54" s="112"/>
      <c r="H54" s="91"/>
      <c r="I54" s="91"/>
      <c r="J54" s="91"/>
      <c r="K54" s="91"/>
      <c r="L54" s="101" t="str">
        <f t="shared" ca="1" si="9"/>
        <v/>
      </c>
      <c r="M54" s="102"/>
      <c r="N54" s="102"/>
      <c r="O54" s="92"/>
      <c r="P54" s="31" t="str">
        <f>IFERROR(VLOOKUP(D54,'Environnement,Contexte'!$B$4:$I$101,2,0),IFERROR(VLOOKUP(D54,'Sous-Traitants,Fournisseurs'!$B$4:$I$101,2,0),IFERROR(VLOOKUP(D54,'Scientifiques,Techniques'!$B$4:$I$101,2,0),IFERROR(VLOOKUP(D54,'Organisationnels,Humains'!$B$4:$I$101,2,0),""))))</f>
        <v/>
      </c>
      <c r="Q54" s="31" t="str">
        <f>IFERROR(VLOOKUP(D54,'Environnement,Contexte'!$B$4:$I$101,4,0),IFERROR(VLOOKUP(D54,'Sous-Traitants,Fournisseurs'!$B$4:$I$101,4,0),IFERROR(VLOOKUP(D54,'Scientifiques,Techniques'!$B$4:$I$101,4,0),IFERROR(VLOOKUP(D54,'Organisationnels,Humains'!$B$4:$I$101,4,0),""))))</f>
        <v/>
      </c>
      <c r="R54" s="31" t="str">
        <f>IFERROR(VLOOKUP(D54,'Environnement,Contexte'!$B$4:$I$101,3,0),IFERROR(VLOOKUP(D54,'Sous-Traitants,Fournisseurs'!$B$4:$I$101,3,0),IFERROR(VLOOKUP(D54,'Scientifiques,Techniques'!$B$4:$I$101,3,0),IFERROR(VLOOKUP(D54,'Organisationnels,Humains'!$B$4:$I$101,3,0),""))))</f>
        <v/>
      </c>
      <c r="S54" s="31" t="str">
        <f>MENU!$C$8</f>
        <v>WELDEC PSM</v>
      </c>
      <c r="T54" s="31" t="str">
        <f t="shared" si="10"/>
        <v/>
      </c>
      <c r="U54" s="31">
        <f t="shared" si="11"/>
        <v>0</v>
      </c>
      <c r="V54" s="31">
        <f t="shared" si="12"/>
        <v>0</v>
      </c>
      <c r="W54" s="129" t="e">
        <f t="shared" si="13"/>
        <v>#DIV/0!</v>
      </c>
      <c r="X54" s="31">
        <f t="shared" si="14"/>
        <v>0</v>
      </c>
      <c r="Y54" s="31">
        <f t="shared" si="15"/>
        <v>0</v>
      </c>
      <c r="Z54" s="31">
        <f t="shared" si="16"/>
        <v>0</v>
      </c>
      <c r="AA54" s="132">
        <f t="shared" si="17"/>
        <v>0</v>
      </c>
    </row>
    <row r="55" spans="1:27" ht="39.950000000000003" customHeight="1" x14ac:dyDescent="0.25">
      <c r="A55" s="2"/>
      <c r="B55" s="2"/>
      <c r="C55" s="90"/>
      <c r="D55" s="91" t="str">
        <f>IFERROR(VLOOKUP(C55,'Environnement,Contexte'!$A$4:$M$101,2,0),IFERROR(VLOOKUP(C55,'Sous-Traitants,Fournisseurs'!$A$4:$M$101,2,0),IFERROR(VLOOKUP(C55,'Scientifiques,Techniques'!$A$4:$M$101,2,0),IFERROR(VLOOKUP(C55,'Organisationnels,Humains'!$A$4:$M$101,2,0),""))))</f>
        <v/>
      </c>
      <c r="E55" s="91" t="str">
        <f>IFERROR(VLOOKUP(D55,'Environnement,Contexte'!$B$4:$M$101,12,0),IFERROR(VLOOKUP(D55,'Sous-Traitants,Fournisseurs'!$B$4:$M$101,12,0),IFERROR(VLOOKUP(D55,'Scientifiques,Techniques'!$B$4:$M$101,12,0),IFERROR(VLOOKUP(D55,'Organisationnels,Humains'!$B$4:$M$101,12,0),""))))</f>
        <v/>
      </c>
      <c r="F55" s="99" t="str">
        <f>IFERROR(VLOOKUP(D55,'Environnement,Contexte'!$B$4:$I$101,8,0),IFERROR(VLOOKUP(D55,'Sous-Traitants,Fournisseurs'!$B$4:$I$101,8,0),IFERROR(VLOOKUP(D55,'Scientifiques,Techniques'!$B$4:$I$101,8,0),IFERROR(VLOOKUP(D55,'Organisationnels,Humains'!$B$4:$I$101,8,0),""))))</f>
        <v/>
      </c>
      <c r="G55" s="112"/>
      <c r="H55" s="91"/>
      <c r="I55" s="91"/>
      <c r="J55" s="91"/>
      <c r="K55" s="91"/>
      <c r="L55" s="101" t="str">
        <f t="shared" ca="1" si="9"/>
        <v/>
      </c>
      <c r="M55" s="102"/>
      <c r="N55" s="102"/>
      <c r="O55" s="92"/>
      <c r="P55" s="31" t="str">
        <f>IFERROR(VLOOKUP(D55,'Environnement,Contexte'!$B$4:$I$101,2,0),IFERROR(VLOOKUP(D55,'Sous-Traitants,Fournisseurs'!$B$4:$I$101,2,0),IFERROR(VLOOKUP(D55,'Scientifiques,Techniques'!$B$4:$I$101,2,0),IFERROR(VLOOKUP(D55,'Organisationnels,Humains'!$B$4:$I$101,2,0),""))))</f>
        <v/>
      </c>
      <c r="Q55" s="31" t="str">
        <f>IFERROR(VLOOKUP(D55,'Environnement,Contexte'!$B$4:$I$101,4,0),IFERROR(VLOOKUP(D55,'Sous-Traitants,Fournisseurs'!$B$4:$I$101,4,0),IFERROR(VLOOKUP(D55,'Scientifiques,Techniques'!$B$4:$I$101,4,0),IFERROR(VLOOKUP(D55,'Organisationnels,Humains'!$B$4:$I$101,4,0),""))))</f>
        <v/>
      </c>
      <c r="R55" s="31" t="str">
        <f>IFERROR(VLOOKUP(D55,'Environnement,Contexte'!$B$4:$I$101,3,0),IFERROR(VLOOKUP(D55,'Sous-Traitants,Fournisseurs'!$B$4:$I$101,3,0),IFERROR(VLOOKUP(D55,'Scientifiques,Techniques'!$B$4:$I$101,3,0),IFERROR(VLOOKUP(D55,'Organisationnels,Humains'!$B$4:$I$101,3,0),""))))</f>
        <v/>
      </c>
      <c r="S55" s="31" t="str">
        <f>MENU!$C$8</f>
        <v>WELDEC PSM</v>
      </c>
      <c r="T55" s="31" t="str">
        <f t="shared" si="10"/>
        <v/>
      </c>
      <c r="U55" s="31">
        <f t="shared" si="11"/>
        <v>0</v>
      </c>
      <c r="V55" s="31">
        <f t="shared" si="12"/>
        <v>0</v>
      </c>
      <c r="W55" s="129" t="e">
        <f t="shared" si="13"/>
        <v>#DIV/0!</v>
      </c>
      <c r="X55" s="31">
        <f t="shared" si="14"/>
        <v>0</v>
      </c>
      <c r="Y55" s="31">
        <f t="shared" si="15"/>
        <v>0</v>
      </c>
      <c r="Z55" s="31">
        <f t="shared" si="16"/>
        <v>0</v>
      </c>
      <c r="AA55" s="132">
        <f t="shared" si="17"/>
        <v>0</v>
      </c>
    </row>
    <row r="56" spans="1:27" ht="39.950000000000003" customHeight="1" x14ac:dyDescent="0.25">
      <c r="A56" s="2"/>
      <c r="B56" s="2"/>
      <c r="C56" s="90"/>
      <c r="D56" s="91" t="str">
        <f>IFERROR(VLOOKUP(C56,'Environnement,Contexte'!$A$4:$M$101,2,0),IFERROR(VLOOKUP(C56,'Sous-Traitants,Fournisseurs'!$A$4:$M$101,2,0),IFERROR(VLOOKUP(C56,'Scientifiques,Techniques'!$A$4:$M$101,2,0),IFERROR(VLOOKUP(C56,'Organisationnels,Humains'!$A$4:$M$101,2,0),""))))</f>
        <v/>
      </c>
      <c r="E56" s="91" t="str">
        <f>IFERROR(VLOOKUP(D56,'Environnement,Contexte'!$B$4:$M$101,12,0),IFERROR(VLOOKUP(D56,'Sous-Traitants,Fournisseurs'!$B$4:$M$101,12,0),IFERROR(VLOOKUP(D56,'Scientifiques,Techniques'!$B$4:$M$101,12,0),IFERROR(VLOOKUP(D56,'Organisationnels,Humains'!$B$4:$M$101,12,0),""))))</f>
        <v/>
      </c>
      <c r="F56" s="99" t="str">
        <f>IFERROR(VLOOKUP(D56,'Environnement,Contexte'!$B$4:$I$101,8,0),IFERROR(VLOOKUP(D56,'Sous-Traitants,Fournisseurs'!$B$4:$I$101,8,0),IFERROR(VLOOKUP(D56,'Scientifiques,Techniques'!$B$4:$I$101,8,0),IFERROR(VLOOKUP(D56,'Organisationnels,Humains'!$B$4:$I$101,8,0),""))))</f>
        <v/>
      </c>
      <c r="G56" s="112"/>
      <c r="H56" s="91"/>
      <c r="I56" s="91"/>
      <c r="J56" s="91"/>
      <c r="K56" s="91"/>
      <c r="L56" s="101" t="str">
        <f t="shared" ca="1" si="9"/>
        <v/>
      </c>
      <c r="M56" s="102"/>
      <c r="N56" s="102"/>
      <c r="O56" s="92"/>
      <c r="P56" s="31" t="str">
        <f>IFERROR(VLOOKUP(D56,'Environnement,Contexte'!$B$4:$I$101,2,0),IFERROR(VLOOKUP(D56,'Sous-Traitants,Fournisseurs'!$B$4:$I$101,2,0),IFERROR(VLOOKUP(D56,'Scientifiques,Techniques'!$B$4:$I$101,2,0),IFERROR(VLOOKUP(D56,'Organisationnels,Humains'!$B$4:$I$101,2,0),""))))</f>
        <v/>
      </c>
      <c r="Q56" s="31" t="str">
        <f>IFERROR(VLOOKUP(D56,'Environnement,Contexte'!$B$4:$I$101,4,0),IFERROR(VLOOKUP(D56,'Sous-Traitants,Fournisseurs'!$B$4:$I$101,4,0),IFERROR(VLOOKUP(D56,'Scientifiques,Techniques'!$B$4:$I$101,4,0),IFERROR(VLOOKUP(D56,'Organisationnels,Humains'!$B$4:$I$101,4,0),""))))</f>
        <v/>
      </c>
      <c r="R56" s="31" t="str">
        <f>IFERROR(VLOOKUP(D56,'Environnement,Contexte'!$B$4:$I$101,3,0),IFERROR(VLOOKUP(D56,'Sous-Traitants,Fournisseurs'!$B$4:$I$101,3,0),IFERROR(VLOOKUP(D56,'Scientifiques,Techniques'!$B$4:$I$101,3,0),IFERROR(VLOOKUP(D56,'Organisationnels,Humains'!$B$4:$I$101,3,0),""))))</f>
        <v/>
      </c>
      <c r="S56" s="31" t="str">
        <f>MENU!$C$8</f>
        <v>WELDEC PSM</v>
      </c>
      <c r="T56" s="31" t="str">
        <f t="shared" si="10"/>
        <v/>
      </c>
      <c r="U56" s="31">
        <f t="shared" si="11"/>
        <v>0</v>
      </c>
      <c r="V56" s="31">
        <f t="shared" si="12"/>
        <v>0</v>
      </c>
      <c r="W56" s="129" t="e">
        <f t="shared" si="13"/>
        <v>#DIV/0!</v>
      </c>
      <c r="X56" s="31">
        <f t="shared" si="14"/>
        <v>0</v>
      </c>
      <c r="Y56" s="31">
        <f t="shared" si="15"/>
        <v>0</v>
      </c>
      <c r="Z56" s="31">
        <f t="shared" si="16"/>
        <v>0</v>
      </c>
      <c r="AA56" s="132">
        <f t="shared" si="17"/>
        <v>0</v>
      </c>
    </row>
    <row r="57" spans="1:27" ht="39.950000000000003" customHeight="1" x14ac:dyDescent="0.25">
      <c r="A57" s="2"/>
      <c r="B57" s="2"/>
      <c r="C57" s="90"/>
      <c r="D57" s="91" t="str">
        <f>IFERROR(VLOOKUP(C57,'Environnement,Contexte'!$A$4:$M$101,2,0),IFERROR(VLOOKUP(C57,'Sous-Traitants,Fournisseurs'!$A$4:$M$101,2,0),IFERROR(VLOOKUP(C57,'Scientifiques,Techniques'!$A$4:$M$101,2,0),IFERROR(VLOOKUP(C57,'Organisationnels,Humains'!$A$4:$M$101,2,0),""))))</f>
        <v/>
      </c>
      <c r="E57" s="91" t="str">
        <f>IFERROR(VLOOKUP(D57,'Environnement,Contexte'!$B$4:$M$101,12,0),IFERROR(VLOOKUP(D57,'Sous-Traitants,Fournisseurs'!$B$4:$M$101,12,0),IFERROR(VLOOKUP(D57,'Scientifiques,Techniques'!$B$4:$M$101,12,0),IFERROR(VLOOKUP(D57,'Organisationnels,Humains'!$B$4:$M$101,12,0),""))))</f>
        <v/>
      </c>
      <c r="F57" s="99" t="str">
        <f>IFERROR(VLOOKUP(D57,'Environnement,Contexte'!$B$4:$I$101,8,0),IFERROR(VLOOKUP(D57,'Sous-Traitants,Fournisseurs'!$B$4:$I$101,8,0),IFERROR(VLOOKUP(D57,'Scientifiques,Techniques'!$B$4:$I$101,8,0),IFERROR(VLOOKUP(D57,'Organisationnels,Humains'!$B$4:$I$101,8,0),""))))</f>
        <v/>
      </c>
      <c r="G57" s="112"/>
      <c r="H57" s="91"/>
      <c r="I57" s="100"/>
      <c r="J57" s="100"/>
      <c r="K57" s="91"/>
      <c r="L57" s="101" t="str">
        <f t="shared" ca="1" si="9"/>
        <v/>
      </c>
      <c r="M57" s="102"/>
      <c r="N57" s="102"/>
      <c r="O57" s="92"/>
      <c r="P57" s="31" t="str">
        <f>IFERROR(VLOOKUP(D57,'Environnement,Contexte'!$B$4:$I$101,2,0),IFERROR(VLOOKUP(D57,'Sous-Traitants,Fournisseurs'!$B$4:$I$101,2,0),IFERROR(VLOOKUP(D57,'Scientifiques,Techniques'!$B$4:$I$101,2,0),IFERROR(VLOOKUP(D57,'Organisationnels,Humains'!$B$4:$I$101,2,0),""))))</f>
        <v/>
      </c>
      <c r="Q57" s="31" t="str">
        <f>IFERROR(VLOOKUP(D57,'Environnement,Contexte'!$B$4:$I$101,4,0),IFERROR(VLOOKUP(D57,'Sous-Traitants,Fournisseurs'!$B$4:$I$101,4,0),IFERROR(VLOOKUP(D57,'Scientifiques,Techniques'!$B$4:$I$101,4,0),IFERROR(VLOOKUP(D57,'Organisationnels,Humains'!$B$4:$I$101,4,0),""))))</f>
        <v/>
      </c>
      <c r="R57" s="31" t="str">
        <f>IFERROR(VLOOKUP(D57,'Environnement,Contexte'!$B$4:$I$101,3,0),IFERROR(VLOOKUP(D57,'Sous-Traitants,Fournisseurs'!$B$4:$I$101,3,0),IFERROR(VLOOKUP(D57,'Scientifiques,Techniques'!$B$4:$I$101,3,0),IFERROR(VLOOKUP(D57,'Organisationnels,Humains'!$B$4:$I$101,3,0),""))))</f>
        <v/>
      </c>
      <c r="S57" s="31" t="str">
        <f>MENU!$C$8</f>
        <v>WELDEC PSM</v>
      </c>
      <c r="T57" s="31" t="str">
        <f t="shared" si="10"/>
        <v/>
      </c>
      <c r="U57" s="31">
        <f t="shared" si="11"/>
        <v>0</v>
      </c>
      <c r="V57" s="31">
        <f t="shared" si="12"/>
        <v>0</v>
      </c>
      <c r="W57" s="129" t="e">
        <f t="shared" si="13"/>
        <v>#DIV/0!</v>
      </c>
      <c r="X57" s="31">
        <f t="shared" si="14"/>
        <v>0</v>
      </c>
      <c r="Y57" s="31">
        <f t="shared" si="15"/>
        <v>0</v>
      </c>
      <c r="Z57" s="31">
        <f t="shared" si="16"/>
        <v>0</v>
      </c>
      <c r="AA57" s="132">
        <f t="shared" si="17"/>
        <v>0</v>
      </c>
    </row>
    <row r="58" spans="1:27" ht="39.950000000000003" customHeight="1" x14ac:dyDescent="0.25">
      <c r="A58" s="2"/>
      <c r="B58" s="2"/>
      <c r="C58" s="90"/>
      <c r="D58" s="91" t="str">
        <f>IFERROR(VLOOKUP(C58,'Environnement,Contexte'!$A$4:$M$101,2,0),IFERROR(VLOOKUP(C58,'Sous-Traitants,Fournisseurs'!$A$4:$M$101,2,0),IFERROR(VLOOKUP(C58,'Scientifiques,Techniques'!$A$4:$M$101,2,0),IFERROR(VLOOKUP(C58,'Organisationnels,Humains'!$A$4:$M$101,2,0),""))))</f>
        <v/>
      </c>
      <c r="E58" s="91" t="str">
        <f>IFERROR(VLOOKUP(D58,'Environnement,Contexte'!$B$4:$M$101,12,0),IFERROR(VLOOKUP(D58,'Sous-Traitants,Fournisseurs'!$B$4:$M$101,12,0),IFERROR(VLOOKUP(D58,'Scientifiques,Techniques'!$B$4:$M$101,12,0),IFERROR(VLOOKUP(D58,'Organisationnels,Humains'!$B$4:$M$101,12,0),""))))</f>
        <v/>
      </c>
      <c r="F58" s="99" t="str">
        <f>IFERROR(VLOOKUP(D58,'Environnement,Contexte'!$B$4:$I$101,8,0),IFERROR(VLOOKUP(D58,'Sous-Traitants,Fournisseurs'!$B$4:$I$101,8,0),IFERROR(VLOOKUP(D58,'Scientifiques,Techniques'!$B$4:$I$101,8,0),IFERROR(VLOOKUP(D58,'Organisationnels,Humains'!$B$4:$I$101,8,0),""))))</f>
        <v/>
      </c>
      <c r="G58" s="112"/>
      <c r="H58" s="91"/>
      <c r="I58" s="91"/>
      <c r="J58" s="91"/>
      <c r="K58" s="91"/>
      <c r="L58" s="101" t="str">
        <f t="shared" ca="1" si="9"/>
        <v/>
      </c>
      <c r="M58" s="102"/>
      <c r="N58" s="102"/>
      <c r="O58" s="92"/>
      <c r="P58" s="31" t="str">
        <f>IFERROR(VLOOKUP(D58,'Environnement,Contexte'!$B$4:$I$101,2,0),IFERROR(VLOOKUP(D58,'Sous-Traitants,Fournisseurs'!$B$4:$I$101,2,0),IFERROR(VLOOKUP(D58,'Scientifiques,Techniques'!$B$4:$I$101,2,0),IFERROR(VLOOKUP(D58,'Organisationnels,Humains'!$B$4:$I$101,2,0),""))))</f>
        <v/>
      </c>
      <c r="Q58" s="31" t="str">
        <f>IFERROR(VLOOKUP(D58,'Environnement,Contexte'!$B$4:$I$101,4,0),IFERROR(VLOOKUP(D58,'Sous-Traitants,Fournisseurs'!$B$4:$I$101,4,0),IFERROR(VLOOKUP(D58,'Scientifiques,Techniques'!$B$4:$I$101,4,0),IFERROR(VLOOKUP(D58,'Organisationnels,Humains'!$B$4:$I$101,4,0),""))))</f>
        <v/>
      </c>
      <c r="R58" s="31" t="str">
        <f>IFERROR(VLOOKUP(D58,'Environnement,Contexte'!$B$4:$I$101,3,0),IFERROR(VLOOKUP(D58,'Sous-Traitants,Fournisseurs'!$B$4:$I$101,3,0),IFERROR(VLOOKUP(D58,'Scientifiques,Techniques'!$B$4:$I$101,3,0),IFERROR(VLOOKUP(D58,'Organisationnels,Humains'!$B$4:$I$101,3,0),""))))</f>
        <v/>
      </c>
      <c r="S58" s="31" t="str">
        <f>MENU!$C$8</f>
        <v>WELDEC PSM</v>
      </c>
      <c r="T58" s="31" t="str">
        <f t="shared" si="10"/>
        <v/>
      </c>
      <c r="U58" s="31">
        <f t="shared" si="11"/>
        <v>0</v>
      </c>
      <c r="V58" s="31">
        <f t="shared" si="12"/>
        <v>0</v>
      </c>
      <c r="W58" s="129" t="e">
        <f t="shared" si="13"/>
        <v>#DIV/0!</v>
      </c>
      <c r="X58" s="31">
        <f t="shared" si="14"/>
        <v>0</v>
      </c>
      <c r="Y58" s="31">
        <f t="shared" si="15"/>
        <v>0</v>
      </c>
      <c r="Z58" s="31">
        <f t="shared" si="16"/>
        <v>0</v>
      </c>
      <c r="AA58" s="132">
        <f t="shared" si="17"/>
        <v>0</v>
      </c>
    </row>
    <row r="59" spans="1:27" ht="39.950000000000003" customHeight="1" x14ac:dyDescent="0.25">
      <c r="A59" s="2"/>
      <c r="B59" s="2"/>
      <c r="C59" s="90"/>
      <c r="D59" s="91" t="str">
        <f>IFERROR(VLOOKUP(C59,'Environnement,Contexte'!$A$4:$M$101,2,0),IFERROR(VLOOKUP(C59,'Sous-Traitants,Fournisseurs'!$A$4:$M$101,2,0),IFERROR(VLOOKUP(C59,'Scientifiques,Techniques'!$A$4:$M$101,2,0),IFERROR(VLOOKUP(C59,'Organisationnels,Humains'!$A$4:$M$101,2,0),""))))</f>
        <v/>
      </c>
      <c r="E59" s="91" t="str">
        <f>IFERROR(VLOOKUP(D59,'Environnement,Contexte'!$B$4:$M$101,12,0),IFERROR(VLOOKUP(D59,'Sous-Traitants,Fournisseurs'!$B$4:$M$101,12,0),IFERROR(VLOOKUP(D59,'Scientifiques,Techniques'!$B$4:$M$101,12,0),IFERROR(VLOOKUP(D59,'Organisationnels,Humains'!$B$4:$M$101,12,0),""))))</f>
        <v/>
      </c>
      <c r="F59" s="99" t="str">
        <f>IFERROR(VLOOKUP(D59,'Environnement,Contexte'!$B$4:$I$101,8,0),IFERROR(VLOOKUP(D59,'Sous-Traitants,Fournisseurs'!$B$4:$I$101,8,0),IFERROR(VLOOKUP(D59,'Scientifiques,Techniques'!$B$4:$I$101,8,0),IFERROR(VLOOKUP(D59,'Organisationnels,Humains'!$B$4:$I$101,8,0),""))))</f>
        <v/>
      </c>
      <c r="G59" s="112"/>
      <c r="H59" s="91"/>
      <c r="I59" s="91"/>
      <c r="J59" s="91"/>
      <c r="K59" s="91"/>
      <c r="L59" s="101" t="str">
        <f t="shared" ca="1" si="9"/>
        <v/>
      </c>
      <c r="M59" s="102"/>
      <c r="N59" s="102"/>
      <c r="O59" s="92"/>
      <c r="P59" s="31" t="str">
        <f>IFERROR(VLOOKUP(D59,'Environnement,Contexte'!$B$4:$I$101,2,0),IFERROR(VLOOKUP(D59,'Sous-Traitants,Fournisseurs'!$B$4:$I$101,2,0),IFERROR(VLOOKUP(D59,'Scientifiques,Techniques'!$B$4:$I$101,2,0),IFERROR(VLOOKUP(D59,'Organisationnels,Humains'!$B$4:$I$101,2,0),""))))</f>
        <v/>
      </c>
      <c r="Q59" s="31" t="str">
        <f>IFERROR(VLOOKUP(D59,'Environnement,Contexte'!$B$4:$I$101,4,0),IFERROR(VLOOKUP(D59,'Sous-Traitants,Fournisseurs'!$B$4:$I$101,4,0),IFERROR(VLOOKUP(D59,'Scientifiques,Techniques'!$B$4:$I$101,4,0),IFERROR(VLOOKUP(D59,'Organisationnels,Humains'!$B$4:$I$101,4,0),""))))</f>
        <v/>
      </c>
      <c r="R59" s="31" t="str">
        <f>IFERROR(VLOOKUP(D59,'Environnement,Contexte'!$B$4:$I$101,3,0),IFERROR(VLOOKUP(D59,'Sous-Traitants,Fournisseurs'!$B$4:$I$101,3,0),IFERROR(VLOOKUP(D59,'Scientifiques,Techniques'!$B$4:$I$101,3,0),IFERROR(VLOOKUP(D59,'Organisationnels,Humains'!$B$4:$I$101,3,0),""))))</f>
        <v/>
      </c>
      <c r="S59" s="31" t="str">
        <f>MENU!$C$8</f>
        <v>WELDEC PSM</v>
      </c>
      <c r="T59" s="31" t="str">
        <f t="shared" si="10"/>
        <v/>
      </c>
      <c r="U59" s="31">
        <f t="shared" si="11"/>
        <v>0</v>
      </c>
      <c r="V59" s="31">
        <f t="shared" si="12"/>
        <v>0</v>
      </c>
      <c r="W59" s="129" t="e">
        <f t="shared" si="13"/>
        <v>#DIV/0!</v>
      </c>
      <c r="X59" s="31">
        <f t="shared" si="14"/>
        <v>0</v>
      </c>
      <c r="Y59" s="31">
        <f t="shared" si="15"/>
        <v>0</v>
      </c>
      <c r="Z59" s="31">
        <f t="shared" si="16"/>
        <v>0</v>
      </c>
      <c r="AA59" s="132">
        <f t="shared" si="17"/>
        <v>0</v>
      </c>
    </row>
    <row r="60" spans="1:27" ht="39.950000000000003" customHeight="1" x14ac:dyDescent="0.25">
      <c r="A60" s="2"/>
      <c r="B60" s="2"/>
      <c r="C60" s="90"/>
      <c r="D60" s="91" t="str">
        <f>IFERROR(VLOOKUP(C60,'Environnement,Contexte'!$A$4:$M$101,2,0),IFERROR(VLOOKUP(C60,'Sous-Traitants,Fournisseurs'!$A$4:$M$101,2,0),IFERROR(VLOOKUP(C60,'Scientifiques,Techniques'!$A$4:$M$101,2,0),IFERROR(VLOOKUP(C60,'Organisationnels,Humains'!$A$4:$M$101,2,0),""))))</f>
        <v/>
      </c>
      <c r="E60" s="91" t="str">
        <f>IFERROR(VLOOKUP(D60,'Environnement,Contexte'!$B$4:$M$101,12,0),IFERROR(VLOOKUP(D60,'Sous-Traitants,Fournisseurs'!$B$4:$M$101,12,0),IFERROR(VLOOKUP(D60,'Scientifiques,Techniques'!$B$4:$M$101,12,0),IFERROR(VLOOKUP(D60,'Organisationnels,Humains'!$B$4:$M$101,12,0),""))))</f>
        <v/>
      </c>
      <c r="F60" s="99" t="str">
        <f>IFERROR(VLOOKUP(D60,'Environnement,Contexte'!$B$4:$I$101,8,0),IFERROR(VLOOKUP(D60,'Sous-Traitants,Fournisseurs'!$B$4:$I$101,8,0),IFERROR(VLOOKUP(D60,'Scientifiques,Techniques'!$B$4:$I$101,8,0),IFERROR(VLOOKUP(D60,'Organisationnels,Humains'!$B$4:$I$101,8,0),""))))</f>
        <v/>
      </c>
      <c r="G60" s="112"/>
      <c r="H60" s="91"/>
      <c r="I60" s="91"/>
      <c r="J60" s="91"/>
      <c r="K60" s="91"/>
      <c r="L60" s="101" t="str">
        <f t="shared" ca="1" si="9"/>
        <v/>
      </c>
      <c r="M60" s="102"/>
      <c r="N60" s="102"/>
      <c r="O60" s="92"/>
      <c r="P60" s="31" t="str">
        <f>IFERROR(VLOOKUP(D60,'Environnement,Contexte'!$B$4:$I$101,2,0),IFERROR(VLOOKUP(D60,'Sous-Traitants,Fournisseurs'!$B$4:$I$101,2,0),IFERROR(VLOOKUP(D60,'Scientifiques,Techniques'!$B$4:$I$101,2,0),IFERROR(VLOOKUP(D60,'Organisationnels,Humains'!$B$4:$I$101,2,0),""))))</f>
        <v/>
      </c>
      <c r="Q60" s="31" t="str">
        <f>IFERROR(VLOOKUP(D60,'Environnement,Contexte'!$B$4:$I$101,4,0),IFERROR(VLOOKUP(D60,'Sous-Traitants,Fournisseurs'!$B$4:$I$101,4,0),IFERROR(VLOOKUP(D60,'Scientifiques,Techniques'!$B$4:$I$101,4,0),IFERROR(VLOOKUP(D60,'Organisationnels,Humains'!$B$4:$I$101,4,0),""))))</f>
        <v/>
      </c>
      <c r="R60" s="31" t="str">
        <f>IFERROR(VLOOKUP(D60,'Environnement,Contexte'!$B$4:$I$101,3,0),IFERROR(VLOOKUP(D60,'Sous-Traitants,Fournisseurs'!$B$4:$I$101,3,0),IFERROR(VLOOKUP(D60,'Scientifiques,Techniques'!$B$4:$I$101,3,0),IFERROR(VLOOKUP(D60,'Organisationnels,Humains'!$B$4:$I$101,3,0),""))))</f>
        <v/>
      </c>
      <c r="S60" s="31" t="str">
        <f>MENU!$C$8</f>
        <v>WELDEC PSM</v>
      </c>
      <c r="T60" s="31" t="str">
        <f t="shared" si="10"/>
        <v/>
      </c>
      <c r="U60" s="31">
        <f t="shared" si="11"/>
        <v>0</v>
      </c>
      <c r="V60" s="31">
        <f t="shared" si="12"/>
        <v>0</v>
      </c>
      <c r="W60" s="129" t="e">
        <f t="shared" si="13"/>
        <v>#DIV/0!</v>
      </c>
      <c r="X60" s="31">
        <f t="shared" si="14"/>
        <v>0</v>
      </c>
      <c r="Y60" s="31">
        <f t="shared" si="15"/>
        <v>0</v>
      </c>
      <c r="Z60" s="31">
        <f t="shared" si="16"/>
        <v>0</v>
      </c>
      <c r="AA60" s="132">
        <f t="shared" si="17"/>
        <v>0</v>
      </c>
    </row>
    <row r="61" spans="1:27" ht="39.950000000000003" customHeight="1" x14ac:dyDescent="0.25">
      <c r="A61" s="2"/>
      <c r="B61" s="2"/>
      <c r="C61" s="90"/>
      <c r="D61" s="91" t="str">
        <f>IFERROR(VLOOKUP(C61,'Environnement,Contexte'!$A$4:$M$101,2,0),IFERROR(VLOOKUP(C61,'Sous-Traitants,Fournisseurs'!$A$4:$M$101,2,0),IFERROR(VLOOKUP(C61,'Scientifiques,Techniques'!$A$4:$M$101,2,0),IFERROR(VLOOKUP(C61,'Organisationnels,Humains'!$A$4:$M$101,2,0),""))))</f>
        <v/>
      </c>
      <c r="E61" s="91" t="str">
        <f>IFERROR(VLOOKUP(D61,'Environnement,Contexte'!$B$4:$M$101,12,0),IFERROR(VLOOKUP(D61,'Sous-Traitants,Fournisseurs'!$B$4:$M$101,12,0),IFERROR(VLOOKUP(D61,'Scientifiques,Techniques'!$B$4:$M$101,12,0),IFERROR(VLOOKUP(D61,'Organisationnels,Humains'!$B$4:$M$101,12,0),""))))</f>
        <v/>
      </c>
      <c r="F61" s="99" t="str">
        <f>IFERROR(VLOOKUP(D61,'Environnement,Contexte'!$B$4:$I$101,8,0),IFERROR(VLOOKUP(D61,'Sous-Traitants,Fournisseurs'!$B$4:$I$101,8,0),IFERROR(VLOOKUP(D61,'Scientifiques,Techniques'!$B$4:$I$101,8,0),IFERROR(VLOOKUP(D61,'Organisationnels,Humains'!$B$4:$I$101,8,0),""))))</f>
        <v/>
      </c>
      <c r="G61" s="112"/>
      <c r="H61" s="91"/>
      <c r="I61" s="91"/>
      <c r="J61" s="91"/>
      <c r="K61" s="91"/>
      <c r="L61" s="101" t="str">
        <f t="shared" ca="1" si="9"/>
        <v/>
      </c>
      <c r="M61" s="102"/>
      <c r="N61" s="102"/>
      <c r="O61" s="92"/>
      <c r="P61" s="31" t="str">
        <f>IFERROR(VLOOKUP(D61,'Environnement,Contexte'!$B$4:$I$101,2,0),IFERROR(VLOOKUP(D61,'Sous-Traitants,Fournisseurs'!$B$4:$I$101,2,0),IFERROR(VLOOKUP(D61,'Scientifiques,Techniques'!$B$4:$I$101,2,0),IFERROR(VLOOKUP(D61,'Organisationnels,Humains'!$B$4:$I$101,2,0),""))))</f>
        <v/>
      </c>
      <c r="Q61" s="31" t="str">
        <f>IFERROR(VLOOKUP(D61,'Environnement,Contexte'!$B$4:$I$101,4,0),IFERROR(VLOOKUP(D61,'Sous-Traitants,Fournisseurs'!$B$4:$I$101,4,0),IFERROR(VLOOKUP(D61,'Scientifiques,Techniques'!$B$4:$I$101,4,0),IFERROR(VLOOKUP(D61,'Organisationnels,Humains'!$B$4:$I$101,4,0),""))))</f>
        <v/>
      </c>
      <c r="R61" s="31" t="str">
        <f>IFERROR(VLOOKUP(D61,'Environnement,Contexte'!$B$4:$I$101,3,0),IFERROR(VLOOKUP(D61,'Sous-Traitants,Fournisseurs'!$B$4:$I$101,3,0),IFERROR(VLOOKUP(D61,'Scientifiques,Techniques'!$B$4:$I$101,3,0),IFERROR(VLOOKUP(D61,'Organisationnels,Humains'!$B$4:$I$101,3,0),""))))</f>
        <v/>
      </c>
      <c r="S61" s="31" t="str">
        <f>MENU!$C$8</f>
        <v>WELDEC PSM</v>
      </c>
      <c r="T61" s="31" t="str">
        <f t="shared" si="10"/>
        <v/>
      </c>
      <c r="U61" s="31">
        <f t="shared" si="11"/>
        <v>0</v>
      </c>
      <c r="V61" s="31">
        <f t="shared" si="12"/>
        <v>0</v>
      </c>
      <c r="W61" s="129" t="e">
        <f t="shared" si="13"/>
        <v>#DIV/0!</v>
      </c>
      <c r="X61" s="31">
        <f t="shared" si="14"/>
        <v>0</v>
      </c>
      <c r="Y61" s="31">
        <f t="shared" si="15"/>
        <v>0</v>
      </c>
      <c r="Z61" s="31">
        <f t="shared" si="16"/>
        <v>0</v>
      </c>
      <c r="AA61" s="132">
        <f t="shared" si="17"/>
        <v>0</v>
      </c>
    </row>
    <row r="62" spans="1:27" ht="39.950000000000003" customHeight="1" x14ac:dyDescent="0.25">
      <c r="A62" s="2"/>
      <c r="B62" s="2"/>
      <c r="C62" s="90"/>
      <c r="D62" s="91" t="str">
        <f>IFERROR(VLOOKUP(C62,'Environnement,Contexte'!$A$4:$M$101,2,0),IFERROR(VLOOKUP(C62,'Sous-Traitants,Fournisseurs'!$A$4:$M$101,2,0),IFERROR(VLOOKUP(C62,'Scientifiques,Techniques'!$A$4:$M$101,2,0),IFERROR(VLOOKUP(C62,'Organisationnels,Humains'!$A$4:$M$101,2,0),""))))</f>
        <v/>
      </c>
      <c r="E62" s="91" t="str">
        <f>IFERROR(VLOOKUP(D62,'Environnement,Contexte'!$B$4:$M$101,12,0),IFERROR(VLOOKUP(D62,'Sous-Traitants,Fournisseurs'!$B$4:$M$101,12,0),IFERROR(VLOOKUP(D62,'Scientifiques,Techniques'!$B$4:$M$101,12,0),IFERROR(VLOOKUP(D62,'Organisationnels,Humains'!$B$4:$M$101,12,0),""))))</f>
        <v/>
      </c>
      <c r="F62" s="99" t="str">
        <f>IFERROR(VLOOKUP(D62,'Environnement,Contexte'!$B$4:$I$101,8,0),IFERROR(VLOOKUP(D62,'Sous-Traitants,Fournisseurs'!$B$4:$I$101,8,0),IFERROR(VLOOKUP(D62,'Scientifiques,Techniques'!$B$4:$I$101,8,0),IFERROR(VLOOKUP(D62,'Organisationnels,Humains'!$B$4:$I$101,8,0),""))))</f>
        <v/>
      </c>
      <c r="G62" s="112"/>
      <c r="H62" s="91"/>
      <c r="I62" s="91"/>
      <c r="J62" s="91"/>
      <c r="K62" s="91"/>
      <c r="L62" s="101" t="str">
        <f t="shared" ca="1" si="9"/>
        <v/>
      </c>
      <c r="M62" s="102"/>
      <c r="N62" s="102"/>
      <c r="O62" s="92"/>
      <c r="P62" s="31" t="str">
        <f>IFERROR(VLOOKUP(D62,'Environnement,Contexte'!$B$4:$I$101,2,0),IFERROR(VLOOKUP(D62,'Sous-Traitants,Fournisseurs'!$B$4:$I$101,2,0),IFERROR(VLOOKUP(D62,'Scientifiques,Techniques'!$B$4:$I$101,2,0),IFERROR(VLOOKUP(D62,'Organisationnels,Humains'!$B$4:$I$101,2,0),""))))</f>
        <v/>
      </c>
      <c r="Q62" s="31" t="str">
        <f>IFERROR(VLOOKUP(D62,'Environnement,Contexte'!$B$4:$I$101,4,0),IFERROR(VLOOKUP(D62,'Sous-Traitants,Fournisseurs'!$B$4:$I$101,4,0),IFERROR(VLOOKUP(D62,'Scientifiques,Techniques'!$B$4:$I$101,4,0),IFERROR(VLOOKUP(D62,'Organisationnels,Humains'!$B$4:$I$101,4,0),""))))</f>
        <v/>
      </c>
      <c r="R62" s="31" t="str">
        <f>IFERROR(VLOOKUP(D62,'Environnement,Contexte'!$B$4:$I$101,3,0),IFERROR(VLOOKUP(D62,'Sous-Traitants,Fournisseurs'!$B$4:$I$101,3,0),IFERROR(VLOOKUP(D62,'Scientifiques,Techniques'!$B$4:$I$101,3,0),IFERROR(VLOOKUP(D62,'Organisationnels,Humains'!$B$4:$I$101,3,0),""))))</f>
        <v/>
      </c>
      <c r="S62" s="31" t="str">
        <f>MENU!$C$8</f>
        <v>WELDEC PSM</v>
      </c>
      <c r="T62" s="31" t="str">
        <f t="shared" si="10"/>
        <v/>
      </c>
      <c r="U62" s="31">
        <f t="shared" si="11"/>
        <v>0</v>
      </c>
      <c r="V62" s="31">
        <f t="shared" si="12"/>
        <v>0</v>
      </c>
      <c r="W62" s="129" t="e">
        <f t="shared" si="13"/>
        <v>#DIV/0!</v>
      </c>
      <c r="X62" s="31">
        <f t="shared" si="14"/>
        <v>0</v>
      </c>
      <c r="Y62" s="31">
        <f t="shared" si="15"/>
        <v>0</v>
      </c>
      <c r="Z62" s="31">
        <f t="shared" si="16"/>
        <v>0</v>
      </c>
      <c r="AA62" s="132">
        <f t="shared" si="17"/>
        <v>0</v>
      </c>
    </row>
    <row r="63" spans="1:27" ht="39.950000000000003" customHeight="1" x14ac:dyDescent="0.25">
      <c r="A63" s="2"/>
      <c r="B63" s="2"/>
      <c r="C63" s="90"/>
      <c r="D63" s="91" t="str">
        <f>IFERROR(VLOOKUP(C63,'Environnement,Contexte'!$A$4:$M$101,2,0),IFERROR(VLOOKUP(C63,'Sous-Traitants,Fournisseurs'!$A$4:$M$101,2,0),IFERROR(VLOOKUP(C63,'Scientifiques,Techniques'!$A$4:$M$101,2,0),IFERROR(VLOOKUP(C63,'Organisationnels,Humains'!$A$4:$M$101,2,0),""))))</f>
        <v/>
      </c>
      <c r="E63" s="91" t="str">
        <f>IFERROR(VLOOKUP(D63,'Environnement,Contexte'!$B$4:$M$101,12,0),IFERROR(VLOOKUP(D63,'Sous-Traitants,Fournisseurs'!$B$4:$M$101,12,0),IFERROR(VLOOKUP(D63,'Scientifiques,Techniques'!$B$4:$M$101,12,0),IFERROR(VLOOKUP(D63,'Organisationnels,Humains'!$B$4:$M$101,12,0),""))))</f>
        <v/>
      </c>
      <c r="F63" s="99" t="str">
        <f>IFERROR(VLOOKUP(D63,'Environnement,Contexte'!$B$4:$I$101,8,0),IFERROR(VLOOKUP(D63,'Sous-Traitants,Fournisseurs'!$B$4:$I$101,8,0),IFERROR(VLOOKUP(D63,'Scientifiques,Techniques'!$B$4:$I$101,8,0),IFERROR(VLOOKUP(D63,'Organisationnels,Humains'!$B$4:$I$101,8,0),""))))</f>
        <v/>
      </c>
      <c r="G63" s="112"/>
      <c r="H63" s="91"/>
      <c r="I63" s="91"/>
      <c r="J63" s="91"/>
      <c r="K63" s="91"/>
      <c r="L63" s="101" t="str">
        <f t="shared" ca="1" si="9"/>
        <v/>
      </c>
      <c r="M63" s="102"/>
      <c r="N63" s="102"/>
      <c r="O63" s="92"/>
      <c r="P63" s="31" t="str">
        <f>IFERROR(VLOOKUP(D63,'Environnement,Contexte'!$B$4:$I$101,2,0),IFERROR(VLOOKUP(D63,'Sous-Traitants,Fournisseurs'!$B$4:$I$101,2,0),IFERROR(VLOOKUP(D63,'Scientifiques,Techniques'!$B$4:$I$101,2,0),IFERROR(VLOOKUP(D63,'Organisationnels,Humains'!$B$4:$I$101,2,0),""))))</f>
        <v/>
      </c>
      <c r="Q63" s="31" t="str">
        <f>IFERROR(VLOOKUP(D63,'Environnement,Contexte'!$B$4:$I$101,4,0),IFERROR(VLOOKUP(D63,'Sous-Traitants,Fournisseurs'!$B$4:$I$101,4,0),IFERROR(VLOOKUP(D63,'Scientifiques,Techniques'!$B$4:$I$101,4,0),IFERROR(VLOOKUP(D63,'Organisationnels,Humains'!$B$4:$I$101,4,0),""))))</f>
        <v/>
      </c>
      <c r="R63" s="31" t="str">
        <f>IFERROR(VLOOKUP(D63,'Environnement,Contexte'!$B$4:$I$101,3,0),IFERROR(VLOOKUP(D63,'Sous-Traitants,Fournisseurs'!$B$4:$I$101,3,0),IFERROR(VLOOKUP(D63,'Scientifiques,Techniques'!$B$4:$I$101,3,0),IFERROR(VLOOKUP(D63,'Organisationnels,Humains'!$B$4:$I$101,3,0),""))))</f>
        <v/>
      </c>
      <c r="S63" s="31" t="str">
        <f>MENU!$C$8</f>
        <v>WELDEC PSM</v>
      </c>
      <c r="T63" s="31" t="str">
        <f t="shared" si="10"/>
        <v/>
      </c>
      <c r="U63" s="31">
        <f t="shared" si="11"/>
        <v>0</v>
      </c>
      <c r="V63" s="31">
        <f t="shared" si="12"/>
        <v>0</v>
      </c>
      <c r="W63" s="129" t="e">
        <f t="shared" si="13"/>
        <v>#DIV/0!</v>
      </c>
      <c r="X63" s="31">
        <f t="shared" si="14"/>
        <v>0</v>
      </c>
      <c r="Y63" s="31">
        <f t="shared" si="15"/>
        <v>0</v>
      </c>
      <c r="Z63" s="31">
        <f t="shared" si="16"/>
        <v>0</v>
      </c>
      <c r="AA63" s="132">
        <f t="shared" si="17"/>
        <v>0</v>
      </c>
    </row>
    <row r="64" spans="1:27" ht="39.950000000000003" customHeight="1" x14ac:dyDescent="0.25">
      <c r="A64" s="2"/>
      <c r="B64" s="2"/>
      <c r="C64" s="90"/>
      <c r="D64" s="91" t="str">
        <f>IFERROR(VLOOKUP(C64,'Environnement,Contexte'!$A$4:$M$101,2,0),IFERROR(VLOOKUP(C64,'Sous-Traitants,Fournisseurs'!$A$4:$M$101,2,0),IFERROR(VLOOKUP(C64,'Scientifiques,Techniques'!$A$4:$M$101,2,0),IFERROR(VLOOKUP(C64,'Organisationnels,Humains'!$A$4:$M$101,2,0),""))))</f>
        <v/>
      </c>
      <c r="E64" s="91" t="str">
        <f>IFERROR(VLOOKUP(D64,'Environnement,Contexte'!$B$4:$M$101,12,0),IFERROR(VLOOKUP(D64,'Sous-Traitants,Fournisseurs'!$B$4:$M$101,12,0),IFERROR(VLOOKUP(D64,'Scientifiques,Techniques'!$B$4:$M$101,12,0),IFERROR(VLOOKUP(D64,'Organisationnels,Humains'!$B$4:$M$101,12,0),""))))</f>
        <v/>
      </c>
      <c r="F64" s="99" t="str">
        <f>IFERROR(VLOOKUP(D64,'Environnement,Contexte'!$B$4:$I$101,8,0),IFERROR(VLOOKUP(D64,'Sous-Traitants,Fournisseurs'!$B$4:$I$101,8,0),IFERROR(VLOOKUP(D64,'Scientifiques,Techniques'!$B$4:$I$101,8,0),IFERROR(VLOOKUP(D64,'Organisationnels,Humains'!$B$4:$I$101,8,0),""))))</f>
        <v/>
      </c>
      <c r="G64" s="112"/>
      <c r="H64" s="91"/>
      <c r="I64" s="91"/>
      <c r="J64" s="91"/>
      <c r="K64" s="91"/>
      <c r="L64" s="101" t="str">
        <f t="shared" ca="1" si="9"/>
        <v/>
      </c>
      <c r="M64" s="102"/>
      <c r="N64" s="102"/>
      <c r="O64" s="92"/>
      <c r="P64" s="31" t="str">
        <f>IFERROR(VLOOKUP(D64,'Environnement,Contexte'!$B$4:$I$101,2,0),IFERROR(VLOOKUP(D64,'Sous-Traitants,Fournisseurs'!$B$4:$I$101,2,0),IFERROR(VLOOKUP(D64,'Scientifiques,Techniques'!$B$4:$I$101,2,0),IFERROR(VLOOKUP(D64,'Organisationnels,Humains'!$B$4:$I$101,2,0),""))))</f>
        <v/>
      </c>
      <c r="Q64" s="31" t="str">
        <f>IFERROR(VLOOKUP(D64,'Environnement,Contexte'!$B$4:$I$101,4,0),IFERROR(VLOOKUP(D64,'Sous-Traitants,Fournisseurs'!$B$4:$I$101,4,0),IFERROR(VLOOKUP(D64,'Scientifiques,Techniques'!$B$4:$I$101,4,0),IFERROR(VLOOKUP(D64,'Organisationnels,Humains'!$B$4:$I$101,4,0),""))))</f>
        <v/>
      </c>
      <c r="R64" s="31" t="str">
        <f>IFERROR(VLOOKUP(D64,'Environnement,Contexte'!$B$4:$I$101,3,0),IFERROR(VLOOKUP(D64,'Sous-Traitants,Fournisseurs'!$B$4:$I$101,3,0),IFERROR(VLOOKUP(D64,'Scientifiques,Techniques'!$B$4:$I$101,3,0),IFERROR(VLOOKUP(D64,'Organisationnels,Humains'!$B$4:$I$101,3,0),""))))</f>
        <v/>
      </c>
      <c r="S64" s="31" t="str">
        <f>MENU!$C$8</f>
        <v>WELDEC PSM</v>
      </c>
      <c r="T64" s="31" t="str">
        <f t="shared" si="10"/>
        <v/>
      </c>
      <c r="U64" s="31">
        <f t="shared" si="11"/>
        <v>0</v>
      </c>
      <c r="V64" s="31">
        <f t="shared" si="12"/>
        <v>0</v>
      </c>
      <c r="W64" s="129" t="e">
        <f t="shared" si="13"/>
        <v>#DIV/0!</v>
      </c>
      <c r="X64" s="31">
        <f t="shared" si="14"/>
        <v>0</v>
      </c>
      <c r="Y64" s="31">
        <f t="shared" si="15"/>
        <v>0</v>
      </c>
      <c r="Z64" s="31">
        <f t="shared" si="16"/>
        <v>0</v>
      </c>
      <c r="AA64" s="132">
        <f t="shared" si="17"/>
        <v>0</v>
      </c>
    </row>
    <row r="65" spans="1:27" ht="39.950000000000003" customHeight="1" x14ac:dyDescent="0.25">
      <c r="A65" s="2"/>
      <c r="B65" s="2"/>
      <c r="C65" s="90"/>
      <c r="D65" s="91" t="str">
        <f>IFERROR(VLOOKUP(C65,'Environnement,Contexte'!$A$4:$M$101,2,0),IFERROR(VLOOKUP(C65,'Sous-Traitants,Fournisseurs'!$A$4:$M$101,2,0),IFERROR(VLOOKUP(C65,'Scientifiques,Techniques'!$A$4:$M$101,2,0),IFERROR(VLOOKUP(C65,'Organisationnels,Humains'!$A$4:$M$101,2,0),""))))</f>
        <v/>
      </c>
      <c r="E65" s="91" t="str">
        <f>IFERROR(VLOOKUP(D65,'Environnement,Contexte'!$B$4:$M$101,12,0),IFERROR(VLOOKUP(D65,'Sous-Traitants,Fournisseurs'!$B$4:$M$101,12,0),IFERROR(VLOOKUP(D65,'Scientifiques,Techniques'!$B$4:$M$101,12,0),IFERROR(VLOOKUP(D65,'Organisationnels,Humains'!$B$4:$M$101,12,0),""))))</f>
        <v/>
      </c>
      <c r="F65" s="99" t="str">
        <f>IFERROR(VLOOKUP(D65,'Environnement,Contexte'!$B$4:$I$101,8,0),IFERROR(VLOOKUP(D65,'Sous-Traitants,Fournisseurs'!$B$4:$I$101,8,0),IFERROR(VLOOKUP(D65,'Scientifiques,Techniques'!$B$4:$I$101,8,0),IFERROR(VLOOKUP(D65,'Organisationnels,Humains'!$B$4:$I$101,8,0),""))))</f>
        <v/>
      </c>
      <c r="G65" s="112"/>
      <c r="H65" s="91"/>
      <c r="I65" s="91"/>
      <c r="J65" s="91"/>
      <c r="K65" s="91"/>
      <c r="L65" s="101" t="str">
        <f t="shared" ca="1" si="9"/>
        <v/>
      </c>
      <c r="M65" s="102"/>
      <c r="N65" s="102"/>
      <c r="O65" s="92"/>
      <c r="P65" s="31" t="str">
        <f>IFERROR(VLOOKUP(D65,'Environnement,Contexte'!$B$4:$I$101,2,0),IFERROR(VLOOKUP(D65,'Sous-Traitants,Fournisseurs'!$B$4:$I$101,2,0),IFERROR(VLOOKUP(D65,'Scientifiques,Techniques'!$B$4:$I$101,2,0),IFERROR(VLOOKUP(D65,'Organisationnels,Humains'!$B$4:$I$101,2,0),""))))</f>
        <v/>
      </c>
      <c r="Q65" s="31" t="str">
        <f>IFERROR(VLOOKUP(D65,'Environnement,Contexte'!$B$4:$I$101,4,0),IFERROR(VLOOKUP(D65,'Sous-Traitants,Fournisseurs'!$B$4:$I$101,4,0),IFERROR(VLOOKUP(D65,'Scientifiques,Techniques'!$B$4:$I$101,4,0),IFERROR(VLOOKUP(D65,'Organisationnels,Humains'!$B$4:$I$101,4,0),""))))</f>
        <v/>
      </c>
      <c r="R65" s="31" t="str">
        <f>IFERROR(VLOOKUP(D65,'Environnement,Contexte'!$B$4:$I$101,3,0),IFERROR(VLOOKUP(D65,'Sous-Traitants,Fournisseurs'!$B$4:$I$101,3,0),IFERROR(VLOOKUP(D65,'Scientifiques,Techniques'!$B$4:$I$101,3,0),IFERROR(VLOOKUP(D65,'Organisationnels,Humains'!$B$4:$I$101,3,0),""))))</f>
        <v/>
      </c>
      <c r="S65" s="31" t="str">
        <f>MENU!$C$8</f>
        <v>WELDEC PSM</v>
      </c>
      <c r="T65" s="31" t="str">
        <f t="shared" si="10"/>
        <v/>
      </c>
      <c r="U65" s="31">
        <f t="shared" si="11"/>
        <v>0</v>
      </c>
      <c r="V65" s="31">
        <f t="shared" si="12"/>
        <v>0</v>
      </c>
      <c r="W65" s="129" t="e">
        <f t="shared" si="13"/>
        <v>#DIV/0!</v>
      </c>
      <c r="X65" s="31">
        <f t="shared" si="14"/>
        <v>0</v>
      </c>
      <c r="Y65" s="31">
        <f t="shared" si="15"/>
        <v>0</v>
      </c>
      <c r="Z65" s="31">
        <f t="shared" si="16"/>
        <v>0</v>
      </c>
      <c r="AA65" s="132">
        <f t="shared" si="17"/>
        <v>0</v>
      </c>
    </row>
    <row r="66" spans="1:27" ht="39.950000000000003" customHeight="1" x14ac:dyDescent="0.25">
      <c r="A66" s="2"/>
      <c r="B66" s="2"/>
      <c r="C66" s="90"/>
      <c r="D66" s="91" t="str">
        <f>IFERROR(VLOOKUP(C66,'Environnement,Contexte'!$A$4:$M$101,2,0),IFERROR(VLOOKUP(C66,'Sous-Traitants,Fournisseurs'!$A$4:$M$101,2,0),IFERROR(VLOOKUP(C66,'Scientifiques,Techniques'!$A$4:$M$101,2,0),IFERROR(VLOOKUP(C66,'Organisationnels,Humains'!$A$4:$M$101,2,0),""))))</f>
        <v/>
      </c>
      <c r="E66" s="91" t="str">
        <f>IFERROR(VLOOKUP(D66,'Environnement,Contexte'!$B$4:$M$101,12,0),IFERROR(VLOOKUP(D66,'Sous-Traitants,Fournisseurs'!$B$4:$M$101,12,0),IFERROR(VLOOKUP(D66,'Scientifiques,Techniques'!$B$4:$M$101,12,0),IFERROR(VLOOKUP(D66,'Organisationnels,Humains'!$B$4:$M$101,12,0),""))))</f>
        <v/>
      </c>
      <c r="F66" s="99" t="str">
        <f>IFERROR(VLOOKUP(D66,'Environnement,Contexte'!$B$4:$I$101,8,0),IFERROR(VLOOKUP(D66,'Sous-Traitants,Fournisseurs'!$B$4:$I$101,8,0),IFERROR(VLOOKUP(D66,'Scientifiques,Techniques'!$B$4:$I$101,8,0),IFERROR(VLOOKUP(D66,'Organisationnels,Humains'!$B$4:$I$101,8,0),""))))</f>
        <v/>
      </c>
      <c r="G66" s="112"/>
      <c r="H66" s="91"/>
      <c r="I66" s="91"/>
      <c r="J66" s="91"/>
      <c r="K66" s="91"/>
      <c r="L66" s="101" t="str">
        <f t="shared" ca="1" si="9"/>
        <v/>
      </c>
      <c r="M66" s="102"/>
      <c r="N66" s="102"/>
      <c r="O66" s="92"/>
      <c r="P66" s="31" t="str">
        <f>IFERROR(VLOOKUP(D66,'Environnement,Contexte'!$B$4:$I$101,2,0),IFERROR(VLOOKUP(D66,'Sous-Traitants,Fournisseurs'!$B$4:$I$101,2,0),IFERROR(VLOOKUP(D66,'Scientifiques,Techniques'!$B$4:$I$101,2,0),IFERROR(VLOOKUP(D66,'Organisationnels,Humains'!$B$4:$I$101,2,0),""))))</f>
        <v/>
      </c>
      <c r="Q66" s="31" t="str">
        <f>IFERROR(VLOOKUP(D66,'Environnement,Contexte'!$B$4:$I$101,4,0),IFERROR(VLOOKUP(D66,'Sous-Traitants,Fournisseurs'!$B$4:$I$101,4,0),IFERROR(VLOOKUP(D66,'Scientifiques,Techniques'!$B$4:$I$101,4,0),IFERROR(VLOOKUP(D66,'Organisationnels,Humains'!$B$4:$I$101,4,0),""))))</f>
        <v/>
      </c>
      <c r="R66" s="31" t="str">
        <f>IFERROR(VLOOKUP(D66,'Environnement,Contexte'!$B$4:$I$101,3,0),IFERROR(VLOOKUP(D66,'Sous-Traitants,Fournisseurs'!$B$4:$I$101,3,0),IFERROR(VLOOKUP(D66,'Scientifiques,Techniques'!$B$4:$I$101,3,0),IFERROR(VLOOKUP(D66,'Organisationnels,Humains'!$B$4:$I$101,3,0),""))))</f>
        <v/>
      </c>
      <c r="S66" s="31" t="str">
        <f>MENU!$C$8</f>
        <v>WELDEC PSM</v>
      </c>
      <c r="T66" s="31" t="str">
        <f t="shared" si="10"/>
        <v/>
      </c>
      <c r="U66" s="31">
        <f t="shared" si="11"/>
        <v>0</v>
      </c>
      <c r="V66" s="31">
        <f t="shared" si="12"/>
        <v>0</v>
      </c>
      <c r="W66" s="129" t="e">
        <f t="shared" si="13"/>
        <v>#DIV/0!</v>
      </c>
      <c r="X66" s="31">
        <f t="shared" si="14"/>
        <v>0</v>
      </c>
      <c r="Y66" s="31">
        <f t="shared" si="15"/>
        <v>0</v>
      </c>
      <c r="Z66" s="31">
        <f t="shared" si="16"/>
        <v>0</v>
      </c>
      <c r="AA66" s="132">
        <f t="shared" si="17"/>
        <v>0</v>
      </c>
    </row>
    <row r="67" spans="1:27" ht="39.950000000000003" customHeight="1" x14ac:dyDescent="0.25">
      <c r="A67" s="2"/>
      <c r="B67" s="2"/>
      <c r="C67" s="90"/>
      <c r="D67" s="91" t="str">
        <f>IFERROR(VLOOKUP(C67,'Environnement,Contexte'!$A$4:$M$101,2,0),IFERROR(VLOOKUP(C67,'Sous-Traitants,Fournisseurs'!$A$4:$M$101,2,0),IFERROR(VLOOKUP(C67,'Scientifiques,Techniques'!$A$4:$M$101,2,0),IFERROR(VLOOKUP(C67,'Organisationnels,Humains'!$A$4:$M$101,2,0),""))))</f>
        <v/>
      </c>
      <c r="E67" s="91" t="str">
        <f>IFERROR(VLOOKUP(D67,'Environnement,Contexte'!$B$4:$M$101,12,0),IFERROR(VLOOKUP(D67,'Sous-Traitants,Fournisseurs'!$B$4:$M$101,12,0),IFERROR(VLOOKUP(D67,'Scientifiques,Techniques'!$B$4:$M$101,12,0),IFERROR(VLOOKUP(D67,'Organisationnels,Humains'!$B$4:$M$101,12,0),""))))</f>
        <v/>
      </c>
      <c r="F67" s="99" t="str">
        <f>IFERROR(VLOOKUP(D67,'Environnement,Contexte'!$B$4:$I$101,8,0),IFERROR(VLOOKUP(D67,'Sous-Traitants,Fournisseurs'!$B$4:$I$101,8,0),IFERROR(VLOOKUP(D67,'Scientifiques,Techniques'!$B$4:$I$101,8,0),IFERROR(VLOOKUP(D67,'Organisationnels,Humains'!$B$4:$I$101,8,0),""))))</f>
        <v/>
      </c>
      <c r="G67" s="112"/>
      <c r="H67" s="91"/>
      <c r="I67" s="91"/>
      <c r="J67" s="91"/>
      <c r="K67" s="91"/>
      <c r="L67" s="101" t="str">
        <f t="shared" ref="L67:L98" ca="1" si="18">IF(I67="","",IF(I67&gt;TODAY(),"",IF(K67=0,IF(TODAY()&lt;=J67,"C","L"),IF(K67&lt;=J67,"J","K"))))</f>
        <v/>
      </c>
      <c r="M67" s="102"/>
      <c r="N67" s="102"/>
      <c r="O67" s="92"/>
      <c r="P67" s="31" t="str">
        <f>IFERROR(VLOOKUP(D67,'Environnement,Contexte'!$B$4:$I$101,2,0),IFERROR(VLOOKUP(D67,'Sous-Traitants,Fournisseurs'!$B$4:$I$101,2,0),IFERROR(VLOOKUP(D67,'Scientifiques,Techniques'!$B$4:$I$101,2,0),IFERROR(VLOOKUP(D67,'Organisationnels,Humains'!$B$4:$I$101,2,0),""))))</f>
        <v/>
      </c>
      <c r="Q67" s="31" t="str">
        <f>IFERROR(VLOOKUP(D67,'Environnement,Contexte'!$B$4:$I$101,4,0),IFERROR(VLOOKUP(D67,'Sous-Traitants,Fournisseurs'!$B$4:$I$101,4,0),IFERROR(VLOOKUP(D67,'Scientifiques,Techniques'!$B$4:$I$101,4,0),IFERROR(VLOOKUP(D67,'Organisationnels,Humains'!$B$4:$I$101,4,0),""))))</f>
        <v/>
      </c>
      <c r="R67" s="31" t="str">
        <f>IFERROR(VLOOKUP(D67,'Environnement,Contexte'!$B$4:$I$101,3,0),IFERROR(VLOOKUP(D67,'Sous-Traitants,Fournisseurs'!$B$4:$I$101,3,0),IFERROR(VLOOKUP(D67,'Scientifiques,Techniques'!$B$4:$I$101,3,0),IFERROR(VLOOKUP(D67,'Organisationnels,Humains'!$B$4:$I$101,3,0),""))))</f>
        <v/>
      </c>
      <c r="S67" s="31" t="str">
        <f>MENU!$C$8</f>
        <v>WELDEC PSM</v>
      </c>
      <c r="T67" s="31" t="str">
        <f t="shared" ref="T67:T98" si="19">IF(J67-I67&gt;0,J67-I67,"")</f>
        <v/>
      </c>
      <c r="U67" s="31">
        <f t="shared" ref="U67:U98" si="20">MIN(T67:T269)</f>
        <v>0</v>
      </c>
      <c r="V67" s="31">
        <f t="shared" ref="V67:V98" si="21">MAX(T67:T268)</f>
        <v>0</v>
      </c>
      <c r="W67" s="129" t="e">
        <f t="shared" ref="W67:W98" si="22">AVERAGE(T67:T268)</f>
        <v>#DIV/0!</v>
      </c>
      <c r="X67" s="31">
        <f t="shared" ref="X67:X98" si="23">COUNTIF(T67:T214,"&lt;7")</f>
        <v>0</v>
      </c>
      <c r="Y67" s="31">
        <f t="shared" ref="Y67:Y98" si="24">SUMPRODUCT((T67:T214&gt;=7)*(T67:T214&lt;=31))</f>
        <v>0</v>
      </c>
      <c r="Z67" s="31">
        <f t="shared" ref="Z67:Z98" si="25">COUNTIF(T67:T214,"&gt;31")</f>
        <v>0</v>
      </c>
      <c r="AA67" s="132">
        <f t="shared" ref="AA67:AA98" si="26">IF(F67="",0,F67)</f>
        <v>0</v>
      </c>
    </row>
    <row r="68" spans="1:27" ht="39.950000000000003" customHeight="1" x14ac:dyDescent="0.25">
      <c r="A68" s="2"/>
      <c r="B68" s="2"/>
      <c r="C68" s="90"/>
      <c r="D68" s="91" t="str">
        <f>IFERROR(VLOOKUP(C68,'Environnement,Contexte'!$A$4:$M$101,2,0),IFERROR(VLOOKUP(C68,'Sous-Traitants,Fournisseurs'!$A$4:$M$101,2,0),IFERROR(VLOOKUP(C68,'Scientifiques,Techniques'!$A$4:$M$101,2,0),IFERROR(VLOOKUP(C68,'Organisationnels,Humains'!$A$4:$M$101,2,0),""))))</f>
        <v/>
      </c>
      <c r="E68" s="91" t="str">
        <f>IFERROR(VLOOKUP(D68,'Environnement,Contexte'!$B$4:$M$101,12,0),IFERROR(VLOOKUP(D68,'Sous-Traitants,Fournisseurs'!$B$4:$M$101,12,0),IFERROR(VLOOKUP(D68,'Scientifiques,Techniques'!$B$4:$M$101,12,0),IFERROR(VLOOKUP(D68,'Organisationnels,Humains'!$B$4:$M$101,12,0),""))))</f>
        <v/>
      </c>
      <c r="F68" s="99" t="str">
        <f>IFERROR(VLOOKUP(D68,'Environnement,Contexte'!$B$4:$I$101,8,0),IFERROR(VLOOKUP(D68,'Sous-Traitants,Fournisseurs'!$B$4:$I$101,8,0),IFERROR(VLOOKUP(D68,'Scientifiques,Techniques'!$B$4:$I$101,8,0),IFERROR(VLOOKUP(D68,'Organisationnels,Humains'!$B$4:$I$101,8,0),""))))</f>
        <v/>
      </c>
      <c r="G68" s="112"/>
      <c r="H68" s="91"/>
      <c r="I68" s="91"/>
      <c r="J68" s="91"/>
      <c r="K68" s="91"/>
      <c r="L68" s="101" t="str">
        <f t="shared" ca="1" si="18"/>
        <v/>
      </c>
      <c r="M68" s="102"/>
      <c r="N68" s="102"/>
      <c r="O68" s="92"/>
      <c r="P68" s="31" t="str">
        <f>IFERROR(VLOOKUP(D68,'Environnement,Contexte'!$B$4:$I$101,2,0),IFERROR(VLOOKUP(D68,'Sous-Traitants,Fournisseurs'!$B$4:$I$101,2,0),IFERROR(VLOOKUP(D68,'Scientifiques,Techniques'!$B$4:$I$101,2,0),IFERROR(VLOOKUP(D68,'Organisationnels,Humains'!$B$4:$I$101,2,0),""))))</f>
        <v/>
      </c>
      <c r="Q68" s="31" t="str">
        <f>IFERROR(VLOOKUP(D68,'Environnement,Contexte'!$B$4:$I$101,4,0),IFERROR(VLOOKUP(D68,'Sous-Traitants,Fournisseurs'!$B$4:$I$101,4,0),IFERROR(VLOOKUP(D68,'Scientifiques,Techniques'!$B$4:$I$101,4,0),IFERROR(VLOOKUP(D68,'Organisationnels,Humains'!$B$4:$I$101,4,0),""))))</f>
        <v/>
      </c>
      <c r="R68" s="31" t="str">
        <f>IFERROR(VLOOKUP(D68,'Environnement,Contexte'!$B$4:$I$101,3,0),IFERROR(VLOOKUP(D68,'Sous-Traitants,Fournisseurs'!$B$4:$I$101,3,0),IFERROR(VLOOKUP(D68,'Scientifiques,Techniques'!$B$4:$I$101,3,0),IFERROR(VLOOKUP(D68,'Organisationnels,Humains'!$B$4:$I$101,3,0),""))))</f>
        <v/>
      </c>
      <c r="S68" s="31" t="str">
        <f>MENU!$C$8</f>
        <v>WELDEC PSM</v>
      </c>
      <c r="T68" s="31" t="str">
        <f t="shared" si="19"/>
        <v/>
      </c>
      <c r="U68" s="31">
        <f t="shared" si="20"/>
        <v>0</v>
      </c>
      <c r="V68" s="31">
        <f t="shared" si="21"/>
        <v>0</v>
      </c>
      <c r="W68" s="129" t="e">
        <f t="shared" si="22"/>
        <v>#DIV/0!</v>
      </c>
      <c r="X68" s="31">
        <f t="shared" si="23"/>
        <v>0</v>
      </c>
      <c r="Y68" s="31">
        <f t="shared" si="24"/>
        <v>0</v>
      </c>
      <c r="Z68" s="31">
        <f t="shared" si="25"/>
        <v>0</v>
      </c>
      <c r="AA68" s="132">
        <f t="shared" si="26"/>
        <v>0</v>
      </c>
    </row>
    <row r="69" spans="1:27" ht="39.950000000000003" customHeight="1" x14ac:dyDescent="0.25">
      <c r="A69" s="2"/>
      <c r="B69" s="2"/>
      <c r="C69" s="90"/>
      <c r="D69" s="91" t="str">
        <f>IFERROR(VLOOKUP(C69,'Environnement,Contexte'!$A$4:$M$101,2,0),IFERROR(VLOOKUP(C69,'Sous-Traitants,Fournisseurs'!$A$4:$M$101,2,0),IFERROR(VLOOKUP(C69,'Scientifiques,Techniques'!$A$4:$M$101,2,0),IFERROR(VLOOKUP(C69,'Organisationnels,Humains'!$A$4:$M$101,2,0),""))))</f>
        <v/>
      </c>
      <c r="E69" s="91" t="str">
        <f>IFERROR(VLOOKUP(D69,'Environnement,Contexte'!$B$4:$M$101,12,0),IFERROR(VLOOKUP(D69,'Sous-Traitants,Fournisseurs'!$B$4:$M$101,12,0),IFERROR(VLOOKUP(D69,'Scientifiques,Techniques'!$B$4:$M$101,12,0),IFERROR(VLOOKUP(D69,'Organisationnels,Humains'!$B$4:$M$101,12,0),""))))</f>
        <v/>
      </c>
      <c r="F69" s="99" t="str">
        <f>IFERROR(VLOOKUP(D69,'Environnement,Contexte'!$B$4:$I$101,8,0),IFERROR(VLOOKUP(D69,'Sous-Traitants,Fournisseurs'!$B$4:$I$101,8,0),IFERROR(VLOOKUP(D69,'Scientifiques,Techniques'!$B$4:$I$101,8,0),IFERROR(VLOOKUP(D69,'Organisationnels,Humains'!$B$4:$I$101,8,0),""))))</f>
        <v/>
      </c>
      <c r="G69" s="112"/>
      <c r="H69" s="91"/>
      <c r="I69" s="91"/>
      <c r="J69" s="91"/>
      <c r="K69" s="91"/>
      <c r="L69" s="101" t="str">
        <f t="shared" ca="1" si="18"/>
        <v/>
      </c>
      <c r="M69" s="102"/>
      <c r="N69" s="91"/>
      <c r="O69" s="92"/>
      <c r="P69" s="31" t="str">
        <f>IFERROR(VLOOKUP(D69,'Environnement,Contexte'!$B$4:$I$101,2,0),IFERROR(VLOOKUP(D69,'Sous-Traitants,Fournisseurs'!$B$4:$I$101,2,0),IFERROR(VLOOKUP(D69,'Scientifiques,Techniques'!$B$4:$I$101,2,0),IFERROR(VLOOKUP(D69,'Organisationnels,Humains'!$B$4:$I$101,2,0),""))))</f>
        <v/>
      </c>
      <c r="Q69" s="31" t="str">
        <f>IFERROR(VLOOKUP(D69,'Environnement,Contexte'!$B$4:$I$101,4,0),IFERROR(VLOOKUP(D69,'Sous-Traitants,Fournisseurs'!$B$4:$I$101,4,0),IFERROR(VLOOKUP(D69,'Scientifiques,Techniques'!$B$4:$I$101,4,0),IFERROR(VLOOKUP(D69,'Organisationnels,Humains'!$B$4:$I$101,4,0),""))))</f>
        <v/>
      </c>
      <c r="R69" s="31" t="str">
        <f>IFERROR(VLOOKUP(D69,'Environnement,Contexte'!$B$4:$I$101,3,0),IFERROR(VLOOKUP(D69,'Sous-Traitants,Fournisseurs'!$B$4:$I$101,3,0),IFERROR(VLOOKUP(D69,'Scientifiques,Techniques'!$B$4:$I$101,3,0),IFERROR(VLOOKUP(D69,'Organisationnels,Humains'!$B$4:$I$101,3,0),""))))</f>
        <v/>
      </c>
      <c r="S69" s="31" t="str">
        <f>MENU!$C$8</f>
        <v>WELDEC PSM</v>
      </c>
      <c r="T69" s="31" t="str">
        <f t="shared" si="19"/>
        <v/>
      </c>
      <c r="U69" s="31">
        <f t="shared" si="20"/>
        <v>0</v>
      </c>
      <c r="V69" s="31">
        <f t="shared" si="21"/>
        <v>0</v>
      </c>
      <c r="W69" s="129" t="e">
        <f t="shared" si="22"/>
        <v>#DIV/0!</v>
      </c>
      <c r="X69" s="31">
        <f t="shared" si="23"/>
        <v>0</v>
      </c>
      <c r="Y69" s="31">
        <f t="shared" si="24"/>
        <v>0</v>
      </c>
      <c r="Z69" s="31">
        <f t="shared" si="25"/>
        <v>0</v>
      </c>
      <c r="AA69" s="132">
        <f t="shared" si="26"/>
        <v>0</v>
      </c>
    </row>
    <row r="70" spans="1:27" ht="39.950000000000003" customHeight="1" x14ac:dyDescent="0.25">
      <c r="A70" s="2"/>
      <c r="B70" s="2"/>
      <c r="C70" s="90"/>
      <c r="D70" s="91" t="str">
        <f>IFERROR(VLOOKUP(C70,'Environnement,Contexte'!$A$4:$M$101,2,0),IFERROR(VLOOKUP(C70,'Sous-Traitants,Fournisseurs'!$A$4:$M$101,2,0),IFERROR(VLOOKUP(C70,'Scientifiques,Techniques'!$A$4:$M$101,2,0),IFERROR(VLOOKUP(C70,'Organisationnels,Humains'!$A$4:$M$101,2,0),""))))</f>
        <v/>
      </c>
      <c r="E70" s="91" t="str">
        <f>IFERROR(VLOOKUP(D70,'Environnement,Contexte'!$B$4:$M$101,12,0),IFERROR(VLOOKUP(D70,'Sous-Traitants,Fournisseurs'!$B$4:$M$101,12,0),IFERROR(VLOOKUP(D70,'Scientifiques,Techniques'!$B$4:$M$101,12,0),IFERROR(VLOOKUP(D70,'Organisationnels,Humains'!$B$4:$M$101,12,0),""))))</f>
        <v/>
      </c>
      <c r="F70" s="99" t="str">
        <f>IFERROR(VLOOKUP(D70,'Environnement,Contexte'!$B$4:$I$101,8,0),IFERROR(VLOOKUP(D70,'Sous-Traitants,Fournisseurs'!$B$4:$I$101,8,0),IFERROR(VLOOKUP(D70,'Scientifiques,Techniques'!$B$4:$I$101,8,0),IFERROR(VLOOKUP(D70,'Organisationnels,Humains'!$B$4:$I$101,8,0),""))))</f>
        <v/>
      </c>
      <c r="G70" s="112"/>
      <c r="H70" s="91"/>
      <c r="I70" s="91"/>
      <c r="J70" s="91"/>
      <c r="K70" s="91"/>
      <c r="L70" s="101" t="str">
        <f t="shared" ca="1" si="18"/>
        <v/>
      </c>
      <c r="M70" s="102"/>
      <c r="N70" s="102"/>
      <c r="O70" s="92"/>
      <c r="P70" s="31" t="str">
        <f>IFERROR(VLOOKUP(D70,'Environnement,Contexte'!$B$4:$I$101,2,0),IFERROR(VLOOKUP(D70,'Sous-Traitants,Fournisseurs'!$B$4:$I$101,2,0),IFERROR(VLOOKUP(D70,'Scientifiques,Techniques'!$B$4:$I$101,2,0),IFERROR(VLOOKUP(D70,'Organisationnels,Humains'!$B$4:$I$101,2,0),""))))</f>
        <v/>
      </c>
      <c r="Q70" s="31" t="str">
        <f>IFERROR(VLOOKUP(D70,'Environnement,Contexte'!$B$4:$I$101,4,0),IFERROR(VLOOKUP(D70,'Sous-Traitants,Fournisseurs'!$B$4:$I$101,4,0),IFERROR(VLOOKUP(D70,'Scientifiques,Techniques'!$B$4:$I$101,4,0),IFERROR(VLOOKUP(D70,'Organisationnels,Humains'!$B$4:$I$101,4,0),""))))</f>
        <v/>
      </c>
      <c r="R70" s="31" t="str">
        <f>IFERROR(VLOOKUP(D70,'Environnement,Contexte'!$B$4:$I$101,3,0),IFERROR(VLOOKUP(D70,'Sous-Traitants,Fournisseurs'!$B$4:$I$101,3,0),IFERROR(VLOOKUP(D70,'Scientifiques,Techniques'!$B$4:$I$101,3,0),IFERROR(VLOOKUP(D70,'Organisationnels,Humains'!$B$4:$I$101,3,0),""))))</f>
        <v/>
      </c>
      <c r="S70" s="31" t="str">
        <f>MENU!$C$8</f>
        <v>WELDEC PSM</v>
      </c>
      <c r="T70" s="31" t="str">
        <f t="shared" si="19"/>
        <v/>
      </c>
      <c r="U70" s="31">
        <f t="shared" si="20"/>
        <v>0</v>
      </c>
      <c r="V70" s="31">
        <f t="shared" si="21"/>
        <v>0</v>
      </c>
      <c r="W70" s="129" t="e">
        <f t="shared" si="22"/>
        <v>#DIV/0!</v>
      </c>
      <c r="X70" s="31">
        <f t="shared" si="23"/>
        <v>0</v>
      </c>
      <c r="Y70" s="31">
        <f t="shared" si="24"/>
        <v>0</v>
      </c>
      <c r="Z70" s="31">
        <f t="shared" si="25"/>
        <v>0</v>
      </c>
      <c r="AA70" s="132">
        <f t="shared" si="26"/>
        <v>0</v>
      </c>
    </row>
    <row r="71" spans="1:27" ht="39.950000000000003" customHeight="1" x14ac:dyDescent="0.25">
      <c r="A71" s="2"/>
      <c r="B71" s="2"/>
      <c r="C71" s="90"/>
      <c r="D71" s="91" t="str">
        <f>IFERROR(VLOOKUP(C71,'Environnement,Contexte'!$A$4:$M$101,2,0),IFERROR(VLOOKUP(C71,'Sous-Traitants,Fournisseurs'!$A$4:$M$101,2,0),IFERROR(VLOOKUP(C71,'Scientifiques,Techniques'!$A$4:$M$101,2,0),IFERROR(VLOOKUP(C71,'Organisationnels,Humains'!$A$4:$M$101,2,0),""))))</f>
        <v/>
      </c>
      <c r="E71" s="91" t="str">
        <f>IFERROR(VLOOKUP(D71,'Environnement,Contexte'!$B$4:$M$101,12,0),IFERROR(VLOOKUP(D71,'Sous-Traitants,Fournisseurs'!$B$4:$M$101,12,0),IFERROR(VLOOKUP(D71,'Scientifiques,Techniques'!$B$4:$M$101,12,0),IFERROR(VLOOKUP(D71,'Organisationnels,Humains'!$B$4:$M$101,12,0),""))))</f>
        <v/>
      </c>
      <c r="F71" s="99" t="str">
        <f>IFERROR(VLOOKUP(D71,'Environnement,Contexte'!$B$4:$I$101,8,0),IFERROR(VLOOKUP(D71,'Sous-Traitants,Fournisseurs'!$B$4:$I$101,8,0),IFERROR(VLOOKUP(D71,'Scientifiques,Techniques'!$B$4:$I$101,8,0),IFERROR(VLOOKUP(D71,'Organisationnels,Humains'!$B$4:$I$101,8,0),""))))</f>
        <v/>
      </c>
      <c r="G71" s="112"/>
      <c r="H71" s="91"/>
      <c r="I71" s="91"/>
      <c r="J71" s="91"/>
      <c r="K71" s="91"/>
      <c r="L71" s="101" t="str">
        <f t="shared" ca="1" si="18"/>
        <v/>
      </c>
      <c r="M71" s="102"/>
      <c r="N71" s="102"/>
      <c r="O71" s="92"/>
      <c r="P71" s="31" t="str">
        <f>IFERROR(VLOOKUP(D71,'Environnement,Contexte'!$B$4:$I$101,2,0),IFERROR(VLOOKUP(D71,'Sous-Traitants,Fournisseurs'!$B$4:$I$101,2,0),IFERROR(VLOOKUP(D71,'Scientifiques,Techniques'!$B$4:$I$101,2,0),IFERROR(VLOOKUP(D71,'Organisationnels,Humains'!$B$4:$I$101,2,0),""))))</f>
        <v/>
      </c>
      <c r="Q71" s="31" t="str">
        <f>IFERROR(VLOOKUP(D71,'Environnement,Contexte'!$B$4:$I$101,4,0),IFERROR(VLOOKUP(D71,'Sous-Traitants,Fournisseurs'!$B$4:$I$101,4,0),IFERROR(VLOOKUP(D71,'Scientifiques,Techniques'!$B$4:$I$101,4,0),IFERROR(VLOOKUP(D71,'Organisationnels,Humains'!$B$4:$I$101,4,0),""))))</f>
        <v/>
      </c>
      <c r="R71" s="31" t="str">
        <f>IFERROR(VLOOKUP(D71,'Environnement,Contexte'!$B$4:$I$101,3,0),IFERROR(VLOOKUP(D71,'Sous-Traitants,Fournisseurs'!$B$4:$I$101,3,0),IFERROR(VLOOKUP(D71,'Scientifiques,Techniques'!$B$4:$I$101,3,0),IFERROR(VLOOKUP(D71,'Organisationnels,Humains'!$B$4:$I$101,3,0),""))))</f>
        <v/>
      </c>
      <c r="S71" s="31" t="str">
        <f>MENU!$C$8</f>
        <v>WELDEC PSM</v>
      </c>
      <c r="T71" s="31" t="str">
        <f t="shared" si="19"/>
        <v/>
      </c>
      <c r="U71" s="31">
        <f t="shared" si="20"/>
        <v>0</v>
      </c>
      <c r="V71" s="31">
        <f t="shared" si="21"/>
        <v>0</v>
      </c>
      <c r="W71" s="129" t="e">
        <f t="shared" si="22"/>
        <v>#DIV/0!</v>
      </c>
      <c r="X71" s="31">
        <f t="shared" si="23"/>
        <v>0</v>
      </c>
      <c r="Y71" s="31">
        <f t="shared" si="24"/>
        <v>0</v>
      </c>
      <c r="Z71" s="31">
        <f t="shared" si="25"/>
        <v>0</v>
      </c>
      <c r="AA71" s="132">
        <f t="shared" si="26"/>
        <v>0</v>
      </c>
    </row>
    <row r="72" spans="1:27" ht="39.950000000000003" customHeight="1" x14ac:dyDescent="0.25">
      <c r="A72" s="2"/>
      <c r="B72" s="2"/>
      <c r="C72" s="90"/>
      <c r="D72" s="91" t="str">
        <f>IFERROR(VLOOKUP(C72,'Environnement,Contexte'!$A$4:$M$101,2,0),IFERROR(VLOOKUP(C72,'Sous-Traitants,Fournisseurs'!$A$4:$M$101,2,0),IFERROR(VLOOKUP(C72,'Scientifiques,Techniques'!$A$4:$M$101,2,0),IFERROR(VLOOKUP(C72,'Organisationnels,Humains'!$A$4:$M$101,2,0),""))))</f>
        <v/>
      </c>
      <c r="E72" s="91" t="str">
        <f>IFERROR(VLOOKUP(D72,'Environnement,Contexte'!$B$4:$M$101,12,0),IFERROR(VLOOKUP(D72,'Sous-Traitants,Fournisseurs'!$B$4:$M$101,12,0),IFERROR(VLOOKUP(D72,'Scientifiques,Techniques'!$B$4:$M$101,12,0),IFERROR(VLOOKUP(D72,'Organisationnels,Humains'!$B$4:$M$101,12,0),""))))</f>
        <v/>
      </c>
      <c r="F72" s="99" t="str">
        <f>IFERROR(VLOOKUP(D72,'Environnement,Contexte'!$B$4:$I$101,8,0),IFERROR(VLOOKUP(D72,'Sous-Traitants,Fournisseurs'!$B$4:$I$101,8,0),IFERROR(VLOOKUP(D72,'Scientifiques,Techniques'!$B$4:$I$101,8,0),IFERROR(VLOOKUP(D72,'Organisationnels,Humains'!$B$4:$I$101,8,0),""))))</f>
        <v/>
      </c>
      <c r="G72" s="112"/>
      <c r="H72" s="91"/>
      <c r="I72" s="91"/>
      <c r="J72" s="91"/>
      <c r="K72" s="91"/>
      <c r="L72" s="101" t="str">
        <f t="shared" ca="1" si="18"/>
        <v/>
      </c>
      <c r="M72" s="102"/>
      <c r="N72" s="102"/>
      <c r="O72" s="92"/>
      <c r="P72" s="31" t="str">
        <f>IFERROR(VLOOKUP(D72,'Environnement,Contexte'!$B$4:$I$101,2,0),IFERROR(VLOOKUP(D72,'Sous-Traitants,Fournisseurs'!$B$4:$I$101,2,0),IFERROR(VLOOKUP(D72,'Scientifiques,Techniques'!$B$4:$I$101,2,0),IFERROR(VLOOKUP(D72,'Organisationnels,Humains'!$B$4:$I$101,2,0),""))))</f>
        <v/>
      </c>
      <c r="Q72" s="31" t="str">
        <f>IFERROR(VLOOKUP(D72,'Environnement,Contexte'!$B$4:$I$101,4,0),IFERROR(VLOOKUP(D72,'Sous-Traitants,Fournisseurs'!$B$4:$I$101,4,0),IFERROR(VLOOKUP(D72,'Scientifiques,Techniques'!$B$4:$I$101,4,0),IFERROR(VLOOKUP(D72,'Organisationnels,Humains'!$B$4:$I$101,4,0),""))))</f>
        <v/>
      </c>
      <c r="R72" s="31" t="str">
        <f>IFERROR(VLOOKUP(D72,'Environnement,Contexte'!$B$4:$I$101,3,0),IFERROR(VLOOKUP(D72,'Sous-Traitants,Fournisseurs'!$B$4:$I$101,3,0),IFERROR(VLOOKUP(D72,'Scientifiques,Techniques'!$B$4:$I$101,3,0),IFERROR(VLOOKUP(D72,'Organisationnels,Humains'!$B$4:$I$101,3,0),""))))</f>
        <v/>
      </c>
      <c r="S72" s="31" t="str">
        <f>MENU!$C$8</f>
        <v>WELDEC PSM</v>
      </c>
      <c r="T72" s="31" t="str">
        <f t="shared" si="19"/>
        <v/>
      </c>
      <c r="U72" s="31">
        <f t="shared" si="20"/>
        <v>0</v>
      </c>
      <c r="V72" s="31">
        <f t="shared" si="21"/>
        <v>0</v>
      </c>
      <c r="W72" s="129" t="e">
        <f t="shared" si="22"/>
        <v>#DIV/0!</v>
      </c>
      <c r="X72" s="31">
        <f t="shared" si="23"/>
        <v>0</v>
      </c>
      <c r="Y72" s="31">
        <f t="shared" si="24"/>
        <v>0</v>
      </c>
      <c r="Z72" s="31">
        <f t="shared" si="25"/>
        <v>0</v>
      </c>
      <c r="AA72" s="132">
        <f t="shared" si="26"/>
        <v>0</v>
      </c>
    </row>
    <row r="73" spans="1:27" ht="39.950000000000003" customHeight="1" x14ac:dyDescent="0.25">
      <c r="A73" s="2"/>
      <c r="B73" s="2"/>
      <c r="C73" s="90"/>
      <c r="D73" s="91" t="str">
        <f>IFERROR(VLOOKUP(C73,'Environnement,Contexte'!$A$4:$M$101,2,0),IFERROR(VLOOKUP(C73,'Sous-Traitants,Fournisseurs'!$A$4:$M$101,2,0),IFERROR(VLOOKUP(C73,'Scientifiques,Techniques'!$A$4:$M$101,2,0),IFERROR(VLOOKUP(C73,'Organisationnels,Humains'!$A$4:$M$101,2,0),""))))</f>
        <v/>
      </c>
      <c r="E73" s="91" t="str">
        <f>IFERROR(VLOOKUP(D73,'Environnement,Contexte'!$B$4:$M$101,12,0),IFERROR(VLOOKUP(D73,'Sous-Traitants,Fournisseurs'!$B$4:$M$101,12,0),IFERROR(VLOOKUP(D73,'Scientifiques,Techniques'!$B$4:$M$101,12,0),IFERROR(VLOOKUP(D73,'Organisationnels,Humains'!$B$4:$M$101,12,0),""))))</f>
        <v/>
      </c>
      <c r="F73" s="99" t="str">
        <f>IFERROR(VLOOKUP(D73,'Environnement,Contexte'!$B$4:$I$101,8,0),IFERROR(VLOOKUP(D73,'Sous-Traitants,Fournisseurs'!$B$4:$I$101,8,0),IFERROR(VLOOKUP(D73,'Scientifiques,Techniques'!$B$4:$I$101,8,0),IFERROR(VLOOKUP(D73,'Organisationnels,Humains'!$B$4:$I$101,8,0),""))))</f>
        <v/>
      </c>
      <c r="G73" s="112"/>
      <c r="H73" s="91"/>
      <c r="I73" s="91"/>
      <c r="J73" s="91"/>
      <c r="K73" s="91"/>
      <c r="L73" s="101" t="str">
        <f t="shared" ca="1" si="18"/>
        <v/>
      </c>
      <c r="M73" s="102"/>
      <c r="N73" s="91"/>
      <c r="O73" s="92"/>
      <c r="P73" s="31" t="str">
        <f>IFERROR(VLOOKUP(D73,'Environnement,Contexte'!$B$4:$I$101,2,0),IFERROR(VLOOKUP(D73,'Sous-Traitants,Fournisseurs'!$B$4:$I$101,2,0),IFERROR(VLOOKUP(D73,'Scientifiques,Techniques'!$B$4:$I$101,2,0),IFERROR(VLOOKUP(D73,'Organisationnels,Humains'!$B$4:$I$101,2,0),""))))</f>
        <v/>
      </c>
      <c r="Q73" s="31" t="str">
        <f>IFERROR(VLOOKUP(D73,'Environnement,Contexte'!$B$4:$I$101,4,0),IFERROR(VLOOKUP(D73,'Sous-Traitants,Fournisseurs'!$B$4:$I$101,4,0),IFERROR(VLOOKUP(D73,'Scientifiques,Techniques'!$B$4:$I$101,4,0),IFERROR(VLOOKUP(D73,'Organisationnels,Humains'!$B$4:$I$101,4,0),""))))</f>
        <v/>
      </c>
      <c r="R73" s="31" t="str">
        <f>IFERROR(VLOOKUP(D73,'Environnement,Contexte'!$B$4:$I$101,3,0),IFERROR(VLOOKUP(D73,'Sous-Traitants,Fournisseurs'!$B$4:$I$101,3,0),IFERROR(VLOOKUP(D73,'Scientifiques,Techniques'!$B$4:$I$101,3,0),IFERROR(VLOOKUP(D73,'Organisationnels,Humains'!$B$4:$I$101,3,0),""))))</f>
        <v/>
      </c>
      <c r="S73" s="31" t="str">
        <f>MENU!$C$8</f>
        <v>WELDEC PSM</v>
      </c>
      <c r="T73" s="31" t="str">
        <f t="shared" si="19"/>
        <v/>
      </c>
      <c r="U73" s="31">
        <f t="shared" si="20"/>
        <v>0</v>
      </c>
      <c r="V73" s="31">
        <f t="shared" si="21"/>
        <v>0</v>
      </c>
      <c r="W73" s="129" t="e">
        <f t="shared" si="22"/>
        <v>#DIV/0!</v>
      </c>
      <c r="X73" s="31">
        <f t="shared" si="23"/>
        <v>0</v>
      </c>
      <c r="Y73" s="31">
        <f t="shared" si="24"/>
        <v>0</v>
      </c>
      <c r="Z73" s="31">
        <f t="shared" si="25"/>
        <v>0</v>
      </c>
      <c r="AA73" s="132">
        <f t="shared" si="26"/>
        <v>0</v>
      </c>
    </row>
    <row r="74" spans="1:27" ht="39.950000000000003" customHeight="1" x14ac:dyDescent="0.25">
      <c r="A74" s="2"/>
      <c r="B74" s="2"/>
      <c r="C74" s="90"/>
      <c r="D74" s="91" t="str">
        <f>IFERROR(VLOOKUP(C74,'Environnement,Contexte'!$A$4:$M$101,2,0),IFERROR(VLOOKUP(C74,'Sous-Traitants,Fournisseurs'!$A$4:$M$101,2,0),IFERROR(VLOOKUP(C74,'Scientifiques,Techniques'!$A$4:$M$101,2,0),IFERROR(VLOOKUP(C74,'Organisationnels,Humains'!$A$4:$M$101,2,0),""))))</f>
        <v/>
      </c>
      <c r="E74" s="91" t="str">
        <f>IFERROR(VLOOKUP(D74,'Environnement,Contexte'!$B$4:$M$101,12,0),IFERROR(VLOOKUP(D74,'Sous-Traitants,Fournisseurs'!$B$4:$M$101,12,0),IFERROR(VLOOKUP(D74,'Scientifiques,Techniques'!$B$4:$M$101,12,0),IFERROR(VLOOKUP(D74,'Organisationnels,Humains'!$B$4:$M$101,12,0),""))))</f>
        <v/>
      </c>
      <c r="F74" s="99" t="str">
        <f>IFERROR(VLOOKUP(D74,'Environnement,Contexte'!$B$4:$I$101,8,0),IFERROR(VLOOKUP(D74,'Sous-Traitants,Fournisseurs'!$B$4:$I$101,8,0),IFERROR(VLOOKUP(D74,'Scientifiques,Techniques'!$B$4:$I$101,8,0),IFERROR(VLOOKUP(D74,'Organisationnels,Humains'!$B$4:$I$101,8,0),""))))</f>
        <v/>
      </c>
      <c r="G74" s="112"/>
      <c r="H74" s="91"/>
      <c r="I74" s="91"/>
      <c r="J74" s="91"/>
      <c r="K74" s="91"/>
      <c r="L74" s="101" t="str">
        <f t="shared" ca="1" si="18"/>
        <v/>
      </c>
      <c r="M74" s="102"/>
      <c r="N74" s="102"/>
      <c r="O74" s="92"/>
      <c r="P74" s="31" t="str">
        <f>IFERROR(VLOOKUP(D74,'Environnement,Contexte'!$B$4:$I$101,2,0),IFERROR(VLOOKUP(D74,'Sous-Traitants,Fournisseurs'!$B$4:$I$101,2,0),IFERROR(VLOOKUP(D74,'Scientifiques,Techniques'!$B$4:$I$101,2,0),IFERROR(VLOOKUP(D74,'Organisationnels,Humains'!$B$4:$I$101,2,0),""))))</f>
        <v/>
      </c>
      <c r="Q74" s="31" t="str">
        <f>IFERROR(VLOOKUP(D74,'Environnement,Contexte'!$B$4:$I$101,4,0),IFERROR(VLOOKUP(D74,'Sous-Traitants,Fournisseurs'!$B$4:$I$101,4,0),IFERROR(VLOOKUP(D74,'Scientifiques,Techniques'!$B$4:$I$101,4,0),IFERROR(VLOOKUP(D74,'Organisationnels,Humains'!$B$4:$I$101,4,0),""))))</f>
        <v/>
      </c>
      <c r="R74" s="31" t="str">
        <f>IFERROR(VLOOKUP(D74,'Environnement,Contexte'!$B$4:$I$101,3,0),IFERROR(VLOOKUP(D74,'Sous-Traitants,Fournisseurs'!$B$4:$I$101,3,0),IFERROR(VLOOKUP(D74,'Scientifiques,Techniques'!$B$4:$I$101,3,0),IFERROR(VLOOKUP(D74,'Organisationnels,Humains'!$B$4:$I$101,3,0),""))))</f>
        <v/>
      </c>
      <c r="S74" s="31" t="str">
        <f>MENU!$C$8</f>
        <v>WELDEC PSM</v>
      </c>
      <c r="T74" s="31" t="str">
        <f t="shared" si="19"/>
        <v/>
      </c>
      <c r="U74" s="31">
        <f t="shared" si="20"/>
        <v>0</v>
      </c>
      <c r="V74" s="31">
        <f t="shared" si="21"/>
        <v>0</v>
      </c>
      <c r="W74" s="129" t="e">
        <f t="shared" si="22"/>
        <v>#DIV/0!</v>
      </c>
      <c r="X74" s="31">
        <f t="shared" si="23"/>
        <v>0</v>
      </c>
      <c r="Y74" s="31">
        <f t="shared" si="24"/>
        <v>0</v>
      </c>
      <c r="Z74" s="31">
        <f t="shared" si="25"/>
        <v>0</v>
      </c>
      <c r="AA74" s="132">
        <f t="shared" si="26"/>
        <v>0</v>
      </c>
    </row>
    <row r="75" spans="1:27" ht="39.950000000000003" customHeight="1" x14ac:dyDescent="0.25">
      <c r="A75" s="2"/>
      <c r="B75" s="2"/>
      <c r="C75" s="90"/>
      <c r="D75" s="91" t="str">
        <f>IFERROR(VLOOKUP(C75,'Environnement,Contexte'!$A$4:$M$101,2,0),IFERROR(VLOOKUP(C75,'Sous-Traitants,Fournisseurs'!$A$4:$M$101,2,0),IFERROR(VLOOKUP(C75,'Scientifiques,Techniques'!$A$4:$M$101,2,0),IFERROR(VLOOKUP(C75,'Organisationnels,Humains'!$A$4:$M$101,2,0),""))))</f>
        <v/>
      </c>
      <c r="E75" s="91" t="str">
        <f>IFERROR(VLOOKUP(D75,'Environnement,Contexte'!$B$4:$M$101,12,0),IFERROR(VLOOKUP(D75,'Sous-Traitants,Fournisseurs'!$B$4:$M$101,12,0),IFERROR(VLOOKUP(D75,'Scientifiques,Techniques'!$B$4:$M$101,12,0),IFERROR(VLOOKUP(D75,'Organisationnels,Humains'!$B$4:$M$101,12,0),""))))</f>
        <v/>
      </c>
      <c r="F75" s="99" t="str">
        <f>IFERROR(VLOOKUP(D75,'Environnement,Contexte'!$B$4:$I$101,8,0),IFERROR(VLOOKUP(D75,'Sous-Traitants,Fournisseurs'!$B$4:$I$101,8,0),IFERROR(VLOOKUP(D75,'Scientifiques,Techniques'!$B$4:$I$101,8,0),IFERROR(VLOOKUP(D75,'Organisationnels,Humains'!$B$4:$I$101,8,0),""))))</f>
        <v/>
      </c>
      <c r="G75" s="112"/>
      <c r="H75" s="91"/>
      <c r="I75" s="91"/>
      <c r="J75" s="91"/>
      <c r="K75" s="91"/>
      <c r="L75" s="101" t="str">
        <f t="shared" ca="1" si="18"/>
        <v/>
      </c>
      <c r="M75" s="102"/>
      <c r="N75" s="102"/>
      <c r="O75" s="92"/>
      <c r="P75" s="31" t="str">
        <f>IFERROR(VLOOKUP(D75,'Environnement,Contexte'!$B$4:$I$101,2,0),IFERROR(VLOOKUP(D75,'Sous-Traitants,Fournisseurs'!$B$4:$I$101,2,0),IFERROR(VLOOKUP(D75,'Scientifiques,Techniques'!$B$4:$I$101,2,0),IFERROR(VLOOKUP(D75,'Organisationnels,Humains'!$B$4:$I$101,2,0),""))))</f>
        <v/>
      </c>
      <c r="Q75" s="31" t="str">
        <f>IFERROR(VLOOKUP(D75,'Environnement,Contexte'!$B$4:$I$101,4,0),IFERROR(VLOOKUP(D75,'Sous-Traitants,Fournisseurs'!$B$4:$I$101,4,0),IFERROR(VLOOKUP(D75,'Scientifiques,Techniques'!$B$4:$I$101,4,0),IFERROR(VLOOKUP(D75,'Organisationnels,Humains'!$B$4:$I$101,4,0),""))))</f>
        <v/>
      </c>
      <c r="R75" s="31" t="str">
        <f>IFERROR(VLOOKUP(D75,'Environnement,Contexte'!$B$4:$I$101,3,0),IFERROR(VLOOKUP(D75,'Sous-Traitants,Fournisseurs'!$B$4:$I$101,3,0),IFERROR(VLOOKUP(D75,'Scientifiques,Techniques'!$B$4:$I$101,3,0),IFERROR(VLOOKUP(D75,'Organisationnels,Humains'!$B$4:$I$101,3,0),""))))</f>
        <v/>
      </c>
      <c r="S75" s="31" t="str">
        <f>MENU!$C$8</f>
        <v>WELDEC PSM</v>
      </c>
      <c r="T75" s="31" t="str">
        <f t="shared" si="19"/>
        <v/>
      </c>
      <c r="U75" s="31">
        <f t="shared" si="20"/>
        <v>0</v>
      </c>
      <c r="V75" s="31">
        <f t="shared" si="21"/>
        <v>0</v>
      </c>
      <c r="W75" s="129" t="e">
        <f t="shared" si="22"/>
        <v>#DIV/0!</v>
      </c>
      <c r="X75" s="31">
        <f t="shared" si="23"/>
        <v>0</v>
      </c>
      <c r="Y75" s="31">
        <f t="shared" si="24"/>
        <v>0</v>
      </c>
      <c r="Z75" s="31">
        <f t="shared" si="25"/>
        <v>0</v>
      </c>
      <c r="AA75" s="132">
        <f t="shared" si="26"/>
        <v>0</v>
      </c>
    </row>
    <row r="76" spans="1:27" ht="39.950000000000003" customHeight="1" x14ac:dyDescent="0.25">
      <c r="A76" s="2"/>
      <c r="B76" s="2"/>
      <c r="C76" s="90"/>
      <c r="D76" s="91" t="str">
        <f>IFERROR(VLOOKUP(C76,'Environnement,Contexte'!$A$4:$M$101,2,0),IFERROR(VLOOKUP(C76,'Sous-Traitants,Fournisseurs'!$A$4:$M$101,2,0),IFERROR(VLOOKUP(C76,'Scientifiques,Techniques'!$A$4:$M$101,2,0),IFERROR(VLOOKUP(C76,'Organisationnels,Humains'!$A$4:$M$101,2,0),""))))</f>
        <v/>
      </c>
      <c r="E76" s="91" t="str">
        <f>IFERROR(VLOOKUP(D76,'Environnement,Contexte'!$B$4:$M$101,12,0),IFERROR(VLOOKUP(D76,'Sous-Traitants,Fournisseurs'!$B$4:$M$101,12,0),IFERROR(VLOOKUP(D76,'Scientifiques,Techniques'!$B$4:$M$101,12,0),IFERROR(VLOOKUP(D76,'Organisationnels,Humains'!$B$4:$M$101,12,0),""))))</f>
        <v/>
      </c>
      <c r="F76" s="99" t="str">
        <f>IFERROR(VLOOKUP(D76,'Environnement,Contexte'!$B$4:$I$101,8,0),IFERROR(VLOOKUP(D76,'Sous-Traitants,Fournisseurs'!$B$4:$I$101,8,0),IFERROR(VLOOKUP(D76,'Scientifiques,Techniques'!$B$4:$I$101,8,0),IFERROR(VLOOKUP(D76,'Organisationnels,Humains'!$B$4:$I$101,8,0),""))))</f>
        <v/>
      </c>
      <c r="G76" s="112"/>
      <c r="H76" s="91"/>
      <c r="I76" s="91"/>
      <c r="J76" s="91"/>
      <c r="K76" s="91"/>
      <c r="L76" s="101" t="str">
        <f t="shared" ca="1" si="18"/>
        <v/>
      </c>
      <c r="M76" s="102"/>
      <c r="N76" s="102"/>
      <c r="O76" s="92"/>
      <c r="P76" s="31" t="str">
        <f>IFERROR(VLOOKUP(D76,'Environnement,Contexte'!$B$4:$I$101,2,0),IFERROR(VLOOKUP(D76,'Sous-Traitants,Fournisseurs'!$B$4:$I$101,2,0),IFERROR(VLOOKUP(D76,'Scientifiques,Techniques'!$B$4:$I$101,2,0),IFERROR(VLOOKUP(D76,'Organisationnels,Humains'!$B$4:$I$101,2,0),""))))</f>
        <v/>
      </c>
      <c r="Q76" s="31" t="str">
        <f>IFERROR(VLOOKUP(D76,'Environnement,Contexte'!$B$4:$I$101,4,0),IFERROR(VLOOKUP(D76,'Sous-Traitants,Fournisseurs'!$B$4:$I$101,4,0),IFERROR(VLOOKUP(D76,'Scientifiques,Techniques'!$B$4:$I$101,4,0),IFERROR(VLOOKUP(D76,'Organisationnels,Humains'!$B$4:$I$101,4,0),""))))</f>
        <v/>
      </c>
      <c r="R76" s="31" t="str">
        <f>IFERROR(VLOOKUP(D76,'Environnement,Contexte'!$B$4:$I$101,3,0),IFERROR(VLOOKUP(D76,'Sous-Traitants,Fournisseurs'!$B$4:$I$101,3,0),IFERROR(VLOOKUP(D76,'Scientifiques,Techniques'!$B$4:$I$101,3,0),IFERROR(VLOOKUP(D76,'Organisationnels,Humains'!$B$4:$I$101,3,0),""))))</f>
        <v/>
      </c>
      <c r="S76" s="31" t="str">
        <f>MENU!$C$8</f>
        <v>WELDEC PSM</v>
      </c>
      <c r="T76" s="31" t="str">
        <f t="shared" si="19"/>
        <v/>
      </c>
      <c r="U76" s="31">
        <f t="shared" si="20"/>
        <v>0</v>
      </c>
      <c r="V76" s="31">
        <f t="shared" si="21"/>
        <v>0</v>
      </c>
      <c r="W76" s="129" t="e">
        <f t="shared" si="22"/>
        <v>#DIV/0!</v>
      </c>
      <c r="X76" s="31">
        <f t="shared" si="23"/>
        <v>0</v>
      </c>
      <c r="Y76" s="31">
        <f t="shared" si="24"/>
        <v>0</v>
      </c>
      <c r="Z76" s="31">
        <f t="shared" si="25"/>
        <v>0</v>
      </c>
      <c r="AA76" s="132">
        <f t="shared" si="26"/>
        <v>0</v>
      </c>
    </row>
    <row r="77" spans="1:27" ht="39.950000000000003" customHeight="1" x14ac:dyDescent="0.25">
      <c r="A77" s="2"/>
      <c r="B77" s="2"/>
      <c r="C77" s="90"/>
      <c r="D77" s="91" t="str">
        <f>IFERROR(VLOOKUP(C77,'Environnement,Contexte'!$A$4:$M$101,2,0),IFERROR(VLOOKUP(C77,'Sous-Traitants,Fournisseurs'!$A$4:$M$101,2,0),IFERROR(VLOOKUP(C77,'Scientifiques,Techniques'!$A$4:$M$101,2,0),IFERROR(VLOOKUP(C77,'Organisationnels,Humains'!$A$4:$M$101,2,0),""))))</f>
        <v/>
      </c>
      <c r="E77" s="91" t="str">
        <f>IFERROR(VLOOKUP(D77,'Environnement,Contexte'!$B$4:$M$101,12,0),IFERROR(VLOOKUP(D77,'Sous-Traitants,Fournisseurs'!$B$4:$M$101,12,0),IFERROR(VLOOKUP(D77,'Scientifiques,Techniques'!$B$4:$M$101,12,0),IFERROR(VLOOKUP(D77,'Organisationnels,Humains'!$B$4:$M$101,12,0),""))))</f>
        <v/>
      </c>
      <c r="F77" s="99" t="str">
        <f>IFERROR(VLOOKUP(D77,'Environnement,Contexte'!$B$4:$I$101,8,0),IFERROR(VLOOKUP(D77,'Sous-Traitants,Fournisseurs'!$B$4:$I$101,8,0),IFERROR(VLOOKUP(D77,'Scientifiques,Techniques'!$B$4:$I$101,8,0),IFERROR(VLOOKUP(D77,'Organisationnels,Humains'!$B$4:$I$101,8,0),""))))</f>
        <v/>
      </c>
      <c r="G77" s="112"/>
      <c r="H77" s="91"/>
      <c r="I77" s="91"/>
      <c r="J77" s="91"/>
      <c r="K77" s="91"/>
      <c r="L77" s="101" t="str">
        <f t="shared" ca="1" si="18"/>
        <v/>
      </c>
      <c r="M77" s="102"/>
      <c r="N77" s="102"/>
      <c r="O77" s="92"/>
      <c r="P77" s="31" t="str">
        <f>IFERROR(VLOOKUP(D77,'Environnement,Contexte'!$B$4:$I$101,2,0),IFERROR(VLOOKUP(D77,'Sous-Traitants,Fournisseurs'!$B$4:$I$101,2,0),IFERROR(VLOOKUP(D77,'Scientifiques,Techniques'!$B$4:$I$101,2,0),IFERROR(VLOOKUP(D77,'Organisationnels,Humains'!$B$4:$I$101,2,0),""))))</f>
        <v/>
      </c>
      <c r="Q77" s="31" t="str">
        <f>IFERROR(VLOOKUP(D77,'Environnement,Contexte'!$B$4:$I$101,4,0),IFERROR(VLOOKUP(D77,'Sous-Traitants,Fournisseurs'!$B$4:$I$101,4,0),IFERROR(VLOOKUP(D77,'Scientifiques,Techniques'!$B$4:$I$101,4,0),IFERROR(VLOOKUP(D77,'Organisationnels,Humains'!$B$4:$I$101,4,0),""))))</f>
        <v/>
      </c>
      <c r="R77" s="31" t="str">
        <f>IFERROR(VLOOKUP(D77,'Environnement,Contexte'!$B$4:$I$101,3,0),IFERROR(VLOOKUP(D77,'Sous-Traitants,Fournisseurs'!$B$4:$I$101,3,0),IFERROR(VLOOKUP(D77,'Scientifiques,Techniques'!$B$4:$I$101,3,0),IFERROR(VLOOKUP(D77,'Organisationnels,Humains'!$B$4:$I$101,3,0),""))))</f>
        <v/>
      </c>
      <c r="S77" s="31" t="str">
        <f>MENU!$C$8</f>
        <v>WELDEC PSM</v>
      </c>
      <c r="T77" s="31" t="str">
        <f t="shared" si="19"/>
        <v/>
      </c>
      <c r="U77" s="31">
        <f t="shared" si="20"/>
        <v>0</v>
      </c>
      <c r="V77" s="31">
        <f t="shared" si="21"/>
        <v>0</v>
      </c>
      <c r="W77" s="129" t="e">
        <f t="shared" si="22"/>
        <v>#DIV/0!</v>
      </c>
      <c r="X77" s="31">
        <f t="shared" si="23"/>
        <v>0</v>
      </c>
      <c r="Y77" s="31">
        <f t="shared" si="24"/>
        <v>0</v>
      </c>
      <c r="Z77" s="31">
        <f t="shared" si="25"/>
        <v>0</v>
      </c>
      <c r="AA77" s="132">
        <f t="shared" si="26"/>
        <v>0</v>
      </c>
    </row>
    <row r="78" spans="1:27" ht="39.950000000000003" customHeight="1" x14ac:dyDescent="0.25">
      <c r="A78" s="2"/>
      <c r="B78" s="2"/>
      <c r="C78" s="90"/>
      <c r="D78" s="91" t="str">
        <f>IFERROR(VLOOKUP(C78,'Environnement,Contexte'!$A$4:$M$101,2,0),IFERROR(VLOOKUP(C78,'Sous-Traitants,Fournisseurs'!$A$4:$M$101,2,0),IFERROR(VLOOKUP(C78,'Scientifiques,Techniques'!$A$4:$M$101,2,0),IFERROR(VLOOKUP(C78,'Organisationnels,Humains'!$A$4:$M$101,2,0),""))))</f>
        <v/>
      </c>
      <c r="E78" s="91" t="str">
        <f>IFERROR(VLOOKUP(D78,'Environnement,Contexte'!$B$4:$M$101,12,0),IFERROR(VLOOKUP(D78,'Sous-Traitants,Fournisseurs'!$B$4:$M$101,12,0),IFERROR(VLOOKUP(D78,'Scientifiques,Techniques'!$B$4:$M$101,12,0),IFERROR(VLOOKUP(D78,'Organisationnels,Humains'!$B$4:$M$101,12,0),""))))</f>
        <v/>
      </c>
      <c r="F78" s="99" t="str">
        <f>IFERROR(VLOOKUP(D78,'Environnement,Contexte'!$B$4:$I$101,8,0),IFERROR(VLOOKUP(D78,'Sous-Traitants,Fournisseurs'!$B$4:$I$101,8,0),IFERROR(VLOOKUP(D78,'Scientifiques,Techniques'!$B$4:$I$101,8,0),IFERROR(VLOOKUP(D78,'Organisationnels,Humains'!$B$4:$I$101,8,0),""))))</f>
        <v/>
      </c>
      <c r="G78" s="112"/>
      <c r="H78" s="91"/>
      <c r="I78" s="91"/>
      <c r="J78" s="91"/>
      <c r="K78" s="91"/>
      <c r="L78" s="101" t="str">
        <f t="shared" ca="1" si="18"/>
        <v/>
      </c>
      <c r="M78" s="102"/>
      <c r="N78" s="102"/>
      <c r="O78" s="92"/>
      <c r="P78" s="31" t="str">
        <f>IFERROR(VLOOKUP(D78,'Environnement,Contexte'!$B$4:$I$101,2,0),IFERROR(VLOOKUP(D78,'Sous-Traitants,Fournisseurs'!$B$4:$I$101,2,0),IFERROR(VLOOKUP(D78,'Scientifiques,Techniques'!$B$4:$I$101,2,0),IFERROR(VLOOKUP(D78,'Organisationnels,Humains'!$B$4:$I$101,2,0),""))))</f>
        <v/>
      </c>
      <c r="Q78" s="31" t="str">
        <f>IFERROR(VLOOKUP(D78,'Environnement,Contexte'!$B$4:$I$101,4,0),IFERROR(VLOOKUP(D78,'Sous-Traitants,Fournisseurs'!$B$4:$I$101,4,0),IFERROR(VLOOKUP(D78,'Scientifiques,Techniques'!$B$4:$I$101,4,0),IFERROR(VLOOKUP(D78,'Organisationnels,Humains'!$B$4:$I$101,4,0),""))))</f>
        <v/>
      </c>
      <c r="R78" s="31" t="str">
        <f>IFERROR(VLOOKUP(D78,'Environnement,Contexte'!$B$4:$I$101,3,0),IFERROR(VLOOKUP(D78,'Sous-Traitants,Fournisseurs'!$B$4:$I$101,3,0),IFERROR(VLOOKUP(D78,'Scientifiques,Techniques'!$B$4:$I$101,3,0),IFERROR(VLOOKUP(D78,'Organisationnels,Humains'!$B$4:$I$101,3,0),""))))</f>
        <v/>
      </c>
      <c r="S78" s="31" t="str">
        <f>MENU!$C$8</f>
        <v>WELDEC PSM</v>
      </c>
      <c r="T78" s="31" t="str">
        <f t="shared" si="19"/>
        <v/>
      </c>
      <c r="U78" s="31">
        <f t="shared" si="20"/>
        <v>0</v>
      </c>
      <c r="V78" s="31">
        <f t="shared" si="21"/>
        <v>0</v>
      </c>
      <c r="W78" s="129" t="e">
        <f t="shared" si="22"/>
        <v>#DIV/0!</v>
      </c>
      <c r="X78" s="31">
        <f t="shared" si="23"/>
        <v>0</v>
      </c>
      <c r="Y78" s="31">
        <f t="shared" si="24"/>
        <v>0</v>
      </c>
      <c r="Z78" s="31">
        <f t="shared" si="25"/>
        <v>0</v>
      </c>
      <c r="AA78" s="132">
        <f t="shared" si="26"/>
        <v>0</v>
      </c>
    </row>
    <row r="79" spans="1:27" ht="39.950000000000003" customHeight="1" x14ac:dyDescent="0.25">
      <c r="A79" s="2"/>
      <c r="B79" s="2"/>
      <c r="C79" s="90"/>
      <c r="D79" s="91" t="str">
        <f>IFERROR(VLOOKUP(C79,'Environnement,Contexte'!$A$4:$M$101,2,0),IFERROR(VLOOKUP(C79,'Sous-Traitants,Fournisseurs'!$A$4:$M$101,2,0),IFERROR(VLOOKUP(C79,'Scientifiques,Techniques'!$A$4:$M$101,2,0),IFERROR(VLOOKUP(C79,'Organisationnels,Humains'!$A$4:$M$101,2,0),""))))</f>
        <v/>
      </c>
      <c r="E79" s="91" t="str">
        <f>IFERROR(VLOOKUP(D79,'Environnement,Contexte'!$B$4:$M$101,12,0),IFERROR(VLOOKUP(D79,'Sous-Traitants,Fournisseurs'!$B$4:$M$101,12,0),IFERROR(VLOOKUP(D79,'Scientifiques,Techniques'!$B$4:$M$101,12,0),IFERROR(VLOOKUP(D79,'Organisationnels,Humains'!$B$4:$M$101,12,0),""))))</f>
        <v/>
      </c>
      <c r="F79" s="99" t="str">
        <f>IFERROR(VLOOKUP(D79,'Environnement,Contexte'!$B$4:$I$101,8,0),IFERROR(VLOOKUP(D79,'Sous-Traitants,Fournisseurs'!$B$4:$I$101,8,0),IFERROR(VLOOKUP(D79,'Scientifiques,Techniques'!$B$4:$I$101,8,0),IFERROR(VLOOKUP(D79,'Organisationnels,Humains'!$B$4:$I$101,8,0),""))))</f>
        <v/>
      </c>
      <c r="G79" s="112"/>
      <c r="H79" s="91"/>
      <c r="I79" s="100"/>
      <c r="J79" s="100"/>
      <c r="K79" s="91"/>
      <c r="L79" s="101" t="str">
        <f t="shared" ca="1" si="18"/>
        <v/>
      </c>
      <c r="M79" s="102"/>
      <c r="N79" s="102"/>
      <c r="O79" s="92"/>
      <c r="P79" s="31" t="str">
        <f>IFERROR(VLOOKUP(D79,'Environnement,Contexte'!$B$4:$I$101,2,0),IFERROR(VLOOKUP(D79,'Sous-Traitants,Fournisseurs'!$B$4:$I$101,2,0),IFERROR(VLOOKUP(D79,'Scientifiques,Techniques'!$B$4:$I$101,2,0),IFERROR(VLOOKUP(D79,'Organisationnels,Humains'!$B$4:$I$101,2,0),""))))</f>
        <v/>
      </c>
      <c r="Q79" s="31" t="str">
        <f>IFERROR(VLOOKUP(D79,'Environnement,Contexte'!$B$4:$I$101,4,0),IFERROR(VLOOKUP(D79,'Sous-Traitants,Fournisseurs'!$B$4:$I$101,4,0),IFERROR(VLOOKUP(D79,'Scientifiques,Techniques'!$B$4:$I$101,4,0),IFERROR(VLOOKUP(D79,'Organisationnels,Humains'!$B$4:$I$101,4,0),""))))</f>
        <v/>
      </c>
      <c r="R79" s="31" t="str">
        <f>IFERROR(VLOOKUP(D79,'Environnement,Contexte'!$B$4:$I$101,3,0),IFERROR(VLOOKUP(D79,'Sous-Traitants,Fournisseurs'!$B$4:$I$101,3,0),IFERROR(VLOOKUP(D79,'Scientifiques,Techniques'!$B$4:$I$101,3,0),IFERROR(VLOOKUP(D79,'Organisationnels,Humains'!$B$4:$I$101,3,0),""))))</f>
        <v/>
      </c>
      <c r="S79" s="31" t="str">
        <f>MENU!$C$8</f>
        <v>WELDEC PSM</v>
      </c>
      <c r="T79" s="31" t="str">
        <f t="shared" si="19"/>
        <v/>
      </c>
      <c r="U79" s="31">
        <f t="shared" si="20"/>
        <v>0</v>
      </c>
      <c r="V79" s="31">
        <f t="shared" si="21"/>
        <v>0</v>
      </c>
      <c r="W79" s="129" t="e">
        <f t="shared" si="22"/>
        <v>#DIV/0!</v>
      </c>
      <c r="X79" s="31">
        <f t="shared" si="23"/>
        <v>0</v>
      </c>
      <c r="Y79" s="31">
        <f t="shared" si="24"/>
        <v>0</v>
      </c>
      <c r="Z79" s="31">
        <f t="shared" si="25"/>
        <v>0</v>
      </c>
      <c r="AA79" s="132">
        <f t="shared" si="26"/>
        <v>0</v>
      </c>
    </row>
    <row r="80" spans="1:27" ht="39.950000000000003" customHeight="1" x14ac:dyDescent="0.25">
      <c r="A80" s="2"/>
      <c r="B80" s="2"/>
      <c r="C80" s="90"/>
      <c r="D80" s="91" t="str">
        <f>IFERROR(VLOOKUP(C80,'Environnement,Contexte'!$A$4:$M$101,2,0),IFERROR(VLOOKUP(C80,'Sous-Traitants,Fournisseurs'!$A$4:$M$101,2,0),IFERROR(VLOOKUP(C80,'Scientifiques,Techniques'!$A$4:$M$101,2,0),IFERROR(VLOOKUP(C80,'Organisationnels,Humains'!$A$4:$M$101,2,0),""))))</f>
        <v/>
      </c>
      <c r="E80" s="91" t="str">
        <f>IFERROR(VLOOKUP(D80,'Environnement,Contexte'!$B$4:$M$101,12,0),IFERROR(VLOOKUP(D80,'Sous-Traitants,Fournisseurs'!$B$4:$M$101,12,0),IFERROR(VLOOKUP(D80,'Scientifiques,Techniques'!$B$4:$M$101,12,0),IFERROR(VLOOKUP(D80,'Organisationnels,Humains'!$B$4:$M$101,12,0),""))))</f>
        <v/>
      </c>
      <c r="F80" s="99" t="str">
        <f>IFERROR(VLOOKUP(D80,'Environnement,Contexte'!$B$4:$I$101,8,0),IFERROR(VLOOKUP(D80,'Sous-Traitants,Fournisseurs'!$B$4:$I$101,8,0),IFERROR(VLOOKUP(D80,'Scientifiques,Techniques'!$B$4:$I$101,8,0),IFERROR(VLOOKUP(D80,'Organisationnels,Humains'!$B$4:$I$101,8,0),""))))</f>
        <v/>
      </c>
      <c r="G80" s="112"/>
      <c r="H80" s="91"/>
      <c r="I80" s="91"/>
      <c r="J80" s="91"/>
      <c r="K80" s="91"/>
      <c r="L80" s="101" t="str">
        <f t="shared" ca="1" si="18"/>
        <v/>
      </c>
      <c r="M80" s="102"/>
      <c r="N80" s="102"/>
      <c r="O80" s="92"/>
      <c r="P80" s="31" t="str">
        <f>IFERROR(VLOOKUP(D80,'Environnement,Contexte'!$B$4:$I$101,2,0),IFERROR(VLOOKUP(D80,'Sous-Traitants,Fournisseurs'!$B$4:$I$101,2,0),IFERROR(VLOOKUP(D80,'Scientifiques,Techniques'!$B$4:$I$101,2,0),IFERROR(VLOOKUP(D80,'Organisationnels,Humains'!$B$4:$I$101,2,0),""))))</f>
        <v/>
      </c>
      <c r="Q80" s="31" t="str">
        <f>IFERROR(VLOOKUP(D80,'Environnement,Contexte'!$B$4:$I$101,4,0),IFERROR(VLOOKUP(D80,'Sous-Traitants,Fournisseurs'!$B$4:$I$101,4,0),IFERROR(VLOOKUP(D80,'Scientifiques,Techniques'!$B$4:$I$101,4,0),IFERROR(VLOOKUP(D80,'Organisationnels,Humains'!$B$4:$I$101,4,0),""))))</f>
        <v/>
      </c>
      <c r="R80" s="31" t="str">
        <f>IFERROR(VLOOKUP(D80,'Environnement,Contexte'!$B$4:$I$101,3,0),IFERROR(VLOOKUP(D80,'Sous-Traitants,Fournisseurs'!$B$4:$I$101,3,0),IFERROR(VLOOKUP(D80,'Scientifiques,Techniques'!$B$4:$I$101,3,0),IFERROR(VLOOKUP(D80,'Organisationnels,Humains'!$B$4:$I$101,3,0),""))))</f>
        <v/>
      </c>
      <c r="S80" s="31" t="str">
        <f>MENU!$C$8</f>
        <v>WELDEC PSM</v>
      </c>
      <c r="T80" s="31" t="str">
        <f t="shared" si="19"/>
        <v/>
      </c>
      <c r="U80" s="31">
        <f t="shared" si="20"/>
        <v>0</v>
      </c>
      <c r="V80" s="31">
        <f t="shared" si="21"/>
        <v>0</v>
      </c>
      <c r="W80" s="129" t="e">
        <f t="shared" si="22"/>
        <v>#DIV/0!</v>
      </c>
      <c r="X80" s="31">
        <f t="shared" si="23"/>
        <v>0</v>
      </c>
      <c r="Y80" s="31">
        <f t="shared" si="24"/>
        <v>0</v>
      </c>
      <c r="Z80" s="31">
        <f t="shared" si="25"/>
        <v>0</v>
      </c>
      <c r="AA80" s="132">
        <f t="shared" si="26"/>
        <v>0</v>
      </c>
    </row>
    <row r="81" spans="1:27" ht="39.950000000000003" customHeight="1" x14ac:dyDescent="0.25">
      <c r="A81" s="2"/>
      <c r="B81" s="2"/>
      <c r="C81" s="90"/>
      <c r="D81" s="91" t="str">
        <f>IFERROR(VLOOKUP(C81,'Environnement,Contexte'!$A$4:$M$101,2,0),IFERROR(VLOOKUP(C81,'Sous-Traitants,Fournisseurs'!$A$4:$M$101,2,0),IFERROR(VLOOKUP(C81,'Scientifiques,Techniques'!$A$4:$M$101,2,0),IFERROR(VLOOKUP(C81,'Organisationnels,Humains'!$A$4:$M$101,2,0),""))))</f>
        <v/>
      </c>
      <c r="E81" s="91" t="str">
        <f>IFERROR(VLOOKUP(D81,'Environnement,Contexte'!$B$4:$M$101,12,0),IFERROR(VLOOKUP(D81,'Sous-Traitants,Fournisseurs'!$B$4:$M$101,12,0),IFERROR(VLOOKUP(D81,'Scientifiques,Techniques'!$B$4:$M$101,12,0),IFERROR(VLOOKUP(D81,'Organisationnels,Humains'!$B$4:$M$101,12,0),""))))</f>
        <v/>
      </c>
      <c r="F81" s="99" t="str">
        <f>IFERROR(VLOOKUP(D81,'Environnement,Contexte'!$B$4:$I$101,8,0),IFERROR(VLOOKUP(D81,'Sous-Traitants,Fournisseurs'!$B$4:$I$101,8,0),IFERROR(VLOOKUP(D81,'Scientifiques,Techniques'!$B$4:$I$101,8,0),IFERROR(VLOOKUP(D81,'Organisationnels,Humains'!$B$4:$I$101,8,0),""))))</f>
        <v/>
      </c>
      <c r="G81" s="112"/>
      <c r="H81" s="91"/>
      <c r="I81" s="91"/>
      <c r="J81" s="91"/>
      <c r="K81" s="91"/>
      <c r="L81" s="101" t="str">
        <f t="shared" ca="1" si="18"/>
        <v/>
      </c>
      <c r="M81" s="102"/>
      <c r="N81" s="102"/>
      <c r="O81" s="92"/>
      <c r="P81" s="31" t="str">
        <f>IFERROR(VLOOKUP(D81,'Environnement,Contexte'!$B$4:$I$101,2,0),IFERROR(VLOOKUP(D81,'Sous-Traitants,Fournisseurs'!$B$4:$I$101,2,0),IFERROR(VLOOKUP(D81,'Scientifiques,Techniques'!$B$4:$I$101,2,0),IFERROR(VLOOKUP(D81,'Organisationnels,Humains'!$B$4:$I$101,2,0),""))))</f>
        <v/>
      </c>
      <c r="Q81" s="31" t="str">
        <f>IFERROR(VLOOKUP(D81,'Environnement,Contexte'!$B$4:$I$101,4,0),IFERROR(VLOOKUP(D81,'Sous-Traitants,Fournisseurs'!$B$4:$I$101,4,0),IFERROR(VLOOKUP(D81,'Scientifiques,Techniques'!$B$4:$I$101,4,0),IFERROR(VLOOKUP(D81,'Organisationnels,Humains'!$B$4:$I$101,4,0),""))))</f>
        <v/>
      </c>
      <c r="R81" s="31" t="str">
        <f>IFERROR(VLOOKUP(D81,'Environnement,Contexte'!$B$4:$I$101,3,0),IFERROR(VLOOKUP(D81,'Sous-Traitants,Fournisseurs'!$B$4:$I$101,3,0),IFERROR(VLOOKUP(D81,'Scientifiques,Techniques'!$B$4:$I$101,3,0),IFERROR(VLOOKUP(D81,'Organisationnels,Humains'!$B$4:$I$101,3,0),""))))</f>
        <v/>
      </c>
      <c r="S81" s="31" t="str">
        <f>MENU!$C$8</f>
        <v>WELDEC PSM</v>
      </c>
      <c r="T81" s="31" t="str">
        <f t="shared" si="19"/>
        <v/>
      </c>
      <c r="U81" s="31">
        <f t="shared" si="20"/>
        <v>0</v>
      </c>
      <c r="V81" s="31">
        <f t="shared" si="21"/>
        <v>0</v>
      </c>
      <c r="W81" s="129" t="e">
        <f t="shared" si="22"/>
        <v>#DIV/0!</v>
      </c>
      <c r="X81" s="31">
        <f t="shared" si="23"/>
        <v>0</v>
      </c>
      <c r="Y81" s="31">
        <f t="shared" si="24"/>
        <v>0</v>
      </c>
      <c r="Z81" s="31">
        <f t="shared" si="25"/>
        <v>0</v>
      </c>
      <c r="AA81" s="132">
        <f t="shared" si="26"/>
        <v>0</v>
      </c>
    </row>
    <row r="82" spans="1:27" ht="39.950000000000003" customHeight="1" x14ac:dyDescent="0.25">
      <c r="A82" s="2"/>
      <c r="B82" s="2"/>
      <c r="C82" s="90"/>
      <c r="D82" s="91" t="str">
        <f>IFERROR(VLOOKUP(C82,'Environnement,Contexte'!$A$4:$M$101,2,0),IFERROR(VLOOKUP(C82,'Sous-Traitants,Fournisseurs'!$A$4:$M$101,2,0),IFERROR(VLOOKUP(C82,'Scientifiques,Techniques'!$A$4:$M$101,2,0),IFERROR(VLOOKUP(C82,'Organisationnels,Humains'!$A$4:$M$101,2,0),""))))</f>
        <v/>
      </c>
      <c r="E82" s="91" t="str">
        <f>IFERROR(VLOOKUP(D82,'Environnement,Contexte'!$B$4:$M$101,12,0),IFERROR(VLOOKUP(D82,'Sous-Traitants,Fournisseurs'!$B$4:$M$101,12,0),IFERROR(VLOOKUP(D82,'Scientifiques,Techniques'!$B$4:$M$101,12,0),IFERROR(VLOOKUP(D82,'Organisationnels,Humains'!$B$4:$M$101,12,0),""))))</f>
        <v/>
      </c>
      <c r="F82" s="99" t="str">
        <f>IFERROR(VLOOKUP(D82,'Environnement,Contexte'!$B$4:$I$101,8,0),IFERROR(VLOOKUP(D82,'Sous-Traitants,Fournisseurs'!$B$4:$I$101,8,0),IFERROR(VLOOKUP(D82,'Scientifiques,Techniques'!$B$4:$I$101,8,0),IFERROR(VLOOKUP(D82,'Organisationnels,Humains'!$B$4:$I$101,8,0),""))))</f>
        <v/>
      </c>
      <c r="G82" s="112"/>
      <c r="H82" s="91"/>
      <c r="I82" s="91"/>
      <c r="J82" s="91"/>
      <c r="K82" s="91"/>
      <c r="L82" s="101" t="str">
        <f t="shared" ca="1" si="18"/>
        <v/>
      </c>
      <c r="M82" s="102"/>
      <c r="N82" s="102"/>
      <c r="O82" s="92"/>
      <c r="P82" s="31" t="str">
        <f>IFERROR(VLOOKUP(D82,'Environnement,Contexte'!$B$4:$I$101,2,0),IFERROR(VLOOKUP(D82,'Sous-Traitants,Fournisseurs'!$B$4:$I$101,2,0),IFERROR(VLOOKUP(D82,'Scientifiques,Techniques'!$B$4:$I$101,2,0),IFERROR(VLOOKUP(D82,'Organisationnels,Humains'!$B$4:$I$101,2,0),""))))</f>
        <v/>
      </c>
      <c r="Q82" s="31" t="str">
        <f>IFERROR(VLOOKUP(D82,'Environnement,Contexte'!$B$4:$I$101,4,0),IFERROR(VLOOKUP(D82,'Sous-Traitants,Fournisseurs'!$B$4:$I$101,4,0),IFERROR(VLOOKUP(D82,'Scientifiques,Techniques'!$B$4:$I$101,4,0),IFERROR(VLOOKUP(D82,'Organisationnels,Humains'!$B$4:$I$101,4,0),""))))</f>
        <v/>
      </c>
      <c r="R82" s="31" t="str">
        <f>IFERROR(VLOOKUP(D82,'Environnement,Contexte'!$B$4:$I$101,3,0),IFERROR(VLOOKUP(D82,'Sous-Traitants,Fournisseurs'!$B$4:$I$101,3,0),IFERROR(VLOOKUP(D82,'Scientifiques,Techniques'!$B$4:$I$101,3,0),IFERROR(VLOOKUP(D82,'Organisationnels,Humains'!$B$4:$I$101,3,0),""))))</f>
        <v/>
      </c>
      <c r="S82" s="31" t="str">
        <f>MENU!$C$8</f>
        <v>WELDEC PSM</v>
      </c>
      <c r="T82" s="31" t="str">
        <f t="shared" si="19"/>
        <v/>
      </c>
      <c r="U82" s="31">
        <f t="shared" si="20"/>
        <v>0</v>
      </c>
      <c r="V82" s="31">
        <f t="shared" si="21"/>
        <v>0</v>
      </c>
      <c r="W82" s="129" t="e">
        <f t="shared" si="22"/>
        <v>#DIV/0!</v>
      </c>
      <c r="X82" s="31">
        <f t="shared" si="23"/>
        <v>0</v>
      </c>
      <c r="Y82" s="31">
        <f t="shared" si="24"/>
        <v>0</v>
      </c>
      <c r="Z82" s="31">
        <f t="shared" si="25"/>
        <v>0</v>
      </c>
      <c r="AA82" s="132">
        <f t="shared" si="26"/>
        <v>0</v>
      </c>
    </row>
    <row r="83" spans="1:27" ht="39.950000000000003" customHeight="1" x14ac:dyDescent="0.25">
      <c r="A83" s="2"/>
      <c r="B83" s="2"/>
      <c r="C83" s="90"/>
      <c r="D83" s="91" t="str">
        <f>IFERROR(VLOOKUP(C83,'Environnement,Contexte'!$A$4:$M$101,2,0),IFERROR(VLOOKUP(C83,'Sous-Traitants,Fournisseurs'!$A$4:$M$101,2,0),IFERROR(VLOOKUP(C83,'Scientifiques,Techniques'!$A$4:$M$101,2,0),IFERROR(VLOOKUP(C83,'Organisationnels,Humains'!$A$4:$M$101,2,0),""))))</f>
        <v/>
      </c>
      <c r="E83" s="91" t="str">
        <f>IFERROR(VLOOKUP(D83,'Environnement,Contexte'!$B$4:$M$101,12,0),IFERROR(VLOOKUP(D83,'Sous-Traitants,Fournisseurs'!$B$4:$M$101,12,0),IFERROR(VLOOKUP(D83,'Scientifiques,Techniques'!$B$4:$M$101,12,0),IFERROR(VLOOKUP(D83,'Organisationnels,Humains'!$B$4:$M$101,12,0),""))))</f>
        <v/>
      </c>
      <c r="F83" s="99" t="str">
        <f>IFERROR(VLOOKUP(D83,'Environnement,Contexte'!$B$4:$I$101,8,0),IFERROR(VLOOKUP(D83,'Sous-Traitants,Fournisseurs'!$B$4:$I$101,8,0),IFERROR(VLOOKUP(D83,'Scientifiques,Techniques'!$B$4:$I$101,8,0),IFERROR(VLOOKUP(D83,'Organisationnels,Humains'!$B$4:$I$101,8,0),""))))</f>
        <v/>
      </c>
      <c r="G83" s="112"/>
      <c r="H83" s="91"/>
      <c r="I83" s="91"/>
      <c r="J83" s="91"/>
      <c r="K83" s="91"/>
      <c r="L83" s="101" t="str">
        <f t="shared" ca="1" si="18"/>
        <v/>
      </c>
      <c r="M83" s="102"/>
      <c r="N83" s="102"/>
      <c r="O83" s="92"/>
      <c r="P83" s="31" t="str">
        <f>IFERROR(VLOOKUP(D83,'Environnement,Contexte'!$B$4:$I$101,2,0),IFERROR(VLOOKUP(D83,'Sous-Traitants,Fournisseurs'!$B$4:$I$101,2,0),IFERROR(VLOOKUP(D83,'Scientifiques,Techniques'!$B$4:$I$101,2,0),IFERROR(VLOOKUP(D83,'Organisationnels,Humains'!$B$4:$I$101,2,0),""))))</f>
        <v/>
      </c>
      <c r="Q83" s="31" t="str">
        <f>IFERROR(VLOOKUP(D83,'Environnement,Contexte'!$B$4:$I$101,4,0),IFERROR(VLOOKUP(D83,'Sous-Traitants,Fournisseurs'!$B$4:$I$101,4,0),IFERROR(VLOOKUP(D83,'Scientifiques,Techniques'!$B$4:$I$101,4,0),IFERROR(VLOOKUP(D83,'Organisationnels,Humains'!$B$4:$I$101,4,0),""))))</f>
        <v/>
      </c>
      <c r="R83" s="31" t="str">
        <f>IFERROR(VLOOKUP(D83,'Environnement,Contexte'!$B$4:$I$101,3,0),IFERROR(VLOOKUP(D83,'Sous-Traitants,Fournisseurs'!$B$4:$I$101,3,0),IFERROR(VLOOKUP(D83,'Scientifiques,Techniques'!$B$4:$I$101,3,0),IFERROR(VLOOKUP(D83,'Organisationnels,Humains'!$B$4:$I$101,3,0),""))))</f>
        <v/>
      </c>
      <c r="S83" s="31" t="str">
        <f>MENU!$C$8</f>
        <v>WELDEC PSM</v>
      </c>
      <c r="T83" s="31" t="str">
        <f t="shared" si="19"/>
        <v/>
      </c>
      <c r="U83" s="31">
        <f t="shared" si="20"/>
        <v>0</v>
      </c>
      <c r="V83" s="31">
        <f t="shared" si="21"/>
        <v>0</v>
      </c>
      <c r="W83" s="129" t="e">
        <f t="shared" si="22"/>
        <v>#DIV/0!</v>
      </c>
      <c r="X83" s="31">
        <f t="shared" si="23"/>
        <v>0</v>
      </c>
      <c r="Y83" s="31">
        <f t="shared" si="24"/>
        <v>0</v>
      </c>
      <c r="Z83" s="31">
        <f t="shared" si="25"/>
        <v>0</v>
      </c>
      <c r="AA83" s="132">
        <f t="shared" si="26"/>
        <v>0</v>
      </c>
    </row>
    <row r="84" spans="1:27" ht="39.950000000000003" customHeight="1" x14ac:dyDescent="0.25">
      <c r="A84" s="2"/>
      <c r="B84" s="2"/>
      <c r="C84" s="90"/>
      <c r="D84" s="91" t="str">
        <f>IFERROR(VLOOKUP(C84,'Environnement,Contexte'!$A$4:$M$101,2,0),IFERROR(VLOOKUP(C84,'Sous-Traitants,Fournisseurs'!$A$4:$M$101,2,0),IFERROR(VLOOKUP(C84,'Scientifiques,Techniques'!$A$4:$M$101,2,0),IFERROR(VLOOKUP(C84,'Organisationnels,Humains'!$A$4:$M$101,2,0),""))))</f>
        <v/>
      </c>
      <c r="E84" s="91" t="str">
        <f>IFERROR(VLOOKUP(D84,'Environnement,Contexte'!$B$4:$M$101,12,0),IFERROR(VLOOKUP(D84,'Sous-Traitants,Fournisseurs'!$B$4:$M$101,12,0),IFERROR(VLOOKUP(D84,'Scientifiques,Techniques'!$B$4:$M$101,12,0),IFERROR(VLOOKUP(D84,'Organisationnels,Humains'!$B$4:$M$101,12,0),""))))</f>
        <v/>
      </c>
      <c r="F84" s="99" t="str">
        <f>IFERROR(VLOOKUP(D84,'Environnement,Contexte'!$B$4:$I$101,8,0),IFERROR(VLOOKUP(D84,'Sous-Traitants,Fournisseurs'!$B$4:$I$101,8,0),IFERROR(VLOOKUP(D84,'Scientifiques,Techniques'!$B$4:$I$101,8,0),IFERROR(VLOOKUP(D84,'Organisationnels,Humains'!$B$4:$I$101,8,0),""))))</f>
        <v/>
      </c>
      <c r="G84" s="112"/>
      <c r="H84" s="91"/>
      <c r="I84" s="91"/>
      <c r="J84" s="91"/>
      <c r="K84" s="91"/>
      <c r="L84" s="101" t="str">
        <f t="shared" ca="1" si="18"/>
        <v/>
      </c>
      <c r="M84" s="102"/>
      <c r="N84" s="102"/>
      <c r="O84" s="92"/>
      <c r="P84" s="31" t="str">
        <f>IFERROR(VLOOKUP(D84,'Environnement,Contexte'!$B$4:$I$101,2,0),IFERROR(VLOOKUP(D84,'Sous-Traitants,Fournisseurs'!$B$4:$I$101,2,0),IFERROR(VLOOKUP(D84,'Scientifiques,Techniques'!$B$4:$I$101,2,0),IFERROR(VLOOKUP(D84,'Organisationnels,Humains'!$B$4:$I$101,2,0),""))))</f>
        <v/>
      </c>
      <c r="Q84" s="31" t="str">
        <f>IFERROR(VLOOKUP(D84,'Environnement,Contexte'!$B$4:$I$101,4,0),IFERROR(VLOOKUP(D84,'Sous-Traitants,Fournisseurs'!$B$4:$I$101,4,0),IFERROR(VLOOKUP(D84,'Scientifiques,Techniques'!$B$4:$I$101,4,0),IFERROR(VLOOKUP(D84,'Organisationnels,Humains'!$B$4:$I$101,4,0),""))))</f>
        <v/>
      </c>
      <c r="R84" s="31" t="str">
        <f>IFERROR(VLOOKUP(D84,'Environnement,Contexte'!$B$4:$I$101,3,0),IFERROR(VLOOKUP(D84,'Sous-Traitants,Fournisseurs'!$B$4:$I$101,3,0),IFERROR(VLOOKUP(D84,'Scientifiques,Techniques'!$B$4:$I$101,3,0),IFERROR(VLOOKUP(D84,'Organisationnels,Humains'!$B$4:$I$101,3,0),""))))</f>
        <v/>
      </c>
      <c r="S84" s="31" t="str">
        <f>MENU!$C$8</f>
        <v>WELDEC PSM</v>
      </c>
      <c r="T84" s="31" t="str">
        <f t="shared" si="19"/>
        <v/>
      </c>
      <c r="U84" s="31">
        <f t="shared" si="20"/>
        <v>0</v>
      </c>
      <c r="V84" s="31">
        <f t="shared" si="21"/>
        <v>0</v>
      </c>
      <c r="W84" s="129" t="e">
        <f t="shared" si="22"/>
        <v>#DIV/0!</v>
      </c>
      <c r="X84" s="31">
        <f t="shared" si="23"/>
        <v>0</v>
      </c>
      <c r="Y84" s="31">
        <f t="shared" si="24"/>
        <v>0</v>
      </c>
      <c r="Z84" s="31">
        <f t="shared" si="25"/>
        <v>0</v>
      </c>
      <c r="AA84" s="132">
        <f t="shared" si="26"/>
        <v>0</v>
      </c>
    </row>
    <row r="85" spans="1:27" ht="39.950000000000003" customHeight="1" x14ac:dyDescent="0.25">
      <c r="A85" s="2"/>
      <c r="B85" s="2"/>
      <c r="C85" s="90"/>
      <c r="D85" s="91" t="str">
        <f>IFERROR(VLOOKUP(C85,'Environnement,Contexte'!$A$4:$M$101,2,0),IFERROR(VLOOKUP(C85,'Sous-Traitants,Fournisseurs'!$A$4:$M$101,2,0),IFERROR(VLOOKUP(C85,'Scientifiques,Techniques'!$A$4:$M$101,2,0),IFERROR(VLOOKUP(C85,'Organisationnels,Humains'!$A$4:$M$101,2,0),""))))</f>
        <v/>
      </c>
      <c r="E85" s="91" t="str">
        <f>IFERROR(VLOOKUP(D85,'Environnement,Contexte'!$B$4:$M$101,12,0),IFERROR(VLOOKUP(D85,'Sous-Traitants,Fournisseurs'!$B$4:$M$101,12,0),IFERROR(VLOOKUP(D85,'Scientifiques,Techniques'!$B$4:$M$101,12,0),IFERROR(VLOOKUP(D85,'Organisationnels,Humains'!$B$4:$M$101,12,0),""))))</f>
        <v/>
      </c>
      <c r="F85" s="99" t="str">
        <f>IFERROR(VLOOKUP(D85,'Environnement,Contexte'!$B$4:$I$101,8,0),IFERROR(VLOOKUP(D85,'Sous-Traitants,Fournisseurs'!$B$4:$I$101,8,0),IFERROR(VLOOKUP(D85,'Scientifiques,Techniques'!$B$4:$I$101,8,0),IFERROR(VLOOKUP(D85,'Organisationnels,Humains'!$B$4:$I$101,8,0),""))))</f>
        <v/>
      </c>
      <c r="G85" s="112"/>
      <c r="H85" s="91"/>
      <c r="I85" s="100"/>
      <c r="J85" s="100"/>
      <c r="K85" s="100"/>
      <c r="L85" s="101" t="str">
        <f t="shared" ca="1" si="18"/>
        <v/>
      </c>
      <c r="M85" s="102"/>
      <c r="N85" s="102"/>
      <c r="O85" s="92"/>
      <c r="P85" s="31" t="str">
        <f>IFERROR(VLOOKUP(D85,'Environnement,Contexte'!$B$4:$I$101,2,0),IFERROR(VLOOKUP(D85,'Sous-Traitants,Fournisseurs'!$B$4:$I$101,2,0),IFERROR(VLOOKUP(D85,'Scientifiques,Techniques'!$B$4:$I$101,2,0),IFERROR(VLOOKUP(D85,'Organisationnels,Humains'!$B$4:$I$101,2,0),""))))</f>
        <v/>
      </c>
      <c r="Q85" s="31" t="str">
        <f>IFERROR(VLOOKUP(D85,'Environnement,Contexte'!$B$4:$I$101,4,0),IFERROR(VLOOKUP(D85,'Sous-Traitants,Fournisseurs'!$B$4:$I$101,4,0),IFERROR(VLOOKUP(D85,'Scientifiques,Techniques'!$B$4:$I$101,4,0),IFERROR(VLOOKUP(D85,'Organisationnels,Humains'!$B$4:$I$101,4,0),""))))</f>
        <v/>
      </c>
      <c r="R85" s="31" t="str">
        <f>IFERROR(VLOOKUP(D85,'Environnement,Contexte'!$B$4:$I$101,3,0),IFERROR(VLOOKUP(D85,'Sous-Traitants,Fournisseurs'!$B$4:$I$101,3,0),IFERROR(VLOOKUP(D85,'Scientifiques,Techniques'!$B$4:$I$101,3,0),IFERROR(VLOOKUP(D85,'Organisationnels,Humains'!$B$4:$I$101,3,0),""))))</f>
        <v/>
      </c>
      <c r="S85" s="31" t="str">
        <f>MENU!$C$8</f>
        <v>WELDEC PSM</v>
      </c>
      <c r="T85" s="31" t="str">
        <f t="shared" si="19"/>
        <v/>
      </c>
      <c r="U85" s="31">
        <f t="shared" si="20"/>
        <v>0</v>
      </c>
      <c r="V85" s="31">
        <f t="shared" si="21"/>
        <v>0</v>
      </c>
      <c r="W85" s="129" t="e">
        <f t="shared" si="22"/>
        <v>#DIV/0!</v>
      </c>
      <c r="X85" s="31">
        <f t="shared" si="23"/>
        <v>0</v>
      </c>
      <c r="Y85" s="31">
        <f t="shared" si="24"/>
        <v>0</v>
      </c>
      <c r="Z85" s="31">
        <f t="shared" si="25"/>
        <v>0</v>
      </c>
      <c r="AA85" s="132">
        <f t="shared" si="26"/>
        <v>0</v>
      </c>
    </row>
    <row r="86" spans="1:27" ht="39.950000000000003" customHeight="1" x14ac:dyDescent="0.25">
      <c r="A86" s="2"/>
      <c r="B86" s="2"/>
      <c r="C86" s="90"/>
      <c r="D86" s="91" t="str">
        <f>IFERROR(VLOOKUP(C86,'Environnement,Contexte'!$A$4:$M$101,2,0),IFERROR(VLOOKUP(C86,'Sous-Traitants,Fournisseurs'!$A$4:$M$101,2,0),IFERROR(VLOOKUP(C86,'Scientifiques,Techniques'!$A$4:$M$101,2,0),IFERROR(VLOOKUP(C86,'Organisationnels,Humains'!$A$4:$M$101,2,0),""))))</f>
        <v/>
      </c>
      <c r="E86" s="91" t="str">
        <f>IFERROR(VLOOKUP(D86,'Environnement,Contexte'!$B$4:$M$101,12,0),IFERROR(VLOOKUP(D86,'Sous-Traitants,Fournisseurs'!$B$4:$M$101,12,0),IFERROR(VLOOKUP(D86,'Scientifiques,Techniques'!$B$4:$M$101,12,0),IFERROR(VLOOKUP(D86,'Organisationnels,Humains'!$B$4:$M$101,12,0),""))))</f>
        <v/>
      </c>
      <c r="F86" s="99" t="str">
        <f>IFERROR(VLOOKUP(D86,'Environnement,Contexte'!$B$4:$I$101,8,0),IFERROR(VLOOKUP(D86,'Sous-Traitants,Fournisseurs'!$B$4:$I$101,8,0),IFERROR(VLOOKUP(D86,'Scientifiques,Techniques'!$B$4:$I$101,8,0),IFERROR(VLOOKUP(D86,'Organisationnels,Humains'!$B$4:$I$101,8,0),""))))</f>
        <v/>
      </c>
      <c r="G86" s="112"/>
      <c r="H86" s="91"/>
      <c r="I86" s="100"/>
      <c r="J86" s="100"/>
      <c r="K86" s="100"/>
      <c r="L86" s="101" t="str">
        <f t="shared" ca="1" si="18"/>
        <v/>
      </c>
      <c r="M86" s="102"/>
      <c r="N86" s="102"/>
      <c r="O86" s="92"/>
      <c r="P86" s="31" t="str">
        <f>IFERROR(VLOOKUP(D86,'Environnement,Contexte'!$B$4:$I$101,2,0),IFERROR(VLOOKUP(D86,'Sous-Traitants,Fournisseurs'!$B$4:$I$101,2,0),IFERROR(VLOOKUP(D86,'Scientifiques,Techniques'!$B$4:$I$101,2,0),IFERROR(VLOOKUP(D86,'Organisationnels,Humains'!$B$4:$I$101,2,0),""))))</f>
        <v/>
      </c>
      <c r="Q86" s="31" t="str">
        <f>IFERROR(VLOOKUP(D86,'Environnement,Contexte'!$B$4:$I$101,4,0),IFERROR(VLOOKUP(D86,'Sous-Traitants,Fournisseurs'!$B$4:$I$101,4,0),IFERROR(VLOOKUP(D86,'Scientifiques,Techniques'!$B$4:$I$101,4,0),IFERROR(VLOOKUP(D86,'Organisationnels,Humains'!$B$4:$I$101,4,0),""))))</f>
        <v/>
      </c>
      <c r="R86" s="31" t="str">
        <f>IFERROR(VLOOKUP(D86,'Environnement,Contexte'!$B$4:$I$101,3,0),IFERROR(VLOOKUP(D86,'Sous-Traitants,Fournisseurs'!$B$4:$I$101,3,0),IFERROR(VLOOKUP(D86,'Scientifiques,Techniques'!$B$4:$I$101,3,0),IFERROR(VLOOKUP(D86,'Organisationnels,Humains'!$B$4:$I$101,3,0),""))))</f>
        <v/>
      </c>
      <c r="S86" s="31" t="str">
        <f>MENU!$C$8</f>
        <v>WELDEC PSM</v>
      </c>
      <c r="T86" s="31" t="str">
        <f t="shared" si="19"/>
        <v/>
      </c>
      <c r="U86" s="31">
        <f t="shared" si="20"/>
        <v>0</v>
      </c>
      <c r="V86" s="31">
        <f t="shared" si="21"/>
        <v>0</v>
      </c>
      <c r="W86" s="129" t="e">
        <f t="shared" si="22"/>
        <v>#DIV/0!</v>
      </c>
      <c r="X86" s="31">
        <f t="shared" si="23"/>
        <v>0</v>
      </c>
      <c r="Y86" s="31">
        <f t="shared" si="24"/>
        <v>0</v>
      </c>
      <c r="Z86" s="31">
        <f t="shared" si="25"/>
        <v>0</v>
      </c>
      <c r="AA86" s="132">
        <f t="shared" si="26"/>
        <v>0</v>
      </c>
    </row>
    <row r="87" spans="1:27" ht="39.950000000000003" customHeight="1" x14ac:dyDescent="0.25">
      <c r="A87" s="2"/>
      <c r="B87" s="2"/>
      <c r="C87" s="90"/>
      <c r="D87" s="91" t="str">
        <f>IFERROR(VLOOKUP(C87,'Environnement,Contexte'!$A$4:$M$101,2,0),IFERROR(VLOOKUP(C87,'Sous-Traitants,Fournisseurs'!$A$4:$M$101,2,0),IFERROR(VLOOKUP(C87,'Scientifiques,Techniques'!$A$4:$M$101,2,0),IFERROR(VLOOKUP(C87,'Organisationnels,Humains'!$A$4:$M$101,2,0),""))))</f>
        <v/>
      </c>
      <c r="E87" s="91" t="str">
        <f>IFERROR(VLOOKUP(D87,'Environnement,Contexte'!$B$4:$M$101,12,0),IFERROR(VLOOKUP(D87,'Sous-Traitants,Fournisseurs'!$B$4:$M$101,12,0),IFERROR(VLOOKUP(D87,'Scientifiques,Techniques'!$B$4:$M$101,12,0),IFERROR(VLOOKUP(D87,'Organisationnels,Humains'!$B$4:$M$101,12,0),""))))</f>
        <v/>
      </c>
      <c r="F87" s="99" t="str">
        <f>IFERROR(VLOOKUP(D87,'Environnement,Contexte'!$B$4:$I$101,8,0),IFERROR(VLOOKUP(D87,'Sous-Traitants,Fournisseurs'!$B$4:$I$101,8,0),IFERROR(VLOOKUP(D87,'Scientifiques,Techniques'!$B$4:$I$101,8,0),IFERROR(VLOOKUP(D87,'Organisationnels,Humains'!$B$4:$I$101,8,0),""))))</f>
        <v/>
      </c>
      <c r="G87" s="112"/>
      <c r="H87" s="91"/>
      <c r="I87" s="91"/>
      <c r="J87" s="91"/>
      <c r="K87" s="91"/>
      <c r="L87" s="101" t="str">
        <f t="shared" ca="1" si="18"/>
        <v/>
      </c>
      <c r="M87" s="102"/>
      <c r="N87" s="102"/>
      <c r="O87" s="92"/>
      <c r="P87" s="31" t="str">
        <f>IFERROR(VLOOKUP(D87,'Environnement,Contexte'!$B$4:$I$101,2,0),IFERROR(VLOOKUP(D87,'Sous-Traitants,Fournisseurs'!$B$4:$I$101,2,0),IFERROR(VLOOKUP(D87,'Scientifiques,Techniques'!$B$4:$I$101,2,0),IFERROR(VLOOKUP(D87,'Organisationnels,Humains'!$B$4:$I$101,2,0),""))))</f>
        <v/>
      </c>
      <c r="Q87" s="31" t="str">
        <f>IFERROR(VLOOKUP(D87,'Environnement,Contexte'!$B$4:$I$101,4,0),IFERROR(VLOOKUP(D87,'Sous-Traitants,Fournisseurs'!$B$4:$I$101,4,0),IFERROR(VLOOKUP(D87,'Scientifiques,Techniques'!$B$4:$I$101,4,0),IFERROR(VLOOKUP(D87,'Organisationnels,Humains'!$B$4:$I$101,4,0),""))))</f>
        <v/>
      </c>
      <c r="R87" s="31" t="str">
        <f>IFERROR(VLOOKUP(D87,'Environnement,Contexte'!$B$4:$I$101,3,0),IFERROR(VLOOKUP(D87,'Sous-Traitants,Fournisseurs'!$B$4:$I$101,3,0),IFERROR(VLOOKUP(D87,'Scientifiques,Techniques'!$B$4:$I$101,3,0),IFERROR(VLOOKUP(D87,'Organisationnels,Humains'!$B$4:$I$101,3,0),""))))</f>
        <v/>
      </c>
      <c r="S87" s="31" t="str">
        <f>MENU!$C$8</f>
        <v>WELDEC PSM</v>
      </c>
      <c r="T87" s="31" t="str">
        <f t="shared" si="19"/>
        <v/>
      </c>
      <c r="U87" s="31">
        <f t="shared" si="20"/>
        <v>0</v>
      </c>
      <c r="V87" s="31">
        <f t="shared" si="21"/>
        <v>0</v>
      </c>
      <c r="W87" s="129" t="e">
        <f t="shared" si="22"/>
        <v>#DIV/0!</v>
      </c>
      <c r="X87" s="31">
        <f t="shared" si="23"/>
        <v>0</v>
      </c>
      <c r="Y87" s="31">
        <f t="shared" si="24"/>
        <v>0</v>
      </c>
      <c r="Z87" s="31">
        <f t="shared" si="25"/>
        <v>0</v>
      </c>
      <c r="AA87" s="132">
        <f t="shared" si="26"/>
        <v>0</v>
      </c>
    </row>
    <row r="88" spans="1:27" ht="39.950000000000003" customHeight="1" x14ac:dyDescent="0.25">
      <c r="A88" s="2"/>
      <c r="B88" s="2"/>
      <c r="C88" s="90"/>
      <c r="D88" s="91" t="str">
        <f>IFERROR(VLOOKUP(C88,'Environnement,Contexte'!$A$4:$M$101,2,0),IFERROR(VLOOKUP(C88,'Sous-Traitants,Fournisseurs'!$A$4:$M$101,2,0),IFERROR(VLOOKUP(C88,'Scientifiques,Techniques'!$A$4:$M$101,2,0),IFERROR(VLOOKUP(C88,'Organisationnels,Humains'!$A$4:$M$101,2,0),""))))</f>
        <v/>
      </c>
      <c r="E88" s="91" t="str">
        <f>IFERROR(VLOOKUP(D88,'Environnement,Contexte'!$B$4:$M$101,12,0),IFERROR(VLOOKUP(D88,'Sous-Traitants,Fournisseurs'!$B$4:$M$101,12,0),IFERROR(VLOOKUP(D88,'Scientifiques,Techniques'!$B$4:$M$101,12,0),IFERROR(VLOOKUP(D88,'Organisationnels,Humains'!$B$4:$M$101,12,0),""))))</f>
        <v/>
      </c>
      <c r="F88" s="99" t="str">
        <f>IFERROR(VLOOKUP(D88,'Environnement,Contexte'!$B$4:$I$101,8,0),IFERROR(VLOOKUP(D88,'Sous-Traitants,Fournisseurs'!$B$4:$I$101,8,0),IFERROR(VLOOKUP(D88,'Scientifiques,Techniques'!$B$4:$I$101,8,0),IFERROR(VLOOKUP(D88,'Organisationnels,Humains'!$B$4:$I$101,8,0),""))))</f>
        <v/>
      </c>
      <c r="G88" s="112"/>
      <c r="H88" s="91"/>
      <c r="I88" s="91"/>
      <c r="J88" s="91"/>
      <c r="K88" s="91"/>
      <c r="L88" s="101" t="str">
        <f t="shared" ca="1" si="18"/>
        <v/>
      </c>
      <c r="M88" s="102"/>
      <c r="N88" s="102"/>
      <c r="O88" s="92"/>
      <c r="P88" s="31" t="str">
        <f>IFERROR(VLOOKUP(D88,'Environnement,Contexte'!$B$4:$I$101,2,0),IFERROR(VLOOKUP(D88,'Sous-Traitants,Fournisseurs'!$B$4:$I$101,2,0),IFERROR(VLOOKUP(D88,'Scientifiques,Techniques'!$B$4:$I$101,2,0),IFERROR(VLOOKUP(D88,'Organisationnels,Humains'!$B$4:$I$101,2,0),""))))</f>
        <v/>
      </c>
      <c r="Q88" s="31" t="str">
        <f>IFERROR(VLOOKUP(D88,'Environnement,Contexte'!$B$4:$I$101,4,0),IFERROR(VLOOKUP(D88,'Sous-Traitants,Fournisseurs'!$B$4:$I$101,4,0),IFERROR(VLOOKUP(D88,'Scientifiques,Techniques'!$B$4:$I$101,4,0),IFERROR(VLOOKUP(D88,'Organisationnels,Humains'!$B$4:$I$101,4,0),""))))</f>
        <v/>
      </c>
      <c r="R88" s="31" t="str">
        <f>IFERROR(VLOOKUP(D88,'Environnement,Contexte'!$B$4:$I$101,3,0),IFERROR(VLOOKUP(D88,'Sous-Traitants,Fournisseurs'!$B$4:$I$101,3,0),IFERROR(VLOOKUP(D88,'Scientifiques,Techniques'!$B$4:$I$101,3,0),IFERROR(VLOOKUP(D88,'Organisationnels,Humains'!$B$4:$I$101,3,0),""))))</f>
        <v/>
      </c>
      <c r="S88" s="31" t="str">
        <f>MENU!$C$8</f>
        <v>WELDEC PSM</v>
      </c>
      <c r="T88" s="31" t="str">
        <f t="shared" si="19"/>
        <v/>
      </c>
      <c r="U88" s="31">
        <f t="shared" si="20"/>
        <v>0</v>
      </c>
      <c r="V88" s="31">
        <f t="shared" si="21"/>
        <v>0</v>
      </c>
      <c r="W88" s="129" t="e">
        <f t="shared" si="22"/>
        <v>#DIV/0!</v>
      </c>
      <c r="X88" s="31">
        <f t="shared" si="23"/>
        <v>0</v>
      </c>
      <c r="Y88" s="31">
        <f t="shared" si="24"/>
        <v>0</v>
      </c>
      <c r="Z88" s="31">
        <f t="shared" si="25"/>
        <v>0</v>
      </c>
      <c r="AA88" s="132">
        <f t="shared" si="26"/>
        <v>0</v>
      </c>
    </row>
    <row r="89" spans="1:27" ht="39.950000000000003" customHeight="1" x14ac:dyDescent="0.25">
      <c r="A89" s="2"/>
      <c r="B89" s="2"/>
      <c r="C89" s="90"/>
      <c r="D89" s="91" t="str">
        <f>IFERROR(VLOOKUP(C89,'Environnement,Contexte'!$A$4:$M$101,2,0),IFERROR(VLOOKUP(C89,'Sous-Traitants,Fournisseurs'!$A$4:$M$101,2,0),IFERROR(VLOOKUP(C89,'Scientifiques,Techniques'!$A$4:$M$101,2,0),IFERROR(VLOOKUP(C89,'Organisationnels,Humains'!$A$4:$M$101,2,0),""))))</f>
        <v/>
      </c>
      <c r="E89" s="91" t="str">
        <f>IFERROR(VLOOKUP(D89,'Environnement,Contexte'!$B$4:$M$101,12,0),IFERROR(VLOOKUP(D89,'Sous-Traitants,Fournisseurs'!$B$4:$M$101,12,0),IFERROR(VLOOKUP(D89,'Scientifiques,Techniques'!$B$4:$M$101,12,0),IFERROR(VLOOKUP(D89,'Organisationnels,Humains'!$B$4:$M$101,12,0),""))))</f>
        <v/>
      </c>
      <c r="F89" s="99" t="str">
        <f>IFERROR(VLOOKUP(D89,'Environnement,Contexte'!$B$4:$I$101,8,0),IFERROR(VLOOKUP(D89,'Sous-Traitants,Fournisseurs'!$B$4:$I$101,8,0),IFERROR(VLOOKUP(D89,'Scientifiques,Techniques'!$B$4:$I$101,8,0),IFERROR(VLOOKUP(D89,'Organisationnels,Humains'!$B$4:$I$101,8,0),""))))</f>
        <v/>
      </c>
      <c r="G89" s="112"/>
      <c r="H89" s="91"/>
      <c r="I89" s="91"/>
      <c r="J89" s="91"/>
      <c r="K89" s="91"/>
      <c r="L89" s="101" t="str">
        <f t="shared" ca="1" si="18"/>
        <v/>
      </c>
      <c r="M89" s="102"/>
      <c r="N89" s="102"/>
      <c r="O89" s="92"/>
      <c r="P89" s="31" t="str">
        <f>IFERROR(VLOOKUP(D89,'Environnement,Contexte'!$B$4:$I$101,2,0),IFERROR(VLOOKUP(D89,'Sous-Traitants,Fournisseurs'!$B$4:$I$101,2,0),IFERROR(VLOOKUP(D89,'Scientifiques,Techniques'!$B$4:$I$101,2,0),IFERROR(VLOOKUP(D89,'Organisationnels,Humains'!$B$4:$I$101,2,0),""))))</f>
        <v/>
      </c>
      <c r="Q89" s="31" t="str">
        <f>IFERROR(VLOOKUP(D89,'Environnement,Contexte'!$B$4:$I$101,4,0),IFERROR(VLOOKUP(D89,'Sous-Traitants,Fournisseurs'!$B$4:$I$101,4,0),IFERROR(VLOOKUP(D89,'Scientifiques,Techniques'!$B$4:$I$101,4,0),IFERROR(VLOOKUP(D89,'Organisationnels,Humains'!$B$4:$I$101,4,0),""))))</f>
        <v/>
      </c>
      <c r="R89" s="31" t="str">
        <f>IFERROR(VLOOKUP(D89,'Environnement,Contexte'!$B$4:$I$101,3,0),IFERROR(VLOOKUP(D89,'Sous-Traitants,Fournisseurs'!$B$4:$I$101,3,0),IFERROR(VLOOKUP(D89,'Scientifiques,Techniques'!$B$4:$I$101,3,0),IFERROR(VLOOKUP(D89,'Organisationnels,Humains'!$B$4:$I$101,3,0),""))))</f>
        <v/>
      </c>
      <c r="S89" s="31" t="str">
        <f>MENU!$C$8</f>
        <v>WELDEC PSM</v>
      </c>
      <c r="T89" s="31" t="str">
        <f t="shared" si="19"/>
        <v/>
      </c>
      <c r="U89" s="31">
        <f t="shared" si="20"/>
        <v>0</v>
      </c>
      <c r="V89" s="31">
        <f t="shared" si="21"/>
        <v>0</v>
      </c>
      <c r="W89" s="129" t="e">
        <f t="shared" si="22"/>
        <v>#DIV/0!</v>
      </c>
      <c r="X89" s="31">
        <f t="shared" si="23"/>
        <v>0</v>
      </c>
      <c r="Y89" s="31">
        <f t="shared" si="24"/>
        <v>0</v>
      </c>
      <c r="Z89" s="31">
        <f t="shared" si="25"/>
        <v>0</v>
      </c>
      <c r="AA89" s="132">
        <f t="shared" si="26"/>
        <v>0</v>
      </c>
    </row>
    <row r="90" spans="1:27" ht="39.950000000000003" customHeight="1" x14ac:dyDescent="0.25">
      <c r="A90" s="2"/>
      <c r="B90" s="2"/>
      <c r="C90" s="90"/>
      <c r="D90" s="91" t="str">
        <f>IFERROR(VLOOKUP(C90,'Environnement,Contexte'!$A$4:$M$101,2,0),IFERROR(VLOOKUP(C90,'Sous-Traitants,Fournisseurs'!$A$4:$M$101,2,0),IFERROR(VLOOKUP(C90,'Scientifiques,Techniques'!$A$4:$M$101,2,0),IFERROR(VLOOKUP(C90,'Organisationnels,Humains'!$A$4:$M$101,2,0),""))))</f>
        <v/>
      </c>
      <c r="E90" s="91" t="str">
        <f>IFERROR(VLOOKUP(D90,'Environnement,Contexte'!$B$4:$M$101,12,0),IFERROR(VLOOKUP(D90,'Sous-Traitants,Fournisseurs'!$B$4:$M$101,12,0),IFERROR(VLOOKUP(D90,'Scientifiques,Techniques'!$B$4:$M$101,12,0),IFERROR(VLOOKUP(D90,'Organisationnels,Humains'!$B$4:$M$101,12,0),""))))</f>
        <v/>
      </c>
      <c r="F90" s="99" t="str">
        <f>IFERROR(VLOOKUP(D90,'Environnement,Contexte'!$B$4:$I$101,8,0),IFERROR(VLOOKUP(D90,'Sous-Traitants,Fournisseurs'!$B$4:$I$101,8,0),IFERROR(VLOOKUP(D90,'Scientifiques,Techniques'!$B$4:$I$101,8,0),IFERROR(VLOOKUP(D90,'Organisationnels,Humains'!$B$4:$I$101,8,0),""))))</f>
        <v/>
      </c>
      <c r="G90" s="112"/>
      <c r="H90" s="91"/>
      <c r="I90" s="100"/>
      <c r="J90" s="91"/>
      <c r="K90" s="91"/>
      <c r="L90" s="101" t="str">
        <f t="shared" ca="1" si="18"/>
        <v/>
      </c>
      <c r="M90" s="102"/>
      <c r="N90" s="102"/>
      <c r="O90" s="92"/>
      <c r="P90" s="31" t="str">
        <f>IFERROR(VLOOKUP(D90,'Environnement,Contexte'!$B$4:$I$101,2,0),IFERROR(VLOOKUP(D90,'Sous-Traitants,Fournisseurs'!$B$4:$I$101,2,0),IFERROR(VLOOKUP(D90,'Scientifiques,Techniques'!$B$4:$I$101,2,0),IFERROR(VLOOKUP(D90,'Organisationnels,Humains'!$B$4:$I$101,2,0),""))))</f>
        <v/>
      </c>
      <c r="Q90" s="31" t="str">
        <f>IFERROR(VLOOKUP(D90,'Environnement,Contexte'!$B$4:$I$101,4,0),IFERROR(VLOOKUP(D90,'Sous-Traitants,Fournisseurs'!$B$4:$I$101,4,0),IFERROR(VLOOKUP(D90,'Scientifiques,Techniques'!$B$4:$I$101,4,0),IFERROR(VLOOKUP(D90,'Organisationnels,Humains'!$B$4:$I$101,4,0),""))))</f>
        <v/>
      </c>
      <c r="R90" s="31" t="str">
        <f>IFERROR(VLOOKUP(D90,'Environnement,Contexte'!$B$4:$I$101,3,0),IFERROR(VLOOKUP(D90,'Sous-Traitants,Fournisseurs'!$B$4:$I$101,3,0),IFERROR(VLOOKUP(D90,'Scientifiques,Techniques'!$B$4:$I$101,3,0),IFERROR(VLOOKUP(D90,'Organisationnels,Humains'!$B$4:$I$101,3,0),""))))</f>
        <v/>
      </c>
      <c r="S90" s="31" t="str">
        <f>MENU!$C$8</f>
        <v>WELDEC PSM</v>
      </c>
      <c r="T90" s="31" t="str">
        <f t="shared" si="19"/>
        <v/>
      </c>
      <c r="U90" s="31">
        <f t="shared" si="20"/>
        <v>0</v>
      </c>
      <c r="V90" s="31">
        <f t="shared" si="21"/>
        <v>0</v>
      </c>
      <c r="W90" s="129" t="e">
        <f t="shared" si="22"/>
        <v>#DIV/0!</v>
      </c>
      <c r="X90" s="31">
        <f t="shared" si="23"/>
        <v>0</v>
      </c>
      <c r="Y90" s="31">
        <f t="shared" si="24"/>
        <v>0</v>
      </c>
      <c r="Z90" s="31">
        <f t="shared" si="25"/>
        <v>0</v>
      </c>
      <c r="AA90" s="132">
        <f t="shared" si="26"/>
        <v>0</v>
      </c>
    </row>
    <row r="91" spans="1:27" ht="39.950000000000003" customHeight="1" x14ac:dyDescent="0.25">
      <c r="A91" s="2"/>
      <c r="B91" s="2"/>
      <c r="C91" s="90"/>
      <c r="D91" s="91" t="str">
        <f>IFERROR(VLOOKUP(C91,'Environnement,Contexte'!$A$4:$M$101,2,0),IFERROR(VLOOKUP(C91,'Sous-Traitants,Fournisseurs'!$A$4:$M$101,2,0),IFERROR(VLOOKUP(C91,'Scientifiques,Techniques'!$A$4:$M$101,2,0),IFERROR(VLOOKUP(C91,'Organisationnels,Humains'!$A$4:$M$101,2,0),""))))</f>
        <v/>
      </c>
      <c r="E91" s="91" t="str">
        <f>IFERROR(VLOOKUP(D91,'Environnement,Contexte'!$B$4:$M$101,12,0),IFERROR(VLOOKUP(D91,'Sous-Traitants,Fournisseurs'!$B$4:$M$101,12,0),IFERROR(VLOOKUP(D91,'Scientifiques,Techniques'!$B$4:$M$101,12,0),IFERROR(VLOOKUP(D91,'Organisationnels,Humains'!$B$4:$M$101,12,0),""))))</f>
        <v/>
      </c>
      <c r="F91" s="99" t="str">
        <f>IFERROR(VLOOKUP(D91,'Environnement,Contexte'!$B$4:$I$101,8,0),IFERROR(VLOOKUP(D91,'Sous-Traitants,Fournisseurs'!$B$4:$I$101,8,0),IFERROR(VLOOKUP(D91,'Scientifiques,Techniques'!$B$4:$I$101,8,0),IFERROR(VLOOKUP(D91,'Organisationnels,Humains'!$B$4:$I$101,8,0),""))))</f>
        <v/>
      </c>
      <c r="G91" s="112"/>
      <c r="H91" s="91"/>
      <c r="I91" s="100"/>
      <c r="J91" s="100"/>
      <c r="K91" s="91"/>
      <c r="L91" s="101" t="str">
        <f t="shared" ca="1" si="18"/>
        <v/>
      </c>
      <c r="M91" s="102"/>
      <c r="N91" s="102"/>
      <c r="O91" s="92"/>
      <c r="P91" s="31" t="str">
        <f>IFERROR(VLOOKUP(D91,'Environnement,Contexte'!$B$4:$I$101,2,0),IFERROR(VLOOKUP(D91,'Sous-Traitants,Fournisseurs'!$B$4:$I$101,2,0),IFERROR(VLOOKUP(D91,'Scientifiques,Techniques'!$B$4:$I$101,2,0),IFERROR(VLOOKUP(D91,'Organisationnels,Humains'!$B$4:$I$101,2,0),""))))</f>
        <v/>
      </c>
      <c r="Q91" s="31" t="str">
        <f>IFERROR(VLOOKUP(D91,'Environnement,Contexte'!$B$4:$I$101,4,0),IFERROR(VLOOKUP(D91,'Sous-Traitants,Fournisseurs'!$B$4:$I$101,4,0),IFERROR(VLOOKUP(D91,'Scientifiques,Techniques'!$B$4:$I$101,4,0),IFERROR(VLOOKUP(D91,'Organisationnels,Humains'!$B$4:$I$101,4,0),""))))</f>
        <v/>
      </c>
      <c r="R91" s="31" t="str">
        <f>IFERROR(VLOOKUP(D91,'Environnement,Contexte'!$B$4:$I$101,3,0),IFERROR(VLOOKUP(D91,'Sous-Traitants,Fournisseurs'!$B$4:$I$101,3,0),IFERROR(VLOOKUP(D91,'Scientifiques,Techniques'!$B$4:$I$101,3,0),IFERROR(VLOOKUP(D91,'Organisationnels,Humains'!$B$4:$I$101,3,0),""))))</f>
        <v/>
      </c>
      <c r="S91" s="31" t="str">
        <f>MENU!$C$8</f>
        <v>WELDEC PSM</v>
      </c>
      <c r="T91" s="31" t="str">
        <f t="shared" si="19"/>
        <v/>
      </c>
      <c r="U91" s="31">
        <f t="shared" si="20"/>
        <v>0</v>
      </c>
      <c r="V91" s="31">
        <f t="shared" si="21"/>
        <v>0</v>
      </c>
      <c r="W91" s="129" t="e">
        <f t="shared" si="22"/>
        <v>#DIV/0!</v>
      </c>
      <c r="X91" s="31">
        <f t="shared" si="23"/>
        <v>0</v>
      </c>
      <c r="Y91" s="31">
        <f t="shared" si="24"/>
        <v>0</v>
      </c>
      <c r="Z91" s="31">
        <f t="shared" si="25"/>
        <v>0</v>
      </c>
      <c r="AA91" s="132">
        <f t="shared" si="26"/>
        <v>0</v>
      </c>
    </row>
    <row r="92" spans="1:27" ht="39.950000000000003" customHeight="1" x14ac:dyDescent="0.25">
      <c r="A92" s="2"/>
      <c r="B92" s="2"/>
      <c r="C92" s="90"/>
      <c r="D92" s="91" t="str">
        <f>IFERROR(VLOOKUP(C92,'Environnement,Contexte'!$A$4:$M$101,2,0),IFERROR(VLOOKUP(C92,'Sous-Traitants,Fournisseurs'!$A$4:$M$101,2,0),IFERROR(VLOOKUP(C92,'Scientifiques,Techniques'!$A$4:$M$101,2,0),IFERROR(VLOOKUP(C92,'Organisationnels,Humains'!$A$4:$M$101,2,0),""))))</f>
        <v/>
      </c>
      <c r="E92" s="91" t="str">
        <f>IFERROR(VLOOKUP(D92,'Environnement,Contexte'!$B$4:$M$101,12,0),IFERROR(VLOOKUP(D92,'Sous-Traitants,Fournisseurs'!$B$4:$M$101,12,0),IFERROR(VLOOKUP(D92,'Scientifiques,Techniques'!$B$4:$M$101,12,0),IFERROR(VLOOKUP(D92,'Organisationnels,Humains'!$B$4:$M$101,12,0),""))))</f>
        <v/>
      </c>
      <c r="F92" s="99" t="str">
        <f>IFERROR(VLOOKUP(D92,'Environnement,Contexte'!$B$4:$I$101,8,0),IFERROR(VLOOKUP(D92,'Sous-Traitants,Fournisseurs'!$B$4:$I$101,8,0),IFERROR(VLOOKUP(D92,'Scientifiques,Techniques'!$B$4:$I$101,8,0),IFERROR(VLOOKUP(D92,'Organisationnels,Humains'!$B$4:$I$101,8,0),""))))</f>
        <v/>
      </c>
      <c r="G92" s="112"/>
      <c r="H92" s="91"/>
      <c r="I92" s="91"/>
      <c r="J92" s="91"/>
      <c r="K92" s="91"/>
      <c r="L92" s="101" t="str">
        <f t="shared" ca="1" si="18"/>
        <v/>
      </c>
      <c r="M92" s="102"/>
      <c r="N92" s="102"/>
      <c r="O92" s="92"/>
      <c r="P92" s="31" t="str">
        <f>IFERROR(VLOOKUP(D92,'Environnement,Contexte'!$B$4:$I$101,2,0),IFERROR(VLOOKUP(D92,'Sous-Traitants,Fournisseurs'!$B$4:$I$101,2,0),IFERROR(VLOOKUP(D92,'Scientifiques,Techniques'!$B$4:$I$101,2,0),IFERROR(VLOOKUP(D92,'Organisationnels,Humains'!$B$4:$I$101,2,0),""))))</f>
        <v/>
      </c>
      <c r="Q92" s="31" t="str">
        <f>IFERROR(VLOOKUP(D92,'Environnement,Contexte'!$B$4:$I$101,4,0),IFERROR(VLOOKUP(D92,'Sous-Traitants,Fournisseurs'!$B$4:$I$101,4,0),IFERROR(VLOOKUP(D92,'Scientifiques,Techniques'!$B$4:$I$101,4,0),IFERROR(VLOOKUP(D92,'Organisationnels,Humains'!$B$4:$I$101,4,0),""))))</f>
        <v/>
      </c>
      <c r="R92" s="31" t="str">
        <f>IFERROR(VLOOKUP(D92,'Environnement,Contexte'!$B$4:$I$101,3,0),IFERROR(VLOOKUP(D92,'Sous-Traitants,Fournisseurs'!$B$4:$I$101,3,0),IFERROR(VLOOKUP(D92,'Scientifiques,Techniques'!$B$4:$I$101,3,0),IFERROR(VLOOKUP(D92,'Organisationnels,Humains'!$B$4:$I$101,3,0),""))))</f>
        <v/>
      </c>
      <c r="S92" s="31" t="str">
        <f>MENU!$C$8</f>
        <v>WELDEC PSM</v>
      </c>
      <c r="T92" s="31" t="str">
        <f t="shared" si="19"/>
        <v/>
      </c>
      <c r="U92" s="31">
        <f t="shared" si="20"/>
        <v>0</v>
      </c>
      <c r="V92" s="31">
        <f t="shared" si="21"/>
        <v>0</v>
      </c>
      <c r="W92" s="129" t="e">
        <f t="shared" si="22"/>
        <v>#DIV/0!</v>
      </c>
      <c r="X92" s="31">
        <f t="shared" si="23"/>
        <v>0</v>
      </c>
      <c r="Y92" s="31">
        <f t="shared" si="24"/>
        <v>0</v>
      </c>
      <c r="Z92" s="31">
        <f t="shared" si="25"/>
        <v>0</v>
      </c>
      <c r="AA92" s="132">
        <f t="shared" si="26"/>
        <v>0</v>
      </c>
    </row>
    <row r="93" spans="1:27" ht="39.950000000000003" customHeight="1" x14ac:dyDescent="0.25">
      <c r="A93" s="2"/>
      <c r="B93" s="2"/>
      <c r="C93" s="90"/>
      <c r="D93" s="91" t="str">
        <f>IFERROR(VLOOKUP(C93,'Environnement,Contexte'!$A$4:$M$101,2,0),IFERROR(VLOOKUP(C93,'Sous-Traitants,Fournisseurs'!$A$4:$M$101,2,0),IFERROR(VLOOKUP(C93,'Scientifiques,Techniques'!$A$4:$M$101,2,0),IFERROR(VLOOKUP(C93,'Organisationnels,Humains'!$A$4:$M$101,2,0),""))))</f>
        <v/>
      </c>
      <c r="E93" s="91" t="str">
        <f>IFERROR(VLOOKUP(D93,'Environnement,Contexte'!$B$4:$M$101,12,0),IFERROR(VLOOKUP(D93,'Sous-Traitants,Fournisseurs'!$B$4:$M$101,12,0),IFERROR(VLOOKUP(D93,'Scientifiques,Techniques'!$B$4:$M$101,12,0),IFERROR(VLOOKUP(D93,'Organisationnels,Humains'!$B$4:$M$101,12,0),""))))</f>
        <v/>
      </c>
      <c r="F93" s="99" t="str">
        <f>IFERROR(VLOOKUP(D93,'Environnement,Contexte'!$B$4:$I$101,8,0),IFERROR(VLOOKUP(D93,'Sous-Traitants,Fournisseurs'!$B$4:$I$101,8,0),IFERROR(VLOOKUP(D93,'Scientifiques,Techniques'!$B$4:$I$101,8,0),IFERROR(VLOOKUP(D93,'Organisationnels,Humains'!$B$4:$I$101,8,0),""))))</f>
        <v/>
      </c>
      <c r="G93" s="112"/>
      <c r="H93" s="91"/>
      <c r="I93" s="91"/>
      <c r="J93" s="91"/>
      <c r="K93" s="91"/>
      <c r="L93" s="101" t="str">
        <f t="shared" ca="1" si="18"/>
        <v/>
      </c>
      <c r="M93" s="91"/>
      <c r="N93" s="102"/>
      <c r="O93" s="92"/>
      <c r="P93" s="31" t="str">
        <f>IFERROR(VLOOKUP(D93,'Environnement,Contexte'!$B$4:$I$101,2,0),IFERROR(VLOOKUP(D93,'Sous-Traitants,Fournisseurs'!$B$4:$I$101,2,0),IFERROR(VLOOKUP(D93,'Scientifiques,Techniques'!$B$4:$I$101,2,0),IFERROR(VLOOKUP(D93,'Organisationnels,Humains'!$B$4:$I$101,2,0),""))))</f>
        <v/>
      </c>
      <c r="Q93" s="31" t="str">
        <f>IFERROR(VLOOKUP(D93,'Environnement,Contexte'!$B$4:$I$101,4,0),IFERROR(VLOOKUP(D93,'Sous-Traitants,Fournisseurs'!$B$4:$I$101,4,0),IFERROR(VLOOKUP(D93,'Scientifiques,Techniques'!$B$4:$I$101,4,0),IFERROR(VLOOKUP(D93,'Organisationnels,Humains'!$B$4:$I$101,4,0),""))))</f>
        <v/>
      </c>
      <c r="R93" s="31" t="str">
        <f>IFERROR(VLOOKUP(D93,'Environnement,Contexte'!$B$4:$I$101,3,0),IFERROR(VLOOKUP(D93,'Sous-Traitants,Fournisseurs'!$B$4:$I$101,3,0),IFERROR(VLOOKUP(D93,'Scientifiques,Techniques'!$B$4:$I$101,3,0),IFERROR(VLOOKUP(D93,'Organisationnels,Humains'!$B$4:$I$101,3,0),""))))</f>
        <v/>
      </c>
      <c r="S93" s="31" t="str">
        <f>MENU!$C$8</f>
        <v>WELDEC PSM</v>
      </c>
      <c r="T93" s="31" t="str">
        <f t="shared" si="19"/>
        <v/>
      </c>
      <c r="U93" s="31">
        <f t="shared" si="20"/>
        <v>0</v>
      </c>
      <c r="V93" s="31">
        <f t="shared" si="21"/>
        <v>0</v>
      </c>
      <c r="W93" s="129" t="e">
        <f t="shared" si="22"/>
        <v>#DIV/0!</v>
      </c>
      <c r="X93" s="31">
        <f t="shared" si="23"/>
        <v>0</v>
      </c>
      <c r="Y93" s="31">
        <f t="shared" si="24"/>
        <v>0</v>
      </c>
      <c r="Z93" s="31">
        <f t="shared" si="25"/>
        <v>0</v>
      </c>
      <c r="AA93" s="132">
        <f t="shared" si="26"/>
        <v>0</v>
      </c>
    </row>
    <row r="94" spans="1:27" ht="39.950000000000003" customHeight="1" x14ac:dyDescent="0.25">
      <c r="A94" s="2"/>
      <c r="B94" s="2"/>
      <c r="C94" s="90"/>
      <c r="D94" s="91" t="str">
        <f>IFERROR(VLOOKUP(C94,'Environnement,Contexte'!$A$4:$M$101,2,0),IFERROR(VLOOKUP(C94,'Sous-Traitants,Fournisseurs'!$A$4:$M$101,2,0),IFERROR(VLOOKUP(C94,'Scientifiques,Techniques'!$A$4:$M$101,2,0),IFERROR(VLOOKUP(C94,'Organisationnels,Humains'!$A$4:$M$101,2,0),""))))</f>
        <v/>
      </c>
      <c r="E94" s="91" t="str">
        <f>IFERROR(VLOOKUP(D94,'Environnement,Contexte'!$B$4:$M$101,12,0),IFERROR(VLOOKUP(D94,'Sous-Traitants,Fournisseurs'!$B$4:$M$101,12,0),IFERROR(VLOOKUP(D94,'Scientifiques,Techniques'!$B$4:$M$101,12,0),IFERROR(VLOOKUP(D94,'Organisationnels,Humains'!$B$4:$M$101,12,0),""))))</f>
        <v/>
      </c>
      <c r="F94" s="99" t="str">
        <f>IFERROR(VLOOKUP(D94,'Environnement,Contexte'!$B$4:$I$101,8,0),IFERROR(VLOOKUP(D94,'Sous-Traitants,Fournisseurs'!$B$4:$I$101,8,0),IFERROR(VLOOKUP(D94,'Scientifiques,Techniques'!$B$4:$I$101,8,0),IFERROR(VLOOKUP(D94,'Organisationnels,Humains'!$B$4:$I$101,8,0),""))))</f>
        <v/>
      </c>
      <c r="G94" s="112"/>
      <c r="H94" s="91"/>
      <c r="I94" s="91"/>
      <c r="J94" s="91"/>
      <c r="K94" s="91"/>
      <c r="L94" s="101" t="str">
        <f t="shared" ca="1" si="18"/>
        <v/>
      </c>
      <c r="M94" s="102"/>
      <c r="N94" s="102"/>
      <c r="O94" s="92"/>
      <c r="P94" s="31" t="str">
        <f>IFERROR(VLOOKUP(D94,'Environnement,Contexte'!$B$4:$I$101,2,0),IFERROR(VLOOKUP(D94,'Sous-Traitants,Fournisseurs'!$B$4:$I$101,2,0),IFERROR(VLOOKUP(D94,'Scientifiques,Techniques'!$B$4:$I$101,2,0),IFERROR(VLOOKUP(D94,'Organisationnels,Humains'!$B$4:$I$101,2,0),""))))</f>
        <v/>
      </c>
      <c r="Q94" s="31" t="str">
        <f>IFERROR(VLOOKUP(D94,'Environnement,Contexte'!$B$4:$I$101,4,0),IFERROR(VLOOKUP(D94,'Sous-Traitants,Fournisseurs'!$B$4:$I$101,4,0),IFERROR(VLOOKUP(D94,'Scientifiques,Techniques'!$B$4:$I$101,4,0),IFERROR(VLOOKUP(D94,'Organisationnels,Humains'!$B$4:$I$101,4,0),""))))</f>
        <v/>
      </c>
      <c r="R94" s="31" t="str">
        <f>IFERROR(VLOOKUP(D94,'Environnement,Contexte'!$B$4:$I$101,3,0),IFERROR(VLOOKUP(D94,'Sous-Traitants,Fournisseurs'!$B$4:$I$101,3,0),IFERROR(VLOOKUP(D94,'Scientifiques,Techniques'!$B$4:$I$101,3,0),IFERROR(VLOOKUP(D94,'Organisationnels,Humains'!$B$4:$I$101,3,0),""))))</f>
        <v/>
      </c>
      <c r="S94" s="31" t="str">
        <f>MENU!$C$8</f>
        <v>WELDEC PSM</v>
      </c>
      <c r="T94" s="31" t="str">
        <f t="shared" si="19"/>
        <v/>
      </c>
      <c r="U94" s="31">
        <f t="shared" si="20"/>
        <v>0</v>
      </c>
      <c r="V94" s="31">
        <f t="shared" si="21"/>
        <v>0</v>
      </c>
      <c r="W94" s="129" t="e">
        <f t="shared" si="22"/>
        <v>#DIV/0!</v>
      </c>
      <c r="X94" s="31">
        <f t="shared" si="23"/>
        <v>0</v>
      </c>
      <c r="Y94" s="31">
        <f t="shared" si="24"/>
        <v>0</v>
      </c>
      <c r="Z94" s="31">
        <f t="shared" si="25"/>
        <v>0</v>
      </c>
      <c r="AA94" s="132">
        <f t="shared" si="26"/>
        <v>0</v>
      </c>
    </row>
    <row r="95" spans="1:27" ht="39.950000000000003" customHeight="1" x14ac:dyDescent="0.25">
      <c r="A95" s="2"/>
      <c r="B95" s="2"/>
      <c r="C95" s="90"/>
      <c r="D95" s="91" t="str">
        <f>IFERROR(VLOOKUP(C95,'Environnement,Contexte'!$A$4:$M$101,2,0),IFERROR(VLOOKUP(C95,'Sous-Traitants,Fournisseurs'!$A$4:$M$101,2,0),IFERROR(VLOOKUP(C95,'Scientifiques,Techniques'!$A$4:$M$101,2,0),IFERROR(VLOOKUP(C95,'Organisationnels,Humains'!$A$4:$M$101,2,0),""))))</f>
        <v/>
      </c>
      <c r="E95" s="91" t="str">
        <f>IFERROR(VLOOKUP(D95,'Environnement,Contexte'!$B$4:$M$101,12,0),IFERROR(VLOOKUP(D95,'Sous-Traitants,Fournisseurs'!$B$4:$M$101,12,0),IFERROR(VLOOKUP(D95,'Scientifiques,Techniques'!$B$4:$M$101,12,0),IFERROR(VLOOKUP(D95,'Organisationnels,Humains'!$B$4:$M$101,12,0),""))))</f>
        <v/>
      </c>
      <c r="F95" s="99" t="str">
        <f>IFERROR(VLOOKUP(D95,'Environnement,Contexte'!$B$4:$I$101,8,0),IFERROR(VLOOKUP(D95,'Sous-Traitants,Fournisseurs'!$B$4:$I$101,8,0),IFERROR(VLOOKUP(D95,'Scientifiques,Techniques'!$B$4:$I$101,8,0),IFERROR(VLOOKUP(D95,'Organisationnels,Humains'!$B$4:$I$101,8,0),""))))</f>
        <v/>
      </c>
      <c r="G95" s="112"/>
      <c r="H95" s="91"/>
      <c r="I95" s="91"/>
      <c r="J95" s="91"/>
      <c r="K95" s="91"/>
      <c r="L95" s="101" t="str">
        <f t="shared" ca="1" si="18"/>
        <v/>
      </c>
      <c r="M95" s="102"/>
      <c r="N95" s="102"/>
      <c r="O95" s="92"/>
      <c r="P95" s="31" t="str">
        <f>IFERROR(VLOOKUP(D95,'Environnement,Contexte'!$B$4:$I$101,2,0),IFERROR(VLOOKUP(D95,'Sous-Traitants,Fournisseurs'!$B$4:$I$101,2,0),IFERROR(VLOOKUP(D95,'Scientifiques,Techniques'!$B$4:$I$101,2,0),IFERROR(VLOOKUP(D95,'Organisationnels,Humains'!$B$4:$I$101,2,0),""))))</f>
        <v/>
      </c>
      <c r="Q95" s="31" t="str">
        <f>IFERROR(VLOOKUP(D95,'Environnement,Contexte'!$B$4:$I$101,4,0),IFERROR(VLOOKUP(D95,'Sous-Traitants,Fournisseurs'!$B$4:$I$101,4,0),IFERROR(VLOOKUP(D95,'Scientifiques,Techniques'!$B$4:$I$101,4,0),IFERROR(VLOOKUP(D95,'Organisationnels,Humains'!$B$4:$I$101,4,0),""))))</f>
        <v/>
      </c>
      <c r="R95" s="31" t="str">
        <f>IFERROR(VLOOKUP(D95,'Environnement,Contexte'!$B$4:$I$101,3,0),IFERROR(VLOOKUP(D95,'Sous-Traitants,Fournisseurs'!$B$4:$I$101,3,0),IFERROR(VLOOKUP(D95,'Scientifiques,Techniques'!$B$4:$I$101,3,0),IFERROR(VLOOKUP(D95,'Organisationnels,Humains'!$B$4:$I$101,3,0),""))))</f>
        <v/>
      </c>
      <c r="S95" s="31" t="str">
        <f>MENU!$C$8</f>
        <v>WELDEC PSM</v>
      </c>
      <c r="T95" s="31" t="str">
        <f t="shared" si="19"/>
        <v/>
      </c>
      <c r="U95" s="31">
        <f t="shared" si="20"/>
        <v>0</v>
      </c>
      <c r="V95" s="31">
        <f t="shared" si="21"/>
        <v>0</v>
      </c>
      <c r="W95" s="129" t="e">
        <f t="shared" si="22"/>
        <v>#DIV/0!</v>
      </c>
      <c r="X95" s="31">
        <f t="shared" si="23"/>
        <v>0</v>
      </c>
      <c r="Y95" s="31">
        <f t="shared" si="24"/>
        <v>0</v>
      </c>
      <c r="Z95" s="31">
        <f t="shared" si="25"/>
        <v>0</v>
      </c>
      <c r="AA95" s="132">
        <f t="shared" si="26"/>
        <v>0</v>
      </c>
    </row>
    <row r="96" spans="1:27" ht="39.950000000000003" customHeight="1" x14ac:dyDescent="0.25">
      <c r="A96" s="2"/>
      <c r="B96" s="2"/>
      <c r="C96" s="90"/>
      <c r="D96" s="91" t="str">
        <f>IFERROR(VLOOKUP(C96,'Environnement,Contexte'!$A$4:$M$101,2,0),IFERROR(VLOOKUP(C96,'Sous-Traitants,Fournisseurs'!$A$4:$M$101,2,0),IFERROR(VLOOKUP(C96,'Scientifiques,Techniques'!$A$4:$M$101,2,0),IFERROR(VLOOKUP(C96,'Organisationnels,Humains'!$A$4:$M$101,2,0),""))))</f>
        <v/>
      </c>
      <c r="E96" s="91" t="str">
        <f>IFERROR(VLOOKUP(D96,'Environnement,Contexte'!$B$4:$M$101,12,0),IFERROR(VLOOKUP(D96,'Sous-Traitants,Fournisseurs'!$B$4:$M$101,12,0),IFERROR(VLOOKUP(D96,'Scientifiques,Techniques'!$B$4:$M$101,12,0),IFERROR(VLOOKUP(D96,'Organisationnels,Humains'!$B$4:$M$101,12,0),""))))</f>
        <v/>
      </c>
      <c r="F96" s="99" t="str">
        <f>IFERROR(VLOOKUP(D96,'Environnement,Contexte'!$B$4:$I$101,8,0),IFERROR(VLOOKUP(D96,'Sous-Traitants,Fournisseurs'!$B$4:$I$101,8,0),IFERROR(VLOOKUP(D96,'Scientifiques,Techniques'!$B$4:$I$101,8,0),IFERROR(VLOOKUP(D96,'Organisationnels,Humains'!$B$4:$I$101,8,0),""))))</f>
        <v/>
      </c>
      <c r="G96" s="112"/>
      <c r="H96" s="91"/>
      <c r="I96" s="91"/>
      <c r="J96" s="91"/>
      <c r="K96" s="91"/>
      <c r="L96" s="101" t="str">
        <f t="shared" ca="1" si="18"/>
        <v/>
      </c>
      <c r="M96" s="102"/>
      <c r="N96" s="102"/>
      <c r="O96" s="92"/>
      <c r="P96" s="31" t="str">
        <f>IFERROR(VLOOKUP(D96,'Environnement,Contexte'!$B$4:$I$101,2,0),IFERROR(VLOOKUP(D96,'Sous-Traitants,Fournisseurs'!$B$4:$I$101,2,0),IFERROR(VLOOKUP(D96,'Scientifiques,Techniques'!$B$4:$I$101,2,0),IFERROR(VLOOKUP(D96,'Organisationnels,Humains'!$B$4:$I$101,2,0),""))))</f>
        <v/>
      </c>
      <c r="Q96" s="31" t="str">
        <f>IFERROR(VLOOKUP(D96,'Environnement,Contexte'!$B$4:$I$101,4,0),IFERROR(VLOOKUP(D96,'Sous-Traitants,Fournisseurs'!$B$4:$I$101,4,0),IFERROR(VLOOKUP(D96,'Scientifiques,Techniques'!$B$4:$I$101,4,0),IFERROR(VLOOKUP(D96,'Organisationnels,Humains'!$B$4:$I$101,4,0),""))))</f>
        <v/>
      </c>
      <c r="R96" s="31" t="str">
        <f>IFERROR(VLOOKUP(D96,'Environnement,Contexte'!$B$4:$I$101,3,0),IFERROR(VLOOKUP(D96,'Sous-Traitants,Fournisseurs'!$B$4:$I$101,3,0),IFERROR(VLOOKUP(D96,'Scientifiques,Techniques'!$B$4:$I$101,3,0),IFERROR(VLOOKUP(D96,'Organisationnels,Humains'!$B$4:$I$101,3,0),""))))</f>
        <v/>
      </c>
      <c r="S96" s="31" t="str">
        <f>MENU!$C$8</f>
        <v>WELDEC PSM</v>
      </c>
      <c r="T96" s="31" t="str">
        <f t="shared" si="19"/>
        <v/>
      </c>
      <c r="U96" s="31">
        <f t="shared" si="20"/>
        <v>0</v>
      </c>
      <c r="V96" s="31">
        <f t="shared" si="21"/>
        <v>0</v>
      </c>
      <c r="W96" s="129" t="e">
        <f t="shared" si="22"/>
        <v>#DIV/0!</v>
      </c>
      <c r="X96" s="31">
        <f t="shared" si="23"/>
        <v>0</v>
      </c>
      <c r="Y96" s="31">
        <f t="shared" si="24"/>
        <v>0</v>
      </c>
      <c r="Z96" s="31">
        <f t="shared" si="25"/>
        <v>0</v>
      </c>
      <c r="AA96" s="132">
        <f t="shared" si="26"/>
        <v>0</v>
      </c>
    </row>
    <row r="97" spans="1:27" ht="39.950000000000003" customHeight="1" x14ac:dyDescent="0.25">
      <c r="A97" s="2"/>
      <c r="B97" s="2"/>
      <c r="C97" s="90"/>
      <c r="D97" s="91" t="str">
        <f>IFERROR(VLOOKUP(C97,'Environnement,Contexte'!$A$4:$M$101,2,0),IFERROR(VLOOKUP(C97,'Sous-Traitants,Fournisseurs'!$A$4:$M$101,2,0),IFERROR(VLOOKUP(C97,'Scientifiques,Techniques'!$A$4:$M$101,2,0),IFERROR(VLOOKUP(C97,'Organisationnels,Humains'!$A$4:$M$101,2,0),""))))</f>
        <v/>
      </c>
      <c r="E97" s="91" t="str">
        <f>IFERROR(VLOOKUP(D97,'Environnement,Contexte'!$B$4:$M$101,12,0),IFERROR(VLOOKUP(D97,'Sous-Traitants,Fournisseurs'!$B$4:$M$101,12,0),IFERROR(VLOOKUP(D97,'Scientifiques,Techniques'!$B$4:$M$101,12,0),IFERROR(VLOOKUP(D97,'Organisationnels,Humains'!$B$4:$M$101,12,0),""))))</f>
        <v/>
      </c>
      <c r="F97" s="99" t="str">
        <f>IFERROR(VLOOKUP(D97,'Environnement,Contexte'!$B$4:$I$101,8,0),IFERROR(VLOOKUP(D97,'Sous-Traitants,Fournisseurs'!$B$4:$I$101,8,0),IFERROR(VLOOKUP(D97,'Scientifiques,Techniques'!$B$4:$I$101,8,0),IFERROR(VLOOKUP(D97,'Organisationnels,Humains'!$B$4:$I$101,8,0),""))))</f>
        <v/>
      </c>
      <c r="G97" s="112"/>
      <c r="H97" s="91"/>
      <c r="I97" s="91"/>
      <c r="J97" s="91"/>
      <c r="K97" s="91"/>
      <c r="L97" s="101" t="str">
        <f t="shared" ca="1" si="18"/>
        <v/>
      </c>
      <c r="M97" s="91"/>
      <c r="N97" s="102"/>
      <c r="O97" s="92"/>
      <c r="P97" s="31" t="str">
        <f>IFERROR(VLOOKUP(D97,'Environnement,Contexte'!$B$4:$I$101,2,0),IFERROR(VLOOKUP(D97,'Sous-Traitants,Fournisseurs'!$B$4:$I$101,2,0),IFERROR(VLOOKUP(D97,'Scientifiques,Techniques'!$B$4:$I$101,2,0),IFERROR(VLOOKUP(D97,'Organisationnels,Humains'!$B$4:$I$101,2,0),""))))</f>
        <v/>
      </c>
      <c r="Q97" s="31" t="str">
        <f>IFERROR(VLOOKUP(D97,'Environnement,Contexte'!$B$4:$I$101,4,0),IFERROR(VLOOKUP(D97,'Sous-Traitants,Fournisseurs'!$B$4:$I$101,4,0),IFERROR(VLOOKUP(D97,'Scientifiques,Techniques'!$B$4:$I$101,4,0),IFERROR(VLOOKUP(D97,'Organisationnels,Humains'!$B$4:$I$101,4,0),""))))</f>
        <v/>
      </c>
      <c r="R97" s="31" t="str">
        <f>IFERROR(VLOOKUP(D97,'Environnement,Contexte'!$B$4:$I$101,3,0),IFERROR(VLOOKUP(D97,'Sous-Traitants,Fournisseurs'!$B$4:$I$101,3,0),IFERROR(VLOOKUP(D97,'Scientifiques,Techniques'!$B$4:$I$101,3,0),IFERROR(VLOOKUP(D97,'Organisationnels,Humains'!$B$4:$I$101,3,0),""))))</f>
        <v/>
      </c>
      <c r="S97" s="31" t="str">
        <f>MENU!$C$8</f>
        <v>WELDEC PSM</v>
      </c>
      <c r="T97" s="31" t="str">
        <f t="shared" si="19"/>
        <v/>
      </c>
      <c r="U97" s="31">
        <f t="shared" si="20"/>
        <v>0</v>
      </c>
      <c r="V97" s="31">
        <f t="shared" si="21"/>
        <v>0</v>
      </c>
      <c r="W97" s="129" t="e">
        <f t="shared" si="22"/>
        <v>#DIV/0!</v>
      </c>
      <c r="X97" s="31">
        <f t="shared" si="23"/>
        <v>0</v>
      </c>
      <c r="Y97" s="31">
        <f t="shared" si="24"/>
        <v>0</v>
      </c>
      <c r="Z97" s="31">
        <f t="shared" si="25"/>
        <v>0</v>
      </c>
      <c r="AA97" s="132">
        <f t="shared" si="26"/>
        <v>0</v>
      </c>
    </row>
    <row r="98" spans="1:27" ht="39.950000000000003" customHeight="1" x14ac:dyDescent="0.25">
      <c r="A98" s="2"/>
      <c r="B98" s="2"/>
      <c r="C98" s="90"/>
      <c r="D98" s="91" t="str">
        <f>IFERROR(VLOOKUP(C98,'Environnement,Contexte'!$A$4:$M$101,2,0),IFERROR(VLOOKUP(C98,'Sous-Traitants,Fournisseurs'!$A$4:$M$101,2,0),IFERROR(VLOOKUP(C98,'Scientifiques,Techniques'!$A$4:$M$101,2,0),IFERROR(VLOOKUP(C98,'Organisationnels,Humains'!$A$4:$M$101,2,0),""))))</f>
        <v/>
      </c>
      <c r="E98" s="91" t="str">
        <f>IFERROR(VLOOKUP(D98,'Environnement,Contexte'!$B$4:$M$101,12,0),IFERROR(VLOOKUP(D98,'Sous-Traitants,Fournisseurs'!$B$4:$M$101,12,0),IFERROR(VLOOKUP(D98,'Scientifiques,Techniques'!$B$4:$M$101,12,0),IFERROR(VLOOKUP(D98,'Organisationnels,Humains'!$B$4:$M$101,12,0),""))))</f>
        <v/>
      </c>
      <c r="F98" s="99" t="str">
        <f>IFERROR(VLOOKUP(D98,'Environnement,Contexte'!$B$4:$I$101,8,0),IFERROR(VLOOKUP(D98,'Sous-Traitants,Fournisseurs'!$B$4:$I$101,8,0),IFERROR(VLOOKUP(D98,'Scientifiques,Techniques'!$B$4:$I$101,8,0),IFERROR(VLOOKUP(D98,'Organisationnels,Humains'!$B$4:$I$101,8,0),""))))</f>
        <v/>
      </c>
      <c r="G98" s="112"/>
      <c r="H98" s="91"/>
      <c r="I98" s="91"/>
      <c r="J98" s="91"/>
      <c r="K98" s="91"/>
      <c r="L98" s="101" t="str">
        <f t="shared" ca="1" si="18"/>
        <v/>
      </c>
      <c r="M98" s="102"/>
      <c r="N98" s="102"/>
      <c r="O98" s="92"/>
      <c r="P98" s="31" t="str">
        <f>IFERROR(VLOOKUP(D98,'Environnement,Contexte'!$B$4:$I$101,2,0),IFERROR(VLOOKUP(D98,'Sous-Traitants,Fournisseurs'!$B$4:$I$101,2,0),IFERROR(VLOOKUP(D98,'Scientifiques,Techniques'!$B$4:$I$101,2,0),IFERROR(VLOOKUP(D98,'Organisationnels,Humains'!$B$4:$I$101,2,0),""))))</f>
        <v/>
      </c>
      <c r="Q98" s="31" t="str">
        <f>IFERROR(VLOOKUP(D98,'Environnement,Contexte'!$B$4:$I$101,4,0),IFERROR(VLOOKUP(D98,'Sous-Traitants,Fournisseurs'!$B$4:$I$101,4,0),IFERROR(VLOOKUP(D98,'Scientifiques,Techniques'!$B$4:$I$101,4,0),IFERROR(VLOOKUP(D98,'Organisationnels,Humains'!$B$4:$I$101,4,0),""))))</f>
        <v/>
      </c>
      <c r="R98" s="31" t="str">
        <f>IFERROR(VLOOKUP(D98,'Environnement,Contexte'!$B$4:$I$101,3,0),IFERROR(VLOOKUP(D98,'Sous-Traitants,Fournisseurs'!$B$4:$I$101,3,0),IFERROR(VLOOKUP(D98,'Scientifiques,Techniques'!$B$4:$I$101,3,0),IFERROR(VLOOKUP(D98,'Organisationnels,Humains'!$B$4:$I$101,3,0),""))))</f>
        <v/>
      </c>
      <c r="S98" s="31" t="str">
        <f>MENU!$C$8</f>
        <v>WELDEC PSM</v>
      </c>
      <c r="T98" s="31" t="str">
        <f t="shared" si="19"/>
        <v/>
      </c>
      <c r="U98" s="31">
        <f t="shared" si="20"/>
        <v>0</v>
      </c>
      <c r="V98" s="31">
        <f t="shared" si="21"/>
        <v>0</v>
      </c>
      <c r="W98" s="129" t="e">
        <f t="shared" si="22"/>
        <v>#DIV/0!</v>
      </c>
      <c r="X98" s="31">
        <f t="shared" si="23"/>
        <v>0</v>
      </c>
      <c r="Y98" s="31">
        <f t="shared" si="24"/>
        <v>0</v>
      </c>
      <c r="Z98" s="31">
        <f t="shared" si="25"/>
        <v>0</v>
      </c>
      <c r="AA98" s="132">
        <f t="shared" si="26"/>
        <v>0</v>
      </c>
    </row>
    <row r="99" spans="1:27" ht="39.950000000000003" customHeight="1" x14ac:dyDescent="0.25">
      <c r="A99" s="2"/>
      <c r="B99" s="2"/>
      <c r="C99" s="90"/>
      <c r="D99" s="91" t="str">
        <f>IFERROR(VLOOKUP(C99,'Environnement,Contexte'!$A$4:$M$101,2,0),IFERROR(VLOOKUP(C99,'Sous-Traitants,Fournisseurs'!$A$4:$M$101,2,0),IFERROR(VLOOKUP(C99,'Scientifiques,Techniques'!$A$4:$M$101,2,0),IFERROR(VLOOKUP(C99,'Organisationnels,Humains'!$A$4:$M$101,2,0),""))))</f>
        <v/>
      </c>
      <c r="E99" s="91" t="str">
        <f>IFERROR(VLOOKUP(D99,'Environnement,Contexte'!$B$4:$M$101,12,0),IFERROR(VLOOKUP(D99,'Sous-Traitants,Fournisseurs'!$B$4:$M$101,12,0),IFERROR(VLOOKUP(D99,'Scientifiques,Techniques'!$B$4:$M$101,12,0),IFERROR(VLOOKUP(D99,'Organisationnels,Humains'!$B$4:$M$101,12,0),""))))</f>
        <v/>
      </c>
      <c r="F99" s="99" t="str">
        <f>IFERROR(VLOOKUP(D99,'Environnement,Contexte'!$B$4:$I$101,8,0),IFERROR(VLOOKUP(D99,'Sous-Traitants,Fournisseurs'!$B$4:$I$101,8,0),IFERROR(VLOOKUP(D99,'Scientifiques,Techniques'!$B$4:$I$101,8,0),IFERROR(VLOOKUP(D99,'Organisationnels,Humains'!$B$4:$I$101,8,0),""))))</f>
        <v/>
      </c>
      <c r="G99" s="112"/>
      <c r="H99" s="91"/>
      <c r="I99" s="91"/>
      <c r="J99" s="91"/>
      <c r="K99" s="91"/>
      <c r="L99" s="101" t="str">
        <f t="shared" ref="L99:L130" ca="1" si="27">IF(I99="","",IF(I99&gt;TODAY(),"",IF(K99=0,IF(TODAY()&lt;=J99,"C","L"),IF(K99&lt;=J99,"J","K"))))</f>
        <v/>
      </c>
      <c r="M99" s="102"/>
      <c r="N99" s="102"/>
      <c r="O99" s="92"/>
      <c r="P99" s="31" t="str">
        <f>IFERROR(VLOOKUP(D99,'Environnement,Contexte'!$B$4:$I$101,2,0),IFERROR(VLOOKUP(D99,'Sous-Traitants,Fournisseurs'!$B$4:$I$101,2,0),IFERROR(VLOOKUP(D99,'Scientifiques,Techniques'!$B$4:$I$101,2,0),IFERROR(VLOOKUP(D99,'Organisationnels,Humains'!$B$4:$I$101,2,0),""))))</f>
        <v/>
      </c>
      <c r="Q99" s="31" t="str">
        <f>IFERROR(VLOOKUP(D99,'Environnement,Contexte'!$B$4:$I$101,4,0),IFERROR(VLOOKUP(D99,'Sous-Traitants,Fournisseurs'!$B$4:$I$101,4,0),IFERROR(VLOOKUP(D99,'Scientifiques,Techniques'!$B$4:$I$101,4,0),IFERROR(VLOOKUP(D99,'Organisationnels,Humains'!$B$4:$I$101,4,0),""))))</f>
        <v/>
      </c>
      <c r="R99" s="31" t="str">
        <f>IFERROR(VLOOKUP(D99,'Environnement,Contexte'!$B$4:$I$101,3,0),IFERROR(VLOOKUP(D99,'Sous-Traitants,Fournisseurs'!$B$4:$I$101,3,0),IFERROR(VLOOKUP(D99,'Scientifiques,Techniques'!$B$4:$I$101,3,0),IFERROR(VLOOKUP(D99,'Organisationnels,Humains'!$B$4:$I$101,3,0),""))))</f>
        <v/>
      </c>
      <c r="S99" s="31" t="str">
        <f>MENU!$C$8</f>
        <v>WELDEC PSM</v>
      </c>
      <c r="T99" s="31" t="str">
        <f t="shared" ref="T99:T130" si="28">IF(J99-I99&gt;0,J99-I99,"")</f>
        <v/>
      </c>
      <c r="U99" s="31">
        <f t="shared" ref="U99:U130" si="29">MIN(T99:T301)</f>
        <v>0</v>
      </c>
      <c r="V99" s="31">
        <f t="shared" ref="V99:V130" si="30">MAX(T99:T300)</f>
        <v>0</v>
      </c>
      <c r="W99" s="129" t="e">
        <f t="shared" ref="W99:W130" si="31">AVERAGE(T99:T300)</f>
        <v>#DIV/0!</v>
      </c>
      <c r="X99" s="31">
        <f t="shared" ref="X99:X130" si="32">COUNTIF(T99:T246,"&lt;7")</f>
        <v>0</v>
      </c>
      <c r="Y99" s="31">
        <f t="shared" ref="Y99:Y130" si="33">SUMPRODUCT((T99:T246&gt;=7)*(T99:T246&lt;=31))</f>
        <v>0</v>
      </c>
      <c r="Z99" s="31">
        <f t="shared" ref="Z99:Z130" si="34">COUNTIF(T99:T246,"&gt;31")</f>
        <v>0</v>
      </c>
      <c r="AA99" s="132">
        <f t="shared" ref="AA99:AA130" si="35">IF(F99="",0,F99)</f>
        <v>0</v>
      </c>
    </row>
    <row r="100" spans="1:27" ht="39.950000000000003" customHeight="1" x14ac:dyDescent="0.25">
      <c r="A100" s="2"/>
      <c r="B100" s="2"/>
      <c r="C100" s="90"/>
      <c r="D100" s="91" t="str">
        <f>IFERROR(VLOOKUP(C100,'Environnement,Contexte'!$A$4:$M$101,2,0),IFERROR(VLOOKUP(C100,'Sous-Traitants,Fournisseurs'!$A$4:$M$101,2,0),IFERROR(VLOOKUP(C100,'Scientifiques,Techniques'!$A$4:$M$101,2,0),IFERROR(VLOOKUP(C100,'Organisationnels,Humains'!$A$4:$M$101,2,0),""))))</f>
        <v/>
      </c>
      <c r="E100" s="91" t="str">
        <f>IFERROR(VLOOKUP(D100,'Environnement,Contexte'!$B$4:$M$101,12,0),IFERROR(VLOOKUP(D100,'Sous-Traitants,Fournisseurs'!$B$4:$M$101,12,0),IFERROR(VLOOKUP(D100,'Scientifiques,Techniques'!$B$4:$M$101,12,0),IFERROR(VLOOKUP(D100,'Organisationnels,Humains'!$B$4:$M$101,12,0),""))))</f>
        <v/>
      </c>
      <c r="F100" s="99" t="str">
        <f>IFERROR(VLOOKUP(D100,'Environnement,Contexte'!$B$4:$I$101,8,0),IFERROR(VLOOKUP(D100,'Sous-Traitants,Fournisseurs'!$B$4:$I$101,8,0),IFERROR(VLOOKUP(D100,'Scientifiques,Techniques'!$B$4:$I$101,8,0),IFERROR(VLOOKUP(D100,'Organisationnels,Humains'!$B$4:$I$101,8,0),""))))</f>
        <v/>
      </c>
      <c r="G100" s="112"/>
      <c r="H100" s="91"/>
      <c r="I100" s="91"/>
      <c r="J100" s="91"/>
      <c r="K100" s="91"/>
      <c r="L100" s="101" t="str">
        <f t="shared" ca="1" si="27"/>
        <v/>
      </c>
      <c r="M100" s="91"/>
      <c r="N100" s="102"/>
      <c r="O100" s="92"/>
      <c r="P100" s="31" t="str">
        <f>IFERROR(VLOOKUP(D100,'Environnement,Contexte'!$B$4:$I$101,2,0),IFERROR(VLOOKUP(D100,'Sous-Traitants,Fournisseurs'!$B$4:$I$101,2,0),IFERROR(VLOOKUP(D100,'Scientifiques,Techniques'!$B$4:$I$101,2,0),IFERROR(VLOOKUP(D100,'Organisationnels,Humains'!$B$4:$I$101,2,0),""))))</f>
        <v/>
      </c>
      <c r="Q100" s="31" t="str">
        <f>IFERROR(VLOOKUP(D100,'Environnement,Contexte'!$B$4:$I$101,4,0),IFERROR(VLOOKUP(D100,'Sous-Traitants,Fournisseurs'!$B$4:$I$101,4,0),IFERROR(VLOOKUP(D100,'Scientifiques,Techniques'!$B$4:$I$101,4,0),IFERROR(VLOOKUP(D100,'Organisationnels,Humains'!$B$4:$I$101,4,0),""))))</f>
        <v/>
      </c>
      <c r="R100" s="31" t="str">
        <f>IFERROR(VLOOKUP(D100,'Environnement,Contexte'!$B$4:$I$101,3,0),IFERROR(VLOOKUP(D100,'Sous-Traitants,Fournisseurs'!$B$4:$I$101,3,0),IFERROR(VLOOKUP(D100,'Scientifiques,Techniques'!$B$4:$I$101,3,0),IFERROR(VLOOKUP(D100,'Organisationnels,Humains'!$B$4:$I$101,3,0),""))))</f>
        <v/>
      </c>
      <c r="S100" s="31" t="str">
        <f>MENU!$C$8</f>
        <v>WELDEC PSM</v>
      </c>
      <c r="T100" s="31" t="str">
        <f t="shared" si="28"/>
        <v/>
      </c>
      <c r="U100" s="31">
        <f t="shared" si="29"/>
        <v>0</v>
      </c>
      <c r="V100" s="31">
        <f t="shared" si="30"/>
        <v>0</v>
      </c>
      <c r="W100" s="129" t="e">
        <f t="shared" si="31"/>
        <v>#DIV/0!</v>
      </c>
      <c r="X100" s="31">
        <f t="shared" si="32"/>
        <v>0</v>
      </c>
      <c r="Y100" s="31">
        <f t="shared" si="33"/>
        <v>0</v>
      </c>
      <c r="Z100" s="31">
        <f t="shared" si="34"/>
        <v>0</v>
      </c>
      <c r="AA100" s="132">
        <f t="shared" si="35"/>
        <v>0</v>
      </c>
    </row>
    <row r="101" spans="1:27" ht="39.950000000000003" customHeight="1" x14ac:dyDescent="0.25">
      <c r="A101" s="2"/>
      <c r="B101" s="2"/>
      <c r="C101" s="90"/>
      <c r="D101" s="91" t="str">
        <f>IFERROR(VLOOKUP(C101,'Environnement,Contexte'!$A$4:$M$101,2,0),IFERROR(VLOOKUP(C101,'Sous-Traitants,Fournisseurs'!$A$4:$M$101,2,0),IFERROR(VLOOKUP(C101,'Scientifiques,Techniques'!$A$4:$M$101,2,0),IFERROR(VLOOKUP(C101,'Organisationnels,Humains'!$A$4:$M$101,2,0),""))))</f>
        <v/>
      </c>
      <c r="E101" s="91" t="str">
        <f>IFERROR(VLOOKUP(D101,'Environnement,Contexte'!$B$4:$M$101,12,0),IFERROR(VLOOKUP(D101,'Sous-Traitants,Fournisseurs'!$B$4:$M$101,12,0),IFERROR(VLOOKUP(D101,'Scientifiques,Techniques'!$B$4:$M$101,12,0),IFERROR(VLOOKUP(D101,'Organisationnels,Humains'!$B$4:$M$101,12,0),""))))</f>
        <v/>
      </c>
      <c r="F101" s="99" t="str">
        <f>IFERROR(VLOOKUP(D101,'Environnement,Contexte'!$B$4:$I$101,8,0),IFERROR(VLOOKUP(D101,'Sous-Traitants,Fournisseurs'!$B$4:$I$101,8,0),IFERROR(VLOOKUP(D101,'Scientifiques,Techniques'!$B$4:$I$101,8,0),IFERROR(VLOOKUP(D101,'Organisationnels,Humains'!$B$4:$I$101,8,0),""))))</f>
        <v/>
      </c>
      <c r="G101" s="112"/>
      <c r="H101" s="91"/>
      <c r="I101" s="91"/>
      <c r="J101" s="91"/>
      <c r="K101" s="91"/>
      <c r="L101" s="101" t="str">
        <f t="shared" ca="1" si="27"/>
        <v/>
      </c>
      <c r="M101" s="102"/>
      <c r="N101" s="102"/>
      <c r="O101" s="92"/>
      <c r="P101" s="31" t="str">
        <f>IFERROR(VLOOKUP(D101,'Environnement,Contexte'!$B$4:$I$101,2,0),IFERROR(VLOOKUP(D101,'Sous-Traitants,Fournisseurs'!$B$4:$I$101,2,0),IFERROR(VLOOKUP(D101,'Scientifiques,Techniques'!$B$4:$I$101,2,0),IFERROR(VLOOKUP(D101,'Organisationnels,Humains'!$B$4:$I$101,2,0),""))))</f>
        <v/>
      </c>
      <c r="Q101" s="31" t="str">
        <f>IFERROR(VLOOKUP(D101,'Environnement,Contexte'!$B$4:$I$101,4,0),IFERROR(VLOOKUP(D101,'Sous-Traitants,Fournisseurs'!$B$4:$I$101,4,0),IFERROR(VLOOKUP(D101,'Scientifiques,Techniques'!$B$4:$I$101,4,0),IFERROR(VLOOKUP(D101,'Organisationnels,Humains'!$B$4:$I$101,4,0),""))))</f>
        <v/>
      </c>
      <c r="R101" s="31" t="str">
        <f>IFERROR(VLOOKUP(D101,'Environnement,Contexte'!$B$4:$I$101,3,0),IFERROR(VLOOKUP(D101,'Sous-Traitants,Fournisseurs'!$B$4:$I$101,3,0),IFERROR(VLOOKUP(D101,'Scientifiques,Techniques'!$B$4:$I$101,3,0),IFERROR(VLOOKUP(D101,'Organisationnels,Humains'!$B$4:$I$101,3,0),""))))</f>
        <v/>
      </c>
      <c r="S101" s="31" t="str">
        <f>MENU!$C$8</f>
        <v>WELDEC PSM</v>
      </c>
      <c r="T101" s="31" t="str">
        <f t="shared" si="28"/>
        <v/>
      </c>
      <c r="U101" s="31">
        <f t="shared" si="29"/>
        <v>0</v>
      </c>
      <c r="V101" s="31">
        <f t="shared" si="30"/>
        <v>0</v>
      </c>
      <c r="W101" s="129" t="e">
        <f t="shared" si="31"/>
        <v>#DIV/0!</v>
      </c>
      <c r="X101" s="31">
        <f t="shared" si="32"/>
        <v>0</v>
      </c>
      <c r="Y101" s="31">
        <f t="shared" si="33"/>
        <v>0</v>
      </c>
      <c r="Z101" s="31">
        <f t="shared" si="34"/>
        <v>0</v>
      </c>
      <c r="AA101" s="132">
        <f t="shared" si="35"/>
        <v>0</v>
      </c>
    </row>
    <row r="102" spans="1:27" ht="39.950000000000003" customHeight="1" x14ac:dyDescent="0.25">
      <c r="A102" s="2"/>
      <c r="B102" s="2"/>
      <c r="C102" s="90"/>
      <c r="D102" s="91" t="str">
        <f>IFERROR(VLOOKUP(C102,'Environnement,Contexte'!$A$4:$M$101,2,0),IFERROR(VLOOKUP(C102,'Sous-Traitants,Fournisseurs'!$A$4:$M$101,2,0),IFERROR(VLOOKUP(C102,'Scientifiques,Techniques'!$A$4:$M$101,2,0),IFERROR(VLOOKUP(C102,'Organisationnels,Humains'!$A$4:$M$101,2,0),""))))</f>
        <v/>
      </c>
      <c r="E102" s="91" t="str">
        <f>IFERROR(VLOOKUP(D102,'Environnement,Contexte'!$B$4:$M$101,12,0),IFERROR(VLOOKUP(D102,'Sous-Traitants,Fournisseurs'!$B$4:$M$101,12,0),IFERROR(VLOOKUP(D102,'Scientifiques,Techniques'!$B$4:$M$101,12,0),IFERROR(VLOOKUP(D102,'Organisationnels,Humains'!$B$4:$M$101,12,0),""))))</f>
        <v/>
      </c>
      <c r="F102" s="99" t="str">
        <f>IFERROR(VLOOKUP(D102,'Environnement,Contexte'!$B$4:$I$101,8,0),IFERROR(VLOOKUP(D102,'Sous-Traitants,Fournisseurs'!$B$4:$I$101,8,0),IFERROR(VLOOKUP(D102,'Scientifiques,Techniques'!$B$4:$I$101,8,0),IFERROR(VLOOKUP(D102,'Organisationnels,Humains'!$B$4:$I$101,8,0),""))))</f>
        <v/>
      </c>
      <c r="G102" s="112"/>
      <c r="H102" s="91"/>
      <c r="I102" s="91"/>
      <c r="J102" s="91"/>
      <c r="K102" s="91"/>
      <c r="L102" s="101" t="str">
        <f t="shared" ca="1" si="27"/>
        <v/>
      </c>
      <c r="M102" s="102"/>
      <c r="N102" s="102"/>
      <c r="O102" s="92"/>
      <c r="P102" s="31" t="str">
        <f>IFERROR(VLOOKUP(D102,'Environnement,Contexte'!$B$4:$I$101,2,0),IFERROR(VLOOKUP(D102,'Sous-Traitants,Fournisseurs'!$B$4:$I$101,2,0),IFERROR(VLOOKUP(D102,'Scientifiques,Techniques'!$B$4:$I$101,2,0),IFERROR(VLOOKUP(D102,'Organisationnels,Humains'!$B$4:$I$101,2,0),""))))</f>
        <v/>
      </c>
      <c r="Q102" s="31" t="str">
        <f>IFERROR(VLOOKUP(D102,'Environnement,Contexte'!$B$4:$I$101,4,0),IFERROR(VLOOKUP(D102,'Sous-Traitants,Fournisseurs'!$B$4:$I$101,4,0),IFERROR(VLOOKUP(D102,'Scientifiques,Techniques'!$B$4:$I$101,4,0),IFERROR(VLOOKUP(D102,'Organisationnels,Humains'!$B$4:$I$101,4,0),""))))</f>
        <v/>
      </c>
      <c r="R102" s="31" t="str">
        <f>IFERROR(VLOOKUP(D102,'Environnement,Contexte'!$B$4:$I$101,3,0),IFERROR(VLOOKUP(D102,'Sous-Traitants,Fournisseurs'!$B$4:$I$101,3,0),IFERROR(VLOOKUP(D102,'Scientifiques,Techniques'!$B$4:$I$101,3,0),IFERROR(VLOOKUP(D102,'Organisationnels,Humains'!$B$4:$I$101,3,0),""))))</f>
        <v/>
      </c>
      <c r="S102" s="31" t="str">
        <f>MENU!$C$8</f>
        <v>WELDEC PSM</v>
      </c>
      <c r="T102" s="31" t="str">
        <f t="shared" si="28"/>
        <v/>
      </c>
      <c r="U102" s="31">
        <f t="shared" si="29"/>
        <v>0</v>
      </c>
      <c r="V102" s="31">
        <f t="shared" si="30"/>
        <v>0</v>
      </c>
      <c r="W102" s="129" t="e">
        <f t="shared" si="31"/>
        <v>#DIV/0!</v>
      </c>
      <c r="X102" s="31">
        <f t="shared" si="32"/>
        <v>0</v>
      </c>
      <c r="Y102" s="31">
        <f t="shared" si="33"/>
        <v>0</v>
      </c>
      <c r="Z102" s="31">
        <f t="shared" si="34"/>
        <v>0</v>
      </c>
      <c r="AA102" s="132">
        <f t="shared" si="35"/>
        <v>0</v>
      </c>
    </row>
    <row r="103" spans="1:27" ht="39.950000000000003" customHeight="1" x14ac:dyDescent="0.25">
      <c r="A103" s="2"/>
      <c r="B103" s="2"/>
      <c r="C103" s="90"/>
      <c r="D103" s="91" t="str">
        <f>IFERROR(VLOOKUP(C103,'Environnement,Contexte'!$A$4:$M$101,2,0),IFERROR(VLOOKUP(C103,'Sous-Traitants,Fournisseurs'!$A$4:$M$101,2,0),IFERROR(VLOOKUP(C103,'Scientifiques,Techniques'!$A$4:$M$101,2,0),IFERROR(VLOOKUP(C103,'Organisationnels,Humains'!$A$4:$M$101,2,0),""))))</f>
        <v/>
      </c>
      <c r="E103" s="91" t="str">
        <f>IFERROR(VLOOKUP(D103,'Environnement,Contexte'!$B$4:$M$101,12,0),IFERROR(VLOOKUP(D103,'Sous-Traitants,Fournisseurs'!$B$4:$M$101,12,0),IFERROR(VLOOKUP(D103,'Scientifiques,Techniques'!$B$4:$M$101,12,0),IFERROR(VLOOKUP(D103,'Organisationnels,Humains'!$B$4:$M$101,12,0),""))))</f>
        <v/>
      </c>
      <c r="F103" s="99" t="str">
        <f>IFERROR(VLOOKUP(D103,'Environnement,Contexte'!$B$4:$I$101,8,0),IFERROR(VLOOKUP(D103,'Sous-Traitants,Fournisseurs'!$B$4:$I$101,8,0),IFERROR(VLOOKUP(D103,'Scientifiques,Techniques'!$B$4:$I$101,8,0),IFERROR(VLOOKUP(D103,'Organisationnels,Humains'!$B$4:$I$101,8,0),""))))</f>
        <v/>
      </c>
      <c r="G103" s="112"/>
      <c r="H103" s="91"/>
      <c r="I103" s="91"/>
      <c r="J103" s="91"/>
      <c r="K103" s="91"/>
      <c r="L103" s="101" t="str">
        <f t="shared" ca="1" si="27"/>
        <v/>
      </c>
      <c r="M103" s="102"/>
      <c r="N103" s="102"/>
      <c r="O103" s="92"/>
      <c r="P103" s="31" t="str">
        <f>IFERROR(VLOOKUP(D103,'Environnement,Contexte'!$B$4:$I$101,2,0),IFERROR(VLOOKUP(D103,'Sous-Traitants,Fournisseurs'!$B$4:$I$101,2,0),IFERROR(VLOOKUP(D103,'Scientifiques,Techniques'!$B$4:$I$101,2,0),IFERROR(VLOOKUP(D103,'Organisationnels,Humains'!$B$4:$I$101,2,0),""))))</f>
        <v/>
      </c>
      <c r="Q103" s="31" t="str">
        <f>IFERROR(VLOOKUP(D103,'Environnement,Contexte'!$B$4:$I$101,4,0),IFERROR(VLOOKUP(D103,'Sous-Traitants,Fournisseurs'!$B$4:$I$101,4,0),IFERROR(VLOOKUP(D103,'Scientifiques,Techniques'!$B$4:$I$101,4,0),IFERROR(VLOOKUP(D103,'Organisationnels,Humains'!$B$4:$I$101,4,0),""))))</f>
        <v/>
      </c>
      <c r="R103" s="31" t="str">
        <f>IFERROR(VLOOKUP(D103,'Environnement,Contexte'!$B$4:$I$101,3,0),IFERROR(VLOOKUP(D103,'Sous-Traitants,Fournisseurs'!$B$4:$I$101,3,0),IFERROR(VLOOKUP(D103,'Scientifiques,Techniques'!$B$4:$I$101,3,0),IFERROR(VLOOKUP(D103,'Organisationnels,Humains'!$B$4:$I$101,3,0),""))))</f>
        <v/>
      </c>
      <c r="S103" s="31" t="str">
        <f>MENU!$C$8</f>
        <v>WELDEC PSM</v>
      </c>
      <c r="T103" s="31" t="str">
        <f t="shared" si="28"/>
        <v/>
      </c>
      <c r="U103" s="31">
        <f t="shared" si="29"/>
        <v>0</v>
      </c>
      <c r="V103" s="31">
        <f t="shared" si="30"/>
        <v>0</v>
      </c>
      <c r="W103" s="129" t="e">
        <f t="shared" si="31"/>
        <v>#DIV/0!</v>
      </c>
      <c r="X103" s="31">
        <f t="shared" si="32"/>
        <v>0</v>
      </c>
      <c r="Y103" s="31">
        <f t="shared" si="33"/>
        <v>0</v>
      </c>
      <c r="Z103" s="31">
        <f t="shared" si="34"/>
        <v>0</v>
      </c>
      <c r="AA103" s="132">
        <f t="shared" si="35"/>
        <v>0</v>
      </c>
    </row>
    <row r="104" spans="1:27" ht="39.950000000000003" customHeight="1" x14ac:dyDescent="0.25">
      <c r="A104" s="2"/>
      <c r="B104" s="2"/>
      <c r="C104" s="90"/>
      <c r="D104" s="91" t="str">
        <f>IFERROR(VLOOKUP(C104,'Environnement,Contexte'!$A$4:$M$101,2,0),IFERROR(VLOOKUP(C104,'Sous-Traitants,Fournisseurs'!$A$4:$M$101,2,0),IFERROR(VLOOKUP(C104,'Scientifiques,Techniques'!$A$4:$M$101,2,0),IFERROR(VLOOKUP(C104,'Organisationnels,Humains'!$A$4:$M$101,2,0),""))))</f>
        <v/>
      </c>
      <c r="E104" s="91" t="str">
        <f>IFERROR(VLOOKUP(D104,'Environnement,Contexte'!$B$4:$M$101,12,0),IFERROR(VLOOKUP(D104,'Sous-Traitants,Fournisseurs'!$B$4:$M$101,12,0),IFERROR(VLOOKUP(D104,'Scientifiques,Techniques'!$B$4:$M$101,12,0),IFERROR(VLOOKUP(D104,'Organisationnels,Humains'!$B$4:$M$101,12,0),""))))</f>
        <v/>
      </c>
      <c r="F104" s="99" t="str">
        <f>IFERROR(VLOOKUP(D104,'Environnement,Contexte'!$B$4:$I$101,8,0),IFERROR(VLOOKUP(D104,'Sous-Traitants,Fournisseurs'!$B$4:$I$101,8,0),IFERROR(VLOOKUP(D104,'Scientifiques,Techniques'!$B$4:$I$101,8,0),IFERROR(VLOOKUP(D104,'Organisationnels,Humains'!$B$4:$I$101,8,0),""))))</f>
        <v/>
      </c>
      <c r="G104" s="112"/>
      <c r="H104" s="91"/>
      <c r="I104" s="91"/>
      <c r="J104" s="91"/>
      <c r="K104" s="91"/>
      <c r="L104" s="101" t="str">
        <f t="shared" ca="1" si="27"/>
        <v/>
      </c>
      <c r="M104" s="102"/>
      <c r="N104" s="102"/>
      <c r="O104" s="92"/>
      <c r="P104" s="31" t="str">
        <f>IFERROR(VLOOKUP(D104,'Environnement,Contexte'!$B$4:$I$101,2,0),IFERROR(VLOOKUP(D104,'Sous-Traitants,Fournisseurs'!$B$4:$I$101,2,0),IFERROR(VLOOKUP(D104,'Scientifiques,Techniques'!$B$4:$I$101,2,0),IFERROR(VLOOKUP(D104,'Organisationnels,Humains'!$B$4:$I$101,2,0),""))))</f>
        <v/>
      </c>
      <c r="Q104" s="31" t="str">
        <f>IFERROR(VLOOKUP(D104,'Environnement,Contexte'!$B$4:$I$101,4,0),IFERROR(VLOOKUP(D104,'Sous-Traitants,Fournisseurs'!$B$4:$I$101,4,0),IFERROR(VLOOKUP(D104,'Scientifiques,Techniques'!$B$4:$I$101,4,0),IFERROR(VLOOKUP(D104,'Organisationnels,Humains'!$B$4:$I$101,4,0),""))))</f>
        <v/>
      </c>
      <c r="R104" s="31" t="str">
        <f>IFERROR(VLOOKUP(D104,'Environnement,Contexte'!$B$4:$I$101,3,0),IFERROR(VLOOKUP(D104,'Sous-Traitants,Fournisseurs'!$B$4:$I$101,3,0),IFERROR(VLOOKUP(D104,'Scientifiques,Techniques'!$B$4:$I$101,3,0),IFERROR(VLOOKUP(D104,'Organisationnels,Humains'!$B$4:$I$101,3,0),""))))</f>
        <v/>
      </c>
      <c r="S104" s="31" t="str">
        <f>MENU!$C$8</f>
        <v>WELDEC PSM</v>
      </c>
      <c r="T104" s="31" t="str">
        <f t="shared" si="28"/>
        <v/>
      </c>
      <c r="U104" s="31">
        <f t="shared" si="29"/>
        <v>0</v>
      </c>
      <c r="V104" s="31">
        <f t="shared" si="30"/>
        <v>0</v>
      </c>
      <c r="W104" s="129" t="e">
        <f t="shared" si="31"/>
        <v>#DIV/0!</v>
      </c>
      <c r="X104" s="31">
        <f t="shared" si="32"/>
        <v>0</v>
      </c>
      <c r="Y104" s="31">
        <f t="shared" si="33"/>
        <v>0</v>
      </c>
      <c r="Z104" s="31">
        <f t="shared" si="34"/>
        <v>0</v>
      </c>
      <c r="AA104" s="132">
        <f t="shared" si="35"/>
        <v>0</v>
      </c>
    </row>
    <row r="105" spans="1:27" ht="39.950000000000003" customHeight="1" x14ac:dyDescent="0.25">
      <c r="A105" s="2"/>
      <c r="B105" s="2"/>
      <c r="C105" s="90"/>
      <c r="D105" s="91" t="str">
        <f>IFERROR(VLOOKUP(C105,'Environnement,Contexte'!$A$4:$M$101,2,0),IFERROR(VLOOKUP(C105,'Sous-Traitants,Fournisseurs'!$A$4:$M$101,2,0),IFERROR(VLOOKUP(C105,'Scientifiques,Techniques'!$A$4:$M$101,2,0),IFERROR(VLOOKUP(C105,'Organisationnels,Humains'!$A$4:$M$101,2,0),""))))</f>
        <v/>
      </c>
      <c r="E105" s="91" t="str">
        <f>IFERROR(VLOOKUP(D105,'Environnement,Contexte'!$B$4:$M$101,12,0),IFERROR(VLOOKUP(D105,'Sous-Traitants,Fournisseurs'!$B$4:$M$101,12,0),IFERROR(VLOOKUP(D105,'Scientifiques,Techniques'!$B$4:$M$101,12,0),IFERROR(VLOOKUP(D105,'Organisationnels,Humains'!$B$4:$M$101,12,0),""))))</f>
        <v/>
      </c>
      <c r="F105" s="99" t="str">
        <f>IFERROR(VLOOKUP(D105,'Environnement,Contexte'!$B$4:$I$101,8,0),IFERROR(VLOOKUP(D105,'Sous-Traitants,Fournisseurs'!$B$4:$I$101,8,0),IFERROR(VLOOKUP(D105,'Scientifiques,Techniques'!$B$4:$I$101,8,0),IFERROR(VLOOKUP(D105,'Organisationnels,Humains'!$B$4:$I$101,8,0),""))))</f>
        <v/>
      </c>
      <c r="G105" s="112"/>
      <c r="H105" s="91"/>
      <c r="I105" s="91"/>
      <c r="J105" s="91"/>
      <c r="K105" s="91"/>
      <c r="L105" s="101" t="str">
        <f t="shared" ca="1" si="27"/>
        <v/>
      </c>
      <c r="M105" s="102"/>
      <c r="N105" s="102"/>
      <c r="O105" s="92"/>
      <c r="P105" s="31" t="str">
        <f>IFERROR(VLOOKUP(D105,'Environnement,Contexte'!$B$4:$I$101,2,0),IFERROR(VLOOKUP(D105,'Sous-Traitants,Fournisseurs'!$B$4:$I$101,2,0),IFERROR(VLOOKUP(D105,'Scientifiques,Techniques'!$B$4:$I$101,2,0),IFERROR(VLOOKUP(D105,'Organisationnels,Humains'!$B$4:$I$101,2,0),""))))</f>
        <v/>
      </c>
      <c r="Q105" s="31" t="str">
        <f>IFERROR(VLOOKUP(D105,'Environnement,Contexte'!$B$4:$I$101,4,0),IFERROR(VLOOKUP(D105,'Sous-Traitants,Fournisseurs'!$B$4:$I$101,4,0),IFERROR(VLOOKUP(D105,'Scientifiques,Techniques'!$B$4:$I$101,4,0),IFERROR(VLOOKUP(D105,'Organisationnels,Humains'!$B$4:$I$101,4,0),""))))</f>
        <v/>
      </c>
      <c r="R105" s="31" t="str">
        <f>IFERROR(VLOOKUP(D105,'Environnement,Contexte'!$B$4:$I$101,3,0),IFERROR(VLOOKUP(D105,'Sous-Traitants,Fournisseurs'!$B$4:$I$101,3,0),IFERROR(VLOOKUP(D105,'Scientifiques,Techniques'!$B$4:$I$101,3,0),IFERROR(VLOOKUP(D105,'Organisationnels,Humains'!$B$4:$I$101,3,0),""))))</f>
        <v/>
      </c>
      <c r="S105" s="31" t="str">
        <f>MENU!$C$8</f>
        <v>WELDEC PSM</v>
      </c>
      <c r="T105" s="31" t="str">
        <f t="shared" si="28"/>
        <v/>
      </c>
      <c r="U105" s="31">
        <f t="shared" si="29"/>
        <v>0</v>
      </c>
      <c r="V105" s="31">
        <f t="shared" si="30"/>
        <v>0</v>
      </c>
      <c r="W105" s="129" t="e">
        <f t="shared" si="31"/>
        <v>#DIV/0!</v>
      </c>
      <c r="X105" s="31">
        <f t="shared" si="32"/>
        <v>0</v>
      </c>
      <c r="Y105" s="31">
        <f t="shared" si="33"/>
        <v>0</v>
      </c>
      <c r="Z105" s="31">
        <f t="shared" si="34"/>
        <v>0</v>
      </c>
      <c r="AA105" s="132">
        <f t="shared" si="35"/>
        <v>0</v>
      </c>
    </row>
    <row r="106" spans="1:27" ht="39.950000000000003" customHeight="1" x14ac:dyDescent="0.25">
      <c r="A106" s="2"/>
      <c r="B106" s="2"/>
      <c r="C106" s="90"/>
      <c r="D106" s="91" t="str">
        <f>IFERROR(VLOOKUP(C106,'Environnement,Contexte'!$A$4:$M$101,2,0),IFERROR(VLOOKUP(C106,'Sous-Traitants,Fournisseurs'!$A$4:$M$101,2,0),IFERROR(VLOOKUP(C106,'Scientifiques,Techniques'!$A$4:$M$101,2,0),IFERROR(VLOOKUP(C106,'Organisationnels,Humains'!$A$4:$M$101,2,0),""))))</f>
        <v/>
      </c>
      <c r="E106" s="91" t="str">
        <f>IFERROR(VLOOKUP(D106,'Environnement,Contexte'!$B$4:$M$101,12,0),IFERROR(VLOOKUP(D106,'Sous-Traitants,Fournisseurs'!$B$4:$M$101,12,0),IFERROR(VLOOKUP(D106,'Scientifiques,Techniques'!$B$4:$M$101,12,0),IFERROR(VLOOKUP(D106,'Organisationnels,Humains'!$B$4:$M$101,12,0),""))))</f>
        <v/>
      </c>
      <c r="F106" s="99" t="str">
        <f>IFERROR(VLOOKUP(D106,'Environnement,Contexte'!$B$4:$I$101,8,0),IFERROR(VLOOKUP(D106,'Sous-Traitants,Fournisseurs'!$B$4:$I$101,8,0),IFERROR(VLOOKUP(D106,'Scientifiques,Techniques'!$B$4:$I$101,8,0),IFERROR(VLOOKUP(D106,'Organisationnels,Humains'!$B$4:$I$101,8,0),""))))</f>
        <v/>
      </c>
      <c r="G106" s="112"/>
      <c r="H106" s="91"/>
      <c r="I106" s="91"/>
      <c r="J106" s="91"/>
      <c r="K106" s="91"/>
      <c r="L106" s="101" t="str">
        <f t="shared" ca="1" si="27"/>
        <v/>
      </c>
      <c r="M106" s="102"/>
      <c r="N106" s="102"/>
      <c r="O106" s="92"/>
      <c r="P106" s="31" t="str">
        <f>IFERROR(VLOOKUP(D106,'Environnement,Contexte'!$B$4:$I$101,2,0),IFERROR(VLOOKUP(D106,'Sous-Traitants,Fournisseurs'!$B$4:$I$101,2,0),IFERROR(VLOOKUP(D106,'Scientifiques,Techniques'!$B$4:$I$101,2,0),IFERROR(VLOOKUP(D106,'Organisationnels,Humains'!$B$4:$I$101,2,0),""))))</f>
        <v/>
      </c>
      <c r="Q106" s="31" t="str">
        <f>IFERROR(VLOOKUP(D106,'Environnement,Contexte'!$B$4:$I$101,4,0),IFERROR(VLOOKUP(D106,'Sous-Traitants,Fournisseurs'!$B$4:$I$101,4,0),IFERROR(VLOOKUP(D106,'Scientifiques,Techniques'!$B$4:$I$101,4,0),IFERROR(VLOOKUP(D106,'Organisationnels,Humains'!$B$4:$I$101,4,0),""))))</f>
        <v/>
      </c>
      <c r="R106" s="31" t="str">
        <f>IFERROR(VLOOKUP(D106,'Environnement,Contexte'!$B$4:$I$101,3,0),IFERROR(VLOOKUP(D106,'Sous-Traitants,Fournisseurs'!$B$4:$I$101,3,0),IFERROR(VLOOKUP(D106,'Scientifiques,Techniques'!$B$4:$I$101,3,0),IFERROR(VLOOKUP(D106,'Organisationnels,Humains'!$B$4:$I$101,3,0),""))))</f>
        <v/>
      </c>
      <c r="S106" s="31" t="str">
        <f>MENU!$C$8</f>
        <v>WELDEC PSM</v>
      </c>
      <c r="T106" s="31" t="str">
        <f t="shared" si="28"/>
        <v/>
      </c>
      <c r="U106" s="31">
        <f t="shared" si="29"/>
        <v>0</v>
      </c>
      <c r="V106" s="31">
        <f t="shared" si="30"/>
        <v>0</v>
      </c>
      <c r="W106" s="129" t="e">
        <f t="shared" si="31"/>
        <v>#DIV/0!</v>
      </c>
      <c r="X106" s="31">
        <f t="shared" si="32"/>
        <v>0</v>
      </c>
      <c r="Y106" s="31">
        <f t="shared" si="33"/>
        <v>0</v>
      </c>
      <c r="Z106" s="31">
        <f t="shared" si="34"/>
        <v>0</v>
      </c>
      <c r="AA106" s="132">
        <f t="shared" si="35"/>
        <v>0</v>
      </c>
    </row>
    <row r="107" spans="1:27" ht="39.950000000000003" customHeight="1" x14ac:dyDescent="0.25">
      <c r="A107" s="2"/>
      <c r="B107" s="2"/>
      <c r="C107" s="90"/>
      <c r="D107" s="91" t="str">
        <f>IFERROR(VLOOKUP(C107,'Environnement,Contexte'!$A$4:$M$101,2,0),IFERROR(VLOOKUP(C107,'Sous-Traitants,Fournisseurs'!$A$4:$M$101,2,0),IFERROR(VLOOKUP(C107,'Scientifiques,Techniques'!$A$4:$M$101,2,0),IFERROR(VLOOKUP(C107,'Organisationnels,Humains'!$A$4:$M$101,2,0),""))))</f>
        <v/>
      </c>
      <c r="E107" s="91" t="str">
        <f>IFERROR(VLOOKUP(D107,'Environnement,Contexte'!$B$4:$M$101,12,0),IFERROR(VLOOKUP(D107,'Sous-Traitants,Fournisseurs'!$B$4:$M$101,12,0),IFERROR(VLOOKUP(D107,'Scientifiques,Techniques'!$B$4:$M$101,12,0),IFERROR(VLOOKUP(D107,'Organisationnels,Humains'!$B$4:$M$101,12,0),""))))</f>
        <v/>
      </c>
      <c r="F107" s="99" t="str">
        <f>IFERROR(VLOOKUP(D107,'Environnement,Contexte'!$B$4:$I$101,8,0),IFERROR(VLOOKUP(D107,'Sous-Traitants,Fournisseurs'!$B$4:$I$101,8,0),IFERROR(VLOOKUP(D107,'Scientifiques,Techniques'!$B$4:$I$101,8,0),IFERROR(VLOOKUP(D107,'Organisationnels,Humains'!$B$4:$I$101,8,0),""))))</f>
        <v/>
      </c>
      <c r="G107" s="112"/>
      <c r="H107" s="91"/>
      <c r="I107" s="91"/>
      <c r="J107" s="91"/>
      <c r="K107" s="91"/>
      <c r="L107" s="101" t="str">
        <f t="shared" ca="1" si="27"/>
        <v/>
      </c>
      <c r="M107" s="102"/>
      <c r="N107" s="102"/>
      <c r="O107" s="92"/>
      <c r="P107" s="31" t="str">
        <f>IFERROR(VLOOKUP(D107,'Environnement,Contexte'!$B$4:$I$101,2,0),IFERROR(VLOOKUP(D107,'Sous-Traitants,Fournisseurs'!$B$4:$I$101,2,0),IFERROR(VLOOKUP(D107,'Scientifiques,Techniques'!$B$4:$I$101,2,0),IFERROR(VLOOKUP(D107,'Organisationnels,Humains'!$B$4:$I$101,2,0),""))))</f>
        <v/>
      </c>
      <c r="Q107" s="31" t="str">
        <f>IFERROR(VLOOKUP(D107,'Environnement,Contexte'!$B$4:$I$101,4,0),IFERROR(VLOOKUP(D107,'Sous-Traitants,Fournisseurs'!$B$4:$I$101,4,0),IFERROR(VLOOKUP(D107,'Scientifiques,Techniques'!$B$4:$I$101,4,0),IFERROR(VLOOKUP(D107,'Organisationnels,Humains'!$B$4:$I$101,4,0),""))))</f>
        <v/>
      </c>
      <c r="R107" s="31" t="str">
        <f>IFERROR(VLOOKUP(D107,'Environnement,Contexte'!$B$4:$I$101,3,0),IFERROR(VLOOKUP(D107,'Sous-Traitants,Fournisseurs'!$B$4:$I$101,3,0),IFERROR(VLOOKUP(D107,'Scientifiques,Techniques'!$B$4:$I$101,3,0),IFERROR(VLOOKUP(D107,'Organisationnels,Humains'!$B$4:$I$101,3,0),""))))</f>
        <v/>
      </c>
      <c r="S107" s="31" t="str">
        <f>MENU!$C$8</f>
        <v>WELDEC PSM</v>
      </c>
      <c r="T107" s="31" t="str">
        <f t="shared" si="28"/>
        <v/>
      </c>
      <c r="U107" s="31">
        <f t="shared" si="29"/>
        <v>0</v>
      </c>
      <c r="V107" s="31">
        <f t="shared" si="30"/>
        <v>0</v>
      </c>
      <c r="W107" s="129" t="e">
        <f t="shared" si="31"/>
        <v>#DIV/0!</v>
      </c>
      <c r="X107" s="31">
        <f t="shared" si="32"/>
        <v>0</v>
      </c>
      <c r="Y107" s="31">
        <f t="shared" si="33"/>
        <v>0</v>
      </c>
      <c r="Z107" s="31">
        <f t="shared" si="34"/>
        <v>0</v>
      </c>
      <c r="AA107" s="132">
        <f t="shared" si="35"/>
        <v>0</v>
      </c>
    </row>
    <row r="108" spans="1:27" ht="39.950000000000003" customHeight="1" x14ac:dyDescent="0.25">
      <c r="A108" s="2"/>
      <c r="B108" s="2"/>
      <c r="C108" s="90"/>
      <c r="D108" s="91" t="str">
        <f>IFERROR(VLOOKUP(C108,'Environnement,Contexte'!$A$4:$M$101,2,0),IFERROR(VLOOKUP(C108,'Sous-Traitants,Fournisseurs'!$A$4:$M$101,2,0),IFERROR(VLOOKUP(C108,'Scientifiques,Techniques'!$A$4:$M$101,2,0),IFERROR(VLOOKUP(C108,'Organisationnels,Humains'!$A$4:$M$101,2,0),""))))</f>
        <v/>
      </c>
      <c r="E108" s="91" t="str">
        <f>IFERROR(VLOOKUP(D108,'Environnement,Contexte'!$B$4:$M$101,12,0),IFERROR(VLOOKUP(D108,'Sous-Traitants,Fournisseurs'!$B$4:$M$101,12,0),IFERROR(VLOOKUP(D108,'Scientifiques,Techniques'!$B$4:$M$101,12,0),IFERROR(VLOOKUP(D108,'Organisationnels,Humains'!$B$4:$M$101,12,0),""))))</f>
        <v/>
      </c>
      <c r="F108" s="99" t="str">
        <f>IFERROR(VLOOKUP(D108,'Environnement,Contexte'!$B$4:$I$101,8,0),IFERROR(VLOOKUP(D108,'Sous-Traitants,Fournisseurs'!$B$4:$I$101,8,0),IFERROR(VLOOKUP(D108,'Scientifiques,Techniques'!$B$4:$I$101,8,0),IFERROR(VLOOKUP(D108,'Organisationnels,Humains'!$B$4:$I$101,8,0),""))))</f>
        <v/>
      </c>
      <c r="G108" s="112"/>
      <c r="H108" s="91"/>
      <c r="I108" s="91"/>
      <c r="J108" s="91"/>
      <c r="K108" s="91"/>
      <c r="L108" s="101" t="str">
        <f t="shared" ca="1" si="27"/>
        <v/>
      </c>
      <c r="M108" s="102"/>
      <c r="N108" s="102"/>
      <c r="O108" s="92"/>
      <c r="P108" s="31" t="str">
        <f>IFERROR(VLOOKUP(D108,'Environnement,Contexte'!$B$4:$I$101,2,0),IFERROR(VLOOKUP(D108,'Sous-Traitants,Fournisseurs'!$B$4:$I$101,2,0),IFERROR(VLOOKUP(D108,'Scientifiques,Techniques'!$B$4:$I$101,2,0),IFERROR(VLOOKUP(D108,'Organisationnels,Humains'!$B$4:$I$101,2,0),""))))</f>
        <v/>
      </c>
      <c r="Q108" s="31" t="str">
        <f>IFERROR(VLOOKUP(D108,'Environnement,Contexte'!$B$4:$I$101,4,0),IFERROR(VLOOKUP(D108,'Sous-Traitants,Fournisseurs'!$B$4:$I$101,4,0),IFERROR(VLOOKUP(D108,'Scientifiques,Techniques'!$B$4:$I$101,4,0),IFERROR(VLOOKUP(D108,'Organisationnels,Humains'!$B$4:$I$101,4,0),""))))</f>
        <v/>
      </c>
      <c r="R108" s="31" t="str">
        <f>IFERROR(VLOOKUP(D108,'Environnement,Contexte'!$B$4:$I$101,3,0),IFERROR(VLOOKUP(D108,'Sous-Traitants,Fournisseurs'!$B$4:$I$101,3,0),IFERROR(VLOOKUP(D108,'Scientifiques,Techniques'!$B$4:$I$101,3,0),IFERROR(VLOOKUP(D108,'Organisationnels,Humains'!$B$4:$I$101,3,0),""))))</f>
        <v/>
      </c>
      <c r="S108" s="31" t="str">
        <f>MENU!$C$8</f>
        <v>WELDEC PSM</v>
      </c>
      <c r="T108" s="31" t="str">
        <f t="shared" si="28"/>
        <v/>
      </c>
      <c r="U108" s="31">
        <f t="shared" si="29"/>
        <v>0</v>
      </c>
      <c r="V108" s="31">
        <f t="shared" si="30"/>
        <v>0</v>
      </c>
      <c r="W108" s="129" t="e">
        <f t="shared" si="31"/>
        <v>#DIV/0!</v>
      </c>
      <c r="X108" s="31">
        <f t="shared" si="32"/>
        <v>0</v>
      </c>
      <c r="Y108" s="31">
        <f t="shared" si="33"/>
        <v>0</v>
      </c>
      <c r="Z108" s="31">
        <f t="shared" si="34"/>
        <v>0</v>
      </c>
      <c r="AA108" s="132">
        <f t="shared" si="35"/>
        <v>0</v>
      </c>
    </row>
    <row r="109" spans="1:27" ht="39.950000000000003" customHeight="1" x14ac:dyDescent="0.25">
      <c r="A109" s="2"/>
      <c r="B109" s="2"/>
      <c r="C109" s="90"/>
      <c r="D109" s="91" t="str">
        <f>IFERROR(VLOOKUP(C109,'Environnement,Contexte'!$A$4:$M$101,2,0),IFERROR(VLOOKUP(C109,'Sous-Traitants,Fournisseurs'!$A$4:$M$101,2,0),IFERROR(VLOOKUP(C109,'Scientifiques,Techniques'!$A$4:$M$101,2,0),IFERROR(VLOOKUP(C109,'Organisationnels,Humains'!$A$4:$M$101,2,0),""))))</f>
        <v/>
      </c>
      <c r="E109" s="91" t="str">
        <f>IFERROR(VLOOKUP(D109,'Environnement,Contexte'!$B$4:$M$101,12,0),IFERROR(VLOOKUP(D109,'Sous-Traitants,Fournisseurs'!$B$4:$M$101,12,0),IFERROR(VLOOKUP(D109,'Scientifiques,Techniques'!$B$4:$M$101,12,0),IFERROR(VLOOKUP(D109,'Organisationnels,Humains'!$B$4:$M$101,12,0),""))))</f>
        <v/>
      </c>
      <c r="F109" s="99" t="str">
        <f>IFERROR(VLOOKUP(D109,'Environnement,Contexte'!$B$4:$I$101,8,0),IFERROR(VLOOKUP(D109,'Sous-Traitants,Fournisseurs'!$B$4:$I$101,8,0),IFERROR(VLOOKUP(D109,'Scientifiques,Techniques'!$B$4:$I$101,8,0),IFERROR(VLOOKUP(D109,'Organisationnels,Humains'!$B$4:$I$101,8,0),""))))</f>
        <v/>
      </c>
      <c r="G109" s="112"/>
      <c r="H109" s="91"/>
      <c r="I109" s="91"/>
      <c r="J109" s="91"/>
      <c r="K109" s="91"/>
      <c r="L109" s="101" t="str">
        <f t="shared" ca="1" si="27"/>
        <v/>
      </c>
      <c r="M109" s="102"/>
      <c r="N109" s="102"/>
      <c r="O109" s="92"/>
      <c r="P109" s="31" t="str">
        <f>IFERROR(VLOOKUP(D109,'Environnement,Contexte'!$B$4:$I$101,2,0),IFERROR(VLOOKUP(D109,'Sous-Traitants,Fournisseurs'!$B$4:$I$101,2,0),IFERROR(VLOOKUP(D109,'Scientifiques,Techniques'!$B$4:$I$101,2,0),IFERROR(VLOOKUP(D109,'Organisationnels,Humains'!$B$4:$I$101,2,0),""))))</f>
        <v/>
      </c>
      <c r="Q109" s="31" t="str">
        <f>IFERROR(VLOOKUP(D109,'Environnement,Contexte'!$B$4:$I$101,4,0),IFERROR(VLOOKUP(D109,'Sous-Traitants,Fournisseurs'!$B$4:$I$101,4,0),IFERROR(VLOOKUP(D109,'Scientifiques,Techniques'!$B$4:$I$101,4,0),IFERROR(VLOOKUP(D109,'Organisationnels,Humains'!$B$4:$I$101,4,0),""))))</f>
        <v/>
      </c>
      <c r="R109" s="31" t="str">
        <f>IFERROR(VLOOKUP(D109,'Environnement,Contexte'!$B$4:$I$101,3,0),IFERROR(VLOOKUP(D109,'Sous-Traitants,Fournisseurs'!$B$4:$I$101,3,0),IFERROR(VLOOKUP(D109,'Scientifiques,Techniques'!$B$4:$I$101,3,0),IFERROR(VLOOKUP(D109,'Organisationnels,Humains'!$B$4:$I$101,3,0),""))))</f>
        <v/>
      </c>
      <c r="S109" s="31" t="str">
        <f>MENU!$C$8</f>
        <v>WELDEC PSM</v>
      </c>
      <c r="T109" s="31" t="str">
        <f t="shared" si="28"/>
        <v/>
      </c>
      <c r="U109" s="31">
        <f t="shared" si="29"/>
        <v>0</v>
      </c>
      <c r="V109" s="31">
        <f t="shared" si="30"/>
        <v>0</v>
      </c>
      <c r="W109" s="129" t="e">
        <f t="shared" si="31"/>
        <v>#DIV/0!</v>
      </c>
      <c r="X109" s="31">
        <f t="shared" si="32"/>
        <v>0</v>
      </c>
      <c r="Y109" s="31">
        <f t="shared" si="33"/>
        <v>0</v>
      </c>
      <c r="Z109" s="31">
        <f t="shared" si="34"/>
        <v>0</v>
      </c>
      <c r="AA109" s="132">
        <f t="shared" si="35"/>
        <v>0</v>
      </c>
    </row>
    <row r="110" spans="1:27" ht="39.950000000000003" customHeight="1" x14ac:dyDescent="0.25">
      <c r="A110" s="2"/>
      <c r="B110" s="2"/>
      <c r="C110" s="90"/>
      <c r="D110" s="91" t="str">
        <f>IFERROR(VLOOKUP(C110,'Environnement,Contexte'!$A$4:$M$101,2,0),IFERROR(VLOOKUP(C110,'Sous-Traitants,Fournisseurs'!$A$4:$M$101,2,0),IFERROR(VLOOKUP(C110,'Scientifiques,Techniques'!$A$4:$M$101,2,0),IFERROR(VLOOKUP(C110,'Organisationnels,Humains'!$A$4:$M$101,2,0),""))))</f>
        <v/>
      </c>
      <c r="E110" s="91" t="str">
        <f>IFERROR(VLOOKUP(D110,'Environnement,Contexte'!$B$4:$M$101,12,0),IFERROR(VLOOKUP(D110,'Sous-Traitants,Fournisseurs'!$B$4:$M$101,12,0),IFERROR(VLOOKUP(D110,'Scientifiques,Techniques'!$B$4:$M$101,12,0),IFERROR(VLOOKUP(D110,'Organisationnels,Humains'!$B$4:$M$101,12,0),""))))</f>
        <v/>
      </c>
      <c r="F110" s="99" t="str">
        <f>IFERROR(VLOOKUP(D110,'Environnement,Contexte'!$B$4:$I$101,8,0),IFERROR(VLOOKUP(D110,'Sous-Traitants,Fournisseurs'!$B$4:$I$101,8,0),IFERROR(VLOOKUP(D110,'Scientifiques,Techniques'!$B$4:$I$101,8,0),IFERROR(VLOOKUP(D110,'Organisationnels,Humains'!$B$4:$I$101,8,0),""))))</f>
        <v/>
      </c>
      <c r="G110" s="112"/>
      <c r="H110" s="91"/>
      <c r="I110" s="91"/>
      <c r="J110" s="91"/>
      <c r="K110" s="91"/>
      <c r="L110" s="101" t="str">
        <f t="shared" ca="1" si="27"/>
        <v/>
      </c>
      <c r="M110" s="102"/>
      <c r="N110" s="102"/>
      <c r="O110" s="92"/>
      <c r="P110" s="31" t="str">
        <f>IFERROR(VLOOKUP(D110,'Environnement,Contexte'!$B$4:$I$101,2,0),IFERROR(VLOOKUP(D110,'Sous-Traitants,Fournisseurs'!$B$4:$I$101,2,0),IFERROR(VLOOKUP(D110,'Scientifiques,Techniques'!$B$4:$I$101,2,0),IFERROR(VLOOKUP(D110,'Organisationnels,Humains'!$B$4:$I$101,2,0),""))))</f>
        <v/>
      </c>
      <c r="Q110" s="31" t="str">
        <f>IFERROR(VLOOKUP(D110,'Environnement,Contexte'!$B$4:$I$101,4,0),IFERROR(VLOOKUP(D110,'Sous-Traitants,Fournisseurs'!$B$4:$I$101,4,0),IFERROR(VLOOKUP(D110,'Scientifiques,Techniques'!$B$4:$I$101,4,0),IFERROR(VLOOKUP(D110,'Organisationnels,Humains'!$B$4:$I$101,4,0),""))))</f>
        <v/>
      </c>
      <c r="R110" s="31" t="str">
        <f>IFERROR(VLOOKUP(D110,'Environnement,Contexte'!$B$4:$I$101,3,0),IFERROR(VLOOKUP(D110,'Sous-Traitants,Fournisseurs'!$B$4:$I$101,3,0),IFERROR(VLOOKUP(D110,'Scientifiques,Techniques'!$B$4:$I$101,3,0),IFERROR(VLOOKUP(D110,'Organisationnels,Humains'!$B$4:$I$101,3,0),""))))</f>
        <v/>
      </c>
      <c r="S110" s="31" t="str">
        <f>MENU!$C$8</f>
        <v>WELDEC PSM</v>
      </c>
      <c r="T110" s="31" t="str">
        <f t="shared" si="28"/>
        <v/>
      </c>
      <c r="U110" s="31">
        <f t="shared" si="29"/>
        <v>0</v>
      </c>
      <c r="V110" s="31">
        <f t="shared" si="30"/>
        <v>0</v>
      </c>
      <c r="W110" s="129" t="e">
        <f t="shared" si="31"/>
        <v>#DIV/0!</v>
      </c>
      <c r="X110" s="31">
        <f t="shared" si="32"/>
        <v>0</v>
      </c>
      <c r="Y110" s="31">
        <f t="shared" si="33"/>
        <v>0</v>
      </c>
      <c r="Z110" s="31">
        <f t="shared" si="34"/>
        <v>0</v>
      </c>
      <c r="AA110" s="132">
        <f t="shared" si="35"/>
        <v>0</v>
      </c>
    </row>
    <row r="111" spans="1:27" ht="39.950000000000003" customHeight="1" x14ac:dyDescent="0.25">
      <c r="A111" s="2"/>
      <c r="B111" s="2"/>
      <c r="C111" s="90"/>
      <c r="D111" s="91" t="str">
        <f>IFERROR(VLOOKUP(C111,'Environnement,Contexte'!$A$4:$M$101,2,0),IFERROR(VLOOKUP(C111,'Sous-Traitants,Fournisseurs'!$A$4:$M$101,2,0),IFERROR(VLOOKUP(C111,'Scientifiques,Techniques'!$A$4:$M$101,2,0),IFERROR(VLOOKUP(C111,'Organisationnels,Humains'!$A$4:$M$101,2,0),""))))</f>
        <v/>
      </c>
      <c r="E111" s="91" t="str">
        <f>IFERROR(VLOOKUP(D111,'Environnement,Contexte'!$B$4:$M$101,12,0),IFERROR(VLOOKUP(D111,'Sous-Traitants,Fournisseurs'!$B$4:$M$101,12,0),IFERROR(VLOOKUP(D111,'Scientifiques,Techniques'!$B$4:$M$101,12,0),IFERROR(VLOOKUP(D111,'Organisationnels,Humains'!$B$4:$M$101,12,0),""))))</f>
        <v/>
      </c>
      <c r="F111" s="99" t="str">
        <f>IFERROR(VLOOKUP(D111,'Environnement,Contexte'!$B$4:$I$101,8,0),IFERROR(VLOOKUP(D111,'Sous-Traitants,Fournisseurs'!$B$4:$I$101,8,0),IFERROR(VLOOKUP(D111,'Scientifiques,Techniques'!$B$4:$I$101,8,0),IFERROR(VLOOKUP(D111,'Organisationnels,Humains'!$B$4:$I$101,8,0),""))))</f>
        <v/>
      </c>
      <c r="G111" s="112"/>
      <c r="H111" s="91"/>
      <c r="I111" s="91"/>
      <c r="J111" s="91"/>
      <c r="K111" s="91"/>
      <c r="L111" s="101" t="str">
        <f t="shared" ca="1" si="27"/>
        <v/>
      </c>
      <c r="M111" s="102"/>
      <c r="N111" s="102"/>
      <c r="O111" s="92"/>
      <c r="P111" s="31" t="str">
        <f>IFERROR(VLOOKUP(D111,'Environnement,Contexte'!$B$4:$I$101,2,0),IFERROR(VLOOKUP(D111,'Sous-Traitants,Fournisseurs'!$B$4:$I$101,2,0),IFERROR(VLOOKUP(D111,'Scientifiques,Techniques'!$B$4:$I$101,2,0),IFERROR(VLOOKUP(D111,'Organisationnels,Humains'!$B$4:$I$101,2,0),""))))</f>
        <v/>
      </c>
      <c r="Q111" s="31" t="str">
        <f>IFERROR(VLOOKUP(D111,'Environnement,Contexte'!$B$4:$I$101,4,0),IFERROR(VLOOKUP(D111,'Sous-Traitants,Fournisseurs'!$B$4:$I$101,4,0),IFERROR(VLOOKUP(D111,'Scientifiques,Techniques'!$B$4:$I$101,4,0),IFERROR(VLOOKUP(D111,'Organisationnels,Humains'!$B$4:$I$101,4,0),""))))</f>
        <v/>
      </c>
      <c r="R111" s="31" t="str">
        <f>IFERROR(VLOOKUP(D111,'Environnement,Contexte'!$B$4:$I$101,3,0),IFERROR(VLOOKUP(D111,'Sous-Traitants,Fournisseurs'!$B$4:$I$101,3,0),IFERROR(VLOOKUP(D111,'Scientifiques,Techniques'!$B$4:$I$101,3,0),IFERROR(VLOOKUP(D111,'Organisationnels,Humains'!$B$4:$I$101,3,0),""))))</f>
        <v/>
      </c>
      <c r="S111" s="31" t="str">
        <f>MENU!$C$8</f>
        <v>WELDEC PSM</v>
      </c>
      <c r="T111" s="31" t="str">
        <f t="shared" si="28"/>
        <v/>
      </c>
      <c r="U111" s="31">
        <f t="shared" si="29"/>
        <v>0</v>
      </c>
      <c r="V111" s="31">
        <f t="shared" si="30"/>
        <v>0</v>
      </c>
      <c r="W111" s="129" t="e">
        <f t="shared" si="31"/>
        <v>#DIV/0!</v>
      </c>
      <c r="X111" s="31">
        <f t="shared" si="32"/>
        <v>0</v>
      </c>
      <c r="Y111" s="31">
        <f t="shared" si="33"/>
        <v>0</v>
      </c>
      <c r="Z111" s="31">
        <f t="shared" si="34"/>
        <v>0</v>
      </c>
      <c r="AA111" s="132">
        <f t="shared" si="35"/>
        <v>0</v>
      </c>
    </row>
    <row r="112" spans="1:27" ht="39.950000000000003" customHeight="1" x14ac:dyDescent="0.25">
      <c r="A112" s="2"/>
      <c r="B112" s="2"/>
      <c r="C112" s="90"/>
      <c r="D112" s="91" t="str">
        <f>IFERROR(VLOOKUP(C112,'Environnement,Contexte'!$A$4:$M$101,2,0),IFERROR(VLOOKUP(C112,'Sous-Traitants,Fournisseurs'!$A$4:$M$101,2,0),IFERROR(VLOOKUP(C112,'Scientifiques,Techniques'!$A$4:$M$101,2,0),IFERROR(VLOOKUP(C112,'Organisationnels,Humains'!$A$4:$M$101,2,0),""))))</f>
        <v/>
      </c>
      <c r="E112" s="91" t="str">
        <f>IFERROR(VLOOKUP(D112,'Environnement,Contexte'!$B$4:$M$101,12,0),IFERROR(VLOOKUP(D112,'Sous-Traitants,Fournisseurs'!$B$4:$M$101,12,0),IFERROR(VLOOKUP(D112,'Scientifiques,Techniques'!$B$4:$M$101,12,0),IFERROR(VLOOKUP(D112,'Organisationnels,Humains'!$B$4:$M$101,12,0),""))))</f>
        <v/>
      </c>
      <c r="F112" s="99" t="str">
        <f>IFERROR(VLOOKUP(D112,'Environnement,Contexte'!$B$4:$I$101,8,0),IFERROR(VLOOKUP(D112,'Sous-Traitants,Fournisseurs'!$B$4:$I$101,8,0),IFERROR(VLOOKUP(D112,'Scientifiques,Techniques'!$B$4:$I$101,8,0),IFERROR(VLOOKUP(D112,'Organisationnels,Humains'!$B$4:$I$101,8,0),""))))</f>
        <v/>
      </c>
      <c r="G112" s="112"/>
      <c r="H112" s="91"/>
      <c r="I112" s="91"/>
      <c r="J112" s="91"/>
      <c r="K112" s="91"/>
      <c r="L112" s="101" t="str">
        <f t="shared" ca="1" si="27"/>
        <v/>
      </c>
      <c r="M112" s="102"/>
      <c r="N112" s="102"/>
      <c r="O112" s="92"/>
      <c r="P112" s="31" t="str">
        <f>IFERROR(VLOOKUP(D112,'Environnement,Contexte'!$B$4:$I$101,2,0),IFERROR(VLOOKUP(D112,'Sous-Traitants,Fournisseurs'!$B$4:$I$101,2,0),IFERROR(VLOOKUP(D112,'Scientifiques,Techniques'!$B$4:$I$101,2,0),IFERROR(VLOOKUP(D112,'Organisationnels,Humains'!$B$4:$I$101,2,0),""))))</f>
        <v/>
      </c>
      <c r="Q112" s="31" t="str">
        <f>IFERROR(VLOOKUP(D112,'Environnement,Contexte'!$B$4:$I$101,4,0),IFERROR(VLOOKUP(D112,'Sous-Traitants,Fournisseurs'!$B$4:$I$101,4,0),IFERROR(VLOOKUP(D112,'Scientifiques,Techniques'!$B$4:$I$101,4,0),IFERROR(VLOOKUP(D112,'Organisationnels,Humains'!$B$4:$I$101,4,0),""))))</f>
        <v/>
      </c>
      <c r="R112" s="31" t="str">
        <f>IFERROR(VLOOKUP(D112,'Environnement,Contexte'!$B$4:$I$101,3,0),IFERROR(VLOOKUP(D112,'Sous-Traitants,Fournisseurs'!$B$4:$I$101,3,0),IFERROR(VLOOKUP(D112,'Scientifiques,Techniques'!$B$4:$I$101,3,0),IFERROR(VLOOKUP(D112,'Organisationnels,Humains'!$B$4:$I$101,3,0),""))))</f>
        <v/>
      </c>
      <c r="S112" s="31" t="str">
        <f>MENU!$C$8</f>
        <v>WELDEC PSM</v>
      </c>
      <c r="T112" s="31" t="str">
        <f t="shared" si="28"/>
        <v/>
      </c>
      <c r="U112" s="31">
        <f t="shared" si="29"/>
        <v>0</v>
      </c>
      <c r="V112" s="31">
        <f t="shared" si="30"/>
        <v>0</v>
      </c>
      <c r="W112" s="129" t="e">
        <f t="shared" si="31"/>
        <v>#DIV/0!</v>
      </c>
      <c r="X112" s="31">
        <f t="shared" si="32"/>
        <v>0</v>
      </c>
      <c r="Y112" s="31">
        <f t="shared" si="33"/>
        <v>0</v>
      </c>
      <c r="Z112" s="31">
        <f t="shared" si="34"/>
        <v>0</v>
      </c>
      <c r="AA112" s="132">
        <f t="shared" si="35"/>
        <v>0</v>
      </c>
    </row>
    <row r="113" spans="1:27" ht="39.950000000000003" customHeight="1" x14ac:dyDescent="0.25">
      <c r="A113" s="2"/>
      <c r="B113" s="2"/>
      <c r="C113" s="90"/>
      <c r="D113" s="91" t="str">
        <f>IFERROR(VLOOKUP(C113,'Environnement,Contexte'!$A$4:$M$101,2,0),IFERROR(VLOOKUP(C113,'Sous-Traitants,Fournisseurs'!$A$4:$M$101,2,0),IFERROR(VLOOKUP(C113,'Scientifiques,Techniques'!$A$4:$M$101,2,0),IFERROR(VLOOKUP(C113,'Organisationnels,Humains'!$A$4:$M$101,2,0),""))))</f>
        <v/>
      </c>
      <c r="E113" s="91" t="str">
        <f>IFERROR(VLOOKUP(D113,'Environnement,Contexte'!$B$4:$M$101,12,0),IFERROR(VLOOKUP(D113,'Sous-Traitants,Fournisseurs'!$B$4:$M$101,12,0),IFERROR(VLOOKUP(D113,'Scientifiques,Techniques'!$B$4:$M$101,12,0),IFERROR(VLOOKUP(D113,'Organisationnels,Humains'!$B$4:$M$101,12,0),""))))</f>
        <v/>
      </c>
      <c r="F113" s="99" t="str">
        <f>IFERROR(VLOOKUP(D113,'Environnement,Contexte'!$B$4:$I$101,8,0),IFERROR(VLOOKUP(D113,'Sous-Traitants,Fournisseurs'!$B$4:$I$101,8,0),IFERROR(VLOOKUP(D113,'Scientifiques,Techniques'!$B$4:$I$101,8,0),IFERROR(VLOOKUP(D113,'Organisationnels,Humains'!$B$4:$I$101,8,0),""))))</f>
        <v/>
      </c>
      <c r="G113" s="112"/>
      <c r="H113" s="91"/>
      <c r="I113" s="91"/>
      <c r="J113" s="91"/>
      <c r="K113" s="91"/>
      <c r="L113" s="101" t="str">
        <f t="shared" ca="1" si="27"/>
        <v/>
      </c>
      <c r="M113" s="102"/>
      <c r="N113" s="102"/>
      <c r="O113" s="92"/>
      <c r="P113" s="31" t="str">
        <f>IFERROR(VLOOKUP(D113,'Environnement,Contexte'!$B$4:$I$101,2,0),IFERROR(VLOOKUP(D113,'Sous-Traitants,Fournisseurs'!$B$4:$I$101,2,0),IFERROR(VLOOKUP(D113,'Scientifiques,Techniques'!$B$4:$I$101,2,0),IFERROR(VLOOKUP(D113,'Organisationnels,Humains'!$B$4:$I$101,2,0),""))))</f>
        <v/>
      </c>
      <c r="Q113" s="31" t="str">
        <f>IFERROR(VLOOKUP(D113,'Environnement,Contexte'!$B$4:$I$101,4,0),IFERROR(VLOOKUP(D113,'Sous-Traitants,Fournisseurs'!$B$4:$I$101,4,0),IFERROR(VLOOKUP(D113,'Scientifiques,Techniques'!$B$4:$I$101,4,0),IFERROR(VLOOKUP(D113,'Organisationnels,Humains'!$B$4:$I$101,4,0),""))))</f>
        <v/>
      </c>
      <c r="R113" s="31" t="str">
        <f>IFERROR(VLOOKUP(D113,'Environnement,Contexte'!$B$4:$I$101,3,0),IFERROR(VLOOKUP(D113,'Sous-Traitants,Fournisseurs'!$B$4:$I$101,3,0),IFERROR(VLOOKUP(D113,'Scientifiques,Techniques'!$B$4:$I$101,3,0),IFERROR(VLOOKUP(D113,'Organisationnels,Humains'!$B$4:$I$101,3,0),""))))</f>
        <v/>
      </c>
      <c r="S113" s="31" t="str">
        <f>MENU!$C$8</f>
        <v>WELDEC PSM</v>
      </c>
      <c r="T113" s="31" t="str">
        <f t="shared" si="28"/>
        <v/>
      </c>
      <c r="U113" s="31">
        <f t="shared" si="29"/>
        <v>0</v>
      </c>
      <c r="V113" s="31">
        <f t="shared" si="30"/>
        <v>0</v>
      </c>
      <c r="W113" s="129" t="e">
        <f t="shared" si="31"/>
        <v>#DIV/0!</v>
      </c>
      <c r="X113" s="31">
        <f t="shared" si="32"/>
        <v>0</v>
      </c>
      <c r="Y113" s="31">
        <f t="shared" si="33"/>
        <v>0</v>
      </c>
      <c r="Z113" s="31">
        <f t="shared" si="34"/>
        <v>0</v>
      </c>
      <c r="AA113" s="132">
        <f t="shared" si="35"/>
        <v>0</v>
      </c>
    </row>
    <row r="114" spans="1:27" ht="39.950000000000003" customHeight="1" x14ac:dyDescent="0.25">
      <c r="A114" s="2"/>
      <c r="B114" s="2"/>
      <c r="C114" s="90"/>
      <c r="D114" s="91" t="str">
        <f>IFERROR(VLOOKUP(C114,'Environnement,Contexte'!$A$4:$M$101,2,0),IFERROR(VLOOKUP(C114,'Sous-Traitants,Fournisseurs'!$A$4:$M$101,2,0),IFERROR(VLOOKUP(C114,'Scientifiques,Techniques'!$A$4:$M$101,2,0),IFERROR(VLOOKUP(C114,'Organisationnels,Humains'!$A$4:$M$101,2,0),""))))</f>
        <v/>
      </c>
      <c r="E114" s="91" t="str">
        <f>IFERROR(VLOOKUP(D114,'Environnement,Contexte'!$B$4:$M$101,12,0),IFERROR(VLOOKUP(D114,'Sous-Traitants,Fournisseurs'!$B$4:$M$101,12,0),IFERROR(VLOOKUP(D114,'Scientifiques,Techniques'!$B$4:$M$101,12,0),IFERROR(VLOOKUP(D114,'Organisationnels,Humains'!$B$4:$M$101,12,0),""))))</f>
        <v/>
      </c>
      <c r="F114" s="99" t="str">
        <f>IFERROR(VLOOKUP(D114,'Environnement,Contexte'!$B$4:$I$101,8,0),IFERROR(VLOOKUP(D114,'Sous-Traitants,Fournisseurs'!$B$4:$I$101,8,0),IFERROR(VLOOKUP(D114,'Scientifiques,Techniques'!$B$4:$I$101,8,0),IFERROR(VLOOKUP(D114,'Organisationnels,Humains'!$B$4:$I$101,8,0),""))))</f>
        <v/>
      </c>
      <c r="G114" s="112"/>
      <c r="H114" s="91"/>
      <c r="I114" s="91"/>
      <c r="J114" s="91"/>
      <c r="K114" s="91"/>
      <c r="L114" s="101" t="str">
        <f t="shared" ca="1" si="27"/>
        <v/>
      </c>
      <c r="M114" s="102"/>
      <c r="N114" s="102"/>
      <c r="O114" s="92"/>
      <c r="P114" s="31" t="str">
        <f>IFERROR(VLOOKUP(D114,'Environnement,Contexte'!$B$4:$I$101,2,0),IFERROR(VLOOKUP(D114,'Sous-Traitants,Fournisseurs'!$B$4:$I$101,2,0),IFERROR(VLOOKUP(D114,'Scientifiques,Techniques'!$B$4:$I$101,2,0),IFERROR(VLOOKUP(D114,'Organisationnels,Humains'!$B$4:$I$101,2,0),""))))</f>
        <v/>
      </c>
      <c r="Q114" s="31" t="str">
        <f>IFERROR(VLOOKUP(D114,'Environnement,Contexte'!$B$4:$I$101,4,0),IFERROR(VLOOKUP(D114,'Sous-Traitants,Fournisseurs'!$B$4:$I$101,4,0),IFERROR(VLOOKUP(D114,'Scientifiques,Techniques'!$B$4:$I$101,4,0),IFERROR(VLOOKUP(D114,'Organisationnels,Humains'!$B$4:$I$101,4,0),""))))</f>
        <v/>
      </c>
      <c r="R114" s="31" t="str">
        <f>IFERROR(VLOOKUP(D114,'Environnement,Contexte'!$B$4:$I$101,3,0),IFERROR(VLOOKUP(D114,'Sous-Traitants,Fournisseurs'!$B$4:$I$101,3,0),IFERROR(VLOOKUP(D114,'Scientifiques,Techniques'!$B$4:$I$101,3,0),IFERROR(VLOOKUP(D114,'Organisationnels,Humains'!$B$4:$I$101,3,0),""))))</f>
        <v/>
      </c>
      <c r="S114" s="31" t="str">
        <f>MENU!$C$8</f>
        <v>WELDEC PSM</v>
      </c>
      <c r="T114" s="31" t="str">
        <f t="shared" si="28"/>
        <v/>
      </c>
      <c r="U114" s="31">
        <f t="shared" si="29"/>
        <v>0</v>
      </c>
      <c r="V114" s="31">
        <f t="shared" si="30"/>
        <v>0</v>
      </c>
      <c r="W114" s="129" t="e">
        <f t="shared" si="31"/>
        <v>#DIV/0!</v>
      </c>
      <c r="X114" s="31">
        <f t="shared" si="32"/>
        <v>0</v>
      </c>
      <c r="Y114" s="31">
        <f t="shared" si="33"/>
        <v>0</v>
      </c>
      <c r="Z114" s="31">
        <f t="shared" si="34"/>
        <v>0</v>
      </c>
      <c r="AA114" s="132">
        <f t="shared" si="35"/>
        <v>0</v>
      </c>
    </row>
    <row r="115" spans="1:27" ht="39.950000000000003" customHeight="1" x14ac:dyDescent="0.25">
      <c r="A115" s="2"/>
      <c r="B115" s="2"/>
      <c r="C115" s="90"/>
      <c r="D115" s="91" t="str">
        <f>IFERROR(VLOOKUP(C115,'Environnement,Contexte'!$A$4:$M$101,2,0),IFERROR(VLOOKUP(C115,'Sous-Traitants,Fournisseurs'!$A$4:$M$101,2,0),IFERROR(VLOOKUP(C115,'Scientifiques,Techniques'!$A$4:$M$101,2,0),IFERROR(VLOOKUP(C115,'Organisationnels,Humains'!$A$4:$M$101,2,0),""))))</f>
        <v/>
      </c>
      <c r="E115" s="91" t="str">
        <f>IFERROR(VLOOKUP(D115,'Environnement,Contexte'!$B$4:$M$101,12,0),IFERROR(VLOOKUP(D115,'Sous-Traitants,Fournisseurs'!$B$4:$M$101,12,0),IFERROR(VLOOKUP(D115,'Scientifiques,Techniques'!$B$4:$M$101,12,0),IFERROR(VLOOKUP(D115,'Organisationnels,Humains'!$B$4:$M$101,12,0),""))))</f>
        <v/>
      </c>
      <c r="F115" s="99" t="str">
        <f>IFERROR(VLOOKUP(D115,'Environnement,Contexte'!$B$4:$I$101,8,0),IFERROR(VLOOKUP(D115,'Sous-Traitants,Fournisseurs'!$B$4:$I$101,8,0),IFERROR(VLOOKUP(D115,'Scientifiques,Techniques'!$B$4:$I$101,8,0),IFERROR(VLOOKUP(D115,'Organisationnels,Humains'!$B$4:$I$101,8,0),""))))</f>
        <v/>
      </c>
      <c r="G115" s="112"/>
      <c r="H115" s="91"/>
      <c r="I115" s="91"/>
      <c r="J115" s="91"/>
      <c r="K115" s="91"/>
      <c r="L115" s="101" t="str">
        <f t="shared" ca="1" si="27"/>
        <v/>
      </c>
      <c r="M115" s="102"/>
      <c r="N115" s="102"/>
      <c r="O115" s="92"/>
      <c r="P115" s="31" t="str">
        <f>IFERROR(VLOOKUP(D115,'Environnement,Contexte'!$B$4:$I$101,2,0),IFERROR(VLOOKUP(D115,'Sous-Traitants,Fournisseurs'!$B$4:$I$101,2,0),IFERROR(VLOOKUP(D115,'Scientifiques,Techniques'!$B$4:$I$101,2,0),IFERROR(VLOOKUP(D115,'Organisationnels,Humains'!$B$4:$I$101,2,0),""))))</f>
        <v/>
      </c>
      <c r="Q115" s="31" t="str">
        <f>IFERROR(VLOOKUP(D115,'Environnement,Contexte'!$B$4:$I$101,4,0),IFERROR(VLOOKUP(D115,'Sous-Traitants,Fournisseurs'!$B$4:$I$101,4,0),IFERROR(VLOOKUP(D115,'Scientifiques,Techniques'!$B$4:$I$101,4,0),IFERROR(VLOOKUP(D115,'Organisationnels,Humains'!$B$4:$I$101,4,0),""))))</f>
        <v/>
      </c>
      <c r="R115" s="31" t="str">
        <f>IFERROR(VLOOKUP(D115,'Environnement,Contexte'!$B$4:$I$101,3,0),IFERROR(VLOOKUP(D115,'Sous-Traitants,Fournisseurs'!$B$4:$I$101,3,0),IFERROR(VLOOKUP(D115,'Scientifiques,Techniques'!$B$4:$I$101,3,0),IFERROR(VLOOKUP(D115,'Organisationnels,Humains'!$B$4:$I$101,3,0),""))))</f>
        <v/>
      </c>
      <c r="S115" s="31" t="str">
        <f>MENU!$C$8</f>
        <v>WELDEC PSM</v>
      </c>
      <c r="T115" s="31" t="str">
        <f t="shared" si="28"/>
        <v/>
      </c>
      <c r="U115" s="31">
        <f t="shared" si="29"/>
        <v>0</v>
      </c>
      <c r="V115" s="31">
        <f t="shared" si="30"/>
        <v>0</v>
      </c>
      <c r="W115" s="129" t="e">
        <f t="shared" si="31"/>
        <v>#DIV/0!</v>
      </c>
      <c r="X115" s="31">
        <f t="shared" si="32"/>
        <v>0</v>
      </c>
      <c r="Y115" s="31">
        <f t="shared" si="33"/>
        <v>0</v>
      </c>
      <c r="Z115" s="31">
        <f t="shared" si="34"/>
        <v>0</v>
      </c>
      <c r="AA115" s="132">
        <f t="shared" si="35"/>
        <v>0</v>
      </c>
    </row>
    <row r="116" spans="1:27" ht="39.950000000000003" customHeight="1" x14ac:dyDescent="0.25">
      <c r="A116" s="2"/>
      <c r="B116" s="2"/>
      <c r="C116" s="90"/>
      <c r="D116" s="91" t="str">
        <f>IFERROR(VLOOKUP(C116,'Environnement,Contexte'!$A$4:$M$101,2,0),IFERROR(VLOOKUP(C116,'Sous-Traitants,Fournisseurs'!$A$4:$M$101,2,0),IFERROR(VLOOKUP(C116,'Scientifiques,Techniques'!$A$4:$M$101,2,0),IFERROR(VLOOKUP(C116,'Organisationnels,Humains'!$A$4:$M$101,2,0),""))))</f>
        <v/>
      </c>
      <c r="E116" s="91" t="str">
        <f>IFERROR(VLOOKUP(D116,'Environnement,Contexte'!$B$4:$M$101,12,0),IFERROR(VLOOKUP(D116,'Sous-Traitants,Fournisseurs'!$B$4:$M$101,12,0),IFERROR(VLOOKUP(D116,'Scientifiques,Techniques'!$B$4:$M$101,12,0),IFERROR(VLOOKUP(D116,'Organisationnels,Humains'!$B$4:$M$101,12,0),""))))</f>
        <v/>
      </c>
      <c r="F116" s="99" t="str">
        <f>IFERROR(VLOOKUP(D116,'Environnement,Contexte'!$B$4:$I$101,8,0),IFERROR(VLOOKUP(D116,'Sous-Traitants,Fournisseurs'!$B$4:$I$101,8,0),IFERROR(VLOOKUP(D116,'Scientifiques,Techniques'!$B$4:$I$101,8,0),IFERROR(VLOOKUP(D116,'Organisationnels,Humains'!$B$4:$I$101,8,0),""))))</f>
        <v/>
      </c>
      <c r="G116" s="112"/>
      <c r="H116" s="91"/>
      <c r="I116" s="100"/>
      <c r="J116" s="100"/>
      <c r="K116" s="91"/>
      <c r="L116" s="101" t="str">
        <f t="shared" ca="1" si="27"/>
        <v/>
      </c>
      <c r="M116" s="102"/>
      <c r="N116" s="102"/>
      <c r="O116" s="92"/>
      <c r="P116" s="31" t="str">
        <f>IFERROR(VLOOKUP(D116,'Environnement,Contexte'!$B$4:$I$101,2,0),IFERROR(VLOOKUP(D116,'Sous-Traitants,Fournisseurs'!$B$4:$I$101,2,0),IFERROR(VLOOKUP(D116,'Scientifiques,Techniques'!$B$4:$I$101,2,0),IFERROR(VLOOKUP(D116,'Organisationnels,Humains'!$B$4:$I$101,2,0),""))))</f>
        <v/>
      </c>
      <c r="Q116" s="31" t="str">
        <f>IFERROR(VLOOKUP(D116,'Environnement,Contexte'!$B$4:$I$101,4,0),IFERROR(VLOOKUP(D116,'Sous-Traitants,Fournisseurs'!$B$4:$I$101,4,0),IFERROR(VLOOKUP(D116,'Scientifiques,Techniques'!$B$4:$I$101,4,0),IFERROR(VLOOKUP(D116,'Organisationnels,Humains'!$B$4:$I$101,4,0),""))))</f>
        <v/>
      </c>
      <c r="R116" s="31" t="str">
        <f>IFERROR(VLOOKUP(D116,'Environnement,Contexte'!$B$4:$I$101,3,0),IFERROR(VLOOKUP(D116,'Sous-Traitants,Fournisseurs'!$B$4:$I$101,3,0),IFERROR(VLOOKUP(D116,'Scientifiques,Techniques'!$B$4:$I$101,3,0),IFERROR(VLOOKUP(D116,'Organisationnels,Humains'!$B$4:$I$101,3,0),""))))</f>
        <v/>
      </c>
      <c r="S116" s="31" t="str">
        <f>MENU!$C$8</f>
        <v>WELDEC PSM</v>
      </c>
      <c r="T116" s="31" t="str">
        <f t="shared" si="28"/>
        <v/>
      </c>
      <c r="U116" s="31">
        <f t="shared" si="29"/>
        <v>0</v>
      </c>
      <c r="V116" s="31">
        <f t="shared" si="30"/>
        <v>0</v>
      </c>
      <c r="W116" s="129" t="e">
        <f t="shared" si="31"/>
        <v>#DIV/0!</v>
      </c>
      <c r="X116" s="31">
        <f t="shared" si="32"/>
        <v>0</v>
      </c>
      <c r="Y116" s="31">
        <f t="shared" si="33"/>
        <v>0</v>
      </c>
      <c r="Z116" s="31">
        <f t="shared" si="34"/>
        <v>0</v>
      </c>
      <c r="AA116" s="132">
        <f t="shared" si="35"/>
        <v>0</v>
      </c>
    </row>
    <row r="117" spans="1:27" ht="39.950000000000003" customHeight="1" x14ac:dyDescent="0.25">
      <c r="A117" s="2"/>
      <c r="B117" s="2"/>
      <c r="C117" s="90"/>
      <c r="D117" s="91" t="str">
        <f>IFERROR(VLOOKUP(C117,'Environnement,Contexte'!$A$4:$M$101,2,0),IFERROR(VLOOKUP(C117,'Sous-Traitants,Fournisseurs'!$A$4:$M$101,2,0),IFERROR(VLOOKUP(C117,'Scientifiques,Techniques'!$A$4:$M$101,2,0),IFERROR(VLOOKUP(C117,'Organisationnels,Humains'!$A$4:$M$101,2,0),""))))</f>
        <v/>
      </c>
      <c r="E117" s="91" t="str">
        <f>IFERROR(VLOOKUP(D117,'Environnement,Contexte'!$B$4:$M$101,12,0),IFERROR(VLOOKUP(D117,'Sous-Traitants,Fournisseurs'!$B$4:$M$101,12,0),IFERROR(VLOOKUP(D117,'Scientifiques,Techniques'!$B$4:$M$101,12,0),IFERROR(VLOOKUP(D117,'Organisationnels,Humains'!$B$4:$M$101,12,0),""))))</f>
        <v/>
      </c>
      <c r="F117" s="99" t="str">
        <f>IFERROR(VLOOKUP(D117,'Environnement,Contexte'!$B$4:$I$101,8,0),IFERROR(VLOOKUP(D117,'Sous-Traitants,Fournisseurs'!$B$4:$I$101,8,0),IFERROR(VLOOKUP(D117,'Scientifiques,Techniques'!$B$4:$I$101,8,0),IFERROR(VLOOKUP(D117,'Organisationnels,Humains'!$B$4:$I$101,8,0),""))))</f>
        <v/>
      </c>
      <c r="G117" s="112"/>
      <c r="H117" s="91"/>
      <c r="I117" s="91"/>
      <c r="J117" s="91"/>
      <c r="K117" s="91"/>
      <c r="L117" s="101" t="str">
        <f t="shared" ca="1" si="27"/>
        <v/>
      </c>
      <c r="M117" s="102"/>
      <c r="N117" s="102"/>
      <c r="O117" s="92"/>
      <c r="P117" s="31" t="str">
        <f>IFERROR(VLOOKUP(D117,'Environnement,Contexte'!$B$4:$I$101,2,0),IFERROR(VLOOKUP(D117,'Sous-Traitants,Fournisseurs'!$B$4:$I$101,2,0),IFERROR(VLOOKUP(D117,'Scientifiques,Techniques'!$B$4:$I$101,2,0),IFERROR(VLOOKUP(D117,'Organisationnels,Humains'!$B$4:$I$101,2,0),""))))</f>
        <v/>
      </c>
      <c r="Q117" s="31" t="str">
        <f>IFERROR(VLOOKUP(D117,'Environnement,Contexte'!$B$4:$I$101,4,0),IFERROR(VLOOKUP(D117,'Sous-Traitants,Fournisseurs'!$B$4:$I$101,4,0),IFERROR(VLOOKUP(D117,'Scientifiques,Techniques'!$B$4:$I$101,4,0),IFERROR(VLOOKUP(D117,'Organisationnels,Humains'!$B$4:$I$101,4,0),""))))</f>
        <v/>
      </c>
      <c r="R117" s="31" t="str">
        <f>IFERROR(VLOOKUP(D117,'Environnement,Contexte'!$B$4:$I$101,3,0),IFERROR(VLOOKUP(D117,'Sous-Traitants,Fournisseurs'!$B$4:$I$101,3,0),IFERROR(VLOOKUP(D117,'Scientifiques,Techniques'!$B$4:$I$101,3,0),IFERROR(VLOOKUP(D117,'Organisationnels,Humains'!$B$4:$I$101,3,0),""))))</f>
        <v/>
      </c>
      <c r="S117" s="31" t="str">
        <f>MENU!$C$8</f>
        <v>WELDEC PSM</v>
      </c>
      <c r="T117" s="31" t="str">
        <f t="shared" si="28"/>
        <v/>
      </c>
      <c r="U117" s="31">
        <f t="shared" si="29"/>
        <v>0</v>
      </c>
      <c r="V117" s="31">
        <f t="shared" si="30"/>
        <v>0</v>
      </c>
      <c r="W117" s="129" t="e">
        <f t="shared" si="31"/>
        <v>#DIV/0!</v>
      </c>
      <c r="X117" s="31">
        <f t="shared" si="32"/>
        <v>0</v>
      </c>
      <c r="Y117" s="31">
        <f t="shared" si="33"/>
        <v>0</v>
      </c>
      <c r="Z117" s="31">
        <f t="shared" si="34"/>
        <v>0</v>
      </c>
      <c r="AA117" s="132">
        <f t="shared" si="35"/>
        <v>0</v>
      </c>
    </row>
    <row r="118" spans="1:27" ht="39.950000000000003" customHeight="1" x14ac:dyDescent="0.25">
      <c r="A118" s="2"/>
      <c r="B118" s="2"/>
      <c r="C118" s="90"/>
      <c r="D118" s="91" t="str">
        <f>IFERROR(VLOOKUP(C118,'Environnement,Contexte'!$A$4:$M$101,2,0),IFERROR(VLOOKUP(C118,'Sous-Traitants,Fournisseurs'!$A$4:$M$101,2,0),IFERROR(VLOOKUP(C118,'Scientifiques,Techniques'!$A$4:$M$101,2,0),IFERROR(VLOOKUP(C118,'Organisationnels,Humains'!$A$4:$M$101,2,0),""))))</f>
        <v/>
      </c>
      <c r="E118" s="91" t="str">
        <f>IFERROR(VLOOKUP(D118,'Environnement,Contexte'!$B$4:$M$101,12,0),IFERROR(VLOOKUP(D118,'Sous-Traitants,Fournisseurs'!$B$4:$M$101,12,0),IFERROR(VLOOKUP(D118,'Scientifiques,Techniques'!$B$4:$M$101,12,0),IFERROR(VLOOKUP(D118,'Organisationnels,Humains'!$B$4:$M$101,12,0),""))))</f>
        <v/>
      </c>
      <c r="F118" s="99" t="str">
        <f>IFERROR(VLOOKUP(D118,'Environnement,Contexte'!$B$4:$I$101,8,0),IFERROR(VLOOKUP(D118,'Sous-Traitants,Fournisseurs'!$B$4:$I$101,8,0),IFERROR(VLOOKUP(D118,'Scientifiques,Techniques'!$B$4:$I$101,8,0),IFERROR(VLOOKUP(D118,'Organisationnels,Humains'!$B$4:$I$101,8,0),""))))</f>
        <v/>
      </c>
      <c r="G118" s="112"/>
      <c r="H118" s="91"/>
      <c r="I118" s="91"/>
      <c r="J118" s="91"/>
      <c r="K118" s="91"/>
      <c r="L118" s="101" t="str">
        <f t="shared" ca="1" si="27"/>
        <v/>
      </c>
      <c r="M118" s="102"/>
      <c r="N118" s="102"/>
      <c r="O118" s="92"/>
      <c r="P118" s="31" t="str">
        <f>IFERROR(VLOOKUP(D118,'Environnement,Contexte'!$B$4:$I$101,2,0),IFERROR(VLOOKUP(D118,'Sous-Traitants,Fournisseurs'!$B$4:$I$101,2,0),IFERROR(VLOOKUP(D118,'Scientifiques,Techniques'!$B$4:$I$101,2,0),IFERROR(VLOOKUP(D118,'Organisationnels,Humains'!$B$4:$I$101,2,0),""))))</f>
        <v/>
      </c>
      <c r="Q118" s="31" t="str">
        <f>IFERROR(VLOOKUP(D118,'Environnement,Contexte'!$B$4:$I$101,4,0),IFERROR(VLOOKUP(D118,'Sous-Traitants,Fournisseurs'!$B$4:$I$101,4,0),IFERROR(VLOOKUP(D118,'Scientifiques,Techniques'!$B$4:$I$101,4,0),IFERROR(VLOOKUP(D118,'Organisationnels,Humains'!$B$4:$I$101,4,0),""))))</f>
        <v/>
      </c>
      <c r="R118" s="31" t="str">
        <f>IFERROR(VLOOKUP(D118,'Environnement,Contexte'!$B$4:$I$101,3,0),IFERROR(VLOOKUP(D118,'Sous-Traitants,Fournisseurs'!$B$4:$I$101,3,0),IFERROR(VLOOKUP(D118,'Scientifiques,Techniques'!$B$4:$I$101,3,0),IFERROR(VLOOKUP(D118,'Organisationnels,Humains'!$B$4:$I$101,3,0),""))))</f>
        <v/>
      </c>
      <c r="S118" s="31" t="str">
        <f>MENU!$C$8</f>
        <v>WELDEC PSM</v>
      </c>
      <c r="T118" s="31" t="str">
        <f t="shared" si="28"/>
        <v/>
      </c>
      <c r="U118" s="31">
        <f t="shared" si="29"/>
        <v>0</v>
      </c>
      <c r="V118" s="31">
        <f t="shared" si="30"/>
        <v>0</v>
      </c>
      <c r="W118" s="129" t="e">
        <f t="shared" si="31"/>
        <v>#DIV/0!</v>
      </c>
      <c r="X118" s="31">
        <f t="shared" si="32"/>
        <v>0</v>
      </c>
      <c r="Y118" s="31">
        <f t="shared" si="33"/>
        <v>0</v>
      </c>
      <c r="Z118" s="31">
        <f t="shared" si="34"/>
        <v>0</v>
      </c>
      <c r="AA118" s="132">
        <f t="shared" si="35"/>
        <v>0</v>
      </c>
    </row>
    <row r="119" spans="1:27" ht="39.950000000000003" customHeight="1" x14ac:dyDescent="0.25">
      <c r="A119" s="2"/>
      <c r="B119" s="2"/>
      <c r="C119" s="90"/>
      <c r="D119" s="91" t="str">
        <f>IFERROR(VLOOKUP(C119,'Environnement,Contexte'!$A$4:$M$101,2,0),IFERROR(VLOOKUP(C119,'Sous-Traitants,Fournisseurs'!$A$4:$M$101,2,0),IFERROR(VLOOKUP(C119,'Scientifiques,Techniques'!$A$4:$M$101,2,0),IFERROR(VLOOKUP(C119,'Organisationnels,Humains'!$A$4:$M$101,2,0),""))))</f>
        <v/>
      </c>
      <c r="E119" s="91" t="str">
        <f>IFERROR(VLOOKUP(D119,'Environnement,Contexte'!$B$4:$M$101,12,0),IFERROR(VLOOKUP(D119,'Sous-Traitants,Fournisseurs'!$B$4:$M$101,12,0),IFERROR(VLOOKUP(D119,'Scientifiques,Techniques'!$B$4:$M$101,12,0),IFERROR(VLOOKUP(D119,'Organisationnels,Humains'!$B$4:$M$101,12,0),""))))</f>
        <v/>
      </c>
      <c r="F119" s="99" t="str">
        <f>IFERROR(VLOOKUP(D119,'Environnement,Contexte'!$B$4:$I$101,8,0),IFERROR(VLOOKUP(D119,'Sous-Traitants,Fournisseurs'!$B$4:$I$101,8,0),IFERROR(VLOOKUP(D119,'Scientifiques,Techniques'!$B$4:$I$101,8,0),IFERROR(VLOOKUP(D119,'Organisationnels,Humains'!$B$4:$I$101,8,0),""))))</f>
        <v/>
      </c>
      <c r="G119" s="112"/>
      <c r="H119" s="91"/>
      <c r="I119" s="91"/>
      <c r="J119" s="91"/>
      <c r="K119" s="91"/>
      <c r="L119" s="101" t="str">
        <f t="shared" ca="1" si="27"/>
        <v/>
      </c>
      <c r="M119" s="102"/>
      <c r="N119" s="102"/>
      <c r="O119" s="92"/>
      <c r="P119" s="31" t="str">
        <f>IFERROR(VLOOKUP(D119,'Environnement,Contexte'!$B$4:$I$101,2,0),IFERROR(VLOOKUP(D119,'Sous-Traitants,Fournisseurs'!$B$4:$I$101,2,0),IFERROR(VLOOKUP(D119,'Scientifiques,Techniques'!$B$4:$I$101,2,0),IFERROR(VLOOKUP(D119,'Organisationnels,Humains'!$B$4:$I$101,2,0),""))))</f>
        <v/>
      </c>
      <c r="Q119" s="31" t="str">
        <f>IFERROR(VLOOKUP(D119,'Environnement,Contexte'!$B$4:$I$101,4,0),IFERROR(VLOOKUP(D119,'Sous-Traitants,Fournisseurs'!$B$4:$I$101,4,0),IFERROR(VLOOKUP(D119,'Scientifiques,Techniques'!$B$4:$I$101,4,0),IFERROR(VLOOKUP(D119,'Organisationnels,Humains'!$B$4:$I$101,4,0),""))))</f>
        <v/>
      </c>
      <c r="R119" s="31" t="str">
        <f>IFERROR(VLOOKUP(D119,'Environnement,Contexte'!$B$4:$I$101,3,0),IFERROR(VLOOKUP(D119,'Sous-Traitants,Fournisseurs'!$B$4:$I$101,3,0),IFERROR(VLOOKUP(D119,'Scientifiques,Techniques'!$B$4:$I$101,3,0),IFERROR(VLOOKUP(D119,'Organisationnels,Humains'!$B$4:$I$101,3,0),""))))</f>
        <v/>
      </c>
      <c r="S119" s="31" t="str">
        <f>MENU!$C$8</f>
        <v>WELDEC PSM</v>
      </c>
      <c r="T119" s="31" t="str">
        <f t="shared" si="28"/>
        <v/>
      </c>
      <c r="U119" s="31">
        <f t="shared" si="29"/>
        <v>0</v>
      </c>
      <c r="V119" s="31">
        <f t="shared" si="30"/>
        <v>0</v>
      </c>
      <c r="W119" s="129" t="e">
        <f t="shared" si="31"/>
        <v>#DIV/0!</v>
      </c>
      <c r="X119" s="31">
        <f t="shared" si="32"/>
        <v>0</v>
      </c>
      <c r="Y119" s="31">
        <f t="shared" si="33"/>
        <v>0</v>
      </c>
      <c r="Z119" s="31">
        <f t="shared" si="34"/>
        <v>0</v>
      </c>
      <c r="AA119" s="132">
        <f t="shared" si="35"/>
        <v>0</v>
      </c>
    </row>
    <row r="120" spans="1:27" ht="39.950000000000003" customHeight="1" x14ac:dyDescent="0.25">
      <c r="A120" s="2"/>
      <c r="B120" s="2"/>
      <c r="C120" s="90"/>
      <c r="D120" s="91" t="str">
        <f>IFERROR(VLOOKUP(C120,'Environnement,Contexte'!$A$4:$M$101,2,0),IFERROR(VLOOKUP(C120,'Sous-Traitants,Fournisseurs'!$A$4:$M$101,2,0),IFERROR(VLOOKUP(C120,'Scientifiques,Techniques'!$A$4:$M$101,2,0),IFERROR(VLOOKUP(C120,'Organisationnels,Humains'!$A$4:$M$101,2,0),""))))</f>
        <v/>
      </c>
      <c r="E120" s="91" t="str">
        <f>IFERROR(VLOOKUP(D120,'Environnement,Contexte'!$B$4:$M$101,12,0),IFERROR(VLOOKUP(D120,'Sous-Traitants,Fournisseurs'!$B$4:$M$101,12,0),IFERROR(VLOOKUP(D120,'Scientifiques,Techniques'!$B$4:$M$101,12,0),IFERROR(VLOOKUP(D120,'Organisationnels,Humains'!$B$4:$M$101,12,0),""))))</f>
        <v/>
      </c>
      <c r="F120" s="99" t="str">
        <f>IFERROR(VLOOKUP(D120,'Environnement,Contexte'!$B$4:$I$101,8,0),IFERROR(VLOOKUP(D120,'Sous-Traitants,Fournisseurs'!$B$4:$I$101,8,0),IFERROR(VLOOKUP(D120,'Scientifiques,Techniques'!$B$4:$I$101,8,0),IFERROR(VLOOKUP(D120,'Organisationnels,Humains'!$B$4:$I$101,8,0),""))))</f>
        <v/>
      </c>
      <c r="G120" s="112"/>
      <c r="H120" s="91"/>
      <c r="I120" s="91"/>
      <c r="J120" s="91"/>
      <c r="K120" s="91"/>
      <c r="L120" s="101" t="str">
        <f t="shared" ca="1" si="27"/>
        <v/>
      </c>
      <c r="M120" s="102"/>
      <c r="N120" s="102"/>
      <c r="O120" s="92"/>
      <c r="P120" s="31" t="str">
        <f>IFERROR(VLOOKUP(D120,'Environnement,Contexte'!$B$4:$I$101,2,0),IFERROR(VLOOKUP(D120,'Sous-Traitants,Fournisseurs'!$B$4:$I$101,2,0),IFERROR(VLOOKUP(D120,'Scientifiques,Techniques'!$B$4:$I$101,2,0),IFERROR(VLOOKUP(D120,'Organisationnels,Humains'!$B$4:$I$101,2,0),""))))</f>
        <v/>
      </c>
      <c r="Q120" s="31" t="str">
        <f>IFERROR(VLOOKUP(D120,'Environnement,Contexte'!$B$4:$I$101,4,0),IFERROR(VLOOKUP(D120,'Sous-Traitants,Fournisseurs'!$B$4:$I$101,4,0),IFERROR(VLOOKUP(D120,'Scientifiques,Techniques'!$B$4:$I$101,4,0),IFERROR(VLOOKUP(D120,'Organisationnels,Humains'!$B$4:$I$101,4,0),""))))</f>
        <v/>
      </c>
      <c r="R120" s="31" t="str">
        <f>IFERROR(VLOOKUP(D120,'Environnement,Contexte'!$B$4:$I$101,3,0),IFERROR(VLOOKUP(D120,'Sous-Traitants,Fournisseurs'!$B$4:$I$101,3,0),IFERROR(VLOOKUP(D120,'Scientifiques,Techniques'!$B$4:$I$101,3,0),IFERROR(VLOOKUP(D120,'Organisationnels,Humains'!$B$4:$I$101,3,0),""))))</f>
        <v/>
      </c>
      <c r="S120" s="31" t="str">
        <f>MENU!$C$8</f>
        <v>WELDEC PSM</v>
      </c>
      <c r="T120" s="31" t="str">
        <f t="shared" si="28"/>
        <v/>
      </c>
      <c r="U120" s="31">
        <f t="shared" si="29"/>
        <v>0</v>
      </c>
      <c r="V120" s="31">
        <f t="shared" si="30"/>
        <v>0</v>
      </c>
      <c r="W120" s="129" t="e">
        <f t="shared" si="31"/>
        <v>#DIV/0!</v>
      </c>
      <c r="X120" s="31">
        <f t="shared" si="32"/>
        <v>0</v>
      </c>
      <c r="Y120" s="31">
        <f t="shared" si="33"/>
        <v>0</v>
      </c>
      <c r="Z120" s="31">
        <f t="shared" si="34"/>
        <v>0</v>
      </c>
      <c r="AA120" s="132">
        <f t="shared" si="35"/>
        <v>0</v>
      </c>
    </row>
    <row r="121" spans="1:27" ht="39.950000000000003" customHeight="1" x14ac:dyDescent="0.25">
      <c r="A121" s="2"/>
      <c r="B121" s="2"/>
      <c r="C121" s="90"/>
      <c r="D121" s="91" t="str">
        <f>IFERROR(VLOOKUP(C121,'Environnement,Contexte'!$A$4:$M$101,2,0),IFERROR(VLOOKUP(C121,'Sous-Traitants,Fournisseurs'!$A$4:$M$101,2,0),IFERROR(VLOOKUP(C121,'Scientifiques,Techniques'!$A$4:$M$101,2,0),IFERROR(VLOOKUP(C121,'Organisationnels,Humains'!$A$4:$M$101,2,0),""))))</f>
        <v/>
      </c>
      <c r="E121" s="91" t="str">
        <f>IFERROR(VLOOKUP(D121,'Environnement,Contexte'!$B$4:$M$101,12,0),IFERROR(VLOOKUP(D121,'Sous-Traitants,Fournisseurs'!$B$4:$M$101,12,0),IFERROR(VLOOKUP(D121,'Scientifiques,Techniques'!$B$4:$M$101,12,0),IFERROR(VLOOKUP(D121,'Organisationnels,Humains'!$B$4:$M$101,12,0),""))))</f>
        <v/>
      </c>
      <c r="F121" s="99" t="str">
        <f>IFERROR(VLOOKUP(D121,'Environnement,Contexte'!$B$4:$I$101,8,0),IFERROR(VLOOKUP(D121,'Sous-Traitants,Fournisseurs'!$B$4:$I$101,8,0),IFERROR(VLOOKUP(D121,'Scientifiques,Techniques'!$B$4:$I$101,8,0),IFERROR(VLOOKUP(D121,'Organisationnels,Humains'!$B$4:$I$101,8,0),""))))</f>
        <v/>
      </c>
      <c r="G121" s="112"/>
      <c r="H121" s="91"/>
      <c r="I121" s="91"/>
      <c r="J121" s="91"/>
      <c r="K121" s="91"/>
      <c r="L121" s="101" t="str">
        <f t="shared" ca="1" si="27"/>
        <v/>
      </c>
      <c r="M121" s="102"/>
      <c r="N121" s="102"/>
      <c r="O121" s="92"/>
      <c r="P121" s="31" t="str">
        <f>IFERROR(VLOOKUP(D121,'Environnement,Contexte'!$B$4:$I$101,2,0),IFERROR(VLOOKUP(D121,'Sous-Traitants,Fournisseurs'!$B$4:$I$101,2,0),IFERROR(VLOOKUP(D121,'Scientifiques,Techniques'!$B$4:$I$101,2,0),IFERROR(VLOOKUP(D121,'Organisationnels,Humains'!$B$4:$I$101,2,0),""))))</f>
        <v/>
      </c>
      <c r="Q121" s="31" t="str">
        <f>IFERROR(VLOOKUP(D121,'Environnement,Contexte'!$B$4:$I$101,4,0),IFERROR(VLOOKUP(D121,'Sous-Traitants,Fournisseurs'!$B$4:$I$101,4,0),IFERROR(VLOOKUP(D121,'Scientifiques,Techniques'!$B$4:$I$101,4,0),IFERROR(VLOOKUP(D121,'Organisationnels,Humains'!$B$4:$I$101,4,0),""))))</f>
        <v/>
      </c>
      <c r="R121" s="31" t="str">
        <f>IFERROR(VLOOKUP(D121,'Environnement,Contexte'!$B$4:$I$101,3,0),IFERROR(VLOOKUP(D121,'Sous-Traitants,Fournisseurs'!$B$4:$I$101,3,0),IFERROR(VLOOKUP(D121,'Scientifiques,Techniques'!$B$4:$I$101,3,0),IFERROR(VLOOKUP(D121,'Organisationnels,Humains'!$B$4:$I$101,3,0),""))))</f>
        <v/>
      </c>
      <c r="S121" s="31" t="str">
        <f>MENU!$C$8</f>
        <v>WELDEC PSM</v>
      </c>
      <c r="T121" s="31" t="str">
        <f t="shared" si="28"/>
        <v/>
      </c>
      <c r="U121" s="31">
        <f t="shared" si="29"/>
        <v>0</v>
      </c>
      <c r="V121" s="31">
        <f t="shared" si="30"/>
        <v>0</v>
      </c>
      <c r="W121" s="129" t="e">
        <f t="shared" si="31"/>
        <v>#DIV/0!</v>
      </c>
      <c r="X121" s="31">
        <f t="shared" si="32"/>
        <v>0</v>
      </c>
      <c r="Y121" s="31">
        <f t="shared" si="33"/>
        <v>0</v>
      </c>
      <c r="Z121" s="31">
        <f t="shared" si="34"/>
        <v>0</v>
      </c>
      <c r="AA121" s="132">
        <f t="shared" si="35"/>
        <v>0</v>
      </c>
    </row>
    <row r="122" spans="1:27" ht="39.950000000000003" customHeight="1" x14ac:dyDescent="0.25">
      <c r="A122" s="2"/>
      <c r="B122" s="2"/>
      <c r="C122" s="90"/>
      <c r="D122" s="91" t="str">
        <f>IFERROR(VLOOKUP(C122,'Environnement,Contexte'!$A$4:$M$101,2,0),IFERROR(VLOOKUP(C122,'Sous-Traitants,Fournisseurs'!$A$4:$M$101,2,0),IFERROR(VLOOKUP(C122,'Scientifiques,Techniques'!$A$4:$M$101,2,0),IFERROR(VLOOKUP(C122,'Organisationnels,Humains'!$A$4:$M$101,2,0),""))))</f>
        <v/>
      </c>
      <c r="E122" s="91" t="str">
        <f>IFERROR(VLOOKUP(D122,'Environnement,Contexte'!$B$4:$M$101,12,0),IFERROR(VLOOKUP(D122,'Sous-Traitants,Fournisseurs'!$B$4:$M$101,12,0),IFERROR(VLOOKUP(D122,'Scientifiques,Techniques'!$B$4:$M$101,12,0),IFERROR(VLOOKUP(D122,'Organisationnels,Humains'!$B$4:$M$101,12,0),""))))</f>
        <v/>
      </c>
      <c r="F122" s="99" t="str">
        <f>IFERROR(VLOOKUP(D122,'Environnement,Contexte'!$B$4:$I$101,8,0),IFERROR(VLOOKUP(D122,'Sous-Traitants,Fournisseurs'!$B$4:$I$101,8,0),IFERROR(VLOOKUP(D122,'Scientifiques,Techniques'!$B$4:$I$101,8,0),IFERROR(VLOOKUP(D122,'Organisationnels,Humains'!$B$4:$I$101,8,0),""))))</f>
        <v/>
      </c>
      <c r="G122" s="112"/>
      <c r="H122" s="91"/>
      <c r="I122" s="91"/>
      <c r="J122" s="91"/>
      <c r="K122" s="91"/>
      <c r="L122" s="101" t="str">
        <f t="shared" ca="1" si="27"/>
        <v/>
      </c>
      <c r="M122" s="102"/>
      <c r="N122" s="102"/>
      <c r="O122" s="92"/>
      <c r="P122" s="31" t="str">
        <f>IFERROR(VLOOKUP(D122,'Environnement,Contexte'!$B$4:$I$101,2,0),IFERROR(VLOOKUP(D122,'Sous-Traitants,Fournisseurs'!$B$4:$I$101,2,0),IFERROR(VLOOKUP(D122,'Scientifiques,Techniques'!$B$4:$I$101,2,0),IFERROR(VLOOKUP(D122,'Organisationnels,Humains'!$B$4:$I$101,2,0),""))))</f>
        <v/>
      </c>
      <c r="Q122" s="31" t="str">
        <f>IFERROR(VLOOKUP(D122,'Environnement,Contexte'!$B$4:$I$101,4,0),IFERROR(VLOOKUP(D122,'Sous-Traitants,Fournisseurs'!$B$4:$I$101,4,0),IFERROR(VLOOKUP(D122,'Scientifiques,Techniques'!$B$4:$I$101,4,0),IFERROR(VLOOKUP(D122,'Organisationnels,Humains'!$B$4:$I$101,4,0),""))))</f>
        <v/>
      </c>
      <c r="R122" s="31" t="str">
        <f>IFERROR(VLOOKUP(D122,'Environnement,Contexte'!$B$4:$I$101,3,0),IFERROR(VLOOKUP(D122,'Sous-Traitants,Fournisseurs'!$B$4:$I$101,3,0),IFERROR(VLOOKUP(D122,'Scientifiques,Techniques'!$B$4:$I$101,3,0),IFERROR(VLOOKUP(D122,'Organisationnels,Humains'!$B$4:$I$101,3,0),""))))</f>
        <v/>
      </c>
      <c r="S122" s="31" t="str">
        <f>MENU!$C$8</f>
        <v>WELDEC PSM</v>
      </c>
      <c r="T122" s="31" t="str">
        <f t="shared" si="28"/>
        <v/>
      </c>
      <c r="U122" s="31">
        <f t="shared" si="29"/>
        <v>0</v>
      </c>
      <c r="V122" s="31">
        <f t="shared" si="30"/>
        <v>0</v>
      </c>
      <c r="W122" s="129" t="e">
        <f t="shared" si="31"/>
        <v>#DIV/0!</v>
      </c>
      <c r="X122" s="31">
        <f t="shared" si="32"/>
        <v>0</v>
      </c>
      <c r="Y122" s="31">
        <f t="shared" si="33"/>
        <v>0</v>
      </c>
      <c r="Z122" s="31">
        <f t="shared" si="34"/>
        <v>0</v>
      </c>
      <c r="AA122" s="132">
        <f t="shared" si="35"/>
        <v>0</v>
      </c>
    </row>
    <row r="123" spans="1:27" ht="39.950000000000003" customHeight="1" x14ac:dyDescent="0.25">
      <c r="A123" s="2"/>
      <c r="B123" s="2"/>
      <c r="C123" s="90"/>
      <c r="D123" s="91" t="str">
        <f>IFERROR(VLOOKUP(C123,'Environnement,Contexte'!$A$4:$M$101,2,0),IFERROR(VLOOKUP(C123,'Sous-Traitants,Fournisseurs'!$A$4:$M$101,2,0),IFERROR(VLOOKUP(C123,'Scientifiques,Techniques'!$A$4:$M$101,2,0),IFERROR(VLOOKUP(C123,'Organisationnels,Humains'!$A$4:$M$101,2,0),""))))</f>
        <v/>
      </c>
      <c r="E123" s="91" t="str">
        <f>IFERROR(VLOOKUP(D123,'Environnement,Contexte'!$B$4:$M$101,12,0),IFERROR(VLOOKUP(D123,'Sous-Traitants,Fournisseurs'!$B$4:$M$101,12,0),IFERROR(VLOOKUP(D123,'Scientifiques,Techniques'!$B$4:$M$101,12,0),IFERROR(VLOOKUP(D123,'Organisationnels,Humains'!$B$4:$M$101,12,0),""))))</f>
        <v/>
      </c>
      <c r="F123" s="99" t="str">
        <f>IFERROR(VLOOKUP(D123,'Environnement,Contexte'!$B$4:$I$101,8,0),IFERROR(VLOOKUP(D123,'Sous-Traitants,Fournisseurs'!$B$4:$I$101,8,0),IFERROR(VLOOKUP(D123,'Scientifiques,Techniques'!$B$4:$I$101,8,0),IFERROR(VLOOKUP(D123,'Organisationnels,Humains'!$B$4:$I$101,8,0),""))))</f>
        <v/>
      </c>
      <c r="G123" s="112"/>
      <c r="H123" s="91"/>
      <c r="I123" s="91"/>
      <c r="J123" s="91"/>
      <c r="K123" s="91"/>
      <c r="L123" s="101" t="str">
        <f t="shared" ca="1" si="27"/>
        <v/>
      </c>
      <c r="M123" s="102"/>
      <c r="N123" s="102"/>
      <c r="O123" s="92"/>
      <c r="P123" s="31" t="str">
        <f>IFERROR(VLOOKUP(D123,'Environnement,Contexte'!$B$4:$I$101,2,0),IFERROR(VLOOKUP(D123,'Sous-Traitants,Fournisseurs'!$B$4:$I$101,2,0),IFERROR(VLOOKUP(D123,'Scientifiques,Techniques'!$B$4:$I$101,2,0),IFERROR(VLOOKUP(D123,'Organisationnels,Humains'!$B$4:$I$101,2,0),""))))</f>
        <v/>
      </c>
      <c r="Q123" s="31" t="str">
        <f>IFERROR(VLOOKUP(D123,'Environnement,Contexte'!$B$4:$I$101,4,0),IFERROR(VLOOKUP(D123,'Sous-Traitants,Fournisseurs'!$B$4:$I$101,4,0),IFERROR(VLOOKUP(D123,'Scientifiques,Techniques'!$B$4:$I$101,4,0),IFERROR(VLOOKUP(D123,'Organisationnels,Humains'!$B$4:$I$101,4,0),""))))</f>
        <v/>
      </c>
      <c r="R123" s="31" t="str">
        <f>IFERROR(VLOOKUP(D123,'Environnement,Contexte'!$B$4:$I$101,3,0),IFERROR(VLOOKUP(D123,'Sous-Traitants,Fournisseurs'!$B$4:$I$101,3,0),IFERROR(VLOOKUP(D123,'Scientifiques,Techniques'!$B$4:$I$101,3,0),IFERROR(VLOOKUP(D123,'Organisationnels,Humains'!$B$4:$I$101,3,0),""))))</f>
        <v/>
      </c>
      <c r="S123" s="31" t="str">
        <f>MENU!$C$8</f>
        <v>WELDEC PSM</v>
      </c>
      <c r="T123" s="31" t="str">
        <f t="shared" si="28"/>
        <v/>
      </c>
      <c r="U123" s="31">
        <f t="shared" si="29"/>
        <v>0</v>
      </c>
      <c r="V123" s="31">
        <f t="shared" si="30"/>
        <v>0</v>
      </c>
      <c r="W123" s="129" t="e">
        <f t="shared" si="31"/>
        <v>#DIV/0!</v>
      </c>
      <c r="X123" s="31">
        <f t="shared" si="32"/>
        <v>0</v>
      </c>
      <c r="Y123" s="31">
        <f t="shared" si="33"/>
        <v>0</v>
      </c>
      <c r="Z123" s="31">
        <f t="shared" si="34"/>
        <v>0</v>
      </c>
      <c r="AA123" s="132">
        <f t="shared" si="35"/>
        <v>0</v>
      </c>
    </row>
    <row r="124" spans="1:27" ht="39.950000000000003" customHeight="1" x14ac:dyDescent="0.25">
      <c r="A124" s="2"/>
      <c r="B124" s="2"/>
      <c r="C124" s="90"/>
      <c r="D124" s="91" t="str">
        <f>IFERROR(VLOOKUP(C124,'Environnement,Contexte'!$A$4:$M$101,2,0),IFERROR(VLOOKUP(C124,'Sous-Traitants,Fournisseurs'!$A$4:$M$101,2,0),IFERROR(VLOOKUP(C124,'Scientifiques,Techniques'!$A$4:$M$101,2,0),IFERROR(VLOOKUP(C124,'Organisationnels,Humains'!$A$4:$M$101,2,0),""))))</f>
        <v/>
      </c>
      <c r="E124" s="91" t="str">
        <f>IFERROR(VLOOKUP(D124,'Environnement,Contexte'!$B$4:$M$101,12,0),IFERROR(VLOOKUP(D124,'Sous-Traitants,Fournisseurs'!$B$4:$M$101,12,0),IFERROR(VLOOKUP(D124,'Scientifiques,Techniques'!$B$4:$M$101,12,0),IFERROR(VLOOKUP(D124,'Organisationnels,Humains'!$B$4:$M$101,12,0),""))))</f>
        <v/>
      </c>
      <c r="F124" s="99" t="str">
        <f>IFERROR(VLOOKUP(D124,'Environnement,Contexte'!$B$4:$I$101,8,0),IFERROR(VLOOKUP(D124,'Sous-Traitants,Fournisseurs'!$B$4:$I$101,8,0),IFERROR(VLOOKUP(D124,'Scientifiques,Techniques'!$B$4:$I$101,8,0),IFERROR(VLOOKUP(D124,'Organisationnels,Humains'!$B$4:$I$101,8,0),""))))</f>
        <v/>
      </c>
      <c r="G124" s="112"/>
      <c r="H124" s="91"/>
      <c r="I124" s="91"/>
      <c r="J124" s="91"/>
      <c r="K124" s="91"/>
      <c r="L124" s="101" t="str">
        <f t="shared" ca="1" si="27"/>
        <v/>
      </c>
      <c r="M124" s="102"/>
      <c r="N124" s="102"/>
      <c r="O124" s="92"/>
      <c r="P124" s="31" t="str">
        <f>IFERROR(VLOOKUP(D124,'Environnement,Contexte'!$B$4:$I$101,2,0),IFERROR(VLOOKUP(D124,'Sous-Traitants,Fournisseurs'!$B$4:$I$101,2,0),IFERROR(VLOOKUP(D124,'Scientifiques,Techniques'!$B$4:$I$101,2,0),IFERROR(VLOOKUP(D124,'Organisationnels,Humains'!$B$4:$I$101,2,0),""))))</f>
        <v/>
      </c>
      <c r="Q124" s="31" t="str">
        <f>IFERROR(VLOOKUP(D124,'Environnement,Contexte'!$B$4:$I$101,4,0),IFERROR(VLOOKUP(D124,'Sous-Traitants,Fournisseurs'!$B$4:$I$101,4,0),IFERROR(VLOOKUP(D124,'Scientifiques,Techniques'!$B$4:$I$101,4,0),IFERROR(VLOOKUP(D124,'Organisationnels,Humains'!$B$4:$I$101,4,0),""))))</f>
        <v/>
      </c>
      <c r="R124" s="31" t="str">
        <f>IFERROR(VLOOKUP(D124,'Environnement,Contexte'!$B$4:$I$101,3,0),IFERROR(VLOOKUP(D124,'Sous-Traitants,Fournisseurs'!$B$4:$I$101,3,0),IFERROR(VLOOKUP(D124,'Scientifiques,Techniques'!$B$4:$I$101,3,0),IFERROR(VLOOKUP(D124,'Organisationnels,Humains'!$B$4:$I$101,3,0),""))))</f>
        <v/>
      </c>
      <c r="S124" s="31" t="str">
        <f>MENU!$C$8</f>
        <v>WELDEC PSM</v>
      </c>
      <c r="T124" s="31" t="str">
        <f t="shared" si="28"/>
        <v/>
      </c>
      <c r="U124" s="31">
        <f t="shared" si="29"/>
        <v>0</v>
      </c>
      <c r="V124" s="31">
        <f t="shared" si="30"/>
        <v>0</v>
      </c>
      <c r="W124" s="129" t="e">
        <f t="shared" si="31"/>
        <v>#DIV/0!</v>
      </c>
      <c r="X124" s="31">
        <f t="shared" si="32"/>
        <v>0</v>
      </c>
      <c r="Y124" s="31">
        <f t="shared" si="33"/>
        <v>0</v>
      </c>
      <c r="Z124" s="31">
        <f t="shared" si="34"/>
        <v>0</v>
      </c>
      <c r="AA124" s="132">
        <f t="shared" si="35"/>
        <v>0</v>
      </c>
    </row>
    <row r="125" spans="1:27" ht="39.950000000000003" customHeight="1" x14ac:dyDescent="0.25">
      <c r="A125" s="2"/>
      <c r="B125" s="2"/>
      <c r="C125" s="90"/>
      <c r="D125" s="91" t="str">
        <f>IFERROR(VLOOKUP(C125,'Environnement,Contexte'!$A$4:$M$101,2,0),IFERROR(VLOOKUP(C125,'Sous-Traitants,Fournisseurs'!$A$4:$M$101,2,0),IFERROR(VLOOKUP(C125,'Scientifiques,Techniques'!$A$4:$M$101,2,0),IFERROR(VLOOKUP(C125,'Organisationnels,Humains'!$A$4:$M$101,2,0),""))))</f>
        <v/>
      </c>
      <c r="E125" s="91" t="str">
        <f>IFERROR(VLOOKUP(D125,'Environnement,Contexte'!$B$4:$M$101,12,0),IFERROR(VLOOKUP(D125,'Sous-Traitants,Fournisseurs'!$B$4:$M$101,12,0),IFERROR(VLOOKUP(D125,'Scientifiques,Techniques'!$B$4:$M$101,12,0),IFERROR(VLOOKUP(D125,'Organisationnels,Humains'!$B$4:$M$101,12,0),""))))</f>
        <v/>
      </c>
      <c r="F125" s="99" t="str">
        <f>IFERROR(VLOOKUP(D125,'Environnement,Contexte'!$B$4:$I$101,8,0),IFERROR(VLOOKUP(D125,'Sous-Traitants,Fournisseurs'!$B$4:$I$101,8,0),IFERROR(VLOOKUP(D125,'Scientifiques,Techniques'!$B$4:$I$101,8,0),IFERROR(VLOOKUP(D125,'Organisationnels,Humains'!$B$4:$I$101,8,0),""))))</f>
        <v/>
      </c>
      <c r="G125" s="112"/>
      <c r="H125" s="91"/>
      <c r="I125" s="91"/>
      <c r="J125" s="91"/>
      <c r="K125" s="91"/>
      <c r="L125" s="101" t="str">
        <f t="shared" ca="1" si="27"/>
        <v/>
      </c>
      <c r="M125" s="102"/>
      <c r="N125" s="102"/>
      <c r="O125" s="92"/>
      <c r="P125" s="31" t="str">
        <f>IFERROR(VLOOKUP(D125,'Environnement,Contexte'!$B$4:$I$101,2,0),IFERROR(VLOOKUP(D125,'Sous-Traitants,Fournisseurs'!$B$4:$I$101,2,0),IFERROR(VLOOKUP(D125,'Scientifiques,Techniques'!$B$4:$I$101,2,0),IFERROR(VLOOKUP(D125,'Organisationnels,Humains'!$B$4:$I$101,2,0),""))))</f>
        <v/>
      </c>
      <c r="Q125" s="31" t="str">
        <f>IFERROR(VLOOKUP(D125,'Environnement,Contexte'!$B$4:$I$101,4,0),IFERROR(VLOOKUP(D125,'Sous-Traitants,Fournisseurs'!$B$4:$I$101,4,0),IFERROR(VLOOKUP(D125,'Scientifiques,Techniques'!$B$4:$I$101,4,0),IFERROR(VLOOKUP(D125,'Organisationnels,Humains'!$B$4:$I$101,4,0),""))))</f>
        <v/>
      </c>
      <c r="R125" s="31" t="str">
        <f>IFERROR(VLOOKUP(D125,'Environnement,Contexte'!$B$4:$I$101,3,0),IFERROR(VLOOKUP(D125,'Sous-Traitants,Fournisseurs'!$B$4:$I$101,3,0),IFERROR(VLOOKUP(D125,'Scientifiques,Techniques'!$B$4:$I$101,3,0),IFERROR(VLOOKUP(D125,'Organisationnels,Humains'!$B$4:$I$101,3,0),""))))</f>
        <v/>
      </c>
      <c r="S125" s="31" t="str">
        <f>MENU!$C$8</f>
        <v>WELDEC PSM</v>
      </c>
      <c r="T125" s="31" t="str">
        <f t="shared" si="28"/>
        <v/>
      </c>
      <c r="U125" s="31">
        <f t="shared" si="29"/>
        <v>0</v>
      </c>
      <c r="V125" s="31">
        <f t="shared" si="30"/>
        <v>0</v>
      </c>
      <c r="W125" s="129" t="e">
        <f t="shared" si="31"/>
        <v>#DIV/0!</v>
      </c>
      <c r="X125" s="31">
        <f t="shared" si="32"/>
        <v>0</v>
      </c>
      <c r="Y125" s="31">
        <f t="shared" si="33"/>
        <v>0</v>
      </c>
      <c r="Z125" s="31">
        <f t="shared" si="34"/>
        <v>0</v>
      </c>
      <c r="AA125" s="132">
        <f t="shared" si="35"/>
        <v>0</v>
      </c>
    </row>
    <row r="126" spans="1:27" ht="39.950000000000003" customHeight="1" x14ac:dyDescent="0.25">
      <c r="A126" s="2"/>
      <c r="B126" s="2"/>
      <c r="C126" s="90"/>
      <c r="D126" s="91" t="str">
        <f>IFERROR(VLOOKUP(C126,'Environnement,Contexte'!$A$4:$M$101,2,0),IFERROR(VLOOKUP(C126,'Sous-Traitants,Fournisseurs'!$A$4:$M$101,2,0),IFERROR(VLOOKUP(C126,'Scientifiques,Techniques'!$A$4:$M$101,2,0),IFERROR(VLOOKUP(C126,'Organisationnels,Humains'!$A$4:$M$101,2,0),""))))</f>
        <v/>
      </c>
      <c r="E126" s="91" t="str">
        <f>IFERROR(VLOOKUP(D126,'Environnement,Contexte'!$B$4:$M$101,12,0),IFERROR(VLOOKUP(D126,'Sous-Traitants,Fournisseurs'!$B$4:$M$101,12,0),IFERROR(VLOOKUP(D126,'Scientifiques,Techniques'!$B$4:$M$101,12,0),IFERROR(VLOOKUP(D126,'Organisationnels,Humains'!$B$4:$M$101,12,0),""))))</f>
        <v/>
      </c>
      <c r="F126" s="99" t="str">
        <f>IFERROR(VLOOKUP(D126,'Environnement,Contexte'!$B$4:$I$101,8,0),IFERROR(VLOOKUP(D126,'Sous-Traitants,Fournisseurs'!$B$4:$I$101,8,0),IFERROR(VLOOKUP(D126,'Scientifiques,Techniques'!$B$4:$I$101,8,0),IFERROR(VLOOKUP(D126,'Organisationnels,Humains'!$B$4:$I$101,8,0),""))))</f>
        <v/>
      </c>
      <c r="G126" s="112"/>
      <c r="H126" s="91"/>
      <c r="I126" s="91"/>
      <c r="J126" s="91"/>
      <c r="K126" s="91"/>
      <c r="L126" s="101" t="str">
        <f t="shared" ca="1" si="27"/>
        <v/>
      </c>
      <c r="M126" s="102"/>
      <c r="N126" s="102"/>
      <c r="O126" s="92"/>
      <c r="P126" s="31" t="str">
        <f>IFERROR(VLOOKUP(D126,'Environnement,Contexte'!$B$4:$I$101,2,0),IFERROR(VLOOKUP(D126,'Sous-Traitants,Fournisseurs'!$B$4:$I$101,2,0),IFERROR(VLOOKUP(D126,'Scientifiques,Techniques'!$B$4:$I$101,2,0),IFERROR(VLOOKUP(D126,'Organisationnels,Humains'!$B$4:$I$101,2,0),""))))</f>
        <v/>
      </c>
      <c r="Q126" s="31" t="str">
        <f>IFERROR(VLOOKUP(D126,'Environnement,Contexte'!$B$4:$I$101,4,0),IFERROR(VLOOKUP(D126,'Sous-Traitants,Fournisseurs'!$B$4:$I$101,4,0),IFERROR(VLOOKUP(D126,'Scientifiques,Techniques'!$B$4:$I$101,4,0),IFERROR(VLOOKUP(D126,'Organisationnels,Humains'!$B$4:$I$101,4,0),""))))</f>
        <v/>
      </c>
      <c r="R126" s="31" t="str">
        <f>IFERROR(VLOOKUP(D126,'Environnement,Contexte'!$B$4:$I$101,3,0),IFERROR(VLOOKUP(D126,'Sous-Traitants,Fournisseurs'!$B$4:$I$101,3,0),IFERROR(VLOOKUP(D126,'Scientifiques,Techniques'!$B$4:$I$101,3,0),IFERROR(VLOOKUP(D126,'Organisationnels,Humains'!$B$4:$I$101,3,0),""))))</f>
        <v/>
      </c>
      <c r="S126" s="31" t="str">
        <f>MENU!$C$8</f>
        <v>WELDEC PSM</v>
      </c>
      <c r="T126" s="31" t="str">
        <f t="shared" si="28"/>
        <v/>
      </c>
      <c r="U126" s="31">
        <f t="shared" si="29"/>
        <v>0</v>
      </c>
      <c r="V126" s="31">
        <f t="shared" si="30"/>
        <v>0</v>
      </c>
      <c r="W126" s="129" t="e">
        <f t="shared" si="31"/>
        <v>#DIV/0!</v>
      </c>
      <c r="X126" s="31">
        <f t="shared" si="32"/>
        <v>0</v>
      </c>
      <c r="Y126" s="31">
        <f t="shared" si="33"/>
        <v>0</v>
      </c>
      <c r="Z126" s="31">
        <f t="shared" si="34"/>
        <v>0</v>
      </c>
      <c r="AA126" s="132">
        <f t="shared" si="35"/>
        <v>0</v>
      </c>
    </row>
    <row r="127" spans="1:27" ht="39.950000000000003" customHeight="1" x14ac:dyDescent="0.25">
      <c r="A127" s="2"/>
      <c r="B127" s="2"/>
      <c r="C127" s="90"/>
      <c r="D127" s="91" t="str">
        <f>IFERROR(VLOOKUP(C127,'Environnement,Contexte'!$A$4:$M$101,2,0),IFERROR(VLOOKUP(C127,'Sous-Traitants,Fournisseurs'!$A$4:$M$101,2,0),IFERROR(VLOOKUP(C127,'Scientifiques,Techniques'!$A$4:$M$101,2,0),IFERROR(VLOOKUP(C127,'Organisationnels,Humains'!$A$4:$M$101,2,0),""))))</f>
        <v/>
      </c>
      <c r="E127" s="91" t="str">
        <f>IFERROR(VLOOKUP(D127,'Environnement,Contexte'!$B$4:$M$101,12,0),IFERROR(VLOOKUP(D127,'Sous-Traitants,Fournisseurs'!$B$4:$M$101,12,0),IFERROR(VLOOKUP(D127,'Scientifiques,Techniques'!$B$4:$M$101,12,0),IFERROR(VLOOKUP(D127,'Organisationnels,Humains'!$B$4:$M$101,12,0),""))))</f>
        <v/>
      </c>
      <c r="F127" s="99" t="str">
        <f>IFERROR(VLOOKUP(D127,'Environnement,Contexte'!$B$4:$I$101,8,0),IFERROR(VLOOKUP(D127,'Sous-Traitants,Fournisseurs'!$B$4:$I$101,8,0),IFERROR(VLOOKUP(D127,'Scientifiques,Techniques'!$B$4:$I$101,8,0),IFERROR(VLOOKUP(D127,'Organisationnels,Humains'!$B$4:$I$101,8,0),""))))</f>
        <v/>
      </c>
      <c r="G127" s="112"/>
      <c r="H127" s="91"/>
      <c r="I127" s="91"/>
      <c r="J127" s="91"/>
      <c r="K127" s="91"/>
      <c r="L127" s="101" t="str">
        <f t="shared" ca="1" si="27"/>
        <v/>
      </c>
      <c r="M127" s="102"/>
      <c r="N127" s="102"/>
      <c r="O127" s="92"/>
      <c r="P127" s="31" t="str">
        <f>IFERROR(VLOOKUP(D127,'Environnement,Contexte'!$B$4:$I$101,2,0),IFERROR(VLOOKUP(D127,'Sous-Traitants,Fournisseurs'!$B$4:$I$101,2,0),IFERROR(VLOOKUP(D127,'Scientifiques,Techniques'!$B$4:$I$101,2,0),IFERROR(VLOOKUP(D127,'Organisationnels,Humains'!$B$4:$I$101,2,0),""))))</f>
        <v/>
      </c>
      <c r="Q127" s="31" t="str">
        <f>IFERROR(VLOOKUP(D127,'Environnement,Contexte'!$B$4:$I$101,4,0),IFERROR(VLOOKUP(D127,'Sous-Traitants,Fournisseurs'!$B$4:$I$101,4,0),IFERROR(VLOOKUP(D127,'Scientifiques,Techniques'!$B$4:$I$101,4,0),IFERROR(VLOOKUP(D127,'Organisationnels,Humains'!$B$4:$I$101,4,0),""))))</f>
        <v/>
      </c>
      <c r="R127" s="31" t="str">
        <f>IFERROR(VLOOKUP(D127,'Environnement,Contexte'!$B$4:$I$101,3,0),IFERROR(VLOOKUP(D127,'Sous-Traitants,Fournisseurs'!$B$4:$I$101,3,0),IFERROR(VLOOKUP(D127,'Scientifiques,Techniques'!$B$4:$I$101,3,0),IFERROR(VLOOKUP(D127,'Organisationnels,Humains'!$B$4:$I$101,3,0),""))))</f>
        <v/>
      </c>
      <c r="S127" s="31" t="str">
        <f>MENU!$C$8</f>
        <v>WELDEC PSM</v>
      </c>
      <c r="T127" s="31" t="str">
        <f t="shared" si="28"/>
        <v/>
      </c>
      <c r="U127" s="31">
        <f t="shared" si="29"/>
        <v>0</v>
      </c>
      <c r="V127" s="31">
        <f t="shared" si="30"/>
        <v>0</v>
      </c>
      <c r="W127" s="129" t="e">
        <f t="shared" si="31"/>
        <v>#DIV/0!</v>
      </c>
      <c r="X127" s="31">
        <f t="shared" si="32"/>
        <v>0</v>
      </c>
      <c r="Y127" s="31">
        <f t="shared" si="33"/>
        <v>0</v>
      </c>
      <c r="Z127" s="31">
        <f t="shared" si="34"/>
        <v>0</v>
      </c>
      <c r="AA127" s="132">
        <f t="shared" si="35"/>
        <v>0</v>
      </c>
    </row>
    <row r="128" spans="1:27" ht="39.950000000000003" customHeight="1" x14ac:dyDescent="0.25">
      <c r="A128" s="2"/>
      <c r="B128" s="2"/>
      <c r="C128" s="90"/>
      <c r="D128" s="91" t="str">
        <f>IFERROR(VLOOKUP(C128,'Environnement,Contexte'!$A$4:$M$101,2,0),IFERROR(VLOOKUP(C128,'Sous-Traitants,Fournisseurs'!$A$4:$M$101,2,0),IFERROR(VLOOKUP(C128,'Scientifiques,Techniques'!$A$4:$M$101,2,0),IFERROR(VLOOKUP(C128,'Organisationnels,Humains'!$A$4:$M$101,2,0),""))))</f>
        <v/>
      </c>
      <c r="E128" s="91" t="str">
        <f>IFERROR(VLOOKUP(D128,'Environnement,Contexte'!$B$4:$M$101,12,0),IFERROR(VLOOKUP(D128,'Sous-Traitants,Fournisseurs'!$B$4:$M$101,12,0),IFERROR(VLOOKUP(D128,'Scientifiques,Techniques'!$B$4:$M$101,12,0),IFERROR(VLOOKUP(D128,'Organisationnels,Humains'!$B$4:$M$101,12,0),""))))</f>
        <v/>
      </c>
      <c r="F128" s="99" t="str">
        <f>IFERROR(VLOOKUP(D128,'Environnement,Contexte'!$B$4:$I$101,8,0),IFERROR(VLOOKUP(D128,'Sous-Traitants,Fournisseurs'!$B$4:$I$101,8,0),IFERROR(VLOOKUP(D128,'Scientifiques,Techniques'!$B$4:$I$101,8,0),IFERROR(VLOOKUP(D128,'Organisationnels,Humains'!$B$4:$I$101,8,0),""))))</f>
        <v/>
      </c>
      <c r="G128" s="112"/>
      <c r="H128" s="91"/>
      <c r="I128" s="91"/>
      <c r="J128" s="91"/>
      <c r="K128" s="91"/>
      <c r="L128" s="101" t="str">
        <f t="shared" ca="1" si="27"/>
        <v/>
      </c>
      <c r="M128" s="102"/>
      <c r="N128" s="102"/>
      <c r="O128" s="92"/>
      <c r="P128" s="31" t="str">
        <f>IFERROR(VLOOKUP(D128,'Environnement,Contexte'!$B$4:$I$101,2,0),IFERROR(VLOOKUP(D128,'Sous-Traitants,Fournisseurs'!$B$4:$I$101,2,0),IFERROR(VLOOKUP(D128,'Scientifiques,Techniques'!$B$4:$I$101,2,0),IFERROR(VLOOKUP(D128,'Organisationnels,Humains'!$B$4:$I$101,2,0),""))))</f>
        <v/>
      </c>
      <c r="Q128" s="31" t="str">
        <f>IFERROR(VLOOKUP(D128,'Environnement,Contexte'!$B$4:$I$101,4,0),IFERROR(VLOOKUP(D128,'Sous-Traitants,Fournisseurs'!$B$4:$I$101,4,0),IFERROR(VLOOKUP(D128,'Scientifiques,Techniques'!$B$4:$I$101,4,0),IFERROR(VLOOKUP(D128,'Organisationnels,Humains'!$B$4:$I$101,4,0),""))))</f>
        <v/>
      </c>
      <c r="R128" s="31" t="str">
        <f>IFERROR(VLOOKUP(D128,'Environnement,Contexte'!$B$4:$I$101,3,0),IFERROR(VLOOKUP(D128,'Sous-Traitants,Fournisseurs'!$B$4:$I$101,3,0),IFERROR(VLOOKUP(D128,'Scientifiques,Techniques'!$B$4:$I$101,3,0),IFERROR(VLOOKUP(D128,'Organisationnels,Humains'!$B$4:$I$101,3,0),""))))</f>
        <v/>
      </c>
      <c r="S128" s="31" t="str">
        <f>MENU!$C$8</f>
        <v>WELDEC PSM</v>
      </c>
      <c r="T128" s="31" t="str">
        <f t="shared" si="28"/>
        <v/>
      </c>
      <c r="U128" s="31">
        <f t="shared" si="29"/>
        <v>0</v>
      </c>
      <c r="V128" s="31">
        <f t="shared" si="30"/>
        <v>0</v>
      </c>
      <c r="W128" s="129" t="e">
        <f t="shared" si="31"/>
        <v>#DIV/0!</v>
      </c>
      <c r="X128" s="31">
        <f t="shared" si="32"/>
        <v>0</v>
      </c>
      <c r="Y128" s="31">
        <f t="shared" si="33"/>
        <v>0</v>
      </c>
      <c r="Z128" s="31">
        <f t="shared" si="34"/>
        <v>0</v>
      </c>
      <c r="AA128" s="132">
        <f t="shared" si="35"/>
        <v>0</v>
      </c>
    </row>
    <row r="129" spans="1:27" ht="39.950000000000003" customHeight="1" x14ac:dyDescent="0.25">
      <c r="A129" s="2"/>
      <c r="B129" s="2"/>
      <c r="C129" s="90"/>
      <c r="D129" s="91" t="str">
        <f>IFERROR(VLOOKUP(C129,'Environnement,Contexte'!$A$4:$M$101,2,0),IFERROR(VLOOKUP(C129,'Sous-Traitants,Fournisseurs'!$A$4:$M$101,2,0),IFERROR(VLOOKUP(C129,'Scientifiques,Techniques'!$A$4:$M$101,2,0),IFERROR(VLOOKUP(C129,'Organisationnels,Humains'!$A$4:$M$101,2,0),""))))</f>
        <v/>
      </c>
      <c r="E129" s="91" t="str">
        <f>IFERROR(VLOOKUP(D129,'Environnement,Contexte'!$B$4:$M$101,12,0),IFERROR(VLOOKUP(D129,'Sous-Traitants,Fournisseurs'!$B$4:$M$101,12,0),IFERROR(VLOOKUP(D129,'Scientifiques,Techniques'!$B$4:$M$101,12,0),IFERROR(VLOOKUP(D129,'Organisationnels,Humains'!$B$4:$M$101,12,0),""))))</f>
        <v/>
      </c>
      <c r="F129" s="99" t="str">
        <f>IFERROR(VLOOKUP(D129,'Environnement,Contexte'!$B$4:$I$101,8,0),IFERROR(VLOOKUP(D129,'Sous-Traitants,Fournisseurs'!$B$4:$I$101,8,0),IFERROR(VLOOKUP(D129,'Scientifiques,Techniques'!$B$4:$I$101,8,0),IFERROR(VLOOKUP(D129,'Organisationnels,Humains'!$B$4:$I$101,8,0),""))))</f>
        <v/>
      </c>
      <c r="G129" s="112"/>
      <c r="H129" s="91"/>
      <c r="I129" s="91"/>
      <c r="J129" s="91"/>
      <c r="K129" s="91"/>
      <c r="L129" s="101" t="str">
        <f t="shared" ca="1" si="27"/>
        <v/>
      </c>
      <c r="M129" s="102"/>
      <c r="N129" s="102"/>
      <c r="O129" s="92"/>
      <c r="P129" s="31" t="str">
        <f>IFERROR(VLOOKUP(D129,'Environnement,Contexte'!$B$4:$I$101,2,0),IFERROR(VLOOKUP(D129,'Sous-Traitants,Fournisseurs'!$B$4:$I$101,2,0),IFERROR(VLOOKUP(D129,'Scientifiques,Techniques'!$B$4:$I$101,2,0),IFERROR(VLOOKUP(D129,'Organisationnels,Humains'!$B$4:$I$101,2,0),""))))</f>
        <v/>
      </c>
      <c r="Q129" s="31" t="str">
        <f>IFERROR(VLOOKUP(D129,'Environnement,Contexte'!$B$4:$I$101,4,0),IFERROR(VLOOKUP(D129,'Sous-Traitants,Fournisseurs'!$B$4:$I$101,4,0),IFERROR(VLOOKUP(D129,'Scientifiques,Techniques'!$B$4:$I$101,4,0),IFERROR(VLOOKUP(D129,'Organisationnels,Humains'!$B$4:$I$101,4,0),""))))</f>
        <v/>
      </c>
      <c r="R129" s="31" t="str">
        <f>IFERROR(VLOOKUP(D129,'Environnement,Contexte'!$B$4:$I$101,3,0),IFERROR(VLOOKUP(D129,'Sous-Traitants,Fournisseurs'!$B$4:$I$101,3,0),IFERROR(VLOOKUP(D129,'Scientifiques,Techniques'!$B$4:$I$101,3,0),IFERROR(VLOOKUP(D129,'Organisationnels,Humains'!$B$4:$I$101,3,0),""))))</f>
        <v/>
      </c>
      <c r="S129" s="31" t="str">
        <f>MENU!$C$8</f>
        <v>WELDEC PSM</v>
      </c>
      <c r="T129" s="31" t="str">
        <f t="shared" si="28"/>
        <v/>
      </c>
      <c r="U129" s="31">
        <f t="shared" si="29"/>
        <v>0</v>
      </c>
      <c r="V129" s="31">
        <f t="shared" si="30"/>
        <v>0</v>
      </c>
      <c r="W129" s="129" t="e">
        <f t="shared" si="31"/>
        <v>#DIV/0!</v>
      </c>
      <c r="X129" s="31">
        <f t="shared" si="32"/>
        <v>0</v>
      </c>
      <c r="Y129" s="31">
        <f t="shared" si="33"/>
        <v>0</v>
      </c>
      <c r="Z129" s="31">
        <f t="shared" si="34"/>
        <v>0</v>
      </c>
      <c r="AA129" s="132">
        <f t="shared" si="35"/>
        <v>0</v>
      </c>
    </row>
    <row r="130" spans="1:27" ht="39.950000000000003" customHeight="1" x14ac:dyDescent="0.25">
      <c r="A130" s="2"/>
      <c r="B130" s="2"/>
      <c r="C130" s="90"/>
      <c r="D130" s="91" t="str">
        <f>IFERROR(VLOOKUP(C130,'Environnement,Contexte'!$A$4:$M$101,2,0),IFERROR(VLOOKUP(C130,'Sous-Traitants,Fournisseurs'!$A$4:$M$101,2,0),IFERROR(VLOOKUP(C130,'Scientifiques,Techniques'!$A$4:$M$101,2,0),IFERROR(VLOOKUP(C130,'Organisationnels,Humains'!$A$4:$M$101,2,0),""))))</f>
        <v/>
      </c>
      <c r="E130" s="91" t="str">
        <f>IFERROR(VLOOKUP(D130,'Environnement,Contexte'!$B$4:$M$101,12,0),IFERROR(VLOOKUP(D130,'Sous-Traitants,Fournisseurs'!$B$4:$M$101,12,0),IFERROR(VLOOKUP(D130,'Scientifiques,Techniques'!$B$4:$M$101,12,0),IFERROR(VLOOKUP(D130,'Organisationnels,Humains'!$B$4:$M$101,12,0),""))))</f>
        <v/>
      </c>
      <c r="F130" s="99" t="str">
        <f>IFERROR(VLOOKUP(D130,'Environnement,Contexte'!$B$4:$I$101,8,0),IFERROR(VLOOKUP(D130,'Sous-Traitants,Fournisseurs'!$B$4:$I$101,8,0),IFERROR(VLOOKUP(D130,'Scientifiques,Techniques'!$B$4:$I$101,8,0),IFERROR(VLOOKUP(D130,'Organisationnels,Humains'!$B$4:$I$101,8,0),""))))</f>
        <v/>
      </c>
      <c r="G130" s="112"/>
      <c r="H130" s="91"/>
      <c r="I130" s="91"/>
      <c r="J130" s="91"/>
      <c r="K130" s="91"/>
      <c r="L130" s="101" t="str">
        <f t="shared" ca="1" si="27"/>
        <v/>
      </c>
      <c r="M130" s="102"/>
      <c r="N130" s="102"/>
      <c r="O130" s="92"/>
      <c r="P130" s="31" t="str">
        <f>IFERROR(VLOOKUP(D130,'Environnement,Contexte'!$B$4:$I$101,2,0),IFERROR(VLOOKUP(D130,'Sous-Traitants,Fournisseurs'!$B$4:$I$101,2,0),IFERROR(VLOOKUP(D130,'Scientifiques,Techniques'!$B$4:$I$101,2,0),IFERROR(VLOOKUP(D130,'Organisationnels,Humains'!$B$4:$I$101,2,0),""))))</f>
        <v/>
      </c>
      <c r="Q130" s="31" t="str">
        <f>IFERROR(VLOOKUP(D130,'Environnement,Contexte'!$B$4:$I$101,4,0),IFERROR(VLOOKUP(D130,'Sous-Traitants,Fournisseurs'!$B$4:$I$101,4,0),IFERROR(VLOOKUP(D130,'Scientifiques,Techniques'!$B$4:$I$101,4,0),IFERROR(VLOOKUP(D130,'Organisationnels,Humains'!$B$4:$I$101,4,0),""))))</f>
        <v/>
      </c>
      <c r="R130" s="31" t="str">
        <f>IFERROR(VLOOKUP(D130,'Environnement,Contexte'!$B$4:$I$101,3,0),IFERROR(VLOOKUP(D130,'Sous-Traitants,Fournisseurs'!$B$4:$I$101,3,0),IFERROR(VLOOKUP(D130,'Scientifiques,Techniques'!$B$4:$I$101,3,0),IFERROR(VLOOKUP(D130,'Organisationnels,Humains'!$B$4:$I$101,3,0),""))))</f>
        <v/>
      </c>
      <c r="S130" s="31" t="str">
        <f>MENU!$C$8</f>
        <v>WELDEC PSM</v>
      </c>
      <c r="T130" s="31" t="str">
        <f t="shared" si="28"/>
        <v/>
      </c>
      <c r="U130" s="31">
        <f t="shared" si="29"/>
        <v>0</v>
      </c>
      <c r="V130" s="31">
        <f t="shared" si="30"/>
        <v>0</v>
      </c>
      <c r="W130" s="129" t="e">
        <f t="shared" si="31"/>
        <v>#DIV/0!</v>
      </c>
      <c r="X130" s="31">
        <f t="shared" si="32"/>
        <v>0</v>
      </c>
      <c r="Y130" s="31">
        <f t="shared" si="33"/>
        <v>0</v>
      </c>
      <c r="Z130" s="31">
        <f t="shared" si="34"/>
        <v>0</v>
      </c>
      <c r="AA130" s="132">
        <f t="shared" si="35"/>
        <v>0</v>
      </c>
    </row>
    <row r="131" spans="1:27" ht="39.950000000000003" customHeight="1" x14ac:dyDescent="0.25">
      <c r="A131" s="2"/>
      <c r="B131" s="2"/>
      <c r="C131" s="90"/>
      <c r="D131" s="91" t="str">
        <f>IFERROR(VLOOKUP(C131,'Environnement,Contexte'!$A$4:$M$101,2,0),IFERROR(VLOOKUP(C131,'Sous-Traitants,Fournisseurs'!$A$4:$M$101,2,0),IFERROR(VLOOKUP(C131,'Scientifiques,Techniques'!$A$4:$M$101,2,0),IFERROR(VLOOKUP(C131,'Organisationnels,Humains'!$A$4:$M$101,2,0),""))))</f>
        <v/>
      </c>
      <c r="E131" s="91" t="str">
        <f>IFERROR(VLOOKUP(D131,'Environnement,Contexte'!$B$4:$M$101,12,0),IFERROR(VLOOKUP(D131,'Sous-Traitants,Fournisseurs'!$B$4:$M$101,12,0),IFERROR(VLOOKUP(D131,'Scientifiques,Techniques'!$B$4:$M$101,12,0),IFERROR(VLOOKUP(D131,'Organisationnels,Humains'!$B$4:$M$101,12,0),""))))</f>
        <v/>
      </c>
      <c r="F131" s="99" t="str">
        <f>IFERROR(VLOOKUP(D131,'Environnement,Contexte'!$B$4:$I$101,8,0),IFERROR(VLOOKUP(D131,'Sous-Traitants,Fournisseurs'!$B$4:$I$101,8,0),IFERROR(VLOOKUP(D131,'Scientifiques,Techniques'!$B$4:$I$101,8,0),IFERROR(VLOOKUP(D131,'Organisationnels,Humains'!$B$4:$I$101,8,0),""))))</f>
        <v/>
      </c>
      <c r="G131" s="112"/>
      <c r="H131" s="91"/>
      <c r="I131" s="91"/>
      <c r="J131" s="91"/>
      <c r="K131" s="91"/>
      <c r="L131" s="101" t="str">
        <f t="shared" ref="L131:L150" ca="1" si="36">IF(I131="","",IF(I131&gt;TODAY(),"",IF(K131=0,IF(TODAY()&lt;=J131,"C","L"),IF(K131&lt;=J131,"J","K"))))</f>
        <v/>
      </c>
      <c r="M131" s="102"/>
      <c r="N131" s="102"/>
      <c r="O131" s="92"/>
      <c r="P131" s="31" t="str">
        <f>IFERROR(VLOOKUP(D131,'Environnement,Contexte'!$B$4:$I$101,2,0),IFERROR(VLOOKUP(D131,'Sous-Traitants,Fournisseurs'!$B$4:$I$101,2,0),IFERROR(VLOOKUP(D131,'Scientifiques,Techniques'!$B$4:$I$101,2,0),IFERROR(VLOOKUP(D131,'Organisationnels,Humains'!$B$4:$I$101,2,0),""))))</f>
        <v/>
      </c>
      <c r="Q131" s="31" t="str">
        <f>IFERROR(VLOOKUP(D131,'Environnement,Contexte'!$B$4:$I$101,4,0),IFERROR(VLOOKUP(D131,'Sous-Traitants,Fournisseurs'!$B$4:$I$101,4,0),IFERROR(VLOOKUP(D131,'Scientifiques,Techniques'!$B$4:$I$101,4,0),IFERROR(VLOOKUP(D131,'Organisationnels,Humains'!$B$4:$I$101,4,0),""))))</f>
        <v/>
      </c>
      <c r="R131" s="31" t="str">
        <f>IFERROR(VLOOKUP(D131,'Environnement,Contexte'!$B$4:$I$101,3,0),IFERROR(VLOOKUP(D131,'Sous-Traitants,Fournisseurs'!$B$4:$I$101,3,0),IFERROR(VLOOKUP(D131,'Scientifiques,Techniques'!$B$4:$I$101,3,0),IFERROR(VLOOKUP(D131,'Organisationnels,Humains'!$B$4:$I$101,3,0),""))))</f>
        <v/>
      </c>
      <c r="S131" s="31" t="str">
        <f>MENU!$C$8</f>
        <v>WELDEC PSM</v>
      </c>
      <c r="T131" s="31" t="str">
        <f t="shared" ref="T131:T150" si="37">IF(J131-I131&gt;0,J131-I131,"")</f>
        <v/>
      </c>
      <c r="U131" s="31">
        <f t="shared" ref="U131:U150" si="38">MIN(T131:T333)</f>
        <v>0</v>
      </c>
      <c r="V131" s="31">
        <f t="shared" ref="V131:V150" si="39">MAX(T131:T332)</f>
        <v>0</v>
      </c>
      <c r="W131" s="129" t="e">
        <f t="shared" ref="W131:W150" si="40">AVERAGE(T131:T332)</f>
        <v>#DIV/0!</v>
      </c>
      <c r="X131" s="31">
        <f t="shared" ref="X131:X150" si="41">COUNTIF(T131:T278,"&lt;7")</f>
        <v>0</v>
      </c>
      <c r="Y131" s="31">
        <f t="shared" ref="Y131:Y150" si="42">SUMPRODUCT((T131:T278&gt;=7)*(T131:T278&lt;=31))</f>
        <v>0</v>
      </c>
      <c r="Z131" s="31">
        <f t="shared" ref="Z131:Z150" si="43">COUNTIF(T131:T278,"&gt;31")</f>
        <v>0</v>
      </c>
      <c r="AA131" s="132">
        <f t="shared" ref="AA131:AA150" si="44">IF(F131="",0,F131)</f>
        <v>0</v>
      </c>
    </row>
    <row r="132" spans="1:27" ht="39.950000000000003" customHeight="1" x14ac:dyDescent="0.25">
      <c r="A132" s="2"/>
      <c r="B132" s="2"/>
      <c r="C132" s="90"/>
      <c r="D132" s="91" t="str">
        <f>IFERROR(VLOOKUP(C132,'Environnement,Contexte'!$A$4:$M$101,2,0),IFERROR(VLOOKUP(C132,'Sous-Traitants,Fournisseurs'!$A$4:$M$101,2,0),IFERROR(VLOOKUP(C132,'Scientifiques,Techniques'!$A$4:$M$101,2,0),IFERROR(VLOOKUP(C132,'Organisationnels,Humains'!$A$4:$M$101,2,0),""))))</f>
        <v/>
      </c>
      <c r="E132" s="91" t="str">
        <f>IFERROR(VLOOKUP(D132,'Environnement,Contexte'!$B$4:$M$101,12,0),IFERROR(VLOOKUP(D132,'Sous-Traitants,Fournisseurs'!$B$4:$M$101,12,0),IFERROR(VLOOKUP(D132,'Scientifiques,Techniques'!$B$4:$M$101,12,0),IFERROR(VLOOKUP(D132,'Organisationnels,Humains'!$B$4:$M$101,12,0),""))))</f>
        <v/>
      </c>
      <c r="F132" s="99" t="str">
        <f>IFERROR(VLOOKUP(D132,'Environnement,Contexte'!$B$4:$I$101,8,0),IFERROR(VLOOKUP(D132,'Sous-Traitants,Fournisseurs'!$B$4:$I$101,8,0),IFERROR(VLOOKUP(D132,'Scientifiques,Techniques'!$B$4:$I$101,8,0),IFERROR(VLOOKUP(D132,'Organisationnels,Humains'!$B$4:$I$101,8,0),""))))</f>
        <v/>
      </c>
      <c r="G132" s="112"/>
      <c r="H132" s="91"/>
      <c r="I132" s="91"/>
      <c r="J132" s="91"/>
      <c r="K132" s="91"/>
      <c r="L132" s="101" t="str">
        <f t="shared" ca="1" si="36"/>
        <v/>
      </c>
      <c r="M132" s="102"/>
      <c r="N132" s="102"/>
      <c r="O132" s="92"/>
      <c r="P132" s="31" t="str">
        <f>IFERROR(VLOOKUP(D132,'Environnement,Contexte'!$B$4:$I$101,2,0),IFERROR(VLOOKUP(D132,'Sous-Traitants,Fournisseurs'!$B$4:$I$101,2,0),IFERROR(VLOOKUP(D132,'Scientifiques,Techniques'!$B$4:$I$101,2,0),IFERROR(VLOOKUP(D132,'Organisationnels,Humains'!$B$4:$I$101,2,0),""))))</f>
        <v/>
      </c>
      <c r="Q132" s="31" t="str">
        <f>IFERROR(VLOOKUP(D132,'Environnement,Contexte'!$B$4:$I$101,4,0),IFERROR(VLOOKUP(D132,'Sous-Traitants,Fournisseurs'!$B$4:$I$101,4,0),IFERROR(VLOOKUP(D132,'Scientifiques,Techniques'!$B$4:$I$101,4,0),IFERROR(VLOOKUP(D132,'Organisationnels,Humains'!$B$4:$I$101,4,0),""))))</f>
        <v/>
      </c>
      <c r="R132" s="31" t="str">
        <f>IFERROR(VLOOKUP(D132,'Environnement,Contexte'!$B$4:$I$101,3,0),IFERROR(VLOOKUP(D132,'Sous-Traitants,Fournisseurs'!$B$4:$I$101,3,0),IFERROR(VLOOKUP(D132,'Scientifiques,Techniques'!$B$4:$I$101,3,0),IFERROR(VLOOKUP(D132,'Organisationnels,Humains'!$B$4:$I$101,3,0),""))))</f>
        <v/>
      </c>
      <c r="S132" s="31" t="str">
        <f>MENU!$C$8</f>
        <v>WELDEC PSM</v>
      </c>
      <c r="T132" s="31" t="str">
        <f t="shared" si="37"/>
        <v/>
      </c>
      <c r="U132" s="31">
        <f t="shared" si="38"/>
        <v>0</v>
      </c>
      <c r="V132" s="31">
        <f t="shared" si="39"/>
        <v>0</v>
      </c>
      <c r="W132" s="129" t="e">
        <f t="shared" si="40"/>
        <v>#DIV/0!</v>
      </c>
      <c r="X132" s="31">
        <f t="shared" si="41"/>
        <v>0</v>
      </c>
      <c r="Y132" s="31">
        <f t="shared" si="42"/>
        <v>0</v>
      </c>
      <c r="Z132" s="31">
        <f t="shared" si="43"/>
        <v>0</v>
      </c>
      <c r="AA132" s="132">
        <f t="shared" si="44"/>
        <v>0</v>
      </c>
    </row>
    <row r="133" spans="1:27" ht="39.950000000000003" customHeight="1" x14ac:dyDescent="0.25">
      <c r="A133" s="2"/>
      <c r="B133" s="2"/>
      <c r="C133" s="90"/>
      <c r="D133" s="91" t="str">
        <f>IFERROR(VLOOKUP(C133,'Environnement,Contexte'!$A$4:$M$101,2,0),IFERROR(VLOOKUP(C133,'Sous-Traitants,Fournisseurs'!$A$4:$M$101,2,0),IFERROR(VLOOKUP(C133,'Scientifiques,Techniques'!$A$4:$M$101,2,0),IFERROR(VLOOKUP(C133,'Organisationnels,Humains'!$A$4:$M$101,2,0),""))))</f>
        <v/>
      </c>
      <c r="E133" s="91" t="str">
        <f>IFERROR(VLOOKUP(D133,'Environnement,Contexte'!$B$4:$M$101,12,0),IFERROR(VLOOKUP(D133,'Sous-Traitants,Fournisseurs'!$B$4:$M$101,12,0),IFERROR(VLOOKUP(D133,'Scientifiques,Techniques'!$B$4:$M$101,12,0),IFERROR(VLOOKUP(D133,'Organisationnels,Humains'!$B$4:$M$101,12,0),""))))</f>
        <v/>
      </c>
      <c r="F133" s="99" t="str">
        <f>IFERROR(VLOOKUP(D133,'Environnement,Contexte'!$B$4:$I$101,8,0),IFERROR(VLOOKUP(D133,'Sous-Traitants,Fournisseurs'!$B$4:$I$101,8,0),IFERROR(VLOOKUP(D133,'Scientifiques,Techniques'!$B$4:$I$101,8,0),IFERROR(VLOOKUP(D133,'Organisationnels,Humains'!$B$4:$I$101,8,0),""))))</f>
        <v/>
      </c>
      <c r="G133" s="112"/>
      <c r="H133" s="91"/>
      <c r="I133" s="91"/>
      <c r="J133" s="91"/>
      <c r="K133" s="91"/>
      <c r="L133" s="101" t="str">
        <f t="shared" ca="1" si="36"/>
        <v/>
      </c>
      <c r="M133" s="102"/>
      <c r="N133" s="102"/>
      <c r="O133" s="92"/>
      <c r="P133" s="31" t="str">
        <f>IFERROR(VLOOKUP(D133,'Environnement,Contexte'!$B$4:$I$101,2,0),IFERROR(VLOOKUP(D133,'Sous-Traitants,Fournisseurs'!$B$4:$I$101,2,0),IFERROR(VLOOKUP(D133,'Scientifiques,Techniques'!$B$4:$I$101,2,0),IFERROR(VLOOKUP(D133,'Organisationnels,Humains'!$B$4:$I$101,2,0),""))))</f>
        <v/>
      </c>
      <c r="Q133" s="31" t="str">
        <f>IFERROR(VLOOKUP(D133,'Environnement,Contexte'!$B$4:$I$101,4,0),IFERROR(VLOOKUP(D133,'Sous-Traitants,Fournisseurs'!$B$4:$I$101,4,0),IFERROR(VLOOKUP(D133,'Scientifiques,Techniques'!$B$4:$I$101,4,0),IFERROR(VLOOKUP(D133,'Organisationnels,Humains'!$B$4:$I$101,4,0),""))))</f>
        <v/>
      </c>
      <c r="R133" s="31" t="str">
        <f>IFERROR(VLOOKUP(D133,'Environnement,Contexte'!$B$4:$I$101,3,0),IFERROR(VLOOKUP(D133,'Sous-Traitants,Fournisseurs'!$B$4:$I$101,3,0),IFERROR(VLOOKUP(D133,'Scientifiques,Techniques'!$B$4:$I$101,3,0),IFERROR(VLOOKUP(D133,'Organisationnels,Humains'!$B$4:$I$101,3,0),""))))</f>
        <v/>
      </c>
      <c r="S133" s="31" t="str">
        <f>MENU!$C$8</f>
        <v>WELDEC PSM</v>
      </c>
      <c r="T133" s="31" t="str">
        <f t="shared" si="37"/>
        <v/>
      </c>
      <c r="U133" s="31">
        <f t="shared" si="38"/>
        <v>0</v>
      </c>
      <c r="V133" s="31">
        <f t="shared" si="39"/>
        <v>0</v>
      </c>
      <c r="W133" s="129" t="e">
        <f t="shared" si="40"/>
        <v>#DIV/0!</v>
      </c>
      <c r="X133" s="31">
        <f t="shared" si="41"/>
        <v>0</v>
      </c>
      <c r="Y133" s="31">
        <f t="shared" si="42"/>
        <v>0</v>
      </c>
      <c r="Z133" s="31">
        <f t="shared" si="43"/>
        <v>0</v>
      </c>
      <c r="AA133" s="132">
        <f t="shared" si="44"/>
        <v>0</v>
      </c>
    </row>
    <row r="134" spans="1:27" ht="39.950000000000003" customHeight="1" x14ac:dyDescent="0.25">
      <c r="A134" s="2"/>
      <c r="B134" s="2"/>
      <c r="C134" s="90"/>
      <c r="D134" s="91" t="str">
        <f>IFERROR(VLOOKUP(C134,'Environnement,Contexte'!$A$4:$M$101,2,0),IFERROR(VLOOKUP(C134,'Sous-Traitants,Fournisseurs'!$A$4:$M$101,2,0),IFERROR(VLOOKUP(C134,'Scientifiques,Techniques'!$A$4:$M$101,2,0),IFERROR(VLOOKUP(C134,'Organisationnels,Humains'!$A$4:$M$101,2,0),""))))</f>
        <v/>
      </c>
      <c r="E134" s="91" t="str">
        <f>IFERROR(VLOOKUP(D134,'Environnement,Contexte'!$B$4:$M$101,12,0),IFERROR(VLOOKUP(D134,'Sous-Traitants,Fournisseurs'!$B$4:$M$101,12,0),IFERROR(VLOOKUP(D134,'Scientifiques,Techniques'!$B$4:$M$101,12,0),IFERROR(VLOOKUP(D134,'Organisationnels,Humains'!$B$4:$M$101,12,0),""))))</f>
        <v/>
      </c>
      <c r="F134" s="99" t="str">
        <f>IFERROR(VLOOKUP(D134,'Environnement,Contexte'!$B$4:$I$101,8,0),IFERROR(VLOOKUP(D134,'Sous-Traitants,Fournisseurs'!$B$4:$I$101,8,0),IFERROR(VLOOKUP(D134,'Scientifiques,Techniques'!$B$4:$I$101,8,0),IFERROR(VLOOKUP(D134,'Organisationnels,Humains'!$B$4:$I$101,8,0),""))))</f>
        <v/>
      </c>
      <c r="G134" s="112"/>
      <c r="H134" s="91"/>
      <c r="I134" s="91"/>
      <c r="J134" s="91"/>
      <c r="K134" s="91"/>
      <c r="L134" s="101" t="str">
        <f t="shared" ca="1" si="36"/>
        <v/>
      </c>
      <c r="M134" s="102"/>
      <c r="N134" s="102"/>
      <c r="O134" s="92"/>
      <c r="P134" s="31" t="str">
        <f>IFERROR(VLOOKUP(D134,'Environnement,Contexte'!$B$4:$I$101,2,0),IFERROR(VLOOKUP(D134,'Sous-Traitants,Fournisseurs'!$B$4:$I$101,2,0),IFERROR(VLOOKUP(D134,'Scientifiques,Techniques'!$B$4:$I$101,2,0),IFERROR(VLOOKUP(D134,'Organisationnels,Humains'!$B$4:$I$101,2,0),""))))</f>
        <v/>
      </c>
      <c r="Q134" s="31" t="str">
        <f>IFERROR(VLOOKUP(D134,'Environnement,Contexte'!$B$4:$I$101,4,0),IFERROR(VLOOKUP(D134,'Sous-Traitants,Fournisseurs'!$B$4:$I$101,4,0),IFERROR(VLOOKUP(D134,'Scientifiques,Techniques'!$B$4:$I$101,4,0),IFERROR(VLOOKUP(D134,'Organisationnels,Humains'!$B$4:$I$101,4,0),""))))</f>
        <v/>
      </c>
      <c r="R134" s="31" t="str">
        <f>IFERROR(VLOOKUP(D134,'Environnement,Contexte'!$B$4:$I$101,3,0),IFERROR(VLOOKUP(D134,'Sous-Traitants,Fournisseurs'!$B$4:$I$101,3,0),IFERROR(VLOOKUP(D134,'Scientifiques,Techniques'!$B$4:$I$101,3,0),IFERROR(VLOOKUP(D134,'Organisationnels,Humains'!$B$4:$I$101,3,0),""))))</f>
        <v/>
      </c>
      <c r="S134" s="31" t="str">
        <f>MENU!$C$8</f>
        <v>WELDEC PSM</v>
      </c>
      <c r="T134" s="31" t="str">
        <f t="shared" si="37"/>
        <v/>
      </c>
      <c r="U134" s="31">
        <f t="shared" si="38"/>
        <v>0</v>
      </c>
      <c r="V134" s="31">
        <f t="shared" si="39"/>
        <v>0</v>
      </c>
      <c r="W134" s="129" t="e">
        <f t="shared" si="40"/>
        <v>#DIV/0!</v>
      </c>
      <c r="X134" s="31">
        <f t="shared" si="41"/>
        <v>0</v>
      </c>
      <c r="Y134" s="31">
        <f t="shared" si="42"/>
        <v>0</v>
      </c>
      <c r="Z134" s="31">
        <f t="shared" si="43"/>
        <v>0</v>
      </c>
      <c r="AA134" s="132">
        <f t="shared" si="44"/>
        <v>0</v>
      </c>
    </row>
    <row r="135" spans="1:27" ht="39.950000000000003" customHeight="1" x14ac:dyDescent="0.25">
      <c r="A135" s="2"/>
      <c r="B135" s="2"/>
      <c r="C135" s="90"/>
      <c r="D135" s="91" t="str">
        <f>IFERROR(VLOOKUP(C135,'Environnement,Contexte'!$A$4:$M$101,2,0),IFERROR(VLOOKUP(C135,'Sous-Traitants,Fournisseurs'!$A$4:$M$101,2,0),IFERROR(VLOOKUP(C135,'Scientifiques,Techniques'!$A$4:$M$101,2,0),IFERROR(VLOOKUP(C135,'Organisationnels,Humains'!$A$4:$M$101,2,0),""))))</f>
        <v/>
      </c>
      <c r="E135" s="91" t="str">
        <f>IFERROR(VLOOKUP(D135,'Environnement,Contexte'!$B$4:$M$101,12,0),IFERROR(VLOOKUP(D135,'Sous-Traitants,Fournisseurs'!$B$4:$M$101,12,0),IFERROR(VLOOKUP(D135,'Scientifiques,Techniques'!$B$4:$M$101,12,0),IFERROR(VLOOKUP(D135,'Organisationnels,Humains'!$B$4:$M$101,12,0),""))))</f>
        <v/>
      </c>
      <c r="F135" s="99" t="str">
        <f>IFERROR(VLOOKUP(D135,'Environnement,Contexte'!$B$4:$I$101,8,0),IFERROR(VLOOKUP(D135,'Sous-Traitants,Fournisseurs'!$B$4:$I$101,8,0),IFERROR(VLOOKUP(D135,'Scientifiques,Techniques'!$B$4:$I$101,8,0),IFERROR(VLOOKUP(D135,'Organisationnels,Humains'!$B$4:$I$101,8,0),""))))</f>
        <v/>
      </c>
      <c r="G135" s="112"/>
      <c r="H135" s="91"/>
      <c r="I135" s="91"/>
      <c r="J135" s="91"/>
      <c r="K135" s="91"/>
      <c r="L135" s="101" t="str">
        <f t="shared" ca="1" si="36"/>
        <v/>
      </c>
      <c r="M135" s="102"/>
      <c r="N135" s="102"/>
      <c r="O135" s="92"/>
      <c r="P135" s="31" t="str">
        <f>IFERROR(VLOOKUP(D135,'Environnement,Contexte'!$B$4:$I$101,2,0),IFERROR(VLOOKUP(D135,'Sous-Traitants,Fournisseurs'!$B$4:$I$101,2,0),IFERROR(VLOOKUP(D135,'Scientifiques,Techniques'!$B$4:$I$101,2,0),IFERROR(VLOOKUP(D135,'Organisationnels,Humains'!$B$4:$I$101,2,0),""))))</f>
        <v/>
      </c>
      <c r="Q135" s="31" t="str">
        <f>IFERROR(VLOOKUP(D135,'Environnement,Contexte'!$B$4:$I$101,4,0),IFERROR(VLOOKUP(D135,'Sous-Traitants,Fournisseurs'!$B$4:$I$101,4,0),IFERROR(VLOOKUP(D135,'Scientifiques,Techniques'!$B$4:$I$101,4,0),IFERROR(VLOOKUP(D135,'Organisationnels,Humains'!$B$4:$I$101,4,0),""))))</f>
        <v/>
      </c>
      <c r="R135" s="31" t="str">
        <f>IFERROR(VLOOKUP(D135,'Environnement,Contexte'!$B$4:$I$101,3,0),IFERROR(VLOOKUP(D135,'Sous-Traitants,Fournisseurs'!$B$4:$I$101,3,0),IFERROR(VLOOKUP(D135,'Scientifiques,Techniques'!$B$4:$I$101,3,0),IFERROR(VLOOKUP(D135,'Organisationnels,Humains'!$B$4:$I$101,3,0),""))))</f>
        <v/>
      </c>
      <c r="S135" s="31" t="str">
        <f>MENU!$C$8</f>
        <v>WELDEC PSM</v>
      </c>
      <c r="T135" s="31" t="str">
        <f t="shared" si="37"/>
        <v/>
      </c>
      <c r="U135" s="31">
        <f t="shared" si="38"/>
        <v>0</v>
      </c>
      <c r="V135" s="31">
        <f t="shared" si="39"/>
        <v>0</v>
      </c>
      <c r="W135" s="129" t="e">
        <f t="shared" si="40"/>
        <v>#DIV/0!</v>
      </c>
      <c r="X135" s="31">
        <f t="shared" si="41"/>
        <v>0</v>
      </c>
      <c r="Y135" s="31">
        <f t="shared" si="42"/>
        <v>0</v>
      </c>
      <c r="Z135" s="31">
        <f t="shared" si="43"/>
        <v>0</v>
      </c>
      <c r="AA135" s="132">
        <f t="shared" si="44"/>
        <v>0</v>
      </c>
    </row>
    <row r="136" spans="1:27" ht="39.950000000000003" customHeight="1" x14ac:dyDescent="0.25">
      <c r="A136" s="2"/>
      <c r="B136" s="2"/>
      <c r="C136" s="90"/>
      <c r="D136" s="91" t="str">
        <f>IFERROR(VLOOKUP(C136,'Environnement,Contexte'!$A$4:$M$101,2,0),IFERROR(VLOOKUP(C136,'Sous-Traitants,Fournisseurs'!$A$4:$M$101,2,0),IFERROR(VLOOKUP(C136,'Scientifiques,Techniques'!$A$4:$M$101,2,0),IFERROR(VLOOKUP(C136,'Organisationnels,Humains'!$A$4:$M$101,2,0),""))))</f>
        <v/>
      </c>
      <c r="E136" s="91" t="str">
        <f>IFERROR(VLOOKUP(D136,'Environnement,Contexte'!$B$4:$M$101,12,0),IFERROR(VLOOKUP(D136,'Sous-Traitants,Fournisseurs'!$B$4:$M$101,12,0),IFERROR(VLOOKUP(D136,'Scientifiques,Techniques'!$B$4:$M$101,12,0),IFERROR(VLOOKUP(D136,'Organisationnels,Humains'!$B$4:$M$101,12,0),""))))</f>
        <v/>
      </c>
      <c r="F136" s="99" t="str">
        <f>IFERROR(VLOOKUP(D136,'Environnement,Contexte'!$B$4:$I$101,8,0),IFERROR(VLOOKUP(D136,'Sous-Traitants,Fournisseurs'!$B$4:$I$101,8,0),IFERROR(VLOOKUP(D136,'Scientifiques,Techniques'!$B$4:$I$101,8,0),IFERROR(VLOOKUP(D136,'Organisationnels,Humains'!$B$4:$I$101,8,0),""))))</f>
        <v/>
      </c>
      <c r="G136" s="112"/>
      <c r="H136" s="91"/>
      <c r="I136" s="91"/>
      <c r="J136" s="91"/>
      <c r="K136" s="91"/>
      <c r="L136" s="101" t="str">
        <f t="shared" ca="1" si="36"/>
        <v/>
      </c>
      <c r="M136" s="102"/>
      <c r="N136" s="102"/>
      <c r="O136" s="92"/>
      <c r="P136" s="31" t="str">
        <f>IFERROR(VLOOKUP(D136,'Environnement,Contexte'!$B$4:$I$101,2,0),IFERROR(VLOOKUP(D136,'Sous-Traitants,Fournisseurs'!$B$4:$I$101,2,0),IFERROR(VLOOKUP(D136,'Scientifiques,Techniques'!$B$4:$I$101,2,0),IFERROR(VLOOKUP(D136,'Organisationnels,Humains'!$B$4:$I$101,2,0),""))))</f>
        <v/>
      </c>
      <c r="Q136" s="31" t="str">
        <f>IFERROR(VLOOKUP(D136,'Environnement,Contexte'!$B$4:$I$101,4,0),IFERROR(VLOOKUP(D136,'Sous-Traitants,Fournisseurs'!$B$4:$I$101,4,0),IFERROR(VLOOKUP(D136,'Scientifiques,Techniques'!$B$4:$I$101,4,0),IFERROR(VLOOKUP(D136,'Organisationnels,Humains'!$B$4:$I$101,4,0),""))))</f>
        <v/>
      </c>
      <c r="R136" s="31" t="str">
        <f>IFERROR(VLOOKUP(D136,'Environnement,Contexte'!$B$4:$I$101,3,0),IFERROR(VLOOKUP(D136,'Sous-Traitants,Fournisseurs'!$B$4:$I$101,3,0),IFERROR(VLOOKUP(D136,'Scientifiques,Techniques'!$B$4:$I$101,3,0),IFERROR(VLOOKUP(D136,'Organisationnels,Humains'!$B$4:$I$101,3,0),""))))</f>
        <v/>
      </c>
      <c r="S136" s="31" t="str">
        <f>MENU!$C$8</f>
        <v>WELDEC PSM</v>
      </c>
      <c r="T136" s="31" t="str">
        <f t="shared" si="37"/>
        <v/>
      </c>
      <c r="U136" s="31">
        <f t="shared" si="38"/>
        <v>0</v>
      </c>
      <c r="V136" s="31">
        <f t="shared" si="39"/>
        <v>0</v>
      </c>
      <c r="W136" s="129" t="e">
        <f t="shared" si="40"/>
        <v>#DIV/0!</v>
      </c>
      <c r="X136" s="31">
        <f t="shared" si="41"/>
        <v>0</v>
      </c>
      <c r="Y136" s="31">
        <f t="shared" si="42"/>
        <v>0</v>
      </c>
      <c r="Z136" s="31">
        <f t="shared" si="43"/>
        <v>0</v>
      </c>
      <c r="AA136" s="132">
        <f t="shared" si="44"/>
        <v>0</v>
      </c>
    </row>
    <row r="137" spans="1:27" ht="39.950000000000003" customHeight="1" x14ac:dyDescent="0.25">
      <c r="A137" s="2"/>
      <c r="B137" s="2"/>
      <c r="C137" s="90"/>
      <c r="D137" s="91" t="str">
        <f>IFERROR(VLOOKUP(C137,'Environnement,Contexte'!$A$4:$M$101,2,0),IFERROR(VLOOKUP(C137,'Sous-Traitants,Fournisseurs'!$A$4:$M$101,2,0),IFERROR(VLOOKUP(C137,'Scientifiques,Techniques'!$A$4:$M$101,2,0),IFERROR(VLOOKUP(C137,'Organisationnels,Humains'!$A$4:$M$101,2,0),""))))</f>
        <v/>
      </c>
      <c r="E137" s="91" t="str">
        <f>IFERROR(VLOOKUP(D137,'Environnement,Contexte'!$B$4:$M$101,12,0),IFERROR(VLOOKUP(D137,'Sous-Traitants,Fournisseurs'!$B$4:$M$101,12,0),IFERROR(VLOOKUP(D137,'Scientifiques,Techniques'!$B$4:$M$101,12,0),IFERROR(VLOOKUP(D137,'Organisationnels,Humains'!$B$4:$M$101,12,0),""))))</f>
        <v/>
      </c>
      <c r="F137" s="99" t="str">
        <f>IFERROR(VLOOKUP(D137,'Environnement,Contexte'!$B$4:$I$101,8,0),IFERROR(VLOOKUP(D137,'Sous-Traitants,Fournisseurs'!$B$4:$I$101,8,0),IFERROR(VLOOKUP(D137,'Scientifiques,Techniques'!$B$4:$I$101,8,0),IFERROR(VLOOKUP(D137,'Organisationnels,Humains'!$B$4:$I$101,8,0),""))))</f>
        <v/>
      </c>
      <c r="G137" s="112"/>
      <c r="H137" s="91"/>
      <c r="I137" s="91"/>
      <c r="J137" s="91"/>
      <c r="K137" s="91"/>
      <c r="L137" s="101" t="str">
        <f t="shared" ca="1" si="36"/>
        <v/>
      </c>
      <c r="M137" s="102"/>
      <c r="N137" s="102"/>
      <c r="O137" s="92"/>
      <c r="P137" s="31" t="str">
        <f>IFERROR(VLOOKUP(D137,'Environnement,Contexte'!$B$4:$I$101,2,0),IFERROR(VLOOKUP(D137,'Sous-Traitants,Fournisseurs'!$B$4:$I$101,2,0),IFERROR(VLOOKUP(D137,'Scientifiques,Techniques'!$B$4:$I$101,2,0),IFERROR(VLOOKUP(D137,'Organisationnels,Humains'!$B$4:$I$101,2,0),""))))</f>
        <v/>
      </c>
      <c r="Q137" s="31" t="str">
        <f>IFERROR(VLOOKUP(D137,'Environnement,Contexte'!$B$4:$I$101,4,0),IFERROR(VLOOKUP(D137,'Sous-Traitants,Fournisseurs'!$B$4:$I$101,4,0),IFERROR(VLOOKUP(D137,'Scientifiques,Techniques'!$B$4:$I$101,4,0),IFERROR(VLOOKUP(D137,'Organisationnels,Humains'!$B$4:$I$101,4,0),""))))</f>
        <v/>
      </c>
      <c r="R137" s="31" t="str">
        <f>IFERROR(VLOOKUP(D137,'Environnement,Contexte'!$B$4:$I$101,3,0),IFERROR(VLOOKUP(D137,'Sous-Traitants,Fournisseurs'!$B$4:$I$101,3,0),IFERROR(VLOOKUP(D137,'Scientifiques,Techniques'!$B$4:$I$101,3,0),IFERROR(VLOOKUP(D137,'Organisationnels,Humains'!$B$4:$I$101,3,0),""))))</f>
        <v/>
      </c>
      <c r="S137" s="31" t="str">
        <f>MENU!$C$8</f>
        <v>WELDEC PSM</v>
      </c>
      <c r="T137" s="31" t="str">
        <f t="shared" si="37"/>
        <v/>
      </c>
      <c r="U137" s="31">
        <f t="shared" si="38"/>
        <v>0</v>
      </c>
      <c r="V137" s="31">
        <f t="shared" si="39"/>
        <v>0</v>
      </c>
      <c r="W137" s="129" t="e">
        <f t="shared" si="40"/>
        <v>#DIV/0!</v>
      </c>
      <c r="X137" s="31">
        <f t="shared" si="41"/>
        <v>0</v>
      </c>
      <c r="Y137" s="31">
        <f t="shared" si="42"/>
        <v>0</v>
      </c>
      <c r="Z137" s="31">
        <f t="shared" si="43"/>
        <v>0</v>
      </c>
      <c r="AA137" s="132">
        <f t="shared" si="44"/>
        <v>0</v>
      </c>
    </row>
    <row r="138" spans="1:27" ht="39.950000000000003" customHeight="1" x14ac:dyDescent="0.25">
      <c r="A138" s="2"/>
      <c r="B138" s="2"/>
      <c r="C138" s="90"/>
      <c r="D138" s="91" t="str">
        <f>IFERROR(VLOOKUP(C138,'Environnement,Contexte'!$A$4:$M$101,2,0),IFERROR(VLOOKUP(C138,'Sous-Traitants,Fournisseurs'!$A$4:$M$101,2,0),IFERROR(VLOOKUP(C138,'Scientifiques,Techniques'!$A$4:$M$101,2,0),IFERROR(VLOOKUP(C138,'Organisationnels,Humains'!$A$4:$M$101,2,0),""))))</f>
        <v/>
      </c>
      <c r="E138" s="91" t="str">
        <f>IFERROR(VLOOKUP(D138,'Environnement,Contexte'!$B$4:$M$101,12,0),IFERROR(VLOOKUP(D138,'Sous-Traitants,Fournisseurs'!$B$4:$M$101,12,0),IFERROR(VLOOKUP(D138,'Scientifiques,Techniques'!$B$4:$M$101,12,0),IFERROR(VLOOKUP(D138,'Organisationnels,Humains'!$B$4:$M$101,12,0),""))))</f>
        <v/>
      </c>
      <c r="F138" s="99" t="str">
        <f>IFERROR(VLOOKUP(D138,'Environnement,Contexte'!$B$4:$I$101,8,0),IFERROR(VLOOKUP(D138,'Sous-Traitants,Fournisseurs'!$B$4:$I$101,8,0),IFERROR(VLOOKUP(D138,'Scientifiques,Techniques'!$B$4:$I$101,8,0),IFERROR(VLOOKUP(D138,'Organisationnels,Humains'!$B$4:$I$101,8,0),""))))</f>
        <v/>
      </c>
      <c r="G138" s="112"/>
      <c r="H138" s="91"/>
      <c r="I138" s="91"/>
      <c r="J138" s="91"/>
      <c r="K138" s="91"/>
      <c r="L138" s="101" t="str">
        <f t="shared" ca="1" si="36"/>
        <v/>
      </c>
      <c r="M138" s="102"/>
      <c r="N138" s="102"/>
      <c r="O138" s="92"/>
      <c r="P138" s="31" t="str">
        <f>IFERROR(VLOOKUP(D138,'Environnement,Contexte'!$B$4:$I$101,2,0),IFERROR(VLOOKUP(D138,'Sous-Traitants,Fournisseurs'!$B$4:$I$101,2,0),IFERROR(VLOOKUP(D138,'Scientifiques,Techniques'!$B$4:$I$101,2,0),IFERROR(VLOOKUP(D138,'Organisationnels,Humains'!$B$4:$I$101,2,0),""))))</f>
        <v/>
      </c>
      <c r="Q138" s="31" t="str">
        <f>IFERROR(VLOOKUP(D138,'Environnement,Contexte'!$B$4:$I$101,4,0),IFERROR(VLOOKUP(D138,'Sous-Traitants,Fournisseurs'!$B$4:$I$101,4,0),IFERROR(VLOOKUP(D138,'Scientifiques,Techniques'!$B$4:$I$101,4,0),IFERROR(VLOOKUP(D138,'Organisationnels,Humains'!$B$4:$I$101,4,0),""))))</f>
        <v/>
      </c>
      <c r="R138" s="31" t="str">
        <f>IFERROR(VLOOKUP(D138,'Environnement,Contexte'!$B$4:$I$101,3,0),IFERROR(VLOOKUP(D138,'Sous-Traitants,Fournisseurs'!$B$4:$I$101,3,0),IFERROR(VLOOKUP(D138,'Scientifiques,Techniques'!$B$4:$I$101,3,0),IFERROR(VLOOKUP(D138,'Organisationnels,Humains'!$B$4:$I$101,3,0),""))))</f>
        <v/>
      </c>
      <c r="S138" s="31" t="str">
        <f>MENU!$C$8</f>
        <v>WELDEC PSM</v>
      </c>
      <c r="T138" s="31" t="str">
        <f t="shared" si="37"/>
        <v/>
      </c>
      <c r="U138" s="31">
        <f t="shared" si="38"/>
        <v>0</v>
      </c>
      <c r="V138" s="31">
        <f t="shared" si="39"/>
        <v>0</v>
      </c>
      <c r="W138" s="129" t="e">
        <f t="shared" si="40"/>
        <v>#DIV/0!</v>
      </c>
      <c r="X138" s="31">
        <f t="shared" si="41"/>
        <v>0</v>
      </c>
      <c r="Y138" s="31">
        <f t="shared" si="42"/>
        <v>0</v>
      </c>
      <c r="Z138" s="31">
        <f t="shared" si="43"/>
        <v>0</v>
      </c>
      <c r="AA138" s="132">
        <f t="shared" si="44"/>
        <v>0</v>
      </c>
    </row>
    <row r="139" spans="1:27" ht="39.950000000000003" customHeight="1" x14ac:dyDescent="0.25">
      <c r="A139" s="2"/>
      <c r="B139" s="2"/>
      <c r="C139" s="90"/>
      <c r="D139" s="91" t="str">
        <f>IFERROR(VLOOKUP(C139,'Environnement,Contexte'!$A$4:$M$101,2,0),IFERROR(VLOOKUP(C139,'Sous-Traitants,Fournisseurs'!$A$4:$M$101,2,0),IFERROR(VLOOKUP(C139,'Scientifiques,Techniques'!$A$4:$M$101,2,0),IFERROR(VLOOKUP(C139,'Organisationnels,Humains'!$A$4:$M$101,2,0),""))))</f>
        <v/>
      </c>
      <c r="E139" s="91" t="str">
        <f>IFERROR(VLOOKUP(D139,'Environnement,Contexte'!$B$4:$M$101,12,0),IFERROR(VLOOKUP(D139,'Sous-Traitants,Fournisseurs'!$B$4:$M$101,12,0),IFERROR(VLOOKUP(D139,'Scientifiques,Techniques'!$B$4:$M$101,12,0),IFERROR(VLOOKUP(D139,'Organisationnels,Humains'!$B$4:$M$101,12,0),""))))</f>
        <v/>
      </c>
      <c r="F139" s="99" t="str">
        <f>IFERROR(VLOOKUP(D139,'Environnement,Contexte'!$B$4:$I$101,8,0),IFERROR(VLOOKUP(D139,'Sous-Traitants,Fournisseurs'!$B$4:$I$101,8,0),IFERROR(VLOOKUP(D139,'Scientifiques,Techniques'!$B$4:$I$101,8,0),IFERROR(VLOOKUP(D139,'Organisationnels,Humains'!$B$4:$I$101,8,0),""))))</f>
        <v/>
      </c>
      <c r="G139" s="112"/>
      <c r="H139" s="91"/>
      <c r="I139" s="91"/>
      <c r="J139" s="91"/>
      <c r="K139" s="91"/>
      <c r="L139" s="101" t="str">
        <f t="shared" ca="1" si="36"/>
        <v/>
      </c>
      <c r="M139" s="102"/>
      <c r="N139" s="102"/>
      <c r="O139" s="92"/>
      <c r="P139" s="31" t="str">
        <f>IFERROR(VLOOKUP(D139,'Environnement,Contexte'!$B$4:$I$101,2,0),IFERROR(VLOOKUP(D139,'Sous-Traitants,Fournisseurs'!$B$4:$I$101,2,0),IFERROR(VLOOKUP(D139,'Scientifiques,Techniques'!$B$4:$I$101,2,0),IFERROR(VLOOKUP(D139,'Organisationnels,Humains'!$B$4:$I$101,2,0),""))))</f>
        <v/>
      </c>
      <c r="Q139" s="31" t="str">
        <f>IFERROR(VLOOKUP(D139,'Environnement,Contexte'!$B$4:$I$101,4,0),IFERROR(VLOOKUP(D139,'Sous-Traitants,Fournisseurs'!$B$4:$I$101,4,0),IFERROR(VLOOKUP(D139,'Scientifiques,Techniques'!$B$4:$I$101,4,0),IFERROR(VLOOKUP(D139,'Organisationnels,Humains'!$B$4:$I$101,4,0),""))))</f>
        <v/>
      </c>
      <c r="R139" s="31" t="str">
        <f>IFERROR(VLOOKUP(D139,'Environnement,Contexte'!$B$4:$I$101,3,0),IFERROR(VLOOKUP(D139,'Sous-Traitants,Fournisseurs'!$B$4:$I$101,3,0),IFERROR(VLOOKUP(D139,'Scientifiques,Techniques'!$B$4:$I$101,3,0),IFERROR(VLOOKUP(D139,'Organisationnels,Humains'!$B$4:$I$101,3,0),""))))</f>
        <v/>
      </c>
      <c r="S139" s="31" t="str">
        <f>MENU!$C$8</f>
        <v>WELDEC PSM</v>
      </c>
      <c r="T139" s="31" t="str">
        <f t="shared" si="37"/>
        <v/>
      </c>
      <c r="U139" s="31">
        <f t="shared" si="38"/>
        <v>0</v>
      </c>
      <c r="V139" s="31">
        <f t="shared" si="39"/>
        <v>0</v>
      </c>
      <c r="W139" s="129" t="e">
        <f t="shared" si="40"/>
        <v>#DIV/0!</v>
      </c>
      <c r="X139" s="31">
        <f t="shared" si="41"/>
        <v>0</v>
      </c>
      <c r="Y139" s="31">
        <f t="shared" si="42"/>
        <v>0</v>
      </c>
      <c r="Z139" s="31">
        <f t="shared" si="43"/>
        <v>0</v>
      </c>
      <c r="AA139" s="132">
        <f t="shared" si="44"/>
        <v>0</v>
      </c>
    </row>
    <row r="140" spans="1:27" ht="39.950000000000003" customHeight="1" x14ac:dyDescent="0.25">
      <c r="A140" s="2"/>
      <c r="B140" s="2"/>
      <c r="C140" s="90"/>
      <c r="D140" s="91" t="str">
        <f>IFERROR(VLOOKUP(C140,'Environnement,Contexte'!$A$4:$M$101,2,0),IFERROR(VLOOKUP(C140,'Sous-Traitants,Fournisseurs'!$A$4:$M$101,2,0),IFERROR(VLOOKUP(C140,'Scientifiques,Techniques'!$A$4:$M$101,2,0),IFERROR(VLOOKUP(C140,'Organisationnels,Humains'!$A$4:$M$101,2,0),""))))</f>
        <v/>
      </c>
      <c r="E140" s="91" t="str">
        <f>IFERROR(VLOOKUP(D140,'Environnement,Contexte'!$B$4:$M$101,12,0),IFERROR(VLOOKUP(D140,'Sous-Traitants,Fournisseurs'!$B$4:$M$101,12,0),IFERROR(VLOOKUP(D140,'Scientifiques,Techniques'!$B$4:$M$101,12,0),IFERROR(VLOOKUP(D140,'Organisationnels,Humains'!$B$4:$M$101,12,0),""))))</f>
        <v/>
      </c>
      <c r="F140" s="99" t="str">
        <f>IFERROR(VLOOKUP(D140,'Environnement,Contexte'!$B$4:$I$101,8,0),IFERROR(VLOOKUP(D140,'Sous-Traitants,Fournisseurs'!$B$4:$I$101,8,0),IFERROR(VLOOKUP(D140,'Scientifiques,Techniques'!$B$4:$I$101,8,0),IFERROR(VLOOKUP(D140,'Organisationnels,Humains'!$B$4:$I$101,8,0),""))))</f>
        <v/>
      </c>
      <c r="G140" s="112"/>
      <c r="H140" s="91"/>
      <c r="I140" s="91"/>
      <c r="J140" s="91"/>
      <c r="K140" s="91"/>
      <c r="L140" s="101" t="str">
        <f t="shared" ca="1" si="36"/>
        <v/>
      </c>
      <c r="M140" s="102"/>
      <c r="N140" s="102"/>
      <c r="O140" s="92"/>
      <c r="P140" s="31" t="str">
        <f>IFERROR(VLOOKUP(D140,'Environnement,Contexte'!$B$4:$I$101,2,0),IFERROR(VLOOKUP(D140,'Sous-Traitants,Fournisseurs'!$B$4:$I$101,2,0),IFERROR(VLOOKUP(D140,'Scientifiques,Techniques'!$B$4:$I$101,2,0),IFERROR(VLOOKUP(D140,'Organisationnels,Humains'!$B$4:$I$101,2,0),""))))</f>
        <v/>
      </c>
      <c r="Q140" s="31" t="str">
        <f>IFERROR(VLOOKUP(D140,'Environnement,Contexte'!$B$4:$I$101,4,0),IFERROR(VLOOKUP(D140,'Sous-Traitants,Fournisseurs'!$B$4:$I$101,4,0),IFERROR(VLOOKUP(D140,'Scientifiques,Techniques'!$B$4:$I$101,4,0),IFERROR(VLOOKUP(D140,'Organisationnels,Humains'!$B$4:$I$101,4,0),""))))</f>
        <v/>
      </c>
      <c r="R140" s="31" t="str">
        <f>IFERROR(VLOOKUP(D140,'Environnement,Contexte'!$B$4:$I$101,3,0),IFERROR(VLOOKUP(D140,'Sous-Traitants,Fournisseurs'!$B$4:$I$101,3,0),IFERROR(VLOOKUP(D140,'Scientifiques,Techniques'!$B$4:$I$101,3,0),IFERROR(VLOOKUP(D140,'Organisationnels,Humains'!$B$4:$I$101,3,0),""))))</f>
        <v/>
      </c>
      <c r="S140" s="31" t="str">
        <f>MENU!$C$8</f>
        <v>WELDEC PSM</v>
      </c>
      <c r="T140" s="31" t="str">
        <f t="shared" si="37"/>
        <v/>
      </c>
      <c r="U140" s="31">
        <f t="shared" si="38"/>
        <v>0</v>
      </c>
      <c r="V140" s="31">
        <f t="shared" si="39"/>
        <v>0</v>
      </c>
      <c r="W140" s="129" t="e">
        <f t="shared" si="40"/>
        <v>#DIV/0!</v>
      </c>
      <c r="X140" s="31">
        <f t="shared" si="41"/>
        <v>0</v>
      </c>
      <c r="Y140" s="31">
        <f t="shared" si="42"/>
        <v>0</v>
      </c>
      <c r="Z140" s="31">
        <f t="shared" si="43"/>
        <v>0</v>
      </c>
      <c r="AA140" s="132">
        <f t="shared" si="44"/>
        <v>0</v>
      </c>
    </row>
    <row r="141" spans="1:27" ht="39.950000000000003" customHeight="1" x14ac:dyDescent="0.25">
      <c r="A141" s="2"/>
      <c r="B141" s="2"/>
      <c r="C141" s="90"/>
      <c r="D141" s="91" t="str">
        <f>IFERROR(VLOOKUP(C141,'Environnement,Contexte'!$A$4:$M$101,2,0),IFERROR(VLOOKUP(C141,'Sous-Traitants,Fournisseurs'!$A$4:$M$101,2,0),IFERROR(VLOOKUP(C141,'Scientifiques,Techniques'!$A$4:$M$101,2,0),IFERROR(VLOOKUP(C141,'Organisationnels,Humains'!$A$4:$M$101,2,0),""))))</f>
        <v/>
      </c>
      <c r="E141" s="91" t="str">
        <f>IFERROR(VLOOKUP(D141,'Environnement,Contexte'!$B$4:$M$101,12,0),IFERROR(VLOOKUP(D141,'Sous-Traitants,Fournisseurs'!$B$4:$M$101,12,0),IFERROR(VLOOKUP(D141,'Scientifiques,Techniques'!$B$4:$M$101,12,0),IFERROR(VLOOKUP(D141,'Organisationnels,Humains'!$B$4:$M$101,12,0),""))))</f>
        <v/>
      </c>
      <c r="F141" s="99" t="str">
        <f>IFERROR(VLOOKUP(D141,'Environnement,Contexte'!$B$4:$I$101,8,0),IFERROR(VLOOKUP(D141,'Sous-Traitants,Fournisseurs'!$B$4:$I$101,8,0),IFERROR(VLOOKUP(D141,'Scientifiques,Techniques'!$B$4:$I$101,8,0),IFERROR(VLOOKUP(D141,'Organisationnels,Humains'!$B$4:$I$101,8,0),""))))</f>
        <v/>
      </c>
      <c r="G141" s="112"/>
      <c r="H141" s="91"/>
      <c r="I141" s="91"/>
      <c r="J141" s="91"/>
      <c r="K141" s="91"/>
      <c r="L141" s="101" t="str">
        <f t="shared" ca="1" si="36"/>
        <v/>
      </c>
      <c r="M141" s="102"/>
      <c r="N141" s="102"/>
      <c r="O141" s="92"/>
      <c r="P141" s="31" t="str">
        <f>IFERROR(VLOOKUP(D141,'Environnement,Contexte'!$B$4:$I$101,2,0),IFERROR(VLOOKUP(D141,'Sous-Traitants,Fournisseurs'!$B$4:$I$101,2,0),IFERROR(VLOOKUP(D141,'Scientifiques,Techniques'!$B$4:$I$101,2,0),IFERROR(VLOOKUP(D141,'Organisationnels,Humains'!$B$4:$I$101,2,0),""))))</f>
        <v/>
      </c>
      <c r="Q141" s="31" t="str">
        <f>IFERROR(VLOOKUP(D141,'Environnement,Contexte'!$B$4:$I$101,4,0),IFERROR(VLOOKUP(D141,'Sous-Traitants,Fournisseurs'!$B$4:$I$101,4,0),IFERROR(VLOOKUP(D141,'Scientifiques,Techniques'!$B$4:$I$101,4,0),IFERROR(VLOOKUP(D141,'Organisationnels,Humains'!$B$4:$I$101,4,0),""))))</f>
        <v/>
      </c>
      <c r="R141" s="31" t="str">
        <f>IFERROR(VLOOKUP(D141,'Environnement,Contexte'!$B$4:$I$101,3,0),IFERROR(VLOOKUP(D141,'Sous-Traitants,Fournisseurs'!$B$4:$I$101,3,0),IFERROR(VLOOKUP(D141,'Scientifiques,Techniques'!$B$4:$I$101,3,0),IFERROR(VLOOKUP(D141,'Organisationnels,Humains'!$B$4:$I$101,3,0),""))))</f>
        <v/>
      </c>
      <c r="S141" s="31" t="str">
        <f>MENU!$C$8</f>
        <v>WELDEC PSM</v>
      </c>
      <c r="T141" s="31" t="str">
        <f t="shared" si="37"/>
        <v/>
      </c>
      <c r="U141" s="31">
        <f t="shared" si="38"/>
        <v>0</v>
      </c>
      <c r="V141" s="31">
        <f t="shared" si="39"/>
        <v>0</v>
      </c>
      <c r="W141" s="129" t="e">
        <f t="shared" si="40"/>
        <v>#DIV/0!</v>
      </c>
      <c r="X141" s="31">
        <f t="shared" si="41"/>
        <v>0</v>
      </c>
      <c r="Y141" s="31">
        <f t="shared" si="42"/>
        <v>0</v>
      </c>
      <c r="Z141" s="31">
        <f t="shared" si="43"/>
        <v>0</v>
      </c>
      <c r="AA141" s="132">
        <f t="shared" si="44"/>
        <v>0</v>
      </c>
    </row>
    <row r="142" spans="1:27" ht="39.950000000000003" customHeight="1" x14ac:dyDescent="0.25">
      <c r="A142" s="2"/>
      <c r="B142" s="2"/>
      <c r="C142" s="90"/>
      <c r="D142" s="91" t="str">
        <f>IFERROR(VLOOKUP(C142,'Environnement,Contexte'!$A$4:$M$101,2,0),IFERROR(VLOOKUP(C142,'Sous-Traitants,Fournisseurs'!$A$4:$M$101,2,0),IFERROR(VLOOKUP(C142,'Scientifiques,Techniques'!$A$4:$M$101,2,0),IFERROR(VLOOKUP(C142,'Organisationnels,Humains'!$A$4:$M$101,2,0),""))))</f>
        <v/>
      </c>
      <c r="E142" s="91" t="str">
        <f>IFERROR(VLOOKUP(D142,'Environnement,Contexte'!$B$4:$M$101,12,0),IFERROR(VLOOKUP(D142,'Sous-Traitants,Fournisseurs'!$B$4:$M$101,12,0),IFERROR(VLOOKUP(D142,'Scientifiques,Techniques'!$B$4:$M$101,12,0),IFERROR(VLOOKUP(D142,'Organisationnels,Humains'!$B$4:$M$101,12,0),""))))</f>
        <v/>
      </c>
      <c r="F142" s="99" t="str">
        <f>IFERROR(VLOOKUP(D142,'Environnement,Contexte'!$B$4:$I$101,8,0),IFERROR(VLOOKUP(D142,'Sous-Traitants,Fournisseurs'!$B$4:$I$101,8,0),IFERROR(VLOOKUP(D142,'Scientifiques,Techniques'!$B$4:$I$101,8,0),IFERROR(VLOOKUP(D142,'Organisationnels,Humains'!$B$4:$I$101,8,0),""))))</f>
        <v/>
      </c>
      <c r="G142" s="112"/>
      <c r="H142" s="91"/>
      <c r="I142" s="91"/>
      <c r="J142" s="91"/>
      <c r="K142" s="91"/>
      <c r="L142" s="101" t="str">
        <f t="shared" ca="1" si="36"/>
        <v/>
      </c>
      <c r="M142" s="102"/>
      <c r="N142" s="102"/>
      <c r="O142" s="92"/>
      <c r="P142" s="31" t="str">
        <f>IFERROR(VLOOKUP(D142,'Environnement,Contexte'!$B$4:$I$101,2,0),IFERROR(VLOOKUP(D142,'Sous-Traitants,Fournisseurs'!$B$4:$I$101,2,0),IFERROR(VLOOKUP(D142,'Scientifiques,Techniques'!$B$4:$I$101,2,0),IFERROR(VLOOKUP(D142,'Organisationnels,Humains'!$B$4:$I$101,2,0),""))))</f>
        <v/>
      </c>
      <c r="Q142" s="31" t="str">
        <f>IFERROR(VLOOKUP(D142,'Environnement,Contexte'!$B$4:$I$101,4,0),IFERROR(VLOOKUP(D142,'Sous-Traitants,Fournisseurs'!$B$4:$I$101,4,0),IFERROR(VLOOKUP(D142,'Scientifiques,Techniques'!$B$4:$I$101,4,0),IFERROR(VLOOKUP(D142,'Organisationnels,Humains'!$B$4:$I$101,4,0),""))))</f>
        <v/>
      </c>
      <c r="R142" s="31" t="str">
        <f>IFERROR(VLOOKUP(D142,'Environnement,Contexte'!$B$4:$I$101,3,0),IFERROR(VLOOKUP(D142,'Sous-Traitants,Fournisseurs'!$B$4:$I$101,3,0),IFERROR(VLOOKUP(D142,'Scientifiques,Techniques'!$B$4:$I$101,3,0),IFERROR(VLOOKUP(D142,'Organisationnels,Humains'!$B$4:$I$101,3,0),""))))</f>
        <v/>
      </c>
      <c r="S142" s="31" t="str">
        <f>MENU!$C$8</f>
        <v>WELDEC PSM</v>
      </c>
      <c r="T142" s="31" t="str">
        <f t="shared" si="37"/>
        <v/>
      </c>
      <c r="U142" s="31">
        <f t="shared" si="38"/>
        <v>0</v>
      </c>
      <c r="V142" s="31">
        <f t="shared" si="39"/>
        <v>0</v>
      </c>
      <c r="W142" s="129" t="e">
        <f t="shared" si="40"/>
        <v>#DIV/0!</v>
      </c>
      <c r="X142" s="31">
        <f t="shared" si="41"/>
        <v>0</v>
      </c>
      <c r="Y142" s="31">
        <f t="shared" si="42"/>
        <v>0</v>
      </c>
      <c r="Z142" s="31">
        <f t="shared" si="43"/>
        <v>0</v>
      </c>
      <c r="AA142" s="132">
        <f t="shared" si="44"/>
        <v>0</v>
      </c>
    </row>
    <row r="143" spans="1:27" ht="39.950000000000003" customHeight="1" x14ac:dyDescent="0.25">
      <c r="A143" s="2"/>
      <c r="B143" s="2"/>
      <c r="C143" s="90"/>
      <c r="D143" s="91" t="str">
        <f>IFERROR(VLOOKUP(C143,'Environnement,Contexte'!$A$4:$M$101,2,0),IFERROR(VLOOKUP(C143,'Sous-Traitants,Fournisseurs'!$A$4:$M$101,2,0),IFERROR(VLOOKUP(C143,'Scientifiques,Techniques'!$A$4:$M$101,2,0),IFERROR(VLOOKUP(C143,'Organisationnels,Humains'!$A$4:$M$101,2,0),""))))</f>
        <v/>
      </c>
      <c r="E143" s="91" t="str">
        <f>IFERROR(VLOOKUP(D143,'Environnement,Contexte'!$B$4:$M$101,12,0),IFERROR(VLOOKUP(D143,'Sous-Traitants,Fournisseurs'!$B$4:$M$101,12,0),IFERROR(VLOOKUP(D143,'Scientifiques,Techniques'!$B$4:$M$101,12,0),IFERROR(VLOOKUP(D143,'Organisationnels,Humains'!$B$4:$M$101,12,0),""))))</f>
        <v/>
      </c>
      <c r="F143" s="99" t="str">
        <f>IFERROR(VLOOKUP(D143,'Environnement,Contexte'!$B$4:$I$101,8,0),IFERROR(VLOOKUP(D143,'Sous-Traitants,Fournisseurs'!$B$4:$I$101,8,0),IFERROR(VLOOKUP(D143,'Scientifiques,Techniques'!$B$4:$I$101,8,0),IFERROR(VLOOKUP(D143,'Organisationnels,Humains'!$B$4:$I$101,8,0),""))))</f>
        <v/>
      </c>
      <c r="G143" s="112"/>
      <c r="H143" s="91"/>
      <c r="I143" s="91"/>
      <c r="J143" s="91"/>
      <c r="K143" s="91"/>
      <c r="L143" s="101" t="str">
        <f t="shared" ca="1" si="36"/>
        <v/>
      </c>
      <c r="M143" s="102"/>
      <c r="N143" s="102"/>
      <c r="O143" s="92"/>
      <c r="P143" s="31" t="str">
        <f>IFERROR(VLOOKUP(D143,'Environnement,Contexte'!$B$4:$I$101,2,0),IFERROR(VLOOKUP(D143,'Sous-Traitants,Fournisseurs'!$B$4:$I$101,2,0),IFERROR(VLOOKUP(D143,'Scientifiques,Techniques'!$B$4:$I$101,2,0),IFERROR(VLOOKUP(D143,'Organisationnels,Humains'!$B$4:$I$101,2,0),""))))</f>
        <v/>
      </c>
      <c r="Q143" s="31" t="str">
        <f>IFERROR(VLOOKUP(D143,'Environnement,Contexte'!$B$4:$I$101,4,0),IFERROR(VLOOKUP(D143,'Sous-Traitants,Fournisseurs'!$B$4:$I$101,4,0),IFERROR(VLOOKUP(D143,'Scientifiques,Techniques'!$B$4:$I$101,4,0),IFERROR(VLOOKUP(D143,'Organisationnels,Humains'!$B$4:$I$101,4,0),""))))</f>
        <v/>
      </c>
      <c r="R143" s="31" t="str">
        <f>IFERROR(VLOOKUP(D143,'Environnement,Contexte'!$B$4:$I$101,3,0),IFERROR(VLOOKUP(D143,'Sous-Traitants,Fournisseurs'!$B$4:$I$101,3,0),IFERROR(VLOOKUP(D143,'Scientifiques,Techniques'!$B$4:$I$101,3,0),IFERROR(VLOOKUP(D143,'Organisationnels,Humains'!$B$4:$I$101,3,0),""))))</f>
        <v/>
      </c>
      <c r="S143" s="31" t="str">
        <f>MENU!$C$8</f>
        <v>WELDEC PSM</v>
      </c>
      <c r="T143" s="31" t="str">
        <f t="shared" si="37"/>
        <v/>
      </c>
      <c r="U143" s="31">
        <f t="shared" si="38"/>
        <v>0</v>
      </c>
      <c r="V143" s="31">
        <f t="shared" si="39"/>
        <v>0</v>
      </c>
      <c r="W143" s="129" t="e">
        <f t="shared" si="40"/>
        <v>#DIV/0!</v>
      </c>
      <c r="X143" s="31">
        <f t="shared" si="41"/>
        <v>0</v>
      </c>
      <c r="Y143" s="31">
        <f t="shared" si="42"/>
        <v>0</v>
      </c>
      <c r="Z143" s="31">
        <f t="shared" si="43"/>
        <v>0</v>
      </c>
      <c r="AA143" s="132">
        <f t="shared" si="44"/>
        <v>0</v>
      </c>
    </row>
    <row r="144" spans="1:27" ht="39.950000000000003" customHeight="1" x14ac:dyDescent="0.25">
      <c r="A144" s="2"/>
      <c r="B144" s="2"/>
      <c r="C144" s="90"/>
      <c r="D144" s="91" t="str">
        <f>IFERROR(VLOOKUP(C144,'Environnement,Contexte'!$A$4:$M$101,2,0),IFERROR(VLOOKUP(C144,'Sous-Traitants,Fournisseurs'!$A$4:$M$101,2,0),IFERROR(VLOOKUP(C144,'Scientifiques,Techniques'!$A$4:$M$101,2,0),IFERROR(VLOOKUP(C144,'Organisationnels,Humains'!$A$4:$M$101,2,0),""))))</f>
        <v/>
      </c>
      <c r="E144" s="91" t="str">
        <f>IFERROR(VLOOKUP(D144,'Environnement,Contexte'!$B$4:$M$101,12,0),IFERROR(VLOOKUP(D144,'Sous-Traitants,Fournisseurs'!$B$4:$M$101,12,0),IFERROR(VLOOKUP(D144,'Scientifiques,Techniques'!$B$4:$M$101,12,0),IFERROR(VLOOKUP(D144,'Organisationnels,Humains'!$B$4:$M$101,12,0),""))))</f>
        <v/>
      </c>
      <c r="F144" s="99" t="str">
        <f>IFERROR(VLOOKUP(D144,'Environnement,Contexte'!$B$4:$I$101,8,0),IFERROR(VLOOKUP(D144,'Sous-Traitants,Fournisseurs'!$B$4:$I$101,8,0),IFERROR(VLOOKUP(D144,'Scientifiques,Techniques'!$B$4:$I$101,8,0),IFERROR(VLOOKUP(D144,'Organisationnels,Humains'!$B$4:$I$101,8,0),""))))</f>
        <v/>
      </c>
      <c r="G144" s="112"/>
      <c r="H144" s="91"/>
      <c r="I144" s="91"/>
      <c r="J144" s="91"/>
      <c r="K144" s="91"/>
      <c r="L144" s="101" t="str">
        <f t="shared" ca="1" si="36"/>
        <v/>
      </c>
      <c r="M144" s="102"/>
      <c r="N144" s="102"/>
      <c r="O144" s="92"/>
      <c r="P144" s="31" t="str">
        <f>IFERROR(VLOOKUP(D144,'Environnement,Contexte'!$B$4:$I$101,2,0),IFERROR(VLOOKUP(D144,'Sous-Traitants,Fournisseurs'!$B$4:$I$101,2,0),IFERROR(VLOOKUP(D144,'Scientifiques,Techniques'!$B$4:$I$101,2,0),IFERROR(VLOOKUP(D144,'Organisationnels,Humains'!$B$4:$I$101,2,0),""))))</f>
        <v/>
      </c>
      <c r="Q144" s="31" t="str">
        <f>IFERROR(VLOOKUP(D144,'Environnement,Contexte'!$B$4:$I$101,4,0),IFERROR(VLOOKUP(D144,'Sous-Traitants,Fournisseurs'!$B$4:$I$101,4,0),IFERROR(VLOOKUP(D144,'Scientifiques,Techniques'!$B$4:$I$101,4,0),IFERROR(VLOOKUP(D144,'Organisationnels,Humains'!$B$4:$I$101,4,0),""))))</f>
        <v/>
      </c>
      <c r="R144" s="31" t="str">
        <f>IFERROR(VLOOKUP(D144,'Environnement,Contexte'!$B$4:$I$101,3,0),IFERROR(VLOOKUP(D144,'Sous-Traitants,Fournisseurs'!$B$4:$I$101,3,0),IFERROR(VLOOKUP(D144,'Scientifiques,Techniques'!$B$4:$I$101,3,0),IFERROR(VLOOKUP(D144,'Organisationnels,Humains'!$B$4:$I$101,3,0),""))))</f>
        <v/>
      </c>
      <c r="S144" s="31" t="str">
        <f>MENU!$C$8</f>
        <v>WELDEC PSM</v>
      </c>
      <c r="T144" s="31" t="str">
        <f t="shared" si="37"/>
        <v/>
      </c>
      <c r="U144" s="31">
        <f t="shared" si="38"/>
        <v>0</v>
      </c>
      <c r="V144" s="31">
        <f t="shared" si="39"/>
        <v>0</v>
      </c>
      <c r="W144" s="129" t="e">
        <f t="shared" si="40"/>
        <v>#DIV/0!</v>
      </c>
      <c r="X144" s="31">
        <f t="shared" si="41"/>
        <v>0</v>
      </c>
      <c r="Y144" s="31">
        <f t="shared" si="42"/>
        <v>0</v>
      </c>
      <c r="Z144" s="31">
        <f t="shared" si="43"/>
        <v>0</v>
      </c>
      <c r="AA144" s="132">
        <f t="shared" si="44"/>
        <v>0</v>
      </c>
    </row>
    <row r="145" spans="1:27" ht="39.950000000000003" customHeight="1" x14ac:dyDescent="0.25">
      <c r="A145" s="2"/>
      <c r="B145" s="2"/>
      <c r="C145" s="90"/>
      <c r="D145" s="91" t="str">
        <f>IFERROR(VLOOKUP(C145,'Environnement,Contexte'!$A$4:$M$101,2,0),IFERROR(VLOOKUP(C145,'Sous-Traitants,Fournisseurs'!$A$4:$M$101,2,0),IFERROR(VLOOKUP(C145,'Scientifiques,Techniques'!$A$4:$M$101,2,0),IFERROR(VLOOKUP(C145,'Organisationnels,Humains'!$A$4:$M$101,2,0),""))))</f>
        <v/>
      </c>
      <c r="E145" s="91" t="str">
        <f>IFERROR(VLOOKUP(D145,'Environnement,Contexte'!$B$4:$M$101,12,0),IFERROR(VLOOKUP(D145,'Sous-Traitants,Fournisseurs'!$B$4:$M$101,12,0),IFERROR(VLOOKUP(D145,'Scientifiques,Techniques'!$B$4:$M$101,12,0),IFERROR(VLOOKUP(D145,'Organisationnels,Humains'!$B$4:$M$101,12,0),""))))</f>
        <v/>
      </c>
      <c r="F145" s="99" t="str">
        <f>IFERROR(VLOOKUP(D145,'Environnement,Contexte'!$B$4:$I$101,8,0),IFERROR(VLOOKUP(D145,'Sous-Traitants,Fournisseurs'!$B$4:$I$101,8,0),IFERROR(VLOOKUP(D145,'Scientifiques,Techniques'!$B$4:$I$101,8,0),IFERROR(VLOOKUP(D145,'Organisationnels,Humains'!$B$4:$I$101,8,0),""))))</f>
        <v/>
      </c>
      <c r="G145" s="112"/>
      <c r="H145" s="91"/>
      <c r="I145" s="91"/>
      <c r="J145" s="91"/>
      <c r="K145" s="91"/>
      <c r="L145" s="101" t="str">
        <f t="shared" ca="1" si="36"/>
        <v/>
      </c>
      <c r="M145" s="102"/>
      <c r="N145" s="102"/>
      <c r="O145" s="92"/>
      <c r="P145" s="31" t="str">
        <f>IFERROR(VLOOKUP(D145,'Environnement,Contexte'!$B$4:$I$101,2,0),IFERROR(VLOOKUP(D145,'Sous-Traitants,Fournisseurs'!$B$4:$I$101,2,0),IFERROR(VLOOKUP(D145,'Scientifiques,Techniques'!$B$4:$I$101,2,0),IFERROR(VLOOKUP(D145,'Organisationnels,Humains'!$B$4:$I$101,2,0),""))))</f>
        <v/>
      </c>
      <c r="Q145" s="31" t="str">
        <f>IFERROR(VLOOKUP(D145,'Environnement,Contexte'!$B$4:$I$101,4,0),IFERROR(VLOOKUP(D145,'Sous-Traitants,Fournisseurs'!$B$4:$I$101,4,0),IFERROR(VLOOKUP(D145,'Scientifiques,Techniques'!$B$4:$I$101,4,0),IFERROR(VLOOKUP(D145,'Organisationnels,Humains'!$B$4:$I$101,4,0),""))))</f>
        <v/>
      </c>
      <c r="R145" s="31" t="str">
        <f>IFERROR(VLOOKUP(D145,'Environnement,Contexte'!$B$4:$I$101,3,0),IFERROR(VLOOKUP(D145,'Sous-Traitants,Fournisseurs'!$B$4:$I$101,3,0),IFERROR(VLOOKUP(D145,'Scientifiques,Techniques'!$B$4:$I$101,3,0),IFERROR(VLOOKUP(D145,'Organisationnels,Humains'!$B$4:$I$101,3,0),""))))</f>
        <v/>
      </c>
      <c r="S145" s="31" t="str">
        <f>MENU!$C$8</f>
        <v>WELDEC PSM</v>
      </c>
      <c r="T145" s="31" t="str">
        <f t="shared" si="37"/>
        <v/>
      </c>
      <c r="U145" s="31">
        <f t="shared" si="38"/>
        <v>0</v>
      </c>
      <c r="V145" s="31">
        <f t="shared" si="39"/>
        <v>0</v>
      </c>
      <c r="W145" s="129" t="e">
        <f t="shared" si="40"/>
        <v>#DIV/0!</v>
      </c>
      <c r="X145" s="31">
        <f t="shared" si="41"/>
        <v>0</v>
      </c>
      <c r="Y145" s="31">
        <f t="shared" si="42"/>
        <v>0</v>
      </c>
      <c r="Z145" s="31">
        <f t="shared" si="43"/>
        <v>0</v>
      </c>
      <c r="AA145" s="132">
        <f t="shared" si="44"/>
        <v>0</v>
      </c>
    </row>
    <row r="146" spans="1:27" ht="39.950000000000003" customHeight="1" x14ac:dyDescent="0.25">
      <c r="A146" s="2"/>
      <c r="B146" s="2"/>
      <c r="C146" s="90"/>
      <c r="D146" s="91" t="str">
        <f>IFERROR(VLOOKUP(C146,'Environnement,Contexte'!$A$4:$M$101,2,0),IFERROR(VLOOKUP(C146,'Sous-Traitants,Fournisseurs'!$A$4:$M$101,2,0),IFERROR(VLOOKUP(C146,'Scientifiques,Techniques'!$A$4:$M$101,2,0),IFERROR(VLOOKUP(C146,'Organisationnels,Humains'!$A$4:$M$101,2,0),""))))</f>
        <v/>
      </c>
      <c r="E146" s="91" t="str">
        <f>IFERROR(VLOOKUP(D146,'Environnement,Contexte'!$B$4:$M$101,12,0),IFERROR(VLOOKUP(D146,'Sous-Traitants,Fournisseurs'!$B$4:$M$101,12,0),IFERROR(VLOOKUP(D146,'Scientifiques,Techniques'!$B$4:$M$101,12,0),IFERROR(VLOOKUP(D146,'Organisationnels,Humains'!$B$4:$M$101,12,0),""))))</f>
        <v/>
      </c>
      <c r="F146" s="99" t="str">
        <f>IFERROR(VLOOKUP(D146,'Environnement,Contexte'!$B$4:$I$101,8,0),IFERROR(VLOOKUP(D146,'Sous-Traitants,Fournisseurs'!$B$4:$I$101,8,0),IFERROR(VLOOKUP(D146,'Scientifiques,Techniques'!$B$4:$I$101,8,0),IFERROR(VLOOKUP(D146,'Organisationnels,Humains'!$B$4:$I$101,8,0),""))))</f>
        <v/>
      </c>
      <c r="G146" s="112"/>
      <c r="H146" s="91"/>
      <c r="I146" s="91"/>
      <c r="J146" s="91"/>
      <c r="K146" s="91"/>
      <c r="L146" s="101" t="str">
        <f t="shared" ca="1" si="36"/>
        <v/>
      </c>
      <c r="M146" s="102"/>
      <c r="N146" s="102"/>
      <c r="O146" s="92"/>
      <c r="P146" s="31" t="str">
        <f>IFERROR(VLOOKUP(D146,'Environnement,Contexte'!$B$4:$I$101,2,0),IFERROR(VLOOKUP(D146,'Sous-Traitants,Fournisseurs'!$B$4:$I$101,2,0),IFERROR(VLOOKUP(D146,'Scientifiques,Techniques'!$B$4:$I$101,2,0),IFERROR(VLOOKUP(D146,'Organisationnels,Humains'!$B$4:$I$101,2,0),""))))</f>
        <v/>
      </c>
      <c r="Q146" s="31" t="str">
        <f>IFERROR(VLOOKUP(D146,'Environnement,Contexte'!$B$4:$I$101,4,0),IFERROR(VLOOKUP(D146,'Sous-Traitants,Fournisseurs'!$B$4:$I$101,4,0),IFERROR(VLOOKUP(D146,'Scientifiques,Techniques'!$B$4:$I$101,4,0),IFERROR(VLOOKUP(D146,'Organisationnels,Humains'!$B$4:$I$101,4,0),""))))</f>
        <v/>
      </c>
      <c r="R146" s="31" t="str">
        <f>IFERROR(VLOOKUP(D146,'Environnement,Contexte'!$B$4:$I$101,3,0),IFERROR(VLOOKUP(D146,'Sous-Traitants,Fournisseurs'!$B$4:$I$101,3,0),IFERROR(VLOOKUP(D146,'Scientifiques,Techniques'!$B$4:$I$101,3,0),IFERROR(VLOOKUP(D146,'Organisationnels,Humains'!$B$4:$I$101,3,0),""))))</f>
        <v/>
      </c>
      <c r="S146" s="31" t="str">
        <f>MENU!$C$8</f>
        <v>WELDEC PSM</v>
      </c>
      <c r="T146" s="31" t="str">
        <f t="shared" si="37"/>
        <v/>
      </c>
      <c r="U146" s="31">
        <f t="shared" si="38"/>
        <v>0</v>
      </c>
      <c r="V146" s="31">
        <f t="shared" si="39"/>
        <v>0</v>
      </c>
      <c r="W146" s="129" t="e">
        <f t="shared" si="40"/>
        <v>#DIV/0!</v>
      </c>
      <c r="X146" s="31">
        <f t="shared" si="41"/>
        <v>0</v>
      </c>
      <c r="Y146" s="31">
        <f t="shared" si="42"/>
        <v>0</v>
      </c>
      <c r="Z146" s="31">
        <f t="shared" si="43"/>
        <v>0</v>
      </c>
      <c r="AA146" s="132">
        <f t="shared" si="44"/>
        <v>0</v>
      </c>
    </row>
    <row r="147" spans="1:27" ht="39.950000000000003" customHeight="1" x14ac:dyDescent="0.25">
      <c r="A147" s="2"/>
      <c r="B147" s="2"/>
      <c r="C147" s="90"/>
      <c r="D147" s="91" t="str">
        <f>IFERROR(VLOOKUP(C147,'Environnement,Contexte'!$A$4:$M$101,2,0),IFERROR(VLOOKUP(C147,'Sous-Traitants,Fournisseurs'!$A$4:$M$101,2,0),IFERROR(VLOOKUP(C147,'Scientifiques,Techniques'!$A$4:$M$101,2,0),IFERROR(VLOOKUP(C147,'Organisationnels,Humains'!$A$4:$M$101,2,0),""))))</f>
        <v/>
      </c>
      <c r="E147" s="91" t="str">
        <f>IFERROR(VLOOKUP(D147,'Environnement,Contexte'!$B$4:$M$101,12,0),IFERROR(VLOOKUP(D147,'Sous-Traitants,Fournisseurs'!$B$4:$M$101,12,0),IFERROR(VLOOKUP(D147,'Scientifiques,Techniques'!$B$4:$M$101,12,0),IFERROR(VLOOKUP(D147,'Organisationnels,Humains'!$B$4:$M$101,12,0),""))))</f>
        <v/>
      </c>
      <c r="F147" s="99" t="str">
        <f>IFERROR(VLOOKUP(D147,'Environnement,Contexte'!$B$4:$I$101,8,0),IFERROR(VLOOKUP(D147,'Sous-Traitants,Fournisseurs'!$B$4:$I$101,8,0),IFERROR(VLOOKUP(D147,'Scientifiques,Techniques'!$B$4:$I$101,8,0),IFERROR(VLOOKUP(D147,'Organisationnels,Humains'!$B$4:$I$101,8,0),""))))</f>
        <v/>
      </c>
      <c r="G147" s="112"/>
      <c r="H147" s="91"/>
      <c r="I147" s="91"/>
      <c r="J147" s="91"/>
      <c r="K147" s="91"/>
      <c r="L147" s="101" t="str">
        <f t="shared" ca="1" si="36"/>
        <v/>
      </c>
      <c r="M147" s="102"/>
      <c r="N147" s="102"/>
      <c r="O147" s="92"/>
      <c r="P147" s="31" t="str">
        <f>IFERROR(VLOOKUP(D147,'Environnement,Contexte'!$B$4:$I$101,2,0),IFERROR(VLOOKUP(D147,'Sous-Traitants,Fournisseurs'!$B$4:$I$101,2,0),IFERROR(VLOOKUP(D147,'Scientifiques,Techniques'!$B$4:$I$101,2,0),IFERROR(VLOOKUP(D147,'Organisationnels,Humains'!$B$4:$I$101,2,0),""))))</f>
        <v/>
      </c>
      <c r="Q147" s="31" t="str">
        <f>IFERROR(VLOOKUP(D147,'Environnement,Contexte'!$B$4:$I$101,4,0),IFERROR(VLOOKUP(D147,'Sous-Traitants,Fournisseurs'!$B$4:$I$101,4,0),IFERROR(VLOOKUP(D147,'Scientifiques,Techniques'!$B$4:$I$101,4,0),IFERROR(VLOOKUP(D147,'Organisationnels,Humains'!$B$4:$I$101,4,0),""))))</f>
        <v/>
      </c>
      <c r="R147" s="31" t="str">
        <f>IFERROR(VLOOKUP(D147,'Environnement,Contexte'!$B$4:$I$101,3,0),IFERROR(VLOOKUP(D147,'Sous-Traitants,Fournisseurs'!$B$4:$I$101,3,0),IFERROR(VLOOKUP(D147,'Scientifiques,Techniques'!$B$4:$I$101,3,0),IFERROR(VLOOKUP(D147,'Organisationnels,Humains'!$B$4:$I$101,3,0),""))))</f>
        <v/>
      </c>
      <c r="S147" s="31" t="str">
        <f>MENU!$C$8</f>
        <v>WELDEC PSM</v>
      </c>
      <c r="T147" s="31" t="str">
        <f t="shared" si="37"/>
        <v/>
      </c>
      <c r="U147" s="31">
        <f t="shared" si="38"/>
        <v>0</v>
      </c>
      <c r="V147" s="31">
        <f t="shared" si="39"/>
        <v>0</v>
      </c>
      <c r="W147" s="129" t="e">
        <f t="shared" si="40"/>
        <v>#DIV/0!</v>
      </c>
      <c r="X147" s="31">
        <f t="shared" si="41"/>
        <v>0</v>
      </c>
      <c r="Y147" s="31">
        <f t="shared" si="42"/>
        <v>0</v>
      </c>
      <c r="Z147" s="31">
        <f t="shared" si="43"/>
        <v>0</v>
      </c>
      <c r="AA147" s="132">
        <f t="shared" si="44"/>
        <v>0</v>
      </c>
    </row>
    <row r="148" spans="1:27" ht="39.950000000000003" customHeight="1" x14ac:dyDescent="0.25">
      <c r="A148" s="2"/>
      <c r="B148" s="2"/>
      <c r="C148" s="90"/>
      <c r="D148" s="91" t="str">
        <f>IFERROR(VLOOKUP(C148,'Environnement,Contexte'!$A$4:$M$101,2,0),IFERROR(VLOOKUP(C148,'Sous-Traitants,Fournisseurs'!$A$4:$M$101,2,0),IFERROR(VLOOKUP(C148,'Scientifiques,Techniques'!$A$4:$M$101,2,0),IFERROR(VLOOKUP(C148,'Organisationnels,Humains'!$A$4:$M$101,2,0),""))))</f>
        <v/>
      </c>
      <c r="E148" s="91" t="str">
        <f>IFERROR(VLOOKUP(D148,'Environnement,Contexte'!$B$4:$M$101,12,0),IFERROR(VLOOKUP(D148,'Sous-Traitants,Fournisseurs'!$B$4:$M$101,12,0),IFERROR(VLOOKUP(D148,'Scientifiques,Techniques'!$B$4:$M$101,12,0),IFERROR(VLOOKUP(D148,'Organisationnels,Humains'!$B$4:$M$101,12,0),""))))</f>
        <v/>
      </c>
      <c r="F148" s="99" t="str">
        <f>IFERROR(VLOOKUP(D148,'Environnement,Contexte'!$B$4:$I$101,8,0),IFERROR(VLOOKUP(D148,'Sous-Traitants,Fournisseurs'!$B$4:$I$101,8,0),IFERROR(VLOOKUP(D148,'Scientifiques,Techniques'!$B$4:$I$101,8,0),IFERROR(VLOOKUP(D148,'Organisationnels,Humains'!$B$4:$I$101,8,0),""))))</f>
        <v/>
      </c>
      <c r="G148" s="112"/>
      <c r="H148" s="91"/>
      <c r="I148" s="91"/>
      <c r="J148" s="91"/>
      <c r="K148" s="91"/>
      <c r="L148" s="101" t="str">
        <f t="shared" ca="1" si="36"/>
        <v/>
      </c>
      <c r="M148" s="102"/>
      <c r="N148" s="102"/>
      <c r="O148" s="92"/>
      <c r="P148" s="31" t="str">
        <f>IFERROR(VLOOKUP(D148,'Environnement,Contexte'!$B$4:$I$101,2,0),IFERROR(VLOOKUP(D148,'Sous-Traitants,Fournisseurs'!$B$4:$I$101,2,0),IFERROR(VLOOKUP(D148,'Scientifiques,Techniques'!$B$4:$I$101,2,0),IFERROR(VLOOKUP(D148,'Organisationnels,Humains'!$B$4:$I$101,2,0),""))))</f>
        <v/>
      </c>
      <c r="Q148" s="31" t="str">
        <f>IFERROR(VLOOKUP(D148,'Environnement,Contexte'!$B$4:$I$101,4,0),IFERROR(VLOOKUP(D148,'Sous-Traitants,Fournisseurs'!$B$4:$I$101,4,0),IFERROR(VLOOKUP(D148,'Scientifiques,Techniques'!$B$4:$I$101,4,0),IFERROR(VLOOKUP(D148,'Organisationnels,Humains'!$B$4:$I$101,4,0),""))))</f>
        <v/>
      </c>
      <c r="R148" s="31" t="str">
        <f>IFERROR(VLOOKUP(D148,'Environnement,Contexte'!$B$4:$I$101,3,0),IFERROR(VLOOKUP(D148,'Sous-Traitants,Fournisseurs'!$B$4:$I$101,3,0),IFERROR(VLOOKUP(D148,'Scientifiques,Techniques'!$B$4:$I$101,3,0),IFERROR(VLOOKUP(D148,'Organisationnels,Humains'!$B$4:$I$101,3,0),""))))</f>
        <v/>
      </c>
      <c r="S148" s="31" t="str">
        <f>MENU!$C$8</f>
        <v>WELDEC PSM</v>
      </c>
      <c r="T148" s="31" t="str">
        <f t="shared" si="37"/>
        <v/>
      </c>
      <c r="U148" s="31">
        <f t="shared" si="38"/>
        <v>0</v>
      </c>
      <c r="V148" s="31">
        <f t="shared" si="39"/>
        <v>0</v>
      </c>
      <c r="W148" s="129" t="e">
        <f t="shared" si="40"/>
        <v>#DIV/0!</v>
      </c>
      <c r="X148" s="31">
        <f t="shared" si="41"/>
        <v>0</v>
      </c>
      <c r="Y148" s="31">
        <f t="shared" si="42"/>
        <v>0</v>
      </c>
      <c r="Z148" s="31">
        <f t="shared" si="43"/>
        <v>0</v>
      </c>
      <c r="AA148" s="132">
        <f t="shared" si="44"/>
        <v>0</v>
      </c>
    </row>
    <row r="149" spans="1:27" ht="39.950000000000003" customHeight="1" x14ac:dyDescent="0.25">
      <c r="A149" s="2"/>
      <c r="B149" s="2"/>
      <c r="C149" s="90"/>
      <c r="D149" s="91" t="str">
        <f>IFERROR(VLOOKUP(C149,'Environnement,Contexte'!$A$4:$M$101,2,0),IFERROR(VLOOKUP(C149,'Sous-Traitants,Fournisseurs'!$A$4:$M$101,2,0),IFERROR(VLOOKUP(C149,'Scientifiques,Techniques'!$A$4:$M$101,2,0),IFERROR(VLOOKUP(C149,'Organisationnels,Humains'!$A$4:$M$101,2,0),""))))</f>
        <v/>
      </c>
      <c r="E149" s="91" t="str">
        <f>IFERROR(VLOOKUP(D149,'Environnement,Contexte'!$B$4:$M$101,12,0),IFERROR(VLOOKUP(D149,'Sous-Traitants,Fournisseurs'!$B$4:$M$101,12,0),IFERROR(VLOOKUP(D149,'Scientifiques,Techniques'!$B$4:$M$101,12,0),IFERROR(VLOOKUP(D149,'Organisationnels,Humains'!$B$4:$M$101,12,0),""))))</f>
        <v/>
      </c>
      <c r="F149" s="99" t="str">
        <f>IFERROR(VLOOKUP(D149,'Environnement,Contexte'!$B$4:$I$101,8,0),IFERROR(VLOOKUP(D149,'Sous-Traitants,Fournisseurs'!$B$4:$I$101,8,0),IFERROR(VLOOKUP(D149,'Scientifiques,Techniques'!$B$4:$I$101,8,0),IFERROR(VLOOKUP(D149,'Organisationnels,Humains'!$B$4:$I$101,8,0),""))))</f>
        <v/>
      </c>
      <c r="G149" s="112"/>
      <c r="H149" s="91"/>
      <c r="I149" s="91"/>
      <c r="J149" s="91"/>
      <c r="K149" s="91"/>
      <c r="L149" s="101" t="str">
        <f t="shared" ca="1" si="36"/>
        <v/>
      </c>
      <c r="M149" s="102"/>
      <c r="N149" s="102"/>
      <c r="O149" s="92"/>
      <c r="P149" s="31" t="str">
        <f>IFERROR(VLOOKUP(D149,'Environnement,Contexte'!$B$4:$I$101,2,0),IFERROR(VLOOKUP(D149,'Sous-Traitants,Fournisseurs'!$B$4:$I$101,2,0),IFERROR(VLOOKUP(D149,'Scientifiques,Techniques'!$B$4:$I$101,2,0),IFERROR(VLOOKUP(D149,'Organisationnels,Humains'!$B$4:$I$101,2,0),""))))</f>
        <v/>
      </c>
      <c r="Q149" s="31" t="str">
        <f>IFERROR(VLOOKUP(D149,'Environnement,Contexte'!$B$4:$I$101,4,0),IFERROR(VLOOKUP(D149,'Sous-Traitants,Fournisseurs'!$B$4:$I$101,4,0),IFERROR(VLOOKUP(D149,'Scientifiques,Techniques'!$B$4:$I$101,4,0),IFERROR(VLOOKUP(D149,'Organisationnels,Humains'!$B$4:$I$101,4,0),""))))</f>
        <v/>
      </c>
      <c r="R149" s="31" t="str">
        <f>IFERROR(VLOOKUP(D149,'Environnement,Contexte'!$B$4:$I$101,3,0),IFERROR(VLOOKUP(D149,'Sous-Traitants,Fournisseurs'!$B$4:$I$101,3,0),IFERROR(VLOOKUP(D149,'Scientifiques,Techniques'!$B$4:$I$101,3,0),IFERROR(VLOOKUP(D149,'Organisationnels,Humains'!$B$4:$I$101,3,0),""))))</f>
        <v/>
      </c>
      <c r="S149" s="31" t="str">
        <f>MENU!$C$8</f>
        <v>WELDEC PSM</v>
      </c>
      <c r="T149" s="31" t="str">
        <f t="shared" si="37"/>
        <v/>
      </c>
      <c r="U149" s="31">
        <f t="shared" si="38"/>
        <v>0</v>
      </c>
      <c r="V149" s="31">
        <f t="shared" si="39"/>
        <v>0</v>
      </c>
      <c r="W149" s="129" t="e">
        <f t="shared" si="40"/>
        <v>#DIV/0!</v>
      </c>
      <c r="X149" s="31">
        <f t="shared" si="41"/>
        <v>0</v>
      </c>
      <c r="Y149" s="31">
        <f t="shared" si="42"/>
        <v>0</v>
      </c>
      <c r="Z149" s="31">
        <f t="shared" si="43"/>
        <v>0</v>
      </c>
      <c r="AA149" s="132">
        <f t="shared" si="44"/>
        <v>0</v>
      </c>
    </row>
    <row r="150" spans="1:27" ht="39.950000000000003" customHeight="1" thickBot="1" x14ac:dyDescent="0.3">
      <c r="A150" s="2"/>
      <c r="B150" s="2"/>
      <c r="C150" s="93"/>
      <c r="D150" s="91" t="str">
        <f>IFERROR(VLOOKUP(C150,'Environnement,Contexte'!$A$4:$M$101,2,0),IFERROR(VLOOKUP(C150,'Sous-Traitants,Fournisseurs'!$A$4:$M$101,2,0),IFERROR(VLOOKUP(C150,'Scientifiques,Techniques'!$A$4:$M$101,2,0),IFERROR(VLOOKUP(C150,'Organisationnels,Humains'!$A$4:$M$101,2,0),""))))</f>
        <v/>
      </c>
      <c r="E150" s="91" t="str">
        <f>IFERROR(VLOOKUP(D150,'Environnement,Contexte'!$B$4:$M$101,12,0),IFERROR(VLOOKUP(D150,'Sous-Traitants,Fournisseurs'!$B$4:$M$101,12,0),IFERROR(VLOOKUP(D150,'Scientifiques,Techniques'!$B$4:$M$101,12,0),IFERROR(VLOOKUP(D150,'Organisationnels,Humains'!$B$4:$M$101,12,0),""))))</f>
        <v/>
      </c>
      <c r="F150" s="99" t="str">
        <f>IFERROR(VLOOKUP(D150,'Environnement,Contexte'!$B$4:$I$101,8,0),IFERROR(VLOOKUP(D150,'Sous-Traitants,Fournisseurs'!$B$4:$I$101,8,0),IFERROR(VLOOKUP(D150,'Scientifiques,Techniques'!$B$4:$I$101,8,0),IFERROR(VLOOKUP(D150,'Organisationnels,Humains'!$B$4:$I$101,8,0),""))))</f>
        <v/>
      </c>
      <c r="G150" s="113"/>
      <c r="H150" s="94"/>
      <c r="I150" s="94"/>
      <c r="J150" s="94"/>
      <c r="K150" s="94"/>
      <c r="L150" s="103" t="str">
        <f t="shared" ca="1" si="36"/>
        <v/>
      </c>
      <c r="M150" s="104"/>
      <c r="N150" s="104"/>
      <c r="O150" s="95"/>
      <c r="P150" s="31" t="str">
        <f>IFERROR(VLOOKUP(D150,'Environnement,Contexte'!$B$4:$I$101,2,0),IFERROR(VLOOKUP(D150,'Sous-Traitants,Fournisseurs'!$B$4:$I$101,2,0),IFERROR(VLOOKUP(D150,'Scientifiques,Techniques'!$B$4:$I$101,2,0),IFERROR(VLOOKUP(D150,'Organisationnels,Humains'!$B$4:$I$101,2,0),""))))</f>
        <v/>
      </c>
      <c r="Q150" s="31" t="str">
        <f>IFERROR(VLOOKUP(D150,'Environnement,Contexte'!$B$4:$I$101,4,0),IFERROR(VLOOKUP(D150,'Sous-Traitants,Fournisseurs'!$B$4:$I$101,4,0),IFERROR(VLOOKUP(D150,'Scientifiques,Techniques'!$B$4:$I$101,4,0),IFERROR(VLOOKUP(D150,'Organisationnels,Humains'!$B$4:$I$101,4,0),""))))</f>
        <v/>
      </c>
      <c r="R150" s="31" t="str">
        <f>IFERROR(VLOOKUP(D150,'Environnement,Contexte'!$B$4:$I$101,3,0),IFERROR(VLOOKUP(D150,'Sous-Traitants,Fournisseurs'!$B$4:$I$101,3,0),IFERROR(VLOOKUP(D150,'Scientifiques,Techniques'!$B$4:$I$101,3,0),IFERROR(VLOOKUP(D150,'Organisationnels,Humains'!$B$4:$I$101,3,0),""))))</f>
        <v/>
      </c>
      <c r="S150" s="31" t="str">
        <f>MENU!$C$8</f>
        <v>WELDEC PSM</v>
      </c>
      <c r="T150" s="31" t="str">
        <f t="shared" si="37"/>
        <v/>
      </c>
      <c r="U150" s="31">
        <f t="shared" si="38"/>
        <v>0</v>
      </c>
      <c r="V150" s="31">
        <f t="shared" si="39"/>
        <v>0</v>
      </c>
      <c r="W150" s="129" t="e">
        <f t="shared" si="40"/>
        <v>#DIV/0!</v>
      </c>
      <c r="X150" s="31">
        <f t="shared" si="41"/>
        <v>0</v>
      </c>
      <c r="Y150" s="31">
        <f t="shared" si="42"/>
        <v>0</v>
      </c>
      <c r="Z150" s="31">
        <f t="shared" si="43"/>
        <v>0</v>
      </c>
      <c r="AA150" s="132">
        <f t="shared" si="44"/>
        <v>0</v>
      </c>
    </row>
    <row r="151" spans="1:27" ht="15.75" x14ac:dyDescent="0.25">
      <c r="A151" s="2"/>
      <c r="B151" s="2"/>
      <c r="E151" s="91" t="str">
        <f>IFERROR(VLOOKUP(D151,'Environnement,Contexte'!$B$4:$M$101,12,0),IFERROR(VLOOKUP(D151,'Sous-Traitants,Fournisseurs'!$B$4:$M$101,12,0),IFERROR(VLOOKUP(D151,'Scientifiques,Techniques'!$B$4:$M$101,12,0),IFERROR(VLOOKUP(D151,'Organisationnels,Humains'!$B$4:$M$101,12,0),""))))</f>
        <v/>
      </c>
      <c r="F151" s="99" t="str">
        <f>IFERROR(VLOOKUP(D151,'Environnement,Contexte'!$B$4:$I$101,8,0),IFERROR(VLOOKUP(D151,'Sous-Traitants,Fournisseurs'!$B$4:$I$101,8,0),IFERROR(VLOOKUP(D151,'Scientifiques,Techniques'!$B$4:$I$101,8,0),IFERROR(VLOOKUP(D151,'Organisationnels,Humains'!$B$4:$I$101,8,0),""))))</f>
        <v/>
      </c>
      <c r="G151" s="114"/>
      <c r="M151" s="98"/>
      <c r="N151" s="98"/>
      <c r="P151" s="31" t="str">
        <f>IFERROR(VLOOKUP(D151,'Environnement,Contexte'!$B$4:$I$101,2,0),IFERROR(VLOOKUP(D151,'Sous-Traitants,Fournisseurs'!$B$4:$I$101,2,0),IFERROR(VLOOKUP(D151,'Scientifiques,Techniques'!$B$4:$I$101,2,0),IFERROR(VLOOKUP(D151,'Organisationnels,Humains'!$B$4:$I$101,2,0),""))))</f>
        <v/>
      </c>
      <c r="Q151" s="31" t="str">
        <f>IFERROR(VLOOKUP(D151,'Environnement,Contexte'!$B$4:$I$101,4,0),IFERROR(VLOOKUP(D151,'Sous-Traitants,Fournisseurs'!$B$4:$I$101,4,0),IFERROR(VLOOKUP(D151,'Scientifiques,Techniques'!$B$4:$I$101,4,0),IFERROR(VLOOKUP(D151,'Organisationnels,Humains'!$B$4:$I$101,4,0),""))))</f>
        <v/>
      </c>
      <c r="R151" s="31" t="str">
        <f>IFERROR(VLOOKUP(D151,'Environnement,Contexte'!$B$4:$I$101,3,0),IFERROR(VLOOKUP(D151,'Sous-Traitants,Fournisseurs'!$B$4:$I$101,3,0),IFERROR(VLOOKUP(D151,'Scientifiques,Techniques'!$B$4:$I$101,3,0),IFERROR(VLOOKUP(D151,'Organisationnels,Humains'!$B$4:$I$101,3,0),""))))</f>
        <v/>
      </c>
      <c r="S151" s="31" t="str">
        <f>MENU!$C$8</f>
        <v>WELDEC PSM</v>
      </c>
      <c r="T151" s="31" t="str">
        <f t="shared" ref="T151:T195" si="45">IF(J151-I151&gt;0,J151-I151,"")</f>
        <v/>
      </c>
    </row>
    <row r="152" spans="1:27" ht="15.75" x14ac:dyDescent="0.25">
      <c r="A152" s="2"/>
      <c r="B152" s="2"/>
      <c r="E152" s="91" t="str">
        <f>IFERROR(VLOOKUP(D152,'Environnement,Contexte'!$B$4:$M$101,12,0),IFERROR(VLOOKUP(D152,'Sous-Traitants,Fournisseurs'!$B$4:$M$101,12,0),IFERROR(VLOOKUP(D152,'Scientifiques,Techniques'!$B$4:$M$101,12,0),IFERROR(VLOOKUP(D152,'Organisationnels,Humains'!$B$4:$M$101,12,0),""))))</f>
        <v/>
      </c>
      <c r="F152" s="99" t="str">
        <f>IFERROR(VLOOKUP(D152,'Environnement,Contexte'!$B$4:$I$101,8,0),IFERROR(VLOOKUP(D152,'Sous-Traitants,Fournisseurs'!$B$4:$I$101,8,0),IFERROR(VLOOKUP(D152,'Scientifiques,Techniques'!$B$4:$I$101,8,0),IFERROR(VLOOKUP(D152,'Organisationnels,Humains'!$B$4:$I$101,8,0),""))))</f>
        <v/>
      </c>
      <c r="G152" s="114"/>
      <c r="M152" s="98"/>
      <c r="N152" s="98"/>
      <c r="P152" s="31" t="str">
        <f>IFERROR(VLOOKUP(D152,'Environnement,Contexte'!$B$4:$I$101,2,0),IFERROR(VLOOKUP(D152,'Sous-Traitants,Fournisseurs'!$B$4:$I$101,2,0),IFERROR(VLOOKUP(D152,'Scientifiques,Techniques'!$B$4:$I$101,2,0),IFERROR(VLOOKUP(D152,'Organisationnels,Humains'!$B$4:$I$101,2,0),""))))</f>
        <v/>
      </c>
      <c r="Q152" s="31" t="str">
        <f>IFERROR(VLOOKUP(D152,'Environnement,Contexte'!$B$4:$I$101,4,0),IFERROR(VLOOKUP(D152,'Sous-Traitants,Fournisseurs'!$B$4:$I$101,4,0),IFERROR(VLOOKUP(D152,'Scientifiques,Techniques'!$B$4:$I$101,4,0),IFERROR(VLOOKUP(D152,'Organisationnels,Humains'!$B$4:$I$101,4,0),""))))</f>
        <v/>
      </c>
      <c r="R152" s="31" t="str">
        <f>IFERROR(VLOOKUP(D152,'Environnement,Contexte'!$B$4:$I$101,3,0),IFERROR(VLOOKUP(D152,'Sous-Traitants,Fournisseurs'!$B$4:$I$101,3,0),IFERROR(VLOOKUP(D152,'Scientifiques,Techniques'!$B$4:$I$101,3,0),IFERROR(VLOOKUP(D152,'Organisationnels,Humains'!$B$4:$I$101,3,0),""))))</f>
        <v/>
      </c>
      <c r="S152" s="31" t="str">
        <f>MENU!$C$8</f>
        <v>WELDEC PSM</v>
      </c>
      <c r="T152" s="31" t="str">
        <f t="shared" si="45"/>
        <v/>
      </c>
    </row>
    <row r="153" spans="1:27" ht="15.75" x14ac:dyDescent="0.25">
      <c r="A153" s="2"/>
      <c r="B153" s="2"/>
      <c r="E153" s="91" t="str">
        <f>IFERROR(VLOOKUP(D153,'Environnement,Contexte'!$B$4:$M$101,12,0),IFERROR(VLOOKUP(D153,'Sous-Traitants,Fournisseurs'!$B$4:$M$101,12,0),IFERROR(VLOOKUP(D153,'Scientifiques,Techniques'!$B$4:$M$101,12,0),IFERROR(VLOOKUP(D153,'Organisationnels,Humains'!$B$4:$M$101,12,0),""))))</f>
        <v/>
      </c>
      <c r="F153" s="99" t="str">
        <f>IFERROR(VLOOKUP(D153,'Environnement,Contexte'!$B$4:$I$101,8,0),IFERROR(VLOOKUP(D153,'Sous-Traitants,Fournisseurs'!$B$4:$I$101,8,0),IFERROR(VLOOKUP(D153,'Scientifiques,Techniques'!$B$4:$I$101,8,0),IFERROR(VLOOKUP(D153,'Organisationnels,Humains'!$B$4:$I$101,8,0),""))))</f>
        <v/>
      </c>
      <c r="G153" s="114"/>
      <c r="M153" s="98"/>
      <c r="N153" s="98"/>
      <c r="P153" s="31" t="str">
        <f>IFERROR(VLOOKUP(D153,'Environnement,Contexte'!$B$4:$I$101,2,0),IFERROR(VLOOKUP(D153,'Sous-Traitants,Fournisseurs'!$B$4:$I$101,2,0),IFERROR(VLOOKUP(D153,'Scientifiques,Techniques'!$B$4:$I$101,2,0),IFERROR(VLOOKUP(D153,'Organisationnels,Humains'!$B$4:$I$101,2,0),""))))</f>
        <v/>
      </c>
      <c r="Q153" s="31" t="str">
        <f>IFERROR(VLOOKUP(D153,'Environnement,Contexte'!$B$4:$I$101,4,0),IFERROR(VLOOKUP(D153,'Sous-Traitants,Fournisseurs'!$B$4:$I$101,4,0),IFERROR(VLOOKUP(D153,'Scientifiques,Techniques'!$B$4:$I$101,4,0),IFERROR(VLOOKUP(D153,'Organisationnels,Humains'!$B$4:$I$101,4,0),""))))</f>
        <v/>
      </c>
      <c r="R153" s="31" t="str">
        <f>IFERROR(VLOOKUP(D153,'Environnement,Contexte'!$B$4:$I$101,3,0),IFERROR(VLOOKUP(D153,'Sous-Traitants,Fournisseurs'!$B$4:$I$101,3,0),IFERROR(VLOOKUP(D153,'Scientifiques,Techniques'!$B$4:$I$101,3,0),IFERROR(VLOOKUP(D153,'Organisationnels,Humains'!$B$4:$I$101,3,0),""))))</f>
        <v/>
      </c>
      <c r="S153" s="31" t="str">
        <f>MENU!$C$8</f>
        <v>WELDEC PSM</v>
      </c>
      <c r="T153" s="31" t="str">
        <f t="shared" si="45"/>
        <v/>
      </c>
    </row>
    <row r="154" spans="1:27" ht="15.75" x14ac:dyDescent="0.25">
      <c r="A154" s="2"/>
      <c r="B154" s="2"/>
      <c r="E154" s="91" t="str">
        <f>IFERROR(VLOOKUP(D154,'Environnement,Contexte'!$B$4:$M$101,12,0),IFERROR(VLOOKUP(D154,'Sous-Traitants,Fournisseurs'!$B$4:$M$101,12,0),IFERROR(VLOOKUP(D154,'Scientifiques,Techniques'!$B$4:$M$101,12,0),IFERROR(VLOOKUP(D154,'Organisationnels,Humains'!$B$4:$M$101,12,0),""))))</f>
        <v/>
      </c>
      <c r="F154" s="99" t="str">
        <f>IFERROR(VLOOKUP(D154,'Environnement,Contexte'!$B$4:$I$101,8,0),IFERROR(VLOOKUP(D154,'Sous-Traitants,Fournisseurs'!$B$4:$I$101,8,0),IFERROR(VLOOKUP(D154,'Scientifiques,Techniques'!$B$4:$I$101,8,0),IFERROR(VLOOKUP(D154,'Organisationnels,Humains'!$B$4:$I$101,8,0),""))))</f>
        <v/>
      </c>
      <c r="G154" s="114"/>
      <c r="M154" s="98"/>
      <c r="N154" s="98"/>
      <c r="P154" s="31" t="str">
        <f>IFERROR(VLOOKUP(D154,'Environnement,Contexte'!$B$4:$I$101,2,0),IFERROR(VLOOKUP(D154,'Sous-Traitants,Fournisseurs'!$B$4:$I$101,2,0),IFERROR(VLOOKUP(D154,'Scientifiques,Techniques'!$B$4:$I$101,2,0),IFERROR(VLOOKUP(D154,'Organisationnels,Humains'!$B$4:$I$101,2,0),""))))</f>
        <v/>
      </c>
      <c r="Q154" s="31" t="str">
        <f>IFERROR(VLOOKUP(D154,'Environnement,Contexte'!$B$4:$I$101,4,0),IFERROR(VLOOKUP(D154,'Sous-Traitants,Fournisseurs'!$B$4:$I$101,4,0),IFERROR(VLOOKUP(D154,'Scientifiques,Techniques'!$B$4:$I$101,4,0),IFERROR(VLOOKUP(D154,'Organisationnels,Humains'!$B$4:$I$101,4,0),""))))</f>
        <v/>
      </c>
      <c r="R154" s="31" t="str">
        <f>IFERROR(VLOOKUP(D154,'Environnement,Contexte'!$B$4:$I$101,3,0),IFERROR(VLOOKUP(D154,'Sous-Traitants,Fournisseurs'!$B$4:$I$101,3,0),IFERROR(VLOOKUP(D154,'Scientifiques,Techniques'!$B$4:$I$101,3,0),IFERROR(VLOOKUP(D154,'Organisationnels,Humains'!$B$4:$I$101,3,0),""))))</f>
        <v/>
      </c>
      <c r="S154" s="31" t="str">
        <f>MENU!$C$8</f>
        <v>WELDEC PSM</v>
      </c>
      <c r="T154" s="31" t="str">
        <f t="shared" si="45"/>
        <v/>
      </c>
    </row>
    <row r="155" spans="1:27" ht="15.75" x14ac:dyDescent="0.25">
      <c r="A155" s="2"/>
      <c r="B155" s="2"/>
      <c r="E155" s="91" t="str">
        <f>IFERROR(VLOOKUP(D155,'Environnement,Contexte'!$B$4:$M$101,12,0),IFERROR(VLOOKUP(D155,'Sous-Traitants,Fournisseurs'!$B$4:$M$101,12,0),IFERROR(VLOOKUP(D155,'Scientifiques,Techniques'!$B$4:$M$101,12,0),IFERROR(VLOOKUP(D155,'Organisationnels,Humains'!$B$4:$M$101,12,0),""))))</f>
        <v/>
      </c>
      <c r="F155" s="99" t="str">
        <f>IFERROR(VLOOKUP(D155,'Environnement,Contexte'!$B$4:$I$101,8,0),IFERROR(VLOOKUP(D155,'Sous-Traitants,Fournisseurs'!$B$4:$I$101,8,0),IFERROR(VLOOKUP(D155,'Scientifiques,Techniques'!$B$4:$I$101,8,0),IFERROR(VLOOKUP(D155,'Organisationnels,Humains'!$B$4:$I$101,8,0),""))))</f>
        <v/>
      </c>
      <c r="G155" s="114"/>
      <c r="M155" s="98"/>
      <c r="N155" s="98"/>
      <c r="P155" s="31" t="str">
        <f>IFERROR(VLOOKUP(D155,'Environnement,Contexte'!$B$4:$I$101,2,0),IFERROR(VLOOKUP(D155,'Sous-Traitants,Fournisseurs'!$B$4:$I$101,2,0),IFERROR(VLOOKUP(D155,'Scientifiques,Techniques'!$B$4:$I$101,2,0),IFERROR(VLOOKUP(D155,'Organisationnels,Humains'!$B$4:$I$101,2,0),""))))</f>
        <v/>
      </c>
      <c r="Q155" s="31" t="str">
        <f>IFERROR(VLOOKUP(D155,'Environnement,Contexte'!$B$4:$I$101,4,0),IFERROR(VLOOKUP(D155,'Sous-Traitants,Fournisseurs'!$B$4:$I$101,4,0),IFERROR(VLOOKUP(D155,'Scientifiques,Techniques'!$B$4:$I$101,4,0),IFERROR(VLOOKUP(D155,'Organisationnels,Humains'!$B$4:$I$101,4,0),""))))</f>
        <v/>
      </c>
      <c r="R155" s="31" t="str">
        <f>IFERROR(VLOOKUP(D155,'Environnement,Contexte'!$B$4:$I$101,3,0),IFERROR(VLOOKUP(D155,'Sous-Traitants,Fournisseurs'!$B$4:$I$101,3,0),IFERROR(VLOOKUP(D155,'Scientifiques,Techniques'!$B$4:$I$101,3,0),IFERROR(VLOOKUP(D155,'Organisationnels,Humains'!$B$4:$I$101,3,0),""))))</f>
        <v/>
      </c>
      <c r="S155" s="31" t="str">
        <f>MENU!$C$8</f>
        <v>WELDEC PSM</v>
      </c>
      <c r="T155" s="31" t="str">
        <f t="shared" si="45"/>
        <v/>
      </c>
    </row>
    <row r="156" spans="1:27" ht="15.75" x14ac:dyDescent="0.25">
      <c r="A156" s="2"/>
      <c r="B156" s="2"/>
      <c r="E156" s="91" t="str">
        <f>IFERROR(VLOOKUP(D156,'Environnement,Contexte'!$B$4:$M$101,12,0),IFERROR(VLOOKUP(D156,'Sous-Traitants,Fournisseurs'!$B$4:$M$101,12,0),IFERROR(VLOOKUP(D156,'Scientifiques,Techniques'!$B$4:$M$101,12,0),IFERROR(VLOOKUP(D156,'Organisationnels,Humains'!$B$4:$M$101,12,0),""))))</f>
        <v/>
      </c>
      <c r="F156" s="99" t="str">
        <f>IFERROR(VLOOKUP(D156,'Environnement,Contexte'!$B$4:$I$101,8,0),IFERROR(VLOOKUP(D156,'Sous-Traitants,Fournisseurs'!$B$4:$I$101,8,0),IFERROR(VLOOKUP(D156,'Scientifiques,Techniques'!$B$4:$I$101,8,0),IFERROR(VLOOKUP(D156,'Organisationnels,Humains'!$B$4:$I$101,8,0),""))))</f>
        <v/>
      </c>
      <c r="G156" s="114"/>
      <c r="M156" s="98"/>
      <c r="N156" s="98"/>
      <c r="P156" s="31" t="str">
        <f>IFERROR(VLOOKUP(D156,'Environnement,Contexte'!$B$4:$I$101,2,0),IFERROR(VLOOKUP(D156,'Sous-Traitants,Fournisseurs'!$B$4:$I$101,2,0),IFERROR(VLOOKUP(D156,'Scientifiques,Techniques'!$B$4:$I$101,2,0),IFERROR(VLOOKUP(D156,'Organisationnels,Humains'!$B$4:$I$101,2,0),""))))</f>
        <v/>
      </c>
      <c r="Q156" s="31" t="str">
        <f>IFERROR(VLOOKUP(D156,'Environnement,Contexte'!$B$4:$I$101,4,0),IFERROR(VLOOKUP(D156,'Sous-Traitants,Fournisseurs'!$B$4:$I$101,4,0),IFERROR(VLOOKUP(D156,'Scientifiques,Techniques'!$B$4:$I$101,4,0),IFERROR(VLOOKUP(D156,'Organisationnels,Humains'!$B$4:$I$101,4,0),""))))</f>
        <v/>
      </c>
      <c r="R156" s="31" t="str">
        <f>IFERROR(VLOOKUP(D156,'Environnement,Contexte'!$B$4:$I$101,3,0),IFERROR(VLOOKUP(D156,'Sous-Traitants,Fournisseurs'!$B$4:$I$101,3,0),IFERROR(VLOOKUP(D156,'Scientifiques,Techniques'!$B$4:$I$101,3,0),IFERROR(VLOOKUP(D156,'Organisationnels,Humains'!$B$4:$I$101,3,0),""))))</f>
        <v/>
      </c>
      <c r="S156" s="31" t="str">
        <f>MENU!$C$8</f>
        <v>WELDEC PSM</v>
      </c>
      <c r="T156" s="31" t="str">
        <f t="shared" si="45"/>
        <v/>
      </c>
    </row>
    <row r="157" spans="1:27" ht="15.75" x14ac:dyDescent="0.25">
      <c r="A157" s="2"/>
      <c r="B157" s="2"/>
      <c r="E157" s="91" t="str">
        <f>IFERROR(VLOOKUP(D157,'Environnement,Contexte'!$B$4:$M$101,12,0),IFERROR(VLOOKUP(D157,'Sous-Traitants,Fournisseurs'!$B$4:$M$101,12,0),IFERROR(VLOOKUP(D157,'Scientifiques,Techniques'!$B$4:$M$101,12,0),IFERROR(VLOOKUP(D157,'Organisationnels,Humains'!$B$4:$M$101,12,0),""))))</f>
        <v/>
      </c>
      <c r="F157" s="99" t="str">
        <f>IFERROR(VLOOKUP(D157,'Environnement,Contexte'!$B$4:$I$101,8,0),IFERROR(VLOOKUP(D157,'Sous-Traitants,Fournisseurs'!$B$4:$I$101,8,0),IFERROR(VLOOKUP(D157,'Scientifiques,Techniques'!$B$4:$I$101,8,0),IFERROR(VLOOKUP(D157,'Organisationnels,Humains'!$B$4:$I$101,8,0),""))))</f>
        <v/>
      </c>
      <c r="G157" s="114"/>
      <c r="M157" s="98"/>
      <c r="N157" s="98"/>
      <c r="P157" s="31" t="str">
        <f>IFERROR(VLOOKUP(D157,'Environnement,Contexte'!$B$4:$I$101,2,0),IFERROR(VLOOKUP(D157,'Sous-Traitants,Fournisseurs'!$B$4:$I$101,2,0),IFERROR(VLOOKUP(D157,'Scientifiques,Techniques'!$B$4:$I$101,2,0),IFERROR(VLOOKUP(D157,'Organisationnels,Humains'!$B$4:$I$101,2,0),""))))</f>
        <v/>
      </c>
      <c r="Q157" s="31" t="str">
        <f>IFERROR(VLOOKUP(D157,'Environnement,Contexte'!$B$4:$I$101,4,0),IFERROR(VLOOKUP(D157,'Sous-Traitants,Fournisseurs'!$B$4:$I$101,4,0),IFERROR(VLOOKUP(D157,'Scientifiques,Techniques'!$B$4:$I$101,4,0),IFERROR(VLOOKUP(D157,'Organisationnels,Humains'!$B$4:$I$101,4,0),""))))</f>
        <v/>
      </c>
      <c r="R157" s="31" t="str">
        <f>IFERROR(VLOOKUP(D157,'Environnement,Contexte'!$B$4:$I$101,3,0),IFERROR(VLOOKUP(D157,'Sous-Traitants,Fournisseurs'!$B$4:$I$101,3,0),IFERROR(VLOOKUP(D157,'Scientifiques,Techniques'!$B$4:$I$101,3,0),IFERROR(VLOOKUP(D157,'Organisationnels,Humains'!$B$4:$I$101,3,0),""))))</f>
        <v/>
      </c>
      <c r="S157" s="31" t="str">
        <f>MENU!$C$8</f>
        <v>WELDEC PSM</v>
      </c>
      <c r="T157" s="31" t="str">
        <f t="shared" si="45"/>
        <v/>
      </c>
    </row>
    <row r="158" spans="1:27" ht="15.75" x14ac:dyDescent="0.25">
      <c r="A158" s="2"/>
      <c r="B158" s="2"/>
      <c r="E158" s="91" t="str">
        <f>IFERROR(VLOOKUP(D158,'Environnement,Contexte'!$B$4:$M$101,12,0),IFERROR(VLOOKUP(D158,'Sous-Traitants,Fournisseurs'!$B$4:$M$101,12,0),IFERROR(VLOOKUP(D158,'Scientifiques,Techniques'!$B$4:$M$101,12,0),IFERROR(VLOOKUP(D158,'Organisationnels,Humains'!$B$4:$M$101,12,0),""))))</f>
        <v/>
      </c>
      <c r="F158" s="99" t="str">
        <f>IFERROR(VLOOKUP(D158,'Environnement,Contexte'!$B$4:$I$101,8,0),IFERROR(VLOOKUP(D158,'Sous-Traitants,Fournisseurs'!$B$4:$I$101,8,0),IFERROR(VLOOKUP(D158,'Scientifiques,Techniques'!$B$4:$I$101,8,0),IFERROR(VLOOKUP(D158,'Organisationnels,Humains'!$B$4:$I$101,8,0),""))))</f>
        <v/>
      </c>
      <c r="G158" s="114"/>
      <c r="M158" s="98"/>
      <c r="N158" s="98"/>
      <c r="P158" s="31" t="str">
        <f>IFERROR(VLOOKUP(D158,'Environnement,Contexte'!$B$4:$I$101,2,0),IFERROR(VLOOKUP(D158,'Sous-Traitants,Fournisseurs'!$B$4:$I$101,2,0),IFERROR(VLOOKUP(D158,'Scientifiques,Techniques'!$B$4:$I$101,2,0),IFERROR(VLOOKUP(D158,'Organisationnels,Humains'!$B$4:$I$101,2,0),""))))</f>
        <v/>
      </c>
      <c r="Q158" s="31" t="str">
        <f>IFERROR(VLOOKUP(D158,'Environnement,Contexte'!$B$4:$I$101,4,0),IFERROR(VLOOKUP(D158,'Sous-Traitants,Fournisseurs'!$B$4:$I$101,4,0),IFERROR(VLOOKUP(D158,'Scientifiques,Techniques'!$B$4:$I$101,4,0),IFERROR(VLOOKUP(D158,'Organisationnels,Humains'!$B$4:$I$101,4,0),""))))</f>
        <v/>
      </c>
      <c r="R158" s="31" t="str">
        <f>IFERROR(VLOOKUP(D158,'Environnement,Contexte'!$B$4:$I$101,3,0),IFERROR(VLOOKUP(D158,'Sous-Traitants,Fournisseurs'!$B$4:$I$101,3,0),IFERROR(VLOOKUP(D158,'Scientifiques,Techniques'!$B$4:$I$101,3,0),IFERROR(VLOOKUP(D158,'Organisationnels,Humains'!$B$4:$I$101,3,0),""))))</f>
        <v/>
      </c>
      <c r="S158" s="31" t="str">
        <f>MENU!$C$8</f>
        <v>WELDEC PSM</v>
      </c>
      <c r="T158" s="31" t="str">
        <f t="shared" si="45"/>
        <v/>
      </c>
    </row>
    <row r="159" spans="1:27" ht="15.75" x14ac:dyDescent="0.25">
      <c r="A159" s="2"/>
      <c r="B159" s="2"/>
      <c r="E159" s="91" t="str">
        <f>IFERROR(VLOOKUP(D159,'Environnement,Contexte'!$B$4:$M$101,12,0),IFERROR(VLOOKUP(D159,'Sous-Traitants,Fournisseurs'!$B$4:$M$101,12,0),IFERROR(VLOOKUP(D159,'Scientifiques,Techniques'!$B$4:$M$101,12,0),IFERROR(VLOOKUP(D159,'Organisationnels,Humains'!$B$4:$M$101,12,0),""))))</f>
        <v/>
      </c>
      <c r="F159" s="99" t="str">
        <f>IFERROR(VLOOKUP(D159,'Environnement,Contexte'!$B$4:$I$101,8,0),IFERROR(VLOOKUP(D159,'Sous-Traitants,Fournisseurs'!$B$4:$I$101,8,0),IFERROR(VLOOKUP(D159,'Scientifiques,Techniques'!$B$4:$I$101,8,0),IFERROR(VLOOKUP(D159,'Organisationnels,Humains'!$B$4:$I$101,8,0),""))))</f>
        <v/>
      </c>
      <c r="G159" s="114"/>
      <c r="M159" s="98"/>
      <c r="N159" s="98"/>
      <c r="P159" s="31" t="str">
        <f>IFERROR(VLOOKUP(D159,'Environnement,Contexte'!$B$4:$I$101,2,0),IFERROR(VLOOKUP(D159,'Sous-Traitants,Fournisseurs'!$B$4:$I$101,2,0),IFERROR(VLOOKUP(D159,'Scientifiques,Techniques'!$B$4:$I$101,2,0),IFERROR(VLOOKUP(D159,'Organisationnels,Humains'!$B$4:$I$101,2,0),""))))</f>
        <v/>
      </c>
      <c r="Q159" s="31" t="str">
        <f>IFERROR(VLOOKUP(D159,'Environnement,Contexte'!$B$4:$I$101,4,0),IFERROR(VLOOKUP(D159,'Sous-Traitants,Fournisseurs'!$B$4:$I$101,4,0),IFERROR(VLOOKUP(D159,'Scientifiques,Techniques'!$B$4:$I$101,4,0),IFERROR(VLOOKUP(D159,'Organisationnels,Humains'!$B$4:$I$101,4,0),""))))</f>
        <v/>
      </c>
      <c r="R159" s="31" t="str">
        <f>IFERROR(VLOOKUP(D159,'Environnement,Contexte'!$B$4:$I$101,3,0),IFERROR(VLOOKUP(D159,'Sous-Traitants,Fournisseurs'!$B$4:$I$101,3,0),IFERROR(VLOOKUP(D159,'Scientifiques,Techniques'!$B$4:$I$101,3,0),IFERROR(VLOOKUP(D159,'Organisationnels,Humains'!$B$4:$I$101,3,0),""))))</f>
        <v/>
      </c>
      <c r="S159" s="31" t="str">
        <f>MENU!$C$8</f>
        <v>WELDEC PSM</v>
      </c>
      <c r="T159" s="31" t="str">
        <f t="shared" si="45"/>
        <v/>
      </c>
    </row>
    <row r="160" spans="1:27" ht="15.75" x14ac:dyDescent="0.25">
      <c r="A160" s="2"/>
      <c r="B160" s="2"/>
      <c r="E160" s="91" t="str">
        <f>IFERROR(VLOOKUP(D160,'Environnement,Contexte'!$B$4:$M$101,12,0),IFERROR(VLOOKUP(D160,'Sous-Traitants,Fournisseurs'!$B$4:$M$101,12,0),IFERROR(VLOOKUP(D160,'Scientifiques,Techniques'!$B$4:$M$101,12,0),IFERROR(VLOOKUP(D160,'Organisationnels,Humains'!$B$4:$M$101,12,0),""))))</f>
        <v/>
      </c>
      <c r="F160" s="99" t="str">
        <f>IFERROR(VLOOKUP(D160,'Environnement,Contexte'!$B$4:$I$101,8,0),IFERROR(VLOOKUP(D160,'Sous-Traitants,Fournisseurs'!$B$4:$I$101,8,0),IFERROR(VLOOKUP(D160,'Scientifiques,Techniques'!$B$4:$I$101,8,0),IFERROR(VLOOKUP(D160,'Organisationnels,Humains'!$B$4:$I$101,8,0),""))))</f>
        <v/>
      </c>
      <c r="G160" s="114"/>
      <c r="M160" s="98"/>
      <c r="N160" s="98"/>
      <c r="P160" s="31" t="str">
        <f>IFERROR(VLOOKUP(D160,'Environnement,Contexte'!$B$4:$I$101,2,0),IFERROR(VLOOKUP(D160,'Sous-Traitants,Fournisseurs'!$B$4:$I$101,2,0),IFERROR(VLOOKUP(D160,'Scientifiques,Techniques'!$B$4:$I$101,2,0),IFERROR(VLOOKUP(D160,'Organisationnels,Humains'!$B$4:$I$101,2,0),""))))</f>
        <v/>
      </c>
      <c r="Q160" s="31" t="str">
        <f>IFERROR(VLOOKUP(D160,'Environnement,Contexte'!$B$4:$I$101,4,0),IFERROR(VLOOKUP(D160,'Sous-Traitants,Fournisseurs'!$B$4:$I$101,4,0),IFERROR(VLOOKUP(D160,'Scientifiques,Techniques'!$B$4:$I$101,4,0),IFERROR(VLOOKUP(D160,'Organisationnels,Humains'!$B$4:$I$101,4,0),""))))</f>
        <v/>
      </c>
      <c r="R160" s="31" t="str">
        <f>IFERROR(VLOOKUP(D160,'Environnement,Contexte'!$B$4:$I$101,3,0),IFERROR(VLOOKUP(D160,'Sous-Traitants,Fournisseurs'!$B$4:$I$101,3,0),IFERROR(VLOOKUP(D160,'Scientifiques,Techniques'!$B$4:$I$101,3,0),IFERROR(VLOOKUP(D160,'Organisationnels,Humains'!$B$4:$I$101,3,0),""))))</f>
        <v/>
      </c>
      <c r="S160" s="31" t="str">
        <f>MENU!$C$8</f>
        <v>WELDEC PSM</v>
      </c>
      <c r="T160" s="31" t="str">
        <f t="shared" si="45"/>
        <v/>
      </c>
    </row>
    <row r="161" spans="1:20" ht="15.75" x14ac:dyDescent="0.25">
      <c r="A161" s="2"/>
      <c r="B161" s="2"/>
      <c r="E161" s="91" t="str">
        <f>IFERROR(VLOOKUP(D161,'Environnement,Contexte'!$B$4:$M$101,12,0),IFERROR(VLOOKUP(D161,'Sous-Traitants,Fournisseurs'!$B$4:$M$101,12,0),IFERROR(VLOOKUP(D161,'Scientifiques,Techniques'!$B$4:$M$101,12,0),IFERROR(VLOOKUP(D161,'Organisationnels,Humains'!$B$4:$M$101,12,0),""))))</f>
        <v/>
      </c>
      <c r="F161" s="99" t="str">
        <f>IFERROR(VLOOKUP(D161,'Environnement,Contexte'!$B$4:$I$101,8,0),IFERROR(VLOOKUP(D161,'Sous-Traitants,Fournisseurs'!$B$4:$I$101,8,0),IFERROR(VLOOKUP(D161,'Scientifiques,Techniques'!$B$4:$I$101,8,0),IFERROR(VLOOKUP(D161,'Organisationnels,Humains'!$B$4:$I$101,8,0),""))))</f>
        <v/>
      </c>
      <c r="G161" s="114"/>
      <c r="M161" s="98"/>
      <c r="N161" s="98"/>
      <c r="P161" s="31" t="str">
        <f>IFERROR(VLOOKUP(D161,'Environnement,Contexte'!$B$4:$I$101,2,0),IFERROR(VLOOKUP(D161,'Sous-Traitants,Fournisseurs'!$B$4:$I$101,2,0),IFERROR(VLOOKUP(D161,'Scientifiques,Techniques'!$B$4:$I$101,2,0),IFERROR(VLOOKUP(D161,'Organisationnels,Humains'!$B$4:$I$101,2,0),""))))</f>
        <v/>
      </c>
      <c r="Q161" s="31" t="str">
        <f>IFERROR(VLOOKUP(D161,'Environnement,Contexte'!$B$4:$I$101,4,0),IFERROR(VLOOKUP(D161,'Sous-Traitants,Fournisseurs'!$B$4:$I$101,4,0),IFERROR(VLOOKUP(D161,'Scientifiques,Techniques'!$B$4:$I$101,4,0),IFERROR(VLOOKUP(D161,'Organisationnels,Humains'!$B$4:$I$101,4,0),""))))</f>
        <v/>
      </c>
      <c r="R161" s="31" t="str">
        <f>IFERROR(VLOOKUP(D161,'Environnement,Contexte'!$B$4:$I$101,3,0),IFERROR(VLOOKUP(D161,'Sous-Traitants,Fournisseurs'!$B$4:$I$101,3,0),IFERROR(VLOOKUP(D161,'Scientifiques,Techniques'!$B$4:$I$101,3,0),IFERROR(VLOOKUP(D161,'Organisationnels,Humains'!$B$4:$I$101,3,0),""))))</f>
        <v/>
      </c>
      <c r="S161" s="31" t="str">
        <f>MENU!$C$8</f>
        <v>WELDEC PSM</v>
      </c>
      <c r="T161" s="31" t="str">
        <f t="shared" si="45"/>
        <v/>
      </c>
    </row>
    <row r="162" spans="1:20" ht="15.75" x14ac:dyDescent="0.25">
      <c r="A162" s="2"/>
      <c r="B162" s="2"/>
      <c r="E162" s="91" t="str">
        <f>IFERROR(VLOOKUP(D162,'Environnement,Contexte'!$B$4:$M$101,12,0),IFERROR(VLOOKUP(D162,'Sous-Traitants,Fournisseurs'!$B$4:$M$101,12,0),IFERROR(VLOOKUP(D162,'Scientifiques,Techniques'!$B$4:$M$101,12,0),IFERROR(VLOOKUP(D162,'Organisationnels,Humains'!$B$4:$M$101,12,0),""))))</f>
        <v/>
      </c>
      <c r="F162" s="99" t="str">
        <f>IFERROR(VLOOKUP(D162,'Environnement,Contexte'!$B$4:$I$101,8,0),IFERROR(VLOOKUP(D162,'Sous-Traitants,Fournisseurs'!$B$4:$I$101,8,0),IFERROR(VLOOKUP(D162,'Scientifiques,Techniques'!$B$4:$I$101,8,0),IFERROR(VLOOKUP(D162,'Organisationnels,Humains'!$B$4:$I$101,8,0),""))))</f>
        <v/>
      </c>
      <c r="G162" s="114"/>
      <c r="M162" s="98"/>
      <c r="N162" s="98"/>
      <c r="P162" s="31" t="str">
        <f>IFERROR(VLOOKUP(D162,'Environnement,Contexte'!$B$4:$I$101,2,0),IFERROR(VLOOKUP(D162,'Sous-Traitants,Fournisseurs'!$B$4:$I$101,2,0),IFERROR(VLOOKUP(D162,'Scientifiques,Techniques'!$B$4:$I$101,2,0),IFERROR(VLOOKUP(D162,'Organisationnels,Humains'!$B$4:$I$101,2,0),""))))</f>
        <v/>
      </c>
      <c r="Q162" s="31" t="str">
        <f>IFERROR(VLOOKUP(D162,'Environnement,Contexte'!$B$4:$I$101,4,0),IFERROR(VLOOKUP(D162,'Sous-Traitants,Fournisseurs'!$B$4:$I$101,4,0),IFERROR(VLOOKUP(D162,'Scientifiques,Techniques'!$B$4:$I$101,4,0),IFERROR(VLOOKUP(D162,'Organisationnels,Humains'!$B$4:$I$101,4,0),""))))</f>
        <v/>
      </c>
      <c r="R162" s="31" t="str">
        <f>IFERROR(VLOOKUP(D162,'Environnement,Contexte'!$B$4:$I$101,3,0),IFERROR(VLOOKUP(D162,'Sous-Traitants,Fournisseurs'!$B$4:$I$101,3,0),IFERROR(VLOOKUP(D162,'Scientifiques,Techniques'!$B$4:$I$101,3,0),IFERROR(VLOOKUP(D162,'Organisationnels,Humains'!$B$4:$I$101,3,0),""))))</f>
        <v/>
      </c>
      <c r="S162" s="31" t="str">
        <f>MENU!$C$8</f>
        <v>WELDEC PSM</v>
      </c>
      <c r="T162" s="31" t="str">
        <f t="shared" si="45"/>
        <v/>
      </c>
    </row>
    <row r="163" spans="1:20" ht="15.75" x14ac:dyDescent="0.25">
      <c r="A163" s="2"/>
      <c r="B163" s="2"/>
      <c r="E163" s="91" t="str">
        <f>IFERROR(VLOOKUP(D163,'Environnement,Contexte'!$B$4:$M$101,12,0),IFERROR(VLOOKUP(D163,'Sous-Traitants,Fournisseurs'!$B$4:$M$101,12,0),IFERROR(VLOOKUP(D163,'Scientifiques,Techniques'!$B$4:$M$101,12,0),IFERROR(VLOOKUP(D163,'Organisationnels,Humains'!$B$4:$M$101,12,0),""))))</f>
        <v/>
      </c>
      <c r="F163" s="99" t="str">
        <f>IFERROR(VLOOKUP(D163,'Environnement,Contexte'!$B$4:$I$101,8,0),IFERROR(VLOOKUP(D163,'Sous-Traitants,Fournisseurs'!$B$4:$I$101,8,0),IFERROR(VLOOKUP(D163,'Scientifiques,Techniques'!$B$4:$I$101,8,0),IFERROR(VLOOKUP(D163,'Organisationnels,Humains'!$B$4:$I$101,8,0),""))))</f>
        <v/>
      </c>
      <c r="G163" s="114"/>
      <c r="M163" s="98"/>
      <c r="N163" s="98"/>
      <c r="P163" s="31" t="str">
        <f>IFERROR(VLOOKUP(D163,'Environnement,Contexte'!$B$4:$I$101,2,0),IFERROR(VLOOKUP(D163,'Sous-Traitants,Fournisseurs'!$B$4:$I$101,2,0),IFERROR(VLOOKUP(D163,'Scientifiques,Techniques'!$B$4:$I$101,2,0),IFERROR(VLOOKUP(D163,'Organisationnels,Humains'!$B$4:$I$101,2,0),""))))</f>
        <v/>
      </c>
      <c r="Q163" s="31" t="str">
        <f>IFERROR(VLOOKUP(D163,'Environnement,Contexte'!$B$4:$I$101,4,0),IFERROR(VLOOKUP(D163,'Sous-Traitants,Fournisseurs'!$B$4:$I$101,4,0),IFERROR(VLOOKUP(D163,'Scientifiques,Techniques'!$B$4:$I$101,4,0),IFERROR(VLOOKUP(D163,'Organisationnels,Humains'!$B$4:$I$101,4,0),""))))</f>
        <v/>
      </c>
      <c r="R163" s="31" t="str">
        <f>IFERROR(VLOOKUP(D163,'Environnement,Contexte'!$B$4:$I$101,3,0),IFERROR(VLOOKUP(D163,'Sous-Traitants,Fournisseurs'!$B$4:$I$101,3,0),IFERROR(VLOOKUP(D163,'Scientifiques,Techniques'!$B$4:$I$101,3,0),IFERROR(VLOOKUP(D163,'Organisationnels,Humains'!$B$4:$I$101,3,0),""))))</f>
        <v/>
      </c>
      <c r="S163" s="31" t="str">
        <f>MENU!$C$8</f>
        <v>WELDEC PSM</v>
      </c>
      <c r="T163" s="31" t="str">
        <f t="shared" si="45"/>
        <v/>
      </c>
    </row>
    <row r="164" spans="1:20" ht="15.75" x14ac:dyDescent="0.25">
      <c r="A164" s="2"/>
      <c r="B164" s="2"/>
      <c r="E164" s="91" t="str">
        <f>IFERROR(VLOOKUP(D164,'Environnement,Contexte'!$B$4:$M$101,12,0),IFERROR(VLOOKUP(D164,'Sous-Traitants,Fournisseurs'!$B$4:$M$101,12,0),IFERROR(VLOOKUP(D164,'Scientifiques,Techniques'!$B$4:$M$101,12,0),IFERROR(VLOOKUP(D164,'Organisationnels,Humains'!$B$4:$M$101,12,0),""))))</f>
        <v/>
      </c>
      <c r="F164" s="99" t="str">
        <f>IFERROR(VLOOKUP(D164,'Environnement,Contexte'!$B$4:$I$101,8,0),IFERROR(VLOOKUP(D164,'Sous-Traitants,Fournisseurs'!$B$4:$I$101,8,0),IFERROR(VLOOKUP(D164,'Scientifiques,Techniques'!$B$4:$I$101,8,0),IFERROR(VLOOKUP(D164,'Organisationnels,Humains'!$B$4:$I$101,8,0),""))))</f>
        <v/>
      </c>
      <c r="G164" s="114"/>
      <c r="M164" s="98"/>
      <c r="N164" s="98"/>
      <c r="P164" s="31" t="str">
        <f>IFERROR(VLOOKUP(D164,'Environnement,Contexte'!$B$4:$I$101,2,0),IFERROR(VLOOKUP(D164,'Sous-Traitants,Fournisseurs'!$B$4:$I$101,2,0),IFERROR(VLOOKUP(D164,'Scientifiques,Techniques'!$B$4:$I$101,2,0),IFERROR(VLOOKUP(D164,'Organisationnels,Humains'!$B$4:$I$101,2,0),""))))</f>
        <v/>
      </c>
      <c r="Q164" s="31" t="str">
        <f>IFERROR(VLOOKUP(D164,'Environnement,Contexte'!$B$4:$I$101,4,0),IFERROR(VLOOKUP(D164,'Sous-Traitants,Fournisseurs'!$B$4:$I$101,4,0),IFERROR(VLOOKUP(D164,'Scientifiques,Techniques'!$B$4:$I$101,4,0),IFERROR(VLOOKUP(D164,'Organisationnels,Humains'!$B$4:$I$101,4,0),""))))</f>
        <v/>
      </c>
      <c r="R164" s="31" t="str">
        <f>IFERROR(VLOOKUP(D164,'Environnement,Contexte'!$B$4:$I$101,3,0),IFERROR(VLOOKUP(D164,'Sous-Traitants,Fournisseurs'!$B$4:$I$101,3,0),IFERROR(VLOOKUP(D164,'Scientifiques,Techniques'!$B$4:$I$101,3,0),IFERROR(VLOOKUP(D164,'Organisationnels,Humains'!$B$4:$I$101,3,0),""))))</f>
        <v/>
      </c>
      <c r="S164" s="31" t="str">
        <f>MENU!$C$8</f>
        <v>WELDEC PSM</v>
      </c>
      <c r="T164" s="31" t="str">
        <f t="shared" si="45"/>
        <v/>
      </c>
    </row>
    <row r="165" spans="1:20" ht="15.75" x14ac:dyDescent="0.25">
      <c r="A165" s="2"/>
      <c r="B165" s="2"/>
      <c r="E165" s="91" t="str">
        <f>IFERROR(VLOOKUP(D165,'Environnement,Contexte'!$B$4:$M$101,12,0),IFERROR(VLOOKUP(D165,'Sous-Traitants,Fournisseurs'!$B$4:$M$101,12,0),IFERROR(VLOOKUP(D165,'Scientifiques,Techniques'!$B$4:$M$101,12,0),IFERROR(VLOOKUP(D165,'Organisationnels,Humains'!$B$4:$M$101,12,0),""))))</f>
        <v/>
      </c>
      <c r="F165" s="99" t="str">
        <f>IFERROR(VLOOKUP(D165,'Environnement,Contexte'!$B$4:$I$101,8,0),IFERROR(VLOOKUP(D165,'Sous-Traitants,Fournisseurs'!$B$4:$I$101,8,0),IFERROR(VLOOKUP(D165,'Scientifiques,Techniques'!$B$4:$I$101,8,0),IFERROR(VLOOKUP(D165,'Organisationnels,Humains'!$B$4:$I$101,8,0),""))))</f>
        <v/>
      </c>
      <c r="G165" s="114"/>
      <c r="M165" s="98"/>
      <c r="N165" s="98"/>
      <c r="P165" s="31" t="str">
        <f>IFERROR(VLOOKUP(D165,'Environnement,Contexte'!$B$4:$I$101,2,0),IFERROR(VLOOKUP(D165,'Sous-Traitants,Fournisseurs'!$B$4:$I$101,2,0),IFERROR(VLOOKUP(D165,'Scientifiques,Techniques'!$B$4:$I$101,2,0),IFERROR(VLOOKUP(D165,'Organisationnels,Humains'!$B$4:$I$101,2,0),""))))</f>
        <v/>
      </c>
      <c r="Q165" s="31" t="str">
        <f>IFERROR(VLOOKUP(D165,'Environnement,Contexte'!$B$4:$I$101,4,0),IFERROR(VLOOKUP(D165,'Sous-Traitants,Fournisseurs'!$B$4:$I$101,4,0),IFERROR(VLOOKUP(D165,'Scientifiques,Techniques'!$B$4:$I$101,4,0),IFERROR(VLOOKUP(D165,'Organisationnels,Humains'!$B$4:$I$101,4,0),""))))</f>
        <v/>
      </c>
      <c r="R165" s="31" t="str">
        <f>IFERROR(VLOOKUP(D165,'Environnement,Contexte'!$B$4:$I$101,3,0),IFERROR(VLOOKUP(D165,'Sous-Traitants,Fournisseurs'!$B$4:$I$101,3,0),IFERROR(VLOOKUP(D165,'Scientifiques,Techniques'!$B$4:$I$101,3,0),IFERROR(VLOOKUP(D165,'Organisationnels,Humains'!$B$4:$I$101,3,0),""))))</f>
        <v/>
      </c>
      <c r="S165" s="31" t="str">
        <f>MENU!$C$8</f>
        <v>WELDEC PSM</v>
      </c>
      <c r="T165" s="31" t="str">
        <f t="shared" si="45"/>
        <v/>
      </c>
    </row>
    <row r="166" spans="1:20" ht="15.75" x14ac:dyDescent="0.25">
      <c r="A166" s="2"/>
      <c r="B166" s="2"/>
      <c r="E166" s="91" t="str">
        <f>IFERROR(VLOOKUP(D166,'Environnement,Contexte'!$B$4:$M$101,12,0),IFERROR(VLOOKUP(D166,'Sous-Traitants,Fournisseurs'!$B$4:$M$101,12,0),IFERROR(VLOOKUP(D166,'Scientifiques,Techniques'!$B$4:$M$101,12,0),IFERROR(VLOOKUP(D166,'Organisationnels,Humains'!$B$4:$M$101,12,0),""))))</f>
        <v/>
      </c>
      <c r="F166" s="99" t="str">
        <f>IFERROR(VLOOKUP(D166,'Environnement,Contexte'!$B$4:$I$101,8,0),IFERROR(VLOOKUP(D166,'Sous-Traitants,Fournisseurs'!$B$4:$I$101,8,0),IFERROR(VLOOKUP(D166,'Scientifiques,Techniques'!$B$4:$I$101,8,0),IFERROR(VLOOKUP(D166,'Organisationnels,Humains'!$B$4:$I$101,8,0),""))))</f>
        <v/>
      </c>
      <c r="G166" s="114"/>
      <c r="M166" s="98"/>
      <c r="N166" s="98"/>
      <c r="P166" s="31" t="str">
        <f>IFERROR(VLOOKUP(D166,'Environnement,Contexte'!$B$4:$I$101,2,0),IFERROR(VLOOKUP(D166,'Sous-Traitants,Fournisseurs'!$B$4:$I$101,2,0),IFERROR(VLOOKUP(D166,'Scientifiques,Techniques'!$B$4:$I$101,2,0),IFERROR(VLOOKUP(D166,'Organisationnels,Humains'!$B$4:$I$101,2,0),""))))</f>
        <v/>
      </c>
      <c r="Q166" s="31" t="str">
        <f>IFERROR(VLOOKUP(D166,'Environnement,Contexte'!$B$4:$I$101,4,0),IFERROR(VLOOKUP(D166,'Sous-Traitants,Fournisseurs'!$B$4:$I$101,4,0),IFERROR(VLOOKUP(D166,'Scientifiques,Techniques'!$B$4:$I$101,4,0),IFERROR(VLOOKUP(D166,'Organisationnels,Humains'!$B$4:$I$101,4,0),""))))</f>
        <v/>
      </c>
      <c r="R166" s="31" t="str">
        <f>IFERROR(VLOOKUP(D166,'Environnement,Contexte'!$B$4:$I$101,3,0),IFERROR(VLOOKUP(D166,'Sous-Traitants,Fournisseurs'!$B$4:$I$101,3,0),IFERROR(VLOOKUP(D166,'Scientifiques,Techniques'!$B$4:$I$101,3,0),IFERROR(VLOOKUP(D166,'Organisationnels,Humains'!$B$4:$I$101,3,0),""))))</f>
        <v/>
      </c>
      <c r="S166" s="31" t="str">
        <f>MENU!$C$8</f>
        <v>WELDEC PSM</v>
      </c>
      <c r="T166" s="31" t="str">
        <f t="shared" si="45"/>
        <v/>
      </c>
    </row>
    <row r="167" spans="1:20" ht="15.75" x14ac:dyDescent="0.25">
      <c r="A167" s="2"/>
      <c r="B167" s="2"/>
      <c r="E167" s="91" t="str">
        <f>IFERROR(VLOOKUP(D167,'Environnement,Contexte'!$B$4:$M$101,12,0),IFERROR(VLOOKUP(D167,'Sous-Traitants,Fournisseurs'!$B$4:$M$101,12,0),IFERROR(VLOOKUP(D167,'Scientifiques,Techniques'!$B$4:$M$101,12,0),IFERROR(VLOOKUP(D167,'Organisationnels,Humains'!$B$4:$M$101,12,0),""))))</f>
        <v/>
      </c>
      <c r="F167" s="99" t="str">
        <f>IFERROR(VLOOKUP(D167,'Environnement,Contexte'!$B$4:$I$101,8,0),IFERROR(VLOOKUP(D167,'Sous-Traitants,Fournisseurs'!$B$4:$I$101,8,0),IFERROR(VLOOKUP(D167,'Scientifiques,Techniques'!$B$4:$I$101,8,0),IFERROR(VLOOKUP(D167,'Organisationnels,Humains'!$B$4:$I$101,8,0),""))))</f>
        <v/>
      </c>
      <c r="G167" s="114"/>
      <c r="M167" s="98"/>
      <c r="N167" s="98"/>
      <c r="P167" s="31" t="str">
        <f>IFERROR(VLOOKUP(D167,'Environnement,Contexte'!$B$4:$I$101,2,0),IFERROR(VLOOKUP(D167,'Sous-Traitants,Fournisseurs'!$B$4:$I$101,2,0),IFERROR(VLOOKUP(D167,'Scientifiques,Techniques'!$B$4:$I$101,2,0),IFERROR(VLOOKUP(D167,'Organisationnels,Humains'!$B$4:$I$101,2,0),""))))</f>
        <v/>
      </c>
      <c r="Q167" s="31" t="str">
        <f>IFERROR(VLOOKUP(D167,'Environnement,Contexte'!$B$4:$I$101,4,0),IFERROR(VLOOKUP(D167,'Sous-Traitants,Fournisseurs'!$B$4:$I$101,4,0),IFERROR(VLOOKUP(D167,'Scientifiques,Techniques'!$B$4:$I$101,4,0),IFERROR(VLOOKUP(D167,'Organisationnels,Humains'!$B$4:$I$101,4,0),""))))</f>
        <v/>
      </c>
      <c r="R167" s="31" t="str">
        <f>IFERROR(VLOOKUP(D167,'Environnement,Contexte'!$B$4:$I$101,3,0),IFERROR(VLOOKUP(D167,'Sous-Traitants,Fournisseurs'!$B$4:$I$101,3,0),IFERROR(VLOOKUP(D167,'Scientifiques,Techniques'!$B$4:$I$101,3,0),IFERROR(VLOOKUP(D167,'Organisationnels,Humains'!$B$4:$I$101,3,0),""))))</f>
        <v/>
      </c>
      <c r="S167" s="31" t="str">
        <f>MENU!$C$8</f>
        <v>WELDEC PSM</v>
      </c>
      <c r="T167" s="31" t="str">
        <f t="shared" si="45"/>
        <v/>
      </c>
    </row>
    <row r="168" spans="1:20" ht="15.75" x14ac:dyDescent="0.25">
      <c r="A168" s="2"/>
      <c r="B168" s="2"/>
      <c r="E168" s="91" t="str">
        <f>IFERROR(VLOOKUP(D168,'Environnement,Contexte'!$B$4:$M$101,12,0),IFERROR(VLOOKUP(D168,'Sous-Traitants,Fournisseurs'!$B$4:$M$101,12,0),IFERROR(VLOOKUP(D168,'Scientifiques,Techniques'!$B$4:$M$101,12,0),IFERROR(VLOOKUP(D168,'Organisationnels,Humains'!$B$4:$M$101,12,0),""))))</f>
        <v/>
      </c>
      <c r="F168" s="99" t="str">
        <f>IFERROR(VLOOKUP(D168,'Environnement,Contexte'!$B$4:$I$101,8,0),IFERROR(VLOOKUP(D168,'Sous-Traitants,Fournisseurs'!$B$4:$I$101,8,0),IFERROR(VLOOKUP(D168,'Scientifiques,Techniques'!$B$4:$I$101,8,0),IFERROR(VLOOKUP(D168,'Organisationnels,Humains'!$B$4:$I$101,8,0),""))))</f>
        <v/>
      </c>
      <c r="G168" s="114"/>
      <c r="M168" s="98"/>
      <c r="N168" s="98"/>
      <c r="P168" s="31" t="str">
        <f>IFERROR(VLOOKUP(D168,'Environnement,Contexte'!$B$4:$I$101,2,0),IFERROR(VLOOKUP(D168,'Sous-Traitants,Fournisseurs'!$B$4:$I$101,2,0),IFERROR(VLOOKUP(D168,'Scientifiques,Techniques'!$B$4:$I$101,2,0),IFERROR(VLOOKUP(D168,'Organisationnels,Humains'!$B$4:$I$101,2,0),""))))</f>
        <v/>
      </c>
      <c r="Q168" s="31" t="str">
        <f>IFERROR(VLOOKUP(D168,'Environnement,Contexte'!$B$4:$I$101,4,0),IFERROR(VLOOKUP(D168,'Sous-Traitants,Fournisseurs'!$B$4:$I$101,4,0),IFERROR(VLOOKUP(D168,'Scientifiques,Techniques'!$B$4:$I$101,4,0),IFERROR(VLOOKUP(D168,'Organisationnels,Humains'!$B$4:$I$101,4,0),""))))</f>
        <v/>
      </c>
      <c r="R168" s="31" t="str">
        <f>IFERROR(VLOOKUP(D168,'Environnement,Contexte'!$B$4:$I$101,3,0),IFERROR(VLOOKUP(D168,'Sous-Traitants,Fournisseurs'!$B$4:$I$101,3,0),IFERROR(VLOOKUP(D168,'Scientifiques,Techniques'!$B$4:$I$101,3,0),IFERROR(VLOOKUP(D168,'Organisationnels,Humains'!$B$4:$I$101,3,0),""))))</f>
        <v/>
      </c>
      <c r="S168" s="31" t="str">
        <f>MENU!$C$8</f>
        <v>WELDEC PSM</v>
      </c>
      <c r="T168" s="31" t="str">
        <f t="shared" si="45"/>
        <v/>
      </c>
    </row>
    <row r="169" spans="1:20" ht="15.75" x14ac:dyDescent="0.25">
      <c r="A169" s="2"/>
      <c r="B169" s="2"/>
      <c r="E169" s="91" t="str">
        <f>IFERROR(VLOOKUP(D169,'Environnement,Contexte'!$B$4:$M$101,12,0),IFERROR(VLOOKUP(D169,'Sous-Traitants,Fournisseurs'!$B$4:$M$101,12,0),IFERROR(VLOOKUP(D169,'Scientifiques,Techniques'!$B$4:$M$101,12,0),IFERROR(VLOOKUP(D169,'Organisationnels,Humains'!$B$4:$M$101,12,0),""))))</f>
        <v/>
      </c>
      <c r="F169" s="99" t="str">
        <f>IFERROR(VLOOKUP(D169,'Environnement,Contexte'!$B$4:$I$101,8,0),IFERROR(VLOOKUP(D169,'Sous-Traitants,Fournisseurs'!$B$4:$I$101,8,0),IFERROR(VLOOKUP(D169,'Scientifiques,Techniques'!$B$4:$I$101,8,0),IFERROR(VLOOKUP(D169,'Organisationnels,Humains'!$B$4:$I$101,8,0),""))))</f>
        <v/>
      </c>
      <c r="G169" s="114"/>
      <c r="M169" s="98"/>
      <c r="N169" s="98"/>
      <c r="P169" s="31" t="str">
        <f>IFERROR(VLOOKUP(D169,'Environnement,Contexte'!$B$4:$I$101,2,0),IFERROR(VLOOKUP(D169,'Sous-Traitants,Fournisseurs'!$B$4:$I$101,2,0),IFERROR(VLOOKUP(D169,'Scientifiques,Techniques'!$B$4:$I$101,2,0),IFERROR(VLOOKUP(D169,'Organisationnels,Humains'!$B$4:$I$101,2,0),""))))</f>
        <v/>
      </c>
      <c r="Q169" s="31" t="str">
        <f>IFERROR(VLOOKUP(D169,'Environnement,Contexte'!$B$4:$I$101,4,0),IFERROR(VLOOKUP(D169,'Sous-Traitants,Fournisseurs'!$B$4:$I$101,4,0),IFERROR(VLOOKUP(D169,'Scientifiques,Techniques'!$B$4:$I$101,4,0),IFERROR(VLOOKUP(D169,'Organisationnels,Humains'!$B$4:$I$101,4,0),""))))</f>
        <v/>
      </c>
      <c r="R169" s="31" t="str">
        <f>IFERROR(VLOOKUP(D169,'Environnement,Contexte'!$B$4:$I$101,3,0),IFERROR(VLOOKUP(D169,'Sous-Traitants,Fournisseurs'!$B$4:$I$101,3,0),IFERROR(VLOOKUP(D169,'Scientifiques,Techniques'!$B$4:$I$101,3,0),IFERROR(VLOOKUP(D169,'Organisationnels,Humains'!$B$4:$I$101,3,0),""))))</f>
        <v/>
      </c>
      <c r="S169" s="31" t="str">
        <f>MENU!$C$8</f>
        <v>WELDEC PSM</v>
      </c>
      <c r="T169" s="31" t="str">
        <f t="shared" si="45"/>
        <v/>
      </c>
    </row>
    <row r="170" spans="1:20" ht="15.75" x14ac:dyDescent="0.25">
      <c r="A170" s="2"/>
      <c r="B170" s="2"/>
      <c r="E170" s="91" t="str">
        <f>IFERROR(VLOOKUP(D170,'Environnement,Contexte'!$B$4:$M$101,12,0),IFERROR(VLOOKUP(D170,'Sous-Traitants,Fournisseurs'!$B$4:$M$101,12,0),IFERROR(VLOOKUP(D170,'Scientifiques,Techniques'!$B$4:$M$101,12,0),IFERROR(VLOOKUP(D170,'Organisationnels,Humains'!$B$4:$M$101,12,0),""))))</f>
        <v/>
      </c>
      <c r="F170" s="99" t="str">
        <f>IFERROR(VLOOKUP(D170,'Environnement,Contexte'!$B$4:$I$101,8,0),IFERROR(VLOOKUP(D170,'Sous-Traitants,Fournisseurs'!$B$4:$I$101,8,0),IFERROR(VLOOKUP(D170,'Scientifiques,Techniques'!$B$4:$I$101,8,0),IFERROR(VLOOKUP(D170,'Organisationnels,Humains'!$B$4:$I$101,8,0),""))))</f>
        <v/>
      </c>
      <c r="G170" s="114"/>
      <c r="M170" s="98"/>
      <c r="N170" s="98"/>
      <c r="P170" s="31" t="str">
        <f>IFERROR(VLOOKUP(D170,'Environnement,Contexte'!$B$4:$I$101,2,0),IFERROR(VLOOKUP(D170,'Sous-Traitants,Fournisseurs'!$B$4:$I$101,2,0),IFERROR(VLOOKUP(D170,'Scientifiques,Techniques'!$B$4:$I$101,2,0),IFERROR(VLOOKUP(D170,'Organisationnels,Humains'!$B$4:$I$101,2,0),""))))</f>
        <v/>
      </c>
      <c r="Q170" s="31" t="str">
        <f>IFERROR(VLOOKUP(D170,'Environnement,Contexte'!$B$4:$I$101,4,0),IFERROR(VLOOKUP(D170,'Sous-Traitants,Fournisseurs'!$B$4:$I$101,4,0),IFERROR(VLOOKUP(D170,'Scientifiques,Techniques'!$B$4:$I$101,4,0),IFERROR(VLOOKUP(D170,'Organisationnels,Humains'!$B$4:$I$101,4,0),""))))</f>
        <v/>
      </c>
      <c r="R170" s="31" t="str">
        <f>IFERROR(VLOOKUP(D170,'Environnement,Contexte'!$B$4:$I$101,3,0),IFERROR(VLOOKUP(D170,'Sous-Traitants,Fournisseurs'!$B$4:$I$101,3,0),IFERROR(VLOOKUP(D170,'Scientifiques,Techniques'!$B$4:$I$101,3,0),IFERROR(VLOOKUP(D170,'Organisationnels,Humains'!$B$4:$I$101,3,0),""))))</f>
        <v/>
      </c>
      <c r="S170" s="31" t="str">
        <f>MENU!$C$8</f>
        <v>WELDEC PSM</v>
      </c>
      <c r="T170" s="31" t="str">
        <f t="shared" si="45"/>
        <v/>
      </c>
    </row>
    <row r="171" spans="1:20" ht="15.75" x14ac:dyDescent="0.25">
      <c r="A171" s="2"/>
      <c r="B171" s="2"/>
      <c r="E171" s="91" t="str">
        <f>IFERROR(VLOOKUP(D171,'Environnement,Contexte'!$B$4:$M$101,12,0),IFERROR(VLOOKUP(D171,'Sous-Traitants,Fournisseurs'!$B$4:$M$101,12,0),IFERROR(VLOOKUP(D171,'Scientifiques,Techniques'!$B$4:$M$101,12,0),IFERROR(VLOOKUP(D171,'Organisationnels,Humains'!$B$4:$M$101,12,0),""))))</f>
        <v/>
      </c>
      <c r="F171" s="99" t="str">
        <f>IFERROR(VLOOKUP(D171,'Environnement,Contexte'!$B$4:$I$101,8,0),IFERROR(VLOOKUP(D171,'Sous-Traitants,Fournisseurs'!$B$4:$I$101,8,0),IFERROR(VLOOKUP(D171,'Scientifiques,Techniques'!$B$4:$I$101,8,0),IFERROR(VLOOKUP(D171,'Organisationnels,Humains'!$B$4:$I$101,8,0),""))))</f>
        <v/>
      </c>
      <c r="G171" s="114"/>
      <c r="M171" s="98"/>
      <c r="N171" s="98"/>
      <c r="P171" s="31" t="str">
        <f>IFERROR(VLOOKUP(D171,'Environnement,Contexte'!$B$4:$I$101,2,0),IFERROR(VLOOKUP(D171,'Sous-Traitants,Fournisseurs'!$B$4:$I$101,2,0),IFERROR(VLOOKUP(D171,'Scientifiques,Techniques'!$B$4:$I$101,2,0),IFERROR(VLOOKUP(D171,'Organisationnels,Humains'!$B$4:$I$101,2,0),""))))</f>
        <v/>
      </c>
      <c r="Q171" s="31" t="str">
        <f>IFERROR(VLOOKUP(D171,'Environnement,Contexte'!$B$4:$I$101,4,0),IFERROR(VLOOKUP(D171,'Sous-Traitants,Fournisseurs'!$B$4:$I$101,4,0),IFERROR(VLOOKUP(D171,'Scientifiques,Techniques'!$B$4:$I$101,4,0),IFERROR(VLOOKUP(D171,'Organisationnels,Humains'!$B$4:$I$101,4,0),""))))</f>
        <v/>
      </c>
      <c r="R171" s="31" t="str">
        <f>IFERROR(VLOOKUP(D171,'Environnement,Contexte'!$B$4:$I$101,3,0),IFERROR(VLOOKUP(D171,'Sous-Traitants,Fournisseurs'!$B$4:$I$101,3,0),IFERROR(VLOOKUP(D171,'Scientifiques,Techniques'!$B$4:$I$101,3,0),IFERROR(VLOOKUP(D171,'Organisationnels,Humains'!$B$4:$I$101,3,0),""))))</f>
        <v/>
      </c>
      <c r="S171" s="31" t="str">
        <f>MENU!$C$8</f>
        <v>WELDEC PSM</v>
      </c>
      <c r="T171" s="31" t="str">
        <f t="shared" si="45"/>
        <v/>
      </c>
    </row>
    <row r="172" spans="1:20" ht="15.75" x14ac:dyDescent="0.25">
      <c r="A172" s="2"/>
      <c r="B172" s="2"/>
      <c r="E172" s="91" t="str">
        <f>IFERROR(VLOOKUP(D172,'Environnement,Contexte'!$B$4:$M$101,12,0),IFERROR(VLOOKUP(D172,'Sous-Traitants,Fournisseurs'!$B$4:$M$101,12,0),IFERROR(VLOOKUP(D172,'Scientifiques,Techniques'!$B$4:$M$101,12,0),IFERROR(VLOOKUP(D172,'Organisationnels,Humains'!$B$4:$M$101,12,0),""))))</f>
        <v/>
      </c>
      <c r="F172" s="99" t="str">
        <f>IFERROR(VLOOKUP(D172,'Environnement,Contexte'!$B$4:$I$101,8,0),IFERROR(VLOOKUP(D172,'Sous-Traitants,Fournisseurs'!$B$4:$I$101,8,0),IFERROR(VLOOKUP(D172,'Scientifiques,Techniques'!$B$4:$I$101,8,0),IFERROR(VLOOKUP(D172,'Organisationnels,Humains'!$B$4:$I$101,8,0),""))))</f>
        <v/>
      </c>
      <c r="G172" s="114"/>
      <c r="M172" s="98"/>
      <c r="N172" s="98"/>
      <c r="P172" s="31" t="str">
        <f>IFERROR(VLOOKUP(D172,'Environnement,Contexte'!$B$4:$I$101,2,0),IFERROR(VLOOKUP(D172,'Sous-Traitants,Fournisseurs'!$B$4:$I$101,2,0),IFERROR(VLOOKUP(D172,'Scientifiques,Techniques'!$B$4:$I$101,2,0),IFERROR(VLOOKUP(D172,'Organisationnels,Humains'!$B$4:$I$101,2,0),""))))</f>
        <v/>
      </c>
      <c r="Q172" s="31" t="str">
        <f>IFERROR(VLOOKUP(D172,'Environnement,Contexte'!$B$4:$I$101,4,0),IFERROR(VLOOKUP(D172,'Sous-Traitants,Fournisseurs'!$B$4:$I$101,4,0),IFERROR(VLOOKUP(D172,'Scientifiques,Techniques'!$B$4:$I$101,4,0),IFERROR(VLOOKUP(D172,'Organisationnels,Humains'!$B$4:$I$101,4,0),""))))</f>
        <v/>
      </c>
      <c r="R172" s="31" t="str">
        <f>IFERROR(VLOOKUP(D172,'Environnement,Contexte'!$B$4:$I$101,3,0),IFERROR(VLOOKUP(D172,'Sous-Traitants,Fournisseurs'!$B$4:$I$101,3,0),IFERROR(VLOOKUP(D172,'Scientifiques,Techniques'!$B$4:$I$101,3,0),IFERROR(VLOOKUP(D172,'Organisationnels,Humains'!$B$4:$I$101,3,0),""))))</f>
        <v/>
      </c>
      <c r="S172" s="31" t="str">
        <f>MENU!$C$8</f>
        <v>WELDEC PSM</v>
      </c>
      <c r="T172" s="31" t="str">
        <f t="shared" si="45"/>
        <v/>
      </c>
    </row>
    <row r="173" spans="1:20" ht="15.75" x14ac:dyDescent="0.25">
      <c r="A173" s="2"/>
      <c r="B173" s="2"/>
      <c r="E173" s="91" t="str">
        <f>IFERROR(VLOOKUP(D173,'Environnement,Contexte'!$B$4:$M$101,12,0),IFERROR(VLOOKUP(D173,'Sous-Traitants,Fournisseurs'!$B$4:$M$101,12,0),IFERROR(VLOOKUP(D173,'Scientifiques,Techniques'!$B$4:$M$101,12,0),IFERROR(VLOOKUP(D173,'Organisationnels,Humains'!$B$4:$M$101,12,0),""))))</f>
        <v/>
      </c>
      <c r="F173" s="99" t="str">
        <f>IFERROR(VLOOKUP(D173,'Environnement,Contexte'!$B$4:$I$101,8,0),IFERROR(VLOOKUP(D173,'Sous-Traitants,Fournisseurs'!$B$4:$I$101,8,0),IFERROR(VLOOKUP(D173,'Scientifiques,Techniques'!$B$4:$I$101,8,0),IFERROR(VLOOKUP(D173,'Organisationnels,Humains'!$B$4:$I$101,8,0),""))))</f>
        <v/>
      </c>
      <c r="G173" s="114"/>
      <c r="M173" s="98"/>
      <c r="N173" s="98"/>
      <c r="P173" s="31" t="str">
        <f>IFERROR(VLOOKUP(D173,'Environnement,Contexte'!$B$4:$I$101,2,0),IFERROR(VLOOKUP(D173,'Sous-Traitants,Fournisseurs'!$B$4:$I$101,2,0),IFERROR(VLOOKUP(D173,'Scientifiques,Techniques'!$B$4:$I$101,2,0),IFERROR(VLOOKUP(D173,'Organisationnels,Humains'!$B$4:$I$101,2,0),""))))</f>
        <v/>
      </c>
      <c r="Q173" s="31" t="str">
        <f>IFERROR(VLOOKUP(D173,'Environnement,Contexte'!$B$4:$I$101,4,0),IFERROR(VLOOKUP(D173,'Sous-Traitants,Fournisseurs'!$B$4:$I$101,4,0),IFERROR(VLOOKUP(D173,'Scientifiques,Techniques'!$B$4:$I$101,4,0),IFERROR(VLOOKUP(D173,'Organisationnels,Humains'!$B$4:$I$101,4,0),""))))</f>
        <v/>
      </c>
      <c r="R173" s="31" t="str">
        <f>IFERROR(VLOOKUP(D173,'Environnement,Contexte'!$B$4:$I$101,3,0),IFERROR(VLOOKUP(D173,'Sous-Traitants,Fournisseurs'!$B$4:$I$101,3,0),IFERROR(VLOOKUP(D173,'Scientifiques,Techniques'!$B$4:$I$101,3,0),IFERROR(VLOOKUP(D173,'Organisationnels,Humains'!$B$4:$I$101,3,0),""))))</f>
        <v/>
      </c>
      <c r="S173" s="31" t="str">
        <f>MENU!$C$8</f>
        <v>WELDEC PSM</v>
      </c>
      <c r="T173" s="31" t="str">
        <f t="shared" si="45"/>
        <v/>
      </c>
    </row>
    <row r="174" spans="1:20" ht="15.75" x14ac:dyDescent="0.25">
      <c r="A174" s="2"/>
      <c r="B174" s="2"/>
      <c r="E174" s="91" t="str">
        <f>IFERROR(VLOOKUP(D174,'Environnement,Contexte'!$B$4:$M$101,12,0),IFERROR(VLOOKUP(D174,'Sous-Traitants,Fournisseurs'!$B$4:$M$101,12,0),IFERROR(VLOOKUP(D174,'Scientifiques,Techniques'!$B$4:$M$101,12,0),IFERROR(VLOOKUP(D174,'Organisationnels,Humains'!$B$4:$M$101,12,0),""))))</f>
        <v/>
      </c>
      <c r="F174" s="99" t="str">
        <f>IFERROR(VLOOKUP(D174,'Environnement,Contexte'!$B$4:$I$101,8,0),IFERROR(VLOOKUP(D174,'Sous-Traitants,Fournisseurs'!$B$4:$I$101,8,0),IFERROR(VLOOKUP(D174,'Scientifiques,Techniques'!$B$4:$I$101,8,0),IFERROR(VLOOKUP(D174,'Organisationnels,Humains'!$B$4:$I$101,8,0),""))))</f>
        <v/>
      </c>
      <c r="G174" s="114"/>
      <c r="M174" s="98"/>
      <c r="N174" s="98"/>
      <c r="P174" s="31" t="str">
        <f>IFERROR(VLOOKUP(D174,'Environnement,Contexte'!$B$4:$I$101,2,0),IFERROR(VLOOKUP(D174,'Sous-Traitants,Fournisseurs'!$B$4:$I$101,2,0),IFERROR(VLOOKUP(D174,'Scientifiques,Techniques'!$B$4:$I$101,2,0),IFERROR(VLOOKUP(D174,'Organisationnels,Humains'!$B$4:$I$101,2,0),""))))</f>
        <v/>
      </c>
      <c r="Q174" s="31" t="str">
        <f>IFERROR(VLOOKUP(D174,'Environnement,Contexte'!$B$4:$I$101,4,0),IFERROR(VLOOKUP(D174,'Sous-Traitants,Fournisseurs'!$B$4:$I$101,4,0),IFERROR(VLOOKUP(D174,'Scientifiques,Techniques'!$B$4:$I$101,4,0),IFERROR(VLOOKUP(D174,'Organisationnels,Humains'!$B$4:$I$101,4,0),""))))</f>
        <v/>
      </c>
      <c r="R174" s="31" t="str">
        <f>IFERROR(VLOOKUP(D174,'Environnement,Contexte'!$B$4:$I$101,3,0),IFERROR(VLOOKUP(D174,'Sous-Traitants,Fournisseurs'!$B$4:$I$101,3,0),IFERROR(VLOOKUP(D174,'Scientifiques,Techniques'!$B$4:$I$101,3,0),IFERROR(VLOOKUP(D174,'Organisationnels,Humains'!$B$4:$I$101,3,0),""))))</f>
        <v/>
      </c>
      <c r="S174" s="31" t="str">
        <f>MENU!$C$8</f>
        <v>WELDEC PSM</v>
      </c>
      <c r="T174" s="31" t="str">
        <f t="shared" si="45"/>
        <v/>
      </c>
    </row>
    <row r="175" spans="1:20" ht="15.75" x14ac:dyDescent="0.25">
      <c r="A175" s="2"/>
      <c r="B175" s="2"/>
      <c r="E175" s="91" t="str">
        <f>IFERROR(VLOOKUP(D175,'Environnement,Contexte'!$B$4:$M$101,12,0),IFERROR(VLOOKUP(D175,'Sous-Traitants,Fournisseurs'!$B$4:$M$101,12,0),IFERROR(VLOOKUP(D175,'Scientifiques,Techniques'!$B$4:$M$101,12,0),IFERROR(VLOOKUP(D175,'Organisationnels,Humains'!$B$4:$M$101,12,0),""))))</f>
        <v/>
      </c>
      <c r="F175" s="99" t="str">
        <f>IFERROR(VLOOKUP(D175,'Environnement,Contexte'!$B$4:$I$101,8,0),IFERROR(VLOOKUP(D175,'Sous-Traitants,Fournisseurs'!$B$4:$I$101,8,0),IFERROR(VLOOKUP(D175,'Scientifiques,Techniques'!$B$4:$I$101,8,0),IFERROR(VLOOKUP(D175,'Organisationnels,Humains'!$B$4:$I$101,8,0),""))))</f>
        <v/>
      </c>
      <c r="G175" s="114"/>
      <c r="M175" s="98"/>
      <c r="N175" s="98"/>
      <c r="P175" s="31" t="str">
        <f>IFERROR(VLOOKUP(D175,'Environnement,Contexte'!$B$4:$I$101,2,0),IFERROR(VLOOKUP(D175,'Sous-Traitants,Fournisseurs'!$B$4:$I$101,2,0),IFERROR(VLOOKUP(D175,'Scientifiques,Techniques'!$B$4:$I$101,2,0),IFERROR(VLOOKUP(D175,'Organisationnels,Humains'!$B$4:$I$101,2,0),""))))</f>
        <v/>
      </c>
      <c r="Q175" s="31" t="str">
        <f>IFERROR(VLOOKUP(D175,'Environnement,Contexte'!$B$4:$I$101,4,0),IFERROR(VLOOKUP(D175,'Sous-Traitants,Fournisseurs'!$B$4:$I$101,4,0),IFERROR(VLOOKUP(D175,'Scientifiques,Techniques'!$B$4:$I$101,4,0),IFERROR(VLOOKUP(D175,'Organisationnels,Humains'!$B$4:$I$101,4,0),""))))</f>
        <v/>
      </c>
      <c r="R175" s="31" t="str">
        <f>IFERROR(VLOOKUP(D175,'Environnement,Contexte'!$B$4:$I$101,3,0),IFERROR(VLOOKUP(D175,'Sous-Traitants,Fournisseurs'!$B$4:$I$101,3,0),IFERROR(VLOOKUP(D175,'Scientifiques,Techniques'!$B$4:$I$101,3,0),IFERROR(VLOOKUP(D175,'Organisationnels,Humains'!$B$4:$I$101,3,0),""))))</f>
        <v/>
      </c>
      <c r="S175" s="31" t="str">
        <f>MENU!$C$8</f>
        <v>WELDEC PSM</v>
      </c>
      <c r="T175" s="31" t="str">
        <f t="shared" si="45"/>
        <v/>
      </c>
    </row>
    <row r="176" spans="1:20" ht="15.75" x14ac:dyDescent="0.25">
      <c r="A176" s="2"/>
      <c r="B176" s="2"/>
      <c r="E176" s="91" t="str">
        <f>IFERROR(VLOOKUP(D176,'Environnement,Contexte'!$B$4:$M$101,12,0),IFERROR(VLOOKUP(D176,'Sous-Traitants,Fournisseurs'!$B$4:$M$101,12,0),IFERROR(VLOOKUP(D176,'Scientifiques,Techniques'!$B$4:$M$101,12,0),IFERROR(VLOOKUP(D176,'Organisationnels,Humains'!$B$4:$M$101,12,0),""))))</f>
        <v/>
      </c>
      <c r="F176" s="99" t="str">
        <f>IFERROR(VLOOKUP(D176,'Environnement,Contexte'!$B$4:$I$101,8,0),IFERROR(VLOOKUP(D176,'Sous-Traitants,Fournisseurs'!$B$4:$I$101,8,0),IFERROR(VLOOKUP(D176,'Scientifiques,Techniques'!$B$4:$I$101,8,0),IFERROR(VLOOKUP(D176,'Organisationnels,Humains'!$B$4:$I$101,8,0),""))))</f>
        <v/>
      </c>
      <c r="G176" s="114"/>
      <c r="M176" s="98"/>
      <c r="N176" s="98"/>
      <c r="P176" s="31" t="str">
        <f>IFERROR(VLOOKUP(D176,'Environnement,Contexte'!$B$4:$I$101,2,0),IFERROR(VLOOKUP(D176,'Sous-Traitants,Fournisseurs'!$B$4:$I$101,2,0),IFERROR(VLOOKUP(D176,'Scientifiques,Techniques'!$B$4:$I$101,2,0),IFERROR(VLOOKUP(D176,'Organisationnels,Humains'!$B$4:$I$101,2,0),""))))</f>
        <v/>
      </c>
      <c r="Q176" s="31" t="str">
        <f>IFERROR(VLOOKUP(D176,'Environnement,Contexte'!$B$4:$I$101,4,0),IFERROR(VLOOKUP(D176,'Sous-Traitants,Fournisseurs'!$B$4:$I$101,4,0),IFERROR(VLOOKUP(D176,'Scientifiques,Techniques'!$B$4:$I$101,4,0),IFERROR(VLOOKUP(D176,'Organisationnels,Humains'!$B$4:$I$101,4,0),""))))</f>
        <v/>
      </c>
      <c r="R176" s="31" t="str">
        <f>IFERROR(VLOOKUP(D176,'Environnement,Contexte'!$B$4:$I$101,3,0),IFERROR(VLOOKUP(D176,'Sous-Traitants,Fournisseurs'!$B$4:$I$101,3,0),IFERROR(VLOOKUP(D176,'Scientifiques,Techniques'!$B$4:$I$101,3,0),IFERROR(VLOOKUP(D176,'Organisationnels,Humains'!$B$4:$I$101,3,0),""))))</f>
        <v/>
      </c>
      <c r="S176" s="31" t="str">
        <f>MENU!$C$8</f>
        <v>WELDEC PSM</v>
      </c>
      <c r="T176" s="31" t="str">
        <f t="shared" si="45"/>
        <v/>
      </c>
    </row>
    <row r="177" spans="1:20" ht="15.75" x14ac:dyDescent="0.25">
      <c r="A177" s="2"/>
      <c r="B177" s="2"/>
      <c r="E177" s="91" t="str">
        <f>IFERROR(VLOOKUP(D177,'Environnement,Contexte'!$B$4:$M$101,12,0),IFERROR(VLOOKUP(D177,'Sous-Traitants,Fournisseurs'!$B$4:$M$101,12,0),IFERROR(VLOOKUP(D177,'Scientifiques,Techniques'!$B$4:$M$101,12,0),IFERROR(VLOOKUP(D177,'Organisationnels,Humains'!$B$4:$M$101,12,0),""))))</f>
        <v/>
      </c>
      <c r="F177" s="99" t="str">
        <f>IFERROR(VLOOKUP(D177,'Environnement,Contexte'!$B$4:$I$101,8,0),IFERROR(VLOOKUP(D177,'Sous-Traitants,Fournisseurs'!$B$4:$I$101,8,0),IFERROR(VLOOKUP(D177,'Scientifiques,Techniques'!$B$4:$I$101,8,0),IFERROR(VLOOKUP(D177,'Organisationnels,Humains'!$B$4:$I$101,8,0),""))))</f>
        <v/>
      </c>
      <c r="G177" s="114"/>
      <c r="M177" s="98"/>
      <c r="N177" s="98"/>
      <c r="P177" s="31" t="str">
        <f>IFERROR(VLOOKUP(D177,'Environnement,Contexte'!$B$4:$I$101,2,0),IFERROR(VLOOKUP(D177,'Sous-Traitants,Fournisseurs'!$B$4:$I$101,2,0),IFERROR(VLOOKUP(D177,'Scientifiques,Techniques'!$B$4:$I$101,2,0),IFERROR(VLOOKUP(D177,'Organisationnels,Humains'!$B$4:$I$101,2,0),""))))</f>
        <v/>
      </c>
      <c r="Q177" s="31" t="str">
        <f>IFERROR(VLOOKUP(D177,'Environnement,Contexte'!$B$4:$I$101,4,0),IFERROR(VLOOKUP(D177,'Sous-Traitants,Fournisseurs'!$B$4:$I$101,4,0),IFERROR(VLOOKUP(D177,'Scientifiques,Techniques'!$B$4:$I$101,4,0),IFERROR(VLOOKUP(D177,'Organisationnels,Humains'!$B$4:$I$101,4,0),""))))</f>
        <v/>
      </c>
      <c r="R177" s="31" t="str">
        <f>IFERROR(VLOOKUP(D177,'Environnement,Contexte'!$B$4:$I$101,3,0),IFERROR(VLOOKUP(D177,'Sous-Traitants,Fournisseurs'!$B$4:$I$101,3,0),IFERROR(VLOOKUP(D177,'Scientifiques,Techniques'!$B$4:$I$101,3,0),IFERROR(VLOOKUP(D177,'Organisationnels,Humains'!$B$4:$I$101,3,0),""))))</f>
        <v/>
      </c>
      <c r="S177" s="31" t="str">
        <f>MENU!$C$8</f>
        <v>WELDEC PSM</v>
      </c>
      <c r="T177" s="31" t="str">
        <f t="shared" si="45"/>
        <v/>
      </c>
    </row>
    <row r="178" spans="1:20" ht="15.75" x14ac:dyDescent="0.25">
      <c r="A178" s="2"/>
      <c r="B178" s="2"/>
      <c r="E178" s="91" t="str">
        <f>IFERROR(VLOOKUP(D178,'Environnement,Contexte'!$B$4:$M$101,12,0),IFERROR(VLOOKUP(D178,'Sous-Traitants,Fournisseurs'!$B$4:$M$101,12,0),IFERROR(VLOOKUP(D178,'Scientifiques,Techniques'!$B$4:$M$101,12,0),IFERROR(VLOOKUP(D178,'Organisationnels,Humains'!$B$4:$M$101,12,0),""))))</f>
        <v/>
      </c>
      <c r="F178" s="99" t="str">
        <f>IFERROR(VLOOKUP(D178,'Environnement,Contexte'!$B$4:$I$101,8,0),IFERROR(VLOOKUP(D178,'Sous-Traitants,Fournisseurs'!$B$4:$I$101,8,0),IFERROR(VLOOKUP(D178,'Scientifiques,Techniques'!$B$4:$I$101,8,0),IFERROR(VLOOKUP(D178,'Organisationnels,Humains'!$B$4:$I$101,8,0),""))))</f>
        <v/>
      </c>
      <c r="G178" s="114"/>
      <c r="M178" s="98"/>
      <c r="N178" s="98"/>
      <c r="P178" s="31" t="str">
        <f>IFERROR(VLOOKUP(D178,'Environnement,Contexte'!$B$4:$I$101,2,0),IFERROR(VLOOKUP(D178,'Sous-Traitants,Fournisseurs'!$B$4:$I$101,2,0),IFERROR(VLOOKUP(D178,'Scientifiques,Techniques'!$B$4:$I$101,2,0),IFERROR(VLOOKUP(D178,'Organisationnels,Humains'!$B$4:$I$101,2,0),""))))</f>
        <v/>
      </c>
      <c r="Q178" s="31" t="str">
        <f>IFERROR(VLOOKUP(D178,'Environnement,Contexte'!$B$4:$I$101,4,0),IFERROR(VLOOKUP(D178,'Sous-Traitants,Fournisseurs'!$B$4:$I$101,4,0),IFERROR(VLOOKUP(D178,'Scientifiques,Techniques'!$B$4:$I$101,4,0),IFERROR(VLOOKUP(D178,'Organisationnels,Humains'!$B$4:$I$101,4,0),""))))</f>
        <v/>
      </c>
      <c r="R178" s="31" t="str">
        <f>IFERROR(VLOOKUP(D178,'Environnement,Contexte'!$B$4:$I$101,3,0),IFERROR(VLOOKUP(D178,'Sous-Traitants,Fournisseurs'!$B$4:$I$101,3,0),IFERROR(VLOOKUP(D178,'Scientifiques,Techniques'!$B$4:$I$101,3,0),IFERROR(VLOOKUP(D178,'Organisationnels,Humains'!$B$4:$I$101,3,0),""))))</f>
        <v/>
      </c>
      <c r="S178" s="31" t="str">
        <f>MENU!$C$8</f>
        <v>WELDEC PSM</v>
      </c>
      <c r="T178" s="31" t="str">
        <f t="shared" si="45"/>
        <v/>
      </c>
    </row>
    <row r="179" spans="1:20" ht="15.75" x14ac:dyDescent="0.25">
      <c r="A179" s="2"/>
      <c r="B179" s="2"/>
      <c r="E179" s="91" t="str">
        <f>IFERROR(VLOOKUP(D179,'Environnement,Contexte'!$B$4:$M$101,12,0),IFERROR(VLOOKUP(D179,'Sous-Traitants,Fournisseurs'!$B$4:$M$101,12,0),IFERROR(VLOOKUP(D179,'Scientifiques,Techniques'!$B$4:$M$101,12,0),IFERROR(VLOOKUP(D179,'Organisationnels,Humains'!$B$4:$M$101,12,0),""))))</f>
        <v/>
      </c>
      <c r="F179" s="99" t="str">
        <f>IFERROR(VLOOKUP(D179,'Environnement,Contexte'!$B$4:$I$101,8,0),IFERROR(VLOOKUP(D179,'Sous-Traitants,Fournisseurs'!$B$4:$I$101,8,0),IFERROR(VLOOKUP(D179,'Scientifiques,Techniques'!$B$4:$I$101,8,0),IFERROR(VLOOKUP(D179,'Organisationnels,Humains'!$B$4:$I$101,8,0),""))))</f>
        <v/>
      </c>
      <c r="G179" s="114"/>
      <c r="M179" s="98"/>
      <c r="N179" s="98"/>
      <c r="P179" s="31" t="str">
        <f>IFERROR(VLOOKUP(D179,'Environnement,Contexte'!$B$4:$I$101,2,0),IFERROR(VLOOKUP(D179,'Sous-Traitants,Fournisseurs'!$B$4:$I$101,2,0),IFERROR(VLOOKUP(D179,'Scientifiques,Techniques'!$B$4:$I$101,2,0),IFERROR(VLOOKUP(D179,'Organisationnels,Humains'!$B$4:$I$101,2,0),""))))</f>
        <v/>
      </c>
      <c r="Q179" s="31" t="str">
        <f>IFERROR(VLOOKUP(D179,'Environnement,Contexte'!$B$4:$I$101,4,0),IFERROR(VLOOKUP(D179,'Sous-Traitants,Fournisseurs'!$B$4:$I$101,4,0),IFERROR(VLOOKUP(D179,'Scientifiques,Techniques'!$B$4:$I$101,4,0),IFERROR(VLOOKUP(D179,'Organisationnels,Humains'!$B$4:$I$101,4,0),""))))</f>
        <v/>
      </c>
      <c r="R179" s="31" t="str">
        <f>IFERROR(VLOOKUP(D179,'Environnement,Contexte'!$B$4:$I$101,3,0),IFERROR(VLOOKUP(D179,'Sous-Traitants,Fournisseurs'!$B$4:$I$101,3,0),IFERROR(VLOOKUP(D179,'Scientifiques,Techniques'!$B$4:$I$101,3,0),IFERROR(VLOOKUP(D179,'Organisationnels,Humains'!$B$4:$I$101,3,0),""))))</f>
        <v/>
      </c>
      <c r="S179" s="31" t="str">
        <f>MENU!$C$8</f>
        <v>WELDEC PSM</v>
      </c>
      <c r="T179" s="31" t="str">
        <f t="shared" si="45"/>
        <v/>
      </c>
    </row>
    <row r="180" spans="1:20" ht="15.75" x14ac:dyDescent="0.25">
      <c r="A180" s="2"/>
      <c r="B180" s="2"/>
      <c r="E180" s="91" t="str">
        <f>IFERROR(VLOOKUP(D180,'Environnement,Contexte'!$B$4:$M$101,12,0),IFERROR(VLOOKUP(D180,'Sous-Traitants,Fournisseurs'!$B$4:$M$101,12,0),IFERROR(VLOOKUP(D180,'Scientifiques,Techniques'!$B$4:$M$101,12,0),IFERROR(VLOOKUP(D180,'Organisationnels,Humains'!$B$4:$M$101,12,0),""))))</f>
        <v/>
      </c>
      <c r="F180" s="99" t="str">
        <f>IFERROR(VLOOKUP(D180,'Environnement,Contexte'!$B$4:$I$101,8,0),IFERROR(VLOOKUP(D180,'Sous-Traitants,Fournisseurs'!$B$4:$I$101,8,0),IFERROR(VLOOKUP(D180,'Scientifiques,Techniques'!$B$4:$I$101,8,0),IFERROR(VLOOKUP(D180,'Organisationnels,Humains'!$B$4:$I$101,8,0),""))))</f>
        <v/>
      </c>
      <c r="G180" s="114"/>
      <c r="M180" s="98"/>
      <c r="N180" s="98"/>
      <c r="P180" s="31" t="str">
        <f>IFERROR(VLOOKUP(D180,'Environnement,Contexte'!$B$4:$I$101,2,0),IFERROR(VLOOKUP(D180,'Sous-Traitants,Fournisseurs'!$B$4:$I$101,2,0),IFERROR(VLOOKUP(D180,'Scientifiques,Techniques'!$B$4:$I$101,2,0),IFERROR(VLOOKUP(D180,'Organisationnels,Humains'!$B$4:$I$101,2,0),""))))</f>
        <v/>
      </c>
      <c r="Q180" s="31" t="str">
        <f>IFERROR(VLOOKUP(D180,'Environnement,Contexte'!$B$4:$I$101,4,0),IFERROR(VLOOKUP(D180,'Sous-Traitants,Fournisseurs'!$B$4:$I$101,4,0),IFERROR(VLOOKUP(D180,'Scientifiques,Techniques'!$B$4:$I$101,4,0),IFERROR(VLOOKUP(D180,'Organisationnels,Humains'!$B$4:$I$101,4,0),""))))</f>
        <v/>
      </c>
      <c r="R180" s="31" t="str">
        <f>IFERROR(VLOOKUP(D180,'Environnement,Contexte'!$B$4:$I$101,3,0),IFERROR(VLOOKUP(D180,'Sous-Traitants,Fournisseurs'!$B$4:$I$101,3,0),IFERROR(VLOOKUP(D180,'Scientifiques,Techniques'!$B$4:$I$101,3,0),IFERROR(VLOOKUP(D180,'Organisationnels,Humains'!$B$4:$I$101,3,0),""))))</f>
        <v/>
      </c>
      <c r="S180" s="31" t="str">
        <f>MENU!$C$8</f>
        <v>WELDEC PSM</v>
      </c>
      <c r="T180" s="31" t="str">
        <f t="shared" si="45"/>
        <v/>
      </c>
    </row>
    <row r="181" spans="1:20" ht="15.75" x14ac:dyDescent="0.25">
      <c r="A181" s="2"/>
      <c r="B181" s="2"/>
      <c r="E181" s="91" t="str">
        <f>IFERROR(VLOOKUP(D181,'Environnement,Contexte'!$B$4:$M$101,12,0),IFERROR(VLOOKUP(D181,'Sous-Traitants,Fournisseurs'!$B$4:$M$101,12,0),IFERROR(VLOOKUP(D181,'Scientifiques,Techniques'!$B$4:$M$101,12,0),IFERROR(VLOOKUP(D181,'Organisationnels,Humains'!$B$4:$M$101,12,0),""))))</f>
        <v/>
      </c>
      <c r="F181" s="99" t="str">
        <f>IFERROR(VLOOKUP(D181,'Environnement,Contexte'!$B$4:$I$101,8,0),IFERROR(VLOOKUP(D181,'Sous-Traitants,Fournisseurs'!$B$4:$I$101,8,0),IFERROR(VLOOKUP(D181,'Scientifiques,Techniques'!$B$4:$I$101,8,0),IFERROR(VLOOKUP(D181,'Organisationnels,Humains'!$B$4:$I$101,8,0),""))))</f>
        <v/>
      </c>
      <c r="G181" s="114"/>
      <c r="M181" s="98"/>
      <c r="N181" s="98"/>
      <c r="P181" s="31" t="str">
        <f>IFERROR(VLOOKUP(D181,'Environnement,Contexte'!$B$4:$I$101,2,0),IFERROR(VLOOKUP(D181,'Sous-Traitants,Fournisseurs'!$B$4:$I$101,2,0),IFERROR(VLOOKUP(D181,'Scientifiques,Techniques'!$B$4:$I$101,2,0),IFERROR(VLOOKUP(D181,'Organisationnels,Humains'!$B$4:$I$101,2,0),""))))</f>
        <v/>
      </c>
      <c r="Q181" s="31" t="str">
        <f>IFERROR(VLOOKUP(D181,'Environnement,Contexte'!$B$4:$I$101,4,0),IFERROR(VLOOKUP(D181,'Sous-Traitants,Fournisseurs'!$B$4:$I$101,4,0),IFERROR(VLOOKUP(D181,'Scientifiques,Techniques'!$B$4:$I$101,4,0),IFERROR(VLOOKUP(D181,'Organisationnels,Humains'!$B$4:$I$101,4,0),""))))</f>
        <v/>
      </c>
      <c r="R181" s="31" t="str">
        <f>IFERROR(VLOOKUP(D181,'Environnement,Contexte'!$B$4:$I$101,3,0),IFERROR(VLOOKUP(D181,'Sous-Traitants,Fournisseurs'!$B$4:$I$101,3,0),IFERROR(VLOOKUP(D181,'Scientifiques,Techniques'!$B$4:$I$101,3,0),IFERROR(VLOOKUP(D181,'Organisationnels,Humains'!$B$4:$I$101,3,0),""))))</f>
        <v/>
      </c>
      <c r="S181" s="31" t="str">
        <f>MENU!$C$8</f>
        <v>WELDEC PSM</v>
      </c>
      <c r="T181" s="31" t="str">
        <f t="shared" si="45"/>
        <v/>
      </c>
    </row>
    <row r="182" spans="1:20" ht="15.75" x14ac:dyDescent="0.25">
      <c r="A182" s="2"/>
      <c r="B182" s="2"/>
      <c r="E182" s="91" t="str">
        <f>IFERROR(VLOOKUP(D182,'Environnement,Contexte'!$B$4:$M$101,12,0),IFERROR(VLOOKUP(D182,'Sous-Traitants,Fournisseurs'!$B$4:$M$101,12,0),IFERROR(VLOOKUP(D182,'Scientifiques,Techniques'!$B$4:$M$101,12,0),IFERROR(VLOOKUP(D182,'Organisationnels,Humains'!$B$4:$M$101,12,0),""))))</f>
        <v/>
      </c>
      <c r="F182" s="99" t="str">
        <f>IFERROR(VLOOKUP(D182,'Environnement,Contexte'!$B$4:$I$101,8,0),IFERROR(VLOOKUP(D182,'Sous-Traitants,Fournisseurs'!$B$4:$I$101,8,0),IFERROR(VLOOKUP(D182,'Scientifiques,Techniques'!$B$4:$I$101,8,0),IFERROR(VLOOKUP(D182,'Organisationnels,Humains'!$B$4:$I$101,8,0),""))))</f>
        <v/>
      </c>
      <c r="M182" s="98"/>
      <c r="N182" s="98"/>
      <c r="P182" s="31" t="str">
        <f>IFERROR(VLOOKUP(D182,'Environnement,Contexte'!$B$4:$I$101,2,0),IFERROR(VLOOKUP(D182,'Sous-Traitants,Fournisseurs'!$B$4:$I$101,2,0),IFERROR(VLOOKUP(D182,'Scientifiques,Techniques'!$B$4:$I$101,2,0),IFERROR(VLOOKUP(D182,'Organisationnels,Humains'!$B$4:$I$101,2,0),""))))</f>
        <v/>
      </c>
      <c r="Q182" s="31" t="str">
        <f>IFERROR(VLOOKUP(D182,'Environnement,Contexte'!$B$4:$I$101,4,0),IFERROR(VLOOKUP(D182,'Sous-Traitants,Fournisseurs'!$B$4:$I$101,4,0),IFERROR(VLOOKUP(D182,'Scientifiques,Techniques'!$B$4:$I$101,4,0),IFERROR(VLOOKUP(D182,'Organisationnels,Humains'!$B$4:$I$101,4,0),""))))</f>
        <v/>
      </c>
      <c r="R182" s="31" t="str">
        <f>IFERROR(VLOOKUP(D182,'Environnement,Contexte'!$B$4:$I$101,3,0),IFERROR(VLOOKUP(D182,'Sous-Traitants,Fournisseurs'!$B$4:$I$101,3,0),IFERROR(VLOOKUP(D182,'Scientifiques,Techniques'!$B$4:$I$101,3,0),IFERROR(VLOOKUP(D182,'Organisationnels,Humains'!$B$4:$I$101,3,0),""))))</f>
        <v/>
      </c>
      <c r="S182" s="31" t="str">
        <f>MENU!$C$8</f>
        <v>WELDEC PSM</v>
      </c>
      <c r="T182" s="31" t="str">
        <f t="shared" si="45"/>
        <v/>
      </c>
    </row>
    <row r="183" spans="1:20" ht="15.75" x14ac:dyDescent="0.25">
      <c r="A183" s="2"/>
      <c r="B183" s="2"/>
      <c r="E183" s="91" t="str">
        <f>IFERROR(VLOOKUP(D183,'Environnement,Contexte'!$B$4:$M$101,12,0),IFERROR(VLOOKUP(D183,'Sous-Traitants,Fournisseurs'!$B$4:$M$101,12,0),IFERROR(VLOOKUP(D183,'Scientifiques,Techniques'!$B$4:$M$101,12,0),IFERROR(VLOOKUP(D183,'Organisationnels,Humains'!$B$4:$M$101,12,0),""))))</f>
        <v/>
      </c>
      <c r="F183" s="99" t="str">
        <f>IFERROR(VLOOKUP(D183,'Environnement,Contexte'!$B$4:$I$101,8,0),IFERROR(VLOOKUP(D183,'Sous-Traitants,Fournisseurs'!$B$4:$I$101,8,0),IFERROR(VLOOKUP(D183,'Scientifiques,Techniques'!$B$4:$I$101,8,0),IFERROR(VLOOKUP(D183,'Organisationnels,Humains'!$B$4:$I$101,8,0),""))))</f>
        <v/>
      </c>
      <c r="M183" s="98"/>
      <c r="N183" s="98"/>
      <c r="P183" s="31" t="str">
        <f>IFERROR(VLOOKUP(D183,'Environnement,Contexte'!$B$4:$I$101,2,0),IFERROR(VLOOKUP(D183,'Sous-Traitants,Fournisseurs'!$B$4:$I$101,2,0),IFERROR(VLOOKUP(D183,'Scientifiques,Techniques'!$B$4:$I$101,2,0),IFERROR(VLOOKUP(D183,'Organisationnels,Humains'!$B$4:$I$101,2,0),""))))</f>
        <v/>
      </c>
      <c r="Q183" s="31" t="str">
        <f>IFERROR(VLOOKUP(D183,'Environnement,Contexte'!$B$4:$I$101,4,0),IFERROR(VLOOKUP(D183,'Sous-Traitants,Fournisseurs'!$B$4:$I$101,4,0),IFERROR(VLOOKUP(D183,'Scientifiques,Techniques'!$B$4:$I$101,4,0),IFERROR(VLOOKUP(D183,'Organisationnels,Humains'!$B$4:$I$101,4,0),""))))</f>
        <v/>
      </c>
      <c r="R183" s="31" t="str">
        <f>IFERROR(VLOOKUP(D183,'Environnement,Contexte'!$B$4:$I$101,3,0),IFERROR(VLOOKUP(D183,'Sous-Traitants,Fournisseurs'!$B$4:$I$101,3,0),IFERROR(VLOOKUP(D183,'Scientifiques,Techniques'!$B$4:$I$101,3,0),IFERROR(VLOOKUP(D183,'Organisationnels,Humains'!$B$4:$I$101,3,0),""))))</f>
        <v/>
      </c>
      <c r="S183" s="31" t="str">
        <f>MENU!$C$8</f>
        <v>WELDEC PSM</v>
      </c>
      <c r="T183" s="31" t="str">
        <f t="shared" si="45"/>
        <v/>
      </c>
    </row>
    <row r="184" spans="1:20" ht="15.75" x14ac:dyDescent="0.25">
      <c r="A184" s="2"/>
      <c r="B184" s="2"/>
      <c r="F184" s="99" t="str">
        <f>IFERROR(VLOOKUP(D184,'Environnement,Contexte'!$B$4:$I$101,8,0),IFERROR(VLOOKUP(D184,'Sous-Traitants,Fournisseurs'!$B$4:$I$101,8,0),IFERROR(VLOOKUP(D184,'Scientifiques,Techniques'!$B$4:$I$101,8,0),IFERROR(VLOOKUP(D184,'Organisationnels,Humains'!$B$4:$I$101,8,0),""))))</f>
        <v/>
      </c>
      <c r="M184" s="98"/>
      <c r="N184" s="98"/>
      <c r="P184" s="31" t="str">
        <f>IFERROR(VLOOKUP(D184,'Environnement,Contexte'!$B$4:$I$101,2,0),IFERROR(VLOOKUP(D184,'Sous-Traitants,Fournisseurs'!$B$4:$I$101,2,0),IFERROR(VLOOKUP(D184,'Scientifiques,Techniques'!$B$4:$I$101,2,0),IFERROR(VLOOKUP(D184,'Organisationnels,Humains'!$B$4:$I$101,2,0),""))))</f>
        <v/>
      </c>
      <c r="Q184" s="31" t="str">
        <f>IFERROR(VLOOKUP(D184,'Environnement,Contexte'!$B$4:$I$101,4,0),IFERROR(VLOOKUP(D184,'Sous-Traitants,Fournisseurs'!$B$4:$I$101,4,0),IFERROR(VLOOKUP(D184,'Scientifiques,Techniques'!$B$4:$I$101,4,0),IFERROR(VLOOKUP(D184,'Organisationnels,Humains'!$B$4:$I$101,4,0),""))))</f>
        <v/>
      </c>
      <c r="R184" s="31" t="str">
        <f>IFERROR(VLOOKUP(D184,'Environnement,Contexte'!$B$4:$I$101,3,0),IFERROR(VLOOKUP(D184,'Sous-Traitants,Fournisseurs'!$B$4:$I$101,3,0),IFERROR(VLOOKUP(D184,'Scientifiques,Techniques'!$B$4:$I$101,3,0),IFERROR(VLOOKUP(D184,'Organisationnels,Humains'!$B$4:$I$101,3,0),""))))</f>
        <v/>
      </c>
      <c r="S184" s="31" t="str">
        <f>MENU!$C$8</f>
        <v>WELDEC PSM</v>
      </c>
      <c r="T184" s="31" t="str">
        <f t="shared" si="45"/>
        <v/>
      </c>
    </row>
    <row r="185" spans="1:20" ht="15.75" x14ac:dyDescent="0.25">
      <c r="A185" s="2"/>
      <c r="B185" s="2"/>
      <c r="F185" s="99" t="str">
        <f>IFERROR(VLOOKUP(D185,'Environnement,Contexte'!$B$4:$I$101,8,0),IFERROR(VLOOKUP(D185,'Sous-Traitants,Fournisseurs'!$B$4:$I$101,8,0),IFERROR(VLOOKUP(D185,'Scientifiques,Techniques'!$B$4:$I$101,8,0),IFERROR(VLOOKUP(D185,'Organisationnels,Humains'!$B$4:$I$101,8,0),""))))</f>
        <v/>
      </c>
      <c r="M185" s="98"/>
      <c r="N185" s="98"/>
      <c r="P185" s="31" t="str">
        <f>IFERROR(VLOOKUP(D185,'Environnement,Contexte'!$B$4:$I$101,2,0),IFERROR(VLOOKUP(D185,'Sous-Traitants,Fournisseurs'!$B$4:$I$101,2,0),IFERROR(VLOOKUP(D185,'Scientifiques,Techniques'!$B$4:$I$101,2,0),IFERROR(VLOOKUP(D185,'Organisationnels,Humains'!$B$4:$I$101,2,0),""))))</f>
        <v/>
      </c>
      <c r="Q185" s="31" t="str">
        <f>IFERROR(VLOOKUP(D185,'Environnement,Contexte'!$B$4:$I$101,4,0),IFERROR(VLOOKUP(D185,'Sous-Traitants,Fournisseurs'!$B$4:$I$101,4,0),IFERROR(VLOOKUP(D185,'Scientifiques,Techniques'!$B$4:$I$101,4,0),IFERROR(VLOOKUP(D185,'Organisationnels,Humains'!$B$4:$I$101,4,0),""))))</f>
        <v/>
      </c>
      <c r="R185" s="31" t="str">
        <f>IFERROR(VLOOKUP(D185,'Environnement,Contexte'!$B$4:$I$101,3,0),IFERROR(VLOOKUP(D185,'Sous-Traitants,Fournisseurs'!$B$4:$I$101,3,0),IFERROR(VLOOKUP(D185,'Scientifiques,Techniques'!$B$4:$I$101,3,0),IFERROR(VLOOKUP(D185,'Organisationnels,Humains'!$B$4:$I$101,3,0),""))))</f>
        <v/>
      </c>
      <c r="S185" s="31" t="str">
        <f>MENU!$C$8</f>
        <v>WELDEC PSM</v>
      </c>
      <c r="T185" s="31" t="str">
        <f t="shared" si="45"/>
        <v/>
      </c>
    </row>
    <row r="186" spans="1:20" ht="15.75" x14ac:dyDescent="0.25">
      <c r="A186" s="2"/>
      <c r="B186" s="2"/>
      <c r="F186" s="99" t="str">
        <f>IFERROR(VLOOKUP(D186,'Environnement,Contexte'!$B$4:$I$101,8,0),IFERROR(VLOOKUP(D186,'Sous-Traitants,Fournisseurs'!$B$4:$I$101,8,0),IFERROR(VLOOKUP(D186,'Scientifiques,Techniques'!$B$4:$I$101,8,0),IFERROR(VLOOKUP(D186,'Organisationnels,Humains'!$B$4:$I$101,8,0),""))))</f>
        <v/>
      </c>
      <c r="M186" s="98"/>
      <c r="N186" s="98"/>
      <c r="P186" s="31" t="str">
        <f>IFERROR(VLOOKUP(D186,'Environnement,Contexte'!$B$4:$I$101,2,0),IFERROR(VLOOKUP(D186,'Sous-Traitants,Fournisseurs'!$B$4:$I$101,2,0),IFERROR(VLOOKUP(D186,'Scientifiques,Techniques'!$B$4:$I$101,2,0),IFERROR(VLOOKUP(D186,'Organisationnels,Humains'!$B$4:$I$101,2,0),""))))</f>
        <v/>
      </c>
      <c r="Q186" s="31" t="str">
        <f>IFERROR(VLOOKUP(D186,'Environnement,Contexte'!$B$4:$I$101,4,0),IFERROR(VLOOKUP(D186,'Sous-Traitants,Fournisseurs'!$B$4:$I$101,4,0),IFERROR(VLOOKUP(D186,'Scientifiques,Techniques'!$B$4:$I$101,4,0),IFERROR(VLOOKUP(D186,'Organisationnels,Humains'!$B$4:$I$101,4,0),""))))</f>
        <v/>
      </c>
      <c r="R186" s="31" t="str">
        <f>IFERROR(VLOOKUP(D186,'Environnement,Contexte'!$B$4:$I$101,3,0),IFERROR(VLOOKUP(D186,'Sous-Traitants,Fournisseurs'!$B$4:$I$101,3,0),IFERROR(VLOOKUP(D186,'Scientifiques,Techniques'!$B$4:$I$101,3,0),IFERROR(VLOOKUP(D186,'Organisationnels,Humains'!$B$4:$I$101,3,0),""))))</f>
        <v/>
      </c>
      <c r="S186" s="31" t="str">
        <f>MENU!$C$8</f>
        <v>WELDEC PSM</v>
      </c>
      <c r="T186" s="31" t="str">
        <f t="shared" si="45"/>
        <v/>
      </c>
    </row>
    <row r="187" spans="1:20" ht="15.75" x14ac:dyDescent="0.25">
      <c r="A187" s="2"/>
      <c r="B187" s="2"/>
      <c r="F187" s="99" t="str">
        <f>IFERROR(VLOOKUP(D187,'Environnement,Contexte'!$B$4:$I$101,8,0),IFERROR(VLOOKUP(D187,'Sous-Traitants,Fournisseurs'!$B$4:$I$101,8,0),IFERROR(VLOOKUP(D187,'Scientifiques,Techniques'!$B$4:$I$101,8,0),IFERROR(VLOOKUP(D187,'Organisationnels,Humains'!$B$4:$I$101,8,0),""))))</f>
        <v/>
      </c>
      <c r="M187" s="98"/>
      <c r="N187" s="98"/>
      <c r="P187" s="31" t="str">
        <f>IFERROR(VLOOKUP(D187,'Environnement,Contexte'!$B$4:$I$101,2,0),IFERROR(VLOOKUP(D187,'Sous-Traitants,Fournisseurs'!$B$4:$I$101,2,0),IFERROR(VLOOKUP(D187,'Scientifiques,Techniques'!$B$4:$I$101,2,0),IFERROR(VLOOKUP(D187,'Organisationnels,Humains'!$B$4:$I$101,2,0),""))))</f>
        <v/>
      </c>
      <c r="Q187" s="31" t="str">
        <f>IFERROR(VLOOKUP(D187,'Environnement,Contexte'!$B$4:$I$101,4,0),IFERROR(VLOOKUP(D187,'Sous-Traitants,Fournisseurs'!$B$4:$I$101,4,0),IFERROR(VLOOKUP(D187,'Scientifiques,Techniques'!$B$4:$I$101,4,0),IFERROR(VLOOKUP(D187,'Organisationnels,Humains'!$B$4:$I$101,4,0),""))))</f>
        <v/>
      </c>
      <c r="R187" s="31" t="str">
        <f>IFERROR(VLOOKUP(D187,'Environnement,Contexte'!$B$4:$I$101,3,0),IFERROR(VLOOKUP(D187,'Sous-Traitants,Fournisseurs'!$B$4:$I$101,3,0),IFERROR(VLOOKUP(D187,'Scientifiques,Techniques'!$B$4:$I$101,3,0),IFERROR(VLOOKUP(D187,'Organisationnels,Humains'!$B$4:$I$101,3,0),""))))</f>
        <v/>
      </c>
      <c r="S187" s="31" t="str">
        <f>MENU!$C$8</f>
        <v>WELDEC PSM</v>
      </c>
      <c r="T187" s="31" t="str">
        <f t="shared" si="45"/>
        <v/>
      </c>
    </row>
    <row r="188" spans="1:20" ht="15.75" x14ac:dyDescent="0.25">
      <c r="A188" s="2"/>
      <c r="B188" s="2"/>
      <c r="F188" s="99" t="str">
        <f>IFERROR(VLOOKUP(D188,'Environnement,Contexte'!$B$4:$I$101,8,0),IFERROR(VLOOKUP(D188,'Sous-Traitants,Fournisseurs'!$B$4:$I$101,8,0),IFERROR(VLOOKUP(D188,'Scientifiques,Techniques'!$B$4:$I$101,8,0),IFERROR(VLOOKUP(D188,'Organisationnels,Humains'!$B$4:$I$101,8,0),""))))</f>
        <v/>
      </c>
      <c r="M188" s="98"/>
      <c r="N188" s="98"/>
      <c r="P188" s="31" t="str">
        <f>IFERROR(VLOOKUP(D188,'Environnement,Contexte'!$B$4:$I$101,2,0),IFERROR(VLOOKUP(D188,'Sous-Traitants,Fournisseurs'!$B$4:$I$101,2,0),IFERROR(VLOOKUP(D188,'Scientifiques,Techniques'!$B$4:$I$101,2,0),IFERROR(VLOOKUP(D188,'Organisationnels,Humains'!$B$4:$I$101,2,0),""))))</f>
        <v/>
      </c>
      <c r="Q188" s="31" t="str">
        <f>IFERROR(VLOOKUP(D188,'Environnement,Contexte'!$B$4:$I$101,4,0),IFERROR(VLOOKUP(D188,'Sous-Traitants,Fournisseurs'!$B$4:$I$101,4,0),IFERROR(VLOOKUP(D188,'Scientifiques,Techniques'!$B$4:$I$101,4,0),IFERROR(VLOOKUP(D188,'Organisationnels,Humains'!$B$4:$I$101,4,0),""))))</f>
        <v/>
      </c>
      <c r="R188" s="31" t="str">
        <f>IFERROR(VLOOKUP(D188,'Environnement,Contexte'!$B$4:$I$101,3,0),IFERROR(VLOOKUP(D188,'Sous-Traitants,Fournisseurs'!$B$4:$I$101,3,0),IFERROR(VLOOKUP(D188,'Scientifiques,Techniques'!$B$4:$I$101,3,0),IFERROR(VLOOKUP(D188,'Organisationnels,Humains'!$B$4:$I$101,3,0),""))))</f>
        <v/>
      </c>
      <c r="S188" s="31" t="str">
        <f>MENU!$C$8</f>
        <v>WELDEC PSM</v>
      </c>
      <c r="T188" s="31" t="str">
        <f t="shared" si="45"/>
        <v/>
      </c>
    </row>
    <row r="189" spans="1:20" ht="15.75" x14ac:dyDescent="0.25">
      <c r="A189" s="2"/>
      <c r="B189" s="2"/>
      <c r="F189" s="99" t="str">
        <f>IFERROR(VLOOKUP(D189,'Environnement,Contexte'!$B$4:$I$101,8,0),IFERROR(VLOOKUP(D189,'Sous-Traitants,Fournisseurs'!$B$4:$I$101,8,0),IFERROR(VLOOKUP(D189,'Scientifiques,Techniques'!$B$4:$I$101,8,0),IFERROR(VLOOKUP(D189,'Organisationnels,Humains'!$B$4:$I$101,8,0),""))))</f>
        <v/>
      </c>
      <c r="M189" s="98"/>
      <c r="N189" s="98"/>
      <c r="P189" s="31" t="str">
        <f>IFERROR(VLOOKUP(D189,'Environnement,Contexte'!$B$4:$I$101,2,0),IFERROR(VLOOKUP(D189,'Sous-Traitants,Fournisseurs'!$B$4:$I$101,2,0),IFERROR(VLOOKUP(D189,'Scientifiques,Techniques'!$B$4:$I$101,2,0),IFERROR(VLOOKUP(D189,'Organisationnels,Humains'!$B$4:$I$101,2,0),""))))</f>
        <v/>
      </c>
      <c r="Q189" s="31" t="str">
        <f>IFERROR(VLOOKUP(D189,'Environnement,Contexte'!$B$4:$I$101,4,0),IFERROR(VLOOKUP(D189,'Sous-Traitants,Fournisseurs'!$B$4:$I$101,4,0),IFERROR(VLOOKUP(D189,'Scientifiques,Techniques'!$B$4:$I$101,4,0),IFERROR(VLOOKUP(D189,'Organisationnels,Humains'!$B$4:$I$101,4,0),""))))</f>
        <v/>
      </c>
      <c r="R189" s="31" t="str">
        <f>IFERROR(VLOOKUP(D189,'Environnement,Contexte'!$B$4:$I$101,3,0),IFERROR(VLOOKUP(D189,'Sous-Traitants,Fournisseurs'!$B$4:$I$101,3,0),IFERROR(VLOOKUP(D189,'Scientifiques,Techniques'!$B$4:$I$101,3,0),IFERROR(VLOOKUP(D189,'Organisationnels,Humains'!$B$4:$I$101,3,0),""))))</f>
        <v/>
      </c>
      <c r="S189" s="31" t="str">
        <f>MENU!$C$8</f>
        <v>WELDEC PSM</v>
      </c>
      <c r="T189" s="31" t="str">
        <f t="shared" si="45"/>
        <v/>
      </c>
    </row>
    <row r="190" spans="1:20" ht="15.75" x14ac:dyDescent="0.25">
      <c r="A190" s="2"/>
      <c r="B190" s="2"/>
      <c r="F190" s="99" t="str">
        <f>IFERROR(VLOOKUP(D190,'Environnement,Contexte'!$B$4:$I$101,8,0),IFERROR(VLOOKUP(D190,'Sous-Traitants,Fournisseurs'!$B$4:$I$101,8,0),IFERROR(VLOOKUP(D190,'Scientifiques,Techniques'!$B$4:$I$101,8,0),IFERROR(VLOOKUP(D190,'Organisationnels,Humains'!$B$4:$I$101,8,0),""))))</f>
        <v/>
      </c>
      <c r="M190" s="98"/>
      <c r="N190" s="98"/>
      <c r="P190" s="31" t="str">
        <f>IFERROR(VLOOKUP(D190,'Environnement,Contexte'!$B$4:$I$101,2,0),IFERROR(VLOOKUP(D190,'Sous-Traitants,Fournisseurs'!$B$4:$I$101,2,0),IFERROR(VLOOKUP(D190,'Scientifiques,Techniques'!$B$4:$I$101,2,0),IFERROR(VLOOKUP(D190,'Organisationnels,Humains'!$B$4:$I$101,2,0),""))))</f>
        <v/>
      </c>
      <c r="Q190" s="31" t="str">
        <f>IFERROR(VLOOKUP(D190,'Environnement,Contexte'!$B$4:$I$101,4,0),IFERROR(VLOOKUP(D190,'Sous-Traitants,Fournisseurs'!$B$4:$I$101,4,0),IFERROR(VLOOKUP(D190,'Scientifiques,Techniques'!$B$4:$I$101,4,0),IFERROR(VLOOKUP(D190,'Organisationnels,Humains'!$B$4:$I$101,4,0),""))))</f>
        <v/>
      </c>
      <c r="R190" s="31" t="str">
        <f>IFERROR(VLOOKUP(D190,'Environnement,Contexte'!$B$4:$I$101,3,0),IFERROR(VLOOKUP(D190,'Sous-Traitants,Fournisseurs'!$B$4:$I$101,3,0),IFERROR(VLOOKUP(D190,'Scientifiques,Techniques'!$B$4:$I$101,3,0),IFERROR(VLOOKUP(D190,'Organisationnels,Humains'!$B$4:$I$101,3,0),""))))</f>
        <v/>
      </c>
      <c r="S190" s="31" t="str">
        <f>MENU!$C$8</f>
        <v>WELDEC PSM</v>
      </c>
      <c r="T190" s="31" t="str">
        <f t="shared" si="45"/>
        <v/>
      </c>
    </row>
    <row r="191" spans="1:20" ht="15.75" x14ac:dyDescent="0.25">
      <c r="A191" s="2"/>
      <c r="B191" s="2"/>
      <c r="F191" s="99" t="str">
        <f>IFERROR(VLOOKUP(D191,'Environnement,Contexte'!$B$4:$I$101,8,0),IFERROR(VLOOKUP(D191,'Sous-Traitants,Fournisseurs'!$B$4:$I$101,8,0),IFERROR(VLOOKUP(D191,'Scientifiques,Techniques'!$B$4:$I$101,8,0),IFERROR(VLOOKUP(D191,'Organisationnels,Humains'!$B$4:$I$101,8,0),""))))</f>
        <v/>
      </c>
      <c r="M191" s="98"/>
      <c r="N191" s="98"/>
      <c r="P191" s="31" t="str">
        <f>IFERROR(VLOOKUP(D191,'Environnement,Contexte'!$B$4:$I$101,2,0),IFERROR(VLOOKUP(D191,'Sous-Traitants,Fournisseurs'!$B$4:$I$101,2,0),IFERROR(VLOOKUP(D191,'Scientifiques,Techniques'!$B$4:$I$101,2,0),IFERROR(VLOOKUP(D191,'Organisationnels,Humains'!$B$4:$I$101,2,0),""))))</f>
        <v/>
      </c>
      <c r="Q191" s="31" t="str">
        <f>IFERROR(VLOOKUP(D191,'Environnement,Contexte'!$B$4:$I$101,4,0),IFERROR(VLOOKUP(D191,'Sous-Traitants,Fournisseurs'!$B$4:$I$101,4,0),IFERROR(VLOOKUP(D191,'Scientifiques,Techniques'!$B$4:$I$101,4,0),IFERROR(VLOOKUP(D191,'Organisationnels,Humains'!$B$4:$I$101,4,0),""))))</f>
        <v/>
      </c>
      <c r="R191" s="31" t="str">
        <f>IFERROR(VLOOKUP(D191,'Environnement,Contexte'!$B$4:$I$101,3,0),IFERROR(VLOOKUP(D191,'Sous-Traitants,Fournisseurs'!$B$4:$I$101,3,0),IFERROR(VLOOKUP(D191,'Scientifiques,Techniques'!$B$4:$I$101,3,0),IFERROR(VLOOKUP(D191,'Organisationnels,Humains'!$B$4:$I$101,3,0),""))))</f>
        <v/>
      </c>
      <c r="S191" s="31" t="str">
        <f>MENU!$C$8</f>
        <v>WELDEC PSM</v>
      </c>
      <c r="T191" s="31" t="str">
        <f t="shared" si="45"/>
        <v/>
      </c>
    </row>
    <row r="192" spans="1:20" ht="15.75" x14ac:dyDescent="0.25">
      <c r="A192" s="2"/>
      <c r="B192" s="2"/>
      <c r="F192" s="99" t="str">
        <f>IFERROR(VLOOKUP(D192,'Environnement,Contexte'!$B$4:$I$101,8,0),IFERROR(VLOOKUP(D192,'Sous-Traitants,Fournisseurs'!$B$4:$I$101,8,0),IFERROR(VLOOKUP(D192,'Scientifiques,Techniques'!$B$4:$I$101,8,0),IFERROR(VLOOKUP(D192,'Organisationnels,Humains'!$B$4:$I$101,8,0),""))))</f>
        <v/>
      </c>
      <c r="M192" s="98"/>
      <c r="N192" s="98"/>
      <c r="P192" s="31" t="str">
        <f>IFERROR(VLOOKUP(D192,'Environnement,Contexte'!$B$4:$I$101,2,0),IFERROR(VLOOKUP(D192,'Sous-Traitants,Fournisseurs'!$B$4:$I$101,2,0),IFERROR(VLOOKUP(D192,'Scientifiques,Techniques'!$B$4:$I$101,2,0),IFERROR(VLOOKUP(D192,'Organisationnels,Humains'!$B$4:$I$101,2,0),""))))</f>
        <v/>
      </c>
      <c r="Q192" s="31" t="str">
        <f>IFERROR(VLOOKUP(D192,'Environnement,Contexte'!$B$4:$I$101,4,0),IFERROR(VLOOKUP(D192,'Sous-Traitants,Fournisseurs'!$B$4:$I$101,4,0),IFERROR(VLOOKUP(D192,'Scientifiques,Techniques'!$B$4:$I$101,4,0),IFERROR(VLOOKUP(D192,'Organisationnels,Humains'!$B$4:$I$101,4,0),""))))</f>
        <v/>
      </c>
      <c r="R192" s="31" t="str">
        <f>IFERROR(VLOOKUP(D192,'Environnement,Contexte'!$B$4:$I$101,3,0),IFERROR(VLOOKUP(D192,'Sous-Traitants,Fournisseurs'!$B$4:$I$101,3,0),IFERROR(VLOOKUP(D192,'Scientifiques,Techniques'!$B$4:$I$101,3,0),IFERROR(VLOOKUP(D192,'Organisationnels,Humains'!$B$4:$I$101,3,0),""))))</f>
        <v/>
      </c>
      <c r="S192" s="31" t="str">
        <f>MENU!$C$8</f>
        <v>WELDEC PSM</v>
      </c>
      <c r="T192" s="31" t="str">
        <f t="shared" si="45"/>
        <v/>
      </c>
    </row>
    <row r="193" spans="1:20" ht="15.75" x14ac:dyDescent="0.25">
      <c r="A193" s="2"/>
      <c r="B193" s="2"/>
      <c r="F193" s="99" t="str">
        <f>IFERROR(VLOOKUP(D193,'Environnement,Contexte'!$B$4:$I$101,8,0),IFERROR(VLOOKUP(D193,'Sous-Traitants,Fournisseurs'!$B$4:$I$101,8,0),IFERROR(VLOOKUP(D193,'Scientifiques,Techniques'!$B$4:$I$101,8,0),IFERROR(VLOOKUP(D193,'Organisationnels,Humains'!$B$4:$I$101,8,0),""))))</f>
        <v/>
      </c>
      <c r="M193" s="98"/>
      <c r="N193" s="98"/>
      <c r="P193" s="31" t="str">
        <f>IFERROR(VLOOKUP(D193,'Environnement,Contexte'!$B$4:$I$101,2,0),IFERROR(VLOOKUP(D193,'Sous-Traitants,Fournisseurs'!$B$4:$I$101,2,0),IFERROR(VLOOKUP(D193,'Scientifiques,Techniques'!$B$4:$I$101,2,0),IFERROR(VLOOKUP(D193,'Organisationnels,Humains'!$B$4:$I$101,2,0),""))))</f>
        <v/>
      </c>
      <c r="Q193" s="31" t="str">
        <f>IFERROR(VLOOKUP(D193,'Environnement,Contexte'!$B$4:$I$101,4,0),IFERROR(VLOOKUP(D193,'Sous-Traitants,Fournisseurs'!$B$4:$I$101,4,0),IFERROR(VLOOKUP(D193,'Scientifiques,Techniques'!$B$4:$I$101,4,0),IFERROR(VLOOKUP(D193,'Organisationnels,Humains'!$B$4:$I$101,4,0),""))))</f>
        <v/>
      </c>
      <c r="R193" s="31" t="str">
        <f>IFERROR(VLOOKUP(D193,'Environnement,Contexte'!$B$4:$I$101,3,0),IFERROR(VLOOKUP(D193,'Sous-Traitants,Fournisseurs'!$B$4:$I$101,3,0),IFERROR(VLOOKUP(D193,'Scientifiques,Techniques'!$B$4:$I$101,3,0),IFERROR(VLOOKUP(D193,'Organisationnels,Humains'!$B$4:$I$101,3,0),""))))</f>
        <v/>
      </c>
      <c r="S193" s="31" t="str">
        <f>MENU!$C$8</f>
        <v>WELDEC PSM</v>
      </c>
      <c r="T193" s="31" t="str">
        <f t="shared" si="45"/>
        <v/>
      </c>
    </row>
    <row r="194" spans="1:20" ht="15.75" x14ac:dyDescent="0.25">
      <c r="A194" s="2"/>
      <c r="B194" s="2"/>
      <c r="F194" s="99" t="str">
        <f>IFERROR(VLOOKUP(D194,'Environnement,Contexte'!$B$4:$I$101,8,0),IFERROR(VLOOKUP(D194,'Sous-Traitants,Fournisseurs'!$B$4:$I$101,8,0),IFERROR(VLOOKUP(D194,'Scientifiques,Techniques'!$B$4:$I$101,8,0),IFERROR(VLOOKUP(D194,'Organisationnels,Humains'!$B$4:$I$101,8,0),""))))</f>
        <v/>
      </c>
      <c r="M194" s="98"/>
      <c r="N194" s="98"/>
      <c r="P194" s="31" t="str">
        <f>IFERROR(VLOOKUP(D194,'Environnement,Contexte'!$B$4:$I$101,2,0),IFERROR(VLOOKUP(D194,'Sous-Traitants,Fournisseurs'!$B$4:$I$101,2,0),IFERROR(VLOOKUP(D194,'Scientifiques,Techniques'!$B$4:$I$101,2,0),IFERROR(VLOOKUP(D194,'Organisationnels,Humains'!$B$4:$I$101,2,0),""))))</f>
        <v/>
      </c>
      <c r="Q194" s="31" t="str">
        <f>IFERROR(VLOOKUP(D194,'Environnement,Contexte'!$B$4:$I$101,4,0),IFERROR(VLOOKUP(D194,'Sous-Traitants,Fournisseurs'!$B$4:$I$101,4,0),IFERROR(VLOOKUP(D194,'Scientifiques,Techniques'!$B$4:$I$101,4,0),IFERROR(VLOOKUP(D194,'Organisationnels,Humains'!$B$4:$I$101,4,0),""))))</f>
        <v/>
      </c>
      <c r="R194" s="31" t="str">
        <f>IFERROR(VLOOKUP(D194,'Environnement,Contexte'!$B$4:$I$101,3,0),IFERROR(VLOOKUP(D194,'Sous-Traitants,Fournisseurs'!$B$4:$I$101,3,0),IFERROR(VLOOKUP(D194,'Scientifiques,Techniques'!$B$4:$I$101,3,0),IFERROR(VLOOKUP(D194,'Organisationnels,Humains'!$B$4:$I$101,3,0),""))))</f>
        <v/>
      </c>
      <c r="S194" s="31" t="str">
        <f>MENU!$C$8</f>
        <v>WELDEC PSM</v>
      </c>
      <c r="T194" s="31" t="str">
        <f t="shared" si="45"/>
        <v/>
      </c>
    </row>
    <row r="195" spans="1:20" ht="15.75" x14ac:dyDescent="0.25">
      <c r="A195" s="2"/>
      <c r="B195" s="2"/>
      <c r="F195" s="99" t="str">
        <f>IFERROR(VLOOKUP(D195,'Environnement,Contexte'!$B$4:$I$101,8,0),IFERROR(VLOOKUP(D195,'Sous-Traitants,Fournisseurs'!$B$4:$I$101,8,0),IFERROR(VLOOKUP(D195,'Scientifiques,Techniques'!$B$4:$I$101,8,0),IFERROR(VLOOKUP(D195,'Organisationnels,Humains'!$B$4:$I$101,8,0),""))))</f>
        <v/>
      </c>
      <c r="M195" s="98"/>
      <c r="N195" s="98"/>
      <c r="P195" s="31" t="str">
        <f>IFERROR(VLOOKUP(D195,'Environnement,Contexte'!$B$4:$I$101,2,0),IFERROR(VLOOKUP(D195,'Sous-Traitants,Fournisseurs'!$B$4:$I$101,2,0),IFERROR(VLOOKUP(D195,'Scientifiques,Techniques'!$B$4:$I$101,2,0),IFERROR(VLOOKUP(D195,'Organisationnels,Humains'!$B$4:$I$101,2,0),""))))</f>
        <v/>
      </c>
      <c r="Q195" s="31" t="str">
        <f>IFERROR(VLOOKUP(D195,'Environnement,Contexte'!$B$4:$I$101,4,0),IFERROR(VLOOKUP(D195,'Sous-Traitants,Fournisseurs'!$B$4:$I$101,4,0),IFERROR(VLOOKUP(D195,'Scientifiques,Techniques'!$B$4:$I$101,4,0),IFERROR(VLOOKUP(D195,'Organisationnels,Humains'!$B$4:$I$101,4,0),""))))</f>
        <v/>
      </c>
      <c r="R195" s="31" t="str">
        <f>IFERROR(VLOOKUP(D195,'Environnement,Contexte'!$B$4:$I$101,3,0),IFERROR(VLOOKUP(D195,'Sous-Traitants,Fournisseurs'!$B$4:$I$101,3,0),IFERROR(VLOOKUP(D195,'Scientifiques,Techniques'!$B$4:$I$101,3,0),IFERROR(VLOOKUP(D195,'Organisationnels,Humains'!$B$4:$I$101,3,0),""))))</f>
        <v/>
      </c>
      <c r="S195" s="31" t="str">
        <f>MENU!$C$8</f>
        <v>WELDEC PSM</v>
      </c>
      <c r="T195" s="31" t="str">
        <f t="shared" si="45"/>
        <v/>
      </c>
    </row>
    <row r="196" spans="1:20" ht="15.75" x14ac:dyDescent="0.25">
      <c r="A196" s="2"/>
      <c r="B196" s="2"/>
      <c r="F196" s="99" t="str">
        <f>IFERROR(VLOOKUP(D196,'Environnement,Contexte'!$B$4:$I$101,8,0),IFERROR(VLOOKUP(D196,'Sous-Traitants,Fournisseurs'!$B$4:$I$101,8,0),IFERROR(VLOOKUP(D196,'Scientifiques,Techniques'!$B$4:$I$101,8,0),IFERROR(VLOOKUP(D196,'Organisationnels,Humains'!$B$4:$I$101,8,0),""))))</f>
        <v/>
      </c>
      <c r="M196" s="98"/>
      <c r="N196" s="98"/>
      <c r="P196" s="31" t="str">
        <f>IFERROR(VLOOKUP(D196,'Environnement,Contexte'!$B$4:$I$101,2,0),IFERROR(VLOOKUP(D196,'Sous-Traitants,Fournisseurs'!$B$4:$I$101,2,0),IFERROR(VLOOKUP(D196,'Scientifiques,Techniques'!$B$4:$I$101,2,0),IFERROR(VLOOKUP(D196,'Organisationnels,Humains'!$B$4:$I$101,2,0),""))))</f>
        <v/>
      </c>
      <c r="Q196" s="31" t="str">
        <f>IFERROR(VLOOKUP(D196,'Environnement,Contexte'!$B$4:$I$101,4,0),IFERROR(VLOOKUP(D196,'Sous-Traitants,Fournisseurs'!$B$4:$I$101,4,0),IFERROR(VLOOKUP(D196,'Scientifiques,Techniques'!$B$4:$I$101,4,0),IFERROR(VLOOKUP(D196,'Organisationnels,Humains'!$B$4:$I$101,4,0),""))))</f>
        <v/>
      </c>
      <c r="R196" s="31" t="str">
        <f>IFERROR(VLOOKUP(D196,'Environnement,Contexte'!$B$4:$I$101,3,0),IFERROR(VLOOKUP(D196,'Sous-Traitants,Fournisseurs'!$B$4:$I$101,3,0),IFERROR(VLOOKUP(D196,'Scientifiques,Techniques'!$B$4:$I$101,3,0),IFERROR(VLOOKUP(D196,'Organisationnels,Humains'!$B$4:$I$101,3,0),""))))</f>
        <v/>
      </c>
      <c r="S196" s="31" t="str">
        <f>MENU!$C$8</f>
        <v>WELDEC PSM</v>
      </c>
      <c r="T196" s="31" t="str">
        <f t="shared" ref="T196:T203" si="46">IF(J196-I196&gt;0,J196-I196,"")</f>
        <v/>
      </c>
    </row>
    <row r="197" spans="1:20" ht="15.75" x14ac:dyDescent="0.25">
      <c r="A197" s="2"/>
      <c r="B197" s="2"/>
      <c r="F197" s="99" t="str">
        <f>IFERROR(VLOOKUP(D197,'Environnement,Contexte'!$B$4:$I$101,8,0),IFERROR(VLOOKUP(D197,'Sous-Traitants,Fournisseurs'!$B$4:$I$101,8,0),IFERROR(VLOOKUP(D197,'Scientifiques,Techniques'!$B$4:$I$101,8,0),IFERROR(VLOOKUP(D197,'Organisationnels,Humains'!$B$4:$I$101,8,0),""))))</f>
        <v/>
      </c>
      <c r="M197" s="98"/>
      <c r="N197" s="98"/>
      <c r="P197" s="31" t="str">
        <f>IFERROR(VLOOKUP(D197,'Environnement,Contexte'!$B$4:$I$101,2,0),IFERROR(VLOOKUP(D197,'Sous-Traitants,Fournisseurs'!$B$4:$I$101,2,0),IFERROR(VLOOKUP(D197,'Scientifiques,Techniques'!$B$4:$I$101,2,0),IFERROR(VLOOKUP(D197,'Organisationnels,Humains'!$B$4:$I$101,2,0),""))))</f>
        <v/>
      </c>
      <c r="Q197" s="31" t="str">
        <f>IFERROR(VLOOKUP(D197,'Environnement,Contexte'!$B$4:$I$101,4,0),IFERROR(VLOOKUP(D197,'Sous-Traitants,Fournisseurs'!$B$4:$I$101,4,0),IFERROR(VLOOKUP(D197,'Scientifiques,Techniques'!$B$4:$I$101,4,0),IFERROR(VLOOKUP(D197,'Organisationnels,Humains'!$B$4:$I$101,4,0),""))))</f>
        <v/>
      </c>
      <c r="R197" s="31" t="str">
        <f>IFERROR(VLOOKUP(D197,'Environnement,Contexte'!$B$4:$I$101,3,0),IFERROR(VLOOKUP(D197,'Sous-Traitants,Fournisseurs'!$B$4:$I$101,3,0),IFERROR(VLOOKUP(D197,'Scientifiques,Techniques'!$B$4:$I$101,3,0),IFERROR(VLOOKUP(D197,'Organisationnels,Humains'!$B$4:$I$101,3,0),""))))</f>
        <v/>
      </c>
      <c r="S197" s="31" t="str">
        <f>MENU!$C$8</f>
        <v>WELDEC PSM</v>
      </c>
      <c r="T197" s="31" t="str">
        <f t="shared" si="46"/>
        <v/>
      </c>
    </row>
    <row r="198" spans="1:20" ht="15.75" x14ac:dyDescent="0.25">
      <c r="A198" s="2"/>
      <c r="B198" s="2"/>
      <c r="F198" s="99" t="str">
        <f>IFERROR(VLOOKUP(D198,'Environnement,Contexte'!$B$4:$I$101,8,0),IFERROR(VLOOKUP(D198,'Sous-Traitants,Fournisseurs'!$B$4:$I$101,8,0),IFERROR(VLOOKUP(D198,'Scientifiques,Techniques'!$B$4:$I$101,8,0),IFERROR(VLOOKUP(D198,'Organisationnels,Humains'!$B$4:$I$101,8,0),""))))</f>
        <v/>
      </c>
      <c r="M198" s="98"/>
      <c r="N198" s="98"/>
      <c r="P198" s="31" t="str">
        <f>IFERROR(VLOOKUP(D198,'Environnement,Contexte'!$B$4:$I$101,2,0),IFERROR(VLOOKUP(D198,'Sous-Traitants,Fournisseurs'!$B$4:$I$101,2,0),IFERROR(VLOOKUP(D198,'Scientifiques,Techniques'!$B$4:$I$101,2,0),IFERROR(VLOOKUP(D198,'Organisationnels,Humains'!$B$4:$I$101,2,0),""))))</f>
        <v/>
      </c>
      <c r="Q198" s="31" t="str">
        <f>IFERROR(VLOOKUP(D198,'Environnement,Contexte'!$B$4:$I$101,4,0),IFERROR(VLOOKUP(D198,'Sous-Traitants,Fournisseurs'!$B$4:$I$101,4,0),IFERROR(VLOOKUP(D198,'Scientifiques,Techniques'!$B$4:$I$101,4,0),IFERROR(VLOOKUP(D198,'Organisationnels,Humains'!$B$4:$I$101,4,0),""))))</f>
        <v/>
      </c>
      <c r="R198" s="31" t="str">
        <f>IFERROR(VLOOKUP(D198,'Environnement,Contexte'!$B$4:$I$101,3,0),IFERROR(VLOOKUP(D198,'Sous-Traitants,Fournisseurs'!$B$4:$I$101,3,0),IFERROR(VLOOKUP(D198,'Scientifiques,Techniques'!$B$4:$I$101,3,0),IFERROR(VLOOKUP(D198,'Organisationnels,Humains'!$B$4:$I$101,3,0),""))))</f>
        <v/>
      </c>
      <c r="S198" s="31" t="str">
        <f>MENU!$C$8</f>
        <v>WELDEC PSM</v>
      </c>
      <c r="T198" s="31" t="str">
        <f t="shared" si="46"/>
        <v/>
      </c>
    </row>
    <row r="199" spans="1:20" ht="15.75" x14ac:dyDescent="0.25">
      <c r="A199" s="2"/>
      <c r="B199" s="2"/>
      <c r="F199" s="99" t="str">
        <f>IFERROR(VLOOKUP(D199,'Environnement,Contexte'!$B$4:$I$101,8,0),IFERROR(VLOOKUP(D199,'Sous-Traitants,Fournisseurs'!$B$4:$I$101,8,0),IFERROR(VLOOKUP(D199,'Scientifiques,Techniques'!$B$4:$I$101,8,0),IFERROR(VLOOKUP(D199,'Organisationnels,Humains'!$B$4:$I$101,8,0),""))))</f>
        <v/>
      </c>
      <c r="M199" s="98"/>
      <c r="N199" s="98"/>
      <c r="P199" s="31" t="str">
        <f>IFERROR(VLOOKUP(D199,'Environnement,Contexte'!$B$4:$I$101,2,0),IFERROR(VLOOKUP(D199,'Sous-Traitants,Fournisseurs'!$B$4:$I$101,2,0),IFERROR(VLOOKUP(D199,'Scientifiques,Techniques'!$B$4:$I$101,2,0),IFERROR(VLOOKUP(D199,'Organisationnels,Humains'!$B$4:$I$101,2,0),""))))</f>
        <v/>
      </c>
      <c r="Q199" s="31" t="str">
        <f>IFERROR(VLOOKUP(D199,'Environnement,Contexte'!$B$4:$I$101,4,0),IFERROR(VLOOKUP(D199,'Sous-Traitants,Fournisseurs'!$B$4:$I$101,4,0),IFERROR(VLOOKUP(D199,'Scientifiques,Techniques'!$B$4:$I$101,4,0),IFERROR(VLOOKUP(D199,'Organisationnels,Humains'!$B$4:$I$101,4,0),""))))</f>
        <v/>
      </c>
      <c r="R199" s="31" t="str">
        <f>IFERROR(VLOOKUP(D199,'Environnement,Contexte'!$B$4:$I$101,3,0),IFERROR(VLOOKUP(D199,'Sous-Traitants,Fournisseurs'!$B$4:$I$101,3,0),IFERROR(VLOOKUP(D199,'Scientifiques,Techniques'!$B$4:$I$101,3,0),IFERROR(VLOOKUP(D199,'Organisationnels,Humains'!$B$4:$I$101,3,0),""))))</f>
        <v/>
      </c>
      <c r="S199" s="31" t="str">
        <f>MENU!$C$8</f>
        <v>WELDEC PSM</v>
      </c>
      <c r="T199" s="31" t="str">
        <f t="shared" si="46"/>
        <v/>
      </c>
    </row>
    <row r="200" spans="1:20" ht="15.75" x14ac:dyDescent="0.25">
      <c r="A200" s="2"/>
      <c r="B200" s="2"/>
      <c r="F200" s="99" t="str">
        <f>IFERROR(VLOOKUP(D200,'Environnement,Contexte'!$B$4:$I$101,8,0),IFERROR(VLOOKUP(D200,'Sous-Traitants,Fournisseurs'!$B$4:$I$101,8,0),IFERROR(VLOOKUP(D200,'Scientifiques,Techniques'!$B$4:$I$101,8,0),IFERROR(VLOOKUP(D200,'Organisationnels,Humains'!$B$4:$I$101,8,0),""))))</f>
        <v/>
      </c>
      <c r="M200" s="98"/>
      <c r="N200" s="98"/>
      <c r="P200" s="31" t="str">
        <f>IFERROR(VLOOKUP(D200,'Environnement,Contexte'!$B$4:$I$101,2,0),IFERROR(VLOOKUP(D200,'Sous-Traitants,Fournisseurs'!$B$4:$I$101,2,0),IFERROR(VLOOKUP(D200,'Scientifiques,Techniques'!$B$4:$I$101,2,0),IFERROR(VLOOKUP(D200,'Organisationnels,Humains'!$B$4:$I$101,2,0),""))))</f>
        <v/>
      </c>
      <c r="Q200" s="31" t="str">
        <f>IFERROR(VLOOKUP(D200,'Environnement,Contexte'!$B$4:$I$101,4,0),IFERROR(VLOOKUP(D200,'Sous-Traitants,Fournisseurs'!$B$4:$I$101,4,0),IFERROR(VLOOKUP(D200,'Scientifiques,Techniques'!$B$4:$I$101,4,0),IFERROR(VLOOKUP(D200,'Organisationnels,Humains'!$B$4:$I$101,4,0),""))))</f>
        <v/>
      </c>
      <c r="R200" s="31" t="str">
        <f>IFERROR(VLOOKUP(D200,'Environnement,Contexte'!$B$4:$I$101,3,0),IFERROR(VLOOKUP(D200,'Sous-Traitants,Fournisseurs'!$B$4:$I$101,3,0),IFERROR(VLOOKUP(D200,'Scientifiques,Techniques'!$B$4:$I$101,3,0),IFERROR(VLOOKUP(D200,'Organisationnels,Humains'!$B$4:$I$101,3,0),""))))</f>
        <v/>
      </c>
      <c r="S200" s="31" t="str">
        <f>MENU!$C$8</f>
        <v>WELDEC PSM</v>
      </c>
      <c r="T200" s="31" t="str">
        <f t="shared" si="46"/>
        <v/>
      </c>
    </row>
    <row r="201" spans="1:20" ht="15.75" x14ac:dyDescent="0.25">
      <c r="A201" s="2"/>
      <c r="B201" s="2"/>
      <c r="F201" s="99" t="str">
        <f>IFERROR(VLOOKUP(D201,'Environnement,Contexte'!$B$4:$I$101,8,0),IFERROR(VLOOKUP(D201,'Sous-Traitants,Fournisseurs'!$B$4:$I$101,8,0),IFERROR(VLOOKUP(D201,'Scientifiques,Techniques'!$B$4:$I$101,8,0),IFERROR(VLOOKUP(D201,'Organisationnels,Humains'!$B$4:$I$101,8,0),""))))</f>
        <v/>
      </c>
      <c r="M201" s="98"/>
      <c r="N201" s="98"/>
      <c r="P201" s="31" t="str">
        <f>IFERROR(VLOOKUP(D201,'Environnement,Contexte'!$B$4:$I$101,2,0),IFERROR(VLOOKUP(D201,'Sous-Traitants,Fournisseurs'!$B$4:$I$101,2,0),IFERROR(VLOOKUP(D201,'Scientifiques,Techniques'!$B$4:$I$101,2,0),IFERROR(VLOOKUP(D201,'Organisationnels,Humains'!$B$4:$I$101,2,0),""))))</f>
        <v/>
      </c>
      <c r="R201" s="31" t="str">
        <f>IFERROR(VLOOKUP(D201,'Environnement,Contexte'!$B$4:$I$101,3,0),IFERROR(VLOOKUP(D201,'Sous-Traitants,Fournisseurs'!$B$4:$I$101,3,0),IFERROR(VLOOKUP(D201,'Scientifiques,Techniques'!$B$4:$I$101,3,0),IFERROR(VLOOKUP(D201,'Organisationnels,Humains'!$B$4:$I$101,3,0),""))))</f>
        <v/>
      </c>
      <c r="S201" s="31" t="str">
        <f>MENU!$C$8</f>
        <v>WELDEC PSM</v>
      </c>
      <c r="T201" s="31" t="str">
        <f t="shared" si="46"/>
        <v/>
      </c>
    </row>
    <row r="202" spans="1:20" ht="15.75" x14ac:dyDescent="0.25">
      <c r="A202" s="2"/>
      <c r="B202" s="2"/>
      <c r="F202" s="99" t="str">
        <f>IFERROR(VLOOKUP(D202,'Environnement,Contexte'!$B$4:$I$101,8,0),IFERROR(VLOOKUP(D202,'Sous-Traitants,Fournisseurs'!$B$4:$I$101,8,0),IFERROR(VLOOKUP(D202,'Scientifiques,Techniques'!$B$4:$I$101,8,0),IFERROR(VLOOKUP(D202,'Organisationnels,Humains'!$B$4:$I$101,8,0),""))))</f>
        <v/>
      </c>
      <c r="M202" s="98"/>
      <c r="N202" s="98"/>
      <c r="P202" s="31" t="str">
        <f>IFERROR(VLOOKUP(D202,'Environnement,Contexte'!$B$4:$I$101,2,0),IFERROR(VLOOKUP(D202,'Sous-Traitants,Fournisseurs'!$B$4:$I$101,2,0),IFERROR(VLOOKUP(D202,'Scientifiques,Techniques'!$B$4:$I$101,2,0),IFERROR(VLOOKUP(D202,'Organisationnels,Humains'!$B$4:$I$101,2,0),""))))</f>
        <v/>
      </c>
      <c r="R202" s="31" t="str">
        <f>IFERROR(VLOOKUP(D202,'Environnement,Contexte'!$B$4:$I$101,3,0),IFERROR(VLOOKUP(D202,'Sous-Traitants,Fournisseurs'!$B$4:$I$101,3,0),IFERROR(VLOOKUP(D202,'Scientifiques,Techniques'!$B$4:$I$101,3,0),IFERROR(VLOOKUP(D202,'Organisationnels,Humains'!$B$4:$I$101,3,0),""))))</f>
        <v/>
      </c>
      <c r="S202" s="31" t="str">
        <f>MENU!$C$8</f>
        <v>WELDEC PSM</v>
      </c>
      <c r="T202" s="31" t="str">
        <f t="shared" si="46"/>
        <v/>
      </c>
    </row>
    <row r="203" spans="1:20" ht="15.75" x14ac:dyDescent="0.25">
      <c r="A203" s="2"/>
      <c r="B203" s="2"/>
      <c r="F203" s="99" t="str">
        <f>IFERROR(VLOOKUP(D203,'Environnement,Contexte'!$B$4:$I$101,8,0),IFERROR(VLOOKUP(D203,'Sous-Traitants,Fournisseurs'!$B$4:$I$101,8,0),IFERROR(VLOOKUP(D203,'Scientifiques,Techniques'!$B$4:$I$101,8,0),IFERROR(VLOOKUP(D203,'Organisationnels,Humains'!$B$4:$I$101,8,0),""))))</f>
        <v/>
      </c>
      <c r="M203" s="98"/>
      <c r="N203" s="98"/>
      <c r="R203" s="31" t="str">
        <f>IFERROR(VLOOKUP(D203,'Environnement,Contexte'!$B$4:$I$101,3,0),IFERROR(VLOOKUP(D203,'Sous-Traitants,Fournisseurs'!$B$4:$I$101,3,0),IFERROR(VLOOKUP(D203,'Scientifiques,Techniques'!$B$4:$I$101,3,0),IFERROR(VLOOKUP(D203,'Organisationnels,Humains'!$B$4:$I$101,3,0),""))))</f>
        <v/>
      </c>
      <c r="S203" s="31" t="str">
        <f>MENU!$C$8</f>
        <v>WELDEC PSM</v>
      </c>
      <c r="T203" s="31" t="str">
        <f t="shared" si="46"/>
        <v/>
      </c>
    </row>
    <row r="204" spans="1:20" ht="15.75" x14ac:dyDescent="0.25">
      <c r="A204" s="2"/>
      <c r="B204" s="2"/>
      <c r="F204" s="99" t="str">
        <f>IFERROR(VLOOKUP(D204,'Environnement,Contexte'!$B$4:$I$101,8,0),IFERROR(VLOOKUP(D204,'Sous-Traitants,Fournisseurs'!$B$4:$I$101,8,0),IFERROR(VLOOKUP(D204,'Scientifiques,Techniques'!$B$4:$I$101,8,0),IFERROR(VLOOKUP(D204,'Organisationnels,Humains'!$B$4:$I$101,8,0),""))))</f>
        <v/>
      </c>
      <c r="M204" s="98"/>
      <c r="N204" s="98"/>
      <c r="R204" s="31" t="str">
        <f>IFERROR(VLOOKUP(D204,'Environnement,Contexte'!$B$4:$I$101,3,0),IFERROR(VLOOKUP(D204,'Sous-Traitants,Fournisseurs'!$B$4:$I$101,3,0),IFERROR(VLOOKUP(D204,'Scientifiques,Techniques'!$B$4:$I$101,3,0),IFERROR(VLOOKUP(D204,'Organisationnels,Humains'!$B$4:$I$101,3,0),""))))</f>
        <v/>
      </c>
      <c r="S204" s="31" t="str">
        <f>MENU!$C$8</f>
        <v>WELDEC PSM</v>
      </c>
    </row>
    <row r="205" spans="1:20" ht="15.75" x14ac:dyDescent="0.25">
      <c r="A205" s="2"/>
      <c r="B205" s="2"/>
      <c r="F205" s="99" t="str">
        <f>IFERROR(VLOOKUP(D205,'Environnement,Contexte'!$B$4:$I$101,8,0),IFERROR(VLOOKUP(D205,'Sous-Traitants,Fournisseurs'!$B$4:$I$101,8,0),IFERROR(VLOOKUP(D205,'Scientifiques,Techniques'!$B$4:$I$101,8,0),IFERROR(VLOOKUP(D205,'Organisationnels,Humains'!$B$4:$I$101,8,0),""))))</f>
        <v/>
      </c>
      <c r="M205" s="98"/>
      <c r="N205" s="98"/>
      <c r="R205" s="31" t="str">
        <f>IFERROR(VLOOKUP(D205,'Environnement,Contexte'!$B$4:$I$101,3,0),IFERROR(VLOOKUP(D205,'Sous-Traitants,Fournisseurs'!$B$4:$I$101,3,0),IFERROR(VLOOKUP(D205,'Scientifiques,Techniques'!$B$4:$I$101,3,0),IFERROR(VLOOKUP(D205,'Organisationnels,Humains'!$B$4:$I$101,3,0),""))))</f>
        <v/>
      </c>
    </row>
    <row r="206" spans="1:20" ht="15.75" x14ac:dyDescent="0.25">
      <c r="A206" s="2"/>
      <c r="B206" s="2"/>
      <c r="F206" s="99" t="str">
        <f>IFERROR(VLOOKUP(D206,'Environnement,Contexte'!$B$4:$I$101,8,0),IFERROR(VLOOKUP(D206,'Sous-Traitants,Fournisseurs'!$B$4:$I$101,8,0),IFERROR(VLOOKUP(D206,'Scientifiques,Techniques'!$B$4:$I$101,8,0),IFERROR(VLOOKUP(D206,'Organisationnels,Humains'!$B$4:$I$101,8,0),""))))</f>
        <v/>
      </c>
      <c r="M206" s="98"/>
      <c r="N206" s="98"/>
    </row>
    <row r="207" spans="1:20" ht="15.75" x14ac:dyDescent="0.25">
      <c r="A207" s="2"/>
      <c r="B207" s="2"/>
      <c r="F207" s="99" t="str">
        <f>IFERROR(VLOOKUP(D207,'Environnement,Contexte'!$B$4:$I$101,8,0),IFERROR(VLOOKUP(D207,'Sous-Traitants,Fournisseurs'!$B$4:$I$101,8,0),IFERROR(VLOOKUP(D207,'Scientifiques,Techniques'!$B$4:$I$101,8,0),IFERROR(VLOOKUP(D207,'Organisationnels,Humains'!$B$4:$I$101,8,0),""))))</f>
        <v/>
      </c>
      <c r="M207" s="98"/>
      <c r="N207" s="98"/>
    </row>
    <row r="208" spans="1:20" ht="15.75" x14ac:dyDescent="0.25">
      <c r="A208" s="2"/>
      <c r="B208" s="2"/>
      <c r="F208" s="99" t="str">
        <f>IFERROR(VLOOKUP(D208,'Environnement,Contexte'!$B$4:$I$101,8,0),IFERROR(VLOOKUP(D208,'Sous-Traitants,Fournisseurs'!$B$4:$I$101,8,0),IFERROR(VLOOKUP(D208,'Scientifiques,Techniques'!$B$4:$I$101,8,0),IFERROR(VLOOKUP(D208,'Organisationnels,Humains'!$B$4:$I$101,8,0),""))))</f>
        <v/>
      </c>
      <c r="M208" s="98"/>
      <c r="N208" s="98"/>
    </row>
    <row r="209" spans="1:14" x14ac:dyDescent="0.25">
      <c r="A209" s="2"/>
      <c r="B209" s="2"/>
      <c r="M209" s="98"/>
      <c r="N209" s="98"/>
    </row>
    <row r="210" spans="1:14" x14ac:dyDescent="0.25">
      <c r="A210" s="2"/>
      <c r="B210" s="2"/>
      <c r="M210" s="98"/>
      <c r="N210" s="98"/>
    </row>
    <row r="211" spans="1:14" x14ac:dyDescent="0.25">
      <c r="A211" s="2"/>
      <c r="B211" s="2"/>
      <c r="M211" s="98"/>
      <c r="N211" s="98"/>
    </row>
    <row r="212" spans="1:14" x14ac:dyDescent="0.25">
      <c r="A212" s="2"/>
      <c r="B212" s="2"/>
    </row>
    <row r="213" spans="1:14" x14ac:dyDescent="0.25">
      <c r="A213" s="2"/>
      <c r="B213" s="2"/>
    </row>
    <row r="214" spans="1:14" x14ac:dyDescent="0.25">
      <c r="A214" s="2"/>
      <c r="B214" s="2"/>
    </row>
    <row r="215" spans="1:14" x14ac:dyDescent="0.25">
      <c r="A215" s="2"/>
      <c r="B215" s="2"/>
    </row>
    <row r="216" spans="1:14" x14ac:dyDescent="0.25">
      <c r="A216" s="2"/>
      <c r="B216" s="2"/>
    </row>
    <row r="217" spans="1:14" x14ac:dyDescent="0.25">
      <c r="A217" s="2"/>
      <c r="B217" s="2"/>
    </row>
    <row r="218" spans="1:14" x14ac:dyDescent="0.25">
      <c r="A218" s="2"/>
      <c r="B218" s="2"/>
    </row>
    <row r="219" spans="1:14" x14ac:dyDescent="0.25">
      <c r="A219" s="2"/>
      <c r="B219" s="2"/>
    </row>
    <row r="220" spans="1:14" x14ac:dyDescent="0.25">
      <c r="A220" s="2"/>
      <c r="B220" s="2"/>
    </row>
    <row r="221" spans="1:14" x14ac:dyDescent="0.25">
      <c r="A221" s="2"/>
      <c r="B221" s="2"/>
    </row>
    <row r="222" spans="1:14" x14ac:dyDescent="0.25">
      <c r="A222" s="2"/>
      <c r="B222" s="2"/>
    </row>
  </sheetData>
  <sortState ref="C3:AA150">
    <sortCondition descending="1" ref="AA3:AA150"/>
  </sortState>
  <mergeCells count="1">
    <mergeCell ref="F1:O1"/>
  </mergeCells>
  <conditionalFormatting sqref="L3:N150 M4:N202">
    <cfRule type="cellIs" dxfId="5" priority="4" operator="equal">
      <formula>"K"</formula>
    </cfRule>
    <cfRule type="cellIs" dxfId="4" priority="5" operator="equal">
      <formula>"L"</formula>
    </cfRule>
    <cfRule type="cellIs" dxfId="3" priority="6" operator="equal">
      <formula>"J"</formula>
    </cfRule>
  </conditionalFormatting>
  <conditionalFormatting sqref="F3:F208">
    <cfRule type="cellIs" dxfId="2" priority="1" operator="between">
      <formula>0.75</formula>
      <formula>1</formula>
    </cfRule>
    <cfRule type="cellIs" dxfId="1" priority="2" operator="between">
      <formula>0.5</formula>
      <formula>0.74</formula>
    </cfRule>
    <cfRule type="cellIs" dxfId="0" priority="3" operator="between">
      <formula>0.001</formula>
      <formula>0.49</formula>
    </cfRule>
  </conditionalFormatting>
  <dataValidations count="1">
    <dataValidation type="list" allowBlank="1" showInputMessage="1" showErrorMessage="1" sqref="M3:N202">
      <formula1>"Oui,Non"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T101"/>
  <sheetViews>
    <sheetView topLeftCell="F1" zoomScale="70" zoomScaleNormal="70" workbookViewId="0">
      <selection activeCell="M77" sqref="M77"/>
    </sheetView>
  </sheetViews>
  <sheetFormatPr baseColWidth="10" defaultRowHeight="15" x14ac:dyDescent="0.25"/>
  <cols>
    <col min="1" max="1" width="11.42578125" style="3"/>
    <col min="2" max="2" width="34.5703125" style="3" customWidth="1"/>
    <col min="3" max="3" width="30.42578125" style="3" customWidth="1"/>
    <col min="4" max="4" width="27.7109375" style="3" customWidth="1"/>
    <col min="5" max="5" width="36.7109375" style="3" customWidth="1"/>
    <col min="6" max="6" width="37.7109375" style="3" customWidth="1"/>
    <col min="7" max="8" width="11.42578125" style="3"/>
    <col min="9" max="9" width="38.140625" style="3" customWidth="1"/>
    <col min="10" max="10" width="22.28515625" style="3" customWidth="1"/>
    <col min="11" max="11" width="25" style="3" customWidth="1"/>
    <col min="12" max="17" width="11.42578125" style="3"/>
    <col min="18" max="18" width="8.28515625" style="30" customWidth="1"/>
    <col min="19" max="19" width="13.7109375" style="3" customWidth="1"/>
    <col min="20" max="20" width="11.5703125" style="3" bestFit="1" customWidth="1"/>
    <col min="21" max="16384" width="11.42578125" style="3"/>
  </cols>
  <sheetData>
    <row r="1" spans="1:20" s="30" customFormat="1" ht="15" customHeight="1" x14ac:dyDescent="0.25">
      <c r="A1" s="212" t="s">
        <v>83</v>
      </c>
      <c r="B1" s="213"/>
      <c r="C1" s="213"/>
      <c r="D1" s="213"/>
      <c r="E1" s="213"/>
      <c r="F1" s="213"/>
      <c r="G1" s="214"/>
      <c r="H1" s="212" t="s">
        <v>88</v>
      </c>
      <c r="I1" s="213"/>
      <c r="J1" s="213"/>
      <c r="K1" s="213"/>
      <c r="L1" s="213"/>
      <c r="M1" s="213"/>
      <c r="N1" s="213"/>
      <c r="O1" s="213"/>
      <c r="P1" s="213"/>
      <c r="Q1" s="213"/>
      <c r="R1" s="213"/>
      <c r="S1" s="214"/>
      <c r="T1" s="131"/>
    </row>
    <row r="2" spans="1:20" s="30" customFormat="1" ht="15" customHeight="1" x14ac:dyDescent="0.25">
      <c r="A2" s="215"/>
      <c r="B2" s="216"/>
      <c r="C2" s="216"/>
      <c r="D2" s="216"/>
      <c r="E2" s="216"/>
      <c r="F2" s="216"/>
      <c r="G2" s="217"/>
      <c r="H2" s="215"/>
      <c r="I2" s="216"/>
      <c r="J2" s="216"/>
      <c r="K2" s="216"/>
      <c r="L2" s="216"/>
      <c r="M2" s="216"/>
      <c r="N2" s="216"/>
      <c r="O2" s="216"/>
      <c r="P2" s="216"/>
      <c r="Q2" s="216"/>
      <c r="R2" s="216"/>
      <c r="S2" s="217"/>
    </row>
    <row r="3" spans="1:20" s="30" customFormat="1" ht="33.75" customHeight="1" thickBot="1" x14ac:dyDescent="0.3">
      <c r="A3" s="218"/>
      <c r="B3" s="219"/>
      <c r="C3" s="219"/>
      <c r="D3" s="219"/>
      <c r="E3" s="219"/>
      <c r="F3" s="219"/>
      <c r="G3" s="220"/>
      <c r="H3" s="218"/>
      <c r="I3" s="219"/>
      <c r="J3" s="219"/>
      <c r="K3" s="219"/>
      <c r="L3" s="219"/>
      <c r="M3" s="219"/>
      <c r="N3" s="219"/>
      <c r="O3" s="219"/>
      <c r="P3" s="219"/>
      <c r="Q3" s="219"/>
      <c r="R3" s="219"/>
      <c r="S3" s="220"/>
    </row>
    <row r="4" spans="1:20" ht="15.75" thickBot="1" x14ac:dyDescent="0.3">
      <c r="A4" s="40"/>
      <c r="B4" s="41"/>
      <c r="C4" s="41"/>
      <c r="D4" s="41"/>
      <c r="E4" s="41"/>
      <c r="F4" s="41"/>
      <c r="G4" s="42"/>
      <c r="H4" s="43"/>
      <c r="I4" s="4"/>
      <c r="J4" s="4"/>
      <c r="K4" s="4"/>
      <c r="L4" s="4"/>
      <c r="M4" s="4"/>
      <c r="N4" s="4"/>
      <c r="O4" s="4"/>
      <c r="P4" s="4"/>
      <c r="Q4" s="4"/>
      <c r="R4" s="4"/>
      <c r="S4" s="44"/>
    </row>
    <row r="5" spans="1:20" s="30" customFormat="1" ht="18" customHeight="1" x14ac:dyDescent="0.25">
      <c r="A5" s="43"/>
      <c r="B5" s="4"/>
      <c r="C5" s="199" t="s">
        <v>67</v>
      </c>
      <c r="D5" s="200"/>
      <c r="E5" s="201"/>
      <c r="F5" s="4"/>
      <c r="G5" s="44"/>
      <c r="H5" s="43"/>
      <c r="I5" s="199" t="s">
        <v>86</v>
      </c>
      <c r="J5" s="200"/>
      <c r="K5" s="200"/>
      <c r="L5" s="200"/>
      <c r="M5" s="200"/>
      <c r="N5" s="200"/>
      <c r="O5" s="200"/>
      <c r="P5" s="200"/>
      <c r="Q5" s="200"/>
      <c r="R5" s="201"/>
      <c r="S5" s="44"/>
    </row>
    <row r="6" spans="1:20" s="30" customFormat="1" ht="15.75" customHeight="1" thickBot="1" x14ac:dyDescent="0.3">
      <c r="A6" s="43"/>
      <c r="B6" s="4"/>
      <c r="C6" s="202"/>
      <c r="D6" s="203"/>
      <c r="E6" s="204"/>
      <c r="F6" s="4"/>
      <c r="G6" s="44"/>
      <c r="H6" s="43"/>
      <c r="I6" s="202"/>
      <c r="J6" s="203"/>
      <c r="K6" s="203"/>
      <c r="L6" s="203"/>
      <c r="M6" s="203"/>
      <c r="N6" s="203"/>
      <c r="O6" s="203"/>
      <c r="P6" s="203"/>
      <c r="Q6" s="203"/>
      <c r="R6" s="204"/>
      <c r="S6" s="44"/>
    </row>
    <row r="7" spans="1:20" ht="21.75" customHeight="1" thickBot="1" x14ac:dyDescent="0.3">
      <c r="A7" s="43"/>
      <c r="B7" s="4"/>
      <c r="C7" s="4"/>
      <c r="D7" s="4"/>
      <c r="E7" s="4"/>
      <c r="F7" s="4"/>
      <c r="G7" s="44"/>
      <c r="H7" s="43"/>
      <c r="I7" s="4"/>
      <c r="J7" s="4"/>
      <c r="K7" s="4"/>
      <c r="L7" s="4"/>
      <c r="M7" s="4"/>
      <c r="N7" s="4"/>
      <c r="O7" s="4"/>
      <c r="P7" s="4"/>
      <c r="Q7" s="4"/>
      <c r="R7" s="4"/>
      <c r="S7" s="44"/>
    </row>
    <row r="8" spans="1:20" ht="30" customHeight="1" thickBot="1" x14ac:dyDescent="0.3">
      <c r="A8" s="43"/>
      <c r="B8" s="57" t="s">
        <v>27</v>
      </c>
      <c r="C8" s="25" t="s">
        <v>32</v>
      </c>
      <c r="D8" s="26" t="s">
        <v>33</v>
      </c>
      <c r="E8" s="4"/>
      <c r="F8" s="4"/>
      <c r="G8" s="44"/>
      <c r="H8" s="43"/>
      <c r="I8" s="57" t="s">
        <v>84</v>
      </c>
      <c r="J8" s="25" t="s">
        <v>32</v>
      </c>
      <c r="K8" s="26" t="s">
        <v>33</v>
      </c>
      <c r="L8" s="4"/>
      <c r="M8" s="4"/>
      <c r="N8" s="4"/>
      <c r="O8" s="4"/>
      <c r="P8" s="4"/>
      <c r="Q8" s="4"/>
      <c r="R8" s="4"/>
      <c r="S8" s="44"/>
    </row>
    <row r="9" spans="1:20" ht="30" customHeight="1" x14ac:dyDescent="0.25">
      <c r="A9" s="43"/>
      <c r="B9" s="27" t="s">
        <v>28</v>
      </c>
      <c r="C9" s="54">
        <f ca="1">COUNTIF('Plans d''actions'!L3:L150,"C")</f>
        <v>0</v>
      </c>
      <c r="D9" s="37" t="e">
        <f ca="1">IF(C9="","",C9/SUM(C9:C12))</f>
        <v>#DIV/0!</v>
      </c>
      <c r="E9" s="4"/>
      <c r="F9" s="4"/>
      <c r="G9" s="44"/>
      <c r="H9" s="43"/>
      <c r="I9" s="27" t="s">
        <v>85</v>
      </c>
      <c r="J9" s="54">
        <f>COUNTIF('Plans d''actions'!M3:M210,"Oui")</f>
        <v>0</v>
      </c>
      <c r="K9" s="37" t="e">
        <f>IF(J9="","",J9/SUM(J9:J12))</f>
        <v>#DIV/0!</v>
      </c>
      <c r="L9" s="4"/>
      <c r="M9" s="4"/>
      <c r="N9" s="4"/>
      <c r="O9" s="4"/>
      <c r="P9" s="4"/>
      <c r="Q9" s="4"/>
      <c r="R9" s="4"/>
      <c r="S9" s="44"/>
    </row>
    <row r="10" spans="1:20" ht="30" customHeight="1" thickBot="1" x14ac:dyDescent="0.3">
      <c r="A10" s="43"/>
      <c r="B10" s="28" t="s">
        <v>29</v>
      </c>
      <c r="C10" s="55">
        <f ca="1">COUNTIF('Plans d''actions'!L3:L150,"L")</f>
        <v>0</v>
      </c>
      <c r="D10" s="38" t="e">
        <f ca="1">IF(C10="","",C10/SUM(C9:C12))</f>
        <v>#DIV/0!</v>
      </c>
      <c r="E10" s="4"/>
      <c r="F10" s="4"/>
      <c r="G10" s="44"/>
      <c r="H10" s="43"/>
      <c r="I10" s="29" t="s">
        <v>87</v>
      </c>
      <c r="J10" s="56">
        <f>COUNTIF('Plans d''actions'!M3:M210,"Non")</f>
        <v>0</v>
      </c>
      <c r="K10" s="39" t="e">
        <f>IF(J10="","",J10/SUM(J9:J12))</f>
        <v>#DIV/0!</v>
      </c>
      <c r="L10" s="4"/>
      <c r="M10" s="4"/>
      <c r="N10" s="4"/>
      <c r="O10" s="4"/>
      <c r="P10" s="4"/>
      <c r="Q10" s="4"/>
      <c r="R10" s="4"/>
      <c r="S10" s="44"/>
    </row>
    <row r="11" spans="1:20" ht="30" customHeight="1" x14ac:dyDescent="0.25">
      <c r="A11" s="43"/>
      <c r="B11" s="28" t="s">
        <v>30</v>
      </c>
      <c r="C11" s="55">
        <f ca="1">COUNTIF('Plans d''actions'!L3:L150,"J")</f>
        <v>0</v>
      </c>
      <c r="D11" s="38" t="e">
        <f ca="1">IF(C11="","",C11/SUM(C9:C12))</f>
        <v>#DIV/0!</v>
      </c>
      <c r="E11" s="4"/>
      <c r="F11" s="4"/>
      <c r="G11" s="44"/>
      <c r="H11" s="43"/>
      <c r="I11" s="105"/>
      <c r="J11" s="106"/>
      <c r="K11" s="107"/>
      <c r="L11" s="4"/>
      <c r="M11" s="4"/>
      <c r="N11" s="4"/>
      <c r="O11" s="4"/>
      <c r="P11" s="4"/>
      <c r="Q11" s="4"/>
      <c r="R11" s="4"/>
      <c r="S11" s="44"/>
    </row>
    <row r="12" spans="1:20" ht="30" customHeight="1" thickBot="1" x14ac:dyDescent="0.3">
      <c r="A12" s="43"/>
      <c r="B12" s="29" t="s">
        <v>31</v>
      </c>
      <c r="C12" s="56">
        <f ca="1">COUNTIF('Plans d''actions'!L3:L150,"K")</f>
        <v>0</v>
      </c>
      <c r="D12" s="39" t="e">
        <f ca="1">IF(C12="","",C12/SUM(C9:C12))</f>
        <v>#DIV/0!</v>
      </c>
      <c r="E12" s="4"/>
      <c r="F12" s="4"/>
      <c r="G12" s="44"/>
      <c r="H12" s="43"/>
      <c r="I12" s="105"/>
      <c r="J12" s="106"/>
      <c r="K12" s="107"/>
      <c r="L12" s="4"/>
      <c r="M12" s="4"/>
      <c r="N12" s="4"/>
      <c r="O12" s="4"/>
      <c r="P12" s="4"/>
      <c r="Q12" s="4"/>
      <c r="R12" s="4"/>
      <c r="S12" s="44"/>
    </row>
    <row r="13" spans="1:20" x14ac:dyDescent="0.25">
      <c r="A13" s="43"/>
      <c r="B13" s="4"/>
      <c r="C13" s="4"/>
      <c r="D13" s="4"/>
      <c r="E13" s="4"/>
      <c r="F13" s="4"/>
      <c r="G13" s="44"/>
      <c r="H13" s="43"/>
      <c r="I13" s="4"/>
      <c r="J13" s="4"/>
      <c r="K13" s="4"/>
      <c r="L13" s="4"/>
      <c r="M13" s="4"/>
      <c r="N13" s="4"/>
      <c r="O13" s="4"/>
      <c r="P13" s="4"/>
      <c r="Q13" s="4"/>
      <c r="R13" s="4"/>
      <c r="S13" s="44"/>
    </row>
    <row r="14" spans="1:20" x14ac:dyDescent="0.25">
      <c r="A14" s="43"/>
      <c r="B14" s="4"/>
      <c r="C14" s="4"/>
      <c r="D14" s="4"/>
      <c r="E14" s="4"/>
      <c r="F14" s="4"/>
      <c r="G14" s="44"/>
      <c r="H14" s="43"/>
      <c r="I14" s="4"/>
      <c r="J14" s="4"/>
      <c r="K14" s="4"/>
      <c r="L14" s="4"/>
      <c r="M14" s="4"/>
      <c r="N14" s="4"/>
      <c r="O14" s="4"/>
      <c r="P14" s="4"/>
      <c r="Q14" s="4"/>
      <c r="R14" s="4"/>
      <c r="S14" s="44"/>
    </row>
    <row r="15" spans="1:20" x14ac:dyDescent="0.25">
      <c r="A15" s="43"/>
      <c r="B15" s="4"/>
      <c r="C15" s="4"/>
      <c r="D15" s="4"/>
      <c r="E15" s="4"/>
      <c r="F15" s="4"/>
      <c r="G15" s="44"/>
      <c r="H15" s="43"/>
      <c r="I15" s="4"/>
      <c r="J15" s="4"/>
      <c r="K15" s="4"/>
      <c r="L15" s="4"/>
      <c r="M15" s="4"/>
      <c r="N15" s="4"/>
      <c r="O15" s="4"/>
      <c r="P15" s="4"/>
      <c r="Q15" s="4"/>
      <c r="R15" s="4"/>
      <c r="S15" s="44"/>
    </row>
    <row r="16" spans="1:20" x14ac:dyDescent="0.25">
      <c r="A16" s="43"/>
      <c r="B16" s="4"/>
      <c r="C16" s="4"/>
      <c r="D16" s="4"/>
      <c r="E16" s="4"/>
      <c r="F16" s="4"/>
      <c r="G16" s="44"/>
      <c r="H16" s="43"/>
      <c r="I16" s="4"/>
      <c r="J16" s="4"/>
      <c r="K16" s="4"/>
      <c r="L16" s="4"/>
      <c r="M16" s="4"/>
      <c r="N16" s="4"/>
      <c r="O16" s="4"/>
      <c r="P16" s="4"/>
      <c r="Q16" s="4"/>
      <c r="R16" s="4"/>
      <c r="S16" s="44"/>
    </row>
    <row r="17" spans="1:19" x14ac:dyDescent="0.25">
      <c r="A17" s="43"/>
      <c r="B17" s="4"/>
      <c r="C17" s="4"/>
      <c r="D17" s="4"/>
      <c r="E17" s="4"/>
      <c r="F17" s="4"/>
      <c r="G17" s="44"/>
      <c r="H17" s="43"/>
      <c r="I17" s="4"/>
      <c r="J17" s="4"/>
      <c r="K17" s="4"/>
      <c r="L17" s="4"/>
      <c r="M17" s="4"/>
      <c r="N17" s="4"/>
      <c r="O17" s="4"/>
      <c r="P17" s="4"/>
      <c r="Q17" s="4"/>
      <c r="R17" s="4"/>
      <c r="S17" s="44"/>
    </row>
    <row r="18" spans="1:19" ht="15.75" thickBot="1" x14ac:dyDescent="0.3">
      <c r="A18" s="45"/>
      <c r="B18" s="46"/>
      <c r="C18" s="46"/>
      <c r="D18" s="46"/>
      <c r="E18" s="46"/>
      <c r="F18" s="46"/>
      <c r="G18" s="47"/>
      <c r="H18" s="45"/>
      <c r="I18" s="46"/>
      <c r="J18" s="46"/>
      <c r="K18" s="46"/>
      <c r="L18" s="46"/>
      <c r="M18" s="46"/>
      <c r="N18" s="46"/>
      <c r="O18" s="46"/>
      <c r="P18" s="46"/>
      <c r="Q18" s="46"/>
      <c r="R18" s="46"/>
      <c r="S18" s="47"/>
    </row>
    <row r="19" spans="1:19" s="30" customFormat="1" ht="15.75" thickBot="1" x14ac:dyDescent="0.3">
      <c r="A19" s="40"/>
      <c r="B19" s="41"/>
      <c r="C19" s="41"/>
      <c r="D19" s="41"/>
      <c r="E19" s="41"/>
      <c r="F19" s="41"/>
      <c r="G19" s="42"/>
      <c r="H19" s="40"/>
      <c r="I19" s="41"/>
      <c r="J19" s="41"/>
      <c r="K19" s="41"/>
      <c r="L19" s="41"/>
      <c r="M19" s="41"/>
      <c r="N19" s="41"/>
      <c r="O19" s="41"/>
      <c r="P19" s="41"/>
      <c r="Q19" s="41"/>
      <c r="R19" s="41"/>
      <c r="S19" s="42"/>
    </row>
    <row r="20" spans="1:19" s="30" customFormat="1" ht="23.25" customHeight="1" x14ac:dyDescent="0.25">
      <c r="A20" s="43"/>
      <c r="B20" s="4"/>
      <c r="C20" s="199" t="s">
        <v>69</v>
      </c>
      <c r="D20" s="200"/>
      <c r="E20" s="201"/>
      <c r="F20" s="4"/>
      <c r="G20" s="44"/>
      <c r="H20" s="43"/>
      <c r="I20" s="199" t="s">
        <v>90</v>
      </c>
      <c r="J20" s="200"/>
      <c r="K20" s="200"/>
      <c r="L20" s="200"/>
      <c r="M20" s="200"/>
      <c r="N20" s="200"/>
      <c r="O20" s="200"/>
      <c r="P20" s="200"/>
      <c r="Q20" s="200"/>
      <c r="R20" s="201"/>
      <c r="S20" s="44"/>
    </row>
    <row r="21" spans="1:19" s="30" customFormat="1" ht="15.75" thickBot="1" x14ac:dyDescent="0.3">
      <c r="A21" s="43"/>
      <c r="B21" s="4"/>
      <c r="C21" s="202"/>
      <c r="D21" s="203"/>
      <c r="E21" s="204"/>
      <c r="F21" s="4"/>
      <c r="G21" s="44"/>
      <c r="H21" s="43"/>
      <c r="I21" s="202"/>
      <c r="J21" s="203"/>
      <c r="K21" s="203"/>
      <c r="L21" s="203"/>
      <c r="M21" s="203"/>
      <c r="N21" s="203"/>
      <c r="O21" s="203"/>
      <c r="P21" s="203"/>
      <c r="Q21" s="203"/>
      <c r="R21" s="204"/>
      <c r="S21" s="44"/>
    </row>
    <row r="22" spans="1:19" ht="22.5" customHeight="1" thickBot="1" x14ac:dyDescent="0.3">
      <c r="A22" s="43"/>
      <c r="B22" s="4"/>
      <c r="C22" s="4"/>
      <c r="D22" s="4"/>
      <c r="E22" s="4"/>
      <c r="F22" s="4"/>
      <c r="G22" s="44"/>
      <c r="H22" s="43"/>
      <c r="I22" s="4"/>
      <c r="J22" s="4"/>
      <c r="K22" s="4"/>
      <c r="L22" s="4"/>
      <c r="M22" s="4"/>
      <c r="N22" s="4"/>
      <c r="O22" s="4"/>
      <c r="P22" s="4"/>
      <c r="Q22" s="4"/>
      <c r="R22" s="4"/>
      <c r="S22" s="44"/>
    </row>
    <row r="23" spans="1:19" ht="30" customHeight="1" thickBot="1" x14ac:dyDescent="0.3">
      <c r="A23" s="43"/>
      <c r="B23" s="24" t="s">
        <v>62</v>
      </c>
      <c r="C23" s="25" t="s">
        <v>63</v>
      </c>
      <c r="D23" s="25" t="s">
        <v>64</v>
      </c>
      <c r="E23" s="25" t="s">
        <v>65</v>
      </c>
      <c r="F23" s="26" t="s">
        <v>66</v>
      </c>
      <c r="G23" s="23"/>
      <c r="H23" s="43"/>
      <c r="I23" s="57" t="s">
        <v>84</v>
      </c>
      <c r="J23" s="25" t="s">
        <v>32</v>
      </c>
      <c r="K23" s="26" t="s">
        <v>33</v>
      </c>
      <c r="L23" s="4"/>
      <c r="M23" s="4"/>
      <c r="N23" s="4"/>
      <c r="O23" s="4"/>
      <c r="P23" s="4"/>
      <c r="Q23" s="4"/>
      <c r="R23" s="4"/>
      <c r="S23" s="44"/>
    </row>
    <row r="24" spans="1:19" ht="30" customHeight="1" x14ac:dyDescent="0.25">
      <c r="A24" s="43"/>
      <c r="B24" s="27" t="s">
        <v>6</v>
      </c>
      <c r="C24" s="69">
        <f>COUNTA('Environnement,Contexte'!B4:B101)</f>
        <v>3</v>
      </c>
      <c r="D24" s="48">
        <f>COUNTIF('Environnement,Contexte'!I4:I101,"&lt;0,5")</f>
        <v>1</v>
      </c>
      <c r="E24" s="48">
        <f>COUNTIF('Environnement,Contexte'!I4:I101,"&gt;=0,5")-COUNTIF('Environnement,Contexte'!I4:I101,"&gt;=0,75")</f>
        <v>1</v>
      </c>
      <c r="F24" s="49">
        <f>COUNTIF('Environnement,Contexte'!I4:I101,"&gt;=0,75")</f>
        <v>1</v>
      </c>
      <c r="G24" s="23"/>
      <c r="H24" s="43"/>
      <c r="I24" s="27" t="s">
        <v>89</v>
      </c>
      <c r="J24" s="54">
        <f>COUNTIF('Plans d''actions'!N3:N210,"Oui")</f>
        <v>0</v>
      </c>
      <c r="K24" s="37" t="e">
        <f>IF(J24="","",J24/SUM(J24:J27))</f>
        <v>#DIV/0!</v>
      </c>
      <c r="L24" s="4"/>
      <c r="M24" s="4"/>
      <c r="N24" s="4"/>
      <c r="O24" s="4"/>
      <c r="P24" s="4"/>
      <c r="Q24" s="4"/>
      <c r="R24" s="4"/>
      <c r="S24" s="44"/>
    </row>
    <row r="25" spans="1:19" ht="30" customHeight="1" thickBot="1" x14ac:dyDescent="0.3">
      <c r="A25" s="43"/>
      <c r="B25" s="28" t="s">
        <v>16</v>
      </c>
      <c r="C25" s="70">
        <f>COUNTA('Sous-Traitants,Fournisseurs'!B4:B101)</f>
        <v>4</v>
      </c>
      <c r="D25" s="50">
        <f>COUNTIF('Sous-Traitants,Fournisseurs'!I4:I101,"&lt;0,5")</f>
        <v>1</v>
      </c>
      <c r="E25" s="50">
        <f>COUNTIF('Sous-Traitants,Fournisseurs'!I4:I101,"&gt;=0,5")-COUNTIF('Sous-Traitants,Fournisseurs'!I4:I101,"&gt;=0,75")</f>
        <v>1</v>
      </c>
      <c r="F25" s="51">
        <f>COUNTIF('Sous-Traitants,Fournisseurs'!I4:I101,"&gt;=0,75")</f>
        <v>1</v>
      </c>
      <c r="G25" s="23"/>
      <c r="H25" s="43"/>
      <c r="I25" s="29" t="s">
        <v>91</v>
      </c>
      <c r="J25" s="56">
        <f>COUNTIF('Plans d''actions'!N3:N210,"Non")</f>
        <v>0</v>
      </c>
      <c r="K25" s="39" t="e">
        <f>IF(J25="","",J25/SUM(J24:J27))</f>
        <v>#DIV/0!</v>
      </c>
      <c r="L25" s="4"/>
      <c r="M25" s="4"/>
      <c r="N25" s="4"/>
      <c r="O25" s="4"/>
      <c r="P25" s="4"/>
      <c r="Q25" s="4"/>
      <c r="R25" s="4"/>
      <c r="S25" s="44"/>
    </row>
    <row r="26" spans="1:19" ht="30" customHeight="1" x14ac:dyDescent="0.25">
      <c r="A26" s="43"/>
      <c r="B26" s="28" t="s">
        <v>17</v>
      </c>
      <c r="C26" s="70">
        <f>COUNTA('Scientifiques,Techniques'!B4:B101)</f>
        <v>3</v>
      </c>
      <c r="D26" s="50">
        <f>COUNTIF('Scientifiques,Techniques'!I4:I101,"&lt;0,5")</f>
        <v>1</v>
      </c>
      <c r="E26" s="50">
        <f>COUNTIF('Scientifiques,Techniques'!I4:I101,"&gt;=0,5")-COUNTIF('Scientifiques,Techniques'!I4:I101,"&gt;=0,75")</f>
        <v>1</v>
      </c>
      <c r="F26" s="51">
        <f>COUNTIF('Scientifiques,Techniques'!I4:I101,"&gt;=0,75")</f>
        <v>1</v>
      </c>
      <c r="G26" s="23"/>
      <c r="H26" s="43"/>
      <c r="I26" s="4"/>
      <c r="J26" s="4"/>
      <c r="K26" s="4"/>
      <c r="L26" s="4"/>
      <c r="M26" s="4"/>
      <c r="N26" s="4"/>
      <c r="O26" s="4"/>
      <c r="P26" s="4"/>
      <c r="Q26" s="4"/>
      <c r="R26" s="4"/>
      <c r="S26" s="44"/>
    </row>
    <row r="27" spans="1:19" ht="30" customHeight="1" thickBot="1" x14ac:dyDescent="0.3">
      <c r="A27" s="43"/>
      <c r="B27" s="29" t="s">
        <v>18</v>
      </c>
      <c r="C27" s="71">
        <f>COUNTA('Organisationnels,Humains'!B4:B101)</f>
        <v>3</v>
      </c>
      <c r="D27" s="52">
        <f>COUNTIF('Organisationnels,Humains'!I4:I101,"&lt;0,5")</f>
        <v>1</v>
      </c>
      <c r="E27" s="52">
        <f>COUNTIF('Organisationnels,Humains'!I4:I101,"&gt;=0,5")-COUNTIF('Organisationnels,Humains'!I4:I101,"&gt;=0,75")</f>
        <v>1</v>
      </c>
      <c r="F27" s="53">
        <f>COUNTIF('Organisationnels,Humains'!I4:I101,"&gt;=0,75")</f>
        <v>1</v>
      </c>
      <c r="G27" s="23"/>
      <c r="H27" s="43"/>
      <c r="I27" s="4"/>
      <c r="J27" s="4"/>
      <c r="K27" s="4"/>
      <c r="L27" s="4"/>
      <c r="M27" s="4"/>
      <c r="N27" s="4"/>
      <c r="O27" s="4"/>
      <c r="P27" s="4"/>
      <c r="Q27" s="4"/>
      <c r="R27" s="4"/>
      <c r="S27" s="44"/>
    </row>
    <row r="28" spans="1:19" x14ac:dyDescent="0.25">
      <c r="A28" s="43"/>
      <c r="B28" s="4"/>
      <c r="C28" s="4"/>
      <c r="D28" s="4"/>
      <c r="E28" s="4"/>
      <c r="F28" s="4"/>
      <c r="G28" s="44"/>
      <c r="H28" s="43"/>
      <c r="I28" s="4"/>
      <c r="J28" s="4"/>
      <c r="K28" s="4"/>
      <c r="L28" s="4"/>
      <c r="M28" s="4"/>
      <c r="N28" s="4"/>
      <c r="O28" s="4"/>
      <c r="P28" s="4"/>
      <c r="Q28" s="4"/>
      <c r="R28" s="4"/>
      <c r="S28" s="44"/>
    </row>
    <row r="29" spans="1:19" x14ac:dyDescent="0.25">
      <c r="A29" s="43"/>
      <c r="B29" s="4"/>
      <c r="C29" s="4"/>
      <c r="D29" s="4"/>
      <c r="E29" s="4"/>
      <c r="F29" s="4"/>
      <c r="G29" s="44"/>
      <c r="H29" s="43"/>
      <c r="I29" s="4"/>
      <c r="J29" s="4"/>
      <c r="K29" s="4"/>
      <c r="L29" s="4"/>
      <c r="M29" s="4"/>
      <c r="N29" s="4"/>
      <c r="O29" s="4"/>
      <c r="P29" s="4"/>
      <c r="Q29" s="4"/>
      <c r="R29" s="4"/>
      <c r="S29" s="44"/>
    </row>
    <row r="30" spans="1:19" x14ac:dyDescent="0.25">
      <c r="A30" s="43"/>
      <c r="B30" s="4"/>
      <c r="C30" s="4"/>
      <c r="D30" s="4"/>
      <c r="E30" s="4"/>
      <c r="F30" s="4"/>
      <c r="G30" s="44"/>
      <c r="H30" s="43"/>
      <c r="I30" s="4"/>
      <c r="J30" s="4"/>
      <c r="K30" s="4"/>
      <c r="L30" s="4"/>
      <c r="M30" s="4"/>
      <c r="N30" s="4"/>
      <c r="O30" s="4"/>
      <c r="P30" s="4"/>
      <c r="Q30" s="4"/>
      <c r="R30" s="4"/>
      <c r="S30" s="44"/>
    </row>
    <row r="31" spans="1:19" x14ac:dyDescent="0.25">
      <c r="A31" s="43"/>
      <c r="B31" s="4"/>
      <c r="C31" s="4"/>
      <c r="D31" s="4"/>
      <c r="E31" s="4"/>
      <c r="F31" s="4"/>
      <c r="G31" s="44"/>
      <c r="H31" s="43"/>
      <c r="I31" s="4"/>
      <c r="J31" s="4"/>
      <c r="K31" s="4"/>
      <c r="L31" s="4"/>
      <c r="M31" s="4"/>
      <c r="N31" s="4"/>
      <c r="O31" s="4"/>
      <c r="P31" s="4"/>
      <c r="Q31" s="4"/>
      <c r="R31" s="4"/>
      <c r="S31" s="44"/>
    </row>
    <row r="32" spans="1:19" x14ac:dyDescent="0.25">
      <c r="A32" s="43"/>
      <c r="B32" s="4"/>
      <c r="C32" s="4"/>
      <c r="D32" s="4"/>
      <c r="E32" s="4"/>
      <c r="F32" s="4"/>
      <c r="G32" s="44"/>
      <c r="H32" s="43"/>
      <c r="I32" s="4"/>
      <c r="J32" s="4"/>
      <c r="K32" s="4"/>
      <c r="L32" s="4"/>
      <c r="M32" s="4"/>
      <c r="N32" s="4"/>
      <c r="O32" s="4"/>
      <c r="P32" s="4"/>
      <c r="Q32" s="4"/>
      <c r="R32" s="4"/>
      <c r="S32" s="44"/>
    </row>
    <row r="33" spans="1:19" x14ac:dyDescent="0.25">
      <c r="A33" s="43"/>
      <c r="B33" s="4"/>
      <c r="C33" s="4"/>
      <c r="D33" s="4"/>
      <c r="E33" s="4"/>
      <c r="F33" s="4"/>
      <c r="G33" s="44"/>
      <c r="H33" s="43"/>
      <c r="I33" s="4"/>
      <c r="J33" s="4"/>
      <c r="K33" s="4"/>
      <c r="L33" s="4"/>
      <c r="M33" s="4"/>
      <c r="N33" s="4"/>
      <c r="O33" s="4"/>
      <c r="P33" s="4"/>
      <c r="Q33" s="4"/>
      <c r="R33" s="4"/>
      <c r="S33" s="44"/>
    </row>
    <row r="34" spans="1:19" ht="15.75" thickBot="1" x14ac:dyDescent="0.3">
      <c r="A34" s="43"/>
      <c r="B34" s="4"/>
      <c r="C34" s="4"/>
      <c r="D34" s="4"/>
      <c r="E34" s="4"/>
      <c r="F34" s="4"/>
      <c r="G34" s="44"/>
      <c r="H34" s="45"/>
      <c r="I34" s="46"/>
      <c r="J34" s="46"/>
      <c r="K34" s="46"/>
      <c r="L34" s="46"/>
      <c r="M34" s="46"/>
      <c r="N34" s="46"/>
      <c r="O34" s="46"/>
      <c r="P34" s="46"/>
      <c r="Q34" s="46"/>
      <c r="R34" s="46"/>
      <c r="S34" s="47"/>
    </row>
    <row r="35" spans="1:19" ht="15.75" thickBot="1" x14ac:dyDescent="0.3">
      <c r="A35" s="43"/>
      <c r="B35" s="4"/>
      <c r="C35" s="4"/>
      <c r="D35" s="4"/>
      <c r="E35" s="4"/>
      <c r="F35" s="4"/>
      <c r="G35" s="44"/>
      <c r="H35" s="40"/>
      <c r="I35" s="41"/>
      <c r="J35" s="41"/>
      <c r="K35" s="41"/>
      <c r="L35" s="41"/>
      <c r="M35" s="41"/>
      <c r="N35" s="41"/>
      <c r="O35" s="41"/>
      <c r="P35" s="41"/>
      <c r="Q35" s="41"/>
      <c r="R35" s="41"/>
      <c r="S35" s="42"/>
    </row>
    <row r="36" spans="1:19" ht="15" customHeight="1" x14ac:dyDescent="0.25">
      <c r="A36" s="43"/>
      <c r="B36" s="4"/>
      <c r="C36" s="4"/>
      <c r="D36" s="4"/>
      <c r="E36" s="4"/>
      <c r="F36" s="4"/>
      <c r="G36" s="44"/>
      <c r="H36" s="43"/>
      <c r="I36" s="199" t="s">
        <v>92</v>
      </c>
      <c r="J36" s="200"/>
      <c r="K36" s="200"/>
      <c r="L36" s="200"/>
      <c r="M36" s="200"/>
      <c r="N36" s="200"/>
      <c r="O36" s="200"/>
      <c r="P36" s="200"/>
      <c r="Q36" s="200"/>
      <c r="R36" s="201"/>
      <c r="S36" s="44"/>
    </row>
    <row r="37" spans="1:19" ht="15.75" customHeight="1" thickBot="1" x14ac:dyDescent="0.3">
      <c r="A37" s="43"/>
      <c r="B37" s="4"/>
      <c r="C37" s="4"/>
      <c r="D37" s="4"/>
      <c r="E37" s="4"/>
      <c r="F37" s="4"/>
      <c r="G37" s="44"/>
      <c r="H37" s="43"/>
      <c r="I37" s="202"/>
      <c r="J37" s="203"/>
      <c r="K37" s="203"/>
      <c r="L37" s="203"/>
      <c r="M37" s="203"/>
      <c r="N37" s="203"/>
      <c r="O37" s="203"/>
      <c r="P37" s="203"/>
      <c r="Q37" s="203"/>
      <c r="R37" s="204"/>
      <c r="S37" s="44"/>
    </row>
    <row r="38" spans="1:19" ht="21.75" customHeight="1" thickBot="1" x14ac:dyDescent="0.3">
      <c r="A38" s="43"/>
      <c r="B38" s="4"/>
      <c r="C38" s="4"/>
      <c r="D38" s="4"/>
      <c r="E38" s="4"/>
      <c r="F38" s="4"/>
      <c r="G38" s="44"/>
      <c r="H38" s="43"/>
      <c r="I38" s="4"/>
      <c r="J38" s="4"/>
      <c r="K38" s="4"/>
      <c r="L38" s="4"/>
      <c r="M38" s="4"/>
      <c r="N38" s="4"/>
      <c r="O38" s="4"/>
      <c r="P38" s="4"/>
      <c r="Q38" s="4"/>
      <c r="R38" s="4"/>
      <c r="S38" s="44"/>
    </row>
    <row r="39" spans="1:19" ht="30" customHeight="1" thickBot="1" x14ac:dyDescent="0.3">
      <c r="A39" s="43"/>
      <c r="B39" s="4"/>
      <c r="C39" s="4"/>
      <c r="D39" s="4"/>
      <c r="E39" s="4"/>
      <c r="F39" s="4"/>
      <c r="G39" s="44"/>
      <c r="H39" s="43"/>
      <c r="I39" s="57" t="s">
        <v>84</v>
      </c>
      <c r="J39" s="25" t="s">
        <v>32</v>
      </c>
      <c r="K39" s="26" t="s">
        <v>33</v>
      </c>
      <c r="L39" s="4"/>
      <c r="M39" s="4"/>
      <c r="N39" s="4"/>
      <c r="O39" s="4"/>
      <c r="P39" s="4"/>
      <c r="Q39" s="4"/>
      <c r="R39" s="4"/>
      <c r="S39" s="44"/>
    </row>
    <row r="40" spans="1:19" ht="30" customHeight="1" x14ac:dyDescent="0.25">
      <c r="A40" s="43"/>
      <c r="B40" s="4"/>
      <c r="C40" s="4"/>
      <c r="D40" s="4"/>
      <c r="E40" s="4"/>
      <c r="F40" s="4"/>
      <c r="G40" s="44"/>
      <c r="H40" s="43"/>
      <c r="I40" s="27" t="s">
        <v>93</v>
      </c>
      <c r="J40" s="54">
        <f>COUNTA('Plans d''actions'!C3:C210)</f>
        <v>13</v>
      </c>
      <c r="K40" s="37">
        <f>IF(J40="","",J40/SUM(J40:J43))</f>
        <v>0.8666666666666667</v>
      </c>
      <c r="L40" s="4"/>
      <c r="M40" s="4"/>
      <c r="N40" s="4"/>
      <c r="O40" s="4"/>
      <c r="P40" s="4"/>
      <c r="Q40" s="4"/>
      <c r="R40" s="4"/>
      <c r="S40" s="44"/>
    </row>
    <row r="41" spans="1:19" ht="30" customHeight="1" thickBot="1" x14ac:dyDescent="0.3">
      <c r="A41" s="43"/>
      <c r="B41" s="4"/>
      <c r="C41" s="4"/>
      <c r="D41" s="4"/>
      <c r="E41" s="4"/>
      <c r="F41" s="4"/>
      <c r="G41" s="44"/>
      <c r="H41" s="43"/>
      <c r="I41" s="29" t="s">
        <v>94</v>
      </c>
      <c r="J41" s="56">
        <f>COUNTA(Capitalisation!A3:A260)</f>
        <v>2</v>
      </c>
      <c r="K41" s="39">
        <f>IF(J41="","",J41/SUM(J40:J43))</f>
        <v>0.13333333333333333</v>
      </c>
      <c r="L41" s="4"/>
      <c r="M41" s="4"/>
      <c r="N41" s="4"/>
      <c r="O41" s="4"/>
      <c r="P41" s="4"/>
      <c r="Q41" s="4"/>
      <c r="R41" s="4"/>
      <c r="S41" s="44"/>
    </row>
    <row r="42" spans="1:19" x14ac:dyDescent="0.25">
      <c r="A42" s="43"/>
      <c r="B42" s="4"/>
      <c r="C42" s="4"/>
      <c r="D42" s="4"/>
      <c r="E42" s="4"/>
      <c r="F42" s="4"/>
      <c r="G42" s="44"/>
      <c r="H42" s="43"/>
      <c r="I42" s="4"/>
      <c r="J42" s="4"/>
      <c r="K42" s="4"/>
      <c r="L42" s="4"/>
      <c r="M42" s="4"/>
      <c r="N42" s="4"/>
      <c r="O42" s="4"/>
      <c r="P42" s="4"/>
      <c r="Q42" s="4"/>
      <c r="R42" s="4"/>
      <c r="S42" s="44"/>
    </row>
    <row r="43" spans="1:19" x14ac:dyDescent="0.25">
      <c r="A43" s="43"/>
      <c r="B43" s="4"/>
      <c r="C43" s="4"/>
      <c r="D43" s="4"/>
      <c r="E43" s="4"/>
      <c r="F43" s="4"/>
      <c r="G43" s="44"/>
      <c r="H43" s="43"/>
      <c r="I43" s="4"/>
      <c r="J43" s="4"/>
      <c r="K43" s="4"/>
      <c r="L43" s="4"/>
      <c r="M43" s="4"/>
      <c r="N43" s="4"/>
      <c r="O43" s="4"/>
      <c r="P43" s="4"/>
      <c r="Q43" s="4"/>
      <c r="R43" s="4"/>
      <c r="S43" s="44"/>
    </row>
    <row r="44" spans="1:19" x14ac:dyDescent="0.25">
      <c r="A44" s="43"/>
      <c r="B44" s="4"/>
      <c r="C44" s="4"/>
      <c r="D44" s="4"/>
      <c r="E44" s="4"/>
      <c r="F44" s="4"/>
      <c r="G44" s="44"/>
      <c r="H44" s="43"/>
      <c r="I44" s="4"/>
      <c r="J44" s="4"/>
      <c r="K44" s="4"/>
      <c r="L44" s="4"/>
      <c r="M44" s="4"/>
      <c r="N44" s="4"/>
      <c r="O44" s="4"/>
      <c r="P44" s="4"/>
      <c r="Q44" s="4"/>
      <c r="R44" s="4"/>
      <c r="S44" s="44"/>
    </row>
    <row r="45" spans="1:19" x14ac:dyDescent="0.25">
      <c r="A45" s="43"/>
      <c r="B45" s="4"/>
      <c r="C45" s="4"/>
      <c r="D45" s="4"/>
      <c r="E45" s="4"/>
      <c r="F45" s="4"/>
      <c r="G45" s="44"/>
      <c r="H45" s="43"/>
      <c r="I45" s="4"/>
      <c r="J45" s="4"/>
      <c r="K45" s="4"/>
      <c r="L45" s="4"/>
      <c r="M45" s="4"/>
      <c r="N45" s="4"/>
      <c r="O45" s="4"/>
      <c r="P45" s="4"/>
      <c r="Q45" s="4"/>
      <c r="R45" s="4"/>
      <c r="S45" s="44"/>
    </row>
    <row r="46" spans="1:19" x14ac:dyDescent="0.25">
      <c r="A46" s="43"/>
      <c r="B46" s="4"/>
      <c r="C46" s="4"/>
      <c r="D46" s="4"/>
      <c r="E46" s="4"/>
      <c r="F46" s="4"/>
      <c r="G46" s="44"/>
      <c r="H46" s="43"/>
      <c r="I46" s="4"/>
      <c r="J46" s="4"/>
      <c r="K46" s="4"/>
      <c r="L46" s="4"/>
      <c r="M46" s="4"/>
      <c r="N46" s="4"/>
      <c r="O46" s="4"/>
      <c r="P46" s="4"/>
      <c r="Q46" s="4"/>
      <c r="R46" s="4"/>
      <c r="S46" s="44"/>
    </row>
    <row r="47" spans="1:19" x14ac:dyDescent="0.25">
      <c r="A47" s="43"/>
      <c r="B47" s="4"/>
      <c r="C47" s="4"/>
      <c r="D47" s="4"/>
      <c r="E47" s="4"/>
      <c r="F47" s="4"/>
      <c r="G47" s="44"/>
      <c r="H47" s="43"/>
      <c r="I47" s="4"/>
      <c r="J47" s="4"/>
      <c r="K47" s="4"/>
      <c r="L47" s="4"/>
      <c r="M47" s="4"/>
      <c r="N47" s="4"/>
      <c r="O47" s="4"/>
      <c r="P47" s="4"/>
      <c r="Q47" s="4"/>
      <c r="R47" s="4"/>
      <c r="S47" s="44"/>
    </row>
    <row r="48" spans="1:19" x14ac:dyDescent="0.25">
      <c r="A48" s="43"/>
      <c r="B48" s="4"/>
      <c r="C48" s="4"/>
      <c r="D48" s="4"/>
      <c r="E48" s="4"/>
      <c r="F48" s="4"/>
      <c r="G48" s="44"/>
      <c r="H48" s="43"/>
      <c r="I48" s="4"/>
      <c r="J48" s="4"/>
      <c r="K48" s="4"/>
      <c r="L48" s="4"/>
      <c r="M48" s="4"/>
      <c r="N48" s="4"/>
      <c r="O48" s="4"/>
      <c r="P48" s="4"/>
      <c r="Q48" s="4"/>
      <c r="R48" s="4"/>
      <c r="S48" s="44"/>
    </row>
    <row r="49" spans="1:19" x14ac:dyDescent="0.25">
      <c r="A49" s="43"/>
      <c r="B49" s="4"/>
      <c r="C49" s="4"/>
      <c r="D49" s="4"/>
      <c r="E49" s="4"/>
      <c r="F49" s="4"/>
      <c r="G49" s="44"/>
      <c r="H49" s="43"/>
      <c r="I49" s="4"/>
      <c r="J49" s="4"/>
      <c r="K49" s="4"/>
      <c r="L49" s="4"/>
      <c r="M49" s="4"/>
      <c r="N49" s="4"/>
      <c r="O49" s="4"/>
      <c r="P49" s="4"/>
      <c r="Q49" s="4"/>
      <c r="R49" s="4"/>
      <c r="S49" s="44"/>
    </row>
    <row r="50" spans="1:19" x14ac:dyDescent="0.25">
      <c r="A50" s="43"/>
      <c r="B50" s="4"/>
      <c r="C50" s="4"/>
      <c r="D50" s="4"/>
      <c r="E50" s="4"/>
      <c r="F50" s="4"/>
      <c r="G50" s="44"/>
      <c r="H50" s="43"/>
      <c r="I50" s="4"/>
      <c r="J50" s="4"/>
      <c r="K50" s="4"/>
      <c r="L50" s="4"/>
      <c r="M50" s="4"/>
      <c r="N50" s="4"/>
      <c r="O50" s="4"/>
      <c r="P50" s="4"/>
      <c r="Q50" s="4"/>
      <c r="R50" s="4"/>
      <c r="S50" s="44"/>
    </row>
    <row r="51" spans="1:19" x14ac:dyDescent="0.25">
      <c r="A51" s="43"/>
      <c r="B51" s="4"/>
      <c r="C51" s="4"/>
      <c r="D51" s="4"/>
      <c r="E51" s="4"/>
      <c r="F51" s="4"/>
      <c r="G51" s="44"/>
      <c r="H51" s="43"/>
      <c r="I51" s="4"/>
      <c r="J51" s="4"/>
      <c r="K51" s="4"/>
      <c r="L51" s="4"/>
      <c r="M51" s="4"/>
      <c r="N51" s="4"/>
      <c r="O51" s="4"/>
      <c r="P51" s="4"/>
      <c r="Q51" s="4"/>
      <c r="R51" s="4"/>
      <c r="S51" s="44"/>
    </row>
    <row r="52" spans="1:19" ht="15.75" thickBot="1" x14ac:dyDescent="0.3">
      <c r="A52" s="45"/>
      <c r="B52" s="46"/>
      <c r="C52" s="46"/>
      <c r="D52" s="46"/>
      <c r="E52" s="46"/>
      <c r="F52" s="46"/>
      <c r="G52" s="47"/>
      <c r="H52" s="45"/>
      <c r="I52" s="46"/>
      <c r="J52" s="46"/>
      <c r="K52" s="46"/>
      <c r="L52" s="46"/>
      <c r="M52" s="46"/>
      <c r="N52" s="46"/>
      <c r="O52" s="46"/>
      <c r="P52" s="46"/>
      <c r="Q52" s="46"/>
      <c r="R52" s="46"/>
      <c r="S52" s="47"/>
    </row>
    <row r="53" spans="1:19" ht="15.75" thickBot="1" x14ac:dyDescent="0.3">
      <c r="A53" s="40"/>
      <c r="B53" s="41"/>
      <c r="C53" s="41"/>
      <c r="D53" s="41"/>
      <c r="E53" s="41"/>
      <c r="F53" s="41"/>
      <c r="G53" s="42"/>
      <c r="H53" s="40"/>
      <c r="I53" s="41"/>
      <c r="J53" s="41"/>
      <c r="K53" s="41"/>
      <c r="L53" s="41"/>
      <c r="M53" s="41"/>
      <c r="N53" s="41"/>
      <c r="O53" s="41"/>
      <c r="P53" s="41"/>
      <c r="Q53" s="41"/>
      <c r="R53" s="41"/>
      <c r="S53" s="42"/>
    </row>
    <row r="54" spans="1:19" ht="19.5" customHeight="1" x14ac:dyDescent="0.25">
      <c r="A54" s="43"/>
      <c r="B54" s="4"/>
      <c r="C54" s="199" t="s">
        <v>70</v>
      </c>
      <c r="D54" s="200"/>
      <c r="E54" s="201"/>
      <c r="F54" s="4"/>
      <c r="G54" s="44"/>
      <c r="H54" s="43"/>
      <c r="I54" s="199" t="s">
        <v>115</v>
      </c>
      <c r="J54" s="200"/>
      <c r="K54" s="200"/>
      <c r="L54" s="200"/>
      <c r="M54" s="200"/>
      <c r="N54" s="200"/>
      <c r="O54" s="200"/>
      <c r="P54" s="200"/>
      <c r="Q54" s="200"/>
      <c r="R54" s="201"/>
      <c r="S54" s="44"/>
    </row>
    <row r="55" spans="1:19" s="30" customFormat="1" ht="15.75" thickBot="1" x14ac:dyDescent="0.3">
      <c r="A55" s="43"/>
      <c r="B55" s="4"/>
      <c r="C55" s="202"/>
      <c r="D55" s="203"/>
      <c r="E55" s="204"/>
      <c r="F55" s="4"/>
      <c r="G55" s="44"/>
      <c r="H55" s="43"/>
      <c r="I55" s="202"/>
      <c r="J55" s="203"/>
      <c r="K55" s="203"/>
      <c r="L55" s="203"/>
      <c r="M55" s="203"/>
      <c r="N55" s="203"/>
      <c r="O55" s="203"/>
      <c r="P55" s="203"/>
      <c r="Q55" s="203"/>
      <c r="R55" s="204"/>
      <c r="S55" s="44"/>
    </row>
    <row r="56" spans="1:19" ht="21" customHeight="1" thickBot="1" x14ac:dyDescent="0.3">
      <c r="A56" s="43"/>
      <c r="B56" s="4"/>
      <c r="C56" s="4"/>
      <c r="D56" s="4"/>
      <c r="E56" s="4"/>
      <c r="F56" s="4"/>
      <c r="G56" s="44"/>
      <c r="H56" s="43"/>
      <c r="I56" s="4"/>
      <c r="J56" s="4"/>
      <c r="K56" s="4"/>
      <c r="L56" s="4"/>
      <c r="M56" s="4"/>
      <c r="N56" s="4"/>
      <c r="O56" s="4"/>
      <c r="P56" s="4"/>
      <c r="Q56" s="4"/>
      <c r="R56" s="4"/>
      <c r="S56" s="44"/>
    </row>
    <row r="57" spans="1:19" ht="30" customHeight="1" thickBot="1" x14ac:dyDescent="0.3">
      <c r="A57" s="43"/>
      <c r="B57" s="24" t="s">
        <v>62</v>
      </c>
      <c r="C57" s="25" t="s">
        <v>63</v>
      </c>
      <c r="D57" s="25" t="s">
        <v>64</v>
      </c>
      <c r="E57" s="25" t="s">
        <v>65</v>
      </c>
      <c r="F57" s="26" t="s">
        <v>66</v>
      </c>
      <c r="G57" s="44"/>
      <c r="H57" s="43"/>
      <c r="I57" s="57" t="s">
        <v>116</v>
      </c>
      <c r="J57" s="25" t="s">
        <v>32</v>
      </c>
      <c r="K57" s="26" t="s">
        <v>33</v>
      </c>
      <c r="L57" s="4"/>
      <c r="M57" s="4"/>
      <c r="N57" s="4"/>
      <c r="O57" s="4"/>
      <c r="P57" s="4"/>
      <c r="Q57" s="4"/>
      <c r="R57" s="4"/>
      <c r="S57" s="44"/>
    </row>
    <row r="58" spans="1:19" ht="30" customHeight="1" x14ac:dyDescent="0.25">
      <c r="A58" s="43"/>
      <c r="B58" s="27" t="s">
        <v>6</v>
      </c>
      <c r="C58" s="69">
        <f>COUNTA('Environnement,Contexte'!B4:B101)</f>
        <v>3</v>
      </c>
      <c r="D58" s="48">
        <f>COUNTIF('Environnement,Contexte'!L4:L101,"&lt;0,5")</f>
        <v>0</v>
      </c>
      <c r="E58" s="48">
        <f>COUNTIF('Environnement,Contexte'!L4:L101,"&gt;=0,5")-COUNTIF('Environnement,Contexte'!L4:L101,"&gt;=0,75")</f>
        <v>0</v>
      </c>
      <c r="F58" s="49">
        <f>COUNTIF('Environnement,Contexte'!L4:L101,"&gt;=0,75")</f>
        <v>0</v>
      </c>
      <c r="G58" s="44"/>
      <c r="H58" s="43"/>
      <c r="I58" s="27" t="s">
        <v>117</v>
      </c>
      <c r="J58" s="136">
        <f>'Plans d''actions'!X3</f>
        <v>0</v>
      </c>
      <c r="K58" s="137" t="e">
        <f>IF(J58="","",J58/SUM(J58:J61))</f>
        <v>#DIV/0!</v>
      </c>
      <c r="L58" s="4"/>
      <c r="M58" s="4"/>
      <c r="N58" s="4"/>
      <c r="O58" s="4"/>
      <c r="P58" s="4"/>
      <c r="Q58" s="4"/>
      <c r="R58" s="4"/>
      <c r="S58" s="44"/>
    </row>
    <row r="59" spans="1:19" ht="30" customHeight="1" x14ac:dyDescent="0.25">
      <c r="A59" s="43"/>
      <c r="B59" s="28" t="s">
        <v>16</v>
      </c>
      <c r="C59" s="70">
        <f>COUNTA('Sous-Traitants,Fournisseurs'!B4:B101)</f>
        <v>4</v>
      </c>
      <c r="D59" s="50">
        <f>COUNTIF('Sous-Traitants,Fournisseurs'!L4:L101,"&lt;0,5")</f>
        <v>0</v>
      </c>
      <c r="E59" s="50">
        <f>COUNTIF('Sous-Traitants,Fournisseurs'!L4:L101,"&gt;=0,5")-COUNTIF('Sous-Traitants,Fournisseurs'!L4:L101,"&gt;=0,75")</f>
        <v>0</v>
      </c>
      <c r="F59" s="51">
        <f>COUNTIF('Sous-Traitants,Fournisseurs'!L4:L101,"&gt;=0,75")</f>
        <v>0</v>
      </c>
      <c r="G59" s="44"/>
      <c r="H59" s="43"/>
      <c r="I59" s="130" t="s">
        <v>118</v>
      </c>
      <c r="J59" s="138">
        <f>'Plans d''actions'!Y3</f>
        <v>0</v>
      </c>
      <c r="K59" s="139" t="e">
        <f>IF(J59="","",J59/SUM(J58:J61))</f>
        <v>#DIV/0!</v>
      </c>
      <c r="L59" s="4"/>
      <c r="M59" s="4"/>
      <c r="N59" s="4"/>
      <c r="O59" s="4"/>
      <c r="P59" s="4"/>
      <c r="Q59" s="4"/>
      <c r="R59" s="4"/>
      <c r="S59" s="44"/>
    </row>
    <row r="60" spans="1:19" ht="30" customHeight="1" thickBot="1" x14ac:dyDescent="0.3">
      <c r="A60" s="43"/>
      <c r="B60" s="28" t="s">
        <v>17</v>
      </c>
      <c r="C60" s="70">
        <f>COUNTA('Scientifiques,Techniques'!B4:B101)</f>
        <v>3</v>
      </c>
      <c r="D60" s="50">
        <f>COUNTIF('Scientifiques,Techniques'!L4:L101,"&lt;0,5")</f>
        <v>1</v>
      </c>
      <c r="E60" s="50">
        <f>COUNTIF('Scientifiques,Techniques'!L4:L101,"&gt;=0,5")-COUNTIF('Scientifiques,Techniques'!L4:L101,"&gt;=0,75")</f>
        <v>1</v>
      </c>
      <c r="F60" s="51">
        <f>COUNTIF('Scientifiques,Techniques'!L4:L101,"&gt;=0,75")</f>
        <v>0</v>
      </c>
      <c r="G60" s="44"/>
      <c r="H60" s="43"/>
      <c r="I60" s="29" t="s">
        <v>119</v>
      </c>
      <c r="J60" s="140">
        <f>'Plans d''actions'!Z3</f>
        <v>0</v>
      </c>
      <c r="K60" s="141" t="e">
        <f>IF(J60="","",J60/SUM(J58:J61))</f>
        <v>#DIV/0!</v>
      </c>
      <c r="L60" s="4"/>
      <c r="M60" s="4"/>
      <c r="N60" s="4"/>
      <c r="O60" s="4"/>
      <c r="P60" s="4"/>
      <c r="Q60" s="4"/>
      <c r="R60" s="4"/>
      <c r="S60" s="44"/>
    </row>
    <row r="61" spans="1:19" ht="30" customHeight="1" thickBot="1" x14ac:dyDescent="0.3">
      <c r="A61" s="43"/>
      <c r="B61" s="29" t="s">
        <v>18</v>
      </c>
      <c r="C61" s="71">
        <f>COUNTA('Organisationnels,Humains'!B4:B101)</f>
        <v>3</v>
      </c>
      <c r="D61" s="52">
        <f>COUNTIF('Organisationnels,Humains'!L4:L101,"&lt;0,5")</f>
        <v>0</v>
      </c>
      <c r="E61" s="52">
        <f>COUNTIF('Organisationnels,Humains'!L4:L101,"&gt;=0,5")-COUNTIF('Organisationnels,Humains'!L4:L101,"&gt;=0,75")</f>
        <v>0</v>
      </c>
      <c r="F61" s="53">
        <f>COUNTIF('Organisationnels,Humains'!L4:L101,"&gt;=0,75")</f>
        <v>0</v>
      </c>
      <c r="G61" s="44"/>
      <c r="H61" s="43"/>
      <c r="I61" s="4"/>
      <c r="J61" s="4"/>
      <c r="K61" s="4"/>
      <c r="L61" s="4"/>
      <c r="M61" s="4"/>
      <c r="N61" s="4"/>
      <c r="O61" s="4"/>
      <c r="P61" s="4"/>
      <c r="Q61" s="4"/>
      <c r="R61" s="4"/>
      <c r="S61" s="44"/>
    </row>
    <row r="62" spans="1:19" x14ac:dyDescent="0.25">
      <c r="A62" s="43"/>
      <c r="B62" s="4"/>
      <c r="C62" s="4"/>
      <c r="D62" s="4"/>
      <c r="E62" s="4"/>
      <c r="F62" s="4"/>
      <c r="G62" s="44"/>
      <c r="H62" s="43"/>
      <c r="I62" s="208" t="s">
        <v>116</v>
      </c>
      <c r="J62" s="210" t="s">
        <v>123</v>
      </c>
      <c r="K62" s="194"/>
      <c r="L62" s="4"/>
      <c r="M62" s="4"/>
      <c r="N62" s="4"/>
      <c r="O62" s="4"/>
      <c r="P62" s="4"/>
      <c r="Q62" s="4"/>
      <c r="R62" s="4"/>
      <c r="S62" s="44"/>
    </row>
    <row r="63" spans="1:19" ht="15.75" thickBot="1" x14ac:dyDescent="0.3">
      <c r="A63" s="43"/>
      <c r="B63" s="4"/>
      <c r="C63" s="4"/>
      <c r="D63" s="4"/>
      <c r="E63" s="4"/>
      <c r="F63" s="4"/>
      <c r="G63" s="44"/>
      <c r="H63" s="43"/>
      <c r="I63" s="209"/>
      <c r="J63" s="211"/>
      <c r="K63" s="194"/>
      <c r="L63" s="4"/>
      <c r="M63" s="4"/>
      <c r="N63" s="4"/>
      <c r="O63" s="4"/>
      <c r="P63" s="4"/>
      <c r="Q63" s="4"/>
      <c r="R63" s="4"/>
      <c r="S63" s="44"/>
    </row>
    <row r="64" spans="1:19" x14ac:dyDescent="0.25">
      <c r="A64" s="43"/>
      <c r="B64" s="4"/>
      <c r="C64" s="4"/>
      <c r="D64" s="4"/>
      <c r="E64" s="4"/>
      <c r="F64" s="4"/>
      <c r="G64" s="44"/>
      <c r="H64" s="43"/>
      <c r="I64" s="205" t="s">
        <v>121</v>
      </c>
      <c r="J64" s="195">
        <f>'Plans d''actions'!U3</f>
        <v>0</v>
      </c>
      <c r="K64" s="4"/>
      <c r="L64" s="4"/>
      <c r="M64" s="4"/>
      <c r="N64" s="4"/>
      <c r="O64" s="4"/>
      <c r="P64" s="4"/>
      <c r="Q64" s="4"/>
      <c r="R64" s="4"/>
      <c r="S64" s="44"/>
    </row>
    <row r="65" spans="1:19" x14ac:dyDescent="0.25">
      <c r="A65" s="43"/>
      <c r="B65" s="4"/>
      <c r="C65" s="4"/>
      <c r="D65" s="4"/>
      <c r="E65" s="4"/>
      <c r="F65" s="4"/>
      <c r="G65" s="44"/>
      <c r="H65" s="43"/>
      <c r="I65" s="206"/>
      <c r="J65" s="196"/>
      <c r="K65" s="4"/>
      <c r="L65" s="4"/>
      <c r="M65" s="4"/>
      <c r="N65" s="4"/>
      <c r="O65" s="4"/>
      <c r="P65" s="4"/>
      <c r="Q65" s="4"/>
      <c r="R65" s="4"/>
      <c r="S65" s="44"/>
    </row>
    <row r="66" spans="1:19" x14ac:dyDescent="0.25">
      <c r="A66" s="43"/>
      <c r="B66" s="4"/>
      <c r="C66" s="4"/>
      <c r="D66" s="4"/>
      <c r="E66" s="4"/>
      <c r="F66" s="4"/>
      <c r="G66" s="44"/>
      <c r="H66" s="43"/>
      <c r="I66" s="206" t="s">
        <v>122</v>
      </c>
      <c r="J66" s="196">
        <f>'Plans d''actions'!V3</f>
        <v>0</v>
      </c>
      <c r="K66" s="4"/>
      <c r="L66" s="4"/>
      <c r="M66" s="4"/>
      <c r="N66" s="4"/>
      <c r="O66" s="4"/>
      <c r="P66" s="4"/>
      <c r="Q66" s="4"/>
      <c r="R66" s="4"/>
      <c r="S66" s="44"/>
    </row>
    <row r="67" spans="1:19" x14ac:dyDescent="0.25">
      <c r="A67" s="43"/>
      <c r="B67" s="4"/>
      <c r="C67" s="4"/>
      <c r="D67" s="4"/>
      <c r="E67" s="4"/>
      <c r="F67" s="4"/>
      <c r="G67" s="44"/>
      <c r="H67" s="43"/>
      <c r="I67" s="206"/>
      <c r="J67" s="196"/>
      <c r="K67" s="4"/>
      <c r="L67" s="4"/>
      <c r="M67" s="4"/>
      <c r="N67" s="4"/>
      <c r="O67" s="4"/>
      <c r="P67" s="4"/>
      <c r="Q67" s="4"/>
      <c r="R67" s="4"/>
      <c r="S67" s="44"/>
    </row>
    <row r="68" spans="1:19" x14ac:dyDescent="0.25">
      <c r="A68" s="43"/>
      <c r="B68" s="4"/>
      <c r="C68" s="4"/>
      <c r="D68" s="4"/>
      <c r="E68" s="4"/>
      <c r="F68" s="4"/>
      <c r="G68" s="44"/>
      <c r="H68" s="43"/>
      <c r="I68" s="206" t="s">
        <v>120</v>
      </c>
      <c r="J68" s="197" t="e">
        <f>'Plans d''actions'!W3</f>
        <v>#DIV/0!</v>
      </c>
      <c r="K68" s="4"/>
      <c r="L68" s="4"/>
      <c r="M68" s="4"/>
      <c r="N68" s="4"/>
      <c r="O68" s="4"/>
      <c r="P68" s="4"/>
      <c r="Q68" s="4"/>
      <c r="R68" s="4"/>
      <c r="S68" s="44"/>
    </row>
    <row r="69" spans="1:19" ht="15.75" thickBot="1" x14ac:dyDescent="0.3">
      <c r="A69" s="43"/>
      <c r="B69" s="4"/>
      <c r="C69" s="4"/>
      <c r="D69" s="4"/>
      <c r="E69" s="4"/>
      <c r="F69" s="4"/>
      <c r="G69" s="44"/>
      <c r="H69" s="43"/>
      <c r="I69" s="207"/>
      <c r="J69" s="198"/>
      <c r="K69" s="4"/>
      <c r="L69" s="4"/>
      <c r="M69" s="4"/>
      <c r="N69" s="4"/>
      <c r="O69" s="4"/>
      <c r="P69" s="4"/>
      <c r="Q69" s="4"/>
      <c r="R69" s="4"/>
      <c r="S69" s="44"/>
    </row>
    <row r="70" spans="1:19" x14ac:dyDescent="0.25">
      <c r="A70" s="43"/>
      <c r="B70" s="4"/>
      <c r="C70" s="4"/>
      <c r="D70" s="4"/>
      <c r="E70" s="4"/>
      <c r="F70" s="4"/>
      <c r="G70" s="44"/>
      <c r="H70" s="43"/>
      <c r="I70" s="4"/>
      <c r="J70" s="4"/>
      <c r="K70" s="4"/>
      <c r="L70" s="4"/>
      <c r="M70" s="4"/>
      <c r="N70" s="4"/>
      <c r="O70" s="4"/>
      <c r="P70" s="4"/>
      <c r="Q70" s="4"/>
      <c r="R70" s="4"/>
      <c r="S70" s="44"/>
    </row>
    <row r="71" spans="1:19" ht="15.75" thickBot="1" x14ac:dyDescent="0.3">
      <c r="A71" s="43"/>
      <c r="B71" s="4"/>
      <c r="C71" s="4"/>
      <c r="D71" s="4"/>
      <c r="E71" s="4"/>
      <c r="F71" s="4"/>
      <c r="G71" s="44"/>
      <c r="H71" s="45"/>
      <c r="I71" s="46"/>
      <c r="J71" s="46"/>
      <c r="K71" s="46"/>
      <c r="L71" s="46"/>
      <c r="M71" s="46"/>
      <c r="N71" s="46"/>
      <c r="O71" s="46"/>
      <c r="P71" s="46"/>
      <c r="Q71" s="46"/>
      <c r="R71" s="46"/>
      <c r="S71" s="47"/>
    </row>
    <row r="72" spans="1:19" x14ac:dyDescent="0.25">
      <c r="A72" s="43"/>
      <c r="B72" s="4"/>
      <c r="C72" s="4"/>
      <c r="D72" s="4"/>
      <c r="E72" s="4"/>
      <c r="F72" s="4"/>
      <c r="G72" s="44"/>
    </row>
    <row r="73" spans="1:19" x14ac:dyDescent="0.25">
      <c r="A73" s="43"/>
      <c r="B73" s="4"/>
      <c r="C73" s="4"/>
      <c r="D73" s="4"/>
      <c r="E73" s="4"/>
      <c r="F73" s="4"/>
      <c r="G73" s="44"/>
    </row>
    <row r="74" spans="1:19" x14ac:dyDescent="0.25">
      <c r="A74" s="43"/>
      <c r="B74" s="4"/>
      <c r="C74" s="4"/>
      <c r="D74" s="4"/>
      <c r="E74" s="4"/>
      <c r="F74" s="4"/>
      <c r="G74" s="44"/>
    </row>
    <row r="75" spans="1:19" ht="30" customHeight="1" x14ac:dyDescent="0.25">
      <c r="A75" s="43"/>
      <c r="B75" s="4"/>
      <c r="C75" s="4"/>
      <c r="D75" s="4"/>
      <c r="E75" s="4"/>
      <c r="F75" s="4"/>
      <c r="G75" s="44"/>
    </row>
    <row r="76" spans="1:19" ht="30" customHeight="1" x14ac:dyDescent="0.25">
      <c r="A76" s="43"/>
      <c r="B76" s="4"/>
      <c r="C76" s="4"/>
      <c r="D76" s="4"/>
      <c r="E76" s="4"/>
      <c r="F76" s="4"/>
      <c r="G76" s="44"/>
    </row>
    <row r="77" spans="1:19" ht="30" customHeight="1" x14ac:dyDescent="0.25">
      <c r="A77" s="43"/>
      <c r="B77" s="4"/>
      <c r="C77" s="4"/>
      <c r="D77" s="4"/>
      <c r="E77" s="4"/>
      <c r="F77" s="4"/>
      <c r="G77" s="44"/>
    </row>
    <row r="78" spans="1:19" x14ac:dyDescent="0.25">
      <c r="A78" s="43"/>
      <c r="B78" s="4"/>
      <c r="C78" s="4"/>
      <c r="D78" s="4"/>
      <c r="E78" s="4"/>
      <c r="F78" s="4"/>
      <c r="G78" s="44"/>
    </row>
    <row r="79" spans="1:19" x14ac:dyDescent="0.25">
      <c r="A79" s="43"/>
      <c r="B79" s="4"/>
      <c r="C79" s="4"/>
      <c r="D79" s="4"/>
      <c r="E79" s="4"/>
      <c r="F79" s="4"/>
      <c r="G79" s="44"/>
    </row>
    <row r="80" spans="1:19" x14ac:dyDescent="0.25">
      <c r="A80" s="43"/>
      <c r="B80" s="4"/>
      <c r="C80" s="4"/>
      <c r="D80" s="4"/>
      <c r="E80" s="4"/>
      <c r="F80" s="4"/>
      <c r="G80" s="44"/>
    </row>
    <row r="81" spans="1:9" x14ac:dyDescent="0.25">
      <c r="A81" s="43"/>
      <c r="B81" s="4"/>
      <c r="C81" s="4"/>
      <c r="D81" s="4"/>
      <c r="E81" s="4"/>
      <c r="F81" s="4"/>
      <c r="G81" s="44"/>
    </row>
    <row r="82" spans="1:9" x14ac:dyDescent="0.25">
      <c r="A82" s="43"/>
      <c r="B82" s="4"/>
      <c r="C82" s="4"/>
      <c r="D82" s="4"/>
      <c r="E82" s="4"/>
      <c r="F82" s="4"/>
      <c r="G82" s="44"/>
    </row>
    <row r="83" spans="1:9" x14ac:dyDescent="0.25">
      <c r="A83" s="43"/>
      <c r="B83" s="4"/>
      <c r="C83" s="4"/>
      <c r="D83" s="4"/>
      <c r="E83" s="4"/>
      <c r="F83" s="4"/>
      <c r="G83" s="44"/>
    </row>
    <row r="84" spans="1:9" x14ac:dyDescent="0.25">
      <c r="A84" s="43"/>
      <c r="B84" s="4"/>
      <c r="C84" s="4"/>
      <c r="D84" s="4"/>
      <c r="E84" s="4"/>
      <c r="F84" s="4"/>
      <c r="G84" s="44"/>
    </row>
    <row r="85" spans="1:9" x14ac:dyDescent="0.25">
      <c r="A85" s="43"/>
      <c r="B85" s="4"/>
      <c r="C85" s="4"/>
      <c r="D85" s="4"/>
      <c r="E85" s="4"/>
      <c r="F85" s="4"/>
      <c r="G85" s="44"/>
    </row>
    <row r="86" spans="1:9" ht="15.75" thickBot="1" x14ac:dyDescent="0.3">
      <c r="A86" s="45"/>
      <c r="B86" s="46"/>
      <c r="C86" s="46"/>
      <c r="D86" s="46"/>
      <c r="E86" s="46"/>
      <c r="F86" s="46"/>
      <c r="G86" s="47"/>
    </row>
    <row r="87" spans="1:9" x14ac:dyDescent="0.25">
      <c r="A87" s="85"/>
      <c r="B87" s="85"/>
      <c r="C87" s="85"/>
      <c r="D87" s="85"/>
      <c r="E87" s="85"/>
      <c r="F87" s="85"/>
      <c r="G87" s="85"/>
      <c r="H87" s="85"/>
      <c r="I87" s="85"/>
    </row>
    <row r="88" spans="1:9" x14ac:dyDescent="0.25">
      <c r="A88" s="85"/>
      <c r="B88" s="85"/>
      <c r="C88" s="85"/>
      <c r="D88" s="85"/>
      <c r="E88" s="85"/>
      <c r="F88" s="85"/>
      <c r="G88" s="85"/>
      <c r="H88" s="85"/>
      <c r="I88" s="85"/>
    </row>
    <row r="89" spans="1:9" x14ac:dyDescent="0.25">
      <c r="A89" s="85"/>
      <c r="B89" s="85"/>
      <c r="C89" s="85"/>
      <c r="D89" s="85"/>
      <c r="E89" s="85"/>
      <c r="F89" s="85"/>
      <c r="G89" s="85"/>
      <c r="H89" s="85"/>
      <c r="I89" s="85"/>
    </row>
    <row r="90" spans="1:9" ht="15.75" x14ac:dyDescent="0.25">
      <c r="A90" s="85"/>
      <c r="B90" s="85"/>
      <c r="C90" s="85"/>
      <c r="D90" s="86"/>
      <c r="E90" s="86"/>
      <c r="F90" s="85"/>
      <c r="G90" s="85"/>
      <c r="H90" s="85"/>
      <c r="I90" s="85"/>
    </row>
    <row r="91" spans="1:9" ht="18.75" x14ac:dyDescent="0.25">
      <c r="A91" s="85"/>
      <c r="B91" s="85"/>
      <c r="C91" s="85"/>
      <c r="D91" s="87"/>
      <c r="E91" s="88"/>
      <c r="F91" s="85"/>
      <c r="G91" s="85"/>
      <c r="H91" s="85"/>
      <c r="I91" s="85"/>
    </row>
    <row r="92" spans="1:9" ht="18.75" x14ac:dyDescent="0.25">
      <c r="A92" s="85"/>
      <c r="B92" s="85"/>
      <c r="C92" s="85"/>
      <c r="D92" s="87"/>
      <c r="E92" s="88"/>
      <c r="F92" s="85"/>
      <c r="G92" s="85"/>
      <c r="H92" s="85"/>
      <c r="I92" s="85"/>
    </row>
    <row r="93" spans="1:9" ht="18.75" x14ac:dyDescent="0.25">
      <c r="A93" s="85"/>
      <c r="B93" s="85"/>
      <c r="C93" s="85"/>
      <c r="D93" s="87"/>
      <c r="E93" s="88"/>
      <c r="F93" s="85"/>
      <c r="G93" s="85"/>
      <c r="H93" s="85"/>
      <c r="I93" s="85"/>
    </row>
    <row r="94" spans="1:9" ht="18.75" x14ac:dyDescent="0.25">
      <c r="A94" s="85"/>
      <c r="B94" s="85"/>
      <c r="C94" s="85"/>
      <c r="D94" s="87"/>
      <c r="E94" s="88"/>
      <c r="F94" s="85"/>
      <c r="G94" s="85"/>
      <c r="H94" s="85"/>
      <c r="I94" s="85"/>
    </row>
    <row r="95" spans="1:9" x14ac:dyDescent="0.25">
      <c r="A95" s="85"/>
      <c r="B95" s="85"/>
      <c r="C95" s="85"/>
      <c r="D95" s="85"/>
      <c r="E95" s="85"/>
      <c r="F95" s="85"/>
      <c r="G95" s="85"/>
      <c r="H95" s="85"/>
      <c r="I95" s="85"/>
    </row>
    <row r="96" spans="1:9" x14ac:dyDescent="0.25">
      <c r="A96" s="85"/>
      <c r="B96" s="85"/>
      <c r="C96" s="85"/>
      <c r="D96" s="85"/>
      <c r="E96" s="85"/>
      <c r="F96" s="85"/>
      <c r="G96" s="85"/>
      <c r="H96" s="85"/>
      <c r="I96" s="85"/>
    </row>
    <row r="97" spans="1:9" x14ac:dyDescent="0.25">
      <c r="A97" s="85"/>
      <c r="B97" s="85"/>
      <c r="C97" s="85"/>
      <c r="D97" s="85"/>
      <c r="E97" s="85"/>
      <c r="F97" s="85"/>
      <c r="G97" s="85"/>
      <c r="H97" s="85"/>
      <c r="I97" s="85"/>
    </row>
    <row r="98" spans="1:9" x14ac:dyDescent="0.25">
      <c r="A98" s="85"/>
      <c r="B98" s="85"/>
      <c r="C98" s="85"/>
      <c r="D98" s="85"/>
      <c r="E98" s="85"/>
      <c r="F98" s="85"/>
      <c r="G98" s="85"/>
      <c r="H98" s="85"/>
      <c r="I98" s="85"/>
    </row>
    <row r="99" spans="1:9" x14ac:dyDescent="0.25">
      <c r="A99" s="85"/>
      <c r="B99" s="85"/>
      <c r="C99" s="85"/>
      <c r="D99" s="85"/>
      <c r="E99" s="85"/>
      <c r="F99" s="85"/>
      <c r="G99" s="85"/>
      <c r="H99" s="85"/>
      <c r="I99" s="85"/>
    </row>
    <row r="100" spans="1:9" x14ac:dyDescent="0.25">
      <c r="A100" s="85"/>
      <c r="B100" s="85"/>
      <c r="C100" s="85"/>
      <c r="D100" s="85"/>
      <c r="E100" s="85"/>
      <c r="F100" s="85"/>
      <c r="G100" s="85"/>
      <c r="H100" s="85"/>
      <c r="I100" s="85"/>
    </row>
    <row r="101" spans="1:9" x14ac:dyDescent="0.25">
      <c r="A101" s="85"/>
      <c r="B101" s="85"/>
      <c r="C101" s="85"/>
      <c r="D101" s="85"/>
      <c r="E101" s="85"/>
      <c r="F101" s="85"/>
      <c r="G101" s="85"/>
      <c r="H101" s="85"/>
      <c r="I101" s="85"/>
    </row>
  </sheetData>
  <mergeCells count="18">
    <mergeCell ref="I36:R37"/>
    <mergeCell ref="A1:G3"/>
    <mergeCell ref="H1:S3"/>
    <mergeCell ref="C5:E6"/>
    <mergeCell ref="C20:E21"/>
    <mergeCell ref="I5:R6"/>
    <mergeCell ref="I20:R21"/>
    <mergeCell ref="K62:K63"/>
    <mergeCell ref="J64:J65"/>
    <mergeCell ref="J66:J67"/>
    <mergeCell ref="J68:J69"/>
    <mergeCell ref="C54:E55"/>
    <mergeCell ref="I54:R55"/>
    <mergeCell ref="I64:I65"/>
    <mergeCell ref="I66:I67"/>
    <mergeCell ref="I68:I69"/>
    <mergeCell ref="I62:I63"/>
    <mergeCell ref="J62:J63"/>
  </mergeCells>
  <printOptions horizontalCentered="1" verticalCentered="1"/>
  <pageMargins left="0" right="0" top="0" bottom="0" header="0" footer="0"/>
  <pageSetup paperSize="8" scale="49" orientation="landscape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U416"/>
  <sheetViews>
    <sheetView workbookViewId="0">
      <selection activeCell="F5" sqref="F5"/>
    </sheetView>
  </sheetViews>
  <sheetFormatPr baseColWidth="10" defaultRowHeight="15" x14ac:dyDescent="0.25"/>
  <cols>
    <col min="1" max="3" width="40.7109375" customWidth="1"/>
  </cols>
  <sheetData>
    <row r="1" spans="1:21" ht="48.75" customHeight="1" thickBot="1" x14ac:dyDescent="0.3">
      <c r="A1" s="221" t="s">
        <v>94</v>
      </c>
      <c r="B1" s="222"/>
      <c r="C1" s="223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  <c r="S1" s="30"/>
      <c r="T1" s="30"/>
      <c r="U1" s="30"/>
    </row>
    <row r="2" spans="1:21" ht="30" customHeight="1" thickBot="1" x14ac:dyDescent="0.3">
      <c r="A2" s="20" t="s">
        <v>7</v>
      </c>
      <c r="B2" s="21" t="s">
        <v>24</v>
      </c>
      <c r="C2" s="89" t="s">
        <v>80</v>
      </c>
      <c r="D2" s="30"/>
      <c r="E2" s="30"/>
      <c r="F2" s="30"/>
      <c r="G2" s="30"/>
      <c r="H2" s="30"/>
      <c r="I2" s="30"/>
      <c r="J2" s="30"/>
      <c r="K2" s="30"/>
      <c r="L2" s="30"/>
      <c r="M2" s="30"/>
      <c r="N2" s="30"/>
      <c r="O2" s="30"/>
      <c r="P2" s="30"/>
      <c r="Q2" s="30"/>
      <c r="R2" s="30"/>
      <c r="S2" s="30"/>
      <c r="T2" s="30"/>
      <c r="U2" s="30"/>
    </row>
    <row r="3" spans="1:21" ht="30" customHeight="1" x14ac:dyDescent="0.25">
      <c r="A3" s="90" t="s">
        <v>95</v>
      </c>
      <c r="B3" s="91"/>
      <c r="C3" s="92"/>
      <c r="D3" s="30"/>
      <c r="E3" s="30"/>
      <c r="F3" s="30"/>
      <c r="G3" s="30"/>
      <c r="H3" s="30"/>
      <c r="I3" s="30"/>
      <c r="J3" s="30"/>
      <c r="K3" s="30"/>
      <c r="L3" s="30"/>
      <c r="M3" s="30"/>
      <c r="N3" s="30"/>
      <c r="O3" s="30"/>
      <c r="P3" s="30"/>
      <c r="Q3" s="30"/>
      <c r="R3" s="30"/>
      <c r="S3" s="30"/>
      <c r="T3" s="30"/>
      <c r="U3" s="30"/>
    </row>
    <row r="4" spans="1:21" ht="30" customHeight="1" x14ac:dyDescent="0.25">
      <c r="A4" s="90" t="s">
        <v>97</v>
      </c>
      <c r="B4" s="91"/>
      <c r="C4" s="92"/>
      <c r="D4" s="30"/>
      <c r="E4" s="30"/>
      <c r="F4" s="30"/>
      <c r="G4" s="30"/>
      <c r="H4" s="30"/>
      <c r="I4" s="30"/>
      <c r="J4" s="30"/>
      <c r="K4" s="30"/>
      <c r="L4" s="30"/>
      <c r="M4" s="30"/>
      <c r="N4" s="30"/>
      <c r="O4" s="30"/>
      <c r="P4" s="30"/>
      <c r="Q4" s="30"/>
      <c r="R4" s="30"/>
      <c r="S4" s="30"/>
      <c r="T4" s="30"/>
      <c r="U4" s="30"/>
    </row>
    <row r="5" spans="1:21" ht="30" customHeight="1" x14ac:dyDescent="0.25">
      <c r="A5" s="90"/>
      <c r="B5" s="91"/>
      <c r="C5" s="92"/>
      <c r="D5" s="30"/>
      <c r="E5" s="30"/>
      <c r="F5" s="30"/>
      <c r="G5" s="30"/>
      <c r="H5" s="30"/>
      <c r="I5" s="30"/>
      <c r="J5" s="30"/>
      <c r="K5" s="30"/>
      <c r="L5" s="30"/>
      <c r="M5" s="30"/>
      <c r="N5" s="30"/>
      <c r="O5" s="30"/>
      <c r="P5" s="30"/>
      <c r="Q5" s="30"/>
      <c r="R5" s="30"/>
      <c r="S5" s="30"/>
      <c r="T5" s="30"/>
      <c r="U5" s="30"/>
    </row>
    <row r="6" spans="1:21" ht="30" customHeight="1" x14ac:dyDescent="0.25">
      <c r="A6" s="90"/>
      <c r="B6" s="91"/>
      <c r="C6" s="92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</row>
    <row r="7" spans="1:21" ht="30" customHeight="1" x14ac:dyDescent="0.25">
      <c r="A7" s="90"/>
      <c r="B7" s="91"/>
      <c r="C7" s="92"/>
      <c r="D7" s="30"/>
      <c r="E7" s="30"/>
      <c r="F7" s="30"/>
      <c r="G7" s="30"/>
      <c r="H7" s="30"/>
      <c r="I7" s="30"/>
      <c r="J7" s="30"/>
      <c r="K7" s="30"/>
      <c r="L7" s="30"/>
      <c r="M7" s="30"/>
      <c r="N7" s="30"/>
      <c r="O7" s="30"/>
      <c r="P7" s="30"/>
      <c r="Q7" s="30"/>
      <c r="R7" s="30"/>
      <c r="S7" s="30"/>
      <c r="T7" s="30"/>
      <c r="U7" s="30"/>
    </row>
    <row r="8" spans="1:21" ht="30" customHeight="1" x14ac:dyDescent="0.25">
      <c r="A8" s="90"/>
      <c r="B8" s="91"/>
      <c r="C8" s="92"/>
      <c r="D8" s="30"/>
      <c r="E8" s="30"/>
      <c r="F8" s="30"/>
      <c r="G8" s="30"/>
      <c r="H8" s="30"/>
      <c r="I8" s="30"/>
      <c r="J8" s="30"/>
      <c r="K8" s="30"/>
      <c r="L8" s="30"/>
      <c r="M8" s="30"/>
      <c r="N8" s="30"/>
      <c r="O8" s="30"/>
      <c r="P8" s="30"/>
      <c r="Q8" s="30"/>
      <c r="R8" s="30"/>
      <c r="S8" s="30"/>
      <c r="T8" s="30"/>
      <c r="U8" s="30"/>
    </row>
    <row r="9" spans="1:21" ht="30" customHeight="1" x14ac:dyDescent="0.25">
      <c r="A9" s="90"/>
      <c r="B9" s="91"/>
      <c r="C9" s="92"/>
      <c r="D9" s="30"/>
      <c r="E9" s="30"/>
      <c r="F9" s="30"/>
      <c r="G9" s="30"/>
      <c r="H9" s="30"/>
      <c r="I9" s="30"/>
      <c r="J9" s="30"/>
      <c r="K9" s="30"/>
      <c r="L9" s="30"/>
      <c r="M9" s="30"/>
      <c r="N9" s="30"/>
      <c r="O9" s="30"/>
      <c r="P9" s="30"/>
      <c r="Q9" s="30"/>
      <c r="R9" s="30"/>
      <c r="S9" s="30"/>
      <c r="T9" s="30"/>
      <c r="U9" s="30"/>
    </row>
    <row r="10" spans="1:21" ht="30" customHeight="1" x14ac:dyDescent="0.25">
      <c r="A10" s="90"/>
      <c r="B10" s="91"/>
      <c r="C10" s="92"/>
      <c r="D10" s="30"/>
      <c r="E10" s="30"/>
      <c r="F10" s="30"/>
      <c r="G10" s="30"/>
      <c r="H10" s="30"/>
      <c r="I10" s="30"/>
      <c r="J10" s="30"/>
      <c r="K10" s="30"/>
      <c r="L10" s="30"/>
      <c r="M10" s="30"/>
      <c r="N10" s="30"/>
      <c r="O10" s="30"/>
      <c r="P10" s="30"/>
      <c r="Q10" s="30"/>
      <c r="R10" s="30"/>
      <c r="S10" s="30"/>
      <c r="T10" s="30"/>
      <c r="U10" s="30"/>
    </row>
    <row r="11" spans="1:21" ht="30" customHeight="1" x14ac:dyDescent="0.25">
      <c r="A11" s="90"/>
      <c r="B11" s="91"/>
      <c r="C11" s="92"/>
      <c r="D11" s="30"/>
      <c r="E11" s="30"/>
      <c r="F11" s="30"/>
      <c r="G11" s="30"/>
      <c r="H11" s="30"/>
      <c r="I11" s="30"/>
      <c r="J11" s="30"/>
      <c r="K11" s="30"/>
      <c r="L11" s="30"/>
      <c r="M11" s="30"/>
      <c r="N11" s="30"/>
      <c r="O11" s="30"/>
      <c r="P11" s="30"/>
      <c r="Q11" s="30"/>
      <c r="R11" s="30"/>
      <c r="S11" s="30"/>
      <c r="T11" s="30"/>
      <c r="U11" s="30"/>
    </row>
    <row r="12" spans="1:21" ht="30" customHeight="1" x14ac:dyDescent="0.25">
      <c r="A12" s="90"/>
      <c r="B12" s="91"/>
      <c r="C12" s="92"/>
      <c r="D12" s="30"/>
      <c r="E12" s="30"/>
      <c r="F12" s="30"/>
      <c r="G12" s="30"/>
      <c r="H12" s="30"/>
      <c r="I12" s="30"/>
      <c r="J12" s="30"/>
      <c r="K12" s="30"/>
      <c r="L12" s="30"/>
      <c r="M12" s="30"/>
      <c r="N12" s="30"/>
      <c r="O12" s="30"/>
      <c r="P12" s="30"/>
      <c r="Q12" s="30"/>
      <c r="R12" s="30"/>
      <c r="S12" s="30"/>
      <c r="T12" s="30"/>
      <c r="U12" s="30"/>
    </row>
    <row r="13" spans="1:21" ht="30" customHeight="1" x14ac:dyDescent="0.25">
      <c r="A13" s="90"/>
      <c r="B13" s="91"/>
      <c r="C13" s="92"/>
      <c r="D13" s="30"/>
      <c r="E13" s="30"/>
      <c r="F13" s="30"/>
      <c r="G13" s="30"/>
      <c r="H13" s="30"/>
      <c r="I13" s="30"/>
      <c r="J13" s="30"/>
      <c r="K13" s="30"/>
      <c r="L13" s="30"/>
      <c r="M13" s="30"/>
      <c r="N13" s="30"/>
      <c r="O13" s="30"/>
      <c r="P13" s="30"/>
      <c r="Q13" s="30"/>
      <c r="R13" s="30"/>
      <c r="S13" s="30"/>
      <c r="T13" s="30"/>
      <c r="U13" s="30"/>
    </row>
    <row r="14" spans="1:21" ht="30" customHeight="1" x14ac:dyDescent="0.25">
      <c r="A14" s="90"/>
      <c r="B14" s="91"/>
      <c r="C14" s="92"/>
      <c r="D14" s="30"/>
      <c r="E14" s="30"/>
      <c r="F14" s="30"/>
      <c r="G14" s="30"/>
      <c r="H14" s="30"/>
      <c r="I14" s="30"/>
      <c r="J14" s="30"/>
      <c r="K14" s="30"/>
      <c r="L14" s="30"/>
      <c r="M14" s="30"/>
      <c r="N14" s="30"/>
      <c r="O14" s="30"/>
      <c r="P14" s="30"/>
      <c r="Q14" s="30"/>
      <c r="R14" s="30"/>
      <c r="S14" s="30"/>
      <c r="T14" s="30"/>
      <c r="U14" s="30"/>
    </row>
    <row r="15" spans="1:21" ht="30" customHeight="1" x14ac:dyDescent="0.25">
      <c r="A15" s="90"/>
      <c r="B15" s="91"/>
      <c r="C15" s="92"/>
      <c r="D15" s="30"/>
      <c r="E15" s="30"/>
      <c r="F15" s="30"/>
      <c r="G15" s="30"/>
      <c r="H15" s="30"/>
      <c r="I15" s="30"/>
      <c r="J15" s="30"/>
      <c r="K15" s="30"/>
      <c r="L15" s="30"/>
      <c r="M15" s="30"/>
      <c r="N15" s="30"/>
      <c r="O15" s="30"/>
      <c r="P15" s="30"/>
      <c r="Q15" s="30"/>
      <c r="R15" s="30"/>
      <c r="S15" s="30"/>
      <c r="T15" s="30"/>
      <c r="U15" s="30"/>
    </row>
    <row r="16" spans="1:21" ht="30" customHeight="1" x14ac:dyDescent="0.25">
      <c r="A16" s="90"/>
      <c r="B16" s="91"/>
      <c r="C16" s="92"/>
      <c r="D16" s="30"/>
      <c r="E16" s="30"/>
      <c r="F16" s="30"/>
      <c r="G16" s="30"/>
      <c r="H16" s="30"/>
      <c r="I16" s="30"/>
      <c r="J16" s="30"/>
      <c r="K16" s="30"/>
      <c r="L16" s="30"/>
      <c r="M16" s="30"/>
      <c r="N16" s="30"/>
      <c r="O16" s="30"/>
      <c r="P16" s="30"/>
      <c r="Q16" s="30"/>
      <c r="R16" s="30"/>
      <c r="S16" s="30"/>
      <c r="T16" s="30"/>
      <c r="U16" s="30"/>
    </row>
    <row r="17" spans="1:21" ht="30" customHeight="1" x14ac:dyDescent="0.25">
      <c r="A17" s="90"/>
      <c r="B17" s="91"/>
      <c r="C17" s="92"/>
      <c r="D17" s="30"/>
      <c r="E17" s="30"/>
      <c r="F17" s="30"/>
      <c r="G17" s="30"/>
      <c r="H17" s="30"/>
      <c r="I17" s="30"/>
      <c r="J17" s="30"/>
      <c r="K17" s="30"/>
      <c r="L17" s="30"/>
      <c r="M17" s="30"/>
      <c r="N17" s="30"/>
      <c r="O17" s="30"/>
      <c r="P17" s="30"/>
      <c r="Q17" s="30"/>
      <c r="R17" s="30"/>
      <c r="S17" s="30"/>
      <c r="T17" s="30"/>
      <c r="U17" s="30"/>
    </row>
    <row r="18" spans="1:21" ht="30" customHeight="1" x14ac:dyDescent="0.25">
      <c r="A18" s="90"/>
      <c r="B18" s="91"/>
      <c r="C18" s="92"/>
      <c r="D18" s="30"/>
      <c r="E18" s="30"/>
      <c r="F18" s="30"/>
      <c r="G18" s="30"/>
      <c r="H18" s="30"/>
      <c r="I18" s="30"/>
      <c r="J18" s="30"/>
      <c r="K18" s="30"/>
      <c r="L18" s="30"/>
      <c r="M18" s="30"/>
      <c r="N18" s="30"/>
      <c r="O18" s="30"/>
      <c r="P18" s="30"/>
      <c r="Q18" s="30"/>
      <c r="R18" s="30"/>
      <c r="S18" s="30"/>
      <c r="T18" s="30"/>
      <c r="U18" s="30"/>
    </row>
    <row r="19" spans="1:21" ht="30" customHeight="1" x14ac:dyDescent="0.25">
      <c r="A19" s="90"/>
      <c r="B19" s="91"/>
      <c r="C19" s="92"/>
      <c r="D19" s="30"/>
      <c r="E19" s="30"/>
      <c r="F19" s="30"/>
      <c r="G19" s="30"/>
      <c r="H19" s="30"/>
      <c r="I19" s="30"/>
      <c r="J19" s="30"/>
      <c r="K19" s="30"/>
      <c r="L19" s="30"/>
      <c r="M19" s="30"/>
      <c r="N19" s="30"/>
      <c r="O19" s="30"/>
      <c r="P19" s="30"/>
      <c r="Q19" s="30"/>
      <c r="R19" s="30"/>
      <c r="S19" s="30"/>
      <c r="T19" s="30"/>
      <c r="U19" s="30"/>
    </row>
    <row r="20" spans="1:21" ht="30" customHeight="1" x14ac:dyDescent="0.25">
      <c r="A20" s="90"/>
      <c r="B20" s="91"/>
      <c r="C20" s="92"/>
      <c r="D20" s="30"/>
      <c r="E20" s="30"/>
      <c r="F20" s="30"/>
      <c r="G20" s="30"/>
      <c r="H20" s="30"/>
      <c r="I20" s="30"/>
      <c r="J20" s="30"/>
      <c r="K20" s="30"/>
      <c r="L20" s="30"/>
      <c r="M20" s="30"/>
      <c r="N20" s="30"/>
      <c r="O20" s="30"/>
      <c r="P20" s="30"/>
      <c r="Q20" s="30"/>
      <c r="R20" s="30"/>
      <c r="S20" s="30"/>
      <c r="T20" s="30"/>
      <c r="U20" s="30"/>
    </row>
    <row r="21" spans="1:21" ht="30" customHeight="1" x14ac:dyDescent="0.25">
      <c r="A21" s="90"/>
      <c r="B21" s="91"/>
      <c r="C21" s="92"/>
      <c r="D21" s="30"/>
      <c r="E21" s="30"/>
      <c r="F21" s="30"/>
      <c r="G21" s="30"/>
      <c r="H21" s="30"/>
      <c r="I21" s="30"/>
      <c r="J21" s="30"/>
      <c r="K21" s="30"/>
      <c r="L21" s="30"/>
      <c r="M21" s="30"/>
      <c r="N21" s="30"/>
      <c r="O21" s="30"/>
      <c r="P21" s="30"/>
      <c r="Q21" s="30"/>
      <c r="R21" s="30"/>
      <c r="S21" s="30"/>
      <c r="T21" s="30"/>
      <c r="U21" s="30"/>
    </row>
    <row r="22" spans="1:21" ht="30" customHeight="1" x14ac:dyDescent="0.25">
      <c r="A22" s="90"/>
      <c r="B22" s="91"/>
      <c r="C22" s="92"/>
      <c r="D22" s="30"/>
      <c r="E22" s="30"/>
      <c r="F22" s="30"/>
      <c r="G22" s="30"/>
      <c r="H22" s="30"/>
      <c r="I22" s="30"/>
      <c r="J22" s="30"/>
      <c r="K22" s="30"/>
      <c r="L22" s="30"/>
      <c r="M22" s="30"/>
      <c r="N22" s="30"/>
      <c r="O22" s="30"/>
      <c r="P22" s="30"/>
      <c r="Q22" s="30"/>
      <c r="R22" s="30"/>
      <c r="S22" s="30"/>
      <c r="T22" s="30"/>
      <c r="U22" s="30"/>
    </row>
    <row r="23" spans="1:21" ht="30" customHeight="1" x14ac:dyDescent="0.25">
      <c r="A23" s="90"/>
      <c r="B23" s="91"/>
      <c r="C23" s="92"/>
      <c r="D23" s="30"/>
      <c r="E23" s="30"/>
      <c r="F23" s="30"/>
      <c r="G23" s="30"/>
      <c r="H23" s="30"/>
      <c r="I23" s="30"/>
      <c r="J23" s="30"/>
      <c r="K23" s="30"/>
      <c r="L23" s="30"/>
      <c r="M23" s="30"/>
      <c r="N23" s="30"/>
      <c r="O23" s="30"/>
      <c r="P23" s="30"/>
      <c r="Q23" s="30"/>
      <c r="R23" s="30"/>
      <c r="S23" s="30"/>
      <c r="T23" s="30"/>
      <c r="U23" s="30"/>
    </row>
    <row r="24" spans="1:21" ht="30" customHeight="1" x14ac:dyDescent="0.25">
      <c r="A24" s="90"/>
      <c r="B24" s="91"/>
      <c r="C24" s="92"/>
      <c r="D24" s="30"/>
      <c r="E24" s="30"/>
      <c r="F24" s="30"/>
      <c r="G24" s="30"/>
      <c r="H24" s="30"/>
      <c r="I24" s="30"/>
      <c r="J24" s="30"/>
      <c r="K24" s="30"/>
      <c r="L24" s="30"/>
      <c r="M24" s="30"/>
      <c r="N24" s="30"/>
      <c r="O24" s="30"/>
      <c r="P24" s="30"/>
      <c r="Q24" s="30"/>
      <c r="R24" s="30"/>
      <c r="S24" s="30"/>
      <c r="T24" s="30"/>
      <c r="U24" s="30"/>
    </row>
    <row r="25" spans="1:21" ht="30" customHeight="1" x14ac:dyDescent="0.25">
      <c r="A25" s="90"/>
      <c r="B25" s="91"/>
      <c r="C25" s="92"/>
      <c r="D25" s="30"/>
      <c r="E25" s="30"/>
      <c r="F25" s="30"/>
      <c r="G25" s="30"/>
      <c r="H25" s="30"/>
      <c r="I25" s="30"/>
      <c r="J25" s="30"/>
      <c r="K25" s="30"/>
      <c r="L25" s="30"/>
      <c r="M25" s="30"/>
      <c r="N25" s="30"/>
      <c r="O25" s="30"/>
      <c r="P25" s="30"/>
      <c r="Q25" s="30"/>
      <c r="R25" s="30"/>
      <c r="S25" s="30"/>
      <c r="T25" s="30"/>
      <c r="U25" s="30"/>
    </row>
    <row r="26" spans="1:21" ht="30" customHeight="1" x14ac:dyDescent="0.25">
      <c r="A26" s="90"/>
      <c r="B26" s="91"/>
      <c r="C26" s="92"/>
      <c r="D26" s="30"/>
      <c r="E26" s="30"/>
      <c r="F26" s="30"/>
      <c r="G26" s="30"/>
      <c r="H26" s="30"/>
      <c r="I26" s="30"/>
      <c r="J26" s="30"/>
      <c r="K26" s="30"/>
      <c r="L26" s="30"/>
      <c r="M26" s="30"/>
      <c r="N26" s="30"/>
      <c r="O26" s="30"/>
      <c r="P26" s="30"/>
      <c r="Q26" s="30"/>
      <c r="R26" s="30"/>
      <c r="S26" s="30"/>
      <c r="T26" s="30"/>
      <c r="U26" s="30"/>
    </row>
    <row r="27" spans="1:21" ht="30" customHeight="1" x14ac:dyDescent="0.25">
      <c r="A27" s="90"/>
      <c r="B27" s="91"/>
      <c r="C27" s="92"/>
      <c r="D27" s="30"/>
      <c r="E27" s="30"/>
      <c r="F27" s="30"/>
      <c r="G27" s="30"/>
      <c r="H27" s="30"/>
      <c r="I27" s="30"/>
      <c r="J27" s="30"/>
      <c r="K27" s="30"/>
      <c r="L27" s="30"/>
      <c r="M27" s="30"/>
      <c r="N27" s="30"/>
      <c r="O27" s="30"/>
      <c r="P27" s="30"/>
      <c r="Q27" s="30"/>
      <c r="R27" s="30"/>
      <c r="S27" s="30"/>
      <c r="T27" s="30"/>
      <c r="U27" s="30"/>
    </row>
    <row r="28" spans="1:21" ht="30" customHeight="1" x14ac:dyDescent="0.25">
      <c r="A28" s="90"/>
      <c r="B28" s="91"/>
      <c r="C28" s="92"/>
      <c r="D28" s="30"/>
      <c r="E28" s="30"/>
      <c r="F28" s="30"/>
      <c r="G28" s="30"/>
      <c r="H28" s="30"/>
      <c r="I28" s="30"/>
      <c r="J28" s="30"/>
      <c r="K28" s="30"/>
      <c r="L28" s="30"/>
      <c r="M28" s="30"/>
      <c r="N28" s="30"/>
      <c r="O28" s="30"/>
      <c r="P28" s="30"/>
      <c r="Q28" s="30"/>
      <c r="R28" s="30"/>
      <c r="S28" s="30"/>
      <c r="T28" s="30"/>
      <c r="U28" s="30"/>
    </row>
    <row r="29" spans="1:21" ht="30" customHeight="1" x14ac:dyDescent="0.25">
      <c r="A29" s="90"/>
      <c r="B29" s="91"/>
      <c r="C29" s="92"/>
      <c r="D29" s="30"/>
      <c r="E29" s="30"/>
      <c r="F29" s="30"/>
      <c r="G29" s="30"/>
      <c r="H29" s="30"/>
      <c r="I29" s="30"/>
      <c r="J29" s="30"/>
      <c r="K29" s="30"/>
      <c r="L29" s="30"/>
      <c r="M29" s="30"/>
      <c r="N29" s="30"/>
      <c r="O29" s="30"/>
      <c r="P29" s="30"/>
      <c r="Q29" s="30"/>
      <c r="R29" s="30"/>
      <c r="S29" s="30"/>
      <c r="T29" s="30"/>
      <c r="U29" s="30"/>
    </row>
    <row r="30" spans="1:21" ht="30" customHeight="1" x14ac:dyDescent="0.25">
      <c r="A30" s="90"/>
      <c r="B30" s="91"/>
      <c r="C30" s="92"/>
      <c r="D30" s="30"/>
      <c r="E30" s="30"/>
      <c r="F30" s="30"/>
      <c r="G30" s="30"/>
      <c r="H30" s="30"/>
      <c r="I30" s="30"/>
      <c r="J30" s="30"/>
      <c r="K30" s="30"/>
      <c r="L30" s="30"/>
      <c r="M30" s="30"/>
      <c r="N30" s="30"/>
      <c r="O30" s="30"/>
      <c r="P30" s="30"/>
      <c r="Q30" s="30"/>
      <c r="R30" s="30"/>
      <c r="S30" s="30"/>
      <c r="T30" s="30"/>
      <c r="U30" s="30"/>
    </row>
    <row r="31" spans="1:21" ht="30" customHeight="1" x14ac:dyDescent="0.25">
      <c r="A31" s="90"/>
      <c r="B31" s="91"/>
      <c r="C31" s="92"/>
      <c r="D31" s="30"/>
      <c r="E31" s="30"/>
      <c r="F31" s="30"/>
      <c r="G31" s="30"/>
      <c r="H31" s="30"/>
      <c r="I31" s="30"/>
      <c r="J31" s="30"/>
      <c r="K31" s="30"/>
      <c r="L31" s="30"/>
      <c r="M31" s="30"/>
      <c r="N31" s="30"/>
      <c r="O31" s="30"/>
      <c r="P31" s="30"/>
      <c r="Q31" s="30"/>
      <c r="R31" s="30"/>
      <c r="S31" s="30"/>
      <c r="T31" s="30"/>
      <c r="U31" s="30"/>
    </row>
    <row r="32" spans="1:21" ht="30" customHeight="1" x14ac:dyDescent="0.25">
      <c r="A32" s="90"/>
      <c r="B32" s="91"/>
      <c r="C32" s="92"/>
      <c r="D32" s="30"/>
      <c r="E32" s="30"/>
      <c r="F32" s="30"/>
      <c r="G32" s="30"/>
      <c r="H32" s="30"/>
      <c r="I32" s="30"/>
      <c r="J32" s="30"/>
      <c r="K32" s="30"/>
      <c r="L32" s="30"/>
      <c r="M32" s="30"/>
      <c r="N32" s="30"/>
      <c r="O32" s="30"/>
      <c r="P32" s="30"/>
      <c r="Q32" s="30"/>
      <c r="R32" s="30"/>
      <c r="S32" s="30"/>
      <c r="T32" s="30"/>
      <c r="U32" s="30"/>
    </row>
    <row r="33" spans="1:21" ht="30" customHeight="1" x14ac:dyDescent="0.25">
      <c r="A33" s="90"/>
      <c r="B33" s="91"/>
      <c r="C33" s="92"/>
      <c r="D33" s="30"/>
      <c r="E33" s="30"/>
      <c r="F33" s="30"/>
      <c r="G33" s="30"/>
      <c r="H33" s="30"/>
      <c r="I33" s="30"/>
      <c r="J33" s="30"/>
      <c r="K33" s="30"/>
      <c r="L33" s="30"/>
      <c r="M33" s="30"/>
      <c r="N33" s="30"/>
      <c r="O33" s="30"/>
      <c r="P33" s="30"/>
      <c r="Q33" s="30"/>
      <c r="R33" s="30"/>
      <c r="S33" s="30"/>
      <c r="T33" s="30"/>
      <c r="U33" s="30"/>
    </row>
    <row r="34" spans="1:21" ht="30" customHeight="1" x14ac:dyDescent="0.25">
      <c r="A34" s="90"/>
      <c r="B34" s="91"/>
      <c r="C34" s="92"/>
      <c r="D34" s="30"/>
      <c r="E34" s="30"/>
      <c r="F34" s="30"/>
      <c r="G34" s="30"/>
      <c r="H34" s="30"/>
      <c r="I34" s="30"/>
      <c r="J34" s="30"/>
      <c r="K34" s="30"/>
      <c r="L34" s="30"/>
      <c r="M34" s="30"/>
      <c r="N34" s="30"/>
      <c r="O34" s="30"/>
      <c r="P34" s="30"/>
      <c r="Q34" s="30"/>
      <c r="R34" s="30"/>
      <c r="S34" s="30"/>
      <c r="T34" s="30"/>
      <c r="U34" s="30"/>
    </row>
    <row r="35" spans="1:21" ht="30" customHeight="1" x14ac:dyDescent="0.25">
      <c r="A35" s="90"/>
      <c r="B35" s="91"/>
      <c r="C35" s="92"/>
      <c r="D35" s="30"/>
      <c r="E35" s="30"/>
      <c r="F35" s="30"/>
      <c r="G35" s="30"/>
      <c r="H35" s="30"/>
      <c r="I35" s="30"/>
      <c r="J35" s="30"/>
      <c r="K35" s="30"/>
      <c r="L35" s="30"/>
      <c r="M35" s="30"/>
      <c r="N35" s="30"/>
      <c r="O35" s="30"/>
      <c r="P35" s="30"/>
      <c r="Q35" s="30"/>
      <c r="R35" s="30"/>
      <c r="S35" s="30"/>
      <c r="T35" s="30"/>
      <c r="U35" s="30"/>
    </row>
    <row r="36" spans="1:21" ht="30" customHeight="1" x14ac:dyDescent="0.25">
      <c r="A36" s="90"/>
      <c r="B36" s="91"/>
      <c r="C36" s="92"/>
      <c r="D36" s="30"/>
      <c r="E36" s="30"/>
      <c r="F36" s="30"/>
      <c r="G36" s="30"/>
      <c r="H36" s="30"/>
      <c r="I36" s="30"/>
      <c r="J36" s="30"/>
      <c r="K36" s="30"/>
      <c r="L36" s="30"/>
      <c r="M36" s="30"/>
      <c r="N36" s="30"/>
      <c r="O36" s="30"/>
      <c r="P36" s="30"/>
      <c r="Q36" s="30"/>
      <c r="R36" s="30"/>
      <c r="S36" s="30"/>
      <c r="T36" s="30"/>
      <c r="U36" s="30"/>
    </row>
    <row r="37" spans="1:21" ht="30" customHeight="1" x14ac:dyDescent="0.25">
      <c r="A37" s="90"/>
      <c r="B37" s="91"/>
      <c r="C37" s="92"/>
      <c r="D37" s="30"/>
      <c r="E37" s="30"/>
      <c r="F37" s="30"/>
      <c r="G37" s="30"/>
      <c r="H37" s="30"/>
      <c r="I37" s="30"/>
      <c r="J37" s="30"/>
      <c r="K37" s="30"/>
      <c r="L37" s="30"/>
      <c r="M37" s="30"/>
      <c r="N37" s="30"/>
      <c r="O37" s="30"/>
      <c r="P37" s="30"/>
      <c r="Q37" s="30"/>
      <c r="R37" s="30"/>
      <c r="S37" s="30"/>
      <c r="T37" s="30"/>
      <c r="U37" s="30"/>
    </row>
    <row r="38" spans="1:21" ht="30" customHeight="1" x14ac:dyDescent="0.25">
      <c r="A38" s="90"/>
      <c r="B38" s="91"/>
      <c r="C38" s="92"/>
      <c r="D38" s="30"/>
      <c r="E38" s="30"/>
      <c r="F38" s="30"/>
      <c r="G38" s="30"/>
      <c r="H38" s="30"/>
      <c r="I38" s="30"/>
      <c r="J38" s="30"/>
      <c r="K38" s="30"/>
      <c r="L38" s="30"/>
      <c r="M38" s="30"/>
      <c r="N38" s="30"/>
      <c r="O38" s="30"/>
      <c r="P38" s="30"/>
      <c r="Q38" s="30"/>
      <c r="R38" s="30"/>
      <c r="S38" s="30"/>
      <c r="T38" s="30"/>
      <c r="U38" s="30"/>
    </row>
    <row r="39" spans="1:21" ht="30" customHeight="1" x14ac:dyDescent="0.25">
      <c r="A39" s="90"/>
      <c r="B39" s="91"/>
      <c r="C39" s="92"/>
      <c r="D39" s="30"/>
      <c r="E39" s="30"/>
      <c r="F39" s="30"/>
      <c r="G39" s="30"/>
      <c r="H39" s="30"/>
      <c r="I39" s="30"/>
      <c r="J39" s="30"/>
      <c r="K39" s="30"/>
      <c r="L39" s="30"/>
      <c r="M39" s="30"/>
      <c r="N39" s="30"/>
      <c r="O39" s="30"/>
      <c r="P39" s="30"/>
      <c r="Q39" s="30"/>
      <c r="R39" s="30"/>
      <c r="S39" s="30"/>
      <c r="T39" s="30"/>
      <c r="U39" s="30"/>
    </row>
    <row r="40" spans="1:21" ht="30" customHeight="1" x14ac:dyDescent="0.25">
      <c r="A40" s="90"/>
      <c r="B40" s="91"/>
      <c r="C40" s="92"/>
      <c r="D40" s="30"/>
      <c r="E40" s="30"/>
      <c r="F40" s="30"/>
      <c r="G40" s="30"/>
      <c r="H40" s="30"/>
      <c r="I40" s="30"/>
      <c r="J40" s="30"/>
      <c r="K40" s="30"/>
      <c r="L40" s="30"/>
      <c r="M40" s="30"/>
      <c r="N40" s="30"/>
      <c r="O40" s="30"/>
      <c r="P40" s="30"/>
      <c r="Q40" s="30"/>
      <c r="R40" s="30"/>
      <c r="S40" s="30"/>
      <c r="T40" s="30"/>
      <c r="U40" s="30"/>
    </row>
    <row r="41" spans="1:21" ht="30" customHeight="1" x14ac:dyDescent="0.25">
      <c r="A41" s="90"/>
      <c r="B41" s="91"/>
      <c r="C41" s="92"/>
      <c r="D41" s="30"/>
      <c r="E41" s="30"/>
      <c r="F41" s="30"/>
      <c r="G41" s="30"/>
      <c r="H41" s="30"/>
      <c r="I41" s="30"/>
      <c r="J41" s="30"/>
      <c r="K41" s="30"/>
      <c r="L41" s="30"/>
      <c r="M41" s="30"/>
      <c r="N41" s="30"/>
      <c r="O41" s="30"/>
      <c r="P41" s="30"/>
      <c r="Q41" s="30"/>
      <c r="R41" s="30"/>
      <c r="S41" s="30"/>
      <c r="T41" s="30"/>
      <c r="U41" s="30"/>
    </row>
    <row r="42" spans="1:21" ht="30" customHeight="1" x14ac:dyDescent="0.25">
      <c r="A42" s="90"/>
      <c r="B42" s="91"/>
      <c r="C42" s="92"/>
      <c r="D42" s="30"/>
      <c r="E42" s="30"/>
      <c r="F42" s="30"/>
      <c r="G42" s="30"/>
      <c r="H42" s="30"/>
      <c r="I42" s="30"/>
      <c r="J42" s="30"/>
      <c r="K42" s="30"/>
      <c r="L42" s="30"/>
      <c r="M42" s="30"/>
      <c r="N42" s="30"/>
      <c r="O42" s="30"/>
      <c r="P42" s="30"/>
      <c r="Q42" s="30"/>
      <c r="R42" s="30"/>
      <c r="S42" s="30"/>
      <c r="T42" s="30"/>
      <c r="U42" s="30"/>
    </row>
    <row r="43" spans="1:21" ht="30" customHeight="1" x14ac:dyDescent="0.25">
      <c r="A43" s="90"/>
      <c r="B43" s="91"/>
      <c r="C43" s="92"/>
      <c r="D43" s="30"/>
      <c r="E43" s="30"/>
      <c r="F43" s="30"/>
      <c r="G43" s="30"/>
      <c r="H43" s="30"/>
      <c r="I43" s="30"/>
      <c r="J43" s="30"/>
      <c r="K43" s="30"/>
      <c r="L43" s="30"/>
      <c r="M43" s="30"/>
      <c r="N43" s="30"/>
      <c r="O43" s="30"/>
      <c r="P43" s="30"/>
      <c r="Q43" s="30"/>
      <c r="R43" s="30"/>
      <c r="S43" s="30"/>
      <c r="T43" s="30"/>
      <c r="U43" s="30"/>
    </row>
    <row r="44" spans="1:21" ht="30" customHeight="1" x14ac:dyDescent="0.25">
      <c r="A44" s="90"/>
      <c r="B44" s="91"/>
      <c r="C44" s="92"/>
      <c r="D44" s="30"/>
      <c r="E44" s="30"/>
      <c r="F44" s="30"/>
      <c r="G44" s="30"/>
      <c r="H44" s="30"/>
      <c r="I44" s="30"/>
      <c r="J44" s="30"/>
      <c r="K44" s="30"/>
      <c r="L44" s="30"/>
      <c r="M44" s="30"/>
      <c r="N44" s="30"/>
      <c r="O44" s="30"/>
      <c r="P44" s="30"/>
      <c r="Q44" s="30"/>
      <c r="R44" s="30"/>
      <c r="S44" s="30"/>
      <c r="T44" s="30"/>
      <c r="U44" s="30"/>
    </row>
    <row r="45" spans="1:21" ht="30" customHeight="1" x14ac:dyDescent="0.25">
      <c r="A45" s="90"/>
      <c r="B45" s="91"/>
      <c r="C45" s="92"/>
      <c r="D45" s="30"/>
      <c r="E45" s="30"/>
      <c r="F45" s="30"/>
      <c r="G45" s="30"/>
      <c r="H45" s="30"/>
      <c r="I45" s="30"/>
      <c r="J45" s="30"/>
      <c r="K45" s="30"/>
      <c r="L45" s="30"/>
      <c r="M45" s="30"/>
      <c r="N45" s="30"/>
      <c r="O45" s="30"/>
      <c r="P45" s="30"/>
      <c r="Q45" s="30"/>
      <c r="R45" s="30"/>
      <c r="S45" s="30"/>
      <c r="T45" s="30"/>
      <c r="U45" s="30"/>
    </row>
    <row r="46" spans="1:21" ht="30" customHeight="1" x14ac:dyDescent="0.25">
      <c r="A46" s="90"/>
      <c r="B46" s="91"/>
      <c r="C46" s="92"/>
      <c r="D46" s="30"/>
      <c r="E46" s="30"/>
      <c r="F46" s="30"/>
      <c r="G46" s="30"/>
      <c r="H46" s="30"/>
      <c r="I46" s="30"/>
      <c r="J46" s="30"/>
      <c r="K46" s="30"/>
      <c r="L46" s="30"/>
      <c r="M46" s="30"/>
      <c r="N46" s="30"/>
      <c r="O46" s="30"/>
      <c r="P46" s="30"/>
      <c r="Q46" s="30"/>
      <c r="R46" s="30"/>
      <c r="S46" s="30"/>
      <c r="T46" s="30"/>
      <c r="U46" s="30"/>
    </row>
    <row r="47" spans="1:21" ht="30" customHeight="1" x14ac:dyDescent="0.25">
      <c r="A47" s="90"/>
      <c r="B47" s="91"/>
      <c r="C47" s="92"/>
      <c r="D47" s="30"/>
      <c r="E47" s="30"/>
      <c r="F47" s="30"/>
      <c r="G47" s="30"/>
      <c r="H47" s="30"/>
      <c r="I47" s="30"/>
      <c r="J47" s="30"/>
      <c r="K47" s="30"/>
      <c r="L47" s="30"/>
      <c r="M47" s="30"/>
      <c r="N47" s="30"/>
      <c r="O47" s="30"/>
      <c r="P47" s="30"/>
      <c r="Q47" s="30"/>
      <c r="R47" s="30"/>
      <c r="S47" s="30"/>
      <c r="T47" s="30"/>
      <c r="U47" s="30"/>
    </row>
    <row r="48" spans="1:21" ht="30" customHeight="1" x14ac:dyDescent="0.25">
      <c r="A48" s="90"/>
      <c r="B48" s="91"/>
      <c r="C48" s="92"/>
      <c r="D48" s="30"/>
      <c r="E48" s="30"/>
      <c r="F48" s="30"/>
      <c r="G48" s="30"/>
      <c r="H48" s="30"/>
      <c r="I48" s="30"/>
      <c r="J48" s="30"/>
      <c r="K48" s="30"/>
      <c r="L48" s="30"/>
      <c r="M48" s="30"/>
      <c r="N48" s="30"/>
      <c r="O48" s="30"/>
      <c r="P48" s="30"/>
      <c r="Q48" s="30"/>
      <c r="R48" s="30"/>
      <c r="S48" s="30"/>
      <c r="T48" s="30"/>
      <c r="U48" s="30"/>
    </row>
    <row r="49" spans="1:21" ht="30" customHeight="1" x14ac:dyDescent="0.25">
      <c r="A49" s="90"/>
      <c r="B49" s="91"/>
      <c r="C49" s="92"/>
      <c r="D49" s="30"/>
      <c r="E49" s="30"/>
      <c r="F49" s="30"/>
      <c r="G49" s="30"/>
      <c r="H49" s="30"/>
      <c r="I49" s="30"/>
      <c r="J49" s="30"/>
      <c r="K49" s="30"/>
      <c r="L49" s="30"/>
      <c r="M49" s="30"/>
      <c r="N49" s="30"/>
      <c r="O49" s="30"/>
      <c r="P49" s="30"/>
      <c r="Q49" s="30"/>
      <c r="R49" s="30"/>
      <c r="S49" s="30"/>
      <c r="T49" s="30"/>
      <c r="U49" s="30"/>
    </row>
    <row r="50" spans="1:21" ht="30" customHeight="1" x14ac:dyDescent="0.25">
      <c r="A50" s="90"/>
      <c r="B50" s="91"/>
      <c r="C50" s="92"/>
      <c r="D50" s="30"/>
      <c r="E50" s="30"/>
      <c r="F50" s="30"/>
      <c r="G50" s="30"/>
      <c r="H50" s="30"/>
      <c r="I50" s="30"/>
      <c r="J50" s="30"/>
      <c r="K50" s="30"/>
      <c r="L50" s="30"/>
      <c r="M50" s="30"/>
      <c r="N50" s="30"/>
      <c r="O50" s="30"/>
      <c r="P50" s="30"/>
      <c r="Q50" s="30"/>
      <c r="R50" s="30"/>
      <c r="S50" s="30"/>
      <c r="T50" s="30"/>
      <c r="U50" s="30"/>
    </row>
    <row r="51" spans="1:21" ht="30" customHeight="1" x14ac:dyDescent="0.25">
      <c r="A51" s="90"/>
      <c r="B51" s="91"/>
      <c r="C51" s="92"/>
      <c r="D51" s="30"/>
      <c r="E51" s="30"/>
      <c r="F51" s="30"/>
      <c r="G51" s="30"/>
      <c r="H51" s="30"/>
      <c r="I51" s="30"/>
      <c r="J51" s="30"/>
      <c r="K51" s="30"/>
      <c r="L51" s="30"/>
      <c r="M51" s="30"/>
      <c r="N51" s="30"/>
      <c r="O51" s="30"/>
      <c r="P51" s="30"/>
      <c r="Q51" s="30"/>
      <c r="R51" s="30"/>
      <c r="S51" s="30"/>
      <c r="T51" s="30"/>
      <c r="U51" s="30"/>
    </row>
    <row r="52" spans="1:21" ht="30" customHeight="1" x14ac:dyDescent="0.25">
      <c r="A52" s="90"/>
      <c r="B52" s="91"/>
      <c r="C52" s="92"/>
      <c r="D52" s="30"/>
      <c r="E52" s="30"/>
      <c r="F52" s="30"/>
      <c r="G52" s="30"/>
      <c r="H52" s="30"/>
      <c r="I52" s="30"/>
      <c r="J52" s="30"/>
      <c r="K52" s="30"/>
      <c r="L52" s="30"/>
      <c r="M52" s="30"/>
      <c r="N52" s="30"/>
      <c r="O52" s="30"/>
      <c r="P52" s="30"/>
      <c r="Q52" s="30"/>
      <c r="R52" s="30"/>
      <c r="S52" s="30"/>
      <c r="T52" s="30"/>
      <c r="U52" s="30"/>
    </row>
    <row r="53" spans="1:21" ht="30" customHeight="1" x14ac:dyDescent="0.25">
      <c r="A53" s="90"/>
      <c r="B53" s="91"/>
      <c r="C53" s="92"/>
      <c r="D53" s="30"/>
      <c r="E53" s="30"/>
      <c r="F53" s="30"/>
      <c r="G53" s="30"/>
      <c r="H53" s="30"/>
      <c r="I53" s="30"/>
      <c r="J53" s="30"/>
      <c r="K53" s="30"/>
      <c r="L53" s="30"/>
      <c r="M53" s="30"/>
      <c r="N53" s="30"/>
      <c r="O53" s="30"/>
      <c r="P53" s="30"/>
      <c r="Q53" s="30"/>
      <c r="R53" s="30"/>
      <c r="S53" s="30"/>
      <c r="T53" s="30"/>
      <c r="U53" s="30"/>
    </row>
    <row r="54" spans="1:21" ht="30" customHeight="1" x14ac:dyDescent="0.25">
      <c r="A54" s="90"/>
      <c r="B54" s="91"/>
      <c r="C54" s="92"/>
      <c r="D54" s="30"/>
      <c r="E54" s="30"/>
      <c r="F54" s="30"/>
      <c r="G54" s="30"/>
      <c r="H54" s="30"/>
      <c r="I54" s="30"/>
      <c r="J54" s="30"/>
      <c r="K54" s="30"/>
      <c r="L54" s="30"/>
      <c r="M54" s="30"/>
      <c r="N54" s="30"/>
      <c r="O54" s="30"/>
      <c r="P54" s="30"/>
      <c r="Q54" s="30"/>
      <c r="R54" s="30"/>
      <c r="S54" s="30"/>
      <c r="T54" s="30"/>
      <c r="U54" s="30"/>
    </row>
    <row r="55" spans="1:21" ht="30" customHeight="1" x14ac:dyDescent="0.25">
      <c r="A55" s="90"/>
      <c r="B55" s="91"/>
      <c r="C55" s="92"/>
      <c r="D55" s="30"/>
      <c r="E55" s="30"/>
      <c r="F55" s="30"/>
      <c r="G55" s="30"/>
      <c r="H55" s="30"/>
      <c r="I55" s="30"/>
      <c r="J55" s="30"/>
      <c r="K55" s="30"/>
      <c r="L55" s="30"/>
      <c r="M55" s="30"/>
      <c r="N55" s="30"/>
      <c r="O55" s="30"/>
      <c r="P55" s="30"/>
      <c r="Q55" s="30"/>
      <c r="R55" s="30"/>
      <c r="S55" s="30"/>
      <c r="T55" s="30"/>
      <c r="U55" s="30"/>
    </row>
    <row r="56" spans="1:21" ht="30" customHeight="1" x14ac:dyDescent="0.25">
      <c r="A56" s="90"/>
      <c r="B56" s="91"/>
      <c r="C56" s="92"/>
      <c r="D56" s="30"/>
      <c r="E56" s="30"/>
      <c r="F56" s="30"/>
      <c r="G56" s="30"/>
      <c r="H56" s="30"/>
      <c r="I56" s="30"/>
      <c r="J56" s="30"/>
      <c r="K56" s="30"/>
      <c r="L56" s="30"/>
      <c r="M56" s="30"/>
      <c r="N56" s="30"/>
      <c r="O56" s="30"/>
      <c r="P56" s="30"/>
      <c r="Q56" s="30"/>
      <c r="R56" s="30"/>
      <c r="S56" s="30"/>
      <c r="T56" s="30"/>
      <c r="U56" s="30"/>
    </row>
    <row r="57" spans="1:21" ht="30" customHeight="1" x14ac:dyDescent="0.25">
      <c r="A57" s="90"/>
      <c r="B57" s="91"/>
      <c r="C57" s="92"/>
      <c r="D57" s="30"/>
      <c r="E57" s="30"/>
      <c r="F57" s="30"/>
      <c r="G57" s="30"/>
      <c r="H57" s="30"/>
      <c r="I57" s="30"/>
      <c r="J57" s="30"/>
      <c r="K57" s="30"/>
      <c r="L57" s="30"/>
      <c r="M57" s="30"/>
      <c r="N57" s="30"/>
      <c r="O57" s="30"/>
      <c r="P57" s="30"/>
      <c r="Q57" s="30"/>
      <c r="R57" s="30"/>
      <c r="S57" s="30"/>
      <c r="T57" s="30"/>
      <c r="U57" s="30"/>
    </row>
    <row r="58" spans="1:21" ht="30" customHeight="1" x14ac:dyDescent="0.25">
      <c r="A58" s="90"/>
      <c r="B58" s="91"/>
      <c r="C58" s="92"/>
      <c r="D58" s="30"/>
      <c r="E58" s="30"/>
      <c r="F58" s="30"/>
      <c r="G58" s="30"/>
      <c r="H58" s="30"/>
      <c r="I58" s="30"/>
      <c r="J58" s="30"/>
      <c r="K58" s="30"/>
      <c r="L58" s="30"/>
      <c r="M58" s="30"/>
      <c r="N58" s="30"/>
      <c r="O58" s="30"/>
      <c r="P58" s="30"/>
      <c r="Q58" s="30"/>
      <c r="R58" s="30"/>
      <c r="S58" s="30"/>
      <c r="T58" s="30"/>
      <c r="U58" s="30"/>
    </row>
    <row r="59" spans="1:21" ht="30" customHeight="1" x14ac:dyDescent="0.25">
      <c r="A59" s="90"/>
      <c r="B59" s="91"/>
      <c r="C59" s="92"/>
      <c r="D59" s="30"/>
      <c r="E59" s="30"/>
      <c r="F59" s="30"/>
      <c r="G59" s="30"/>
      <c r="H59" s="30"/>
      <c r="I59" s="30"/>
      <c r="J59" s="30"/>
      <c r="K59" s="30"/>
      <c r="L59" s="30"/>
      <c r="M59" s="30"/>
      <c r="N59" s="30"/>
      <c r="O59" s="30"/>
      <c r="P59" s="30"/>
      <c r="Q59" s="30"/>
      <c r="R59" s="30"/>
      <c r="S59" s="30"/>
      <c r="T59" s="30"/>
      <c r="U59" s="30"/>
    </row>
    <row r="60" spans="1:21" ht="30" customHeight="1" x14ac:dyDescent="0.25">
      <c r="A60" s="90"/>
      <c r="B60" s="91"/>
      <c r="C60" s="92"/>
      <c r="D60" s="30"/>
      <c r="E60" s="30"/>
      <c r="F60" s="30"/>
      <c r="G60" s="30"/>
      <c r="H60" s="30"/>
      <c r="I60" s="30"/>
      <c r="J60" s="30"/>
      <c r="K60" s="30"/>
      <c r="L60" s="30"/>
      <c r="M60" s="30"/>
      <c r="N60" s="30"/>
      <c r="O60" s="30"/>
      <c r="P60" s="30"/>
      <c r="Q60" s="30"/>
      <c r="R60" s="30"/>
      <c r="S60" s="30"/>
      <c r="T60" s="30"/>
      <c r="U60" s="30"/>
    </row>
    <row r="61" spans="1:21" ht="30" customHeight="1" x14ac:dyDescent="0.25">
      <c r="A61" s="90"/>
      <c r="B61" s="91"/>
      <c r="C61" s="92"/>
      <c r="D61" s="30"/>
      <c r="E61" s="30"/>
      <c r="F61" s="30"/>
      <c r="G61" s="30"/>
      <c r="H61" s="30"/>
      <c r="I61" s="30"/>
      <c r="J61" s="30"/>
      <c r="K61" s="30"/>
      <c r="L61" s="30"/>
      <c r="M61" s="30"/>
      <c r="N61" s="30"/>
      <c r="O61" s="30"/>
      <c r="P61" s="30"/>
      <c r="Q61" s="30"/>
      <c r="R61" s="30"/>
      <c r="S61" s="30"/>
      <c r="T61" s="30"/>
      <c r="U61" s="30"/>
    </row>
    <row r="62" spans="1:21" ht="30" customHeight="1" x14ac:dyDescent="0.25">
      <c r="A62" s="90"/>
      <c r="B62" s="91"/>
      <c r="C62" s="92"/>
      <c r="D62" s="30"/>
      <c r="E62" s="30"/>
      <c r="F62" s="30"/>
      <c r="G62" s="30"/>
      <c r="H62" s="30"/>
      <c r="I62" s="30"/>
      <c r="J62" s="30"/>
      <c r="K62" s="30"/>
      <c r="L62" s="30"/>
      <c r="M62" s="30"/>
      <c r="N62" s="30"/>
      <c r="O62" s="30"/>
      <c r="P62" s="30"/>
      <c r="Q62" s="30"/>
      <c r="R62" s="30"/>
      <c r="S62" s="30"/>
      <c r="T62" s="30"/>
      <c r="U62" s="30"/>
    </row>
    <row r="63" spans="1:21" ht="30" customHeight="1" x14ac:dyDescent="0.25">
      <c r="A63" s="90"/>
      <c r="B63" s="91"/>
      <c r="C63" s="92"/>
      <c r="D63" s="30"/>
      <c r="E63" s="30"/>
      <c r="F63" s="30"/>
      <c r="G63" s="30"/>
      <c r="H63" s="30"/>
      <c r="I63" s="30"/>
      <c r="J63" s="30"/>
      <c r="K63" s="30"/>
      <c r="L63" s="30"/>
      <c r="M63" s="30"/>
      <c r="N63" s="30"/>
      <c r="O63" s="30"/>
      <c r="P63" s="30"/>
      <c r="Q63" s="30"/>
      <c r="R63" s="30"/>
      <c r="S63" s="30"/>
      <c r="T63" s="30"/>
      <c r="U63" s="30"/>
    </row>
    <row r="64" spans="1:21" ht="30" customHeight="1" x14ac:dyDescent="0.25">
      <c r="A64" s="90"/>
      <c r="B64" s="91"/>
      <c r="C64" s="92"/>
      <c r="D64" s="30"/>
      <c r="E64" s="30"/>
      <c r="F64" s="30"/>
      <c r="G64" s="30"/>
      <c r="H64" s="30"/>
      <c r="I64" s="30"/>
      <c r="J64" s="30"/>
      <c r="K64" s="30"/>
      <c r="L64" s="30"/>
      <c r="M64" s="30"/>
      <c r="N64" s="30"/>
      <c r="O64" s="30"/>
      <c r="P64" s="30"/>
      <c r="Q64" s="30"/>
      <c r="R64" s="30"/>
      <c r="S64" s="30"/>
      <c r="T64" s="30"/>
      <c r="U64" s="30"/>
    </row>
    <row r="65" spans="1:21" ht="30" customHeight="1" x14ac:dyDescent="0.25">
      <c r="A65" s="90"/>
      <c r="B65" s="91"/>
      <c r="C65" s="92"/>
      <c r="D65" s="30"/>
      <c r="E65" s="30"/>
      <c r="F65" s="30"/>
      <c r="G65" s="30"/>
      <c r="H65" s="30"/>
      <c r="I65" s="30"/>
      <c r="J65" s="30"/>
      <c r="K65" s="30"/>
      <c r="L65" s="30"/>
      <c r="M65" s="30"/>
      <c r="N65" s="30"/>
      <c r="O65" s="30"/>
      <c r="P65" s="30"/>
      <c r="Q65" s="30"/>
      <c r="R65" s="30"/>
      <c r="S65" s="30"/>
      <c r="T65" s="30"/>
      <c r="U65" s="30"/>
    </row>
    <row r="66" spans="1:21" ht="30" customHeight="1" x14ac:dyDescent="0.25">
      <c r="A66" s="90"/>
      <c r="B66" s="91"/>
      <c r="C66" s="92"/>
      <c r="D66" s="30"/>
      <c r="E66" s="30"/>
      <c r="F66" s="30"/>
      <c r="G66" s="30"/>
      <c r="H66" s="30"/>
      <c r="I66" s="30"/>
      <c r="J66" s="30"/>
      <c r="K66" s="30"/>
      <c r="L66" s="30"/>
      <c r="M66" s="30"/>
      <c r="N66" s="30"/>
      <c r="O66" s="30"/>
      <c r="P66" s="30"/>
      <c r="Q66" s="30"/>
      <c r="R66" s="30"/>
      <c r="S66" s="30"/>
      <c r="T66" s="30"/>
      <c r="U66" s="30"/>
    </row>
    <row r="67" spans="1:21" ht="30" customHeight="1" x14ac:dyDescent="0.25">
      <c r="A67" s="90"/>
      <c r="B67" s="91"/>
      <c r="C67" s="92"/>
      <c r="D67" s="30"/>
      <c r="E67" s="30"/>
      <c r="F67" s="30"/>
      <c r="G67" s="30"/>
      <c r="H67" s="30"/>
      <c r="I67" s="30"/>
      <c r="J67" s="30"/>
      <c r="K67" s="30"/>
      <c r="L67" s="30"/>
      <c r="M67" s="30"/>
      <c r="N67" s="30"/>
      <c r="O67" s="30"/>
      <c r="P67" s="30"/>
      <c r="Q67" s="30"/>
      <c r="R67" s="30"/>
      <c r="S67" s="30"/>
      <c r="T67" s="30"/>
      <c r="U67" s="30"/>
    </row>
    <row r="68" spans="1:21" ht="30" customHeight="1" x14ac:dyDescent="0.25">
      <c r="A68" s="90"/>
      <c r="B68" s="91"/>
      <c r="C68" s="92"/>
      <c r="D68" s="30"/>
      <c r="E68" s="30"/>
      <c r="F68" s="30"/>
      <c r="G68" s="30"/>
      <c r="H68" s="30"/>
      <c r="I68" s="30"/>
      <c r="J68" s="30"/>
      <c r="K68" s="30"/>
      <c r="L68" s="30"/>
      <c r="M68" s="30"/>
      <c r="N68" s="30"/>
      <c r="O68" s="30"/>
      <c r="P68" s="30"/>
      <c r="Q68" s="30"/>
      <c r="R68" s="30"/>
      <c r="S68" s="30"/>
      <c r="T68" s="30"/>
      <c r="U68" s="30"/>
    </row>
    <row r="69" spans="1:21" ht="30" customHeight="1" x14ac:dyDescent="0.25">
      <c r="A69" s="90"/>
      <c r="B69" s="91"/>
      <c r="C69" s="92"/>
      <c r="D69" s="30"/>
      <c r="E69" s="30"/>
      <c r="F69" s="30"/>
      <c r="G69" s="30"/>
      <c r="H69" s="30"/>
      <c r="I69" s="30"/>
      <c r="J69" s="30"/>
      <c r="K69" s="30"/>
      <c r="L69" s="30"/>
      <c r="M69" s="30"/>
      <c r="N69" s="30"/>
      <c r="O69" s="30"/>
      <c r="P69" s="30"/>
      <c r="Q69" s="30"/>
      <c r="R69" s="30"/>
      <c r="S69" s="30"/>
      <c r="T69" s="30"/>
      <c r="U69" s="30"/>
    </row>
    <row r="70" spans="1:21" ht="30" customHeight="1" x14ac:dyDescent="0.25">
      <c r="A70" s="90"/>
      <c r="B70" s="91"/>
      <c r="C70" s="92"/>
      <c r="D70" s="30"/>
      <c r="E70" s="30"/>
      <c r="F70" s="30"/>
      <c r="G70" s="30"/>
      <c r="H70" s="30"/>
      <c r="I70" s="30"/>
      <c r="J70" s="30"/>
      <c r="K70" s="30"/>
      <c r="L70" s="30"/>
      <c r="M70" s="30"/>
      <c r="N70" s="30"/>
      <c r="O70" s="30"/>
      <c r="P70" s="30"/>
      <c r="Q70" s="30"/>
      <c r="R70" s="30"/>
      <c r="S70" s="30"/>
      <c r="T70" s="30"/>
      <c r="U70" s="30"/>
    </row>
    <row r="71" spans="1:21" ht="30" customHeight="1" x14ac:dyDescent="0.25">
      <c r="A71" s="90"/>
      <c r="B71" s="91"/>
      <c r="C71" s="92"/>
      <c r="D71" s="30"/>
      <c r="E71" s="30"/>
      <c r="F71" s="30"/>
      <c r="G71" s="30"/>
      <c r="H71" s="30"/>
      <c r="I71" s="30"/>
      <c r="J71" s="30"/>
      <c r="K71" s="30"/>
      <c r="L71" s="30"/>
      <c r="M71" s="30"/>
      <c r="N71" s="30"/>
      <c r="O71" s="30"/>
      <c r="P71" s="30"/>
      <c r="Q71" s="30"/>
      <c r="R71" s="30"/>
      <c r="S71" s="30"/>
      <c r="T71" s="30"/>
      <c r="U71" s="30"/>
    </row>
    <row r="72" spans="1:21" ht="30" customHeight="1" x14ac:dyDescent="0.25">
      <c r="A72" s="90"/>
      <c r="B72" s="91"/>
      <c r="C72" s="92"/>
      <c r="D72" s="30"/>
      <c r="E72" s="30"/>
      <c r="F72" s="30"/>
      <c r="G72" s="30"/>
      <c r="H72" s="30"/>
      <c r="I72" s="30"/>
      <c r="J72" s="30"/>
      <c r="K72" s="30"/>
      <c r="L72" s="30"/>
      <c r="M72" s="30"/>
      <c r="N72" s="30"/>
      <c r="O72" s="30"/>
      <c r="P72" s="30"/>
      <c r="Q72" s="30"/>
      <c r="R72" s="30"/>
      <c r="S72" s="30"/>
      <c r="T72" s="30"/>
      <c r="U72" s="30"/>
    </row>
    <row r="73" spans="1:21" ht="30" customHeight="1" x14ac:dyDescent="0.25">
      <c r="A73" s="90"/>
      <c r="B73" s="91"/>
      <c r="C73" s="92"/>
      <c r="D73" s="30"/>
      <c r="E73" s="30"/>
      <c r="F73" s="30"/>
      <c r="G73" s="30"/>
      <c r="H73" s="30"/>
      <c r="I73" s="30"/>
      <c r="J73" s="30"/>
      <c r="K73" s="30"/>
      <c r="L73" s="30"/>
      <c r="M73" s="30"/>
      <c r="N73" s="30"/>
      <c r="O73" s="30"/>
      <c r="P73" s="30"/>
      <c r="Q73" s="30"/>
      <c r="R73" s="30"/>
      <c r="S73" s="30"/>
      <c r="T73" s="30"/>
      <c r="U73" s="30"/>
    </row>
    <row r="74" spans="1:21" ht="30" customHeight="1" x14ac:dyDescent="0.25">
      <c r="A74" s="90"/>
      <c r="B74" s="91"/>
      <c r="C74" s="92"/>
      <c r="D74" s="30"/>
      <c r="E74" s="30"/>
      <c r="F74" s="30"/>
      <c r="G74" s="30"/>
      <c r="H74" s="30"/>
      <c r="I74" s="30"/>
      <c r="J74" s="30"/>
      <c r="K74" s="30"/>
      <c r="L74" s="30"/>
      <c r="M74" s="30"/>
      <c r="N74" s="30"/>
      <c r="O74" s="30"/>
      <c r="P74" s="30"/>
      <c r="Q74" s="30"/>
      <c r="R74" s="30"/>
      <c r="S74" s="30"/>
      <c r="T74" s="30"/>
      <c r="U74" s="30"/>
    </row>
    <row r="75" spans="1:21" ht="30" customHeight="1" x14ac:dyDescent="0.25">
      <c r="A75" s="90"/>
      <c r="B75" s="91"/>
      <c r="C75" s="92"/>
      <c r="D75" s="30"/>
      <c r="E75" s="30"/>
      <c r="F75" s="30"/>
      <c r="G75" s="30"/>
      <c r="H75" s="30"/>
      <c r="I75" s="30"/>
      <c r="J75" s="30"/>
      <c r="K75" s="30"/>
      <c r="L75" s="30"/>
      <c r="M75" s="30"/>
      <c r="N75" s="30"/>
      <c r="O75" s="30"/>
      <c r="P75" s="30"/>
      <c r="Q75" s="30"/>
      <c r="R75" s="30"/>
      <c r="S75" s="30"/>
      <c r="T75" s="30"/>
      <c r="U75" s="30"/>
    </row>
    <row r="76" spans="1:21" ht="30" customHeight="1" x14ac:dyDescent="0.25">
      <c r="A76" s="90"/>
      <c r="B76" s="91"/>
      <c r="C76" s="92"/>
      <c r="D76" s="30"/>
      <c r="E76" s="30"/>
      <c r="F76" s="30"/>
      <c r="G76" s="30"/>
      <c r="H76" s="30"/>
      <c r="I76" s="30"/>
      <c r="J76" s="30"/>
      <c r="K76" s="30"/>
      <c r="L76" s="30"/>
      <c r="M76" s="30"/>
      <c r="N76" s="30"/>
      <c r="O76" s="30"/>
      <c r="P76" s="30"/>
      <c r="Q76" s="30"/>
      <c r="R76" s="30"/>
      <c r="S76" s="30"/>
      <c r="T76" s="30"/>
      <c r="U76" s="30"/>
    </row>
    <row r="77" spans="1:21" ht="30" customHeight="1" x14ac:dyDescent="0.25">
      <c r="A77" s="90"/>
      <c r="B77" s="91"/>
      <c r="C77" s="92"/>
      <c r="D77" s="30"/>
      <c r="E77" s="30"/>
      <c r="F77" s="30"/>
      <c r="G77" s="30"/>
      <c r="H77" s="30"/>
      <c r="I77" s="30"/>
      <c r="J77" s="30"/>
      <c r="K77" s="30"/>
      <c r="L77" s="30"/>
      <c r="M77" s="30"/>
      <c r="N77" s="30"/>
      <c r="O77" s="30"/>
      <c r="P77" s="30"/>
      <c r="Q77" s="30"/>
      <c r="R77" s="30"/>
      <c r="S77" s="30"/>
      <c r="T77" s="30"/>
      <c r="U77" s="30"/>
    </row>
    <row r="78" spans="1:21" ht="30" customHeight="1" x14ac:dyDescent="0.25">
      <c r="A78" s="90"/>
      <c r="B78" s="91"/>
      <c r="C78" s="92"/>
      <c r="D78" s="30"/>
      <c r="E78" s="30"/>
      <c r="F78" s="30"/>
      <c r="G78" s="30"/>
      <c r="H78" s="30"/>
      <c r="I78" s="30"/>
      <c r="J78" s="30"/>
      <c r="K78" s="30"/>
      <c r="L78" s="30"/>
      <c r="M78" s="30"/>
      <c r="N78" s="30"/>
      <c r="O78" s="30"/>
      <c r="P78" s="30"/>
      <c r="Q78" s="30"/>
      <c r="R78" s="30"/>
      <c r="S78" s="30"/>
      <c r="T78" s="30"/>
      <c r="U78" s="30"/>
    </row>
    <row r="79" spans="1:21" ht="30" customHeight="1" x14ac:dyDescent="0.25">
      <c r="A79" s="90"/>
      <c r="B79" s="91"/>
      <c r="C79" s="92"/>
      <c r="D79" s="30"/>
      <c r="E79" s="30"/>
      <c r="F79" s="30"/>
      <c r="G79" s="30"/>
      <c r="H79" s="30"/>
      <c r="I79" s="30"/>
      <c r="J79" s="30"/>
      <c r="K79" s="30"/>
      <c r="L79" s="30"/>
      <c r="M79" s="30"/>
      <c r="N79" s="30"/>
      <c r="O79" s="30"/>
      <c r="P79" s="30"/>
      <c r="Q79" s="30"/>
      <c r="R79" s="30"/>
      <c r="S79" s="30"/>
      <c r="T79" s="30"/>
      <c r="U79" s="30"/>
    </row>
    <row r="80" spans="1:21" ht="30" customHeight="1" x14ac:dyDescent="0.25">
      <c r="A80" s="90"/>
      <c r="B80" s="91"/>
      <c r="C80" s="92"/>
      <c r="D80" s="30"/>
      <c r="E80" s="30"/>
      <c r="F80" s="30"/>
      <c r="G80" s="30"/>
      <c r="H80" s="30"/>
      <c r="I80" s="30"/>
      <c r="J80" s="30"/>
      <c r="K80" s="30"/>
      <c r="L80" s="30"/>
      <c r="M80" s="30"/>
      <c r="N80" s="30"/>
      <c r="O80" s="30"/>
      <c r="P80" s="30"/>
      <c r="Q80" s="30"/>
      <c r="R80" s="30"/>
      <c r="S80" s="30"/>
      <c r="T80" s="30"/>
      <c r="U80" s="30"/>
    </row>
    <row r="81" spans="1:21" ht="30" customHeight="1" x14ac:dyDescent="0.25">
      <c r="A81" s="90"/>
      <c r="B81" s="91"/>
      <c r="C81" s="92"/>
      <c r="D81" s="30"/>
      <c r="E81" s="30"/>
      <c r="F81" s="30"/>
      <c r="G81" s="30"/>
      <c r="H81" s="30"/>
      <c r="I81" s="30"/>
      <c r="J81" s="30"/>
      <c r="K81" s="30"/>
      <c r="L81" s="30"/>
      <c r="M81" s="30"/>
      <c r="N81" s="30"/>
      <c r="O81" s="30"/>
      <c r="P81" s="30"/>
      <c r="Q81" s="30"/>
      <c r="R81" s="30"/>
      <c r="S81" s="30"/>
      <c r="T81" s="30"/>
      <c r="U81" s="30"/>
    </row>
    <row r="82" spans="1:21" ht="30" customHeight="1" x14ac:dyDescent="0.25">
      <c r="A82" s="90"/>
      <c r="B82" s="91"/>
      <c r="C82" s="92"/>
      <c r="D82" s="30"/>
      <c r="E82" s="30"/>
      <c r="F82" s="30"/>
      <c r="G82" s="30"/>
      <c r="H82" s="30"/>
      <c r="I82" s="30"/>
      <c r="J82" s="30"/>
      <c r="K82" s="30"/>
      <c r="L82" s="30"/>
      <c r="M82" s="30"/>
      <c r="N82" s="30"/>
      <c r="O82" s="30"/>
      <c r="P82" s="30"/>
      <c r="Q82" s="30"/>
      <c r="R82" s="30"/>
      <c r="S82" s="30"/>
      <c r="T82" s="30"/>
      <c r="U82" s="30"/>
    </row>
    <row r="83" spans="1:21" ht="30" customHeight="1" x14ac:dyDescent="0.25">
      <c r="A83" s="90"/>
      <c r="B83" s="91"/>
      <c r="C83" s="92"/>
      <c r="D83" s="30"/>
      <c r="E83" s="30"/>
      <c r="F83" s="30"/>
      <c r="G83" s="30"/>
      <c r="H83" s="30"/>
      <c r="I83" s="30"/>
      <c r="J83" s="30"/>
      <c r="K83" s="30"/>
      <c r="L83" s="30"/>
      <c r="M83" s="30"/>
      <c r="N83" s="30"/>
      <c r="O83" s="30"/>
      <c r="P83" s="30"/>
      <c r="Q83" s="30"/>
      <c r="R83" s="30"/>
      <c r="S83" s="30"/>
      <c r="T83" s="30"/>
      <c r="U83" s="30"/>
    </row>
    <row r="84" spans="1:21" ht="30" customHeight="1" x14ac:dyDescent="0.25">
      <c r="A84" s="90"/>
      <c r="B84" s="91"/>
      <c r="C84" s="92"/>
      <c r="D84" s="30"/>
      <c r="E84" s="30"/>
      <c r="F84" s="30"/>
      <c r="G84" s="30"/>
      <c r="H84" s="30"/>
      <c r="I84" s="30"/>
      <c r="J84" s="30"/>
      <c r="K84" s="30"/>
      <c r="L84" s="30"/>
      <c r="M84" s="30"/>
      <c r="N84" s="30"/>
      <c r="O84" s="30"/>
      <c r="P84" s="30"/>
      <c r="Q84" s="30"/>
      <c r="R84" s="30"/>
      <c r="S84" s="30"/>
      <c r="T84" s="30"/>
      <c r="U84" s="30"/>
    </row>
    <row r="85" spans="1:21" ht="30" customHeight="1" x14ac:dyDescent="0.25">
      <c r="A85" s="90"/>
      <c r="B85" s="91"/>
      <c r="C85" s="92"/>
      <c r="D85" s="30"/>
      <c r="E85" s="30"/>
      <c r="F85" s="30"/>
      <c r="G85" s="30"/>
      <c r="H85" s="30"/>
      <c r="I85" s="30"/>
      <c r="J85" s="30"/>
      <c r="K85" s="30"/>
      <c r="L85" s="30"/>
      <c r="M85" s="30"/>
      <c r="N85" s="30"/>
      <c r="O85" s="30"/>
      <c r="P85" s="30"/>
      <c r="Q85" s="30"/>
      <c r="R85" s="30"/>
      <c r="S85" s="30"/>
      <c r="T85" s="30"/>
      <c r="U85" s="30"/>
    </row>
    <row r="86" spans="1:21" ht="30" customHeight="1" x14ac:dyDescent="0.25">
      <c r="A86" s="90"/>
      <c r="B86" s="91"/>
      <c r="C86" s="92"/>
      <c r="D86" s="30"/>
      <c r="E86" s="30"/>
      <c r="F86" s="30"/>
      <c r="G86" s="30"/>
      <c r="H86" s="30"/>
      <c r="I86" s="30"/>
      <c r="J86" s="30"/>
      <c r="K86" s="30"/>
      <c r="L86" s="30"/>
      <c r="M86" s="30"/>
      <c r="N86" s="30"/>
      <c r="O86" s="30"/>
      <c r="P86" s="30"/>
      <c r="Q86" s="30"/>
      <c r="R86" s="30"/>
      <c r="S86" s="30"/>
      <c r="T86" s="30"/>
      <c r="U86" s="30"/>
    </row>
    <row r="87" spans="1:21" ht="30" customHeight="1" x14ac:dyDescent="0.25">
      <c r="A87" s="90"/>
      <c r="B87" s="91"/>
      <c r="C87" s="92"/>
      <c r="D87" s="30"/>
      <c r="E87" s="30"/>
      <c r="F87" s="30"/>
      <c r="G87" s="30"/>
      <c r="H87" s="30"/>
      <c r="I87" s="30"/>
      <c r="J87" s="30"/>
      <c r="K87" s="30"/>
      <c r="L87" s="30"/>
      <c r="M87" s="30"/>
      <c r="N87" s="30"/>
      <c r="O87" s="30"/>
      <c r="P87" s="30"/>
      <c r="Q87" s="30"/>
      <c r="R87" s="30"/>
      <c r="S87" s="30"/>
      <c r="T87" s="30"/>
      <c r="U87" s="30"/>
    </row>
    <row r="88" spans="1:21" ht="30" customHeight="1" x14ac:dyDescent="0.25">
      <c r="A88" s="90"/>
      <c r="B88" s="91"/>
      <c r="C88" s="92"/>
      <c r="D88" s="30"/>
      <c r="E88" s="30"/>
      <c r="F88" s="30"/>
      <c r="G88" s="30"/>
      <c r="H88" s="30"/>
      <c r="I88" s="30"/>
      <c r="J88" s="30"/>
      <c r="K88" s="30"/>
      <c r="L88" s="30"/>
      <c r="M88" s="30"/>
      <c r="N88" s="30"/>
      <c r="O88" s="30"/>
      <c r="P88" s="30"/>
      <c r="Q88" s="30"/>
      <c r="R88" s="30"/>
      <c r="S88" s="30"/>
      <c r="T88" s="30"/>
      <c r="U88" s="30"/>
    </row>
    <row r="89" spans="1:21" ht="30" customHeight="1" x14ac:dyDescent="0.25">
      <c r="A89" s="90"/>
      <c r="B89" s="91"/>
      <c r="C89" s="92"/>
      <c r="D89" s="30"/>
      <c r="E89" s="30"/>
      <c r="F89" s="30"/>
      <c r="G89" s="30"/>
      <c r="H89" s="30"/>
      <c r="I89" s="30"/>
      <c r="J89" s="30"/>
      <c r="K89" s="30"/>
      <c r="L89" s="30"/>
      <c r="M89" s="30"/>
      <c r="N89" s="30"/>
      <c r="O89" s="30"/>
      <c r="P89" s="30"/>
      <c r="Q89" s="30"/>
      <c r="R89" s="30"/>
      <c r="S89" s="30"/>
      <c r="T89" s="30"/>
      <c r="U89" s="30"/>
    </row>
    <row r="90" spans="1:21" ht="30" customHeight="1" x14ac:dyDescent="0.25">
      <c r="A90" s="90"/>
      <c r="B90" s="91"/>
      <c r="C90" s="92"/>
      <c r="D90" s="30"/>
      <c r="E90" s="30"/>
      <c r="F90" s="30"/>
      <c r="G90" s="30"/>
      <c r="H90" s="30"/>
      <c r="I90" s="30"/>
      <c r="J90" s="30"/>
      <c r="K90" s="30"/>
      <c r="L90" s="30"/>
      <c r="M90" s="30"/>
      <c r="N90" s="30"/>
      <c r="O90" s="30"/>
      <c r="P90" s="30"/>
      <c r="Q90" s="30"/>
      <c r="R90" s="30"/>
      <c r="S90" s="30"/>
      <c r="T90" s="30"/>
      <c r="U90" s="30"/>
    </row>
    <row r="91" spans="1:21" ht="30" customHeight="1" x14ac:dyDescent="0.25">
      <c r="A91" s="90"/>
      <c r="B91" s="91"/>
      <c r="C91" s="92"/>
      <c r="D91" s="30"/>
      <c r="E91" s="30"/>
      <c r="F91" s="30"/>
      <c r="G91" s="30"/>
      <c r="H91" s="30"/>
      <c r="I91" s="30"/>
      <c r="J91" s="30"/>
      <c r="K91" s="30"/>
      <c r="L91" s="30"/>
      <c r="M91" s="30"/>
      <c r="N91" s="30"/>
      <c r="O91" s="30"/>
      <c r="P91" s="30"/>
      <c r="Q91" s="30"/>
      <c r="R91" s="30"/>
      <c r="S91" s="30"/>
      <c r="T91" s="30"/>
      <c r="U91" s="30"/>
    </row>
    <row r="92" spans="1:21" ht="30" customHeight="1" x14ac:dyDescent="0.25">
      <c r="A92" s="90"/>
      <c r="B92" s="91"/>
      <c r="C92" s="92"/>
      <c r="D92" s="30"/>
      <c r="E92" s="30"/>
      <c r="F92" s="30"/>
      <c r="G92" s="30"/>
      <c r="H92" s="30"/>
      <c r="I92" s="30"/>
      <c r="J92" s="30"/>
      <c r="K92" s="30"/>
      <c r="L92" s="30"/>
      <c r="M92" s="30"/>
      <c r="N92" s="30"/>
      <c r="O92" s="30"/>
      <c r="P92" s="30"/>
      <c r="Q92" s="30"/>
      <c r="R92" s="30"/>
      <c r="S92" s="30"/>
      <c r="T92" s="30"/>
      <c r="U92" s="30"/>
    </row>
    <row r="93" spans="1:21" ht="30" customHeight="1" x14ac:dyDescent="0.25">
      <c r="A93" s="90"/>
      <c r="B93" s="91"/>
      <c r="C93" s="92"/>
      <c r="D93" s="30"/>
      <c r="E93" s="30"/>
      <c r="F93" s="30"/>
      <c r="G93" s="30"/>
      <c r="H93" s="30"/>
      <c r="I93" s="30"/>
      <c r="J93" s="30"/>
      <c r="K93" s="30"/>
      <c r="L93" s="30"/>
      <c r="M93" s="30"/>
      <c r="N93" s="30"/>
      <c r="O93" s="30"/>
      <c r="P93" s="30"/>
      <c r="Q93" s="30"/>
      <c r="R93" s="30"/>
      <c r="S93" s="30"/>
      <c r="T93" s="30"/>
      <c r="U93" s="30"/>
    </row>
    <row r="94" spans="1:21" ht="30" customHeight="1" x14ac:dyDescent="0.25">
      <c r="A94" s="90"/>
      <c r="B94" s="91"/>
      <c r="C94" s="92"/>
      <c r="D94" s="30"/>
      <c r="E94" s="30"/>
      <c r="F94" s="30"/>
      <c r="G94" s="30"/>
      <c r="H94" s="30"/>
      <c r="I94" s="30"/>
      <c r="J94" s="30"/>
      <c r="K94" s="30"/>
      <c r="L94" s="30"/>
      <c r="M94" s="30"/>
      <c r="N94" s="30"/>
      <c r="O94" s="30"/>
      <c r="P94" s="30"/>
      <c r="Q94" s="30"/>
      <c r="R94" s="30"/>
      <c r="S94" s="30"/>
      <c r="T94" s="30"/>
      <c r="U94" s="30"/>
    </row>
    <row r="95" spans="1:21" ht="30" customHeight="1" x14ac:dyDescent="0.25">
      <c r="A95" s="90"/>
      <c r="B95" s="91"/>
      <c r="C95" s="92"/>
      <c r="D95" s="30"/>
      <c r="E95" s="30"/>
      <c r="F95" s="30"/>
      <c r="G95" s="30"/>
      <c r="H95" s="30"/>
      <c r="I95" s="30"/>
      <c r="J95" s="30"/>
      <c r="K95" s="30"/>
      <c r="L95" s="30"/>
      <c r="M95" s="30"/>
      <c r="N95" s="30"/>
      <c r="O95" s="30"/>
      <c r="P95" s="30"/>
      <c r="Q95" s="30"/>
      <c r="R95" s="30"/>
      <c r="S95" s="30"/>
      <c r="T95" s="30"/>
      <c r="U95" s="30"/>
    </row>
    <row r="96" spans="1:21" ht="30" customHeight="1" x14ac:dyDescent="0.25">
      <c r="A96" s="90"/>
      <c r="B96" s="91"/>
      <c r="C96" s="92"/>
      <c r="D96" s="30"/>
      <c r="E96" s="30"/>
      <c r="F96" s="30"/>
      <c r="G96" s="30"/>
      <c r="H96" s="30"/>
      <c r="I96" s="30"/>
      <c r="J96" s="30"/>
      <c r="K96" s="30"/>
      <c r="L96" s="30"/>
      <c r="M96" s="30"/>
      <c r="N96" s="30"/>
      <c r="O96" s="30"/>
      <c r="P96" s="30"/>
      <c r="Q96" s="30"/>
      <c r="R96" s="30"/>
      <c r="S96" s="30"/>
      <c r="T96" s="30"/>
      <c r="U96" s="30"/>
    </row>
    <row r="97" spans="1:21" ht="30" customHeight="1" x14ac:dyDescent="0.25">
      <c r="A97" s="90"/>
      <c r="B97" s="91"/>
      <c r="C97" s="92"/>
      <c r="D97" s="30"/>
      <c r="E97" s="30"/>
      <c r="F97" s="30"/>
      <c r="G97" s="30"/>
      <c r="H97" s="30"/>
      <c r="I97" s="30"/>
      <c r="J97" s="30"/>
      <c r="K97" s="30"/>
      <c r="L97" s="30"/>
      <c r="M97" s="30"/>
      <c r="N97" s="30"/>
      <c r="O97" s="30"/>
      <c r="P97" s="30"/>
      <c r="Q97" s="30"/>
      <c r="R97" s="30"/>
      <c r="S97" s="30"/>
      <c r="T97" s="30"/>
      <c r="U97" s="30"/>
    </row>
    <row r="98" spans="1:21" ht="30" customHeight="1" x14ac:dyDescent="0.25">
      <c r="A98" s="90"/>
      <c r="B98" s="91"/>
      <c r="C98" s="92"/>
      <c r="D98" s="30"/>
      <c r="E98" s="30"/>
      <c r="F98" s="30"/>
      <c r="G98" s="30"/>
      <c r="H98" s="30"/>
      <c r="I98" s="30"/>
      <c r="J98" s="30"/>
      <c r="K98" s="30"/>
      <c r="L98" s="30"/>
      <c r="M98" s="30"/>
      <c r="N98" s="30"/>
      <c r="O98" s="30"/>
      <c r="P98" s="30"/>
      <c r="Q98" s="30"/>
      <c r="R98" s="30"/>
      <c r="S98" s="30"/>
      <c r="T98" s="30"/>
      <c r="U98" s="30"/>
    </row>
    <row r="99" spans="1:21" ht="30" customHeight="1" x14ac:dyDescent="0.25">
      <c r="A99" s="90"/>
      <c r="B99" s="91"/>
      <c r="C99" s="92"/>
      <c r="D99" s="30"/>
      <c r="E99" s="30"/>
      <c r="F99" s="30"/>
      <c r="G99" s="30"/>
      <c r="H99" s="30"/>
      <c r="I99" s="30"/>
      <c r="J99" s="30"/>
      <c r="K99" s="30"/>
      <c r="L99" s="30"/>
      <c r="M99" s="30"/>
      <c r="N99" s="30"/>
      <c r="O99" s="30"/>
      <c r="P99" s="30"/>
      <c r="Q99" s="30"/>
      <c r="R99" s="30"/>
      <c r="S99" s="30"/>
      <c r="T99" s="30"/>
      <c r="U99" s="30"/>
    </row>
    <row r="100" spans="1:21" ht="30" customHeight="1" x14ac:dyDescent="0.25">
      <c r="A100" s="90"/>
      <c r="B100" s="91"/>
      <c r="C100" s="92"/>
      <c r="D100" s="30"/>
      <c r="E100" s="30"/>
      <c r="F100" s="30"/>
      <c r="G100" s="30"/>
      <c r="H100" s="30"/>
      <c r="I100" s="30"/>
      <c r="J100" s="30"/>
      <c r="K100" s="30"/>
      <c r="L100" s="30"/>
      <c r="M100" s="30"/>
      <c r="N100" s="30"/>
      <c r="O100" s="30"/>
      <c r="P100" s="30"/>
      <c r="Q100" s="30"/>
      <c r="R100" s="30"/>
      <c r="S100" s="30"/>
      <c r="T100" s="30"/>
      <c r="U100" s="30"/>
    </row>
    <row r="101" spans="1:21" ht="30" customHeight="1" x14ac:dyDescent="0.25">
      <c r="A101" s="90"/>
      <c r="B101" s="91"/>
      <c r="C101" s="92"/>
      <c r="D101" s="30"/>
      <c r="E101" s="30"/>
      <c r="F101" s="30"/>
      <c r="G101" s="30"/>
      <c r="H101" s="30"/>
      <c r="I101" s="30"/>
      <c r="J101" s="30"/>
      <c r="K101" s="30"/>
      <c r="L101" s="30"/>
      <c r="M101" s="30"/>
      <c r="N101" s="30"/>
      <c r="O101" s="30"/>
      <c r="P101" s="30"/>
      <c r="Q101" s="30"/>
      <c r="R101" s="30"/>
      <c r="S101" s="30"/>
      <c r="T101" s="30"/>
      <c r="U101" s="30"/>
    </row>
    <row r="102" spans="1:21" ht="30" customHeight="1" x14ac:dyDescent="0.25">
      <c r="A102" s="90"/>
      <c r="B102" s="91"/>
      <c r="C102" s="92"/>
      <c r="D102" s="30"/>
      <c r="E102" s="30"/>
      <c r="F102" s="30"/>
      <c r="G102" s="30"/>
      <c r="H102" s="30"/>
      <c r="I102" s="30"/>
      <c r="J102" s="30"/>
      <c r="K102" s="30"/>
      <c r="L102" s="30"/>
      <c r="M102" s="30"/>
      <c r="N102" s="30"/>
      <c r="O102" s="30"/>
      <c r="P102" s="30"/>
      <c r="Q102" s="30"/>
      <c r="R102" s="30"/>
      <c r="S102" s="30"/>
      <c r="T102" s="30"/>
      <c r="U102" s="30"/>
    </row>
    <row r="103" spans="1:21" ht="30" customHeight="1" x14ac:dyDescent="0.25">
      <c r="A103" s="90"/>
      <c r="B103" s="91"/>
      <c r="C103" s="92"/>
      <c r="D103" s="30"/>
      <c r="E103" s="30"/>
      <c r="F103" s="30"/>
      <c r="G103" s="30"/>
      <c r="H103" s="30"/>
      <c r="I103" s="30"/>
      <c r="J103" s="30"/>
      <c r="K103" s="30"/>
      <c r="L103" s="30"/>
      <c r="M103" s="30"/>
      <c r="N103" s="30"/>
      <c r="O103" s="30"/>
      <c r="P103" s="30"/>
      <c r="Q103" s="30"/>
      <c r="R103" s="30"/>
      <c r="S103" s="30"/>
      <c r="T103" s="30"/>
      <c r="U103" s="30"/>
    </row>
    <row r="104" spans="1:21" ht="30" customHeight="1" x14ac:dyDescent="0.25">
      <c r="A104" s="90"/>
      <c r="B104" s="91"/>
      <c r="C104" s="92"/>
      <c r="D104" s="30"/>
      <c r="E104" s="30"/>
      <c r="F104" s="30"/>
      <c r="G104" s="30"/>
      <c r="H104" s="30"/>
      <c r="I104" s="30"/>
      <c r="J104" s="30"/>
      <c r="K104" s="30"/>
      <c r="L104" s="30"/>
      <c r="M104" s="30"/>
      <c r="N104" s="30"/>
      <c r="O104" s="30"/>
      <c r="P104" s="30"/>
      <c r="Q104" s="30"/>
      <c r="R104" s="30"/>
      <c r="S104" s="30"/>
      <c r="T104" s="30"/>
      <c r="U104" s="30"/>
    </row>
    <row r="105" spans="1:21" ht="30" customHeight="1" x14ac:dyDescent="0.25">
      <c r="A105" s="90"/>
      <c r="B105" s="91"/>
      <c r="C105" s="92"/>
      <c r="D105" s="30"/>
      <c r="E105" s="30"/>
      <c r="F105" s="30"/>
      <c r="G105" s="30"/>
      <c r="H105" s="30"/>
      <c r="I105" s="30"/>
      <c r="J105" s="30"/>
      <c r="K105" s="30"/>
      <c r="L105" s="30"/>
      <c r="M105" s="30"/>
      <c r="N105" s="30"/>
      <c r="O105" s="30"/>
      <c r="P105" s="30"/>
      <c r="Q105" s="30"/>
      <c r="R105" s="30"/>
      <c r="S105" s="30"/>
      <c r="T105" s="30"/>
      <c r="U105" s="30"/>
    </row>
    <row r="106" spans="1:21" ht="30" customHeight="1" x14ac:dyDescent="0.25">
      <c r="A106" s="90"/>
      <c r="B106" s="91"/>
      <c r="C106" s="92"/>
      <c r="D106" s="30"/>
      <c r="E106" s="30"/>
      <c r="F106" s="30"/>
      <c r="G106" s="30"/>
      <c r="H106" s="30"/>
      <c r="I106" s="30"/>
      <c r="J106" s="30"/>
      <c r="K106" s="30"/>
      <c r="L106" s="30"/>
      <c r="M106" s="30"/>
      <c r="N106" s="30"/>
      <c r="O106" s="30"/>
      <c r="P106" s="30"/>
      <c r="Q106" s="30"/>
      <c r="R106" s="30"/>
      <c r="S106" s="30"/>
      <c r="T106" s="30"/>
      <c r="U106" s="30"/>
    </row>
    <row r="107" spans="1:21" ht="30" customHeight="1" x14ac:dyDescent="0.25">
      <c r="A107" s="90"/>
      <c r="B107" s="91"/>
      <c r="C107" s="92"/>
      <c r="D107" s="30"/>
      <c r="E107" s="30"/>
      <c r="F107" s="30"/>
      <c r="G107" s="30"/>
      <c r="H107" s="30"/>
      <c r="I107" s="30"/>
      <c r="J107" s="30"/>
      <c r="K107" s="30"/>
      <c r="L107" s="30"/>
      <c r="M107" s="30"/>
      <c r="N107" s="30"/>
      <c r="O107" s="30"/>
      <c r="P107" s="30"/>
      <c r="Q107" s="30"/>
      <c r="R107" s="30"/>
      <c r="S107" s="30"/>
      <c r="T107" s="30"/>
      <c r="U107" s="30"/>
    </row>
    <row r="108" spans="1:21" ht="30" customHeight="1" x14ac:dyDescent="0.25">
      <c r="A108" s="90"/>
      <c r="B108" s="91"/>
      <c r="C108" s="92"/>
      <c r="D108" s="30"/>
      <c r="E108" s="30"/>
      <c r="F108" s="30"/>
      <c r="G108" s="30"/>
      <c r="H108" s="30"/>
      <c r="I108" s="30"/>
      <c r="J108" s="30"/>
      <c r="K108" s="30"/>
      <c r="L108" s="30"/>
      <c r="M108" s="30"/>
      <c r="N108" s="30"/>
      <c r="O108" s="30"/>
      <c r="P108" s="30"/>
      <c r="Q108" s="30"/>
      <c r="R108" s="30"/>
      <c r="S108" s="30"/>
      <c r="T108" s="30"/>
      <c r="U108" s="30"/>
    </row>
    <row r="109" spans="1:21" ht="30" customHeight="1" x14ac:dyDescent="0.25">
      <c r="A109" s="90"/>
      <c r="B109" s="91"/>
      <c r="C109" s="92"/>
      <c r="D109" s="30"/>
      <c r="E109" s="30"/>
      <c r="F109" s="30"/>
      <c r="G109" s="30"/>
      <c r="H109" s="30"/>
      <c r="I109" s="30"/>
      <c r="J109" s="30"/>
      <c r="K109" s="30"/>
      <c r="L109" s="30"/>
      <c r="M109" s="30"/>
      <c r="N109" s="30"/>
      <c r="O109" s="30"/>
      <c r="P109" s="30"/>
      <c r="Q109" s="30"/>
      <c r="R109" s="30"/>
      <c r="S109" s="30"/>
      <c r="T109" s="30"/>
      <c r="U109" s="30"/>
    </row>
    <row r="110" spans="1:21" ht="30" customHeight="1" x14ac:dyDescent="0.25">
      <c r="A110" s="90"/>
      <c r="B110" s="91"/>
      <c r="C110" s="92"/>
      <c r="D110" s="30"/>
      <c r="E110" s="30"/>
      <c r="F110" s="30"/>
      <c r="G110" s="30"/>
      <c r="H110" s="30"/>
      <c r="I110" s="30"/>
      <c r="J110" s="30"/>
      <c r="K110" s="30"/>
      <c r="L110" s="30"/>
      <c r="M110" s="30"/>
      <c r="N110" s="30"/>
      <c r="O110" s="30"/>
      <c r="P110" s="30"/>
      <c r="Q110" s="30"/>
      <c r="R110" s="30"/>
      <c r="S110" s="30"/>
      <c r="T110" s="30"/>
      <c r="U110" s="30"/>
    </row>
    <row r="111" spans="1:21" ht="30" customHeight="1" x14ac:dyDescent="0.25">
      <c r="A111" s="90"/>
      <c r="B111" s="91"/>
      <c r="C111" s="92"/>
      <c r="D111" s="30"/>
      <c r="E111" s="30"/>
      <c r="F111" s="30"/>
      <c r="G111" s="30"/>
      <c r="H111" s="30"/>
      <c r="I111" s="30"/>
      <c r="J111" s="30"/>
      <c r="K111" s="30"/>
      <c r="L111" s="30"/>
      <c r="M111" s="30"/>
      <c r="N111" s="30"/>
      <c r="O111" s="30"/>
      <c r="P111" s="30"/>
      <c r="Q111" s="30"/>
      <c r="R111" s="30"/>
      <c r="S111" s="30"/>
      <c r="T111" s="30"/>
      <c r="U111" s="30"/>
    </row>
    <row r="112" spans="1:21" ht="30" customHeight="1" x14ac:dyDescent="0.25">
      <c r="A112" s="90"/>
      <c r="B112" s="91"/>
      <c r="C112" s="92"/>
      <c r="D112" s="30"/>
      <c r="E112" s="30"/>
      <c r="F112" s="30"/>
      <c r="G112" s="30"/>
      <c r="H112" s="30"/>
      <c r="I112" s="30"/>
      <c r="J112" s="30"/>
      <c r="K112" s="30"/>
      <c r="L112" s="30"/>
      <c r="M112" s="30"/>
      <c r="N112" s="30"/>
      <c r="O112" s="30"/>
      <c r="P112" s="30"/>
      <c r="Q112" s="30"/>
      <c r="R112" s="30"/>
      <c r="S112" s="30"/>
      <c r="T112" s="30"/>
      <c r="U112" s="30"/>
    </row>
    <row r="113" spans="1:21" ht="30" customHeight="1" x14ac:dyDescent="0.25">
      <c r="A113" s="90"/>
      <c r="B113" s="91"/>
      <c r="C113" s="92"/>
      <c r="D113" s="30"/>
      <c r="E113" s="30"/>
      <c r="F113" s="30"/>
      <c r="G113" s="30"/>
      <c r="H113" s="30"/>
      <c r="I113" s="30"/>
      <c r="J113" s="30"/>
      <c r="K113" s="30"/>
      <c r="L113" s="30"/>
      <c r="M113" s="30"/>
      <c r="N113" s="30"/>
      <c r="O113" s="30"/>
      <c r="P113" s="30"/>
      <c r="Q113" s="30"/>
      <c r="R113" s="30"/>
      <c r="S113" s="30"/>
      <c r="T113" s="30"/>
      <c r="U113" s="30"/>
    </row>
    <row r="114" spans="1:21" ht="30" customHeight="1" x14ac:dyDescent="0.25">
      <c r="A114" s="90"/>
      <c r="B114" s="91"/>
      <c r="C114" s="92"/>
      <c r="D114" s="30"/>
      <c r="E114" s="30"/>
      <c r="F114" s="30"/>
      <c r="G114" s="30"/>
      <c r="H114" s="30"/>
      <c r="I114" s="30"/>
      <c r="J114" s="30"/>
      <c r="K114" s="30"/>
      <c r="L114" s="30"/>
      <c r="M114" s="30"/>
      <c r="N114" s="30"/>
      <c r="O114" s="30"/>
      <c r="P114" s="30"/>
      <c r="Q114" s="30"/>
      <c r="R114" s="30"/>
      <c r="S114" s="30"/>
      <c r="T114" s="30"/>
      <c r="U114" s="30"/>
    </row>
    <row r="115" spans="1:21" ht="30" customHeight="1" x14ac:dyDescent="0.25">
      <c r="A115" s="90"/>
      <c r="B115" s="91"/>
      <c r="C115" s="92"/>
      <c r="D115" s="30"/>
      <c r="E115" s="30"/>
      <c r="F115" s="30"/>
      <c r="G115" s="30"/>
      <c r="H115" s="30"/>
      <c r="I115" s="30"/>
      <c r="J115" s="30"/>
      <c r="K115" s="30"/>
      <c r="L115" s="30"/>
      <c r="M115" s="30"/>
      <c r="N115" s="30"/>
      <c r="O115" s="30"/>
      <c r="P115" s="30"/>
      <c r="Q115" s="30"/>
      <c r="R115" s="30"/>
      <c r="S115" s="30"/>
      <c r="T115" s="30"/>
      <c r="U115" s="30"/>
    </row>
    <row r="116" spans="1:21" ht="30" customHeight="1" x14ac:dyDescent="0.25">
      <c r="A116" s="90"/>
      <c r="B116" s="91"/>
      <c r="C116" s="92"/>
      <c r="D116" s="30"/>
      <c r="E116" s="30"/>
      <c r="F116" s="30"/>
      <c r="G116" s="30"/>
      <c r="H116" s="30"/>
      <c r="I116" s="30"/>
      <c r="J116" s="30"/>
      <c r="K116" s="30"/>
      <c r="L116" s="30"/>
      <c r="M116" s="30"/>
      <c r="N116" s="30"/>
      <c r="O116" s="30"/>
      <c r="P116" s="30"/>
      <c r="Q116" s="30"/>
      <c r="R116" s="30"/>
      <c r="S116" s="30"/>
      <c r="T116" s="30"/>
      <c r="U116" s="30"/>
    </row>
    <row r="117" spans="1:21" ht="30" customHeight="1" x14ac:dyDescent="0.25">
      <c r="A117" s="90"/>
      <c r="B117" s="91"/>
      <c r="C117" s="92"/>
      <c r="D117" s="30"/>
      <c r="E117" s="30"/>
      <c r="F117" s="30"/>
      <c r="G117" s="30"/>
      <c r="H117" s="30"/>
      <c r="I117" s="30"/>
      <c r="J117" s="30"/>
      <c r="K117" s="30"/>
      <c r="L117" s="30"/>
      <c r="M117" s="30"/>
      <c r="N117" s="30"/>
      <c r="O117" s="30"/>
      <c r="P117" s="30"/>
      <c r="Q117" s="30"/>
      <c r="R117" s="30"/>
      <c r="S117" s="30"/>
      <c r="T117" s="30"/>
      <c r="U117" s="30"/>
    </row>
    <row r="118" spans="1:21" ht="30" customHeight="1" x14ac:dyDescent="0.25">
      <c r="A118" s="90"/>
      <c r="B118" s="91"/>
      <c r="C118" s="92"/>
      <c r="D118" s="30"/>
      <c r="E118" s="30"/>
      <c r="F118" s="30"/>
      <c r="G118" s="30"/>
      <c r="H118" s="30"/>
      <c r="I118" s="30"/>
      <c r="J118" s="30"/>
      <c r="K118" s="30"/>
      <c r="L118" s="30"/>
      <c r="M118" s="30"/>
      <c r="N118" s="30"/>
      <c r="O118" s="30"/>
      <c r="P118" s="30"/>
      <c r="Q118" s="30"/>
      <c r="R118" s="30"/>
      <c r="S118" s="30"/>
      <c r="T118" s="30"/>
      <c r="U118" s="30"/>
    </row>
    <row r="119" spans="1:21" ht="30" customHeight="1" x14ac:dyDescent="0.25">
      <c r="A119" s="90"/>
      <c r="B119" s="91"/>
      <c r="C119" s="92"/>
      <c r="D119" s="30"/>
      <c r="E119" s="30"/>
      <c r="F119" s="30"/>
      <c r="G119" s="30"/>
      <c r="H119" s="30"/>
      <c r="I119" s="30"/>
      <c r="J119" s="30"/>
      <c r="K119" s="30"/>
      <c r="L119" s="30"/>
      <c r="M119" s="30"/>
      <c r="N119" s="30"/>
      <c r="O119" s="30"/>
      <c r="P119" s="30"/>
      <c r="Q119" s="30"/>
      <c r="R119" s="30"/>
      <c r="S119" s="30"/>
      <c r="T119" s="30"/>
      <c r="U119" s="30"/>
    </row>
    <row r="120" spans="1:21" ht="30" customHeight="1" x14ac:dyDescent="0.25">
      <c r="A120" s="90"/>
      <c r="B120" s="91"/>
      <c r="C120" s="92"/>
      <c r="D120" s="30"/>
      <c r="E120" s="30"/>
      <c r="F120" s="30"/>
      <c r="G120" s="30"/>
      <c r="H120" s="30"/>
      <c r="I120" s="30"/>
      <c r="J120" s="30"/>
      <c r="K120" s="30"/>
      <c r="L120" s="30"/>
      <c r="M120" s="30"/>
      <c r="N120" s="30"/>
      <c r="O120" s="30"/>
      <c r="P120" s="30"/>
      <c r="Q120" s="30"/>
      <c r="R120" s="30"/>
      <c r="S120" s="30"/>
      <c r="T120" s="30"/>
      <c r="U120" s="30"/>
    </row>
    <row r="121" spans="1:21" ht="30" customHeight="1" x14ac:dyDescent="0.25">
      <c r="A121" s="90"/>
      <c r="B121" s="91"/>
      <c r="C121" s="92"/>
      <c r="D121" s="30"/>
      <c r="E121" s="30"/>
      <c r="F121" s="30"/>
      <c r="G121" s="30"/>
      <c r="H121" s="30"/>
      <c r="I121" s="30"/>
      <c r="J121" s="30"/>
      <c r="K121" s="30"/>
      <c r="L121" s="30"/>
      <c r="M121" s="30"/>
      <c r="N121" s="30"/>
      <c r="O121" s="30"/>
      <c r="P121" s="30"/>
      <c r="Q121" s="30"/>
      <c r="R121" s="30"/>
      <c r="S121" s="30"/>
      <c r="T121" s="30"/>
      <c r="U121" s="30"/>
    </row>
    <row r="122" spans="1:21" ht="30" customHeight="1" x14ac:dyDescent="0.25">
      <c r="A122" s="90"/>
      <c r="B122" s="91"/>
      <c r="C122" s="92"/>
      <c r="D122" s="30"/>
      <c r="E122" s="30"/>
      <c r="F122" s="30"/>
      <c r="G122" s="30"/>
      <c r="H122" s="30"/>
      <c r="I122" s="30"/>
      <c r="J122" s="30"/>
      <c r="K122" s="30"/>
      <c r="L122" s="30"/>
      <c r="M122" s="30"/>
      <c r="N122" s="30"/>
      <c r="O122" s="30"/>
      <c r="P122" s="30"/>
      <c r="Q122" s="30"/>
      <c r="R122" s="30"/>
      <c r="S122" s="30"/>
      <c r="T122" s="30"/>
      <c r="U122" s="30"/>
    </row>
    <row r="123" spans="1:21" ht="30" customHeight="1" x14ac:dyDescent="0.25">
      <c r="A123" s="90"/>
      <c r="B123" s="91"/>
      <c r="C123" s="92"/>
      <c r="D123" s="30"/>
      <c r="E123" s="30"/>
      <c r="F123" s="30"/>
      <c r="G123" s="30"/>
      <c r="H123" s="30"/>
      <c r="I123" s="30"/>
      <c r="J123" s="30"/>
      <c r="K123" s="30"/>
      <c r="L123" s="30"/>
      <c r="M123" s="30"/>
      <c r="N123" s="30"/>
      <c r="O123" s="30"/>
      <c r="P123" s="30"/>
      <c r="Q123" s="30"/>
      <c r="R123" s="30"/>
      <c r="S123" s="30"/>
      <c r="T123" s="30"/>
      <c r="U123" s="30"/>
    </row>
    <row r="124" spans="1:21" ht="30" customHeight="1" x14ac:dyDescent="0.25">
      <c r="A124" s="90"/>
      <c r="B124" s="91"/>
      <c r="C124" s="92"/>
      <c r="D124" s="30"/>
      <c r="E124" s="30"/>
      <c r="F124" s="30"/>
      <c r="G124" s="30"/>
      <c r="H124" s="30"/>
      <c r="I124" s="30"/>
      <c r="J124" s="30"/>
      <c r="K124" s="30"/>
      <c r="L124" s="30"/>
      <c r="M124" s="30"/>
      <c r="N124" s="30"/>
      <c r="O124" s="30"/>
      <c r="P124" s="30"/>
      <c r="Q124" s="30"/>
      <c r="R124" s="30"/>
      <c r="S124" s="30"/>
      <c r="T124" s="30"/>
      <c r="U124" s="30"/>
    </row>
    <row r="125" spans="1:21" ht="30" customHeight="1" x14ac:dyDescent="0.25">
      <c r="A125" s="90"/>
      <c r="B125" s="91"/>
      <c r="C125" s="92"/>
      <c r="D125" s="30"/>
      <c r="E125" s="30"/>
      <c r="F125" s="30"/>
      <c r="G125" s="30"/>
      <c r="H125" s="30"/>
      <c r="I125" s="30"/>
      <c r="J125" s="30"/>
      <c r="K125" s="30"/>
      <c r="L125" s="30"/>
      <c r="M125" s="30"/>
      <c r="N125" s="30"/>
      <c r="O125" s="30"/>
      <c r="P125" s="30"/>
      <c r="Q125" s="30"/>
      <c r="R125" s="30"/>
      <c r="S125" s="30"/>
      <c r="T125" s="30"/>
      <c r="U125" s="30"/>
    </row>
    <row r="126" spans="1:21" ht="30" customHeight="1" x14ac:dyDescent="0.25">
      <c r="A126" s="90"/>
      <c r="B126" s="91"/>
      <c r="C126" s="92"/>
      <c r="D126" s="30"/>
      <c r="E126" s="30"/>
      <c r="F126" s="30"/>
      <c r="G126" s="30"/>
      <c r="H126" s="30"/>
      <c r="I126" s="30"/>
      <c r="J126" s="30"/>
      <c r="K126" s="30"/>
      <c r="L126" s="30"/>
      <c r="M126" s="30"/>
      <c r="N126" s="30"/>
      <c r="O126" s="30"/>
      <c r="P126" s="30"/>
      <c r="Q126" s="30"/>
      <c r="R126" s="30"/>
      <c r="S126" s="30"/>
      <c r="T126" s="30"/>
      <c r="U126" s="30"/>
    </row>
    <row r="127" spans="1:21" ht="30" customHeight="1" x14ac:dyDescent="0.25">
      <c r="A127" s="90"/>
      <c r="B127" s="91"/>
      <c r="C127" s="92"/>
      <c r="D127" s="30"/>
      <c r="E127" s="30"/>
      <c r="F127" s="30"/>
      <c r="G127" s="30"/>
      <c r="H127" s="30"/>
      <c r="I127" s="30"/>
      <c r="J127" s="30"/>
      <c r="K127" s="30"/>
      <c r="L127" s="30"/>
      <c r="M127" s="30"/>
      <c r="N127" s="30"/>
      <c r="O127" s="30"/>
      <c r="P127" s="30"/>
      <c r="Q127" s="30"/>
      <c r="R127" s="30"/>
      <c r="S127" s="30"/>
      <c r="T127" s="30"/>
      <c r="U127" s="30"/>
    </row>
    <row r="128" spans="1:21" ht="30" customHeight="1" x14ac:dyDescent="0.25">
      <c r="A128" s="90"/>
      <c r="B128" s="91"/>
      <c r="C128" s="92"/>
      <c r="D128" s="30"/>
      <c r="E128" s="30"/>
      <c r="F128" s="30"/>
      <c r="G128" s="30"/>
      <c r="H128" s="30"/>
      <c r="I128" s="30"/>
      <c r="J128" s="30"/>
      <c r="K128" s="30"/>
      <c r="L128" s="30"/>
      <c r="M128" s="30"/>
      <c r="N128" s="30"/>
      <c r="O128" s="30"/>
      <c r="P128" s="30"/>
      <c r="Q128" s="30"/>
      <c r="R128" s="30"/>
      <c r="S128" s="30"/>
      <c r="T128" s="30"/>
      <c r="U128" s="30"/>
    </row>
    <row r="129" spans="1:21" ht="30" customHeight="1" x14ac:dyDescent="0.25">
      <c r="A129" s="90"/>
      <c r="B129" s="91"/>
      <c r="C129" s="92"/>
      <c r="D129" s="30"/>
      <c r="E129" s="30"/>
      <c r="F129" s="30"/>
      <c r="G129" s="30"/>
      <c r="H129" s="30"/>
      <c r="I129" s="30"/>
      <c r="J129" s="30"/>
      <c r="K129" s="30"/>
      <c r="L129" s="30"/>
      <c r="M129" s="30"/>
      <c r="N129" s="30"/>
      <c r="O129" s="30"/>
      <c r="P129" s="30"/>
      <c r="Q129" s="30"/>
      <c r="R129" s="30"/>
      <c r="S129" s="30"/>
      <c r="T129" s="30"/>
      <c r="U129" s="30"/>
    </row>
    <row r="130" spans="1:21" ht="30" customHeight="1" x14ac:dyDescent="0.25">
      <c r="A130" s="90"/>
      <c r="B130" s="91"/>
      <c r="C130" s="92"/>
      <c r="D130" s="30"/>
      <c r="E130" s="30"/>
      <c r="F130" s="30"/>
      <c r="G130" s="30"/>
      <c r="H130" s="30"/>
      <c r="I130" s="30"/>
      <c r="J130" s="30"/>
      <c r="K130" s="30"/>
      <c r="L130" s="30"/>
      <c r="M130" s="30"/>
      <c r="N130" s="30"/>
      <c r="O130" s="30"/>
      <c r="P130" s="30"/>
      <c r="Q130" s="30"/>
      <c r="R130" s="30"/>
      <c r="S130" s="30"/>
      <c r="T130" s="30"/>
      <c r="U130" s="30"/>
    </row>
    <row r="131" spans="1:21" ht="30" customHeight="1" x14ac:dyDescent="0.25">
      <c r="A131" s="90"/>
      <c r="B131" s="91"/>
      <c r="C131" s="92"/>
      <c r="D131" s="30"/>
      <c r="E131" s="30"/>
      <c r="F131" s="30"/>
      <c r="G131" s="30"/>
      <c r="H131" s="30"/>
      <c r="I131" s="30"/>
      <c r="J131" s="30"/>
      <c r="K131" s="30"/>
      <c r="L131" s="30"/>
      <c r="M131" s="30"/>
      <c r="N131" s="30"/>
      <c r="O131" s="30"/>
      <c r="P131" s="30"/>
      <c r="Q131" s="30"/>
      <c r="R131" s="30"/>
      <c r="S131" s="30"/>
      <c r="T131" s="30"/>
      <c r="U131" s="30"/>
    </row>
    <row r="132" spans="1:21" ht="30" customHeight="1" x14ac:dyDescent="0.25">
      <c r="A132" s="90"/>
      <c r="B132" s="91"/>
      <c r="C132" s="92"/>
      <c r="D132" s="30"/>
      <c r="E132" s="30"/>
      <c r="F132" s="30"/>
      <c r="G132" s="30"/>
      <c r="H132" s="30"/>
      <c r="I132" s="30"/>
      <c r="J132" s="30"/>
      <c r="K132" s="30"/>
      <c r="L132" s="30"/>
      <c r="M132" s="30"/>
      <c r="N132" s="30"/>
      <c r="O132" s="30"/>
      <c r="P132" s="30"/>
      <c r="Q132" s="30"/>
      <c r="R132" s="30"/>
      <c r="S132" s="30"/>
      <c r="T132" s="30"/>
      <c r="U132" s="30"/>
    </row>
    <row r="133" spans="1:21" ht="30" customHeight="1" x14ac:dyDescent="0.25">
      <c r="A133" s="90"/>
      <c r="B133" s="91"/>
      <c r="C133" s="92"/>
      <c r="D133" s="30"/>
      <c r="E133" s="30"/>
      <c r="F133" s="30"/>
      <c r="G133" s="30"/>
      <c r="H133" s="30"/>
      <c r="I133" s="30"/>
      <c r="J133" s="30"/>
      <c r="K133" s="30"/>
      <c r="L133" s="30"/>
      <c r="M133" s="30"/>
      <c r="N133" s="30"/>
      <c r="O133" s="30"/>
      <c r="P133" s="30"/>
      <c r="Q133" s="30"/>
      <c r="R133" s="30"/>
      <c r="S133" s="30"/>
      <c r="T133" s="30"/>
      <c r="U133" s="30"/>
    </row>
    <row r="134" spans="1:21" ht="30" customHeight="1" x14ac:dyDescent="0.25">
      <c r="A134" s="90"/>
      <c r="B134" s="91"/>
      <c r="C134" s="92"/>
      <c r="D134" s="30"/>
      <c r="E134" s="30"/>
      <c r="F134" s="30"/>
      <c r="G134" s="30"/>
      <c r="H134" s="30"/>
      <c r="I134" s="30"/>
      <c r="J134" s="30"/>
      <c r="K134" s="30"/>
      <c r="L134" s="30"/>
      <c r="M134" s="30"/>
      <c r="N134" s="30"/>
      <c r="O134" s="30"/>
      <c r="P134" s="30"/>
      <c r="Q134" s="30"/>
      <c r="R134" s="30"/>
      <c r="S134" s="30"/>
      <c r="T134" s="30"/>
      <c r="U134" s="30"/>
    </row>
    <row r="135" spans="1:21" ht="30" customHeight="1" x14ac:dyDescent="0.25">
      <c r="A135" s="90"/>
      <c r="B135" s="91"/>
      <c r="C135" s="92"/>
      <c r="D135" s="30"/>
      <c r="E135" s="30"/>
      <c r="F135" s="30"/>
      <c r="G135" s="30"/>
      <c r="H135" s="30"/>
      <c r="I135" s="30"/>
      <c r="J135" s="30"/>
      <c r="K135" s="30"/>
      <c r="L135" s="30"/>
      <c r="M135" s="30"/>
      <c r="N135" s="30"/>
      <c r="O135" s="30"/>
      <c r="P135" s="30"/>
      <c r="Q135" s="30"/>
      <c r="R135" s="30"/>
      <c r="S135" s="30"/>
      <c r="T135" s="30"/>
      <c r="U135" s="30"/>
    </row>
    <row r="136" spans="1:21" ht="30" customHeight="1" x14ac:dyDescent="0.25">
      <c r="A136" s="90"/>
      <c r="B136" s="91"/>
      <c r="C136" s="92"/>
      <c r="D136" s="30"/>
      <c r="E136" s="30"/>
      <c r="F136" s="30"/>
      <c r="G136" s="30"/>
      <c r="H136" s="30"/>
      <c r="I136" s="30"/>
      <c r="J136" s="30"/>
      <c r="K136" s="30"/>
      <c r="L136" s="30"/>
      <c r="M136" s="30"/>
      <c r="N136" s="30"/>
      <c r="O136" s="30"/>
      <c r="P136" s="30"/>
      <c r="Q136" s="30"/>
      <c r="R136" s="30"/>
      <c r="S136" s="30"/>
      <c r="T136" s="30"/>
      <c r="U136" s="30"/>
    </row>
    <row r="137" spans="1:21" ht="30" customHeight="1" x14ac:dyDescent="0.25">
      <c r="A137" s="90"/>
      <c r="B137" s="91"/>
      <c r="C137" s="92"/>
      <c r="D137" s="30"/>
      <c r="E137" s="30"/>
      <c r="F137" s="30"/>
      <c r="G137" s="30"/>
      <c r="H137" s="30"/>
      <c r="I137" s="30"/>
      <c r="J137" s="30"/>
      <c r="K137" s="30"/>
      <c r="L137" s="30"/>
      <c r="M137" s="30"/>
      <c r="N137" s="30"/>
      <c r="O137" s="30"/>
      <c r="P137" s="30"/>
      <c r="Q137" s="30"/>
      <c r="R137" s="30"/>
      <c r="S137" s="30"/>
      <c r="T137" s="30"/>
      <c r="U137" s="30"/>
    </row>
    <row r="138" spans="1:21" ht="30" customHeight="1" x14ac:dyDescent="0.25">
      <c r="A138" s="90"/>
      <c r="B138" s="91"/>
      <c r="C138" s="92"/>
      <c r="D138" s="30"/>
      <c r="E138" s="30"/>
      <c r="F138" s="30"/>
      <c r="G138" s="30"/>
      <c r="H138" s="30"/>
      <c r="I138" s="30"/>
      <c r="J138" s="30"/>
      <c r="K138" s="30"/>
      <c r="L138" s="30"/>
      <c r="M138" s="30"/>
      <c r="N138" s="30"/>
      <c r="O138" s="30"/>
      <c r="P138" s="30"/>
      <c r="Q138" s="30"/>
      <c r="R138" s="30"/>
      <c r="S138" s="30"/>
      <c r="T138" s="30"/>
      <c r="U138" s="30"/>
    </row>
    <row r="139" spans="1:21" ht="30" customHeight="1" x14ac:dyDescent="0.25">
      <c r="A139" s="90"/>
      <c r="B139" s="91"/>
      <c r="C139" s="92"/>
      <c r="D139" s="30"/>
      <c r="E139" s="30"/>
      <c r="F139" s="30"/>
      <c r="G139" s="30"/>
      <c r="H139" s="30"/>
      <c r="I139" s="30"/>
      <c r="J139" s="30"/>
      <c r="K139" s="30"/>
      <c r="L139" s="30"/>
      <c r="M139" s="30"/>
      <c r="N139" s="30"/>
      <c r="O139" s="30"/>
      <c r="P139" s="30"/>
      <c r="Q139" s="30"/>
      <c r="R139" s="30"/>
      <c r="S139" s="30"/>
      <c r="T139" s="30"/>
      <c r="U139" s="30"/>
    </row>
    <row r="140" spans="1:21" ht="30" customHeight="1" x14ac:dyDescent="0.25">
      <c r="A140" s="90"/>
      <c r="B140" s="91"/>
      <c r="C140" s="92"/>
      <c r="D140" s="30"/>
      <c r="E140" s="30"/>
      <c r="F140" s="30"/>
      <c r="G140" s="30"/>
      <c r="H140" s="30"/>
      <c r="I140" s="30"/>
      <c r="J140" s="30"/>
      <c r="K140" s="30"/>
      <c r="L140" s="30"/>
      <c r="M140" s="30"/>
      <c r="N140" s="30"/>
      <c r="O140" s="30"/>
      <c r="P140" s="30"/>
      <c r="Q140" s="30"/>
      <c r="R140" s="30"/>
      <c r="S140" s="30"/>
      <c r="T140" s="30"/>
      <c r="U140" s="30"/>
    </row>
    <row r="141" spans="1:21" ht="30" customHeight="1" x14ac:dyDescent="0.25">
      <c r="A141" s="90"/>
      <c r="B141" s="91"/>
      <c r="C141" s="92"/>
      <c r="D141" s="30"/>
      <c r="E141" s="30"/>
      <c r="F141" s="30"/>
      <c r="G141" s="30"/>
      <c r="H141" s="30"/>
      <c r="I141" s="30"/>
      <c r="J141" s="30"/>
      <c r="K141" s="30"/>
      <c r="L141" s="30"/>
      <c r="M141" s="30"/>
      <c r="N141" s="30"/>
      <c r="O141" s="30"/>
      <c r="P141" s="30"/>
      <c r="Q141" s="30"/>
      <c r="R141" s="30"/>
      <c r="S141" s="30"/>
      <c r="T141" s="30"/>
      <c r="U141" s="30"/>
    </row>
    <row r="142" spans="1:21" ht="30" customHeight="1" x14ac:dyDescent="0.25">
      <c r="A142" s="90"/>
      <c r="B142" s="91"/>
      <c r="C142" s="92"/>
      <c r="D142" s="30"/>
      <c r="E142" s="30"/>
      <c r="F142" s="30"/>
      <c r="G142" s="30"/>
      <c r="H142" s="30"/>
      <c r="I142" s="30"/>
      <c r="J142" s="30"/>
      <c r="K142" s="30"/>
      <c r="L142" s="30"/>
      <c r="M142" s="30"/>
      <c r="N142" s="30"/>
      <c r="O142" s="30"/>
      <c r="P142" s="30"/>
      <c r="Q142" s="30"/>
      <c r="R142" s="30"/>
      <c r="S142" s="30"/>
      <c r="T142" s="30"/>
      <c r="U142" s="30"/>
    </row>
    <row r="143" spans="1:21" ht="30" customHeight="1" x14ac:dyDescent="0.25">
      <c r="A143" s="90"/>
      <c r="B143" s="91"/>
      <c r="C143" s="92"/>
      <c r="D143" s="30"/>
      <c r="E143" s="30"/>
      <c r="F143" s="30"/>
      <c r="G143" s="30"/>
      <c r="H143" s="30"/>
      <c r="I143" s="30"/>
      <c r="J143" s="30"/>
      <c r="K143" s="30"/>
      <c r="L143" s="30"/>
      <c r="M143" s="30"/>
      <c r="N143" s="30"/>
      <c r="O143" s="30"/>
      <c r="P143" s="30"/>
      <c r="Q143" s="30"/>
      <c r="R143" s="30"/>
      <c r="S143" s="30"/>
      <c r="T143" s="30"/>
      <c r="U143" s="30"/>
    </row>
    <row r="144" spans="1:21" ht="30" customHeight="1" x14ac:dyDescent="0.25">
      <c r="A144" s="90"/>
      <c r="B144" s="91"/>
      <c r="C144" s="92"/>
      <c r="D144" s="30"/>
      <c r="E144" s="30"/>
      <c r="F144" s="30"/>
      <c r="G144" s="30"/>
      <c r="H144" s="30"/>
      <c r="I144" s="30"/>
      <c r="J144" s="30"/>
      <c r="K144" s="30"/>
      <c r="L144" s="30"/>
      <c r="M144" s="30"/>
      <c r="N144" s="30"/>
      <c r="O144" s="30"/>
      <c r="P144" s="30"/>
      <c r="Q144" s="30"/>
      <c r="R144" s="30"/>
      <c r="S144" s="30"/>
      <c r="T144" s="30"/>
      <c r="U144" s="30"/>
    </row>
    <row r="145" spans="1:21" ht="30" customHeight="1" x14ac:dyDescent="0.25">
      <c r="A145" s="90"/>
      <c r="B145" s="91"/>
      <c r="C145" s="92"/>
      <c r="D145" s="30"/>
      <c r="E145" s="30"/>
      <c r="F145" s="30"/>
      <c r="G145" s="30"/>
      <c r="H145" s="30"/>
      <c r="I145" s="30"/>
      <c r="J145" s="30"/>
      <c r="K145" s="30"/>
      <c r="L145" s="30"/>
      <c r="M145" s="30"/>
      <c r="N145" s="30"/>
      <c r="O145" s="30"/>
      <c r="P145" s="30"/>
      <c r="Q145" s="30"/>
      <c r="R145" s="30"/>
      <c r="S145" s="30"/>
      <c r="T145" s="30"/>
      <c r="U145" s="30"/>
    </row>
    <row r="146" spans="1:21" ht="30" customHeight="1" x14ac:dyDescent="0.25">
      <c r="A146" s="90"/>
      <c r="B146" s="91"/>
      <c r="C146" s="92"/>
      <c r="D146" s="30"/>
      <c r="E146" s="30"/>
      <c r="F146" s="30"/>
      <c r="G146" s="30"/>
      <c r="H146" s="30"/>
      <c r="I146" s="30"/>
      <c r="J146" s="30"/>
      <c r="K146" s="30"/>
      <c r="L146" s="30"/>
      <c r="M146" s="30"/>
      <c r="N146" s="30"/>
      <c r="O146" s="30"/>
      <c r="P146" s="30"/>
      <c r="Q146" s="30"/>
      <c r="R146" s="30"/>
      <c r="S146" s="30"/>
      <c r="T146" s="30"/>
      <c r="U146" s="30"/>
    </row>
    <row r="147" spans="1:21" ht="30" customHeight="1" x14ac:dyDescent="0.25">
      <c r="A147" s="90"/>
      <c r="B147" s="91"/>
      <c r="C147" s="92"/>
      <c r="D147" s="30"/>
      <c r="E147" s="30"/>
      <c r="F147" s="30"/>
      <c r="G147" s="30"/>
      <c r="H147" s="30"/>
      <c r="I147" s="30"/>
      <c r="J147" s="30"/>
      <c r="K147" s="30"/>
      <c r="L147" s="30"/>
      <c r="M147" s="30"/>
      <c r="N147" s="30"/>
      <c r="O147" s="30"/>
      <c r="P147" s="30"/>
      <c r="Q147" s="30"/>
      <c r="R147" s="30"/>
      <c r="S147" s="30"/>
      <c r="T147" s="30"/>
      <c r="U147" s="30"/>
    </row>
    <row r="148" spans="1:21" ht="30" customHeight="1" x14ac:dyDescent="0.25">
      <c r="A148" s="90"/>
      <c r="B148" s="91"/>
      <c r="C148" s="92"/>
      <c r="D148" s="30"/>
      <c r="E148" s="30"/>
      <c r="F148" s="30"/>
      <c r="G148" s="30"/>
      <c r="H148" s="30"/>
      <c r="I148" s="30"/>
      <c r="J148" s="30"/>
      <c r="K148" s="30"/>
      <c r="L148" s="30"/>
      <c r="M148" s="30"/>
      <c r="N148" s="30"/>
      <c r="O148" s="30"/>
      <c r="P148" s="30"/>
      <c r="Q148" s="30"/>
      <c r="R148" s="30"/>
      <c r="S148" s="30"/>
      <c r="T148" s="30"/>
      <c r="U148" s="30"/>
    </row>
    <row r="149" spans="1:21" ht="30" customHeight="1" x14ac:dyDescent="0.25">
      <c r="A149" s="90"/>
      <c r="B149" s="91"/>
      <c r="C149" s="92"/>
      <c r="D149" s="30"/>
      <c r="E149" s="30"/>
      <c r="F149" s="30"/>
      <c r="G149" s="30"/>
      <c r="H149" s="30"/>
      <c r="I149" s="30"/>
      <c r="J149" s="30"/>
      <c r="K149" s="30"/>
      <c r="L149" s="30"/>
      <c r="M149" s="30"/>
      <c r="N149" s="30"/>
      <c r="O149" s="30"/>
      <c r="P149" s="30"/>
      <c r="Q149" s="30"/>
      <c r="R149" s="30"/>
      <c r="S149" s="30"/>
      <c r="T149" s="30"/>
      <c r="U149" s="30"/>
    </row>
    <row r="150" spans="1:21" ht="30" customHeight="1" x14ac:dyDescent="0.25">
      <c r="A150" s="90"/>
      <c r="B150" s="91"/>
      <c r="C150" s="92"/>
      <c r="D150" s="30"/>
      <c r="E150" s="30"/>
      <c r="F150" s="30"/>
      <c r="G150" s="30"/>
      <c r="H150" s="30"/>
      <c r="I150" s="30"/>
      <c r="J150" s="30"/>
      <c r="K150" s="30"/>
      <c r="L150" s="30"/>
      <c r="M150" s="30"/>
      <c r="N150" s="30"/>
      <c r="O150" s="30"/>
      <c r="P150" s="30"/>
      <c r="Q150" s="30"/>
      <c r="R150" s="30"/>
      <c r="S150" s="30"/>
      <c r="T150" s="30"/>
      <c r="U150" s="30"/>
    </row>
    <row r="151" spans="1:21" ht="30" customHeight="1" x14ac:dyDescent="0.25">
      <c r="A151" s="90"/>
      <c r="B151" s="91"/>
      <c r="C151" s="92"/>
      <c r="D151" s="30"/>
      <c r="E151" s="30"/>
      <c r="F151" s="30"/>
      <c r="G151" s="30"/>
      <c r="H151" s="30"/>
      <c r="I151" s="30"/>
      <c r="J151" s="30"/>
      <c r="K151" s="30"/>
      <c r="L151" s="30"/>
      <c r="M151" s="30"/>
      <c r="N151" s="30"/>
      <c r="O151" s="30"/>
      <c r="P151" s="30"/>
      <c r="Q151" s="30"/>
      <c r="R151" s="30"/>
      <c r="S151" s="30"/>
      <c r="T151" s="30"/>
      <c r="U151" s="30"/>
    </row>
    <row r="152" spans="1:21" ht="30" customHeight="1" x14ac:dyDescent="0.25">
      <c r="A152" s="90"/>
      <c r="B152" s="91"/>
      <c r="C152" s="92"/>
      <c r="D152" s="30"/>
      <c r="E152" s="30"/>
      <c r="F152" s="30"/>
      <c r="G152" s="30"/>
      <c r="H152" s="30"/>
      <c r="I152" s="30"/>
      <c r="J152" s="30"/>
      <c r="K152" s="30"/>
      <c r="L152" s="30"/>
      <c r="M152" s="30"/>
      <c r="N152" s="30"/>
      <c r="O152" s="30"/>
      <c r="P152" s="30"/>
      <c r="Q152" s="30"/>
      <c r="R152" s="30"/>
      <c r="S152" s="30"/>
      <c r="T152" s="30"/>
      <c r="U152" s="30"/>
    </row>
    <row r="153" spans="1:21" ht="30" customHeight="1" x14ac:dyDescent="0.25">
      <c r="A153" s="90"/>
      <c r="B153" s="91"/>
      <c r="C153" s="92"/>
      <c r="D153" s="30"/>
      <c r="E153" s="30"/>
      <c r="F153" s="30"/>
      <c r="G153" s="30"/>
      <c r="H153" s="30"/>
      <c r="I153" s="30"/>
      <c r="J153" s="30"/>
      <c r="K153" s="30"/>
      <c r="L153" s="30"/>
      <c r="M153" s="30"/>
      <c r="N153" s="30"/>
      <c r="O153" s="30"/>
      <c r="P153" s="30"/>
      <c r="Q153" s="30"/>
      <c r="R153" s="30"/>
      <c r="S153" s="30"/>
      <c r="T153" s="30"/>
      <c r="U153" s="30"/>
    </row>
    <row r="154" spans="1:21" ht="30" customHeight="1" x14ac:dyDescent="0.25">
      <c r="A154" s="90"/>
      <c r="B154" s="91"/>
      <c r="C154" s="92"/>
      <c r="D154" s="30"/>
      <c r="E154" s="30"/>
      <c r="F154" s="30"/>
      <c r="G154" s="30"/>
      <c r="H154" s="30"/>
      <c r="I154" s="30"/>
      <c r="J154" s="30"/>
      <c r="K154" s="30"/>
      <c r="L154" s="30"/>
      <c r="M154" s="30"/>
      <c r="N154" s="30"/>
      <c r="O154" s="30"/>
      <c r="P154" s="30"/>
      <c r="Q154" s="30"/>
      <c r="R154" s="30"/>
      <c r="S154" s="30"/>
      <c r="T154" s="30"/>
      <c r="U154" s="30"/>
    </row>
    <row r="155" spans="1:21" ht="30" customHeight="1" x14ac:dyDescent="0.25">
      <c r="A155" s="90"/>
      <c r="B155" s="91"/>
      <c r="C155" s="92"/>
      <c r="D155" s="30"/>
      <c r="E155" s="30"/>
      <c r="F155" s="30"/>
      <c r="G155" s="30"/>
      <c r="H155" s="30"/>
      <c r="I155" s="30"/>
      <c r="J155" s="30"/>
      <c r="K155" s="30"/>
      <c r="L155" s="30"/>
      <c r="M155" s="30"/>
      <c r="N155" s="30"/>
      <c r="O155" s="30"/>
      <c r="P155" s="30"/>
      <c r="Q155" s="30"/>
      <c r="R155" s="30"/>
      <c r="S155" s="30"/>
      <c r="T155" s="30"/>
      <c r="U155" s="30"/>
    </row>
    <row r="156" spans="1:21" ht="30" customHeight="1" x14ac:dyDescent="0.25">
      <c r="A156" s="90"/>
      <c r="B156" s="91"/>
      <c r="C156" s="92"/>
      <c r="D156" s="30"/>
      <c r="E156" s="30"/>
      <c r="F156" s="30"/>
      <c r="G156" s="30"/>
      <c r="H156" s="30"/>
      <c r="I156" s="30"/>
      <c r="J156" s="30"/>
      <c r="K156" s="30"/>
      <c r="L156" s="30"/>
      <c r="M156" s="30"/>
      <c r="N156" s="30"/>
      <c r="O156" s="30"/>
      <c r="P156" s="30"/>
      <c r="Q156" s="30"/>
      <c r="R156" s="30"/>
      <c r="S156" s="30"/>
      <c r="T156" s="30"/>
      <c r="U156" s="30"/>
    </row>
    <row r="157" spans="1:21" ht="30" customHeight="1" x14ac:dyDescent="0.25">
      <c r="A157" s="90"/>
      <c r="B157" s="91"/>
      <c r="C157" s="92"/>
      <c r="D157" s="30"/>
      <c r="E157" s="30"/>
      <c r="F157" s="30"/>
      <c r="G157" s="30"/>
      <c r="H157" s="30"/>
      <c r="I157" s="30"/>
      <c r="J157" s="30"/>
      <c r="K157" s="30"/>
      <c r="L157" s="30"/>
      <c r="M157" s="30"/>
      <c r="N157" s="30"/>
      <c r="O157" s="30"/>
      <c r="P157" s="30"/>
      <c r="Q157" s="30"/>
      <c r="R157" s="30"/>
      <c r="S157" s="30"/>
      <c r="T157" s="30"/>
      <c r="U157" s="30"/>
    </row>
    <row r="158" spans="1:21" ht="30" customHeight="1" x14ac:dyDescent="0.25">
      <c r="A158" s="90"/>
      <c r="B158" s="91"/>
      <c r="C158" s="92"/>
      <c r="D158" s="30"/>
      <c r="E158" s="30"/>
      <c r="F158" s="30"/>
      <c r="G158" s="30"/>
      <c r="H158" s="30"/>
      <c r="I158" s="30"/>
      <c r="J158" s="30"/>
      <c r="K158" s="30"/>
      <c r="L158" s="30"/>
      <c r="M158" s="30"/>
      <c r="N158" s="30"/>
      <c r="O158" s="30"/>
      <c r="P158" s="30"/>
      <c r="Q158" s="30"/>
      <c r="R158" s="30"/>
      <c r="S158" s="30"/>
      <c r="T158" s="30"/>
      <c r="U158" s="30"/>
    </row>
    <row r="159" spans="1:21" ht="30" customHeight="1" x14ac:dyDescent="0.25">
      <c r="A159" s="90"/>
      <c r="B159" s="91"/>
      <c r="C159" s="92"/>
      <c r="D159" s="30"/>
      <c r="E159" s="30"/>
      <c r="F159" s="30"/>
      <c r="G159" s="30"/>
      <c r="H159" s="30"/>
      <c r="I159" s="30"/>
      <c r="J159" s="30"/>
      <c r="K159" s="30"/>
      <c r="L159" s="30"/>
      <c r="M159" s="30"/>
      <c r="N159" s="30"/>
      <c r="O159" s="30"/>
      <c r="P159" s="30"/>
      <c r="Q159" s="30"/>
      <c r="R159" s="30"/>
      <c r="S159" s="30"/>
      <c r="T159" s="30"/>
      <c r="U159" s="30"/>
    </row>
    <row r="160" spans="1:21" ht="30" customHeight="1" x14ac:dyDescent="0.25">
      <c r="A160" s="90"/>
      <c r="B160" s="91"/>
      <c r="C160" s="92"/>
      <c r="D160" s="30"/>
      <c r="E160" s="30"/>
      <c r="F160" s="30"/>
      <c r="G160" s="30"/>
      <c r="H160" s="30"/>
      <c r="I160" s="30"/>
      <c r="J160" s="30"/>
      <c r="K160" s="30"/>
      <c r="L160" s="30"/>
      <c r="M160" s="30"/>
      <c r="N160" s="30"/>
      <c r="O160" s="30"/>
      <c r="P160" s="30"/>
      <c r="Q160" s="30"/>
      <c r="R160" s="30"/>
      <c r="S160" s="30"/>
      <c r="T160" s="30"/>
      <c r="U160" s="30"/>
    </row>
    <row r="161" spans="1:21" ht="30" customHeight="1" x14ac:dyDescent="0.25">
      <c r="A161" s="90"/>
      <c r="B161" s="91"/>
      <c r="C161" s="92"/>
      <c r="D161" s="30"/>
      <c r="E161" s="30"/>
      <c r="F161" s="30"/>
      <c r="G161" s="30"/>
      <c r="H161" s="30"/>
      <c r="I161" s="30"/>
      <c r="J161" s="30"/>
      <c r="K161" s="30"/>
      <c r="L161" s="30"/>
      <c r="M161" s="30"/>
      <c r="N161" s="30"/>
      <c r="O161" s="30"/>
      <c r="P161" s="30"/>
      <c r="Q161" s="30"/>
      <c r="R161" s="30"/>
      <c r="S161" s="30"/>
      <c r="T161" s="30"/>
      <c r="U161" s="30"/>
    </row>
    <row r="162" spans="1:21" ht="30" customHeight="1" x14ac:dyDescent="0.25">
      <c r="A162" s="90"/>
      <c r="B162" s="91"/>
      <c r="C162" s="92"/>
      <c r="D162" s="30"/>
      <c r="E162" s="30"/>
      <c r="F162" s="30"/>
      <c r="G162" s="30"/>
      <c r="H162" s="30"/>
      <c r="I162" s="30"/>
      <c r="J162" s="30"/>
      <c r="K162" s="30"/>
      <c r="L162" s="30"/>
      <c r="M162" s="30"/>
      <c r="N162" s="30"/>
      <c r="O162" s="30"/>
      <c r="P162" s="30"/>
      <c r="Q162" s="30"/>
      <c r="R162" s="30"/>
      <c r="S162" s="30"/>
      <c r="T162" s="30"/>
      <c r="U162" s="30"/>
    </row>
    <row r="163" spans="1:21" ht="30" customHeight="1" x14ac:dyDescent="0.25">
      <c r="A163" s="90"/>
      <c r="B163" s="91"/>
      <c r="C163" s="92"/>
      <c r="D163" s="30"/>
      <c r="E163" s="30"/>
      <c r="F163" s="30"/>
      <c r="G163" s="30"/>
      <c r="H163" s="30"/>
      <c r="I163" s="30"/>
      <c r="J163" s="30"/>
      <c r="K163" s="30"/>
      <c r="L163" s="30"/>
      <c r="M163" s="30"/>
      <c r="N163" s="30"/>
      <c r="O163" s="30"/>
      <c r="P163" s="30"/>
      <c r="Q163" s="30"/>
      <c r="R163" s="30"/>
      <c r="S163" s="30"/>
      <c r="T163" s="30"/>
      <c r="U163" s="30"/>
    </row>
    <row r="164" spans="1:21" ht="30" customHeight="1" x14ac:dyDescent="0.25">
      <c r="A164" s="90"/>
      <c r="B164" s="91"/>
      <c r="C164" s="92"/>
      <c r="D164" s="30"/>
      <c r="E164" s="30"/>
      <c r="F164" s="30"/>
      <c r="G164" s="30"/>
      <c r="H164" s="30"/>
      <c r="I164" s="30"/>
      <c r="J164" s="30"/>
      <c r="K164" s="30"/>
      <c r="L164" s="30"/>
      <c r="M164" s="30"/>
      <c r="N164" s="30"/>
      <c r="O164" s="30"/>
      <c r="P164" s="30"/>
      <c r="Q164" s="30"/>
      <c r="R164" s="30"/>
      <c r="S164" s="30"/>
      <c r="T164" s="30"/>
      <c r="U164" s="30"/>
    </row>
    <row r="165" spans="1:21" ht="30" customHeight="1" x14ac:dyDescent="0.25">
      <c r="A165" s="90"/>
      <c r="B165" s="91"/>
      <c r="C165" s="92"/>
      <c r="D165" s="30"/>
      <c r="E165" s="30"/>
      <c r="F165" s="30"/>
      <c r="G165" s="30"/>
      <c r="H165" s="30"/>
      <c r="I165" s="30"/>
      <c r="J165" s="30"/>
      <c r="K165" s="30"/>
      <c r="L165" s="30"/>
      <c r="M165" s="30"/>
      <c r="N165" s="30"/>
      <c r="O165" s="30"/>
      <c r="P165" s="30"/>
      <c r="Q165" s="30"/>
      <c r="R165" s="30"/>
      <c r="S165" s="30"/>
      <c r="T165" s="30"/>
      <c r="U165" s="30"/>
    </row>
    <row r="166" spans="1:21" ht="30" customHeight="1" x14ac:dyDescent="0.25">
      <c r="A166" s="90"/>
      <c r="B166" s="91"/>
      <c r="C166" s="92"/>
      <c r="D166" s="30"/>
      <c r="E166" s="30"/>
      <c r="F166" s="30"/>
      <c r="G166" s="30"/>
      <c r="H166" s="30"/>
      <c r="I166" s="30"/>
      <c r="J166" s="30"/>
      <c r="K166" s="30"/>
      <c r="L166" s="30"/>
      <c r="M166" s="30"/>
      <c r="N166" s="30"/>
      <c r="O166" s="30"/>
      <c r="P166" s="30"/>
      <c r="Q166" s="30"/>
      <c r="R166" s="30"/>
      <c r="S166" s="30"/>
      <c r="T166" s="30"/>
      <c r="U166" s="30"/>
    </row>
    <row r="167" spans="1:21" ht="30" customHeight="1" x14ac:dyDescent="0.25">
      <c r="A167" s="90"/>
      <c r="B167" s="91"/>
      <c r="C167" s="92"/>
      <c r="D167" s="30"/>
      <c r="E167" s="30"/>
      <c r="F167" s="30"/>
      <c r="G167" s="30"/>
      <c r="H167" s="30"/>
      <c r="I167" s="30"/>
      <c r="J167" s="30"/>
      <c r="K167" s="30"/>
      <c r="L167" s="30"/>
      <c r="M167" s="30"/>
      <c r="N167" s="30"/>
      <c r="O167" s="30"/>
      <c r="P167" s="30"/>
      <c r="Q167" s="30"/>
      <c r="R167" s="30"/>
      <c r="S167" s="30"/>
      <c r="T167" s="30"/>
      <c r="U167" s="30"/>
    </row>
    <row r="168" spans="1:21" ht="30" customHeight="1" x14ac:dyDescent="0.25">
      <c r="A168" s="90"/>
      <c r="B168" s="91"/>
      <c r="C168" s="92"/>
      <c r="D168" s="30"/>
      <c r="E168" s="30"/>
      <c r="F168" s="30"/>
      <c r="G168" s="30"/>
      <c r="H168" s="30"/>
      <c r="I168" s="30"/>
      <c r="J168" s="30"/>
      <c r="K168" s="30"/>
      <c r="L168" s="30"/>
      <c r="M168" s="30"/>
      <c r="N168" s="30"/>
      <c r="O168" s="30"/>
      <c r="P168" s="30"/>
      <c r="Q168" s="30"/>
      <c r="R168" s="30"/>
      <c r="S168" s="30"/>
      <c r="T168" s="30"/>
      <c r="U168" s="30"/>
    </row>
    <row r="169" spans="1:21" ht="30" customHeight="1" x14ac:dyDescent="0.25">
      <c r="A169" s="90"/>
      <c r="B169" s="91"/>
      <c r="C169" s="92"/>
      <c r="D169" s="30"/>
      <c r="E169" s="30"/>
      <c r="F169" s="30"/>
      <c r="G169" s="30"/>
      <c r="H169" s="30"/>
      <c r="I169" s="30"/>
      <c r="J169" s="30"/>
      <c r="K169" s="30"/>
      <c r="L169" s="30"/>
      <c r="M169" s="30"/>
      <c r="N169" s="30"/>
      <c r="O169" s="30"/>
      <c r="P169" s="30"/>
      <c r="Q169" s="30"/>
      <c r="R169" s="30"/>
      <c r="S169" s="30"/>
      <c r="T169" s="30"/>
      <c r="U169" s="30"/>
    </row>
    <row r="170" spans="1:21" ht="30" customHeight="1" x14ac:dyDescent="0.25">
      <c r="A170" s="90"/>
      <c r="B170" s="91"/>
      <c r="C170" s="92"/>
      <c r="D170" s="30"/>
      <c r="E170" s="30"/>
      <c r="F170" s="30"/>
      <c r="G170" s="30"/>
      <c r="H170" s="30"/>
      <c r="I170" s="30"/>
      <c r="J170" s="30"/>
      <c r="K170" s="30"/>
      <c r="L170" s="30"/>
      <c r="M170" s="30"/>
      <c r="N170" s="30"/>
      <c r="O170" s="30"/>
      <c r="P170" s="30"/>
      <c r="Q170" s="30"/>
      <c r="R170" s="30"/>
      <c r="S170" s="30"/>
      <c r="T170" s="30"/>
      <c r="U170" s="30"/>
    </row>
    <row r="171" spans="1:21" ht="30" customHeight="1" x14ac:dyDescent="0.25">
      <c r="A171" s="90"/>
      <c r="B171" s="91"/>
      <c r="C171" s="92"/>
      <c r="D171" s="30"/>
      <c r="E171" s="30"/>
      <c r="F171" s="30"/>
      <c r="G171" s="30"/>
      <c r="H171" s="30"/>
      <c r="I171" s="30"/>
      <c r="J171" s="30"/>
      <c r="K171" s="30"/>
      <c r="L171" s="30"/>
      <c r="M171" s="30"/>
      <c r="N171" s="30"/>
      <c r="O171" s="30"/>
      <c r="P171" s="30"/>
      <c r="Q171" s="30"/>
      <c r="R171" s="30"/>
      <c r="S171" s="30"/>
      <c r="T171" s="30"/>
      <c r="U171" s="30"/>
    </row>
    <row r="172" spans="1:21" ht="30" customHeight="1" x14ac:dyDescent="0.25">
      <c r="A172" s="90"/>
      <c r="B172" s="91"/>
      <c r="C172" s="92"/>
      <c r="D172" s="30"/>
      <c r="E172" s="30"/>
      <c r="F172" s="30"/>
      <c r="G172" s="30"/>
      <c r="H172" s="30"/>
      <c r="I172" s="30"/>
      <c r="J172" s="30"/>
      <c r="K172" s="30"/>
      <c r="L172" s="30"/>
      <c r="M172" s="30"/>
      <c r="N172" s="30"/>
      <c r="O172" s="30"/>
      <c r="P172" s="30"/>
      <c r="Q172" s="30"/>
      <c r="R172" s="30"/>
      <c r="S172" s="30"/>
      <c r="T172" s="30"/>
      <c r="U172" s="30"/>
    </row>
    <row r="173" spans="1:21" ht="30" customHeight="1" x14ac:dyDescent="0.25">
      <c r="A173" s="90"/>
      <c r="B173" s="91"/>
      <c r="C173" s="92"/>
      <c r="D173" s="30"/>
      <c r="E173" s="30"/>
      <c r="F173" s="30"/>
      <c r="G173" s="30"/>
      <c r="H173" s="30"/>
      <c r="I173" s="30"/>
      <c r="J173" s="30"/>
      <c r="K173" s="30"/>
      <c r="L173" s="30"/>
      <c r="M173" s="30"/>
      <c r="N173" s="30"/>
      <c r="O173" s="30"/>
      <c r="P173" s="30"/>
      <c r="Q173" s="30"/>
      <c r="R173" s="30"/>
      <c r="S173" s="30"/>
      <c r="T173" s="30"/>
      <c r="U173" s="30"/>
    </row>
    <row r="174" spans="1:21" ht="30" customHeight="1" x14ac:dyDescent="0.25">
      <c r="A174" s="90"/>
      <c r="B174" s="91"/>
      <c r="C174" s="92"/>
      <c r="D174" s="30"/>
      <c r="E174" s="30"/>
      <c r="F174" s="30"/>
      <c r="G174" s="30"/>
      <c r="H174" s="30"/>
      <c r="I174" s="30"/>
      <c r="J174" s="30"/>
      <c r="K174" s="30"/>
      <c r="L174" s="30"/>
      <c r="M174" s="30"/>
      <c r="N174" s="30"/>
      <c r="O174" s="30"/>
      <c r="P174" s="30"/>
      <c r="Q174" s="30"/>
      <c r="R174" s="30"/>
      <c r="S174" s="30"/>
      <c r="T174" s="30"/>
      <c r="U174" s="30"/>
    </row>
    <row r="175" spans="1:21" ht="30" customHeight="1" x14ac:dyDescent="0.25">
      <c r="A175" s="90"/>
      <c r="B175" s="91"/>
      <c r="C175" s="92"/>
      <c r="D175" s="30"/>
      <c r="E175" s="30"/>
      <c r="F175" s="30"/>
      <c r="G175" s="30"/>
      <c r="H175" s="30"/>
      <c r="I175" s="30"/>
      <c r="J175" s="30"/>
      <c r="K175" s="30"/>
      <c r="L175" s="30"/>
      <c r="M175" s="30"/>
      <c r="N175" s="30"/>
      <c r="O175" s="30"/>
      <c r="P175" s="30"/>
      <c r="Q175" s="30"/>
      <c r="R175" s="30"/>
      <c r="S175" s="30"/>
      <c r="T175" s="30"/>
      <c r="U175" s="30"/>
    </row>
    <row r="176" spans="1:21" ht="30" customHeight="1" x14ac:dyDescent="0.25">
      <c r="A176" s="90"/>
      <c r="B176" s="91"/>
      <c r="C176" s="92"/>
      <c r="D176" s="30"/>
      <c r="E176" s="30"/>
      <c r="F176" s="30"/>
      <c r="G176" s="30"/>
      <c r="H176" s="30"/>
      <c r="I176" s="30"/>
      <c r="J176" s="30"/>
      <c r="K176" s="30"/>
      <c r="L176" s="30"/>
      <c r="M176" s="30"/>
      <c r="N176" s="30"/>
      <c r="O176" s="30"/>
      <c r="P176" s="30"/>
      <c r="Q176" s="30"/>
      <c r="R176" s="30"/>
      <c r="S176" s="30"/>
      <c r="T176" s="30"/>
      <c r="U176" s="30"/>
    </row>
    <row r="177" spans="1:21" ht="30" customHeight="1" x14ac:dyDescent="0.25">
      <c r="A177" s="90"/>
      <c r="B177" s="91"/>
      <c r="C177" s="92"/>
      <c r="D177" s="30"/>
      <c r="E177" s="30"/>
      <c r="F177" s="30"/>
      <c r="G177" s="30"/>
      <c r="H177" s="30"/>
      <c r="I177" s="30"/>
      <c r="J177" s="30"/>
      <c r="K177" s="30"/>
      <c r="L177" s="30"/>
      <c r="M177" s="30"/>
      <c r="N177" s="30"/>
      <c r="O177" s="30"/>
      <c r="P177" s="30"/>
      <c r="Q177" s="30"/>
      <c r="R177" s="30"/>
      <c r="S177" s="30"/>
      <c r="T177" s="30"/>
      <c r="U177" s="30"/>
    </row>
    <row r="178" spans="1:21" ht="30" customHeight="1" x14ac:dyDescent="0.25">
      <c r="A178" s="90"/>
      <c r="B178" s="91"/>
      <c r="C178" s="92"/>
      <c r="D178" s="30"/>
      <c r="E178" s="30"/>
      <c r="F178" s="30"/>
      <c r="G178" s="30"/>
      <c r="H178" s="30"/>
      <c r="I178" s="30"/>
      <c r="J178" s="30"/>
      <c r="K178" s="30"/>
      <c r="L178" s="30"/>
      <c r="M178" s="30"/>
      <c r="N178" s="30"/>
      <c r="O178" s="30"/>
      <c r="P178" s="30"/>
      <c r="Q178" s="30"/>
      <c r="R178" s="30"/>
      <c r="S178" s="30"/>
      <c r="T178" s="30"/>
      <c r="U178" s="30"/>
    </row>
    <row r="179" spans="1:21" ht="30" customHeight="1" x14ac:dyDescent="0.25">
      <c r="A179" s="90"/>
      <c r="B179" s="91"/>
      <c r="C179" s="92"/>
      <c r="D179" s="30"/>
      <c r="E179" s="30"/>
      <c r="F179" s="30"/>
      <c r="G179" s="30"/>
      <c r="H179" s="30"/>
      <c r="I179" s="30"/>
      <c r="J179" s="30"/>
      <c r="K179" s="30"/>
      <c r="L179" s="30"/>
      <c r="M179" s="30"/>
      <c r="N179" s="30"/>
      <c r="O179" s="30"/>
      <c r="P179" s="30"/>
      <c r="Q179" s="30"/>
      <c r="R179" s="30"/>
      <c r="S179" s="30"/>
      <c r="T179" s="30"/>
      <c r="U179" s="30"/>
    </row>
    <row r="180" spans="1:21" ht="30" customHeight="1" x14ac:dyDescent="0.25">
      <c r="A180" s="90"/>
      <c r="B180" s="91"/>
      <c r="C180" s="92"/>
      <c r="D180" s="30"/>
      <c r="E180" s="30"/>
      <c r="F180" s="30"/>
      <c r="G180" s="30"/>
      <c r="H180" s="30"/>
      <c r="I180" s="30"/>
      <c r="J180" s="30"/>
      <c r="K180" s="30"/>
      <c r="L180" s="30"/>
      <c r="M180" s="30"/>
      <c r="N180" s="30"/>
      <c r="O180" s="30"/>
      <c r="P180" s="30"/>
      <c r="Q180" s="30"/>
      <c r="R180" s="30"/>
      <c r="S180" s="30"/>
      <c r="T180" s="30"/>
      <c r="U180" s="30"/>
    </row>
    <row r="181" spans="1:21" ht="30" customHeight="1" x14ac:dyDescent="0.25">
      <c r="A181" s="90"/>
      <c r="B181" s="91"/>
      <c r="C181" s="92"/>
      <c r="D181" s="30"/>
      <c r="E181" s="30"/>
      <c r="F181" s="30"/>
      <c r="G181" s="30"/>
      <c r="H181" s="30"/>
      <c r="I181" s="30"/>
      <c r="J181" s="30"/>
      <c r="K181" s="30"/>
      <c r="L181" s="30"/>
      <c r="M181" s="30"/>
      <c r="N181" s="30"/>
      <c r="O181" s="30"/>
      <c r="P181" s="30"/>
      <c r="Q181" s="30"/>
      <c r="R181" s="30"/>
      <c r="S181" s="30"/>
      <c r="T181" s="30"/>
      <c r="U181" s="30"/>
    </row>
    <row r="182" spans="1:21" ht="30" customHeight="1" x14ac:dyDescent="0.25">
      <c r="A182" s="90"/>
      <c r="B182" s="91"/>
      <c r="C182" s="92"/>
      <c r="D182" s="30"/>
      <c r="E182" s="30"/>
      <c r="F182" s="30"/>
      <c r="G182" s="30"/>
      <c r="H182" s="30"/>
      <c r="I182" s="30"/>
      <c r="J182" s="30"/>
      <c r="K182" s="30"/>
      <c r="L182" s="30"/>
      <c r="M182" s="30"/>
      <c r="N182" s="30"/>
      <c r="O182" s="30"/>
      <c r="P182" s="30"/>
      <c r="Q182" s="30"/>
      <c r="R182" s="30"/>
      <c r="S182" s="30"/>
      <c r="T182" s="30"/>
      <c r="U182" s="30"/>
    </row>
    <row r="183" spans="1:21" ht="30" customHeight="1" x14ac:dyDescent="0.25">
      <c r="A183" s="90"/>
      <c r="B183" s="91"/>
      <c r="C183" s="92"/>
      <c r="D183" s="30"/>
      <c r="E183" s="30"/>
      <c r="F183" s="30"/>
      <c r="G183" s="30"/>
      <c r="H183" s="30"/>
      <c r="I183" s="30"/>
      <c r="J183" s="30"/>
      <c r="K183" s="30"/>
      <c r="L183" s="30"/>
      <c r="M183" s="30"/>
      <c r="N183" s="30"/>
      <c r="O183" s="30"/>
      <c r="P183" s="30"/>
      <c r="Q183" s="30"/>
      <c r="R183" s="30"/>
      <c r="S183" s="30"/>
      <c r="T183" s="30"/>
      <c r="U183" s="30"/>
    </row>
    <row r="184" spans="1:21" ht="30" customHeight="1" x14ac:dyDescent="0.25">
      <c r="A184" s="90"/>
      <c r="B184" s="91"/>
      <c r="C184" s="92"/>
      <c r="D184" s="30"/>
      <c r="E184" s="30"/>
      <c r="F184" s="30"/>
      <c r="G184" s="30"/>
      <c r="H184" s="30"/>
      <c r="I184" s="30"/>
      <c r="J184" s="30"/>
      <c r="K184" s="30"/>
      <c r="L184" s="30"/>
      <c r="M184" s="30"/>
      <c r="N184" s="30"/>
      <c r="O184" s="30"/>
      <c r="P184" s="30"/>
      <c r="Q184" s="30"/>
      <c r="R184" s="30"/>
      <c r="S184" s="30"/>
      <c r="T184" s="30"/>
      <c r="U184" s="30"/>
    </row>
    <row r="185" spans="1:21" ht="30" customHeight="1" x14ac:dyDescent="0.25">
      <c r="A185" s="90"/>
      <c r="B185" s="91"/>
      <c r="C185" s="92"/>
      <c r="D185" s="30"/>
      <c r="E185" s="30"/>
      <c r="F185" s="30"/>
      <c r="G185" s="30"/>
      <c r="H185" s="30"/>
      <c r="I185" s="30"/>
      <c r="J185" s="30"/>
      <c r="K185" s="30"/>
      <c r="L185" s="30"/>
      <c r="M185" s="30"/>
      <c r="N185" s="30"/>
      <c r="O185" s="30"/>
      <c r="P185" s="30"/>
      <c r="Q185" s="30"/>
      <c r="R185" s="30"/>
      <c r="S185" s="30"/>
      <c r="T185" s="30"/>
      <c r="U185" s="30"/>
    </row>
    <row r="186" spans="1:21" ht="30" customHeight="1" x14ac:dyDescent="0.25">
      <c r="A186" s="90"/>
      <c r="B186" s="91"/>
      <c r="C186" s="92"/>
      <c r="D186" s="30"/>
      <c r="E186" s="30"/>
      <c r="F186" s="30"/>
      <c r="G186" s="30"/>
      <c r="H186" s="30"/>
      <c r="I186" s="30"/>
      <c r="J186" s="30"/>
      <c r="K186" s="30"/>
      <c r="L186" s="30"/>
      <c r="M186" s="30"/>
      <c r="N186" s="30"/>
      <c r="O186" s="30"/>
      <c r="P186" s="30"/>
      <c r="Q186" s="30"/>
      <c r="R186" s="30"/>
      <c r="S186" s="30"/>
      <c r="T186" s="30"/>
      <c r="U186" s="30"/>
    </row>
    <row r="187" spans="1:21" ht="30" customHeight="1" x14ac:dyDescent="0.25">
      <c r="A187" s="90"/>
      <c r="B187" s="91"/>
      <c r="C187" s="92"/>
      <c r="D187" s="30"/>
      <c r="E187" s="30"/>
      <c r="F187" s="30"/>
      <c r="G187" s="30"/>
      <c r="H187" s="30"/>
      <c r="I187" s="30"/>
      <c r="J187" s="30"/>
      <c r="K187" s="30"/>
      <c r="L187" s="30"/>
      <c r="M187" s="30"/>
      <c r="N187" s="30"/>
      <c r="O187" s="30"/>
      <c r="P187" s="30"/>
      <c r="Q187" s="30"/>
      <c r="R187" s="30"/>
      <c r="S187" s="30"/>
      <c r="T187" s="30"/>
      <c r="U187" s="30"/>
    </row>
    <row r="188" spans="1:21" ht="30" customHeight="1" x14ac:dyDescent="0.25">
      <c r="A188" s="90"/>
      <c r="B188" s="91"/>
      <c r="C188" s="92"/>
      <c r="D188" s="30"/>
      <c r="E188" s="30"/>
      <c r="F188" s="30"/>
      <c r="G188" s="30"/>
      <c r="H188" s="30"/>
      <c r="I188" s="30"/>
      <c r="J188" s="30"/>
      <c r="K188" s="30"/>
      <c r="L188" s="30"/>
      <c r="M188" s="30"/>
      <c r="N188" s="30"/>
      <c r="O188" s="30"/>
      <c r="P188" s="30"/>
      <c r="Q188" s="30"/>
      <c r="R188" s="30"/>
      <c r="S188" s="30"/>
      <c r="T188" s="30"/>
      <c r="U188" s="30"/>
    </row>
    <row r="189" spans="1:21" ht="30" customHeight="1" x14ac:dyDescent="0.25">
      <c r="A189" s="90"/>
      <c r="B189" s="91"/>
      <c r="C189" s="92"/>
      <c r="D189" s="30"/>
      <c r="E189" s="30"/>
      <c r="F189" s="30"/>
      <c r="G189" s="30"/>
      <c r="H189" s="30"/>
      <c r="I189" s="30"/>
      <c r="J189" s="30"/>
      <c r="K189" s="30"/>
      <c r="L189" s="30"/>
      <c r="M189" s="30"/>
      <c r="N189" s="30"/>
      <c r="O189" s="30"/>
      <c r="P189" s="30"/>
      <c r="Q189" s="30"/>
      <c r="R189" s="30"/>
      <c r="S189" s="30"/>
      <c r="T189" s="30"/>
      <c r="U189" s="30"/>
    </row>
    <row r="190" spans="1:21" ht="30" customHeight="1" x14ac:dyDescent="0.25">
      <c r="A190" s="90"/>
      <c r="B190" s="91"/>
      <c r="C190" s="92"/>
      <c r="D190" s="30"/>
      <c r="E190" s="30"/>
      <c r="F190" s="30"/>
      <c r="G190" s="30"/>
      <c r="H190" s="30"/>
      <c r="I190" s="30"/>
      <c r="J190" s="30"/>
      <c r="K190" s="30"/>
      <c r="L190" s="30"/>
      <c r="M190" s="30"/>
      <c r="N190" s="30"/>
      <c r="O190" s="30"/>
      <c r="P190" s="30"/>
      <c r="Q190" s="30"/>
      <c r="R190" s="30"/>
      <c r="S190" s="30"/>
      <c r="T190" s="30"/>
      <c r="U190" s="30"/>
    </row>
    <row r="191" spans="1:21" ht="30" customHeight="1" x14ac:dyDescent="0.25">
      <c r="A191" s="90"/>
      <c r="B191" s="91"/>
      <c r="C191" s="92"/>
      <c r="D191" s="30"/>
      <c r="E191" s="30"/>
      <c r="F191" s="30"/>
      <c r="G191" s="30"/>
      <c r="H191" s="30"/>
      <c r="I191" s="30"/>
      <c r="J191" s="30"/>
      <c r="K191" s="30"/>
      <c r="L191" s="30"/>
      <c r="M191" s="30"/>
      <c r="N191" s="30"/>
      <c r="O191" s="30"/>
      <c r="P191" s="30"/>
      <c r="Q191" s="30"/>
      <c r="R191" s="30"/>
      <c r="S191" s="30"/>
      <c r="T191" s="30"/>
      <c r="U191" s="30"/>
    </row>
    <row r="192" spans="1:21" ht="30" customHeight="1" x14ac:dyDescent="0.25">
      <c r="A192" s="90"/>
      <c r="B192" s="91"/>
      <c r="C192" s="92"/>
      <c r="D192" s="30"/>
      <c r="E192" s="30"/>
      <c r="F192" s="30"/>
      <c r="G192" s="30"/>
      <c r="H192" s="30"/>
      <c r="I192" s="30"/>
      <c r="J192" s="30"/>
      <c r="K192" s="30"/>
      <c r="L192" s="30"/>
      <c r="M192" s="30"/>
      <c r="N192" s="30"/>
      <c r="O192" s="30"/>
      <c r="P192" s="30"/>
      <c r="Q192" s="30"/>
      <c r="R192" s="30"/>
      <c r="S192" s="30"/>
      <c r="T192" s="30"/>
      <c r="U192" s="30"/>
    </row>
    <row r="193" spans="1:21" ht="30" customHeight="1" x14ac:dyDescent="0.25">
      <c r="A193" s="90"/>
      <c r="B193" s="91"/>
      <c r="C193" s="92"/>
      <c r="D193" s="30"/>
      <c r="E193" s="30"/>
      <c r="F193" s="30"/>
      <c r="G193" s="30"/>
      <c r="H193" s="30"/>
      <c r="I193" s="30"/>
      <c r="J193" s="30"/>
      <c r="K193" s="30"/>
      <c r="L193" s="30"/>
      <c r="M193" s="30"/>
      <c r="N193" s="30"/>
      <c r="O193" s="30"/>
      <c r="P193" s="30"/>
      <c r="Q193" s="30"/>
      <c r="R193" s="30"/>
      <c r="S193" s="30"/>
      <c r="T193" s="30"/>
      <c r="U193" s="30"/>
    </row>
    <row r="194" spans="1:21" ht="30" customHeight="1" x14ac:dyDescent="0.25">
      <c r="A194" s="90"/>
      <c r="B194" s="91"/>
      <c r="C194" s="92"/>
      <c r="D194" s="30"/>
      <c r="E194" s="30"/>
      <c r="F194" s="30"/>
      <c r="G194" s="30"/>
      <c r="H194" s="30"/>
      <c r="I194" s="30"/>
      <c r="J194" s="30"/>
      <c r="K194" s="30"/>
      <c r="L194" s="30"/>
      <c r="M194" s="30"/>
      <c r="N194" s="30"/>
      <c r="O194" s="30"/>
      <c r="P194" s="30"/>
      <c r="Q194" s="30"/>
      <c r="R194" s="30"/>
      <c r="S194" s="30"/>
      <c r="T194" s="30"/>
      <c r="U194" s="30"/>
    </row>
    <row r="195" spans="1:21" ht="30" customHeight="1" x14ac:dyDescent="0.25">
      <c r="A195" s="90"/>
      <c r="B195" s="91"/>
      <c r="C195" s="92"/>
      <c r="D195" s="30"/>
      <c r="E195" s="30"/>
      <c r="F195" s="30"/>
      <c r="G195" s="30"/>
      <c r="H195" s="30"/>
      <c r="I195" s="30"/>
      <c r="J195" s="30"/>
      <c r="K195" s="30"/>
      <c r="L195" s="30"/>
      <c r="M195" s="30"/>
      <c r="N195" s="30"/>
      <c r="O195" s="30"/>
      <c r="P195" s="30"/>
      <c r="Q195" s="30"/>
      <c r="R195" s="30"/>
      <c r="S195" s="30"/>
      <c r="T195" s="30"/>
      <c r="U195" s="30"/>
    </row>
    <row r="196" spans="1:21" ht="30" customHeight="1" x14ac:dyDescent="0.25">
      <c r="A196" s="90"/>
      <c r="B196" s="91"/>
      <c r="C196" s="92"/>
      <c r="D196" s="30"/>
      <c r="E196" s="30"/>
      <c r="F196" s="30"/>
      <c r="G196" s="30"/>
      <c r="H196" s="30"/>
      <c r="I196" s="30"/>
      <c r="J196" s="30"/>
      <c r="K196" s="30"/>
      <c r="L196" s="30"/>
      <c r="M196" s="30"/>
      <c r="N196" s="30"/>
      <c r="O196" s="30"/>
      <c r="P196" s="30"/>
      <c r="Q196" s="30"/>
      <c r="R196" s="30"/>
      <c r="S196" s="30"/>
      <c r="T196" s="30"/>
      <c r="U196" s="30"/>
    </row>
    <row r="197" spans="1:21" ht="30" customHeight="1" x14ac:dyDescent="0.25">
      <c r="A197" s="90"/>
      <c r="B197" s="91"/>
      <c r="C197" s="92"/>
      <c r="D197" s="30"/>
      <c r="E197" s="30"/>
      <c r="F197" s="30"/>
      <c r="G197" s="30"/>
      <c r="H197" s="30"/>
      <c r="I197" s="30"/>
      <c r="J197" s="30"/>
      <c r="K197" s="30"/>
      <c r="L197" s="30"/>
      <c r="M197" s="30"/>
      <c r="N197" s="30"/>
      <c r="O197" s="30"/>
      <c r="P197" s="30"/>
      <c r="Q197" s="30"/>
      <c r="R197" s="30"/>
      <c r="S197" s="30"/>
      <c r="T197" s="30"/>
      <c r="U197" s="30"/>
    </row>
    <row r="198" spans="1:21" ht="30" customHeight="1" x14ac:dyDescent="0.25">
      <c r="A198" s="90"/>
      <c r="B198" s="91"/>
      <c r="C198" s="92"/>
      <c r="D198" s="30"/>
      <c r="E198" s="30"/>
      <c r="F198" s="30"/>
      <c r="G198" s="30"/>
      <c r="H198" s="30"/>
      <c r="I198" s="30"/>
      <c r="J198" s="30"/>
      <c r="K198" s="30"/>
      <c r="L198" s="30"/>
      <c r="M198" s="30"/>
      <c r="N198" s="30"/>
      <c r="O198" s="30"/>
      <c r="P198" s="30"/>
      <c r="Q198" s="30"/>
      <c r="R198" s="30"/>
      <c r="S198" s="30"/>
      <c r="T198" s="30"/>
      <c r="U198" s="30"/>
    </row>
    <row r="199" spans="1:21" ht="30" customHeight="1" x14ac:dyDescent="0.25">
      <c r="A199" s="90"/>
      <c r="B199" s="91"/>
      <c r="C199" s="92"/>
      <c r="D199" s="30"/>
      <c r="E199" s="30"/>
      <c r="F199" s="30"/>
      <c r="G199" s="30"/>
      <c r="H199" s="30"/>
      <c r="I199" s="30"/>
      <c r="J199" s="30"/>
      <c r="K199" s="30"/>
      <c r="L199" s="30"/>
      <c r="M199" s="30"/>
      <c r="N199" s="30"/>
      <c r="O199" s="30"/>
      <c r="P199" s="30"/>
      <c r="Q199" s="30"/>
      <c r="R199" s="30"/>
      <c r="S199" s="30"/>
      <c r="T199" s="30"/>
      <c r="U199" s="30"/>
    </row>
    <row r="200" spans="1:21" ht="30" customHeight="1" x14ac:dyDescent="0.25">
      <c r="A200" s="90"/>
      <c r="B200" s="91"/>
      <c r="C200" s="92"/>
      <c r="D200" s="30"/>
      <c r="E200" s="30"/>
      <c r="F200" s="30"/>
      <c r="G200" s="30"/>
      <c r="H200" s="30"/>
      <c r="I200" s="30"/>
      <c r="J200" s="30"/>
      <c r="K200" s="30"/>
      <c r="L200" s="30"/>
      <c r="M200" s="30"/>
      <c r="N200" s="30"/>
      <c r="O200" s="30"/>
      <c r="P200" s="30"/>
      <c r="Q200" s="30"/>
      <c r="R200" s="30"/>
      <c r="S200" s="30"/>
      <c r="T200" s="30"/>
      <c r="U200" s="30"/>
    </row>
    <row r="201" spans="1:21" ht="30" customHeight="1" x14ac:dyDescent="0.25">
      <c r="A201" s="90"/>
      <c r="B201" s="91"/>
      <c r="C201" s="92"/>
      <c r="D201" s="30"/>
      <c r="E201" s="30"/>
      <c r="F201" s="30"/>
      <c r="G201" s="30"/>
      <c r="H201" s="30"/>
      <c r="I201" s="30"/>
      <c r="J201" s="30"/>
      <c r="K201" s="30"/>
      <c r="L201" s="30"/>
      <c r="M201" s="30"/>
      <c r="N201" s="30"/>
      <c r="O201" s="30"/>
      <c r="P201" s="30"/>
      <c r="Q201" s="30"/>
      <c r="R201" s="30"/>
      <c r="S201" s="30"/>
      <c r="T201" s="30"/>
      <c r="U201" s="30"/>
    </row>
    <row r="202" spans="1:21" ht="30" customHeight="1" x14ac:dyDescent="0.25">
      <c r="A202" s="90"/>
      <c r="B202" s="91"/>
      <c r="C202" s="92"/>
      <c r="D202" s="30"/>
      <c r="E202" s="30"/>
      <c r="F202" s="30"/>
      <c r="G202" s="30"/>
      <c r="H202" s="30"/>
      <c r="I202" s="30"/>
      <c r="J202" s="30"/>
      <c r="K202" s="30"/>
      <c r="L202" s="30"/>
      <c r="M202" s="30"/>
      <c r="N202" s="30"/>
      <c r="O202" s="30"/>
      <c r="P202" s="30"/>
      <c r="Q202" s="30"/>
      <c r="R202" s="30"/>
      <c r="S202" s="30"/>
      <c r="T202" s="30"/>
      <c r="U202" s="30"/>
    </row>
    <row r="203" spans="1:21" ht="30" customHeight="1" x14ac:dyDescent="0.25">
      <c r="A203" s="90"/>
      <c r="B203" s="91"/>
      <c r="C203" s="92"/>
      <c r="D203" s="30"/>
      <c r="E203" s="30"/>
      <c r="F203" s="30"/>
      <c r="G203" s="30"/>
      <c r="H203" s="30"/>
      <c r="I203" s="30"/>
      <c r="J203" s="30"/>
      <c r="K203" s="30"/>
      <c r="L203" s="30"/>
      <c r="M203" s="30"/>
      <c r="N203" s="30"/>
      <c r="O203" s="30"/>
      <c r="P203" s="30"/>
      <c r="Q203" s="30"/>
      <c r="R203" s="30"/>
      <c r="S203" s="30"/>
      <c r="T203" s="30"/>
      <c r="U203" s="30"/>
    </row>
    <row r="204" spans="1:21" ht="30" customHeight="1" x14ac:dyDescent="0.25">
      <c r="A204" s="90"/>
      <c r="B204" s="91"/>
      <c r="C204" s="92"/>
      <c r="D204" s="30"/>
      <c r="E204" s="30"/>
      <c r="F204" s="30"/>
      <c r="G204" s="30"/>
      <c r="H204" s="30"/>
      <c r="I204" s="30"/>
      <c r="J204" s="30"/>
      <c r="K204" s="30"/>
      <c r="L204" s="30"/>
      <c r="M204" s="30"/>
      <c r="N204" s="30"/>
      <c r="O204" s="30"/>
      <c r="P204" s="30"/>
      <c r="Q204" s="30"/>
      <c r="R204" s="30"/>
      <c r="S204" s="30"/>
      <c r="T204" s="30"/>
      <c r="U204" s="30"/>
    </row>
    <row r="205" spans="1:21" ht="30" customHeight="1" x14ac:dyDescent="0.25">
      <c r="A205" s="90"/>
      <c r="B205" s="91"/>
      <c r="C205" s="92"/>
      <c r="D205" s="30"/>
      <c r="E205" s="30"/>
      <c r="F205" s="30"/>
      <c r="G205" s="30"/>
      <c r="H205" s="30"/>
      <c r="I205" s="30"/>
      <c r="J205" s="30"/>
      <c r="K205" s="30"/>
      <c r="L205" s="30"/>
      <c r="M205" s="30"/>
      <c r="N205" s="30"/>
      <c r="O205" s="30"/>
      <c r="P205" s="30"/>
      <c r="Q205" s="30"/>
      <c r="R205" s="30"/>
      <c r="S205" s="30"/>
      <c r="T205" s="30"/>
      <c r="U205" s="30"/>
    </row>
    <row r="206" spans="1:21" ht="30" customHeight="1" x14ac:dyDescent="0.25">
      <c r="A206" s="90"/>
      <c r="B206" s="91"/>
      <c r="C206" s="92"/>
      <c r="D206" s="30"/>
      <c r="E206" s="30"/>
      <c r="F206" s="30"/>
      <c r="G206" s="30"/>
      <c r="H206" s="30"/>
      <c r="I206" s="30"/>
      <c r="J206" s="30"/>
      <c r="K206" s="30"/>
      <c r="L206" s="30"/>
      <c r="M206" s="30"/>
      <c r="N206" s="30"/>
      <c r="O206" s="30"/>
      <c r="P206" s="30"/>
      <c r="Q206" s="30"/>
      <c r="R206" s="30"/>
      <c r="S206" s="30"/>
      <c r="T206" s="30"/>
      <c r="U206" s="30"/>
    </row>
    <row r="207" spans="1:21" ht="30" customHeight="1" x14ac:dyDescent="0.25">
      <c r="A207" s="90"/>
      <c r="B207" s="91"/>
      <c r="C207" s="92"/>
      <c r="D207" s="30"/>
      <c r="E207" s="30"/>
      <c r="F207" s="30"/>
      <c r="G207" s="30"/>
      <c r="H207" s="30"/>
      <c r="I207" s="30"/>
      <c r="J207" s="30"/>
      <c r="K207" s="30"/>
      <c r="L207" s="30"/>
      <c r="M207" s="30"/>
      <c r="N207" s="30"/>
      <c r="O207" s="30"/>
      <c r="P207" s="30"/>
      <c r="Q207" s="30"/>
      <c r="R207" s="30"/>
      <c r="S207" s="30"/>
      <c r="T207" s="30"/>
      <c r="U207" s="30"/>
    </row>
    <row r="208" spans="1:21" ht="30" customHeight="1" x14ac:dyDescent="0.25">
      <c r="A208" s="90"/>
      <c r="B208" s="91"/>
      <c r="C208" s="92"/>
      <c r="D208" s="30"/>
      <c r="E208" s="30"/>
      <c r="F208" s="30"/>
      <c r="G208" s="30"/>
      <c r="H208" s="30"/>
      <c r="I208" s="30"/>
      <c r="J208" s="30"/>
      <c r="K208" s="30"/>
      <c r="L208" s="30"/>
      <c r="M208" s="30"/>
      <c r="N208" s="30"/>
      <c r="O208" s="30"/>
      <c r="P208" s="30"/>
      <c r="Q208" s="30"/>
      <c r="R208" s="30"/>
      <c r="S208" s="30"/>
      <c r="T208" s="30"/>
      <c r="U208" s="30"/>
    </row>
    <row r="209" spans="1:21" ht="30" customHeight="1" x14ac:dyDescent="0.25">
      <c r="A209" s="90"/>
      <c r="B209" s="91"/>
      <c r="C209" s="92"/>
      <c r="D209" s="30"/>
      <c r="E209" s="30"/>
      <c r="F209" s="30"/>
      <c r="G209" s="30"/>
      <c r="H209" s="30"/>
      <c r="I209" s="30"/>
      <c r="J209" s="30"/>
      <c r="K209" s="30"/>
      <c r="L209" s="30"/>
      <c r="M209" s="30"/>
      <c r="N209" s="30"/>
      <c r="O209" s="30"/>
      <c r="P209" s="30"/>
      <c r="Q209" s="30"/>
      <c r="R209" s="30"/>
      <c r="S209" s="30"/>
      <c r="T209" s="30"/>
      <c r="U209" s="30"/>
    </row>
    <row r="210" spans="1:21" ht="30" customHeight="1" x14ac:dyDescent="0.25">
      <c r="A210" s="90"/>
      <c r="B210" s="91"/>
      <c r="C210" s="92"/>
      <c r="D210" s="30"/>
      <c r="E210" s="30"/>
      <c r="F210" s="30"/>
      <c r="G210" s="30"/>
      <c r="H210" s="30"/>
      <c r="I210" s="30"/>
      <c r="J210" s="30"/>
      <c r="K210" s="30"/>
      <c r="L210" s="30"/>
      <c r="M210" s="30"/>
      <c r="N210" s="30"/>
      <c r="O210" s="30"/>
      <c r="P210" s="30"/>
      <c r="Q210" s="30"/>
      <c r="R210" s="30"/>
      <c r="S210" s="30"/>
      <c r="T210" s="30"/>
      <c r="U210" s="30"/>
    </row>
    <row r="211" spans="1:21" ht="30" customHeight="1" x14ac:dyDescent="0.25">
      <c r="A211" s="90"/>
      <c r="B211" s="91"/>
      <c r="C211" s="92"/>
      <c r="D211" s="30"/>
      <c r="E211" s="30"/>
      <c r="F211" s="30"/>
      <c r="G211" s="30"/>
      <c r="H211" s="30"/>
      <c r="I211" s="30"/>
      <c r="J211" s="30"/>
      <c r="K211" s="30"/>
      <c r="L211" s="30"/>
      <c r="M211" s="30"/>
      <c r="N211" s="30"/>
      <c r="O211" s="30"/>
      <c r="P211" s="30"/>
      <c r="Q211" s="30"/>
      <c r="R211" s="30"/>
      <c r="S211" s="30"/>
      <c r="T211" s="30"/>
      <c r="U211" s="30"/>
    </row>
    <row r="212" spans="1:21" ht="30" customHeight="1" x14ac:dyDescent="0.25">
      <c r="A212" s="90"/>
      <c r="B212" s="91"/>
      <c r="C212" s="92"/>
      <c r="D212" s="30"/>
      <c r="E212" s="30"/>
      <c r="F212" s="30"/>
      <c r="G212" s="30"/>
      <c r="H212" s="30"/>
      <c r="I212" s="30"/>
      <c r="J212" s="30"/>
      <c r="K212" s="30"/>
      <c r="L212" s="30"/>
      <c r="M212" s="30"/>
      <c r="N212" s="30"/>
      <c r="O212" s="30"/>
      <c r="P212" s="30"/>
      <c r="Q212" s="30"/>
      <c r="R212" s="30"/>
      <c r="S212" s="30"/>
      <c r="T212" s="30"/>
      <c r="U212" s="30"/>
    </row>
    <row r="213" spans="1:21" ht="30" customHeight="1" x14ac:dyDescent="0.25">
      <c r="A213" s="90"/>
      <c r="B213" s="91"/>
      <c r="C213" s="92"/>
      <c r="D213" s="30"/>
      <c r="E213" s="30"/>
      <c r="F213" s="30"/>
      <c r="G213" s="30"/>
      <c r="H213" s="30"/>
      <c r="I213" s="30"/>
      <c r="J213" s="30"/>
      <c r="K213" s="30"/>
      <c r="L213" s="30"/>
      <c r="M213" s="30"/>
      <c r="N213" s="30"/>
      <c r="O213" s="30"/>
      <c r="P213" s="30"/>
      <c r="Q213" s="30"/>
      <c r="R213" s="30"/>
      <c r="S213" s="30"/>
      <c r="T213" s="30"/>
      <c r="U213" s="30"/>
    </row>
    <row r="214" spans="1:21" ht="30" customHeight="1" x14ac:dyDescent="0.25">
      <c r="A214" s="90"/>
      <c r="B214" s="91"/>
      <c r="C214" s="92"/>
      <c r="D214" s="30"/>
      <c r="E214" s="30"/>
      <c r="F214" s="30"/>
      <c r="G214" s="30"/>
      <c r="H214" s="30"/>
      <c r="I214" s="30"/>
      <c r="J214" s="30"/>
      <c r="K214" s="30"/>
      <c r="L214" s="30"/>
      <c r="M214" s="30"/>
      <c r="N214" s="30"/>
      <c r="O214" s="30"/>
      <c r="P214" s="30"/>
      <c r="Q214" s="30"/>
      <c r="R214" s="30"/>
      <c r="S214" s="30"/>
      <c r="T214" s="30"/>
      <c r="U214" s="30"/>
    </row>
    <row r="215" spans="1:21" ht="30" customHeight="1" x14ac:dyDescent="0.25">
      <c r="A215" s="90"/>
      <c r="B215" s="91"/>
      <c r="C215" s="92"/>
      <c r="D215" s="30"/>
      <c r="E215" s="30"/>
      <c r="F215" s="30"/>
      <c r="G215" s="30"/>
      <c r="H215" s="30"/>
      <c r="I215" s="30"/>
      <c r="J215" s="30"/>
      <c r="K215" s="30"/>
      <c r="L215" s="30"/>
      <c r="M215" s="30"/>
      <c r="N215" s="30"/>
      <c r="O215" s="30"/>
      <c r="P215" s="30"/>
      <c r="Q215" s="30"/>
      <c r="R215" s="30"/>
      <c r="S215" s="30"/>
      <c r="T215" s="30"/>
      <c r="U215" s="30"/>
    </row>
    <row r="216" spans="1:21" ht="30" customHeight="1" x14ac:dyDescent="0.25">
      <c r="A216" s="90"/>
      <c r="B216" s="91"/>
      <c r="C216" s="92"/>
      <c r="D216" s="30"/>
      <c r="E216" s="30"/>
      <c r="F216" s="30"/>
      <c r="G216" s="30"/>
      <c r="H216" s="30"/>
      <c r="I216" s="30"/>
      <c r="J216" s="30"/>
      <c r="K216" s="30"/>
      <c r="L216" s="30"/>
      <c r="M216" s="30"/>
      <c r="N216" s="30"/>
      <c r="O216" s="30"/>
      <c r="P216" s="30"/>
      <c r="Q216" s="30"/>
      <c r="R216" s="30"/>
      <c r="S216" s="30"/>
      <c r="T216" s="30"/>
      <c r="U216" s="30"/>
    </row>
    <row r="217" spans="1:21" ht="30" customHeight="1" x14ac:dyDescent="0.25">
      <c r="A217" s="90"/>
      <c r="B217" s="91"/>
      <c r="C217" s="92"/>
      <c r="D217" s="30"/>
      <c r="E217" s="30"/>
      <c r="F217" s="30"/>
      <c r="G217" s="30"/>
      <c r="H217" s="30"/>
      <c r="I217" s="30"/>
      <c r="J217" s="30"/>
      <c r="K217" s="30"/>
      <c r="L217" s="30"/>
      <c r="M217" s="30"/>
      <c r="N217" s="30"/>
      <c r="O217" s="30"/>
      <c r="P217" s="30"/>
      <c r="Q217" s="30"/>
      <c r="R217" s="30"/>
      <c r="S217" s="30"/>
      <c r="T217" s="30"/>
      <c r="U217" s="30"/>
    </row>
    <row r="218" spans="1:21" ht="30" customHeight="1" x14ac:dyDescent="0.25">
      <c r="A218" s="90"/>
      <c r="B218" s="91"/>
      <c r="C218" s="92"/>
      <c r="D218" s="30"/>
      <c r="E218" s="30"/>
      <c r="F218" s="30"/>
      <c r="G218" s="30"/>
      <c r="H218" s="30"/>
      <c r="I218" s="30"/>
      <c r="J218" s="30"/>
      <c r="K218" s="30"/>
      <c r="L218" s="30"/>
      <c r="M218" s="30"/>
      <c r="N218" s="30"/>
      <c r="O218" s="30"/>
      <c r="P218" s="30"/>
      <c r="Q218" s="30"/>
      <c r="R218" s="30"/>
      <c r="S218" s="30"/>
      <c r="T218" s="30"/>
      <c r="U218" s="30"/>
    </row>
    <row r="219" spans="1:21" ht="30" customHeight="1" x14ac:dyDescent="0.25">
      <c r="A219" s="90"/>
      <c r="B219" s="91"/>
      <c r="C219" s="92"/>
      <c r="D219" s="30"/>
      <c r="E219" s="30"/>
      <c r="F219" s="30"/>
      <c r="G219" s="30"/>
      <c r="H219" s="30"/>
      <c r="I219" s="30"/>
      <c r="J219" s="30"/>
      <c r="K219" s="30"/>
      <c r="L219" s="30"/>
      <c r="M219" s="30"/>
      <c r="N219" s="30"/>
      <c r="O219" s="30"/>
      <c r="P219" s="30"/>
      <c r="Q219" s="30"/>
      <c r="R219" s="30"/>
      <c r="S219" s="30"/>
      <c r="T219" s="30"/>
      <c r="U219" s="30"/>
    </row>
    <row r="220" spans="1:21" ht="30" customHeight="1" x14ac:dyDescent="0.25">
      <c r="A220" s="90"/>
      <c r="B220" s="91"/>
      <c r="C220" s="92"/>
      <c r="D220" s="30"/>
      <c r="E220" s="30"/>
      <c r="F220" s="30"/>
      <c r="G220" s="30"/>
      <c r="H220" s="30"/>
      <c r="I220" s="30"/>
      <c r="J220" s="30"/>
      <c r="K220" s="30"/>
      <c r="L220" s="30"/>
      <c r="M220" s="30"/>
      <c r="N220" s="30"/>
      <c r="O220" s="30"/>
      <c r="P220" s="30"/>
      <c r="Q220" s="30"/>
      <c r="R220" s="30"/>
      <c r="S220" s="30"/>
      <c r="T220" s="30"/>
      <c r="U220" s="30"/>
    </row>
    <row r="221" spans="1:21" ht="30" customHeight="1" x14ac:dyDescent="0.25">
      <c r="A221" s="90"/>
      <c r="B221" s="91"/>
      <c r="C221" s="92"/>
      <c r="D221" s="30"/>
      <c r="E221" s="30"/>
      <c r="F221" s="30"/>
      <c r="G221" s="30"/>
      <c r="H221" s="30"/>
      <c r="I221" s="30"/>
      <c r="J221" s="30"/>
      <c r="K221" s="30"/>
      <c r="L221" s="30"/>
      <c r="M221" s="30"/>
      <c r="N221" s="30"/>
      <c r="O221" s="30"/>
      <c r="P221" s="30"/>
      <c r="Q221" s="30"/>
      <c r="R221" s="30"/>
      <c r="S221" s="30"/>
      <c r="T221" s="30"/>
      <c r="U221" s="30"/>
    </row>
    <row r="222" spans="1:21" ht="30" customHeight="1" x14ac:dyDescent="0.25">
      <c r="A222" s="90"/>
      <c r="B222" s="91"/>
      <c r="C222" s="92"/>
      <c r="D222" s="30"/>
      <c r="E222" s="30"/>
      <c r="F222" s="30"/>
      <c r="G222" s="30"/>
      <c r="H222" s="30"/>
      <c r="I222" s="30"/>
      <c r="J222" s="30"/>
      <c r="K222" s="30"/>
      <c r="L222" s="30"/>
      <c r="M222" s="30"/>
      <c r="N222" s="30"/>
      <c r="O222" s="30"/>
      <c r="P222" s="30"/>
      <c r="Q222" s="30"/>
      <c r="R222" s="30"/>
      <c r="S222" s="30"/>
      <c r="T222" s="30"/>
      <c r="U222" s="30"/>
    </row>
    <row r="223" spans="1:21" ht="30" customHeight="1" x14ac:dyDescent="0.25">
      <c r="A223" s="90"/>
      <c r="B223" s="91"/>
      <c r="C223" s="92"/>
      <c r="D223" s="30"/>
      <c r="E223" s="30"/>
      <c r="F223" s="30"/>
      <c r="G223" s="30"/>
      <c r="H223" s="30"/>
      <c r="I223" s="30"/>
      <c r="J223" s="30"/>
      <c r="K223" s="30"/>
      <c r="L223" s="30"/>
      <c r="M223" s="30"/>
      <c r="N223" s="30"/>
      <c r="O223" s="30"/>
      <c r="P223" s="30"/>
      <c r="Q223" s="30"/>
      <c r="R223" s="30"/>
      <c r="S223" s="30"/>
      <c r="T223" s="30"/>
      <c r="U223" s="30"/>
    </row>
    <row r="224" spans="1:21" ht="30" customHeight="1" x14ac:dyDescent="0.25">
      <c r="A224" s="90"/>
      <c r="B224" s="91"/>
      <c r="C224" s="92"/>
      <c r="D224" s="30"/>
      <c r="E224" s="30"/>
      <c r="F224" s="30"/>
      <c r="G224" s="30"/>
      <c r="H224" s="30"/>
      <c r="I224" s="30"/>
      <c r="J224" s="30"/>
      <c r="K224" s="30"/>
      <c r="L224" s="30"/>
      <c r="M224" s="30"/>
      <c r="N224" s="30"/>
      <c r="O224" s="30"/>
      <c r="P224" s="30"/>
      <c r="Q224" s="30"/>
      <c r="R224" s="30"/>
      <c r="S224" s="30"/>
      <c r="T224" s="30"/>
      <c r="U224" s="30"/>
    </row>
    <row r="225" spans="1:21" ht="30" customHeight="1" x14ac:dyDescent="0.25">
      <c r="A225" s="90"/>
      <c r="B225" s="91"/>
      <c r="C225" s="92"/>
      <c r="D225" s="30"/>
      <c r="E225" s="30"/>
      <c r="F225" s="30"/>
      <c r="G225" s="30"/>
      <c r="H225" s="30"/>
      <c r="I225" s="30"/>
      <c r="J225" s="30"/>
      <c r="K225" s="30"/>
      <c r="L225" s="30"/>
      <c r="M225" s="30"/>
      <c r="N225" s="30"/>
      <c r="O225" s="30"/>
      <c r="P225" s="30"/>
      <c r="Q225" s="30"/>
      <c r="R225" s="30"/>
      <c r="S225" s="30"/>
      <c r="T225" s="30"/>
      <c r="U225" s="30"/>
    </row>
    <row r="226" spans="1:21" ht="30" customHeight="1" x14ac:dyDescent="0.25">
      <c r="A226" s="90"/>
      <c r="B226" s="91"/>
      <c r="C226" s="92"/>
      <c r="D226" s="30"/>
      <c r="E226" s="30"/>
      <c r="F226" s="30"/>
      <c r="G226" s="30"/>
      <c r="H226" s="30"/>
      <c r="I226" s="30"/>
      <c r="J226" s="30"/>
      <c r="K226" s="30"/>
      <c r="L226" s="30"/>
      <c r="M226" s="30"/>
      <c r="N226" s="30"/>
      <c r="O226" s="30"/>
      <c r="P226" s="30"/>
      <c r="Q226" s="30"/>
      <c r="R226" s="30"/>
      <c r="S226" s="30"/>
      <c r="T226" s="30"/>
      <c r="U226" s="30"/>
    </row>
    <row r="227" spans="1:21" ht="30" customHeight="1" x14ac:dyDescent="0.25">
      <c r="A227" s="90"/>
      <c r="B227" s="91"/>
      <c r="C227" s="92"/>
      <c r="D227" s="30"/>
      <c r="E227" s="30"/>
      <c r="F227" s="30"/>
      <c r="G227" s="30"/>
      <c r="H227" s="30"/>
      <c r="I227" s="30"/>
      <c r="J227" s="30"/>
      <c r="K227" s="30"/>
      <c r="L227" s="30"/>
      <c r="M227" s="30"/>
      <c r="N227" s="30"/>
      <c r="O227" s="30"/>
      <c r="P227" s="30"/>
      <c r="Q227" s="30"/>
      <c r="R227" s="30"/>
      <c r="S227" s="30"/>
      <c r="T227" s="30"/>
      <c r="U227" s="30"/>
    </row>
    <row r="228" spans="1:21" ht="30" customHeight="1" x14ac:dyDescent="0.25">
      <c r="A228" s="90"/>
      <c r="B228" s="91"/>
      <c r="C228" s="92"/>
      <c r="D228" s="30"/>
      <c r="E228" s="30"/>
      <c r="F228" s="30"/>
      <c r="G228" s="30"/>
      <c r="H228" s="30"/>
      <c r="I228" s="30"/>
      <c r="J228" s="30"/>
      <c r="K228" s="30"/>
      <c r="L228" s="30"/>
      <c r="M228" s="30"/>
      <c r="N228" s="30"/>
      <c r="O228" s="30"/>
      <c r="P228" s="30"/>
      <c r="Q228" s="30"/>
      <c r="R228" s="30"/>
      <c r="S228" s="30"/>
      <c r="T228" s="30"/>
      <c r="U228" s="30"/>
    </row>
    <row r="229" spans="1:21" ht="30" customHeight="1" x14ac:dyDescent="0.25">
      <c r="A229" s="90"/>
      <c r="B229" s="91"/>
      <c r="C229" s="92"/>
      <c r="D229" s="30"/>
      <c r="E229" s="30"/>
      <c r="F229" s="30"/>
      <c r="G229" s="30"/>
      <c r="H229" s="30"/>
      <c r="I229" s="30"/>
      <c r="J229" s="30"/>
      <c r="K229" s="30"/>
      <c r="L229" s="30"/>
      <c r="M229" s="30"/>
      <c r="N229" s="30"/>
      <c r="O229" s="30"/>
      <c r="P229" s="30"/>
      <c r="Q229" s="30"/>
      <c r="R229" s="30"/>
      <c r="S229" s="30"/>
      <c r="T229" s="30"/>
      <c r="U229" s="30"/>
    </row>
    <row r="230" spans="1:21" ht="30" customHeight="1" x14ac:dyDescent="0.25">
      <c r="A230" s="90"/>
      <c r="B230" s="91"/>
      <c r="C230" s="92"/>
      <c r="D230" s="30"/>
      <c r="E230" s="30"/>
      <c r="F230" s="30"/>
      <c r="G230" s="30"/>
      <c r="H230" s="30"/>
      <c r="I230" s="30"/>
      <c r="J230" s="30"/>
      <c r="K230" s="30"/>
      <c r="L230" s="30"/>
      <c r="M230" s="30"/>
      <c r="N230" s="30"/>
      <c r="O230" s="30"/>
      <c r="P230" s="30"/>
      <c r="Q230" s="30"/>
      <c r="R230" s="30"/>
      <c r="S230" s="30"/>
      <c r="T230" s="30"/>
      <c r="U230" s="30"/>
    </row>
    <row r="231" spans="1:21" ht="30" customHeight="1" x14ac:dyDescent="0.25">
      <c r="A231" s="90"/>
      <c r="B231" s="91"/>
      <c r="C231" s="92"/>
      <c r="D231" s="30"/>
      <c r="E231" s="30"/>
      <c r="F231" s="30"/>
      <c r="G231" s="30"/>
      <c r="H231" s="30"/>
      <c r="I231" s="30"/>
      <c r="J231" s="30"/>
      <c r="K231" s="30"/>
      <c r="L231" s="30"/>
      <c r="M231" s="30"/>
      <c r="N231" s="30"/>
      <c r="O231" s="30"/>
      <c r="P231" s="30"/>
      <c r="Q231" s="30"/>
      <c r="R231" s="30"/>
      <c r="S231" s="30"/>
      <c r="T231" s="30"/>
      <c r="U231" s="30"/>
    </row>
    <row r="232" spans="1:21" ht="30" customHeight="1" x14ac:dyDescent="0.25">
      <c r="A232" s="90"/>
      <c r="B232" s="91"/>
      <c r="C232" s="92"/>
      <c r="D232" s="30"/>
      <c r="E232" s="30"/>
      <c r="F232" s="30"/>
      <c r="G232" s="30"/>
      <c r="H232" s="30"/>
      <c r="I232" s="30"/>
      <c r="J232" s="30"/>
      <c r="K232" s="30"/>
      <c r="L232" s="30"/>
      <c r="M232" s="30"/>
      <c r="N232" s="30"/>
      <c r="O232" s="30"/>
      <c r="P232" s="30"/>
      <c r="Q232" s="30"/>
      <c r="R232" s="30"/>
      <c r="S232" s="30"/>
      <c r="T232" s="30"/>
      <c r="U232" s="30"/>
    </row>
    <row r="233" spans="1:21" ht="30" customHeight="1" x14ac:dyDescent="0.25">
      <c r="A233" s="90"/>
      <c r="B233" s="91"/>
      <c r="C233" s="92"/>
      <c r="D233" s="30"/>
      <c r="E233" s="30"/>
      <c r="F233" s="30"/>
      <c r="G233" s="30"/>
      <c r="H233" s="30"/>
      <c r="I233" s="30"/>
      <c r="J233" s="30"/>
      <c r="K233" s="30"/>
      <c r="L233" s="30"/>
      <c r="M233" s="30"/>
      <c r="N233" s="30"/>
      <c r="O233" s="30"/>
      <c r="P233" s="30"/>
      <c r="Q233" s="30"/>
      <c r="R233" s="30"/>
      <c r="S233" s="30"/>
      <c r="T233" s="30"/>
      <c r="U233" s="30"/>
    </row>
    <row r="234" spans="1:21" ht="30" customHeight="1" x14ac:dyDescent="0.25">
      <c r="A234" s="90"/>
      <c r="B234" s="91"/>
      <c r="C234" s="92"/>
      <c r="D234" s="30"/>
      <c r="E234" s="30"/>
      <c r="F234" s="30"/>
      <c r="G234" s="30"/>
      <c r="H234" s="30"/>
      <c r="I234" s="30"/>
      <c r="J234" s="30"/>
      <c r="K234" s="30"/>
      <c r="L234" s="30"/>
      <c r="M234" s="30"/>
      <c r="N234" s="30"/>
      <c r="O234" s="30"/>
      <c r="P234" s="30"/>
      <c r="Q234" s="30"/>
      <c r="R234" s="30"/>
      <c r="S234" s="30"/>
      <c r="T234" s="30"/>
      <c r="U234" s="30"/>
    </row>
    <row r="235" spans="1:21" ht="30" customHeight="1" x14ac:dyDescent="0.25">
      <c r="A235" s="90"/>
      <c r="B235" s="91"/>
      <c r="C235" s="92"/>
      <c r="D235" s="30"/>
      <c r="E235" s="30"/>
      <c r="F235" s="30"/>
      <c r="G235" s="30"/>
      <c r="H235" s="30"/>
      <c r="I235" s="30"/>
      <c r="J235" s="30"/>
      <c r="K235" s="30"/>
      <c r="L235" s="30"/>
      <c r="M235" s="30"/>
      <c r="N235" s="30"/>
      <c r="O235" s="30"/>
      <c r="P235" s="30"/>
      <c r="Q235" s="30"/>
      <c r="R235" s="30"/>
      <c r="S235" s="30"/>
      <c r="T235" s="30"/>
      <c r="U235" s="30"/>
    </row>
    <row r="236" spans="1:21" ht="30" customHeight="1" x14ac:dyDescent="0.25">
      <c r="A236" s="90"/>
      <c r="B236" s="91"/>
      <c r="C236" s="92"/>
      <c r="D236" s="30"/>
      <c r="E236" s="30"/>
      <c r="F236" s="30"/>
      <c r="G236" s="30"/>
      <c r="H236" s="30"/>
      <c r="I236" s="30"/>
      <c r="J236" s="30"/>
      <c r="K236" s="30"/>
      <c r="L236" s="30"/>
      <c r="M236" s="30"/>
      <c r="N236" s="30"/>
      <c r="O236" s="30"/>
      <c r="P236" s="30"/>
      <c r="Q236" s="30"/>
      <c r="R236" s="30"/>
      <c r="S236" s="30"/>
      <c r="T236" s="30"/>
      <c r="U236" s="30"/>
    </row>
    <row r="237" spans="1:21" ht="30" customHeight="1" x14ac:dyDescent="0.25">
      <c r="A237" s="90"/>
      <c r="B237" s="91"/>
      <c r="C237" s="92"/>
      <c r="D237" s="30"/>
      <c r="E237" s="30"/>
      <c r="F237" s="30"/>
      <c r="G237" s="30"/>
      <c r="H237" s="30"/>
      <c r="I237" s="30"/>
      <c r="J237" s="30"/>
      <c r="K237" s="30"/>
      <c r="L237" s="30"/>
      <c r="M237" s="30"/>
      <c r="N237" s="30"/>
      <c r="O237" s="30"/>
      <c r="P237" s="30"/>
      <c r="Q237" s="30"/>
      <c r="R237" s="30"/>
      <c r="S237" s="30"/>
      <c r="T237" s="30"/>
      <c r="U237" s="30"/>
    </row>
    <row r="238" spans="1:21" ht="30" customHeight="1" x14ac:dyDescent="0.25">
      <c r="A238" s="90"/>
      <c r="B238" s="91"/>
      <c r="C238" s="92"/>
      <c r="D238" s="30"/>
      <c r="E238" s="30"/>
      <c r="F238" s="30"/>
      <c r="G238" s="30"/>
      <c r="H238" s="30"/>
      <c r="I238" s="30"/>
      <c r="J238" s="30"/>
      <c r="K238" s="30"/>
      <c r="L238" s="30"/>
      <c r="M238" s="30"/>
      <c r="N238" s="30"/>
      <c r="O238" s="30"/>
      <c r="P238" s="30"/>
      <c r="Q238" s="30"/>
      <c r="R238" s="30"/>
      <c r="S238" s="30"/>
      <c r="T238" s="30"/>
      <c r="U238" s="30"/>
    </row>
    <row r="239" spans="1:21" ht="30" customHeight="1" x14ac:dyDescent="0.25">
      <c r="A239" s="90"/>
      <c r="B239" s="91"/>
      <c r="C239" s="92"/>
      <c r="D239" s="30"/>
      <c r="E239" s="30"/>
      <c r="F239" s="30"/>
      <c r="G239" s="30"/>
      <c r="H239" s="30"/>
      <c r="I239" s="30"/>
      <c r="J239" s="30"/>
      <c r="K239" s="30"/>
      <c r="L239" s="30"/>
      <c r="M239" s="30"/>
      <c r="N239" s="30"/>
      <c r="O239" s="30"/>
      <c r="P239" s="30"/>
      <c r="Q239" s="30"/>
      <c r="R239" s="30"/>
      <c r="S239" s="30"/>
      <c r="T239" s="30"/>
      <c r="U239" s="30"/>
    </row>
    <row r="240" spans="1:21" ht="30" customHeight="1" x14ac:dyDescent="0.25">
      <c r="A240" s="90"/>
      <c r="B240" s="91"/>
      <c r="C240" s="92"/>
      <c r="D240" s="30"/>
      <c r="E240" s="30"/>
      <c r="F240" s="30"/>
      <c r="G240" s="30"/>
      <c r="H240" s="30"/>
      <c r="I240" s="30"/>
      <c r="J240" s="30"/>
      <c r="K240" s="30"/>
      <c r="L240" s="30"/>
      <c r="M240" s="30"/>
      <c r="N240" s="30"/>
      <c r="O240" s="30"/>
      <c r="P240" s="30"/>
      <c r="Q240" s="30"/>
      <c r="R240" s="30"/>
      <c r="S240" s="30"/>
      <c r="T240" s="30"/>
      <c r="U240" s="30"/>
    </row>
    <row r="241" spans="1:21" ht="30" customHeight="1" x14ac:dyDescent="0.25">
      <c r="A241" s="90"/>
      <c r="B241" s="91"/>
      <c r="C241" s="92"/>
      <c r="D241" s="30"/>
      <c r="E241" s="30"/>
      <c r="F241" s="30"/>
      <c r="G241" s="30"/>
      <c r="H241" s="30"/>
      <c r="I241" s="30"/>
      <c r="J241" s="30"/>
      <c r="K241" s="30"/>
      <c r="L241" s="30"/>
      <c r="M241" s="30"/>
      <c r="N241" s="30"/>
      <c r="O241" s="30"/>
      <c r="P241" s="30"/>
      <c r="Q241" s="30"/>
      <c r="R241" s="30"/>
      <c r="S241" s="30"/>
      <c r="T241" s="30"/>
      <c r="U241" s="30"/>
    </row>
    <row r="242" spans="1:21" ht="30" customHeight="1" x14ac:dyDescent="0.25">
      <c r="A242" s="90"/>
      <c r="B242" s="91"/>
      <c r="C242" s="92"/>
      <c r="D242" s="30"/>
      <c r="E242" s="30"/>
      <c r="F242" s="30"/>
      <c r="G242" s="30"/>
      <c r="H242" s="30"/>
      <c r="I242" s="30"/>
      <c r="J242" s="30"/>
      <c r="K242" s="30"/>
      <c r="L242" s="30"/>
      <c r="M242" s="30"/>
      <c r="N242" s="30"/>
      <c r="O242" s="30"/>
      <c r="P242" s="30"/>
      <c r="Q242" s="30"/>
      <c r="R242" s="30"/>
      <c r="S242" s="30"/>
      <c r="T242" s="30"/>
      <c r="U242" s="30"/>
    </row>
    <row r="243" spans="1:21" ht="30" customHeight="1" x14ac:dyDescent="0.25">
      <c r="A243" s="90"/>
      <c r="B243" s="91"/>
      <c r="C243" s="92"/>
      <c r="D243" s="30"/>
      <c r="E243" s="30"/>
      <c r="F243" s="30"/>
      <c r="G243" s="30"/>
      <c r="H243" s="30"/>
      <c r="I243" s="30"/>
      <c r="J243" s="30"/>
      <c r="K243" s="30"/>
      <c r="L243" s="30"/>
      <c r="M243" s="30"/>
      <c r="N243" s="30"/>
      <c r="O243" s="30"/>
      <c r="P243" s="30"/>
      <c r="Q243" s="30"/>
      <c r="R243" s="30"/>
      <c r="S243" s="30"/>
      <c r="T243" s="30"/>
      <c r="U243" s="30"/>
    </row>
    <row r="244" spans="1:21" ht="30" customHeight="1" x14ac:dyDescent="0.25">
      <c r="A244" s="90"/>
      <c r="B244" s="91"/>
      <c r="C244" s="92"/>
      <c r="D244" s="30"/>
      <c r="E244" s="30"/>
      <c r="F244" s="30"/>
      <c r="G244" s="30"/>
      <c r="H244" s="30"/>
      <c r="I244" s="30"/>
      <c r="J244" s="30"/>
      <c r="K244" s="30"/>
      <c r="L244" s="30"/>
      <c r="M244" s="30"/>
      <c r="N244" s="30"/>
      <c r="O244" s="30"/>
      <c r="P244" s="30"/>
      <c r="Q244" s="30"/>
      <c r="R244" s="30"/>
      <c r="S244" s="30"/>
      <c r="T244" s="30"/>
      <c r="U244" s="30"/>
    </row>
    <row r="245" spans="1:21" ht="30" customHeight="1" x14ac:dyDescent="0.25">
      <c r="A245" s="90"/>
      <c r="B245" s="91"/>
      <c r="C245" s="92"/>
      <c r="D245" s="30"/>
      <c r="E245" s="30"/>
      <c r="F245" s="30"/>
      <c r="G245" s="30"/>
      <c r="H245" s="30"/>
      <c r="I245" s="30"/>
      <c r="J245" s="30"/>
      <c r="K245" s="30"/>
      <c r="L245" s="30"/>
      <c r="M245" s="30"/>
      <c r="N245" s="30"/>
      <c r="O245" s="30"/>
      <c r="P245" s="30"/>
      <c r="Q245" s="30"/>
      <c r="R245" s="30"/>
      <c r="S245" s="30"/>
      <c r="T245" s="30"/>
      <c r="U245" s="30"/>
    </row>
    <row r="246" spans="1:21" ht="30" customHeight="1" x14ac:dyDescent="0.25">
      <c r="A246" s="90"/>
      <c r="B246" s="91"/>
      <c r="C246" s="92"/>
      <c r="D246" s="30"/>
      <c r="E246" s="30"/>
      <c r="F246" s="30"/>
      <c r="G246" s="30"/>
      <c r="H246" s="30"/>
      <c r="I246" s="30"/>
      <c r="J246" s="30"/>
      <c r="K246" s="30"/>
      <c r="L246" s="30"/>
      <c r="M246" s="30"/>
      <c r="N246" s="30"/>
      <c r="O246" s="30"/>
      <c r="P246" s="30"/>
      <c r="Q246" s="30"/>
      <c r="R246" s="30"/>
      <c r="S246" s="30"/>
      <c r="T246" s="30"/>
      <c r="U246" s="30"/>
    </row>
    <row r="247" spans="1:21" ht="30" customHeight="1" x14ac:dyDescent="0.25">
      <c r="A247" s="90"/>
      <c r="B247" s="91"/>
      <c r="C247" s="92"/>
      <c r="D247" s="30"/>
      <c r="E247" s="30"/>
      <c r="F247" s="30"/>
      <c r="G247" s="30"/>
      <c r="H247" s="30"/>
      <c r="I247" s="30"/>
      <c r="J247" s="30"/>
      <c r="K247" s="30"/>
      <c r="L247" s="30"/>
      <c r="M247" s="30"/>
      <c r="N247" s="30"/>
      <c r="O247" s="30"/>
      <c r="P247" s="30"/>
      <c r="Q247" s="30"/>
      <c r="R247" s="30"/>
      <c r="S247" s="30"/>
      <c r="T247" s="30"/>
      <c r="U247" s="30"/>
    </row>
    <row r="248" spans="1:21" ht="30" customHeight="1" x14ac:dyDescent="0.25">
      <c r="A248" s="90"/>
      <c r="B248" s="91"/>
      <c r="C248" s="92"/>
      <c r="D248" s="30"/>
      <c r="E248" s="30"/>
      <c r="F248" s="30"/>
      <c r="G248" s="30"/>
      <c r="H248" s="30"/>
      <c r="I248" s="30"/>
      <c r="J248" s="30"/>
      <c r="K248" s="30"/>
      <c r="L248" s="30"/>
      <c r="M248" s="30"/>
      <c r="N248" s="30"/>
      <c r="O248" s="30"/>
      <c r="P248" s="30"/>
      <c r="Q248" s="30"/>
      <c r="R248" s="30"/>
      <c r="S248" s="30"/>
      <c r="T248" s="30"/>
      <c r="U248" s="30"/>
    </row>
    <row r="249" spans="1:21" ht="30" customHeight="1" x14ac:dyDescent="0.25">
      <c r="A249" s="90"/>
      <c r="B249" s="91"/>
      <c r="C249" s="92"/>
      <c r="D249" s="30"/>
      <c r="E249" s="30"/>
      <c r="F249" s="30"/>
      <c r="G249" s="30"/>
      <c r="H249" s="30"/>
      <c r="I249" s="30"/>
      <c r="J249" s="30"/>
      <c r="K249" s="30"/>
      <c r="L249" s="30"/>
      <c r="M249" s="30"/>
      <c r="N249" s="30"/>
      <c r="O249" s="30"/>
      <c r="P249" s="30"/>
      <c r="Q249" s="30"/>
      <c r="R249" s="30"/>
      <c r="S249" s="30"/>
      <c r="T249" s="30"/>
      <c r="U249" s="30"/>
    </row>
    <row r="250" spans="1:21" ht="30" customHeight="1" x14ac:dyDescent="0.25">
      <c r="A250" s="90"/>
      <c r="B250" s="91"/>
      <c r="C250" s="92"/>
      <c r="D250" s="30"/>
      <c r="E250" s="30"/>
      <c r="F250" s="30"/>
      <c r="G250" s="30"/>
      <c r="H250" s="30"/>
      <c r="I250" s="30"/>
      <c r="J250" s="30"/>
      <c r="K250" s="30"/>
      <c r="L250" s="30"/>
      <c r="M250" s="30"/>
      <c r="N250" s="30"/>
      <c r="O250" s="30"/>
      <c r="P250" s="30"/>
      <c r="Q250" s="30"/>
      <c r="R250" s="30"/>
      <c r="S250" s="30"/>
      <c r="T250" s="30"/>
      <c r="U250" s="30"/>
    </row>
    <row r="251" spans="1:21" ht="30" customHeight="1" x14ac:dyDescent="0.25">
      <c r="A251" s="90"/>
      <c r="B251" s="91"/>
      <c r="C251" s="92"/>
      <c r="D251" s="30"/>
      <c r="E251" s="30"/>
      <c r="F251" s="30"/>
      <c r="G251" s="30"/>
      <c r="H251" s="30"/>
      <c r="I251" s="30"/>
      <c r="J251" s="30"/>
      <c r="K251" s="30"/>
      <c r="L251" s="30"/>
      <c r="M251" s="30"/>
      <c r="N251" s="30"/>
      <c r="O251" s="30"/>
      <c r="P251" s="30"/>
      <c r="Q251" s="30"/>
      <c r="R251" s="30"/>
      <c r="S251" s="30"/>
      <c r="T251" s="30"/>
      <c r="U251" s="30"/>
    </row>
    <row r="252" spans="1:21" ht="30" customHeight="1" x14ac:dyDescent="0.25">
      <c r="A252" s="90"/>
      <c r="B252" s="91"/>
      <c r="C252" s="92"/>
      <c r="D252" s="30"/>
      <c r="E252" s="30"/>
      <c r="F252" s="30"/>
      <c r="G252" s="30"/>
      <c r="H252" s="30"/>
      <c r="I252" s="30"/>
      <c r="J252" s="30"/>
      <c r="K252" s="30"/>
      <c r="L252" s="30"/>
      <c r="M252" s="30"/>
      <c r="N252" s="30"/>
      <c r="O252" s="30"/>
      <c r="P252" s="30"/>
      <c r="Q252" s="30"/>
      <c r="R252" s="30"/>
      <c r="S252" s="30"/>
      <c r="T252" s="30"/>
      <c r="U252" s="30"/>
    </row>
    <row r="253" spans="1:21" ht="30" customHeight="1" x14ac:dyDescent="0.25">
      <c r="A253" s="90"/>
      <c r="B253" s="91"/>
      <c r="C253" s="92"/>
      <c r="D253" s="30"/>
      <c r="E253" s="30"/>
      <c r="F253" s="30"/>
      <c r="G253" s="30"/>
      <c r="H253" s="30"/>
      <c r="I253" s="30"/>
      <c r="J253" s="30"/>
      <c r="K253" s="30"/>
      <c r="L253" s="30"/>
      <c r="M253" s="30"/>
      <c r="N253" s="30"/>
      <c r="O253" s="30"/>
      <c r="P253" s="30"/>
      <c r="Q253" s="30"/>
      <c r="R253" s="30"/>
      <c r="S253" s="30"/>
      <c r="T253" s="30"/>
      <c r="U253" s="30"/>
    </row>
    <row r="254" spans="1:21" ht="30" customHeight="1" x14ac:dyDescent="0.25">
      <c r="A254" s="90"/>
      <c r="B254" s="91"/>
      <c r="C254" s="92"/>
      <c r="D254" s="30"/>
      <c r="E254" s="30"/>
      <c r="F254" s="30"/>
      <c r="G254" s="30"/>
      <c r="H254" s="30"/>
      <c r="I254" s="30"/>
      <c r="J254" s="30"/>
      <c r="K254" s="30"/>
      <c r="L254" s="30"/>
      <c r="M254" s="30"/>
      <c r="N254" s="30"/>
      <c r="O254" s="30"/>
      <c r="P254" s="30"/>
      <c r="Q254" s="30"/>
      <c r="R254" s="30"/>
      <c r="S254" s="30"/>
      <c r="T254" s="30"/>
      <c r="U254" s="30"/>
    </row>
    <row r="255" spans="1:21" ht="30" customHeight="1" x14ac:dyDescent="0.25">
      <c r="A255" s="90"/>
      <c r="B255" s="91"/>
      <c r="C255" s="92"/>
      <c r="D255" s="30"/>
      <c r="E255" s="30"/>
      <c r="F255" s="30"/>
      <c r="G255" s="30"/>
      <c r="H255" s="30"/>
      <c r="I255" s="30"/>
      <c r="J255" s="30"/>
      <c r="K255" s="30"/>
      <c r="L255" s="30"/>
      <c r="M255" s="30"/>
      <c r="N255" s="30"/>
      <c r="O255" s="30"/>
      <c r="P255" s="30"/>
      <c r="Q255" s="30"/>
      <c r="R255" s="30"/>
      <c r="S255" s="30"/>
      <c r="T255" s="30"/>
      <c r="U255" s="30"/>
    </row>
    <row r="256" spans="1:21" ht="30" customHeight="1" x14ac:dyDescent="0.25">
      <c r="A256" s="90"/>
      <c r="B256" s="91"/>
      <c r="C256" s="92"/>
      <c r="D256" s="30"/>
      <c r="E256" s="30"/>
      <c r="F256" s="30"/>
      <c r="G256" s="30"/>
      <c r="H256" s="30"/>
      <c r="I256" s="30"/>
      <c r="J256" s="30"/>
      <c r="K256" s="30"/>
      <c r="L256" s="30"/>
      <c r="M256" s="30"/>
      <c r="N256" s="30"/>
      <c r="O256" s="30"/>
      <c r="P256" s="30"/>
      <c r="Q256" s="30"/>
      <c r="R256" s="30"/>
      <c r="S256" s="30"/>
      <c r="T256" s="30"/>
      <c r="U256" s="30"/>
    </row>
    <row r="257" spans="1:21" ht="30" customHeight="1" x14ac:dyDescent="0.25">
      <c r="A257" s="90"/>
      <c r="B257" s="91"/>
      <c r="C257" s="92"/>
      <c r="D257" s="30"/>
      <c r="E257" s="30"/>
      <c r="F257" s="30"/>
      <c r="G257" s="30"/>
      <c r="H257" s="30"/>
      <c r="I257" s="30"/>
      <c r="J257" s="30"/>
      <c r="K257" s="30"/>
      <c r="L257" s="30"/>
      <c r="M257" s="30"/>
      <c r="N257" s="30"/>
      <c r="O257" s="30"/>
      <c r="P257" s="30"/>
      <c r="Q257" s="30"/>
      <c r="R257" s="30"/>
      <c r="S257" s="30"/>
      <c r="T257" s="30"/>
      <c r="U257" s="30"/>
    </row>
    <row r="258" spans="1:21" ht="30" customHeight="1" x14ac:dyDescent="0.25">
      <c r="A258" s="90"/>
      <c r="B258" s="91"/>
      <c r="C258" s="92"/>
      <c r="D258" s="30"/>
      <c r="E258" s="30"/>
      <c r="F258" s="30"/>
      <c r="G258" s="30"/>
      <c r="H258" s="30"/>
      <c r="I258" s="30"/>
      <c r="J258" s="30"/>
      <c r="K258" s="30"/>
      <c r="L258" s="30"/>
      <c r="M258" s="30"/>
      <c r="N258" s="30"/>
      <c r="O258" s="30"/>
      <c r="P258" s="30"/>
      <c r="Q258" s="30"/>
      <c r="R258" s="30"/>
      <c r="S258" s="30"/>
      <c r="T258" s="30"/>
      <c r="U258" s="30"/>
    </row>
    <row r="259" spans="1:21" ht="30" customHeight="1" x14ac:dyDescent="0.25">
      <c r="A259" s="90"/>
      <c r="B259" s="91"/>
      <c r="C259" s="92"/>
      <c r="D259" s="30"/>
      <c r="E259" s="30"/>
      <c r="F259" s="30"/>
      <c r="G259" s="30"/>
      <c r="H259" s="30"/>
      <c r="I259" s="30"/>
      <c r="J259" s="30"/>
      <c r="K259" s="30"/>
      <c r="L259" s="30"/>
      <c r="M259" s="30"/>
      <c r="N259" s="30"/>
      <c r="O259" s="30"/>
      <c r="P259" s="30"/>
      <c r="Q259" s="30"/>
      <c r="R259" s="30"/>
      <c r="S259" s="30"/>
      <c r="T259" s="30"/>
      <c r="U259" s="30"/>
    </row>
    <row r="260" spans="1:21" ht="30" customHeight="1" thickBot="1" x14ac:dyDescent="0.3">
      <c r="A260" s="93"/>
      <c r="B260" s="94"/>
      <c r="C260" s="95"/>
      <c r="D260" s="30"/>
      <c r="E260" s="30"/>
      <c r="F260" s="30"/>
      <c r="G260" s="30"/>
      <c r="H260" s="30"/>
      <c r="I260" s="30"/>
      <c r="J260" s="30"/>
      <c r="K260" s="30"/>
      <c r="L260" s="30"/>
      <c r="M260" s="30"/>
      <c r="N260" s="30"/>
      <c r="O260" s="30"/>
      <c r="P260" s="30"/>
      <c r="Q260" s="30"/>
      <c r="R260" s="30"/>
      <c r="S260" s="30"/>
      <c r="T260" s="30"/>
      <c r="U260" s="30"/>
    </row>
    <row r="261" spans="1:21" ht="30" customHeight="1" x14ac:dyDescent="0.25">
      <c r="A261" s="31"/>
      <c r="B261" s="91"/>
      <c r="C261" s="31"/>
      <c r="D261" s="30"/>
      <c r="E261" s="30"/>
      <c r="F261" s="30"/>
      <c r="G261" s="30"/>
      <c r="H261" s="30"/>
      <c r="I261" s="30"/>
      <c r="J261" s="30"/>
      <c r="K261" s="30"/>
      <c r="L261" s="30"/>
      <c r="M261" s="30"/>
      <c r="N261" s="30"/>
      <c r="O261" s="30"/>
      <c r="P261" s="30"/>
      <c r="Q261" s="30"/>
      <c r="R261" s="30"/>
      <c r="S261" s="30"/>
      <c r="T261" s="30"/>
      <c r="U261" s="30"/>
    </row>
    <row r="262" spans="1:21" ht="30" customHeight="1" x14ac:dyDescent="0.25">
      <c r="A262" s="31"/>
      <c r="B262" s="91"/>
      <c r="C262" s="31"/>
      <c r="D262" s="30"/>
      <c r="E262" s="30"/>
      <c r="F262" s="30"/>
      <c r="G262" s="30"/>
      <c r="H262" s="30"/>
      <c r="I262" s="30"/>
      <c r="J262" s="30"/>
      <c r="K262" s="30"/>
      <c r="L262" s="30"/>
      <c r="M262" s="30"/>
      <c r="N262" s="30"/>
      <c r="O262" s="30"/>
      <c r="P262" s="30"/>
      <c r="Q262" s="30"/>
      <c r="R262" s="30"/>
      <c r="S262" s="30"/>
      <c r="T262" s="30"/>
      <c r="U262" s="30"/>
    </row>
    <row r="263" spans="1:21" ht="30" customHeight="1" x14ac:dyDescent="0.25">
      <c r="A263" s="31"/>
      <c r="B263" s="91"/>
      <c r="C263" s="31"/>
      <c r="D263" s="30"/>
      <c r="E263" s="30"/>
      <c r="F263" s="30"/>
      <c r="G263" s="30"/>
      <c r="H263" s="30"/>
      <c r="I263" s="30"/>
      <c r="J263" s="30"/>
      <c r="K263" s="30"/>
      <c r="L263" s="30"/>
      <c r="M263" s="30"/>
      <c r="N263" s="30"/>
      <c r="O263" s="30"/>
      <c r="P263" s="30"/>
      <c r="Q263" s="30"/>
      <c r="R263" s="30"/>
      <c r="S263" s="30"/>
      <c r="T263" s="30"/>
      <c r="U263" s="30"/>
    </row>
    <row r="264" spans="1:21" ht="30" customHeight="1" x14ac:dyDescent="0.25">
      <c r="A264" s="31"/>
      <c r="B264" s="91"/>
      <c r="C264" s="31"/>
      <c r="D264" s="30"/>
      <c r="E264" s="30"/>
      <c r="F264" s="30"/>
      <c r="G264" s="30"/>
      <c r="H264" s="30"/>
      <c r="I264" s="30"/>
      <c r="J264" s="30"/>
      <c r="K264" s="30"/>
      <c r="L264" s="30"/>
      <c r="M264" s="30"/>
      <c r="N264" s="30"/>
      <c r="O264" s="30"/>
      <c r="P264" s="30"/>
      <c r="Q264" s="30"/>
      <c r="R264" s="30"/>
      <c r="S264" s="30"/>
      <c r="T264" s="30"/>
      <c r="U264" s="30"/>
    </row>
    <row r="265" spans="1:21" ht="30" customHeight="1" x14ac:dyDescent="0.25">
      <c r="A265" s="31"/>
      <c r="B265" s="91"/>
      <c r="C265" s="31"/>
      <c r="D265" s="30"/>
      <c r="E265" s="30"/>
      <c r="F265" s="30"/>
      <c r="G265" s="30"/>
      <c r="H265" s="30"/>
      <c r="I265" s="30"/>
      <c r="J265" s="30"/>
      <c r="K265" s="30"/>
      <c r="L265" s="30"/>
      <c r="M265" s="30"/>
      <c r="N265" s="30"/>
      <c r="O265" s="30"/>
      <c r="P265" s="30"/>
      <c r="Q265" s="30"/>
      <c r="R265" s="30"/>
      <c r="S265" s="30"/>
      <c r="T265" s="30"/>
      <c r="U265" s="30"/>
    </row>
    <row r="266" spans="1:21" ht="30" customHeight="1" x14ac:dyDescent="0.25">
      <c r="A266" s="31"/>
      <c r="B266" s="91"/>
      <c r="C266" s="31"/>
      <c r="D266" s="30"/>
      <c r="E266" s="30"/>
      <c r="F266" s="30"/>
      <c r="G266" s="30"/>
      <c r="H266" s="30"/>
      <c r="I266" s="30"/>
      <c r="J266" s="30"/>
      <c r="K266" s="30"/>
      <c r="L266" s="30"/>
      <c r="M266" s="30"/>
      <c r="N266" s="30"/>
      <c r="O266" s="30"/>
      <c r="P266" s="30"/>
      <c r="Q266" s="30"/>
      <c r="R266" s="30"/>
      <c r="S266" s="30"/>
      <c r="T266" s="30"/>
      <c r="U266" s="30"/>
    </row>
    <row r="267" spans="1:21" ht="30" customHeight="1" x14ac:dyDescent="0.25">
      <c r="A267" s="31"/>
      <c r="B267" s="91"/>
      <c r="C267" s="31"/>
      <c r="D267" s="30"/>
      <c r="E267" s="30"/>
      <c r="F267" s="30"/>
      <c r="G267" s="30"/>
      <c r="H267" s="30"/>
      <c r="I267" s="30"/>
      <c r="J267" s="30"/>
      <c r="K267" s="30"/>
      <c r="L267" s="30"/>
      <c r="M267" s="30"/>
      <c r="N267" s="30"/>
      <c r="O267" s="30"/>
      <c r="P267" s="30"/>
      <c r="Q267" s="30"/>
      <c r="R267" s="30"/>
      <c r="S267" s="30"/>
      <c r="T267" s="30"/>
      <c r="U267" s="30"/>
    </row>
    <row r="268" spans="1:21" ht="30" customHeight="1" x14ac:dyDescent="0.25">
      <c r="A268" s="31"/>
      <c r="B268" s="91"/>
      <c r="C268" s="31"/>
      <c r="D268" s="30"/>
      <c r="E268" s="30"/>
      <c r="F268" s="30"/>
      <c r="G268" s="30"/>
      <c r="H268" s="30"/>
      <c r="I268" s="30"/>
      <c r="J268" s="30"/>
      <c r="K268" s="30"/>
      <c r="L268" s="30"/>
      <c r="M268" s="30"/>
      <c r="N268" s="30"/>
      <c r="O268" s="30"/>
      <c r="P268" s="30"/>
      <c r="Q268" s="30"/>
      <c r="R268" s="30"/>
      <c r="S268" s="30"/>
      <c r="T268" s="30"/>
      <c r="U268" s="30"/>
    </row>
    <row r="269" spans="1:21" ht="30" customHeight="1" x14ac:dyDescent="0.25">
      <c r="A269" s="31"/>
      <c r="B269" s="91"/>
      <c r="C269" s="31"/>
      <c r="D269" s="30"/>
      <c r="E269" s="30"/>
      <c r="F269" s="30"/>
      <c r="G269" s="30"/>
      <c r="H269" s="30"/>
      <c r="I269" s="30"/>
      <c r="J269" s="30"/>
      <c r="K269" s="30"/>
      <c r="L269" s="30"/>
      <c r="M269" s="30"/>
      <c r="N269" s="30"/>
      <c r="O269" s="30"/>
      <c r="P269" s="30"/>
      <c r="Q269" s="30"/>
      <c r="R269" s="30"/>
      <c r="S269" s="30"/>
      <c r="T269" s="30"/>
      <c r="U269" s="30"/>
    </row>
    <row r="270" spans="1:21" ht="30" customHeight="1" x14ac:dyDescent="0.25">
      <c r="A270" s="31"/>
      <c r="B270" s="91"/>
      <c r="C270" s="31"/>
      <c r="D270" s="30"/>
      <c r="E270" s="30"/>
      <c r="F270" s="30"/>
      <c r="G270" s="30"/>
      <c r="H270" s="30"/>
      <c r="I270" s="30"/>
      <c r="J270" s="30"/>
      <c r="K270" s="30"/>
      <c r="L270" s="30"/>
      <c r="M270" s="30"/>
      <c r="N270" s="30"/>
      <c r="O270" s="30"/>
      <c r="P270" s="30"/>
      <c r="Q270" s="30"/>
      <c r="R270" s="30"/>
      <c r="S270" s="30"/>
      <c r="T270" s="30"/>
      <c r="U270" s="30"/>
    </row>
    <row r="271" spans="1:21" ht="30" customHeight="1" x14ac:dyDescent="0.25">
      <c r="A271" s="31"/>
      <c r="B271" s="91"/>
      <c r="C271" s="31"/>
      <c r="D271" s="30"/>
      <c r="E271" s="30"/>
      <c r="F271" s="30"/>
      <c r="G271" s="30"/>
      <c r="H271" s="30"/>
      <c r="I271" s="30"/>
      <c r="J271" s="30"/>
      <c r="K271" s="30"/>
      <c r="L271" s="30"/>
      <c r="M271" s="30"/>
      <c r="N271" s="30"/>
      <c r="O271" s="30"/>
      <c r="P271" s="30"/>
      <c r="Q271" s="30"/>
      <c r="R271" s="30"/>
      <c r="S271" s="30"/>
      <c r="T271" s="30"/>
      <c r="U271" s="30"/>
    </row>
    <row r="272" spans="1:21" ht="30" customHeight="1" x14ac:dyDescent="0.25">
      <c r="A272" s="31"/>
      <c r="B272" s="91"/>
      <c r="C272" s="31"/>
      <c r="D272" s="30"/>
      <c r="E272" s="30"/>
      <c r="F272" s="30"/>
      <c r="G272" s="30"/>
      <c r="H272" s="30"/>
      <c r="I272" s="30"/>
      <c r="J272" s="30"/>
      <c r="K272" s="30"/>
      <c r="L272" s="30"/>
      <c r="M272" s="30"/>
      <c r="N272" s="30"/>
      <c r="O272" s="30"/>
      <c r="P272" s="30"/>
      <c r="Q272" s="30"/>
      <c r="R272" s="30"/>
      <c r="S272" s="30"/>
      <c r="T272" s="30"/>
      <c r="U272" s="30"/>
    </row>
    <row r="273" spans="1:21" ht="30" customHeight="1" x14ac:dyDescent="0.25">
      <c r="A273" s="31"/>
      <c r="B273" s="91"/>
      <c r="C273" s="31"/>
      <c r="D273" s="30"/>
      <c r="E273" s="30"/>
      <c r="F273" s="30"/>
      <c r="G273" s="30"/>
      <c r="H273" s="30"/>
      <c r="I273" s="30"/>
      <c r="J273" s="30"/>
      <c r="K273" s="30"/>
      <c r="L273" s="30"/>
      <c r="M273" s="30"/>
      <c r="N273" s="30"/>
      <c r="O273" s="30"/>
      <c r="P273" s="30"/>
      <c r="Q273" s="30"/>
      <c r="R273" s="30"/>
      <c r="S273" s="30"/>
      <c r="T273" s="30"/>
      <c r="U273" s="30"/>
    </row>
    <row r="274" spans="1:21" ht="30" customHeight="1" x14ac:dyDescent="0.25">
      <c r="A274" s="31"/>
      <c r="B274" s="91"/>
      <c r="C274" s="31"/>
      <c r="D274" s="30"/>
      <c r="E274" s="30"/>
      <c r="F274" s="30"/>
      <c r="G274" s="30"/>
      <c r="H274" s="30"/>
      <c r="I274" s="30"/>
      <c r="J274" s="30"/>
      <c r="K274" s="30"/>
      <c r="L274" s="30"/>
      <c r="M274" s="30"/>
      <c r="N274" s="30"/>
      <c r="O274" s="30"/>
      <c r="P274" s="30"/>
      <c r="Q274" s="30"/>
      <c r="R274" s="30"/>
      <c r="S274" s="30"/>
      <c r="T274" s="30"/>
      <c r="U274" s="30"/>
    </row>
    <row r="275" spans="1:21" ht="30" customHeight="1" x14ac:dyDescent="0.25">
      <c r="A275" s="31"/>
      <c r="B275" s="91"/>
      <c r="C275" s="31"/>
      <c r="D275" s="30"/>
      <c r="E275" s="30"/>
      <c r="F275" s="30"/>
      <c r="G275" s="30"/>
      <c r="H275" s="30"/>
      <c r="I275" s="30"/>
      <c r="J275" s="30"/>
      <c r="K275" s="30"/>
      <c r="L275" s="30"/>
      <c r="M275" s="30"/>
      <c r="N275" s="30"/>
      <c r="O275" s="30"/>
      <c r="P275" s="30"/>
      <c r="Q275" s="30"/>
      <c r="R275" s="30"/>
      <c r="S275" s="30"/>
      <c r="T275" s="30"/>
      <c r="U275" s="30"/>
    </row>
    <row r="276" spans="1:21" ht="30" customHeight="1" x14ac:dyDescent="0.25">
      <c r="A276" s="31"/>
      <c r="B276" s="91"/>
      <c r="C276" s="31"/>
      <c r="D276" s="30"/>
      <c r="E276" s="30"/>
      <c r="F276" s="30"/>
      <c r="G276" s="30"/>
      <c r="H276" s="30"/>
      <c r="I276" s="30"/>
      <c r="J276" s="30"/>
      <c r="K276" s="30"/>
      <c r="L276" s="30"/>
      <c r="M276" s="30"/>
      <c r="N276" s="30"/>
      <c r="O276" s="30"/>
      <c r="P276" s="30"/>
      <c r="Q276" s="30"/>
      <c r="R276" s="30"/>
      <c r="S276" s="30"/>
      <c r="T276" s="30"/>
      <c r="U276" s="30"/>
    </row>
    <row r="277" spans="1:21" ht="30" customHeight="1" x14ac:dyDescent="0.25">
      <c r="A277" s="31"/>
      <c r="B277" s="91"/>
      <c r="C277" s="31"/>
      <c r="D277" s="30"/>
      <c r="E277" s="30"/>
      <c r="F277" s="30"/>
      <c r="G277" s="30"/>
      <c r="H277" s="30"/>
      <c r="I277" s="30"/>
      <c r="J277" s="30"/>
      <c r="K277" s="30"/>
      <c r="L277" s="30"/>
      <c r="M277" s="30"/>
      <c r="N277" s="30"/>
      <c r="O277" s="30"/>
      <c r="P277" s="30"/>
      <c r="Q277" s="30"/>
      <c r="R277" s="30"/>
      <c r="S277" s="30"/>
      <c r="T277" s="30"/>
      <c r="U277" s="30"/>
    </row>
    <row r="278" spans="1:21" ht="30" customHeight="1" x14ac:dyDescent="0.25">
      <c r="A278" s="31"/>
      <c r="B278" s="91"/>
      <c r="C278" s="31"/>
      <c r="D278" s="30"/>
      <c r="E278" s="30"/>
      <c r="F278" s="30"/>
      <c r="G278" s="30"/>
      <c r="H278" s="30"/>
      <c r="I278" s="30"/>
      <c r="J278" s="30"/>
      <c r="K278" s="30"/>
      <c r="L278" s="30"/>
      <c r="M278" s="30"/>
      <c r="N278" s="30"/>
      <c r="O278" s="30"/>
      <c r="P278" s="30"/>
      <c r="Q278" s="30"/>
      <c r="R278" s="30"/>
      <c r="S278" s="30"/>
      <c r="T278" s="30"/>
      <c r="U278" s="30"/>
    </row>
    <row r="279" spans="1:21" ht="30" customHeight="1" x14ac:dyDescent="0.25">
      <c r="A279" s="31"/>
      <c r="B279" s="91"/>
      <c r="C279" s="31"/>
      <c r="D279" s="30"/>
      <c r="E279" s="30"/>
      <c r="F279" s="30"/>
      <c r="G279" s="30"/>
      <c r="H279" s="30"/>
      <c r="I279" s="30"/>
      <c r="J279" s="30"/>
      <c r="K279" s="30"/>
      <c r="L279" s="30"/>
      <c r="M279" s="30"/>
      <c r="N279" s="30"/>
      <c r="O279" s="30"/>
      <c r="P279" s="30"/>
      <c r="Q279" s="30"/>
      <c r="R279" s="30"/>
      <c r="S279" s="30"/>
      <c r="T279" s="30"/>
      <c r="U279" s="30"/>
    </row>
    <row r="280" spans="1:21" ht="30" customHeight="1" x14ac:dyDescent="0.25">
      <c r="A280" s="31"/>
      <c r="B280" s="91"/>
      <c r="C280" s="31"/>
      <c r="D280" s="30"/>
      <c r="E280" s="30"/>
      <c r="F280" s="30"/>
      <c r="G280" s="30"/>
      <c r="H280" s="30"/>
      <c r="I280" s="30"/>
      <c r="J280" s="30"/>
      <c r="K280" s="30"/>
      <c r="L280" s="30"/>
      <c r="M280" s="30"/>
      <c r="N280" s="30"/>
      <c r="O280" s="30"/>
      <c r="P280" s="30"/>
      <c r="Q280" s="30"/>
      <c r="R280" s="30"/>
      <c r="S280" s="30"/>
      <c r="T280" s="30"/>
      <c r="U280" s="30"/>
    </row>
    <row r="281" spans="1:21" ht="30" customHeight="1" x14ac:dyDescent="0.25">
      <c r="A281" s="31"/>
      <c r="B281" s="91"/>
      <c r="C281" s="31"/>
      <c r="D281" s="30"/>
      <c r="E281" s="30"/>
      <c r="F281" s="30"/>
      <c r="G281" s="30"/>
      <c r="H281" s="30"/>
      <c r="I281" s="30"/>
      <c r="J281" s="30"/>
      <c r="K281" s="30"/>
      <c r="L281" s="30"/>
      <c r="M281" s="30"/>
      <c r="N281" s="30"/>
      <c r="O281" s="30"/>
      <c r="P281" s="30"/>
      <c r="Q281" s="30"/>
      <c r="R281" s="30"/>
      <c r="S281" s="30"/>
      <c r="T281" s="30"/>
      <c r="U281" s="30"/>
    </row>
    <row r="282" spans="1:21" ht="30" customHeight="1" x14ac:dyDescent="0.25">
      <c r="A282" s="31"/>
      <c r="B282" s="91"/>
      <c r="C282" s="31"/>
      <c r="D282" s="30"/>
      <c r="E282" s="30"/>
      <c r="F282" s="30"/>
      <c r="G282" s="30"/>
      <c r="H282" s="30"/>
      <c r="I282" s="30"/>
      <c r="J282" s="30"/>
      <c r="K282" s="30"/>
      <c r="L282" s="30"/>
      <c r="M282" s="30"/>
      <c r="N282" s="30"/>
      <c r="O282" s="30"/>
      <c r="P282" s="30"/>
      <c r="Q282" s="30"/>
      <c r="R282" s="30"/>
      <c r="S282" s="30"/>
      <c r="T282" s="30"/>
      <c r="U282" s="30"/>
    </row>
    <row r="283" spans="1:21" ht="30" customHeight="1" x14ac:dyDescent="0.25">
      <c r="A283" s="31"/>
      <c r="B283" s="91"/>
      <c r="C283" s="31"/>
      <c r="D283" s="30"/>
      <c r="E283" s="30"/>
      <c r="F283" s="30"/>
      <c r="G283" s="30"/>
      <c r="H283" s="30"/>
      <c r="I283" s="30"/>
      <c r="J283" s="30"/>
      <c r="K283" s="30"/>
      <c r="L283" s="30"/>
      <c r="M283" s="30"/>
      <c r="N283" s="30"/>
      <c r="O283" s="30"/>
      <c r="P283" s="30"/>
      <c r="Q283" s="30"/>
      <c r="R283" s="30"/>
      <c r="S283" s="30"/>
      <c r="T283" s="30"/>
      <c r="U283" s="30"/>
    </row>
    <row r="284" spans="1:21" ht="30" customHeight="1" x14ac:dyDescent="0.25">
      <c r="A284" s="31"/>
      <c r="B284" s="91"/>
      <c r="C284" s="31"/>
      <c r="D284" s="30"/>
      <c r="E284" s="30"/>
      <c r="F284" s="30"/>
      <c r="G284" s="30"/>
      <c r="H284" s="30"/>
      <c r="I284" s="30"/>
      <c r="J284" s="30"/>
      <c r="K284" s="30"/>
      <c r="L284" s="30"/>
      <c r="M284" s="30"/>
      <c r="N284" s="30"/>
      <c r="O284" s="30"/>
      <c r="P284" s="30"/>
      <c r="Q284" s="30"/>
      <c r="R284" s="30"/>
      <c r="S284" s="30"/>
      <c r="T284" s="30"/>
      <c r="U284" s="30"/>
    </row>
    <row r="285" spans="1:21" ht="30" customHeight="1" x14ac:dyDescent="0.25">
      <c r="A285" s="31"/>
      <c r="B285" s="91"/>
      <c r="C285" s="31"/>
      <c r="D285" s="30"/>
      <c r="E285" s="30"/>
      <c r="F285" s="30"/>
      <c r="G285" s="30"/>
      <c r="H285" s="30"/>
      <c r="I285" s="30"/>
      <c r="J285" s="30"/>
      <c r="K285" s="30"/>
      <c r="L285" s="30"/>
      <c r="M285" s="30"/>
      <c r="N285" s="30"/>
      <c r="O285" s="30"/>
      <c r="P285" s="30"/>
      <c r="Q285" s="30"/>
      <c r="R285" s="30"/>
      <c r="S285" s="30"/>
      <c r="T285" s="30"/>
      <c r="U285" s="30"/>
    </row>
    <row r="286" spans="1:21" ht="30" customHeight="1" x14ac:dyDescent="0.25">
      <c r="A286" s="31"/>
      <c r="B286" s="91"/>
      <c r="C286" s="31"/>
      <c r="D286" s="30"/>
      <c r="E286" s="30"/>
      <c r="F286" s="30"/>
      <c r="G286" s="30"/>
      <c r="H286" s="30"/>
      <c r="I286" s="30"/>
      <c r="J286" s="30"/>
      <c r="K286" s="30"/>
      <c r="L286" s="30"/>
      <c r="M286" s="30"/>
      <c r="N286" s="30"/>
      <c r="O286" s="30"/>
      <c r="P286" s="30"/>
      <c r="Q286" s="30"/>
      <c r="R286" s="30"/>
      <c r="S286" s="30"/>
      <c r="T286" s="30"/>
      <c r="U286" s="30"/>
    </row>
    <row r="287" spans="1:21" ht="30" customHeight="1" x14ac:dyDescent="0.25">
      <c r="A287" s="31"/>
      <c r="B287" s="91"/>
      <c r="C287" s="31"/>
      <c r="D287" s="30"/>
      <c r="E287" s="30"/>
      <c r="F287" s="30"/>
      <c r="G287" s="30"/>
      <c r="H287" s="30"/>
      <c r="I287" s="30"/>
      <c r="J287" s="30"/>
      <c r="K287" s="30"/>
      <c r="L287" s="30"/>
      <c r="M287" s="30"/>
      <c r="N287" s="30"/>
      <c r="O287" s="30"/>
      <c r="P287" s="30"/>
      <c r="Q287" s="30"/>
      <c r="R287" s="30"/>
      <c r="S287" s="30"/>
      <c r="T287" s="30"/>
      <c r="U287" s="30"/>
    </row>
    <row r="288" spans="1:21" ht="30" customHeight="1" x14ac:dyDescent="0.25">
      <c r="A288" s="31"/>
      <c r="B288" s="91"/>
      <c r="C288" s="31"/>
      <c r="D288" s="30"/>
      <c r="E288" s="30"/>
      <c r="F288" s="30"/>
      <c r="G288" s="30"/>
      <c r="H288" s="30"/>
      <c r="I288" s="30"/>
      <c r="J288" s="30"/>
      <c r="K288" s="30"/>
      <c r="L288" s="30"/>
      <c r="M288" s="30"/>
      <c r="N288" s="30"/>
      <c r="O288" s="30"/>
      <c r="P288" s="30"/>
      <c r="Q288" s="30"/>
      <c r="R288" s="30"/>
      <c r="S288" s="30"/>
      <c r="T288" s="30"/>
      <c r="U288" s="30"/>
    </row>
    <row r="289" spans="1:21" ht="30" customHeight="1" x14ac:dyDescent="0.25">
      <c r="A289" s="31"/>
      <c r="B289" s="91"/>
      <c r="C289" s="31"/>
      <c r="D289" s="30"/>
      <c r="E289" s="30"/>
      <c r="F289" s="30"/>
      <c r="G289" s="30"/>
      <c r="H289" s="30"/>
      <c r="I289" s="30"/>
      <c r="J289" s="30"/>
      <c r="K289" s="30"/>
      <c r="L289" s="30"/>
      <c r="M289" s="30"/>
      <c r="N289" s="30"/>
      <c r="O289" s="30"/>
      <c r="P289" s="30"/>
      <c r="Q289" s="30"/>
      <c r="R289" s="30"/>
      <c r="S289" s="30"/>
      <c r="T289" s="30"/>
      <c r="U289" s="30"/>
    </row>
    <row r="290" spans="1:21" ht="30" customHeight="1" x14ac:dyDescent="0.25">
      <c r="A290" s="31"/>
      <c r="B290" s="91"/>
      <c r="C290" s="31"/>
      <c r="D290" s="30"/>
      <c r="E290" s="30"/>
      <c r="F290" s="30"/>
      <c r="G290" s="30"/>
      <c r="H290" s="30"/>
      <c r="I290" s="30"/>
      <c r="J290" s="30"/>
      <c r="K290" s="30"/>
      <c r="L290" s="30"/>
      <c r="M290" s="30"/>
      <c r="N290" s="30"/>
      <c r="O290" s="30"/>
      <c r="P290" s="30"/>
      <c r="Q290" s="30"/>
      <c r="R290" s="30"/>
      <c r="S290" s="30"/>
      <c r="T290" s="30"/>
      <c r="U290" s="30"/>
    </row>
    <row r="291" spans="1:21" ht="30" customHeight="1" x14ac:dyDescent="0.25">
      <c r="A291" s="31"/>
      <c r="B291" s="91"/>
      <c r="C291" s="31"/>
      <c r="D291" s="30"/>
      <c r="E291" s="30"/>
      <c r="F291" s="30"/>
      <c r="G291" s="30"/>
      <c r="H291" s="30"/>
      <c r="I291" s="30"/>
      <c r="J291" s="30"/>
      <c r="K291" s="30"/>
      <c r="L291" s="30"/>
      <c r="M291" s="30"/>
      <c r="N291" s="30"/>
      <c r="O291" s="30"/>
      <c r="P291" s="30"/>
      <c r="Q291" s="30"/>
      <c r="R291" s="30"/>
      <c r="S291" s="30"/>
      <c r="T291" s="30"/>
      <c r="U291" s="30"/>
    </row>
    <row r="292" spans="1:21" ht="30" customHeight="1" x14ac:dyDescent="0.25">
      <c r="A292" s="31"/>
      <c r="B292" s="91"/>
      <c r="C292" s="31"/>
      <c r="D292" s="30"/>
      <c r="E292" s="30"/>
      <c r="F292" s="30"/>
      <c r="G292" s="30"/>
      <c r="H292" s="30"/>
      <c r="I292" s="30"/>
      <c r="J292" s="30"/>
      <c r="K292" s="30"/>
      <c r="L292" s="30"/>
      <c r="M292" s="30"/>
      <c r="N292" s="30"/>
      <c r="O292" s="30"/>
      <c r="P292" s="30"/>
      <c r="Q292" s="30"/>
      <c r="R292" s="30"/>
      <c r="S292" s="30"/>
      <c r="T292" s="30"/>
      <c r="U292" s="30"/>
    </row>
    <row r="293" spans="1:21" x14ac:dyDescent="0.25">
      <c r="A293" s="31"/>
      <c r="B293" s="91"/>
      <c r="C293" s="31"/>
      <c r="D293" s="30"/>
      <c r="E293" s="30"/>
      <c r="F293" s="30"/>
      <c r="G293" s="30"/>
      <c r="H293" s="30"/>
      <c r="I293" s="30"/>
      <c r="J293" s="30"/>
      <c r="K293" s="30"/>
      <c r="L293" s="30"/>
      <c r="M293" s="30"/>
      <c r="N293" s="30"/>
      <c r="O293" s="30"/>
      <c r="P293" s="30"/>
      <c r="Q293" s="30"/>
      <c r="R293" s="30"/>
      <c r="S293" s="30"/>
      <c r="T293" s="30"/>
      <c r="U293" s="30"/>
    </row>
    <row r="294" spans="1:21" x14ac:dyDescent="0.25">
      <c r="A294" s="31"/>
      <c r="B294" s="91"/>
      <c r="C294" s="31"/>
      <c r="D294" s="30"/>
      <c r="E294" s="30"/>
      <c r="F294" s="30"/>
      <c r="G294" s="30"/>
      <c r="H294" s="30"/>
      <c r="I294" s="30"/>
      <c r="J294" s="30"/>
      <c r="K294" s="30"/>
      <c r="L294" s="30"/>
      <c r="M294" s="30"/>
      <c r="N294" s="30"/>
      <c r="O294" s="30"/>
      <c r="P294" s="30"/>
      <c r="Q294" s="30"/>
      <c r="R294" s="30"/>
      <c r="S294" s="30"/>
      <c r="T294" s="30"/>
      <c r="U294" s="30"/>
    </row>
    <row r="295" spans="1:21" x14ac:dyDescent="0.25">
      <c r="A295" s="31"/>
      <c r="B295" s="91"/>
      <c r="C295" s="31"/>
      <c r="D295" s="30"/>
      <c r="E295" s="30"/>
      <c r="F295" s="30"/>
      <c r="G295" s="30"/>
      <c r="H295" s="30"/>
      <c r="I295" s="30"/>
      <c r="J295" s="30"/>
      <c r="K295" s="30"/>
      <c r="L295" s="30"/>
      <c r="M295" s="30"/>
      <c r="N295" s="30"/>
      <c r="O295" s="30"/>
      <c r="P295" s="30"/>
      <c r="Q295" s="30"/>
      <c r="R295" s="30"/>
      <c r="S295" s="30"/>
      <c r="T295" s="30"/>
      <c r="U295" s="30"/>
    </row>
    <row r="296" spans="1:21" x14ac:dyDescent="0.25">
      <c r="A296" s="31"/>
      <c r="B296" s="91"/>
      <c r="C296" s="31"/>
      <c r="D296" s="30"/>
      <c r="E296" s="30"/>
      <c r="F296" s="30"/>
      <c r="G296" s="30"/>
      <c r="H296" s="30"/>
      <c r="I296" s="30"/>
      <c r="J296" s="30"/>
      <c r="K296" s="30"/>
      <c r="L296" s="30"/>
      <c r="M296" s="30"/>
      <c r="N296" s="30"/>
      <c r="O296" s="30"/>
      <c r="P296" s="30"/>
      <c r="Q296" s="30"/>
      <c r="R296" s="30"/>
      <c r="S296" s="30"/>
      <c r="T296" s="30"/>
      <c r="U296" s="30"/>
    </row>
    <row r="297" spans="1:21" x14ac:dyDescent="0.25">
      <c r="A297" s="31"/>
      <c r="B297" s="91"/>
      <c r="C297" s="31"/>
      <c r="D297" s="30"/>
      <c r="E297" s="30"/>
      <c r="F297" s="30"/>
      <c r="G297" s="30"/>
      <c r="H297" s="30"/>
      <c r="I297" s="30"/>
      <c r="J297" s="30"/>
      <c r="K297" s="30"/>
      <c r="L297" s="30"/>
      <c r="M297" s="30"/>
      <c r="N297" s="30"/>
      <c r="O297" s="30"/>
      <c r="P297" s="30"/>
      <c r="Q297" s="30"/>
      <c r="R297" s="30"/>
      <c r="S297" s="30"/>
      <c r="T297" s="30"/>
      <c r="U297" s="30"/>
    </row>
    <row r="298" spans="1:21" x14ac:dyDescent="0.25">
      <c r="A298" s="31"/>
      <c r="B298" s="91"/>
      <c r="C298" s="31"/>
      <c r="D298" s="30"/>
      <c r="E298" s="30"/>
      <c r="F298" s="30"/>
      <c r="G298" s="30"/>
      <c r="H298" s="30"/>
      <c r="I298" s="30"/>
      <c r="J298" s="30"/>
      <c r="K298" s="30"/>
      <c r="L298" s="30"/>
      <c r="M298" s="30"/>
      <c r="N298" s="30"/>
      <c r="O298" s="30"/>
      <c r="P298" s="30"/>
      <c r="Q298" s="30"/>
      <c r="R298" s="30"/>
      <c r="S298" s="30"/>
      <c r="T298" s="30"/>
      <c r="U298" s="30"/>
    </row>
    <row r="299" spans="1:21" x14ac:dyDescent="0.25">
      <c r="A299" s="31"/>
      <c r="B299" s="91"/>
      <c r="C299" s="31"/>
      <c r="D299" s="30"/>
      <c r="E299" s="30"/>
      <c r="F299" s="30"/>
      <c r="G299" s="30"/>
      <c r="H299" s="30"/>
      <c r="I299" s="30"/>
      <c r="J299" s="30"/>
      <c r="K299" s="30"/>
      <c r="L299" s="30"/>
      <c r="M299" s="30"/>
      <c r="N299" s="30"/>
      <c r="O299" s="30"/>
      <c r="P299" s="30"/>
      <c r="Q299" s="30"/>
      <c r="R299" s="30"/>
      <c r="S299" s="30"/>
      <c r="T299" s="30"/>
      <c r="U299" s="30"/>
    </row>
    <row r="300" spans="1:21" x14ac:dyDescent="0.25">
      <c r="A300" s="31"/>
      <c r="B300" s="91"/>
      <c r="C300" s="31"/>
      <c r="D300" s="30"/>
      <c r="E300" s="30"/>
      <c r="F300" s="30"/>
      <c r="G300" s="30"/>
      <c r="H300" s="30"/>
      <c r="I300" s="30"/>
      <c r="J300" s="30"/>
      <c r="K300" s="30"/>
      <c r="L300" s="30"/>
      <c r="M300" s="30"/>
      <c r="N300" s="30"/>
      <c r="O300" s="30"/>
      <c r="P300" s="30"/>
      <c r="Q300" s="30"/>
      <c r="R300" s="30"/>
      <c r="S300" s="30"/>
      <c r="T300" s="30"/>
      <c r="U300" s="30"/>
    </row>
    <row r="301" spans="1:21" x14ac:dyDescent="0.25">
      <c r="A301" s="31"/>
      <c r="B301" s="91"/>
      <c r="C301" s="31"/>
      <c r="D301" s="30"/>
      <c r="E301" s="30"/>
      <c r="F301" s="30"/>
      <c r="G301" s="30"/>
      <c r="H301" s="30"/>
      <c r="I301" s="30"/>
      <c r="J301" s="30"/>
      <c r="K301" s="30"/>
      <c r="L301" s="30"/>
      <c r="M301" s="30"/>
      <c r="N301" s="30"/>
      <c r="O301" s="30"/>
      <c r="P301" s="30"/>
      <c r="Q301" s="30"/>
      <c r="R301" s="30"/>
      <c r="S301" s="30"/>
      <c r="T301" s="30"/>
      <c r="U301" s="30"/>
    </row>
    <row r="302" spans="1:21" x14ac:dyDescent="0.25">
      <c r="A302" s="31"/>
      <c r="B302" s="91"/>
      <c r="C302" s="31"/>
      <c r="D302" s="30"/>
      <c r="E302" s="30"/>
      <c r="F302" s="30"/>
      <c r="G302" s="30"/>
      <c r="H302" s="30"/>
      <c r="I302" s="30"/>
      <c r="J302" s="30"/>
      <c r="K302" s="30"/>
      <c r="L302" s="30"/>
      <c r="M302" s="30"/>
      <c r="N302" s="30"/>
      <c r="O302" s="30"/>
      <c r="P302" s="30"/>
      <c r="Q302" s="30"/>
      <c r="R302" s="30"/>
      <c r="S302" s="30"/>
      <c r="T302" s="30"/>
      <c r="U302" s="30"/>
    </row>
    <row r="303" spans="1:21" x14ac:dyDescent="0.25">
      <c r="A303" s="31"/>
      <c r="B303" s="91"/>
      <c r="C303" s="31"/>
      <c r="D303" s="30"/>
      <c r="E303" s="30"/>
      <c r="F303" s="30"/>
      <c r="G303" s="30"/>
      <c r="H303" s="30"/>
      <c r="I303" s="30"/>
      <c r="J303" s="30"/>
      <c r="K303" s="30"/>
      <c r="L303" s="30"/>
      <c r="M303" s="30"/>
      <c r="N303" s="30"/>
      <c r="O303" s="30"/>
      <c r="P303" s="30"/>
      <c r="Q303" s="30"/>
      <c r="R303" s="30"/>
      <c r="S303" s="30"/>
      <c r="T303" s="30"/>
      <c r="U303" s="30"/>
    </row>
    <row r="304" spans="1:21" x14ac:dyDescent="0.25">
      <c r="A304" s="31"/>
      <c r="B304" s="91"/>
      <c r="C304" s="31"/>
      <c r="D304" s="30"/>
      <c r="E304" s="30"/>
      <c r="F304" s="30"/>
      <c r="G304" s="30"/>
      <c r="H304" s="30"/>
      <c r="I304" s="30"/>
      <c r="J304" s="30"/>
      <c r="K304" s="30"/>
      <c r="L304" s="30"/>
      <c r="M304" s="30"/>
      <c r="N304" s="30"/>
      <c r="O304" s="30"/>
      <c r="P304" s="30"/>
      <c r="Q304" s="30"/>
      <c r="R304" s="30"/>
      <c r="S304" s="30"/>
      <c r="T304" s="30"/>
      <c r="U304" s="30"/>
    </row>
    <row r="305" spans="1:21" x14ac:dyDescent="0.25">
      <c r="A305" s="31"/>
      <c r="B305" s="91"/>
      <c r="C305" s="31"/>
      <c r="D305" s="30"/>
      <c r="E305" s="30"/>
      <c r="F305" s="30"/>
      <c r="G305" s="30"/>
      <c r="H305" s="30"/>
      <c r="I305" s="30"/>
      <c r="J305" s="30"/>
      <c r="K305" s="30"/>
      <c r="L305" s="30"/>
      <c r="M305" s="30"/>
      <c r="N305" s="30"/>
      <c r="O305" s="30"/>
      <c r="P305" s="30"/>
      <c r="Q305" s="30"/>
      <c r="R305" s="30"/>
      <c r="S305" s="30"/>
      <c r="T305" s="30"/>
      <c r="U305" s="30"/>
    </row>
    <row r="306" spans="1:21" x14ac:dyDescent="0.25">
      <c r="A306" s="31"/>
      <c r="B306" s="91"/>
      <c r="C306" s="31"/>
      <c r="D306" s="30"/>
      <c r="E306" s="30"/>
      <c r="F306" s="30"/>
      <c r="G306" s="30"/>
      <c r="H306" s="30"/>
      <c r="I306" s="30"/>
      <c r="J306" s="30"/>
      <c r="K306" s="30"/>
      <c r="L306" s="30"/>
      <c r="M306" s="30"/>
      <c r="N306" s="30"/>
      <c r="O306" s="30"/>
      <c r="P306" s="30"/>
      <c r="Q306" s="30"/>
      <c r="R306" s="30"/>
      <c r="S306" s="30"/>
      <c r="T306" s="30"/>
      <c r="U306" s="30"/>
    </row>
    <row r="307" spans="1:21" x14ac:dyDescent="0.25">
      <c r="A307" s="31"/>
      <c r="B307" s="91"/>
      <c r="C307" s="31"/>
      <c r="D307" s="30"/>
      <c r="E307" s="30"/>
      <c r="F307" s="30"/>
      <c r="G307" s="30"/>
      <c r="H307" s="30"/>
      <c r="I307" s="30"/>
      <c r="J307" s="30"/>
      <c r="K307" s="30"/>
      <c r="L307" s="30"/>
      <c r="M307" s="30"/>
      <c r="N307" s="30"/>
      <c r="O307" s="30"/>
      <c r="P307" s="30"/>
      <c r="Q307" s="30"/>
      <c r="R307" s="30"/>
      <c r="S307" s="30"/>
      <c r="T307" s="30"/>
      <c r="U307" s="30"/>
    </row>
    <row r="308" spans="1:21" x14ac:dyDescent="0.25">
      <c r="A308" s="31"/>
      <c r="B308" s="91"/>
      <c r="C308" s="31"/>
      <c r="D308" s="30"/>
      <c r="E308" s="30"/>
      <c r="F308" s="30"/>
      <c r="G308" s="30"/>
      <c r="H308" s="30"/>
      <c r="I308" s="30"/>
      <c r="J308" s="30"/>
      <c r="K308" s="30"/>
      <c r="L308" s="30"/>
      <c r="M308" s="30"/>
      <c r="N308" s="30"/>
      <c r="O308" s="30"/>
      <c r="P308" s="30"/>
      <c r="Q308" s="30"/>
      <c r="R308" s="30"/>
      <c r="S308" s="30"/>
      <c r="T308" s="30"/>
      <c r="U308" s="30"/>
    </row>
    <row r="309" spans="1:21" x14ac:dyDescent="0.25">
      <c r="A309" s="31"/>
      <c r="B309" s="91"/>
      <c r="C309" s="31"/>
      <c r="D309" s="30"/>
      <c r="E309" s="30"/>
      <c r="F309" s="30"/>
      <c r="G309" s="30"/>
      <c r="H309" s="30"/>
      <c r="I309" s="30"/>
      <c r="J309" s="30"/>
      <c r="K309" s="30"/>
      <c r="L309" s="30"/>
      <c r="M309" s="30"/>
      <c r="N309" s="30"/>
      <c r="O309" s="30"/>
      <c r="P309" s="30"/>
      <c r="Q309" s="30"/>
      <c r="R309" s="30"/>
      <c r="S309" s="30"/>
      <c r="T309" s="30"/>
      <c r="U309" s="30"/>
    </row>
    <row r="310" spans="1:21" x14ac:dyDescent="0.25">
      <c r="A310" s="31"/>
      <c r="B310" s="91"/>
      <c r="C310" s="31"/>
      <c r="D310" s="30"/>
      <c r="E310" s="30"/>
      <c r="F310" s="30"/>
      <c r="G310" s="30"/>
      <c r="H310" s="30"/>
      <c r="I310" s="30"/>
      <c r="J310" s="30"/>
      <c r="K310" s="30"/>
      <c r="L310" s="30"/>
      <c r="M310" s="30"/>
      <c r="N310" s="30"/>
      <c r="O310" s="30"/>
      <c r="P310" s="30"/>
      <c r="Q310" s="30"/>
      <c r="R310" s="30"/>
      <c r="S310" s="30"/>
      <c r="T310" s="30"/>
      <c r="U310" s="30"/>
    </row>
    <row r="311" spans="1:21" x14ac:dyDescent="0.25">
      <c r="A311" s="31"/>
      <c r="B311" s="91"/>
      <c r="C311" s="31"/>
      <c r="D311" s="30"/>
      <c r="E311" s="30"/>
      <c r="F311" s="30"/>
      <c r="G311" s="30"/>
      <c r="H311" s="30"/>
      <c r="I311" s="30"/>
      <c r="J311" s="30"/>
      <c r="K311" s="30"/>
      <c r="L311" s="30"/>
      <c r="M311" s="30"/>
      <c r="N311" s="30"/>
      <c r="O311" s="30"/>
      <c r="P311" s="30"/>
      <c r="Q311" s="30"/>
      <c r="R311" s="30"/>
      <c r="S311" s="30"/>
      <c r="T311" s="30"/>
      <c r="U311" s="30"/>
    </row>
    <row r="312" spans="1:21" x14ac:dyDescent="0.25">
      <c r="A312" s="31"/>
      <c r="B312" s="91"/>
      <c r="C312" s="31"/>
      <c r="D312" s="30"/>
      <c r="E312" s="30"/>
      <c r="F312" s="30"/>
      <c r="G312" s="30"/>
      <c r="H312" s="30"/>
      <c r="I312" s="30"/>
      <c r="J312" s="30"/>
      <c r="K312" s="30"/>
      <c r="L312" s="30"/>
      <c r="M312" s="30"/>
      <c r="N312" s="30"/>
      <c r="O312" s="30"/>
      <c r="P312" s="30"/>
      <c r="Q312" s="30"/>
      <c r="R312" s="30"/>
      <c r="S312" s="30"/>
      <c r="T312" s="30"/>
      <c r="U312" s="30"/>
    </row>
    <row r="313" spans="1:21" x14ac:dyDescent="0.25">
      <c r="A313" s="31"/>
      <c r="B313" s="91"/>
      <c r="C313" s="31"/>
      <c r="D313" s="30"/>
      <c r="E313" s="30"/>
      <c r="F313" s="30"/>
      <c r="G313" s="30"/>
      <c r="H313" s="30"/>
      <c r="I313" s="30"/>
      <c r="J313" s="30"/>
      <c r="K313" s="30"/>
      <c r="L313" s="30"/>
      <c r="M313" s="30"/>
      <c r="N313" s="30"/>
      <c r="O313" s="30"/>
      <c r="P313" s="30"/>
      <c r="Q313" s="30"/>
      <c r="R313" s="30"/>
      <c r="S313" s="30"/>
      <c r="T313" s="30"/>
      <c r="U313" s="30"/>
    </row>
    <row r="314" spans="1:21" x14ac:dyDescent="0.25">
      <c r="A314" s="31"/>
      <c r="B314" s="91"/>
      <c r="C314" s="31"/>
      <c r="D314" s="30"/>
      <c r="E314" s="30"/>
      <c r="F314" s="30"/>
      <c r="G314" s="30"/>
      <c r="H314" s="30"/>
      <c r="I314" s="30"/>
      <c r="J314" s="30"/>
      <c r="K314" s="30"/>
      <c r="L314" s="30"/>
      <c r="M314" s="30"/>
      <c r="N314" s="30"/>
      <c r="O314" s="30"/>
      <c r="P314" s="30"/>
      <c r="Q314" s="30"/>
      <c r="R314" s="30"/>
      <c r="S314" s="30"/>
      <c r="T314" s="30"/>
      <c r="U314" s="30"/>
    </row>
    <row r="315" spans="1:21" x14ac:dyDescent="0.25">
      <c r="A315" s="31"/>
      <c r="B315" s="91"/>
      <c r="C315" s="31"/>
      <c r="D315" s="30"/>
      <c r="E315" s="30"/>
      <c r="F315" s="30"/>
      <c r="G315" s="30"/>
      <c r="H315" s="30"/>
      <c r="I315" s="30"/>
      <c r="J315" s="30"/>
      <c r="K315" s="30"/>
      <c r="L315" s="30"/>
      <c r="M315" s="30"/>
      <c r="N315" s="30"/>
      <c r="O315" s="30"/>
      <c r="P315" s="30"/>
      <c r="Q315" s="30"/>
      <c r="R315" s="30"/>
      <c r="S315" s="30"/>
      <c r="T315" s="30"/>
      <c r="U315" s="30"/>
    </row>
    <row r="316" spans="1:21" x14ac:dyDescent="0.25">
      <c r="A316" s="31"/>
      <c r="B316" s="91"/>
      <c r="C316" s="31"/>
      <c r="D316" s="30"/>
      <c r="E316" s="30"/>
      <c r="F316" s="30"/>
      <c r="G316" s="30"/>
      <c r="H316" s="30"/>
      <c r="I316" s="30"/>
      <c r="J316" s="30"/>
      <c r="K316" s="30"/>
      <c r="L316" s="30"/>
      <c r="M316" s="30"/>
      <c r="N316" s="30"/>
      <c r="O316" s="30"/>
      <c r="P316" s="30"/>
      <c r="Q316" s="30"/>
      <c r="R316" s="30"/>
      <c r="S316" s="30"/>
      <c r="T316" s="30"/>
      <c r="U316" s="30"/>
    </row>
    <row r="317" spans="1:21" x14ac:dyDescent="0.25">
      <c r="A317" s="31"/>
      <c r="B317" s="91"/>
      <c r="C317" s="31"/>
      <c r="D317" s="30"/>
      <c r="E317" s="30"/>
      <c r="F317" s="30"/>
      <c r="G317" s="30"/>
      <c r="H317" s="30"/>
      <c r="I317" s="30"/>
      <c r="J317" s="30"/>
      <c r="K317" s="30"/>
      <c r="L317" s="30"/>
      <c r="M317" s="30"/>
      <c r="N317" s="30"/>
      <c r="O317" s="30"/>
      <c r="P317" s="30"/>
      <c r="Q317" s="30"/>
      <c r="R317" s="30"/>
      <c r="S317" s="30"/>
      <c r="T317" s="30"/>
      <c r="U317" s="30"/>
    </row>
    <row r="318" spans="1:21" x14ac:dyDescent="0.25">
      <c r="A318" s="31"/>
      <c r="B318" s="91"/>
      <c r="C318" s="31"/>
      <c r="D318" s="30"/>
      <c r="E318" s="30"/>
      <c r="F318" s="30"/>
      <c r="G318" s="30"/>
      <c r="H318" s="30"/>
      <c r="I318" s="30"/>
      <c r="J318" s="30"/>
      <c r="K318" s="30"/>
      <c r="L318" s="30"/>
      <c r="M318" s="30"/>
      <c r="N318" s="30"/>
      <c r="O318" s="30"/>
      <c r="P318" s="30"/>
      <c r="Q318" s="30"/>
      <c r="R318" s="30"/>
      <c r="S318" s="30"/>
      <c r="T318" s="30"/>
      <c r="U318" s="30"/>
    </row>
    <row r="319" spans="1:21" x14ac:dyDescent="0.25">
      <c r="A319" s="31"/>
      <c r="B319" s="91"/>
      <c r="C319" s="31"/>
      <c r="D319" s="30"/>
      <c r="E319" s="30"/>
      <c r="F319" s="30"/>
      <c r="G319" s="30"/>
      <c r="H319" s="30"/>
      <c r="I319" s="30"/>
      <c r="J319" s="30"/>
      <c r="K319" s="30"/>
      <c r="L319" s="30"/>
      <c r="M319" s="30"/>
      <c r="N319" s="30"/>
      <c r="O319" s="30"/>
      <c r="P319" s="30"/>
      <c r="Q319" s="30"/>
      <c r="R319" s="30"/>
      <c r="S319" s="30"/>
      <c r="T319" s="30"/>
      <c r="U319" s="30"/>
    </row>
    <row r="320" spans="1:21" x14ac:dyDescent="0.25">
      <c r="A320" s="31"/>
      <c r="B320" s="91"/>
      <c r="C320" s="31"/>
      <c r="D320" s="30"/>
      <c r="E320" s="30"/>
      <c r="F320" s="30"/>
      <c r="G320" s="30"/>
      <c r="H320" s="30"/>
      <c r="I320" s="30"/>
      <c r="J320" s="30"/>
      <c r="K320" s="30"/>
      <c r="L320" s="30"/>
      <c r="M320" s="30"/>
      <c r="N320" s="30"/>
      <c r="O320" s="30"/>
      <c r="P320" s="30"/>
      <c r="Q320" s="30"/>
      <c r="R320" s="30"/>
      <c r="S320" s="30"/>
      <c r="T320" s="30"/>
      <c r="U320" s="30"/>
    </row>
    <row r="321" spans="1:21" x14ac:dyDescent="0.25">
      <c r="A321" s="31"/>
      <c r="B321" s="91"/>
      <c r="C321" s="31"/>
      <c r="D321" s="30"/>
      <c r="E321" s="30"/>
      <c r="F321" s="30"/>
      <c r="G321" s="30"/>
      <c r="H321" s="30"/>
      <c r="I321" s="30"/>
      <c r="J321" s="30"/>
      <c r="K321" s="30"/>
      <c r="L321" s="30"/>
      <c r="M321" s="30"/>
      <c r="N321" s="30"/>
      <c r="O321" s="30"/>
      <c r="P321" s="30"/>
      <c r="Q321" s="30"/>
      <c r="R321" s="30"/>
      <c r="S321" s="30"/>
      <c r="T321" s="30"/>
      <c r="U321" s="30"/>
    </row>
    <row r="322" spans="1:21" x14ac:dyDescent="0.25">
      <c r="A322" s="31"/>
      <c r="B322" s="91"/>
      <c r="C322" s="31"/>
      <c r="D322" s="30"/>
      <c r="E322" s="30"/>
      <c r="F322" s="30"/>
      <c r="G322" s="30"/>
      <c r="H322" s="30"/>
      <c r="I322" s="30"/>
      <c r="J322" s="30"/>
      <c r="K322" s="30"/>
      <c r="L322" s="30"/>
      <c r="M322" s="30"/>
      <c r="N322" s="30"/>
      <c r="O322" s="30"/>
      <c r="P322" s="30"/>
      <c r="Q322" s="30"/>
      <c r="R322" s="30"/>
      <c r="S322" s="30"/>
      <c r="T322" s="30"/>
      <c r="U322" s="30"/>
    </row>
    <row r="323" spans="1:21" x14ac:dyDescent="0.25">
      <c r="A323" s="31"/>
      <c r="B323" s="91"/>
      <c r="C323" s="31"/>
      <c r="D323" s="30"/>
      <c r="E323" s="30"/>
      <c r="F323" s="30"/>
      <c r="G323" s="30"/>
      <c r="H323" s="30"/>
      <c r="I323" s="30"/>
      <c r="J323" s="30"/>
      <c r="K323" s="30"/>
      <c r="L323" s="30"/>
      <c r="M323" s="30"/>
      <c r="N323" s="30"/>
      <c r="O323" s="30"/>
      <c r="P323" s="30"/>
      <c r="Q323" s="30"/>
      <c r="R323" s="30"/>
      <c r="S323" s="30"/>
      <c r="T323" s="30"/>
      <c r="U323" s="30"/>
    </row>
    <row r="324" spans="1:21" x14ac:dyDescent="0.25">
      <c r="A324" s="31"/>
      <c r="B324" s="91"/>
      <c r="C324" s="31"/>
      <c r="D324" s="30"/>
      <c r="E324" s="30"/>
      <c r="F324" s="30"/>
      <c r="G324" s="30"/>
      <c r="H324" s="30"/>
      <c r="I324" s="30"/>
      <c r="J324" s="30"/>
      <c r="K324" s="30"/>
      <c r="L324" s="30"/>
      <c r="M324" s="30"/>
      <c r="N324" s="30"/>
      <c r="O324" s="30"/>
      <c r="P324" s="30"/>
      <c r="Q324" s="30"/>
      <c r="R324" s="30"/>
      <c r="S324" s="30"/>
      <c r="T324" s="30"/>
      <c r="U324" s="30"/>
    </row>
    <row r="325" spans="1:21" x14ac:dyDescent="0.25">
      <c r="A325" s="31"/>
      <c r="B325" s="91"/>
      <c r="C325" s="31"/>
      <c r="D325" s="30"/>
      <c r="E325" s="30"/>
      <c r="F325" s="30"/>
      <c r="G325" s="30"/>
      <c r="H325" s="30"/>
      <c r="I325" s="30"/>
      <c r="J325" s="30"/>
      <c r="K325" s="30"/>
      <c r="L325" s="30"/>
      <c r="M325" s="30"/>
      <c r="N325" s="30"/>
      <c r="O325" s="30"/>
      <c r="P325" s="30"/>
      <c r="Q325" s="30"/>
      <c r="R325" s="30"/>
      <c r="S325" s="30"/>
      <c r="T325" s="30"/>
      <c r="U325" s="30"/>
    </row>
    <row r="326" spans="1:21" x14ac:dyDescent="0.25">
      <c r="A326" s="31"/>
      <c r="B326" s="91"/>
      <c r="C326" s="31"/>
      <c r="D326" s="30"/>
      <c r="E326" s="30"/>
      <c r="F326" s="30"/>
      <c r="G326" s="30"/>
      <c r="H326" s="30"/>
      <c r="I326" s="30"/>
      <c r="J326" s="30"/>
      <c r="K326" s="30"/>
      <c r="L326" s="30"/>
      <c r="M326" s="30"/>
      <c r="N326" s="30"/>
      <c r="O326" s="30"/>
      <c r="P326" s="30"/>
      <c r="Q326" s="30"/>
      <c r="R326" s="30"/>
      <c r="S326" s="30"/>
      <c r="T326" s="30"/>
      <c r="U326" s="30"/>
    </row>
    <row r="327" spans="1:21" x14ac:dyDescent="0.25">
      <c r="A327" s="31"/>
      <c r="B327" s="91"/>
      <c r="C327" s="31"/>
      <c r="D327" s="30"/>
      <c r="E327" s="30"/>
      <c r="F327" s="30"/>
      <c r="G327" s="30"/>
      <c r="H327" s="30"/>
      <c r="I327" s="30"/>
      <c r="J327" s="30"/>
      <c r="K327" s="30"/>
      <c r="L327" s="30"/>
      <c r="M327" s="30"/>
      <c r="N327" s="30"/>
      <c r="O327" s="30"/>
      <c r="P327" s="30"/>
      <c r="Q327" s="30"/>
      <c r="R327" s="30"/>
      <c r="S327" s="30"/>
      <c r="T327" s="30"/>
      <c r="U327" s="30"/>
    </row>
    <row r="328" spans="1:21" x14ac:dyDescent="0.25">
      <c r="A328" s="31"/>
      <c r="B328" s="91"/>
      <c r="C328" s="31"/>
      <c r="D328" s="30"/>
      <c r="E328" s="30"/>
      <c r="F328" s="30"/>
      <c r="G328" s="30"/>
      <c r="H328" s="30"/>
      <c r="I328" s="30"/>
      <c r="J328" s="30"/>
      <c r="K328" s="30"/>
      <c r="L328" s="30"/>
      <c r="M328" s="30"/>
      <c r="N328" s="30"/>
      <c r="O328" s="30"/>
      <c r="P328" s="30"/>
      <c r="Q328" s="30"/>
      <c r="R328" s="30"/>
      <c r="S328" s="30"/>
      <c r="T328" s="30"/>
      <c r="U328" s="30"/>
    </row>
    <row r="329" spans="1:21" x14ac:dyDescent="0.25">
      <c r="A329" s="31"/>
      <c r="B329" s="31"/>
      <c r="C329" s="31"/>
      <c r="D329" s="30"/>
      <c r="E329" s="30"/>
      <c r="F329" s="30"/>
      <c r="G329" s="30"/>
      <c r="H329" s="30"/>
      <c r="I329" s="30"/>
      <c r="J329" s="30"/>
      <c r="K329" s="30"/>
      <c r="L329" s="30"/>
      <c r="M329" s="30"/>
      <c r="N329" s="30"/>
      <c r="O329" s="30"/>
      <c r="P329" s="30"/>
      <c r="Q329" s="30"/>
      <c r="R329" s="30"/>
      <c r="S329" s="30"/>
      <c r="T329" s="30"/>
      <c r="U329" s="30"/>
    </row>
    <row r="330" spans="1:21" x14ac:dyDescent="0.25">
      <c r="A330" s="31"/>
      <c r="B330" s="31"/>
      <c r="C330" s="31"/>
      <c r="D330" s="30"/>
      <c r="E330" s="30"/>
      <c r="F330" s="30"/>
      <c r="G330" s="30"/>
      <c r="H330" s="30"/>
      <c r="I330" s="30"/>
      <c r="J330" s="30"/>
      <c r="K330" s="30"/>
      <c r="L330" s="30"/>
      <c r="M330" s="30"/>
      <c r="N330" s="30"/>
      <c r="O330" s="30"/>
      <c r="P330" s="30"/>
      <c r="Q330" s="30"/>
      <c r="R330" s="30"/>
      <c r="S330" s="30"/>
      <c r="T330" s="30"/>
      <c r="U330" s="30"/>
    </row>
    <row r="331" spans="1:21" x14ac:dyDescent="0.25">
      <c r="A331" s="31"/>
      <c r="B331" s="31"/>
      <c r="C331" s="31"/>
      <c r="D331" s="30"/>
      <c r="E331" s="30"/>
      <c r="F331" s="30"/>
      <c r="G331" s="30"/>
      <c r="H331" s="30"/>
      <c r="I331" s="30"/>
      <c r="J331" s="30"/>
      <c r="K331" s="30"/>
      <c r="L331" s="30"/>
      <c r="M331" s="30"/>
      <c r="N331" s="30"/>
      <c r="O331" s="30"/>
      <c r="P331" s="30"/>
      <c r="Q331" s="30"/>
      <c r="R331" s="30"/>
      <c r="S331" s="30"/>
      <c r="T331" s="30"/>
      <c r="U331" s="30"/>
    </row>
    <row r="332" spans="1:21" x14ac:dyDescent="0.25">
      <c r="A332" s="31"/>
      <c r="B332" s="31"/>
      <c r="C332" s="31"/>
      <c r="D332" s="30"/>
      <c r="E332" s="30"/>
      <c r="F332" s="30"/>
      <c r="G332" s="30"/>
      <c r="H332" s="30"/>
      <c r="I332" s="30"/>
      <c r="J332" s="30"/>
      <c r="K332" s="30"/>
      <c r="L332" s="30"/>
      <c r="M332" s="30"/>
      <c r="N332" s="30"/>
      <c r="O332" s="30"/>
      <c r="P332" s="30"/>
      <c r="Q332" s="30"/>
      <c r="R332" s="30"/>
      <c r="S332" s="30"/>
      <c r="T332" s="30"/>
      <c r="U332" s="30"/>
    </row>
    <row r="333" spans="1:21" x14ac:dyDescent="0.25">
      <c r="A333" s="31"/>
      <c r="B333" s="31"/>
      <c r="C333" s="31"/>
      <c r="D333" s="30"/>
      <c r="E333" s="30"/>
      <c r="F333" s="30"/>
      <c r="G333" s="30"/>
      <c r="H333" s="30"/>
      <c r="I333" s="30"/>
      <c r="J333" s="30"/>
      <c r="K333" s="30"/>
      <c r="L333" s="30"/>
      <c r="M333" s="30"/>
      <c r="N333" s="30"/>
      <c r="O333" s="30"/>
      <c r="P333" s="30"/>
      <c r="Q333" s="30"/>
      <c r="R333" s="30"/>
      <c r="S333" s="30"/>
      <c r="T333" s="30"/>
      <c r="U333" s="30"/>
    </row>
    <row r="334" spans="1:21" x14ac:dyDescent="0.25">
      <c r="A334" s="31"/>
      <c r="B334" s="31"/>
      <c r="C334" s="31"/>
      <c r="D334" s="30"/>
      <c r="E334" s="30"/>
      <c r="F334" s="30"/>
      <c r="G334" s="30"/>
      <c r="H334" s="30"/>
      <c r="I334" s="30"/>
      <c r="J334" s="30"/>
      <c r="K334" s="30"/>
      <c r="L334" s="30"/>
      <c r="M334" s="30"/>
      <c r="N334" s="30"/>
      <c r="O334" s="30"/>
      <c r="P334" s="30"/>
      <c r="Q334" s="30"/>
      <c r="R334" s="30"/>
      <c r="S334" s="30"/>
      <c r="T334" s="30"/>
      <c r="U334" s="30"/>
    </row>
    <row r="335" spans="1:21" x14ac:dyDescent="0.25">
      <c r="A335" s="31"/>
      <c r="B335" s="31"/>
      <c r="C335" s="31"/>
      <c r="D335" s="30"/>
      <c r="E335" s="30"/>
      <c r="F335" s="30"/>
      <c r="G335" s="30"/>
      <c r="H335" s="30"/>
      <c r="I335" s="30"/>
      <c r="J335" s="30"/>
      <c r="K335" s="30"/>
      <c r="L335" s="30"/>
      <c r="M335" s="30"/>
      <c r="N335" s="30"/>
      <c r="O335" s="30"/>
      <c r="P335" s="30"/>
      <c r="Q335" s="30"/>
      <c r="R335" s="30"/>
      <c r="S335" s="30"/>
      <c r="T335" s="30"/>
      <c r="U335" s="30"/>
    </row>
    <row r="336" spans="1:21" x14ac:dyDescent="0.25">
      <c r="A336" s="31"/>
      <c r="B336" s="31"/>
      <c r="C336" s="31"/>
      <c r="D336" s="30"/>
      <c r="E336" s="30"/>
      <c r="F336" s="30"/>
      <c r="G336" s="30"/>
      <c r="H336" s="30"/>
      <c r="I336" s="30"/>
      <c r="J336" s="30"/>
      <c r="K336" s="30"/>
      <c r="L336" s="30"/>
      <c r="M336" s="30"/>
      <c r="N336" s="30"/>
      <c r="O336" s="30"/>
      <c r="P336" s="30"/>
      <c r="Q336" s="30"/>
      <c r="R336" s="30"/>
      <c r="S336" s="30"/>
      <c r="T336" s="30"/>
      <c r="U336" s="30"/>
    </row>
    <row r="337" spans="1:21" x14ac:dyDescent="0.25">
      <c r="A337" s="31"/>
      <c r="B337" s="31"/>
      <c r="C337" s="31"/>
      <c r="D337" s="30"/>
      <c r="E337" s="30"/>
      <c r="F337" s="30"/>
      <c r="G337" s="30"/>
      <c r="H337" s="30"/>
      <c r="I337" s="30"/>
      <c r="J337" s="30"/>
      <c r="K337" s="30"/>
      <c r="L337" s="30"/>
      <c r="M337" s="30"/>
      <c r="N337" s="30"/>
      <c r="O337" s="30"/>
      <c r="P337" s="30"/>
      <c r="Q337" s="30"/>
      <c r="R337" s="30"/>
      <c r="S337" s="30"/>
      <c r="T337" s="30"/>
      <c r="U337" s="30"/>
    </row>
    <row r="338" spans="1:21" x14ac:dyDescent="0.25">
      <c r="A338" s="31"/>
      <c r="B338" s="31"/>
      <c r="C338" s="31"/>
      <c r="D338" s="30"/>
      <c r="E338" s="30"/>
      <c r="F338" s="30"/>
      <c r="G338" s="30"/>
      <c r="H338" s="30"/>
      <c r="I338" s="30"/>
      <c r="J338" s="30"/>
      <c r="K338" s="30"/>
      <c r="L338" s="30"/>
      <c r="M338" s="30"/>
      <c r="N338" s="30"/>
      <c r="O338" s="30"/>
      <c r="P338" s="30"/>
      <c r="Q338" s="30"/>
      <c r="R338" s="30"/>
      <c r="S338" s="30"/>
      <c r="T338" s="30"/>
      <c r="U338" s="30"/>
    </row>
    <row r="339" spans="1:21" x14ac:dyDescent="0.25">
      <c r="A339" s="31"/>
      <c r="B339" s="31"/>
      <c r="C339" s="31"/>
      <c r="D339" s="30"/>
      <c r="E339" s="30"/>
      <c r="F339" s="30"/>
      <c r="G339" s="30"/>
      <c r="H339" s="30"/>
      <c r="I339" s="30"/>
      <c r="J339" s="30"/>
      <c r="K339" s="30"/>
      <c r="L339" s="30"/>
      <c r="M339" s="30"/>
      <c r="N339" s="30"/>
      <c r="O339" s="30"/>
      <c r="P339" s="30"/>
      <c r="Q339" s="30"/>
      <c r="R339" s="30"/>
      <c r="S339" s="30"/>
      <c r="T339" s="30"/>
      <c r="U339" s="30"/>
    </row>
    <row r="340" spans="1:21" x14ac:dyDescent="0.25">
      <c r="A340" s="31"/>
      <c r="B340" s="31"/>
      <c r="C340" s="31"/>
      <c r="D340" s="30"/>
      <c r="E340" s="30"/>
      <c r="F340" s="30"/>
      <c r="G340" s="30"/>
      <c r="H340" s="30"/>
      <c r="I340" s="30"/>
      <c r="J340" s="30"/>
      <c r="K340" s="30"/>
      <c r="L340" s="30"/>
      <c r="M340" s="30"/>
      <c r="N340" s="30"/>
      <c r="O340" s="30"/>
      <c r="P340" s="30"/>
      <c r="Q340" s="30"/>
      <c r="R340" s="30"/>
      <c r="S340" s="30"/>
      <c r="T340" s="30"/>
      <c r="U340" s="30"/>
    </row>
    <row r="341" spans="1:21" x14ac:dyDescent="0.25">
      <c r="A341" s="31"/>
      <c r="B341" s="31"/>
      <c r="C341" s="31"/>
      <c r="D341" s="30"/>
      <c r="E341" s="30"/>
      <c r="F341" s="30"/>
      <c r="G341" s="30"/>
      <c r="H341" s="30"/>
      <c r="I341" s="30"/>
      <c r="J341" s="30"/>
      <c r="K341" s="30"/>
      <c r="L341" s="30"/>
      <c r="M341" s="30"/>
      <c r="N341" s="30"/>
      <c r="O341" s="30"/>
      <c r="P341" s="30"/>
      <c r="Q341" s="30"/>
      <c r="R341" s="30"/>
      <c r="S341" s="30"/>
      <c r="T341" s="30"/>
      <c r="U341" s="30"/>
    </row>
    <row r="342" spans="1:21" x14ac:dyDescent="0.25">
      <c r="A342" s="31"/>
      <c r="B342" s="31"/>
      <c r="C342" s="31"/>
      <c r="D342" s="30"/>
      <c r="E342" s="30"/>
      <c r="F342" s="30"/>
      <c r="G342" s="30"/>
      <c r="H342" s="30"/>
      <c r="I342" s="30"/>
      <c r="J342" s="30"/>
      <c r="K342" s="30"/>
      <c r="L342" s="30"/>
      <c r="M342" s="30"/>
      <c r="N342" s="30"/>
      <c r="O342" s="30"/>
      <c r="P342" s="30"/>
      <c r="Q342" s="30"/>
      <c r="R342" s="30"/>
      <c r="S342" s="30"/>
      <c r="T342" s="30"/>
      <c r="U342" s="30"/>
    </row>
    <row r="343" spans="1:21" x14ac:dyDescent="0.25">
      <c r="A343" s="31"/>
      <c r="B343" s="31"/>
      <c r="C343" s="31"/>
      <c r="D343" s="30"/>
      <c r="E343" s="30"/>
      <c r="F343" s="30"/>
      <c r="G343" s="30"/>
      <c r="H343" s="30"/>
      <c r="I343" s="30"/>
      <c r="J343" s="30"/>
      <c r="K343" s="30"/>
      <c r="L343" s="30"/>
      <c r="M343" s="30"/>
      <c r="N343" s="30"/>
      <c r="O343" s="30"/>
      <c r="P343" s="30"/>
      <c r="Q343" s="30"/>
      <c r="R343" s="30"/>
      <c r="S343" s="30"/>
      <c r="T343" s="30"/>
      <c r="U343" s="30"/>
    </row>
    <row r="344" spans="1:21" x14ac:dyDescent="0.25">
      <c r="A344" s="31"/>
      <c r="B344" s="31"/>
      <c r="C344" s="31"/>
      <c r="D344" s="30"/>
      <c r="E344" s="30"/>
      <c r="F344" s="30"/>
      <c r="G344" s="30"/>
      <c r="H344" s="30"/>
      <c r="I344" s="30"/>
      <c r="J344" s="30"/>
      <c r="K344" s="30"/>
      <c r="L344" s="30"/>
      <c r="M344" s="30"/>
      <c r="N344" s="30"/>
      <c r="O344" s="30"/>
      <c r="P344" s="30"/>
      <c r="Q344" s="30"/>
      <c r="R344" s="30"/>
      <c r="S344" s="30"/>
      <c r="T344" s="30"/>
      <c r="U344" s="30"/>
    </row>
    <row r="345" spans="1:21" x14ac:dyDescent="0.25">
      <c r="A345" s="31"/>
      <c r="B345" s="31"/>
      <c r="C345" s="31"/>
      <c r="D345" s="30"/>
      <c r="E345" s="30"/>
      <c r="F345" s="30"/>
      <c r="G345" s="30"/>
      <c r="H345" s="30"/>
      <c r="I345" s="30"/>
      <c r="J345" s="30"/>
      <c r="K345" s="30"/>
      <c r="L345" s="30"/>
      <c r="M345" s="30"/>
      <c r="N345" s="30"/>
      <c r="O345" s="30"/>
      <c r="P345" s="30"/>
      <c r="Q345" s="30"/>
      <c r="R345" s="30"/>
      <c r="S345" s="30"/>
      <c r="T345" s="30"/>
      <c r="U345" s="30"/>
    </row>
    <row r="346" spans="1:21" x14ac:dyDescent="0.25">
      <c r="A346" s="31"/>
      <c r="B346" s="31"/>
      <c r="C346" s="31"/>
      <c r="D346" s="30"/>
      <c r="E346" s="30"/>
      <c r="F346" s="30"/>
      <c r="G346" s="30"/>
      <c r="H346" s="30"/>
      <c r="I346" s="30"/>
      <c r="J346" s="30"/>
      <c r="K346" s="30"/>
      <c r="L346" s="30"/>
      <c r="M346" s="30"/>
      <c r="N346" s="30"/>
      <c r="O346" s="30"/>
      <c r="P346" s="30"/>
      <c r="Q346" s="30"/>
      <c r="R346" s="30"/>
      <c r="S346" s="30"/>
      <c r="T346" s="30"/>
      <c r="U346" s="30"/>
    </row>
    <row r="347" spans="1:21" x14ac:dyDescent="0.25">
      <c r="A347" s="31"/>
      <c r="B347" s="31"/>
      <c r="C347" s="31"/>
      <c r="D347" s="30"/>
      <c r="E347" s="30"/>
      <c r="F347" s="30"/>
      <c r="G347" s="30"/>
      <c r="H347" s="30"/>
      <c r="I347" s="30"/>
      <c r="J347" s="30"/>
      <c r="K347" s="30"/>
      <c r="L347" s="30"/>
      <c r="M347" s="30"/>
      <c r="N347" s="30"/>
      <c r="O347" s="30"/>
      <c r="P347" s="30"/>
      <c r="Q347" s="30"/>
      <c r="R347" s="30"/>
      <c r="S347" s="30"/>
      <c r="T347" s="30"/>
      <c r="U347" s="30"/>
    </row>
    <row r="348" spans="1:21" x14ac:dyDescent="0.25">
      <c r="A348" s="31"/>
      <c r="B348" s="31"/>
      <c r="C348" s="31"/>
      <c r="D348" s="30"/>
      <c r="E348" s="30"/>
      <c r="F348" s="30"/>
      <c r="G348" s="30"/>
      <c r="H348" s="30"/>
      <c r="I348" s="30"/>
      <c r="J348" s="30"/>
      <c r="K348" s="30"/>
      <c r="L348" s="30"/>
      <c r="M348" s="30"/>
      <c r="N348" s="30"/>
      <c r="O348" s="30"/>
      <c r="P348" s="30"/>
      <c r="Q348" s="30"/>
      <c r="R348" s="30"/>
      <c r="S348" s="30"/>
      <c r="T348" s="30"/>
      <c r="U348" s="30"/>
    </row>
    <row r="349" spans="1:21" x14ac:dyDescent="0.25">
      <c r="A349" s="31"/>
      <c r="B349" s="31"/>
      <c r="C349" s="31"/>
      <c r="D349" s="30"/>
      <c r="E349" s="30"/>
      <c r="F349" s="30"/>
      <c r="G349" s="30"/>
      <c r="H349" s="30"/>
      <c r="I349" s="30"/>
      <c r="J349" s="30"/>
      <c r="K349" s="30"/>
      <c r="L349" s="30"/>
      <c r="M349" s="30"/>
      <c r="N349" s="30"/>
      <c r="O349" s="30"/>
      <c r="P349" s="30"/>
      <c r="Q349" s="30"/>
      <c r="R349" s="30"/>
      <c r="S349" s="30"/>
      <c r="T349" s="30"/>
      <c r="U349" s="30"/>
    </row>
    <row r="350" spans="1:21" x14ac:dyDescent="0.25">
      <c r="A350" s="31"/>
      <c r="B350" s="31"/>
      <c r="C350" s="31"/>
      <c r="D350" s="30"/>
      <c r="E350" s="30"/>
      <c r="F350" s="30"/>
      <c r="G350" s="30"/>
      <c r="H350" s="30"/>
      <c r="I350" s="30"/>
      <c r="J350" s="30"/>
      <c r="K350" s="30"/>
      <c r="L350" s="30"/>
      <c r="M350" s="30"/>
      <c r="N350" s="30"/>
      <c r="O350" s="30"/>
      <c r="P350" s="30"/>
      <c r="Q350" s="30"/>
      <c r="R350" s="30"/>
      <c r="S350" s="30"/>
      <c r="T350" s="30"/>
      <c r="U350" s="30"/>
    </row>
    <row r="351" spans="1:21" x14ac:dyDescent="0.25">
      <c r="A351" s="31"/>
      <c r="B351" s="31"/>
      <c r="C351" s="31"/>
      <c r="D351" s="30"/>
      <c r="E351" s="30"/>
      <c r="F351" s="30"/>
      <c r="G351" s="30"/>
      <c r="H351" s="30"/>
      <c r="I351" s="30"/>
      <c r="J351" s="30"/>
      <c r="K351" s="30"/>
      <c r="L351" s="30"/>
      <c r="M351" s="30"/>
      <c r="N351" s="30"/>
      <c r="O351" s="30"/>
      <c r="P351" s="30"/>
      <c r="Q351" s="30"/>
      <c r="R351" s="30"/>
      <c r="S351" s="30"/>
      <c r="T351" s="30"/>
      <c r="U351" s="30"/>
    </row>
    <row r="352" spans="1:21" x14ac:dyDescent="0.25">
      <c r="A352" s="31"/>
      <c r="B352" s="31"/>
      <c r="C352" s="31"/>
      <c r="D352" s="30"/>
      <c r="E352" s="30"/>
      <c r="F352" s="30"/>
      <c r="G352" s="30"/>
      <c r="H352" s="30"/>
      <c r="I352" s="30"/>
      <c r="J352" s="30"/>
      <c r="K352" s="30"/>
      <c r="L352" s="30"/>
      <c r="M352" s="30"/>
      <c r="N352" s="30"/>
      <c r="O352" s="30"/>
      <c r="P352" s="30"/>
      <c r="Q352" s="30"/>
      <c r="R352" s="30"/>
      <c r="S352" s="30"/>
      <c r="T352" s="30"/>
      <c r="U352" s="30"/>
    </row>
    <row r="353" spans="1:21" x14ac:dyDescent="0.25">
      <c r="A353" s="31"/>
      <c r="B353" s="31"/>
      <c r="C353" s="31"/>
      <c r="D353" s="30"/>
      <c r="E353" s="30"/>
      <c r="F353" s="30"/>
      <c r="G353" s="30"/>
      <c r="H353" s="30"/>
      <c r="I353" s="30"/>
      <c r="J353" s="30"/>
      <c r="K353" s="30"/>
      <c r="L353" s="30"/>
      <c r="M353" s="30"/>
      <c r="N353" s="30"/>
      <c r="O353" s="30"/>
      <c r="P353" s="30"/>
      <c r="Q353" s="30"/>
      <c r="R353" s="30"/>
      <c r="S353" s="30"/>
      <c r="T353" s="30"/>
      <c r="U353" s="30"/>
    </row>
    <row r="354" spans="1:21" x14ac:dyDescent="0.25">
      <c r="A354" s="31"/>
      <c r="B354" s="31"/>
      <c r="C354" s="31"/>
      <c r="D354" s="30"/>
      <c r="E354" s="30"/>
      <c r="F354" s="30"/>
      <c r="G354" s="30"/>
      <c r="H354" s="30"/>
      <c r="I354" s="30"/>
      <c r="J354" s="30"/>
      <c r="K354" s="30"/>
      <c r="L354" s="30"/>
      <c r="M354" s="30"/>
      <c r="N354" s="30"/>
      <c r="O354" s="30"/>
      <c r="P354" s="30"/>
      <c r="Q354" s="30"/>
      <c r="R354" s="30"/>
      <c r="S354" s="30"/>
      <c r="T354" s="30"/>
      <c r="U354" s="30"/>
    </row>
    <row r="355" spans="1:21" x14ac:dyDescent="0.25">
      <c r="A355" s="31"/>
      <c r="B355" s="31"/>
      <c r="C355" s="31"/>
      <c r="D355" s="30"/>
      <c r="E355" s="30"/>
      <c r="F355" s="30"/>
      <c r="G355" s="30"/>
      <c r="H355" s="30"/>
      <c r="I355" s="30"/>
      <c r="J355" s="30"/>
      <c r="K355" s="30"/>
      <c r="L355" s="30"/>
      <c r="M355" s="30"/>
      <c r="N355" s="30"/>
      <c r="O355" s="30"/>
      <c r="P355" s="30"/>
      <c r="Q355" s="30"/>
      <c r="R355" s="30"/>
      <c r="S355" s="30"/>
      <c r="T355" s="30"/>
      <c r="U355" s="30"/>
    </row>
    <row r="356" spans="1:21" x14ac:dyDescent="0.25">
      <c r="A356" s="31"/>
      <c r="B356" s="31"/>
      <c r="C356" s="31"/>
      <c r="D356" s="30"/>
      <c r="E356" s="30"/>
      <c r="F356" s="30"/>
      <c r="G356" s="30"/>
      <c r="H356" s="30"/>
      <c r="I356" s="30"/>
      <c r="J356" s="30"/>
      <c r="K356" s="30"/>
      <c r="L356" s="30"/>
      <c r="M356" s="30"/>
      <c r="N356" s="30"/>
      <c r="O356" s="30"/>
      <c r="P356" s="30"/>
      <c r="Q356" s="30"/>
      <c r="R356" s="30"/>
      <c r="S356" s="30"/>
      <c r="T356" s="30"/>
      <c r="U356" s="30"/>
    </row>
    <row r="357" spans="1:21" x14ac:dyDescent="0.25">
      <c r="A357" s="31"/>
      <c r="B357" s="31"/>
      <c r="C357" s="31"/>
      <c r="D357" s="30"/>
      <c r="E357" s="30"/>
      <c r="F357" s="30"/>
      <c r="G357" s="30"/>
      <c r="H357" s="30"/>
      <c r="I357" s="30"/>
      <c r="J357" s="30"/>
      <c r="K357" s="30"/>
      <c r="L357" s="30"/>
      <c r="M357" s="30"/>
      <c r="N357" s="30"/>
      <c r="O357" s="30"/>
      <c r="P357" s="30"/>
      <c r="Q357" s="30"/>
      <c r="R357" s="30"/>
      <c r="S357" s="30"/>
      <c r="T357" s="30"/>
      <c r="U357" s="30"/>
    </row>
    <row r="358" spans="1:21" x14ac:dyDescent="0.25">
      <c r="A358" s="31"/>
      <c r="B358" s="31"/>
      <c r="C358" s="31"/>
      <c r="D358" s="30"/>
      <c r="E358" s="30"/>
      <c r="F358" s="30"/>
      <c r="G358" s="30"/>
      <c r="H358" s="30"/>
      <c r="I358" s="30"/>
      <c r="J358" s="30"/>
      <c r="K358" s="30"/>
      <c r="L358" s="30"/>
      <c r="M358" s="30"/>
      <c r="N358" s="30"/>
      <c r="O358" s="30"/>
      <c r="P358" s="30"/>
      <c r="Q358" s="30"/>
      <c r="R358" s="30"/>
      <c r="S358" s="30"/>
      <c r="T358" s="30"/>
      <c r="U358" s="30"/>
    </row>
    <row r="359" spans="1:21" x14ac:dyDescent="0.25">
      <c r="A359" s="31"/>
      <c r="B359" s="31"/>
      <c r="C359" s="31"/>
      <c r="D359" s="30"/>
      <c r="E359" s="30"/>
      <c r="F359" s="30"/>
      <c r="G359" s="30"/>
      <c r="H359" s="30"/>
      <c r="I359" s="30"/>
      <c r="J359" s="30"/>
      <c r="K359" s="30"/>
      <c r="L359" s="30"/>
      <c r="M359" s="30"/>
      <c r="N359" s="30"/>
      <c r="O359" s="30"/>
      <c r="P359" s="30"/>
      <c r="Q359" s="30"/>
      <c r="R359" s="30"/>
      <c r="S359" s="30"/>
      <c r="T359" s="30"/>
      <c r="U359" s="30"/>
    </row>
    <row r="360" spans="1:21" x14ac:dyDescent="0.25">
      <c r="A360" s="31"/>
      <c r="B360" s="31"/>
      <c r="C360" s="31"/>
      <c r="D360" s="30"/>
      <c r="E360" s="30"/>
      <c r="F360" s="30"/>
      <c r="G360" s="30"/>
      <c r="H360" s="30"/>
      <c r="I360" s="30"/>
      <c r="J360" s="30"/>
      <c r="K360" s="30"/>
      <c r="L360" s="30"/>
      <c r="M360" s="30"/>
      <c r="N360" s="30"/>
      <c r="O360" s="30"/>
      <c r="P360" s="30"/>
      <c r="Q360" s="30"/>
      <c r="R360" s="30"/>
      <c r="S360" s="30"/>
      <c r="T360" s="30"/>
      <c r="U360" s="30"/>
    </row>
    <row r="361" spans="1:21" x14ac:dyDescent="0.25">
      <c r="A361" s="31"/>
      <c r="B361" s="31"/>
      <c r="C361" s="31"/>
      <c r="D361" s="30"/>
      <c r="E361" s="30"/>
      <c r="F361" s="30"/>
      <c r="G361" s="30"/>
      <c r="H361" s="30"/>
      <c r="I361" s="30"/>
      <c r="J361" s="30"/>
      <c r="K361" s="30"/>
      <c r="L361" s="30"/>
      <c r="M361" s="30"/>
      <c r="N361" s="30"/>
      <c r="O361" s="30"/>
      <c r="P361" s="30"/>
      <c r="Q361" s="30"/>
      <c r="R361" s="30"/>
      <c r="S361" s="30"/>
      <c r="T361" s="30"/>
      <c r="U361" s="30"/>
    </row>
    <row r="362" spans="1:21" x14ac:dyDescent="0.25">
      <c r="A362" s="31"/>
      <c r="B362" s="31"/>
      <c r="C362" s="31"/>
      <c r="D362" s="30"/>
      <c r="E362" s="30"/>
      <c r="F362" s="30"/>
      <c r="G362" s="30"/>
      <c r="H362" s="30"/>
      <c r="I362" s="30"/>
      <c r="J362" s="30"/>
      <c r="K362" s="30"/>
      <c r="L362" s="30"/>
      <c r="M362" s="30"/>
      <c r="N362" s="30"/>
      <c r="O362" s="30"/>
      <c r="P362" s="30"/>
      <c r="Q362" s="30"/>
      <c r="R362" s="30"/>
      <c r="S362" s="30"/>
      <c r="T362" s="30"/>
      <c r="U362" s="30"/>
    </row>
    <row r="363" spans="1:21" x14ac:dyDescent="0.25">
      <c r="A363" s="31"/>
      <c r="B363" s="31"/>
      <c r="C363" s="31"/>
      <c r="D363" s="30"/>
      <c r="E363" s="30"/>
      <c r="F363" s="30"/>
      <c r="G363" s="30"/>
      <c r="H363" s="30"/>
      <c r="I363" s="30"/>
      <c r="J363" s="30"/>
      <c r="K363" s="30"/>
      <c r="L363" s="30"/>
      <c r="M363" s="30"/>
      <c r="N363" s="30"/>
      <c r="O363" s="30"/>
      <c r="P363" s="30"/>
      <c r="Q363" s="30"/>
      <c r="R363" s="30"/>
      <c r="S363" s="30"/>
      <c r="T363" s="30"/>
      <c r="U363" s="30"/>
    </row>
    <row r="364" spans="1:21" x14ac:dyDescent="0.25">
      <c r="A364" s="31"/>
      <c r="B364" s="31"/>
      <c r="C364" s="31"/>
      <c r="D364" s="30"/>
      <c r="E364" s="30"/>
      <c r="F364" s="30"/>
      <c r="G364" s="30"/>
      <c r="H364" s="30"/>
      <c r="I364" s="30"/>
      <c r="J364" s="30"/>
      <c r="K364" s="30"/>
      <c r="L364" s="30"/>
      <c r="M364" s="30"/>
      <c r="N364" s="30"/>
      <c r="O364" s="30"/>
      <c r="P364" s="30"/>
      <c r="Q364" s="30"/>
      <c r="R364" s="30"/>
      <c r="S364" s="30"/>
      <c r="T364" s="30"/>
      <c r="U364" s="30"/>
    </row>
    <row r="365" spans="1:21" x14ac:dyDescent="0.25">
      <c r="A365" s="31"/>
      <c r="B365" s="31"/>
      <c r="C365" s="31"/>
      <c r="D365" s="30"/>
      <c r="E365" s="30"/>
      <c r="F365" s="30"/>
      <c r="G365" s="30"/>
      <c r="H365" s="30"/>
      <c r="I365" s="30"/>
      <c r="J365" s="30"/>
      <c r="K365" s="30"/>
      <c r="L365" s="30"/>
      <c r="M365" s="30"/>
      <c r="N365" s="30"/>
      <c r="O365" s="30"/>
      <c r="P365" s="30"/>
      <c r="Q365" s="30"/>
      <c r="R365" s="30"/>
      <c r="S365" s="30"/>
      <c r="T365" s="30"/>
      <c r="U365" s="30"/>
    </row>
    <row r="366" spans="1:21" x14ac:dyDescent="0.25">
      <c r="A366" s="31"/>
      <c r="B366" s="31"/>
      <c r="C366" s="31"/>
      <c r="D366" s="30"/>
      <c r="E366" s="30"/>
      <c r="F366" s="30"/>
      <c r="G366" s="30"/>
      <c r="H366" s="30"/>
      <c r="I366" s="30"/>
      <c r="J366" s="30"/>
      <c r="K366" s="30"/>
      <c r="L366" s="30"/>
      <c r="M366" s="30"/>
      <c r="N366" s="30"/>
      <c r="O366" s="30"/>
      <c r="P366" s="30"/>
      <c r="Q366" s="30"/>
      <c r="R366" s="30"/>
      <c r="S366" s="30"/>
      <c r="T366" s="30"/>
      <c r="U366" s="30"/>
    </row>
    <row r="367" spans="1:21" x14ac:dyDescent="0.25">
      <c r="A367" s="31"/>
      <c r="B367" s="31"/>
      <c r="C367" s="31"/>
      <c r="D367" s="30"/>
      <c r="E367" s="30"/>
      <c r="F367" s="30"/>
      <c r="G367" s="30"/>
      <c r="H367" s="30"/>
      <c r="I367" s="30"/>
      <c r="J367" s="30"/>
      <c r="K367" s="30"/>
      <c r="L367" s="30"/>
      <c r="M367" s="30"/>
      <c r="N367" s="30"/>
      <c r="O367" s="30"/>
      <c r="P367" s="30"/>
      <c r="Q367" s="30"/>
      <c r="R367" s="30"/>
      <c r="S367" s="30"/>
      <c r="T367" s="30"/>
      <c r="U367" s="30"/>
    </row>
    <row r="368" spans="1:21" x14ac:dyDescent="0.25">
      <c r="A368" s="31"/>
      <c r="B368" s="31"/>
      <c r="C368" s="31"/>
      <c r="D368" s="30"/>
      <c r="E368" s="30"/>
      <c r="F368" s="30"/>
      <c r="G368" s="30"/>
      <c r="H368" s="30"/>
      <c r="I368" s="30"/>
      <c r="J368" s="30"/>
      <c r="K368" s="30"/>
      <c r="L368" s="30"/>
      <c r="M368" s="30"/>
      <c r="N368" s="30"/>
      <c r="O368" s="30"/>
      <c r="P368" s="30"/>
      <c r="Q368" s="30"/>
      <c r="R368" s="30"/>
      <c r="S368" s="30"/>
      <c r="T368" s="30"/>
      <c r="U368" s="30"/>
    </row>
    <row r="369" spans="1:21" x14ac:dyDescent="0.25">
      <c r="A369" s="31"/>
      <c r="B369" s="31"/>
      <c r="C369" s="31"/>
      <c r="D369" s="30"/>
      <c r="E369" s="30"/>
      <c r="F369" s="30"/>
      <c r="G369" s="30"/>
      <c r="H369" s="30"/>
      <c r="I369" s="30"/>
      <c r="J369" s="30"/>
      <c r="K369" s="30"/>
      <c r="L369" s="30"/>
      <c r="M369" s="30"/>
      <c r="N369" s="30"/>
      <c r="O369" s="30"/>
      <c r="P369" s="30"/>
      <c r="Q369" s="30"/>
      <c r="R369" s="30"/>
      <c r="S369" s="30"/>
      <c r="T369" s="30"/>
      <c r="U369" s="30"/>
    </row>
    <row r="370" spans="1:21" x14ac:dyDescent="0.25">
      <c r="A370" s="31"/>
      <c r="B370" s="31"/>
      <c r="C370" s="31"/>
      <c r="D370" s="30"/>
      <c r="E370" s="30"/>
      <c r="F370" s="30"/>
      <c r="G370" s="30"/>
      <c r="H370" s="30"/>
      <c r="I370" s="30"/>
      <c r="J370" s="30"/>
      <c r="K370" s="30"/>
      <c r="L370" s="30"/>
      <c r="M370" s="30"/>
      <c r="N370" s="30"/>
      <c r="O370" s="30"/>
      <c r="P370" s="30"/>
      <c r="Q370" s="30"/>
      <c r="R370" s="30"/>
      <c r="S370" s="30"/>
      <c r="T370" s="30"/>
      <c r="U370" s="30"/>
    </row>
    <row r="371" spans="1:21" x14ac:dyDescent="0.25">
      <c r="A371" s="31"/>
      <c r="B371" s="31"/>
      <c r="C371" s="31"/>
      <c r="D371" s="30"/>
      <c r="E371" s="30"/>
      <c r="F371" s="30"/>
      <c r="G371" s="30"/>
      <c r="H371" s="30"/>
      <c r="I371" s="30"/>
      <c r="J371" s="30"/>
      <c r="K371" s="30"/>
      <c r="L371" s="30"/>
      <c r="M371" s="30"/>
      <c r="N371" s="30"/>
      <c r="O371" s="30"/>
      <c r="P371" s="30"/>
      <c r="Q371" s="30"/>
      <c r="R371" s="30"/>
      <c r="S371" s="30"/>
      <c r="T371" s="30"/>
      <c r="U371" s="30"/>
    </row>
    <row r="372" spans="1:21" x14ac:dyDescent="0.25">
      <c r="A372" s="31"/>
      <c r="B372" s="31"/>
      <c r="C372" s="31"/>
      <c r="D372" s="30"/>
      <c r="E372" s="30"/>
      <c r="F372" s="30"/>
      <c r="G372" s="30"/>
      <c r="H372" s="30"/>
      <c r="I372" s="30"/>
      <c r="J372" s="30"/>
      <c r="K372" s="30"/>
      <c r="L372" s="30"/>
      <c r="M372" s="30"/>
      <c r="N372" s="30"/>
      <c r="O372" s="30"/>
      <c r="P372" s="30"/>
      <c r="Q372" s="30"/>
      <c r="R372" s="30"/>
      <c r="S372" s="30"/>
      <c r="T372" s="30"/>
      <c r="U372" s="30"/>
    </row>
    <row r="373" spans="1:21" x14ac:dyDescent="0.25">
      <c r="A373" s="31"/>
      <c r="B373" s="31"/>
      <c r="C373" s="31"/>
      <c r="D373" s="30"/>
      <c r="E373" s="30"/>
      <c r="F373" s="30"/>
      <c r="G373" s="30"/>
      <c r="H373" s="30"/>
      <c r="I373" s="30"/>
      <c r="J373" s="30"/>
      <c r="K373" s="30"/>
      <c r="L373" s="30"/>
      <c r="M373" s="30"/>
      <c r="N373" s="30"/>
      <c r="O373" s="30"/>
      <c r="P373" s="30"/>
      <c r="Q373" s="30"/>
      <c r="R373" s="30"/>
      <c r="S373" s="30"/>
      <c r="T373" s="30"/>
      <c r="U373" s="30"/>
    </row>
    <row r="374" spans="1:21" x14ac:dyDescent="0.25">
      <c r="A374" s="31"/>
      <c r="B374" s="31"/>
      <c r="C374" s="31"/>
      <c r="D374" s="30"/>
      <c r="E374" s="30"/>
      <c r="F374" s="30"/>
      <c r="G374" s="30"/>
      <c r="H374" s="30"/>
      <c r="I374" s="30"/>
      <c r="J374" s="30"/>
      <c r="K374" s="30"/>
      <c r="L374" s="30"/>
      <c r="M374" s="30"/>
      <c r="N374" s="30"/>
      <c r="O374" s="30"/>
      <c r="P374" s="30"/>
      <c r="Q374" s="30"/>
      <c r="R374" s="30"/>
      <c r="S374" s="30"/>
      <c r="T374" s="30"/>
      <c r="U374" s="30"/>
    </row>
    <row r="375" spans="1:21" x14ac:dyDescent="0.25">
      <c r="A375" s="31"/>
      <c r="B375" s="31"/>
      <c r="C375" s="31"/>
      <c r="D375" s="30"/>
      <c r="E375" s="30"/>
      <c r="F375" s="30"/>
      <c r="G375" s="30"/>
      <c r="H375" s="30"/>
      <c r="I375" s="30"/>
      <c r="J375" s="30"/>
      <c r="K375" s="30"/>
      <c r="L375" s="30"/>
      <c r="M375" s="30"/>
      <c r="N375" s="30"/>
      <c r="O375" s="30"/>
      <c r="P375" s="30"/>
      <c r="Q375" s="30"/>
      <c r="R375" s="30"/>
      <c r="S375" s="30"/>
      <c r="T375" s="30"/>
      <c r="U375" s="30"/>
    </row>
    <row r="376" spans="1:21" x14ac:dyDescent="0.25">
      <c r="A376" s="31"/>
      <c r="B376" s="31"/>
      <c r="C376" s="31"/>
      <c r="D376" s="30"/>
      <c r="E376" s="30"/>
      <c r="F376" s="30"/>
      <c r="G376" s="30"/>
      <c r="H376" s="30"/>
      <c r="I376" s="30"/>
      <c r="J376" s="30"/>
      <c r="K376" s="30"/>
      <c r="L376" s="30"/>
      <c r="M376" s="30"/>
      <c r="N376" s="30"/>
      <c r="O376" s="30"/>
      <c r="P376" s="30"/>
      <c r="Q376" s="30"/>
      <c r="R376" s="30"/>
      <c r="S376" s="30"/>
      <c r="T376" s="30"/>
      <c r="U376" s="30"/>
    </row>
    <row r="377" spans="1:21" x14ac:dyDescent="0.25">
      <c r="A377" s="31"/>
      <c r="B377" s="31"/>
      <c r="C377" s="31"/>
      <c r="D377" s="30"/>
      <c r="E377" s="30"/>
      <c r="F377" s="30"/>
      <c r="G377" s="30"/>
      <c r="H377" s="30"/>
      <c r="I377" s="30"/>
      <c r="J377" s="30"/>
      <c r="K377" s="30"/>
      <c r="L377" s="30"/>
      <c r="M377" s="30"/>
      <c r="N377" s="30"/>
      <c r="O377" s="30"/>
      <c r="P377" s="30"/>
      <c r="Q377" s="30"/>
      <c r="R377" s="30"/>
      <c r="S377" s="30"/>
      <c r="T377" s="30"/>
      <c r="U377" s="30"/>
    </row>
    <row r="378" spans="1:21" x14ac:dyDescent="0.25">
      <c r="A378" s="31"/>
      <c r="B378" s="31"/>
      <c r="C378" s="31"/>
      <c r="D378" s="30"/>
      <c r="E378" s="30"/>
      <c r="F378" s="30"/>
      <c r="G378" s="30"/>
      <c r="H378" s="30"/>
      <c r="I378" s="30"/>
      <c r="J378" s="30"/>
      <c r="K378" s="30"/>
      <c r="L378" s="30"/>
      <c r="M378" s="30"/>
      <c r="N378" s="30"/>
      <c r="O378" s="30"/>
      <c r="P378" s="30"/>
      <c r="Q378" s="30"/>
      <c r="R378" s="30"/>
      <c r="S378" s="30"/>
      <c r="T378" s="30"/>
      <c r="U378" s="30"/>
    </row>
    <row r="379" spans="1:21" x14ac:dyDescent="0.25">
      <c r="A379" s="31"/>
      <c r="B379" s="31"/>
      <c r="C379" s="31"/>
      <c r="D379" s="30"/>
      <c r="E379" s="30"/>
      <c r="F379" s="30"/>
      <c r="G379" s="30"/>
      <c r="H379" s="30"/>
      <c r="I379" s="30"/>
      <c r="J379" s="30"/>
      <c r="K379" s="30"/>
      <c r="L379" s="30"/>
      <c r="M379" s="30"/>
      <c r="N379" s="30"/>
      <c r="O379" s="30"/>
      <c r="P379" s="30"/>
      <c r="Q379" s="30"/>
      <c r="R379" s="30"/>
      <c r="S379" s="30"/>
      <c r="T379" s="30"/>
      <c r="U379" s="30"/>
    </row>
    <row r="380" spans="1:21" x14ac:dyDescent="0.25">
      <c r="A380" s="31"/>
      <c r="B380" s="31"/>
      <c r="C380" s="31"/>
      <c r="D380" s="30"/>
      <c r="E380" s="30"/>
      <c r="F380" s="30"/>
      <c r="G380" s="30"/>
      <c r="H380" s="30"/>
      <c r="I380" s="30"/>
      <c r="J380" s="30"/>
      <c r="K380" s="30"/>
      <c r="L380" s="30"/>
      <c r="M380" s="30"/>
      <c r="N380" s="30"/>
      <c r="O380" s="30"/>
      <c r="P380" s="30"/>
      <c r="Q380" s="30"/>
      <c r="R380" s="30"/>
      <c r="S380" s="30"/>
      <c r="T380" s="30"/>
      <c r="U380" s="30"/>
    </row>
    <row r="381" spans="1:21" x14ac:dyDescent="0.25">
      <c r="A381" s="31"/>
      <c r="B381" s="31"/>
      <c r="C381" s="31"/>
      <c r="D381" s="30"/>
      <c r="E381" s="30"/>
      <c r="F381" s="30"/>
      <c r="G381" s="30"/>
      <c r="H381" s="30"/>
      <c r="I381" s="30"/>
      <c r="J381" s="30"/>
      <c r="K381" s="30"/>
      <c r="L381" s="30"/>
      <c r="M381" s="30"/>
      <c r="N381" s="30"/>
      <c r="O381" s="30"/>
      <c r="P381" s="30"/>
      <c r="Q381" s="30"/>
      <c r="R381" s="30"/>
      <c r="S381" s="30"/>
      <c r="T381" s="30"/>
      <c r="U381" s="30"/>
    </row>
    <row r="382" spans="1:21" x14ac:dyDescent="0.25">
      <c r="A382" s="31"/>
      <c r="B382" s="31"/>
      <c r="C382" s="31"/>
      <c r="D382" s="30"/>
      <c r="E382" s="30"/>
      <c r="F382" s="30"/>
      <c r="G382" s="30"/>
      <c r="H382" s="30"/>
      <c r="I382" s="30"/>
      <c r="J382" s="30"/>
      <c r="K382" s="30"/>
      <c r="L382" s="30"/>
      <c r="M382" s="30"/>
      <c r="N382" s="30"/>
      <c r="O382" s="30"/>
      <c r="P382" s="30"/>
      <c r="Q382" s="30"/>
      <c r="R382" s="30"/>
      <c r="S382" s="30"/>
      <c r="T382" s="30"/>
      <c r="U382" s="30"/>
    </row>
    <row r="383" spans="1:21" x14ac:dyDescent="0.25">
      <c r="A383" s="31"/>
      <c r="B383" s="31"/>
      <c r="C383" s="31"/>
      <c r="D383" s="30"/>
      <c r="E383" s="30"/>
      <c r="F383" s="30"/>
      <c r="G383" s="30"/>
      <c r="H383" s="30"/>
      <c r="I383" s="30"/>
      <c r="J383" s="30"/>
      <c r="K383" s="30"/>
      <c r="L383" s="30"/>
      <c r="M383" s="30"/>
      <c r="N383" s="30"/>
      <c r="O383" s="30"/>
      <c r="P383" s="30"/>
      <c r="Q383" s="30"/>
      <c r="R383" s="30"/>
      <c r="S383" s="30"/>
      <c r="T383" s="30"/>
      <c r="U383" s="30"/>
    </row>
    <row r="384" spans="1:21" x14ac:dyDescent="0.25">
      <c r="A384" s="31"/>
      <c r="B384" s="31"/>
      <c r="C384" s="31"/>
      <c r="D384" s="30"/>
      <c r="E384" s="30"/>
      <c r="F384" s="30"/>
      <c r="G384" s="30"/>
      <c r="H384" s="30"/>
      <c r="I384" s="30"/>
      <c r="J384" s="30"/>
      <c r="K384" s="30"/>
      <c r="L384" s="30"/>
      <c r="M384" s="30"/>
      <c r="N384" s="30"/>
      <c r="O384" s="30"/>
      <c r="P384" s="30"/>
      <c r="Q384" s="30"/>
      <c r="R384" s="30"/>
      <c r="S384" s="30"/>
      <c r="T384" s="30"/>
      <c r="U384" s="30"/>
    </row>
    <row r="385" spans="1:21" x14ac:dyDescent="0.25">
      <c r="A385" s="31"/>
      <c r="B385" s="31"/>
      <c r="C385" s="31"/>
      <c r="D385" s="30"/>
      <c r="E385" s="30"/>
      <c r="F385" s="30"/>
      <c r="G385" s="30"/>
      <c r="H385" s="30"/>
      <c r="I385" s="30"/>
      <c r="J385" s="30"/>
      <c r="K385" s="30"/>
      <c r="L385" s="30"/>
      <c r="M385" s="30"/>
      <c r="N385" s="30"/>
      <c r="O385" s="30"/>
      <c r="P385" s="30"/>
      <c r="Q385" s="30"/>
      <c r="R385" s="30"/>
      <c r="S385" s="30"/>
      <c r="T385" s="30"/>
      <c r="U385" s="30"/>
    </row>
    <row r="386" spans="1:21" x14ac:dyDescent="0.25">
      <c r="A386" s="31"/>
      <c r="B386" s="31"/>
      <c r="C386" s="31"/>
      <c r="D386" s="30"/>
      <c r="E386" s="30"/>
      <c r="F386" s="30"/>
      <c r="G386" s="30"/>
      <c r="H386" s="30"/>
      <c r="I386" s="30"/>
      <c r="J386" s="30"/>
      <c r="K386" s="30"/>
      <c r="L386" s="30"/>
      <c r="M386" s="30"/>
      <c r="N386" s="30"/>
      <c r="O386" s="30"/>
      <c r="P386" s="30"/>
      <c r="Q386" s="30"/>
      <c r="R386" s="30"/>
      <c r="S386" s="30"/>
      <c r="T386" s="30"/>
      <c r="U386" s="30"/>
    </row>
    <row r="387" spans="1:21" x14ac:dyDescent="0.25">
      <c r="A387" s="31"/>
      <c r="B387" s="31"/>
      <c r="C387" s="31"/>
      <c r="D387" s="30"/>
      <c r="E387" s="30"/>
      <c r="F387" s="30"/>
      <c r="G387" s="30"/>
      <c r="H387" s="30"/>
      <c r="I387" s="30"/>
      <c r="J387" s="30"/>
      <c r="K387" s="30"/>
      <c r="L387" s="30"/>
      <c r="M387" s="30"/>
      <c r="N387" s="30"/>
      <c r="O387" s="30"/>
      <c r="P387" s="30"/>
      <c r="Q387" s="30"/>
      <c r="R387" s="30"/>
      <c r="S387" s="30"/>
      <c r="T387" s="30"/>
      <c r="U387" s="30"/>
    </row>
    <row r="388" spans="1:21" x14ac:dyDescent="0.25">
      <c r="A388" s="31"/>
      <c r="B388" s="31"/>
      <c r="C388" s="31"/>
      <c r="D388" s="30"/>
      <c r="E388" s="30"/>
      <c r="F388" s="30"/>
      <c r="G388" s="30"/>
      <c r="H388" s="30"/>
      <c r="I388" s="30"/>
      <c r="J388" s="30"/>
      <c r="K388" s="30"/>
      <c r="L388" s="30"/>
      <c r="M388" s="30"/>
      <c r="N388" s="30"/>
      <c r="O388" s="30"/>
      <c r="P388" s="30"/>
      <c r="Q388" s="30"/>
      <c r="R388" s="30"/>
      <c r="S388" s="30"/>
      <c r="T388" s="30"/>
      <c r="U388" s="30"/>
    </row>
    <row r="389" spans="1:21" x14ac:dyDescent="0.25">
      <c r="A389" s="31"/>
      <c r="B389" s="31"/>
      <c r="C389" s="31"/>
      <c r="D389" s="30"/>
      <c r="E389" s="30"/>
      <c r="F389" s="30"/>
      <c r="G389" s="30"/>
      <c r="H389" s="30"/>
      <c r="I389" s="30"/>
      <c r="J389" s="30"/>
      <c r="K389" s="30"/>
      <c r="L389" s="30"/>
      <c r="M389" s="30"/>
      <c r="N389" s="30"/>
      <c r="O389" s="30"/>
      <c r="P389" s="30"/>
      <c r="Q389" s="30"/>
      <c r="R389" s="30"/>
      <c r="S389" s="30"/>
      <c r="T389" s="30"/>
      <c r="U389" s="30"/>
    </row>
    <row r="390" spans="1:21" x14ac:dyDescent="0.25">
      <c r="A390" s="31"/>
      <c r="B390" s="31"/>
      <c r="C390" s="31"/>
      <c r="D390" s="30"/>
      <c r="E390" s="30"/>
      <c r="F390" s="30"/>
      <c r="G390" s="30"/>
      <c r="H390" s="30"/>
      <c r="I390" s="30"/>
      <c r="J390" s="30"/>
      <c r="K390" s="30"/>
      <c r="L390" s="30"/>
      <c r="M390" s="30"/>
      <c r="N390" s="30"/>
      <c r="O390" s="30"/>
      <c r="P390" s="30"/>
      <c r="Q390" s="30"/>
      <c r="R390" s="30"/>
      <c r="S390" s="30"/>
      <c r="T390" s="30"/>
      <c r="U390" s="30"/>
    </row>
    <row r="391" spans="1:21" x14ac:dyDescent="0.25">
      <c r="A391" s="31"/>
      <c r="B391" s="31"/>
      <c r="C391" s="31"/>
      <c r="D391" s="30"/>
      <c r="E391" s="30"/>
      <c r="F391" s="30"/>
      <c r="G391" s="30"/>
      <c r="H391" s="30"/>
      <c r="I391" s="30"/>
      <c r="J391" s="30"/>
      <c r="K391" s="30"/>
      <c r="L391" s="30"/>
      <c r="M391" s="30"/>
      <c r="N391" s="30"/>
      <c r="O391" s="30"/>
      <c r="P391" s="30"/>
      <c r="Q391" s="30"/>
      <c r="R391" s="30"/>
      <c r="S391" s="30"/>
      <c r="T391" s="30"/>
      <c r="U391" s="30"/>
    </row>
    <row r="392" spans="1:21" x14ac:dyDescent="0.25">
      <c r="A392" s="31"/>
      <c r="B392" s="31"/>
      <c r="C392" s="31"/>
      <c r="D392" s="30"/>
      <c r="E392" s="30"/>
      <c r="F392" s="30"/>
      <c r="G392" s="30"/>
      <c r="H392" s="30"/>
      <c r="I392" s="30"/>
      <c r="J392" s="30"/>
      <c r="K392" s="30"/>
      <c r="L392" s="30"/>
      <c r="M392" s="30"/>
      <c r="N392" s="30"/>
      <c r="O392" s="30"/>
      <c r="P392" s="30"/>
      <c r="Q392" s="30"/>
      <c r="R392" s="30"/>
      <c r="S392" s="30"/>
      <c r="T392" s="30"/>
      <c r="U392" s="30"/>
    </row>
    <row r="393" spans="1:21" x14ac:dyDescent="0.25">
      <c r="A393" s="31"/>
      <c r="B393" s="31"/>
      <c r="C393" s="31"/>
      <c r="D393" s="30"/>
      <c r="E393" s="30"/>
      <c r="F393" s="30"/>
      <c r="G393" s="30"/>
      <c r="H393" s="30"/>
      <c r="I393" s="30"/>
      <c r="J393" s="30"/>
      <c r="K393" s="30"/>
      <c r="L393" s="30"/>
      <c r="M393" s="30"/>
      <c r="N393" s="30"/>
      <c r="O393" s="30"/>
      <c r="P393" s="30"/>
      <c r="Q393" s="30"/>
      <c r="R393" s="30"/>
      <c r="S393" s="30"/>
      <c r="T393" s="30"/>
      <c r="U393" s="30"/>
    </row>
    <row r="394" spans="1:21" x14ac:dyDescent="0.25">
      <c r="A394" s="31"/>
      <c r="B394" s="31"/>
      <c r="C394" s="31"/>
      <c r="D394" s="30"/>
      <c r="E394" s="30"/>
      <c r="F394" s="30"/>
      <c r="G394" s="30"/>
      <c r="H394" s="30"/>
      <c r="I394" s="30"/>
      <c r="J394" s="30"/>
      <c r="K394" s="30"/>
      <c r="L394" s="30"/>
      <c r="M394" s="30"/>
      <c r="N394" s="30"/>
      <c r="O394" s="30"/>
      <c r="P394" s="30"/>
      <c r="Q394" s="30"/>
      <c r="R394" s="30"/>
      <c r="S394" s="30"/>
      <c r="T394" s="30"/>
      <c r="U394" s="30"/>
    </row>
    <row r="395" spans="1:21" x14ac:dyDescent="0.25">
      <c r="A395" s="31"/>
      <c r="B395" s="31"/>
      <c r="C395" s="31"/>
      <c r="D395" s="30"/>
      <c r="E395" s="30"/>
      <c r="F395" s="30"/>
      <c r="G395" s="30"/>
      <c r="H395" s="30"/>
      <c r="I395" s="30"/>
      <c r="J395" s="30"/>
      <c r="K395" s="30"/>
      <c r="L395" s="30"/>
      <c r="M395" s="30"/>
      <c r="N395" s="30"/>
      <c r="O395" s="30"/>
      <c r="P395" s="30"/>
      <c r="Q395" s="30"/>
      <c r="R395" s="30"/>
      <c r="S395" s="30"/>
      <c r="T395" s="30"/>
      <c r="U395" s="30"/>
    </row>
    <row r="396" spans="1:21" x14ac:dyDescent="0.25">
      <c r="A396" s="31"/>
      <c r="B396" s="31"/>
      <c r="C396" s="31"/>
      <c r="D396" s="30"/>
      <c r="E396" s="30"/>
      <c r="F396" s="30"/>
      <c r="G396" s="30"/>
      <c r="H396" s="30"/>
      <c r="I396" s="30"/>
      <c r="J396" s="30"/>
      <c r="K396" s="30"/>
      <c r="L396" s="30"/>
      <c r="M396" s="30"/>
      <c r="N396" s="30"/>
      <c r="O396" s="30"/>
      <c r="P396" s="30"/>
      <c r="Q396" s="30"/>
      <c r="R396" s="30"/>
      <c r="S396" s="30"/>
      <c r="T396" s="30"/>
      <c r="U396" s="30"/>
    </row>
    <row r="397" spans="1:21" x14ac:dyDescent="0.25">
      <c r="D397" s="30"/>
      <c r="E397" s="30"/>
      <c r="F397" s="30"/>
      <c r="G397" s="30"/>
      <c r="H397" s="30"/>
      <c r="I397" s="30"/>
      <c r="J397" s="30"/>
      <c r="K397" s="30"/>
      <c r="L397" s="30"/>
      <c r="M397" s="30"/>
      <c r="N397" s="30"/>
      <c r="O397" s="30"/>
      <c r="P397" s="30"/>
      <c r="Q397" s="30"/>
      <c r="R397" s="30"/>
      <c r="S397" s="30"/>
      <c r="T397" s="30"/>
      <c r="U397" s="30"/>
    </row>
    <row r="398" spans="1:21" x14ac:dyDescent="0.25">
      <c r="D398" s="30"/>
      <c r="E398" s="30"/>
      <c r="F398" s="30"/>
      <c r="G398" s="30"/>
      <c r="H398" s="30"/>
      <c r="I398" s="30"/>
      <c r="J398" s="30"/>
      <c r="K398" s="30"/>
      <c r="L398" s="30"/>
      <c r="M398" s="30"/>
      <c r="N398" s="30"/>
      <c r="O398" s="30"/>
      <c r="P398" s="30"/>
      <c r="Q398" s="30"/>
      <c r="R398" s="30"/>
      <c r="S398" s="30"/>
      <c r="T398" s="30"/>
      <c r="U398" s="30"/>
    </row>
    <row r="399" spans="1:21" x14ac:dyDescent="0.25">
      <c r="D399" s="30"/>
      <c r="E399" s="30"/>
      <c r="F399" s="30"/>
      <c r="G399" s="30"/>
      <c r="H399" s="30"/>
      <c r="I399" s="30"/>
      <c r="J399" s="30"/>
      <c r="K399" s="30"/>
      <c r="L399" s="30"/>
      <c r="M399" s="30"/>
      <c r="N399" s="30"/>
      <c r="O399" s="30"/>
      <c r="P399" s="30"/>
      <c r="Q399" s="30"/>
      <c r="R399" s="30"/>
      <c r="S399" s="30"/>
      <c r="T399" s="30"/>
      <c r="U399" s="30"/>
    </row>
    <row r="400" spans="1:21" x14ac:dyDescent="0.25">
      <c r="D400" s="30"/>
      <c r="E400" s="30"/>
      <c r="F400" s="30"/>
      <c r="G400" s="30"/>
      <c r="H400" s="30"/>
      <c r="I400" s="30"/>
      <c r="J400" s="30"/>
      <c r="K400" s="30"/>
      <c r="L400" s="30"/>
      <c r="M400" s="30"/>
      <c r="N400" s="30"/>
      <c r="O400" s="30"/>
      <c r="P400" s="30"/>
      <c r="Q400" s="30"/>
      <c r="R400" s="30"/>
      <c r="S400" s="30"/>
      <c r="T400" s="30"/>
      <c r="U400" s="30"/>
    </row>
    <row r="401" spans="4:21" x14ac:dyDescent="0.25">
      <c r="D401" s="30"/>
      <c r="E401" s="30"/>
      <c r="F401" s="30"/>
      <c r="G401" s="30"/>
      <c r="H401" s="30"/>
      <c r="I401" s="30"/>
      <c r="J401" s="30"/>
      <c r="K401" s="30"/>
      <c r="L401" s="30"/>
      <c r="M401" s="30"/>
      <c r="N401" s="30"/>
      <c r="O401" s="30"/>
      <c r="P401" s="30"/>
      <c r="Q401" s="30"/>
      <c r="R401" s="30"/>
      <c r="S401" s="30"/>
      <c r="T401" s="30"/>
      <c r="U401" s="30"/>
    </row>
    <row r="402" spans="4:21" x14ac:dyDescent="0.25">
      <c r="D402" s="30"/>
      <c r="E402" s="30"/>
      <c r="F402" s="30"/>
      <c r="G402" s="30"/>
      <c r="H402" s="30"/>
      <c r="I402" s="30"/>
      <c r="J402" s="30"/>
      <c r="K402" s="30"/>
      <c r="L402" s="30"/>
      <c r="M402" s="30"/>
      <c r="N402" s="30"/>
      <c r="O402" s="30"/>
      <c r="P402" s="30"/>
      <c r="Q402" s="30"/>
      <c r="R402" s="30"/>
      <c r="S402" s="30"/>
      <c r="T402" s="30"/>
      <c r="U402" s="30"/>
    </row>
    <row r="403" spans="4:21" x14ac:dyDescent="0.25">
      <c r="D403" s="30"/>
      <c r="E403" s="30"/>
      <c r="F403" s="30"/>
      <c r="G403" s="30"/>
      <c r="H403" s="30"/>
      <c r="I403" s="30"/>
      <c r="J403" s="30"/>
      <c r="K403" s="30"/>
      <c r="L403" s="30"/>
      <c r="M403" s="30"/>
      <c r="N403" s="30"/>
      <c r="O403" s="30"/>
      <c r="P403" s="30"/>
      <c r="Q403" s="30"/>
      <c r="R403" s="30"/>
      <c r="S403" s="30"/>
      <c r="T403" s="30"/>
      <c r="U403" s="30"/>
    </row>
    <row r="404" spans="4:21" x14ac:dyDescent="0.25">
      <c r="D404" s="30"/>
      <c r="E404" s="30"/>
      <c r="F404" s="30"/>
      <c r="G404" s="30"/>
      <c r="H404" s="30"/>
      <c r="I404" s="30"/>
      <c r="J404" s="30"/>
      <c r="K404" s="30"/>
      <c r="L404" s="30"/>
      <c r="M404" s="30"/>
      <c r="N404" s="30"/>
      <c r="O404" s="30"/>
      <c r="P404" s="30"/>
      <c r="Q404" s="30"/>
      <c r="R404" s="30"/>
      <c r="S404" s="30"/>
      <c r="T404" s="30"/>
      <c r="U404" s="30"/>
    </row>
    <row r="405" spans="4:21" x14ac:dyDescent="0.25">
      <c r="D405" s="30"/>
      <c r="E405" s="30"/>
      <c r="F405" s="30"/>
      <c r="G405" s="30"/>
      <c r="H405" s="30"/>
      <c r="I405" s="30"/>
      <c r="J405" s="30"/>
      <c r="K405" s="30"/>
      <c r="L405" s="30"/>
      <c r="M405" s="30"/>
      <c r="N405" s="30"/>
      <c r="O405" s="30"/>
      <c r="P405" s="30"/>
      <c r="Q405" s="30"/>
      <c r="R405" s="30"/>
      <c r="S405" s="30"/>
      <c r="T405" s="30"/>
      <c r="U405" s="30"/>
    </row>
    <row r="406" spans="4:21" x14ac:dyDescent="0.25">
      <c r="D406" s="30"/>
      <c r="E406" s="30"/>
      <c r="F406" s="30"/>
      <c r="G406" s="30"/>
      <c r="H406" s="30"/>
      <c r="I406" s="30"/>
      <c r="J406" s="30"/>
      <c r="K406" s="30"/>
      <c r="L406" s="30"/>
      <c r="M406" s="30"/>
      <c r="N406" s="30"/>
      <c r="O406" s="30"/>
      <c r="P406" s="30"/>
      <c r="Q406" s="30"/>
      <c r="R406" s="30"/>
      <c r="S406" s="30"/>
      <c r="T406" s="30"/>
      <c r="U406" s="30"/>
    </row>
    <row r="407" spans="4:21" x14ac:dyDescent="0.25">
      <c r="D407" s="30"/>
      <c r="E407" s="30"/>
      <c r="F407" s="30"/>
      <c r="G407" s="30"/>
      <c r="H407" s="30"/>
      <c r="I407" s="30"/>
      <c r="J407" s="30"/>
      <c r="K407" s="30"/>
      <c r="L407" s="30"/>
      <c r="M407" s="30"/>
      <c r="N407" s="30"/>
      <c r="O407" s="30"/>
      <c r="P407" s="30"/>
      <c r="Q407" s="30"/>
      <c r="R407" s="30"/>
      <c r="S407" s="30"/>
      <c r="T407" s="30"/>
      <c r="U407" s="30"/>
    </row>
    <row r="408" spans="4:21" x14ac:dyDescent="0.25">
      <c r="D408" s="30"/>
      <c r="E408" s="30"/>
      <c r="F408" s="30"/>
      <c r="G408" s="30"/>
      <c r="H408" s="30"/>
      <c r="I408" s="30"/>
      <c r="J408" s="30"/>
      <c r="K408" s="30"/>
      <c r="L408" s="30"/>
      <c r="M408" s="30"/>
      <c r="N408" s="30"/>
      <c r="O408" s="30"/>
      <c r="P408" s="30"/>
      <c r="Q408" s="30"/>
      <c r="R408" s="30"/>
      <c r="S408" s="30"/>
      <c r="T408" s="30"/>
      <c r="U408" s="30"/>
    </row>
    <row r="409" spans="4:21" x14ac:dyDescent="0.25">
      <c r="D409" s="30"/>
      <c r="E409" s="30"/>
      <c r="F409" s="30"/>
      <c r="G409" s="30"/>
      <c r="H409" s="30"/>
      <c r="I409" s="30"/>
      <c r="J409" s="30"/>
      <c r="K409" s="30"/>
      <c r="L409" s="30"/>
      <c r="M409" s="30"/>
      <c r="N409" s="30"/>
      <c r="O409" s="30"/>
      <c r="P409" s="30"/>
      <c r="Q409" s="30"/>
      <c r="R409" s="30"/>
      <c r="S409" s="30"/>
      <c r="T409" s="30"/>
      <c r="U409" s="30"/>
    </row>
    <row r="410" spans="4:21" x14ac:dyDescent="0.25">
      <c r="D410" s="30"/>
      <c r="E410" s="30"/>
      <c r="F410" s="30"/>
      <c r="G410" s="30"/>
      <c r="H410" s="30"/>
      <c r="I410" s="30"/>
      <c r="J410" s="30"/>
      <c r="K410" s="30"/>
      <c r="L410" s="30"/>
      <c r="M410" s="30"/>
      <c r="N410" s="30"/>
      <c r="O410" s="30"/>
      <c r="P410" s="30"/>
      <c r="Q410" s="30"/>
      <c r="R410" s="30"/>
      <c r="S410" s="30"/>
      <c r="T410" s="30"/>
      <c r="U410" s="30"/>
    </row>
    <row r="411" spans="4:21" x14ac:dyDescent="0.25">
      <c r="D411" s="30"/>
      <c r="E411" s="30"/>
      <c r="F411" s="30"/>
      <c r="G411" s="30"/>
      <c r="H411" s="30"/>
      <c r="I411" s="30"/>
      <c r="J411" s="30"/>
      <c r="K411" s="30"/>
      <c r="L411" s="30"/>
      <c r="M411" s="30"/>
      <c r="N411" s="30"/>
      <c r="O411" s="30"/>
      <c r="P411" s="30"/>
      <c r="Q411" s="30"/>
      <c r="R411" s="30"/>
      <c r="S411" s="30"/>
      <c r="T411" s="30"/>
      <c r="U411" s="30"/>
    </row>
    <row r="412" spans="4:21" x14ac:dyDescent="0.25">
      <c r="D412" s="30"/>
      <c r="E412" s="30"/>
      <c r="F412" s="30"/>
      <c r="G412" s="30"/>
      <c r="H412" s="30"/>
      <c r="I412" s="30"/>
      <c r="J412" s="30"/>
      <c r="K412" s="30"/>
      <c r="L412" s="30"/>
      <c r="M412" s="30"/>
      <c r="N412" s="30"/>
      <c r="O412" s="30"/>
      <c r="P412" s="30"/>
      <c r="Q412" s="30"/>
      <c r="R412" s="30"/>
      <c r="S412" s="30"/>
      <c r="T412" s="30"/>
      <c r="U412" s="30"/>
    </row>
    <row r="413" spans="4:21" x14ac:dyDescent="0.25">
      <c r="D413" s="30"/>
      <c r="E413" s="30"/>
      <c r="F413" s="30"/>
      <c r="G413" s="30"/>
      <c r="H413" s="30"/>
      <c r="I413" s="30"/>
      <c r="J413" s="30"/>
      <c r="K413" s="30"/>
      <c r="L413" s="30"/>
      <c r="M413" s="30"/>
      <c r="N413" s="30"/>
      <c r="O413" s="30"/>
      <c r="P413" s="30"/>
      <c r="Q413" s="30"/>
      <c r="R413" s="30"/>
      <c r="S413" s="30"/>
      <c r="T413" s="30"/>
      <c r="U413" s="30"/>
    </row>
    <row r="414" spans="4:21" x14ac:dyDescent="0.25">
      <c r="D414" s="30"/>
      <c r="E414" s="30"/>
      <c r="F414" s="30"/>
      <c r="G414" s="30"/>
      <c r="H414" s="30"/>
      <c r="I414" s="30"/>
      <c r="J414" s="30"/>
      <c r="K414" s="30"/>
      <c r="L414" s="30"/>
      <c r="M414" s="30"/>
      <c r="N414" s="30"/>
      <c r="O414" s="30"/>
      <c r="P414" s="30"/>
      <c r="Q414" s="30"/>
      <c r="R414" s="30"/>
      <c r="S414" s="30"/>
      <c r="T414" s="30"/>
      <c r="U414" s="30"/>
    </row>
    <row r="415" spans="4:21" x14ac:dyDescent="0.25">
      <c r="D415" s="30"/>
      <c r="E415" s="30"/>
      <c r="F415" s="30"/>
      <c r="G415" s="30"/>
      <c r="H415" s="30"/>
      <c r="I415" s="30"/>
      <c r="J415" s="30"/>
      <c r="K415" s="30"/>
      <c r="L415" s="30"/>
      <c r="M415" s="30"/>
      <c r="N415" s="30"/>
      <c r="O415" s="30"/>
      <c r="P415" s="30"/>
      <c r="Q415" s="30"/>
      <c r="R415" s="30"/>
      <c r="S415" s="30"/>
      <c r="T415" s="30"/>
      <c r="U415" s="30"/>
    </row>
    <row r="416" spans="4:21" x14ac:dyDescent="0.25">
      <c r="D416" s="30"/>
      <c r="E416" s="30"/>
      <c r="F416" s="30"/>
      <c r="G416" s="30"/>
      <c r="H416" s="30"/>
      <c r="I416" s="30"/>
      <c r="J416" s="30"/>
      <c r="K416" s="30"/>
      <c r="L416" s="30"/>
      <c r="M416" s="30"/>
      <c r="N416" s="30"/>
      <c r="O416" s="30"/>
      <c r="P416" s="30"/>
      <c r="Q416" s="30"/>
      <c r="R416" s="30"/>
      <c r="S416" s="30"/>
      <c r="T416" s="30"/>
      <c r="U416" s="30"/>
    </row>
  </sheetData>
  <mergeCells count="1">
    <mergeCell ref="A1:C1"/>
  </mergeCells>
  <dataValidations count="1">
    <dataValidation type="list" allowBlank="1" showInputMessage="1" showErrorMessage="1" sqref="B3:B328">
      <formula1>"Environnement/Contexte,Sous-Traitants/Fournisseurs,Scientifiques/Techniques,Organisationnels/Humains"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</vt:i4>
      </vt:variant>
    </vt:vector>
  </HeadingPairs>
  <TitlesOfParts>
    <vt:vector size="9" baseType="lpstr">
      <vt:lpstr>MENU</vt:lpstr>
      <vt:lpstr>Environnement,Contexte</vt:lpstr>
      <vt:lpstr>Sous-Traitants,Fournisseurs</vt:lpstr>
      <vt:lpstr>Scientifiques,Techniques</vt:lpstr>
      <vt:lpstr>Organisationnels,Humains</vt:lpstr>
      <vt:lpstr>Plans d'actions</vt:lpstr>
      <vt:lpstr>Indicateurs</vt:lpstr>
      <vt:lpstr>Capitalisation</vt:lpstr>
      <vt:lpstr>Indicateurs!Zone_d_impression</vt:lpstr>
    </vt:vector>
  </TitlesOfParts>
  <Company>Air Liquide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GUILLEMARD, Florentin</dc:creator>
  <cp:lastModifiedBy>Luc</cp:lastModifiedBy>
  <cp:lastPrinted>2017-01-27T15:34:36Z</cp:lastPrinted>
  <dcterms:created xsi:type="dcterms:W3CDTF">2017-01-04T08:04:54Z</dcterms:created>
  <dcterms:modified xsi:type="dcterms:W3CDTF">2017-01-31T10:42:27Z</dcterms:modified>
</cp:coreProperties>
</file>