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42653D96-6D96-4C2E-A4F2-4D866CF9B358}" xr6:coauthVersionLast="47" xr6:coauthVersionMax="47" xr10:uidLastSave="{00000000-0000-0000-0000-000000000000}"/>
  <bookViews>
    <workbookView xWindow="33000" yWindow="-4770" windowWidth="21675" windowHeight="14145" activeTab="1" xr2:uid="{629EBC7C-EAAD-4E54-B609-4BA25DC75B00}"/>
  </bookViews>
  <sheets>
    <sheet name="Matrice" sheetId="1" r:id="rId1"/>
    <sheet name="Restitution" sheetId="2" r:id="rId2"/>
  </sheets>
  <definedNames>
    <definedName name="_xlnm._FilterDatabase" localSheetId="0" hidden="1">Matrice!$A$1:$R$17</definedName>
    <definedName name="_xlnm._FilterDatabase" localSheetId="1" hidden="1">Restitution!#REF!</definedName>
    <definedName name="plageDate">OFFSET(Matrice!$G$2:$G$17,,MATCH(Restitution!$B$16,Matrice!$G$1:$R$1,0)-1)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2" l="1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25" i="2" a="1"/>
  <c r="E25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25" i="2" a="1"/>
  <c r="C25" i="2" s="1"/>
  <c r="C26" i="2" a="1"/>
  <c r="C26" i="2" s="1"/>
  <c r="D26" i="2" a="1"/>
  <c r="D26" i="2" s="1"/>
  <c r="D27" i="2" a="1"/>
  <c r="D27" i="2" s="1"/>
  <c r="D28" i="2" a="1"/>
  <c r="D28" i="2" s="1"/>
  <c r="D29" i="2" a="1"/>
  <c r="D29" i="2" s="1"/>
  <c r="D30" i="2" a="1"/>
  <c r="D30" i="2" s="1"/>
  <c r="D31" i="2" a="1"/>
  <c r="D31" i="2" s="1"/>
  <c r="D25" i="2" a="1"/>
  <c r="D25" i="2" s="1"/>
  <c r="A21" i="2"/>
  <c r="C21" i="2" s="1"/>
  <c r="A22" i="2"/>
  <c r="C22" i="2" s="1"/>
  <c r="A20" i="2"/>
  <c r="C20" i="2" s="1"/>
  <c r="A6" i="2"/>
  <c r="C6" i="2" s="1"/>
  <c r="A7" i="2"/>
  <c r="C7" i="2" s="1"/>
  <c r="A5" i="2"/>
  <c r="C5" i="2" s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F6" i="2" l="1"/>
  <c r="D5" i="2"/>
  <c r="D7" i="2"/>
  <c r="D6" i="2"/>
  <c r="E7" i="2"/>
  <c r="E6" i="2"/>
  <c r="E5" i="2"/>
  <c r="F5" i="2"/>
  <c r="F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<sst xmlns="http://schemas.openxmlformats.org/spreadsheetml/2006/main" count="75" uniqueCount="32">
  <si>
    <t>Nom prénom</t>
  </si>
  <si>
    <t>Poste</t>
  </si>
  <si>
    <t>Milieu offensif</t>
  </si>
  <si>
    <t>Attaquant</t>
  </si>
  <si>
    <t>Buteur</t>
  </si>
  <si>
    <t>Numéro</t>
  </si>
  <si>
    <t>Faux neuf</t>
  </si>
  <si>
    <t>Ailier</t>
  </si>
  <si>
    <t>Liste déroulante -&gt;</t>
  </si>
  <si>
    <t>Roronoa Zoro</t>
  </si>
  <si>
    <t>Monkey D. Luffy</t>
  </si>
  <si>
    <t>Portgas D. Ace</t>
  </si>
  <si>
    <t>Uzumaki Naruto</t>
  </si>
  <si>
    <t>Namikaze Minato</t>
  </si>
  <si>
    <t>Edogawa Conan</t>
  </si>
  <si>
    <t>Uchiha Itachi</t>
  </si>
  <si>
    <t>Elric Edward</t>
  </si>
  <si>
    <t>Mugiwara</t>
  </si>
  <si>
    <t>Equipage</t>
  </si>
  <si>
    <t>Spade</t>
  </si>
  <si>
    <t>Trafalgar Law</t>
  </si>
  <si>
    <t>Edward Newgate</t>
  </si>
  <si>
    <t>Sanji Vinsmoke</t>
  </si>
  <si>
    <t>Marshall D. Teach</t>
  </si>
  <si>
    <t>Monkey D. Garp</t>
  </si>
  <si>
    <t>Shanks Le Roux</t>
  </si>
  <si>
    <t>Gold Roger</t>
  </si>
  <si>
    <t>Silvers Rylegh</t>
  </si>
  <si>
    <t>Code equipage</t>
  </si>
  <si>
    <t>Code équipage</t>
  </si>
  <si>
    <t>Présent ou non ( 1 ou zéro )</t>
  </si>
  <si>
    <t>Nom equipe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</si>
</sst>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;@"/>
    <numFmt numFmtId="165" formatCode="[$-40C]dd\-mmm\-yy;@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0" borderId="1" xfId="0" applyBorder="1"/>
    <xf numFmtId="164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3" borderId="1" xfId="0" applyFill="1" applyBorder="1"/>
    <xf numFmtId="0" fontId="0" fillId="0" borderId="0" xfId="0" applyBorder="1"/>
    <xf numFmtId="0" fontId="0" fillId="0" borderId="0" xfId="0" applyFill="1" applyBorder="1"/>
    <xf numFmtId="165" fontId="0" fillId="2" borderId="0" xfId="0" applyNumberFormat="1" applyFill="1" applyAlignment="1">
      <alignment horizontal="center"/>
    </xf>
    <xf numFmtId="165" fontId="0" fillId="0" borderId="0" xfId="0" applyNumberFormat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459105</xdr:colOff>
      <xdr:row>9</xdr:row>
      <xdr:rowOff>20955</xdr:rowOff>
    </xdr:from>
    <xdr:to>
      <xdr:col>4</xdr:col>
      <xdr:colOff>421005</xdr:colOff>
      <xdr:row>13</xdr:row>
      <xdr:rowOff>64770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A09517B1-E558-1E8A-A51F-9DD3A8C6A299}"/>
            </a:ext>
          </a:extLst>
        </xdr:cNvPr>
        <xdr:cNvSpPr/>
      </xdr:nvSpPr>
      <xdr:spPr>
        <a:xfrm>
          <a:off x="4726305" y="5097780"/>
          <a:ext cx="1066800" cy="76771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37F0-3EB3-4C1C-84A0-81262DE06330}">
  <dimension ref="A1:R17"/>
  <sheetViews>
    <sheetView topLeftCell="C1" workbookViewId="0">
      <selection activeCell="R9" sqref="R9"/>
    </sheetView>
  </sheetViews>
  <sheetFormatPr baseColWidth="10" defaultRowHeight="14.5" x14ac:dyDescent="0.35"/>
  <cols>
    <col min="1" max="1" width="14.6328125" customWidth="1"/>
    <col min="2" max="2" width="16.08984375" bestFit="1" customWidth="1"/>
    <col min="3" max="4" width="14.6328125" customWidth="1"/>
    <col min="5" max="5" width="16.08984375" bestFit="1" customWidth="1"/>
  </cols>
  <sheetData>
    <row r="1" spans="1:18" x14ac:dyDescent="0.35">
      <c r="A1" s="5" t="s">
        <v>5</v>
      </c>
      <c r="B1" s="1" t="s">
        <v>0</v>
      </c>
      <c r="C1" s="1" t="s">
        <v>1</v>
      </c>
      <c r="D1" s="1" t="s">
        <v>18</v>
      </c>
      <c r="E1" s="1" t="s">
        <v>28</v>
      </c>
      <c r="G1" s="3">
        <v>44957</v>
      </c>
      <c r="H1" s="3">
        <v>44985</v>
      </c>
      <c r="I1" s="3">
        <v>45016</v>
      </c>
      <c r="J1" s="3">
        <v>45046</v>
      </c>
      <c r="K1" s="3">
        <v>45077</v>
      </c>
      <c r="L1" s="3">
        <v>45107</v>
      </c>
      <c r="M1" s="3">
        <v>45138</v>
      </c>
      <c r="N1" s="3">
        <v>45169</v>
      </c>
      <c r="O1" s="3">
        <v>45199</v>
      </c>
      <c r="P1" s="3">
        <v>45230</v>
      </c>
      <c r="Q1" s="3">
        <v>45260</v>
      </c>
      <c r="R1" s="3">
        <v>45291</v>
      </c>
    </row>
    <row r="2" spans="1:18" x14ac:dyDescent="0.35">
      <c r="A2" s="4">
        <v>10</v>
      </c>
      <c r="B2" s="2" t="s">
        <v>10</v>
      </c>
      <c r="C2" s="2" t="s">
        <v>2</v>
      </c>
      <c r="D2" s="10" t="s">
        <v>17</v>
      </c>
      <c r="E2" s="10" t="str">
        <f>A2&amp;"-"&amp;D2</f>
        <v>10-Mugiwara</v>
      </c>
      <c r="G2" s="4">
        <v>1</v>
      </c>
      <c r="H2" s="4">
        <v>1</v>
      </c>
      <c r="I2" s="4">
        <v>1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</row>
    <row r="3" spans="1:18" x14ac:dyDescent="0.35">
      <c r="A3" s="4">
        <v>7</v>
      </c>
      <c r="B3" s="2" t="s">
        <v>9</v>
      </c>
      <c r="C3" s="2" t="s">
        <v>3</v>
      </c>
      <c r="D3" s="10" t="s">
        <v>17</v>
      </c>
      <c r="E3" s="10" t="str">
        <f t="shared" ref="E3:E17" si="0">A3&amp;"-"&amp;D3</f>
        <v>7-Mugiwara</v>
      </c>
      <c r="G3" s="4">
        <v>1</v>
      </c>
      <c r="H3" s="4">
        <v>1</v>
      </c>
      <c r="I3" s="4">
        <v>1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</row>
    <row r="4" spans="1:18" x14ac:dyDescent="0.35">
      <c r="A4" s="4">
        <v>7</v>
      </c>
      <c r="B4" s="2" t="s">
        <v>11</v>
      </c>
      <c r="C4" s="2" t="s">
        <v>7</v>
      </c>
      <c r="D4" s="10" t="s">
        <v>17</v>
      </c>
      <c r="E4" s="10" t="str">
        <f t="shared" si="0"/>
        <v>7-Mugiwara</v>
      </c>
      <c r="G4" s="4">
        <v>0</v>
      </c>
      <c r="H4" s="4">
        <v>0</v>
      </c>
      <c r="I4" s="4">
        <v>0</v>
      </c>
      <c r="J4" s="4">
        <v>1</v>
      </c>
      <c r="K4" s="4">
        <v>1</v>
      </c>
      <c r="L4" s="4">
        <v>1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</row>
    <row r="5" spans="1:18" x14ac:dyDescent="0.35">
      <c r="A5" s="4">
        <v>9</v>
      </c>
      <c r="B5" s="2" t="s">
        <v>12</v>
      </c>
      <c r="C5" s="2" t="s">
        <v>4</v>
      </c>
      <c r="D5" s="11" t="s">
        <v>17</v>
      </c>
      <c r="E5" s="10" t="str">
        <f t="shared" si="0"/>
        <v>9-Mugiwara</v>
      </c>
      <c r="G5" s="4">
        <v>0</v>
      </c>
      <c r="H5" s="4">
        <v>0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1</v>
      </c>
      <c r="O5" s="4">
        <v>1</v>
      </c>
      <c r="P5" s="4">
        <v>0</v>
      </c>
      <c r="Q5" s="4">
        <v>0</v>
      </c>
      <c r="R5" s="4">
        <v>0</v>
      </c>
    </row>
    <row r="6" spans="1:18" x14ac:dyDescent="0.35">
      <c r="A6" s="4">
        <v>10</v>
      </c>
      <c r="B6" s="2" t="s">
        <v>13</v>
      </c>
      <c r="C6" s="2" t="s">
        <v>6</v>
      </c>
      <c r="D6" s="11" t="s">
        <v>17</v>
      </c>
      <c r="E6" s="10" t="str">
        <f t="shared" si="0"/>
        <v>10-Mugiwara</v>
      </c>
      <c r="G6" s="4">
        <v>0</v>
      </c>
      <c r="H6" s="4">
        <v>0</v>
      </c>
      <c r="I6" s="4">
        <v>0</v>
      </c>
      <c r="J6" s="4">
        <v>1</v>
      </c>
      <c r="K6" s="4">
        <v>1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</row>
    <row r="7" spans="1:18" x14ac:dyDescent="0.35">
      <c r="A7" s="4">
        <v>10</v>
      </c>
      <c r="B7" s="2" t="s">
        <v>14</v>
      </c>
      <c r="C7" s="2" t="s">
        <v>4</v>
      </c>
      <c r="D7" s="11" t="s">
        <v>17</v>
      </c>
      <c r="E7" s="10" t="str">
        <f t="shared" si="0"/>
        <v>10-Mugiwara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1</v>
      </c>
      <c r="Q7" s="4">
        <v>1</v>
      </c>
      <c r="R7" s="4">
        <v>0</v>
      </c>
    </row>
    <row r="8" spans="1:18" x14ac:dyDescent="0.35">
      <c r="A8" s="4">
        <v>7</v>
      </c>
      <c r="B8" s="2" t="s">
        <v>15</v>
      </c>
      <c r="C8" s="2" t="s">
        <v>4</v>
      </c>
      <c r="D8" s="11" t="s">
        <v>17</v>
      </c>
      <c r="E8" s="10" t="str">
        <f t="shared" si="0"/>
        <v>7-Mugiwara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1</v>
      </c>
      <c r="O8" s="4">
        <v>1</v>
      </c>
      <c r="P8" s="4">
        <v>1</v>
      </c>
      <c r="Q8" s="4">
        <v>1</v>
      </c>
      <c r="R8" s="4">
        <v>0</v>
      </c>
    </row>
    <row r="9" spans="1:18" x14ac:dyDescent="0.35">
      <c r="A9" s="4">
        <v>9</v>
      </c>
      <c r="B9" s="2" t="s">
        <v>16</v>
      </c>
      <c r="C9" s="2" t="s">
        <v>3</v>
      </c>
      <c r="D9" s="11" t="s">
        <v>17</v>
      </c>
      <c r="E9" s="10" t="str">
        <f t="shared" si="0"/>
        <v>9-Mugiwara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</row>
    <row r="10" spans="1:18" x14ac:dyDescent="0.35">
      <c r="A10" s="4">
        <v>10</v>
      </c>
      <c r="B10" s="2" t="s">
        <v>20</v>
      </c>
      <c r="C10" s="2" t="s">
        <v>2</v>
      </c>
      <c r="D10" s="10" t="s">
        <v>19</v>
      </c>
      <c r="E10" s="10" t="str">
        <f t="shared" si="0"/>
        <v>10-Spade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 x14ac:dyDescent="0.35">
      <c r="A11" s="4">
        <v>7</v>
      </c>
      <c r="B11" s="2" t="s">
        <v>21</v>
      </c>
      <c r="C11" s="2" t="s">
        <v>3</v>
      </c>
      <c r="D11" s="10" t="s">
        <v>19</v>
      </c>
      <c r="E11" s="10" t="str">
        <f t="shared" si="0"/>
        <v>7-Spade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 x14ac:dyDescent="0.35">
      <c r="A12" s="4">
        <v>7</v>
      </c>
      <c r="B12" s="2" t="s">
        <v>22</v>
      </c>
      <c r="C12" s="2" t="s">
        <v>7</v>
      </c>
      <c r="D12" s="10" t="s">
        <v>19</v>
      </c>
      <c r="E12" s="10" t="str">
        <f t="shared" si="0"/>
        <v>7-Spade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x14ac:dyDescent="0.35">
      <c r="A13" s="4">
        <v>9</v>
      </c>
      <c r="B13" s="2" t="s">
        <v>23</v>
      </c>
      <c r="C13" s="2" t="s">
        <v>4</v>
      </c>
      <c r="D13" s="10" t="s">
        <v>19</v>
      </c>
      <c r="E13" s="10" t="str">
        <f t="shared" si="0"/>
        <v>9-Spade</v>
      </c>
      <c r="G13" s="4">
        <v>1</v>
      </c>
      <c r="H13" s="4">
        <v>1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</row>
    <row r="14" spans="1:18" x14ac:dyDescent="0.35">
      <c r="A14" s="4">
        <v>10</v>
      </c>
      <c r="B14" s="2" t="s">
        <v>24</v>
      </c>
      <c r="C14" s="2" t="s">
        <v>6</v>
      </c>
      <c r="D14" s="10" t="s">
        <v>19</v>
      </c>
      <c r="E14" s="10" t="str">
        <f t="shared" si="0"/>
        <v>10-Spade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</row>
    <row r="15" spans="1:18" x14ac:dyDescent="0.35">
      <c r="A15" s="4">
        <v>10</v>
      </c>
      <c r="B15" s="2" t="s">
        <v>25</v>
      </c>
      <c r="C15" s="2" t="s">
        <v>4</v>
      </c>
      <c r="D15" s="10" t="s">
        <v>19</v>
      </c>
      <c r="E15" s="10" t="str">
        <f t="shared" si="0"/>
        <v>10-Spade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</row>
    <row r="16" spans="1:18" x14ac:dyDescent="0.35">
      <c r="A16" s="4">
        <v>7</v>
      </c>
      <c r="B16" s="2" t="s">
        <v>26</v>
      </c>
      <c r="C16" s="2" t="s">
        <v>4</v>
      </c>
      <c r="D16" s="10" t="s">
        <v>19</v>
      </c>
      <c r="E16" s="10" t="str">
        <f t="shared" si="0"/>
        <v>7-Spade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</row>
    <row r="17" spans="1:18" x14ac:dyDescent="0.35">
      <c r="A17" s="4">
        <v>9</v>
      </c>
      <c r="B17" s="2" t="s">
        <v>27</v>
      </c>
      <c r="C17" s="2" t="s">
        <v>3</v>
      </c>
      <c r="D17" s="10" t="s">
        <v>19</v>
      </c>
      <c r="E17" s="10" t="str">
        <f t="shared" si="0"/>
        <v>9-Spade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</row>
  </sheetData>
  <autoFilter ref="A1:R17" xr:uid="{5E2537F0-3EB3-4C1C-84A0-81262DE0633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5012-33B2-4A0F-BC1F-ED87EDF76C50}">
  <dimension ref="A1:N31"/>
  <sheetViews>
    <sheetView tabSelected="1" workbookViewId="0">
      <selection activeCell="C25" sqref="C25"/>
    </sheetView>
  </sheetViews>
  <sheetFormatPr baseColWidth="10" defaultRowHeight="14.5" x14ac:dyDescent="0.35"/>
  <cols>
    <col min="1" max="1" width="17.1796875" bestFit="1" customWidth="1"/>
    <col min="2" max="2" width="24.6328125" bestFit="1" customWidth="1"/>
    <col min="3" max="3" width="20.1796875" bestFit="1" customWidth="1"/>
    <col min="4" max="4" width="16.08984375" bestFit="1" customWidth="1"/>
    <col min="5" max="5" width="16" bestFit="1" customWidth="1"/>
    <col min="6" max="6" width="24.6328125" bestFit="1" customWidth="1"/>
    <col min="13" max="13" width="25.6328125" bestFit="1" customWidth="1"/>
  </cols>
  <sheetData>
    <row r="1" spans="1:14" x14ac:dyDescent="0.35">
      <c r="A1" s="8" t="s">
        <v>8</v>
      </c>
      <c r="B1" s="12">
        <v>44957</v>
      </c>
    </row>
    <row r="2" spans="1:14" x14ac:dyDescent="0.35">
      <c r="A2" s="8" t="s">
        <v>31</v>
      </c>
      <c r="B2" s="12" t="s">
        <v>19</v>
      </c>
      <c r="N2" t="s">
        <v>19</v>
      </c>
    </row>
    <row r="3" spans="1:14" x14ac:dyDescent="0.35">
      <c r="N3" t="s">
        <v>17</v>
      </c>
    </row>
    <row r="4" spans="1:14" x14ac:dyDescent="0.35">
      <c r="C4" s="7" t="s">
        <v>29</v>
      </c>
      <c r="D4" s="7" t="s">
        <v>0</v>
      </c>
      <c r="E4" s="7" t="s">
        <v>1</v>
      </c>
      <c r="F4" s="7" t="s">
        <v>30</v>
      </c>
    </row>
    <row r="5" spans="1:14" x14ac:dyDescent="0.35">
      <c r="A5" s="13" t="str">
        <f>$B$2</f>
        <v>Spade</v>
      </c>
      <c r="B5">
        <v>10</v>
      </c>
      <c r="C5" s="7" t="str">
        <f>B5&amp;"-"&amp;A5</f>
        <v>10-Spade</v>
      </c>
      <c r="D5" t="str">
        <f>_xlfn.XLOOKUP(C5,Matrice!E:E,Matrice!B:B,,0,1)</f>
        <v>Trafalgar Law</v>
      </c>
      <c r="E5" t="str">
        <f>_xlfn.XLOOKUP(C5,Matrice!E:E,Matrice!C:C,,0,1)</f>
        <v>Milieu offensif</v>
      </c>
      <c r="F5" s="7">
        <f>SUMIFS(INDEX(Matrice!$G$2:$R$17,,VLOOKUP(Restitution!$B$1,Restitution!$M$7:$N$18,2,0)),Matrice!$E$2:$E$17,Restitution!$C5)</f>
        <v>1</v>
      </c>
    </row>
    <row r="6" spans="1:14" x14ac:dyDescent="0.35">
      <c r="A6" s="13" t="str">
        <f t="shared" ref="A6:A7" si="0">$B$2</f>
        <v>Spade</v>
      </c>
      <c r="B6">
        <v>9</v>
      </c>
      <c r="C6" s="7" t="str">
        <f t="shared" ref="C6:C7" si="1">B6&amp;"-"&amp;A6</f>
        <v>9-Spade</v>
      </c>
      <c r="D6" t="str">
        <f>_xlfn.XLOOKUP(C6,Matrice!E:E,Matrice!B:B,,0,1)</f>
        <v>Marshall D. Teach</v>
      </c>
      <c r="E6" t="str">
        <f>_xlfn.XLOOKUP(C6,Matrice!E:E,Matrice!C:C,,0,1)</f>
        <v>Buteur</v>
      </c>
      <c r="F6" s="7">
        <f>SUMIFS(INDEX(Matrice!$G$2:$R$17,,VLOOKUP(Restitution!$B$1,Restitution!$M$7:$N$18,2,0)),Matrice!$E$2:$E$17,Restitution!$C6)</f>
        <v>1</v>
      </c>
    </row>
    <row r="7" spans="1:14" x14ac:dyDescent="0.35">
      <c r="A7" s="13" t="str">
        <f t="shared" si="0"/>
        <v>Spade</v>
      </c>
      <c r="B7">
        <v>7</v>
      </c>
      <c r="C7" s="7" t="str">
        <f t="shared" si="1"/>
        <v>7-Spade</v>
      </c>
      <c r="D7" t="str">
        <f>_xlfn.XLOOKUP(C7,Matrice!E:E,Matrice!B:B,,0,1)</f>
        <v>Edward Newgate</v>
      </c>
      <c r="E7" t="str">
        <f>_xlfn.XLOOKUP(C7,Matrice!E:E,Matrice!C:C,,0,1)</f>
        <v>Attaquant</v>
      </c>
      <c r="F7" s="7">
        <f>SUMIFS(INDEX(Matrice!$G$2:$R$17,,VLOOKUP(Restitution!$B$1,Restitution!$M$7:$N$18,2,0)),Matrice!$E$2:$E$17,Restitution!$C7)</f>
        <v>1</v>
      </c>
      <c r="M7" s="6">
        <v>44957</v>
      </c>
      <c r="N7">
        <v>1</v>
      </c>
    </row>
    <row r="8" spans="1:14" x14ac:dyDescent="0.35">
      <c r="M8" s="6">
        <v>44985</v>
      </c>
      <c r="N8">
        <v>2</v>
      </c>
    </row>
    <row r="9" spans="1:14" x14ac:dyDescent="0.35">
      <c r="M9" s="6">
        <v>45016</v>
      </c>
      <c r="N9">
        <v>3</v>
      </c>
    </row>
    <row r="10" spans="1:14" x14ac:dyDescent="0.35">
      <c r="M10" s="6">
        <v>45046</v>
      </c>
      <c r="N10">
        <v>4</v>
      </c>
    </row>
    <row r="11" spans="1:14" x14ac:dyDescent="0.35">
      <c r="M11" s="6">
        <v>45077</v>
      </c>
      <c r="N11">
        <v>5</v>
      </c>
    </row>
    <row r="12" spans="1:14" x14ac:dyDescent="0.35">
      <c r="M12" s="6">
        <v>45107</v>
      </c>
      <c r="N12">
        <v>6</v>
      </c>
    </row>
    <row r="13" spans="1:14" x14ac:dyDescent="0.35">
      <c r="M13" s="6">
        <v>45138</v>
      </c>
      <c r="N13">
        <v>7</v>
      </c>
    </row>
    <row r="14" spans="1:14" x14ac:dyDescent="0.35">
      <c r="M14" s="6">
        <v>45169</v>
      </c>
      <c r="N14">
        <v>8</v>
      </c>
    </row>
    <row r="15" spans="1:14" x14ac:dyDescent="0.35">
      <c r="M15" s="6">
        <v>45199</v>
      </c>
      <c r="N15">
        <v>9</v>
      </c>
    </row>
    <row r="16" spans="1:14" x14ac:dyDescent="0.35">
      <c r="A16" s="8" t="s">
        <v>8</v>
      </c>
      <c r="B16" s="12">
        <v>45291</v>
      </c>
      <c r="M16" s="6">
        <v>45230</v>
      </c>
      <c r="N16">
        <v>10</v>
      </c>
    </row>
    <row r="17" spans="1:14" x14ac:dyDescent="0.35">
      <c r="A17" s="8" t="s">
        <v>31</v>
      </c>
      <c r="B17" s="12" t="s">
        <v>17</v>
      </c>
      <c r="M17" s="6">
        <v>45260</v>
      </c>
      <c r="N17">
        <v>11</v>
      </c>
    </row>
    <row r="18" spans="1:14" x14ac:dyDescent="0.35">
      <c r="M18" s="6">
        <v>45291</v>
      </c>
      <c r="N18">
        <v>12</v>
      </c>
    </row>
    <row r="19" spans="1:14" x14ac:dyDescent="0.35">
      <c r="C19" s="7" t="s">
        <v>29</v>
      </c>
      <c r="D19" s="7" t="s">
        <v>0</v>
      </c>
      <c r="E19" s="7" t="s">
        <v>1</v>
      </c>
      <c r="F19" s="7" t="s">
        <v>30</v>
      </c>
    </row>
    <row r="20" spans="1:14" x14ac:dyDescent="0.35">
      <c r="A20" s="13" t="str">
        <f>$B$17</f>
        <v>Mugiwara</v>
      </c>
      <c r="B20">
        <v>10</v>
      </c>
      <c r="C20" s="7" t="str">
        <f>B20&amp;"-"&amp;A20</f>
        <v>10-Mugiwara</v>
      </c>
      <c r="D20" s="9" t="s">
        <v>24</v>
      </c>
      <c r="E20" s="9" t="s">
        <v>6</v>
      </c>
      <c r="F20" s="7">
        <v>1</v>
      </c>
    </row>
    <row r="21" spans="1:14" x14ac:dyDescent="0.35">
      <c r="A21" s="13" t="str">
        <f t="shared" ref="A21:A22" si="2">$B$17</f>
        <v>Mugiwara</v>
      </c>
      <c r="B21">
        <v>9</v>
      </c>
      <c r="C21" s="7" t="str">
        <f t="shared" ref="C21:C22" si="3">B21&amp;"-"&amp;A21</f>
        <v>9-Mugiwara</v>
      </c>
      <c r="D21" s="9" t="s">
        <v>23</v>
      </c>
      <c r="E21" s="9" t="s">
        <v>4</v>
      </c>
      <c r="F21" s="7">
        <v>1</v>
      </c>
    </row>
    <row r="22" spans="1:14" x14ac:dyDescent="0.35">
      <c r="A22" s="13" t="str">
        <f t="shared" si="2"/>
        <v>Mugiwara</v>
      </c>
      <c r="B22">
        <v>7</v>
      </c>
      <c r="C22" s="7" t="str">
        <f t="shared" si="3"/>
        <v>7-Mugiwara</v>
      </c>
      <c r="D22" s="9" t="s">
        <v>22</v>
      </c>
      <c r="E22" s="9" t="s">
        <v>7</v>
      </c>
      <c r="F22" s="7">
        <v>1</v>
      </c>
    </row>
    <row r="25" spans="1:14" x14ac:dyDescent="0.35">
      <c r="C25" s="14" t="str" cm="1">
        <f t="array" aca="1" ref="C25" ca="1">IFERROR(INDEX(Matrice!$E$2:$E$17,SMALL(IF((Matrice!$D$2:$D$17=$B$17)*(plageDate=1),ROW(plageDate)-1),ROWS($1:1))),"")</f>
        <v>9-Mugiwara</v>
      </c>
      <c r="D25" s="14" t="str" cm="1">
        <f t="array" aca="1" ref="D25" ca="1">IFERROR(INDEX(Matrice!$B$2:$B$17,SMALL(IF((Matrice!$D$2:$D$17=$B$17)*(plageDate=1),ROW(plageDate)-1),ROWS($1:1))),"")</f>
        <v>Elric Edward</v>
      </c>
      <c r="E25" s="14" t="str" cm="1">
        <f t="array" aca="1" ref="E25" ca="1">IFERROR(INDEX(Matrice!$C$2:$C$17,SMALL(IF((Matrice!$D$2:$D$17=$B$17)*(plageDate=1),ROW(plageDate)-1),ROWS($1:1))),"")</f>
        <v>Attaquant</v>
      </c>
    </row>
    <row r="26" spans="1:14" x14ac:dyDescent="0.35">
      <c r="C26" s="14" t="str" cm="1">
        <f t="array" aca="1" ref="C26" ca="1">IFERROR(INDEX(Matrice!$E$2:$E$17,SMALL(IF((Matrice!$D$2:$D$17=$B$17)*(plageDate=1),ROW(plageDate)-1),ROWS($1:2))),"")</f>
        <v/>
      </c>
      <c r="D26" s="14" t="str" cm="1">
        <f t="array" aca="1" ref="D26" ca="1">IFERROR(INDEX(Matrice!$B$2:$B$17,SMALL(IF((Matrice!$D$2:$D$17=$B$17)*(plageDate=1),ROW(plageDate)-1),ROWS($1:2))),"")</f>
        <v/>
      </c>
      <c r="E26" s="14" t="str" cm="1">
        <f t="array" aca="1" ref="E26" ca="1">IFERROR(INDEX(Matrice!$C$2:$C$17,SMALL(IF((Matrice!$D$2:$D$17=$B$17)*(plageDate=1),ROW(plageDate)-1),ROWS($1:2))),"")</f>
        <v/>
      </c>
    </row>
    <row r="27" spans="1:14" x14ac:dyDescent="0.35">
      <c r="C27" s="14" t="str" cm="1">
        <f t="array" aca="1" ref="C27" ca="1">IFERROR(INDEX(Matrice!$E$2:$E$17,SMALL(IF((Matrice!$D$2:$D$17=$B$17)*(plageDate=1),ROW(plageDate)-1),ROWS($1:3))),"")</f>
        <v/>
      </c>
      <c r="D27" s="14" t="str" cm="1">
        <f t="array" aca="1" ref="D27" ca="1">IFERROR(INDEX(Matrice!$B$2:$B$17,SMALL(IF((Matrice!$D$2:$D$17=$B$17)*(plageDate=1),ROW(plageDate)-1),ROWS($1:3))),"")</f>
        <v/>
      </c>
      <c r="E27" s="14" t="str" cm="1">
        <f t="array" aca="1" ref="E27" ca="1">IFERROR(INDEX(Matrice!$C$2:$C$17,SMALL(IF((Matrice!$D$2:$D$17=$B$17)*(plageDate=1),ROW(plageDate)-1),ROWS($1:3))),"")</f>
        <v/>
      </c>
    </row>
    <row r="28" spans="1:14" x14ac:dyDescent="0.35">
      <c r="C28" s="14" t="str" cm="1">
        <f t="array" aca="1" ref="C28" ca="1">IFERROR(INDEX(Matrice!$E$2:$E$17,SMALL(IF((Matrice!$D$2:$D$17=$B$17)*(plageDate=1),ROW(plageDate)-1),ROWS($1:4))),"")</f>
        <v/>
      </c>
      <c r="D28" s="14" t="str" cm="1">
        <f t="array" aca="1" ref="D28" ca="1">IFERROR(INDEX(Matrice!$B$2:$B$17,SMALL(IF((Matrice!$D$2:$D$17=$B$17)*(plageDate=1),ROW(plageDate)-1),ROWS($1:4))),"")</f>
        <v/>
      </c>
      <c r="E28" s="14" t="str" cm="1">
        <f t="array" aca="1" ref="E28" ca="1">IFERROR(INDEX(Matrice!$C$2:$C$17,SMALL(IF((Matrice!$D$2:$D$17=$B$17)*(plageDate=1),ROW(plageDate)-1),ROWS($1:4))),"")</f>
        <v/>
      </c>
    </row>
    <row r="29" spans="1:14" x14ac:dyDescent="0.35">
      <c r="C29" s="14" t="str" cm="1">
        <f t="array" aca="1" ref="C29" ca="1">IFERROR(INDEX(Matrice!$E$2:$E$17,SMALL(IF((Matrice!$D$2:$D$17=$B$17)*(plageDate=1),ROW(plageDate)-1),ROWS($1:5))),"")</f>
        <v/>
      </c>
      <c r="D29" s="14" t="str" cm="1">
        <f t="array" aca="1" ref="D29" ca="1">IFERROR(INDEX(Matrice!$B$2:$B$17,SMALL(IF((Matrice!$D$2:$D$17=$B$17)*(plageDate=1),ROW(plageDate)-1),ROWS($1:5))),"")</f>
        <v/>
      </c>
      <c r="E29" s="14" t="str" cm="1">
        <f t="array" aca="1" ref="E29" ca="1">IFERROR(INDEX(Matrice!$C$2:$C$17,SMALL(IF((Matrice!$D$2:$D$17=$B$17)*(plageDate=1),ROW(plageDate)-1),ROWS($1:5))),"")</f>
        <v/>
      </c>
    </row>
    <row r="30" spans="1:14" x14ac:dyDescent="0.35">
      <c r="C30" s="14" t="str" cm="1">
        <f t="array" aca="1" ref="C30" ca="1">IFERROR(INDEX(Matrice!$E$2:$E$17,SMALL(IF((Matrice!$D$2:$D$17=$B$17)*(plageDate=1),ROW(plageDate)-1),ROWS($1:6))),"")</f>
        <v/>
      </c>
      <c r="D30" s="14" t="str" cm="1">
        <f t="array" aca="1" ref="D30" ca="1">IFERROR(INDEX(Matrice!$B$2:$B$17,SMALL(IF((Matrice!$D$2:$D$17=$B$17)*(plageDate=1),ROW(plageDate)-1),ROWS($1:6))),"")</f>
        <v/>
      </c>
      <c r="E30" s="14" t="str" cm="1">
        <f t="array" aca="1" ref="E30" ca="1">IFERROR(INDEX(Matrice!$C$2:$C$17,SMALL(IF((Matrice!$D$2:$D$17=$B$17)*(plageDate=1),ROW(plageDate)-1),ROWS($1:6))),"")</f>
        <v/>
      </c>
    </row>
    <row r="31" spans="1:14" x14ac:dyDescent="0.35">
      <c r="C31" s="14" t="str" cm="1">
        <f t="array" aca="1" ref="C31" ca="1">IFERROR(INDEX(Matrice!$E$2:$E$17,SMALL(IF((Matrice!$D$2:$D$17=$B$17)*(plageDate=1),ROW(plageDate)-1),ROWS($1:7))),"")</f>
        <v/>
      </c>
      <c r="D31" s="14" t="str" cm="1">
        <f t="array" aca="1" ref="D31" ca="1">IFERROR(INDEX(Matrice!$B$2:$B$17,SMALL(IF((Matrice!$D$2:$D$17=$B$17)*(plageDate=1),ROW(plageDate)-1),ROWS($1:7))),"")</f>
        <v/>
      </c>
      <c r="E31" s="14" t="str" cm="1">
        <f t="array" aca="1" ref="E31" ca="1">IFERROR(INDEX(Matrice!$C$2:$C$17,SMALL(IF((Matrice!$D$2:$D$17=$B$17)*(plageDate=1),ROW(plageDate)-1),ROWS($1:7))),"")</f>
        <v/>
      </c>
    </row>
  </sheetData>
  <dataValidations count="1">
    <dataValidation type="list" allowBlank="1" showInputMessage="1" showErrorMessage="1" sqref="B2 B17" xr:uid="{FD6C14EC-599C-4ACE-BD19-D5C9CF2FE7A6}">
      <formula1>$N$2:$N$3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CDA7EF-0D76-4705-BA4C-753DBE41E1F0}">
          <x14:formula1>
            <xm:f>Matrice!$G$1:$R$1</xm:f>
          </x14:formula1>
          <xm:sqref>B1 B16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Restitution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Ayikoe ATAYI</dc:creator>
  <dcterms:created xsi:type="dcterms:W3CDTF">2023-09-19T09:58:07Z</dcterms:created>
  <dcterms:modified xsi:type="dcterms:W3CDTF">2023-09-22T08:28:40Z</dcterms:modified>
</cp:coreProperties>
</file>