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13_ncr:1_{74AEF805-04FA-4896-81B9-1AF1946835F3}" xr6:coauthVersionLast="36" xr6:coauthVersionMax="36" xr10:uidLastSave="{00000000-0000-0000-0000-000000000000}"/>
  <bookViews>
    <workbookView xWindow="0" yWindow="0" windowWidth="24000" windowHeight="9375" tabRatio="718" activeTab="1" xr2:uid="{00000000-000D-0000-FFFF-FFFF00000000}"/>
  </bookViews>
  <sheets>
    <sheet name="Config" sheetId="1" r:id="rId1"/>
    <sheet name="Juin" sheetId="2" r:id="rId2"/>
    <sheet name="Juillet " sheetId="3" r:id="rId3"/>
  </sheets>
  <functionGroups builtInGroupCount="19"/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X6" i="1" l="1"/>
  <c r="X13" i="1"/>
  <c r="X17" i="1"/>
  <c r="X18" i="1"/>
  <c r="AK27" i="3"/>
  <c r="AK23" i="3"/>
  <c r="AK26" i="3"/>
  <c r="AK22" i="3"/>
  <c r="AK20" i="3"/>
  <c r="AK25" i="3"/>
  <c r="AK21" i="3"/>
  <c r="AK13" i="3"/>
  <c r="AK24" i="3"/>
  <c r="AK20" i="2"/>
  <c r="AK24" i="2"/>
  <c r="AK23" i="2"/>
  <c r="AK13" i="2"/>
  <c r="AK21" i="2"/>
  <c r="AK25" i="2"/>
  <c r="AK22" i="2"/>
  <c r="AK26" i="2"/>
  <c r="AK27" i="2"/>
  <c r="U4" i="1" l="1"/>
  <c r="R11" i="1"/>
  <c r="W5" i="1" l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4" i="1"/>
  <c r="R5" i="1"/>
  <c r="R6" i="1"/>
  <c r="R7" i="1"/>
  <c r="R8" i="1"/>
  <c r="R9" i="1"/>
  <c r="R10" i="1"/>
  <c r="R12" i="1"/>
  <c r="R13" i="1"/>
  <c r="R14" i="1"/>
  <c r="R15" i="1"/>
  <c r="R16" i="1"/>
  <c r="R17" i="1"/>
  <c r="R18" i="1"/>
  <c r="R19" i="1"/>
  <c r="R20" i="1"/>
  <c r="R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4" i="1"/>
  <c r="P5" i="1"/>
  <c r="P6" i="1"/>
  <c r="P7" i="1"/>
  <c r="P8" i="1"/>
  <c r="P9" i="1"/>
  <c r="P11" i="1"/>
  <c r="P12" i="1"/>
  <c r="P13" i="1"/>
  <c r="P14" i="1"/>
  <c r="P15" i="1"/>
  <c r="P16" i="1"/>
  <c r="P17" i="1"/>
  <c r="P18" i="1"/>
  <c r="P19" i="1"/>
  <c r="P20" i="1"/>
  <c r="P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4" i="1"/>
  <c r="K20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4" i="1"/>
  <c r="X19" i="1" l="1"/>
  <c r="X15" i="1"/>
  <c r="X20" i="1"/>
  <c r="X16" i="1"/>
  <c r="X14" i="1"/>
  <c r="L24" i="1"/>
  <c r="B27" i="3" l="1"/>
  <c r="D27" i="3" s="1"/>
  <c r="B26" i="3"/>
  <c r="D26" i="3" s="1"/>
  <c r="B25" i="3"/>
  <c r="D25" i="3" s="1"/>
  <c r="B24" i="3"/>
  <c r="D24" i="3" s="1"/>
  <c r="B23" i="3"/>
  <c r="D23" i="3" s="1"/>
  <c r="B22" i="3"/>
  <c r="D22" i="3" s="1"/>
  <c r="B21" i="3"/>
  <c r="D21" i="3" s="1"/>
  <c r="B20" i="3"/>
  <c r="D20" i="3" s="1"/>
  <c r="B19" i="3"/>
  <c r="D19" i="3" s="1"/>
  <c r="B18" i="3"/>
  <c r="D18" i="3" s="1"/>
  <c r="B17" i="3"/>
  <c r="D17" i="3" s="1"/>
  <c r="B16" i="3"/>
  <c r="D16" i="3" s="1"/>
  <c r="B15" i="3"/>
  <c r="D15" i="3" s="1"/>
  <c r="B14" i="3"/>
  <c r="D14" i="3" s="1"/>
  <c r="B13" i="3"/>
  <c r="D13" i="3" s="1"/>
  <c r="B12" i="3"/>
  <c r="D12" i="3" s="1"/>
  <c r="B11" i="3"/>
  <c r="D11" i="3" s="1"/>
  <c r="C14" i="3" l="1"/>
  <c r="C18" i="3"/>
  <c r="C22" i="3"/>
  <c r="E12" i="3"/>
  <c r="E16" i="3"/>
  <c r="E20" i="3"/>
  <c r="E24" i="3"/>
  <c r="E26" i="3"/>
  <c r="C12" i="3"/>
  <c r="E14" i="3"/>
  <c r="C16" i="3"/>
  <c r="E18" i="3"/>
  <c r="C20" i="3"/>
  <c r="E22" i="3"/>
  <c r="C24" i="3"/>
  <c r="C26" i="3"/>
  <c r="E11" i="3"/>
  <c r="C11" i="3"/>
  <c r="E13" i="3"/>
  <c r="C13" i="3"/>
  <c r="E15" i="3"/>
  <c r="C15" i="3"/>
  <c r="E17" i="3"/>
  <c r="C17" i="3"/>
  <c r="E19" i="3"/>
  <c r="C19" i="3"/>
  <c r="E21" i="3"/>
  <c r="C21" i="3"/>
  <c r="E23" i="3"/>
  <c r="C23" i="3"/>
  <c r="E25" i="3"/>
  <c r="C25" i="3"/>
  <c r="C27" i="3"/>
  <c r="E27" i="3"/>
  <c r="B14" i="2" l="1"/>
  <c r="D14" i="2" s="1"/>
  <c r="I7" i="1" s="1"/>
  <c r="C14" i="2" l="1"/>
  <c r="H7" i="1" s="1"/>
  <c r="E14" i="2"/>
  <c r="J7" i="1" s="1"/>
  <c r="B11" i="2"/>
  <c r="B26" i="2"/>
  <c r="B27" i="2"/>
  <c r="B23" i="2"/>
  <c r="B24" i="2"/>
  <c r="B25" i="2"/>
  <c r="B22" i="2"/>
  <c r="B19" i="2"/>
  <c r="B20" i="2"/>
  <c r="B21" i="2"/>
  <c r="B17" i="2"/>
  <c r="B18" i="2"/>
  <c r="B12" i="2"/>
  <c r="B13" i="2"/>
  <c r="B15" i="2"/>
  <c r="B16" i="2"/>
  <c r="A1" i="2"/>
  <c r="B4" i="2" s="1"/>
  <c r="E7" i="1"/>
  <c r="A1" i="3" s="1"/>
  <c r="F6" i="1"/>
  <c r="A2" i="2" s="1"/>
  <c r="F3" i="3" l="1"/>
  <c r="B4" i="3"/>
  <c r="F7" i="1"/>
  <c r="A2" i="3" s="1"/>
  <c r="F3" i="2"/>
  <c r="F9" i="2" s="1"/>
  <c r="D16" i="2"/>
  <c r="I9" i="1" s="1"/>
  <c r="E16" i="2"/>
  <c r="J9" i="1" s="1"/>
  <c r="C16" i="2"/>
  <c r="H9" i="1" s="1"/>
  <c r="D18" i="2"/>
  <c r="I11" i="1" s="1"/>
  <c r="E18" i="2"/>
  <c r="J11" i="1" s="1"/>
  <c r="C18" i="2"/>
  <c r="H11" i="1" s="1"/>
  <c r="E19" i="2"/>
  <c r="J12" i="1" s="1"/>
  <c r="C19" i="2"/>
  <c r="H12" i="1" s="1"/>
  <c r="D19" i="2"/>
  <c r="I12" i="1" s="1"/>
  <c r="E25" i="2"/>
  <c r="J18" i="1" s="1"/>
  <c r="D25" i="2"/>
  <c r="I18" i="1" s="1"/>
  <c r="C25" i="2"/>
  <c r="H18" i="1" s="1"/>
  <c r="E23" i="2"/>
  <c r="J16" i="1" s="1"/>
  <c r="D23" i="2"/>
  <c r="I16" i="1" s="1"/>
  <c r="C23" i="2"/>
  <c r="H16" i="1" s="1"/>
  <c r="D26" i="2"/>
  <c r="I19" i="1" s="1"/>
  <c r="C26" i="2"/>
  <c r="H19" i="1" s="1"/>
  <c r="E26" i="2"/>
  <c r="J19" i="1" s="1"/>
  <c r="E13" i="2"/>
  <c r="J6" i="1" s="1"/>
  <c r="C13" i="2"/>
  <c r="H6" i="1" s="1"/>
  <c r="D13" i="2"/>
  <c r="I6" i="1" s="1"/>
  <c r="E21" i="2"/>
  <c r="J14" i="1" s="1"/>
  <c r="D21" i="2"/>
  <c r="I14" i="1" s="1"/>
  <c r="C21" i="2"/>
  <c r="H14" i="1" s="1"/>
  <c r="E15" i="2"/>
  <c r="J8" i="1" s="1"/>
  <c r="C15" i="2"/>
  <c r="H8" i="1" s="1"/>
  <c r="D15" i="2"/>
  <c r="I8" i="1" s="1"/>
  <c r="D12" i="2"/>
  <c r="I5" i="1" s="1"/>
  <c r="E12" i="2"/>
  <c r="J5" i="1" s="1"/>
  <c r="C12" i="2"/>
  <c r="H5" i="1" s="1"/>
  <c r="E17" i="2"/>
  <c r="J10" i="1" s="1"/>
  <c r="C17" i="2"/>
  <c r="H10" i="1" s="1"/>
  <c r="D17" i="2"/>
  <c r="I10" i="1" s="1"/>
  <c r="D20" i="2"/>
  <c r="I13" i="1" s="1"/>
  <c r="E20" i="2"/>
  <c r="J13" i="1" s="1"/>
  <c r="C20" i="2"/>
  <c r="H13" i="1" s="1"/>
  <c r="D22" i="2"/>
  <c r="I15" i="1" s="1"/>
  <c r="C22" i="2"/>
  <c r="H15" i="1" s="1"/>
  <c r="E22" i="2"/>
  <c r="J15" i="1" s="1"/>
  <c r="D24" i="2"/>
  <c r="I17" i="1" s="1"/>
  <c r="C24" i="2"/>
  <c r="H17" i="1" s="1"/>
  <c r="E24" i="2"/>
  <c r="J17" i="1" s="1"/>
  <c r="E27" i="2"/>
  <c r="J20" i="1" s="1"/>
  <c r="D27" i="2"/>
  <c r="I20" i="1" s="1"/>
  <c r="C27" i="2"/>
  <c r="H20" i="1" s="1"/>
  <c r="D11" i="2"/>
  <c r="I4" i="1" s="1"/>
  <c r="C11" i="2"/>
  <c r="H4" i="1" s="1"/>
  <c r="E11" i="2"/>
  <c r="J4" i="1" s="1"/>
  <c r="E8" i="1"/>
  <c r="G3" i="3" l="1"/>
  <c r="F2" i="3"/>
  <c r="F10" i="3"/>
  <c r="F9" i="3"/>
  <c r="G3" i="2"/>
  <c r="F2" i="2"/>
  <c r="F10" i="2"/>
  <c r="E9" i="1"/>
  <c r="F8" i="1"/>
  <c r="G9" i="3" l="1"/>
  <c r="H3" i="3"/>
  <c r="G2" i="3"/>
  <c r="G10" i="3"/>
  <c r="H3" i="2"/>
  <c r="G2" i="2"/>
  <c r="G10" i="2"/>
  <c r="G9" i="2"/>
  <c r="E10" i="1"/>
  <c r="F9" i="1"/>
  <c r="H10" i="3" l="1"/>
  <c r="H9" i="3"/>
  <c r="I3" i="3"/>
  <c r="H2" i="3"/>
  <c r="I3" i="2"/>
  <c r="H2" i="2"/>
  <c r="H9" i="2"/>
  <c r="H10" i="2"/>
  <c r="E11" i="1"/>
  <c r="F10" i="1"/>
  <c r="I9" i="3" l="1"/>
  <c r="J3" i="3"/>
  <c r="I10" i="3"/>
  <c r="I2" i="3"/>
  <c r="J3" i="2"/>
  <c r="I2" i="2"/>
  <c r="I10" i="2"/>
  <c r="I9" i="2"/>
  <c r="E12" i="1"/>
  <c r="F11" i="1"/>
  <c r="J10" i="3" l="1"/>
  <c r="J2" i="3"/>
  <c r="K3" i="3"/>
  <c r="J9" i="3"/>
  <c r="K3" i="2"/>
  <c r="J2" i="2"/>
  <c r="J9" i="2"/>
  <c r="J10" i="2"/>
  <c r="E13" i="1"/>
  <c r="F12" i="1"/>
  <c r="K9" i="3" l="1"/>
  <c r="K10" i="3"/>
  <c r="K2" i="3"/>
  <c r="L3" i="3"/>
  <c r="L3" i="2"/>
  <c r="K2" i="2"/>
  <c r="K10" i="2"/>
  <c r="K9" i="2"/>
  <c r="E14" i="1"/>
  <c r="F13" i="1"/>
  <c r="M3" i="3" l="1"/>
  <c r="L2" i="3"/>
  <c r="L10" i="3"/>
  <c r="L9" i="3"/>
  <c r="M3" i="2"/>
  <c r="L2" i="2"/>
  <c r="L10" i="2"/>
  <c r="L9" i="2"/>
  <c r="E15" i="1"/>
  <c r="F14" i="1"/>
  <c r="N3" i="3" l="1"/>
  <c r="M10" i="3"/>
  <c r="M2" i="3"/>
  <c r="M9" i="3"/>
  <c r="N3" i="2"/>
  <c r="M2" i="2"/>
  <c r="M9" i="2"/>
  <c r="M10" i="2"/>
  <c r="E16" i="1"/>
  <c r="F15" i="1"/>
  <c r="N10" i="3" l="1"/>
  <c r="N2" i="3"/>
  <c r="N9" i="3"/>
  <c r="O3" i="3"/>
  <c r="O3" i="2"/>
  <c r="N2" i="2"/>
  <c r="N9" i="2"/>
  <c r="N10" i="2"/>
  <c r="E17" i="1"/>
  <c r="F16" i="1"/>
  <c r="O9" i="3" l="1"/>
  <c r="O10" i="3"/>
  <c r="P3" i="3"/>
  <c r="O2" i="3"/>
  <c r="P3" i="2"/>
  <c r="O2" i="2"/>
  <c r="O9" i="2"/>
  <c r="O10" i="2"/>
  <c r="F17" i="1"/>
  <c r="P9" i="3" l="1"/>
  <c r="Q3" i="3"/>
  <c r="P2" i="3"/>
  <c r="P10" i="3"/>
  <c r="Q3" i="2"/>
  <c r="P2" i="2"/>
  <c r="P10" i="2"/>
  <c r="P9" i="2"/>
  <c r="Q9" i="3" l="1"/>
  <c r="R3" i="3"/>
  <c r="Q10" i="3"/>
  <c r="Q2" i="3"/>
  <c r="R3" i="2"/>
  <c r="Q2" i="2"/>
  <c r="Q9" i="2"/>
  <c r="Q10" i="2"/>
  <c r="R10" i="3" l="1"/>
  <c r="R2" i="3"/>
  <c r="S3" i="3"/>
  <c r="R9" i="3"/>
  <c r="S3" i="2"/>
  <c r="R2" i="2"/>
  <c r="R9" i="2"/>
  <c r="R10" i="2"/>
  <c r="S9" i="3" l="1"/>
  <c r="S10" i="3"/>
  <c r="T3" i="3"/>
  <c r="S2" i="3"/>
  <c r="T3" i="2"/>
  <c r="S2" i="2"/>
  <c r="S10" i="2"/>
  <c r="S9" i="2"/>
  <c r="T10" i="3" l="1"/>
  <c r="T9" i="3"/>
  <c r="U3" i="3"/>
  <c r="T2" i="3"/>
  <c r="U3" i="2"/>
  <c r="T2" i="2"/>
  <c r="T10" i="2"/>
  <c r="T9" i="2"/>
  <c r="U9" i="3" l="1"/>
  <c r="V3" i="3"/>
  <c r="U10" i="3"/>
  <c r="U2" i="3"/>
  <c r="V3" i="2"/>
  <c r="V10" i="2" s="1"/>
  <c r="U2" i="2"/>
  <c r="U10" i="2"/>
  <c r="U9" i="2"/>
  <c r="V10" i="3" l="1"/>
  <c r="V2" i="3"/>
  <c r="W3" i="3"/>
  <c r="V9" i="3"/>
  <c r="W3" i="2"/>
  <c r="V2" i="2"/>
  <c r="V9" i="2"/>
  <c r="W9" i="3" l="1"/>
  <c r="X3" i="3"/>
  <c r="W2" i="3"/>
  <c r="W10" i="3"/>
  <c r="X3" i="2"/>
  <c r="W2" i="2"/>
  <c r="W9" i="2"/>
  <c r="W10" i="2"/>
  <c r="X10" i="3" l="1"/>
  <c r="Y3" i="3"/>
  <c r="X2" i="3"/>
  <c r="X9" i="3"/>
  <c r="Y3" i="2"/>
  <c r="X2" i="2"/>
  <c r="X10" i="2"/>
  <c r="X9" i="2"/>
  <c r="Y9" i="3" l="1"/>
  <c r="Y10" i="3"/>
  <c r="Y2" i="3"/>
  <c r="Z3" i="3"/>
  <c r="Z3" i="2"/>
  <c r="Y2" i="2"/>
  <c r="Y9" i="2"/>
  <c r="Y10" i="2"/>
  <c r="AK15" i="2"/>
  <c r="AK12" i="2"/>
  <c r="Z10" i="3" l="1"/>
  <c r="Z2" i="3"/>
  <c r="AA3" i="3"/>
  <c r="Z9" i="3"/>
  <c r="AA3" i="2"/>
  <c r="Z2" i="2"/>
  <c r="Z10" i="2"/>
  <c r="Z9" i="2"/>
  <c r="AA9" i="3" l="1"/>
  <c r="AB3" i="3"/>
  <c r="AA10" i="3"/>
  <c r="AA2" i="3"/>
  <c r="AB3" i="2"/>
  <c r="AA2" i="2"/>
  <c r="AA9" i="2"/>
  <c r="AA10" i="2"/>
  <c r="AB10" i="3" l="1"/>
  <c r="AC3" i="3"/>
  <c r="AB2" i="3"/>
  <c r="AB9" i="3"/>
  <c r="AC3" i="2"/>
  <c r="AB2" i="2"/>
  <c r="AB9" i="2"/>
  <c r="AB10" i="2"/>
  <c r="AC9" i="3" l="1"/>
  <c r="AC10" i="3"/>
  <c r="AC2" i="3"/>
  <c r="AD3" i="3"/>
  <c r="AD3" i="2"/>
  <c r="AC2" i="2"/>
  <c r="AC10" i="2"/>
  <c r="AC9" i="2"/>
  <c r="AE3" i="3" l="1"/>
  <c r="AD9" i="3"/>
  <c r="AD10" i="3"/>
  <c r="AD2" i="3"/>
  <c r="AE3" i="2"/>
  <c r="AD2" i="2"/>
  <c r="AD9" i="2"/>
  <c r="AD10" i="2"/>
  <c r="AK16" i="3"/>
  <c r="AK11" i="3"/>
  <c r="AF3" i="3" l="1"/>
  <c r="AE2" i="3"/>
  <c r="AE10" i="3"/>
  <c r="AE9" i="3"/>
  <c r="AF3" i="2"/>
  <c r="AE2" i="2"/>
  <c r="AE10" i="2"/>
  <c r="AE9" i="2"/>
  <c r="AF10" i="3" l="1"/>
  <c r="AF9" i="3"/>
  <c r="AG3" i="3"/>
  <c r="AF2" i="3"/>
  <c r="AG3" i="2"/>
  <c r="AF2" i="2"/>
  <c r="AF9" i="2"/>
  <c r="AF10" i="2"/>
  <c r="AK18" i="2"/>
  <c r="AK14" i="2"/>
  <c r="AK14" i="3"/>
  <c r="AK18" i="3"/>
  <c r="X7" i="1" l="1"/>
  <c r="X11" i="1"/>
  <c r="AG9" i="3"/>
  <c r="AG10" i="3"/>
  <c r="AG2" i="3"/>
  <c r="AH3" i="3"/>
  <c r="AH3" i="2"/>
  <c r="AG2" i="2"/>
  <c r="AG9" i="2"/>
  <c r="AG10" i="2"/>
  <c r="AH10" i="3" l="1"/>
  <c r="AH2" i="3"/>
  <c r="AI3" i="3"/>
  <c r="AH9" i="3"/>
  <c r="AH2" i="2"/>
  <c r="AH10" i="2"/>
  <c r="AH9" i="2"/>
  <c r="AI3" i="2"/>
  <c r="AK19" i="2"/>
  <c r="AK17" i="2"/>
  <c r="AK16" i="2"/>
  <c r="AK11" i="2"/>
  <c r="X9" i="1" l="1"/>
  <c r="X4" i="1"/>
  <c r="AI9" i="3"/>
  <c r="AJ3" i="3"/>
  <c r="AI2" i="3"/>
  <c r="AI10" i="3"/>
  <c r="AI2" i="2"/>
  <c r="AI10" i="2"/>
  <c r="AI9" i="2"/>
  <c r="AJ3" i="2"/>
  <c r="AK12" i="3"/>
  <c r="AK17" i="3"/>
  <c r="AK15" i="3"/>
  <c r="AK19" i="3"/>
  <c r="X12" i="1" l="1"/>
  <c r="X8" i="1"/>
  <c r="X10" i="1"/>
  <c r="X5" i="1"/>
  <c r="AJ9" i="3"/>
  <c r="AJ10" i="3"/>
  <c r="AJ9" i="2"/>
  <c r="AJ10" i="2"/>
</calcChain>
</file>

<file path=xl/sharedStrings.xml><?xml version="1.0" encoding="utf-8"?>
<sst xmlns="http://schemas.openxmlformats.org/spreadsheetml/2006/main" count="925" uniqueCount="97">
  <si>
    <t>EFFECTIF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</si>
  <si>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</si>
  <si>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</si>
  <si>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</si>
  <si>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</si>
  <si>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</si>
  <si>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</si>
  <si>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</si>
  <si>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</si>
  <si>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</si>
  <si>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</si>
  <si>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</si>
  <si>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</si>
  <si>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 d'année :</t>
  </si>
  <si>
    <t>Début de mois</t>
  </si>
  <si>
    <t>Fin de mois</t>
  </si>
  <si>
    <t>Mois</t>
  </si>
  <si>
    <t>Maladie</t>
  </si>
  <si>
    <t>Récupération</t>
  </si>
  <si>
    <t>Vacances</t>
  </si>
  <si>
    <t>RC</t>
  </si>
  <si>
    <t>CP</t>
  </si>
  <si>
    <t>MA</t>
  </si>
  <si>
    <t>CPA</t>
  </si>
  <si>
    <t>Congés Paternité</t>
  </si>
  <si>
    <t>Demande de Repos</t>
  </si>
  <si>
    <t>DR</t>
  </si>
  <si>
    <t>ND</t>
  </si>
  <si>
    <t>Jour non décompté</t>
  </si>
  <si>
    <t>Date</t>
  </si>
  <si>
    <t>Ascension</t>
  </si>
  <si>
    <t>Assomption</t>
  </si>
  <si>
    <t>Vendredi Saint</t>
  </si>
  <si>
    <t>Fête du Travail</t>
  </si>
  <si>
    <t>Victoire 1945</t>
  </si>
  <si>
    <t>Jours Fériés</t>
  </si>
  <si>
    <t>Nouvel an</t>
  </si>
  <si>
    <t>Saint Valentin</t>
  </si>
  <si>
    <t>Lundi Pâques</t>
  </si>
  <si>
    <t>Jour de Noel</t>
  </si>
  <si>
    <t>2ème Jour de Noel</t>
  </si>
  <si>
    <t>La Toussaint</t>
  </si>
  <si>
    <t>GA</t>
  </si>
  <si>
    <t>F</t>
  </si>
  <si>
    <t>Formation</t>
  </si>
  <si>
    <t>Total heure</t>
  </si>
  <si>
    <t>Mensuel</t>
  </si>
  <si>
    <t>Week - end</t>
  </si>
  <si>
    <t>AM</t>
  </si>
  <si>
    <t>Non Décompté</t>
  </si>
  <si>
    <t>PM</t>
  </si>
  <si>
    <t>GP</t>
  </si>
  <si>
    <t>5h - 14h</t>
  </si>
  <si>
    <t>13h - 22h</t>
  </si>
  <si>
    <t>PJ</t>
  </si>
  <si>
    <t>6h - 18h</t>
  </si>
  <si>
    <t>18h - 6h</t>
  </si>
  <si>
    <t>PN</t>
  </si>
  <si>
    <t>J</t>
  </si>
  <si>
    <t>8h - 18h</t>
  </si>
  <si>
    <t>G</t>
  </si>
  <si>
    <t>Q</t>
  </si>
  <si>
    <t>8h - 16h30</t>
  </si>
  <si>
    <t>8h - 17h</t>
  </si>
  <si>
    <t>Fête Nationale</t>
  </si>
  <si>
    <t>Armistice</t>
  </si>
  <si>
    <t>Total Mensuel</t>
  </si>
  <si>
    <t>Durée : 9h , Lundi 8h</t>
  </si>
  <si>
    <t>Durée : 9h</t>
  </si>
  <si>
    <t>Durée : 7h30</t>
  </si>
  <si>
    <t>Durée : 12h</t>
  </si>
  <si>
    <t>Durée : 10h</t>
  </si>
  <si>
    <t>N</t>
  </si>
  <si>
    <t>21h - 5h</t>
  </si>
  <si>
    <t>Durée 8h , Vendredi 9h</t>
  </si>
  <si>
    <t>TOTAL DES JOURS ANNUEL (1er Juin au 31 Mai)</t>
  </si>
  <si>
    <t>R</t>
  </si>
  <si>
    <t>A</t>
  </si>
  <si>
    <t>D</t>
  </si>
  <si>
    <t>P</t>
  </si>
  <si>
    <t>Permanence</t>
  </si>
  <si>
    <t>Déléguation</t>
  </si>
  <si>
    <t>Si poste manquant cellule en rouge</t>
  </si>
  <si>
    <t>Administratif</t>
  </si>
  <si>
    <t>Opérateur1</t>
  </si>
  <si>
    <t>Opérateur2</t>
  </si>
  <si>
    <t>Opérateur4</t>
  </si>
  <si>
    <t>Opérateur5</t>
  </si>
  <si>
    <t>Opérateur6</t>
  </si>
  <si>
    <t>Opérateur7</t>
  </si>
  <si>
    <t>Opérateur8</t>
  </si>
  <si>
    <t>Opérateur9</t>
  </si>
  <si>
    <t>Opérateur11</t>
  </si>
  <si>
    <t>Opérateur12</t>
  </si>
  <si>
    <t>Opérateur13</t>
  </si>
  <si>
    <t>Opérateur16</t>
  </si>
  <si>
    <t>Opérateur17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</si>
</sst>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"/>
  </numFmts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36"/>
      <color theme="1"/>
      <name val="Arial Black"/>
      <family val="2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orbel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color rgb="FF000000"/>
      <name val="Agency FB"/>
      <family val="2"/>
    </font>
    <font>
      <b/>
      <sz val="10"/>
      <color theme="1"/>
      <name val="Agency FB"/>
      <family val="2"/>
    </font>
  </fonts>
  <fills count="3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2" tint="-0.499984740745262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Border="1"/>
    <xf numFmtId="14" fontId="0" fillId="0" borderId="0" xfId="0" applyNumberFormat="1" applyAlignment="1">
      <alignment textRotation="90"/>
    </xf>
    <xf numFmtId="164" fontId="0" fillId="0" borderId="25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4" fontId="6" fillId="14" borderId="31" xfId="0" applyNumberFormat="1" applyFont="1" applyFill="1" applyBorder="1"/>
    <xf numFmtId="14" fontId="6" fillId="14" borderId="36" xfId="0" applyNumberFormat="1" applyFont="1" applyFill="1" applyBorder="1"/>
    <xf numFmtId="0" fontId="7" fillId="0" borderId="21" xfId="0" applyFont="1" applyBorder="1"/>
    <xf numFmtId="0" fontId="7" fillId="0" borderId="4" xfId="0" applyFont="1" applyBorder="1"/>
    <xf numFmtId="0" fontId="7" fillId="0" borderId="12" xfId="0" applyFont="1" applyBorder="1"/>
    <xf numFmtId="14" fontId="5" fillId="0" borderId="19" xfId="0" applyNumberFormat="1" applyFont="1" applyBorder="1" applyAlignment="1">
      <alignment horizontal="center"/>
    </xf>
    <xf numFmtId="14" fontId="5" fillId="0" borderId="18" xfId="0" applyNumberFormat="1" applyFont="1" applyBorder="1" applyAlignment="1">
      <alignment horizontal="center"/>
    </xf>
    <xf numFmtId="14" fontId="5" fillId="0" borderId="14" xfId="0" applyNumberFormat="1" applyFont="1" applyBorder="1" applyAlignment="1">
      <alignment horizontal="center"/>
    </xf>
    <xf numFmtId="14" fontId="5" fillId="0" borderId="16" xfId="0" applyNumberFormat="1" applyFont="1" applyBorder="1" applyAlignment="1">
      <alignment horizontal="center"/>
    </xf>
    <xf numFmtId="14" fontId="5" fillId="0" borderId="15" xfId="0" applyNumberFormat="1" applyFont="1" applyBorder="1" applyAlignment="1">
      <alignment horizontal="center"/>
    </xf>
    <xf numFmtId="14" fontId="5" fillId="0" borderId="23" xfId="0" applyNumberFormat="1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0" fillId="0" borderId="6" xfId="0" applyBorder="1"/>
    <xf numFmtId="0" fontId="9" fillId="6" borderId="13" xfId="0" applyFont="1" applyFill="1" applyBorder="1" applyAlignment="1">
      <alignment horizontal="center"/>
    </xf>
    <xf numFmtId="0" fontId="6" fillId="8" borderId="27" xfId="0" applyFont="1" applyFill="1" applyBorder="1" applyAlignment="1">
      <alignment horizontal="center"/>
    </xf>
    <xf numFmtId="0" fontId="9" fillId="12" borderId="27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4" xfId="0" applyFill="1" applyBorder="1"/>
    <xf numFmtId="0" fontId="0" fillId="5" borderId="6" xfId="0" applyFill="1" applyBorder="1"/>
    <xf numFmtId="0" fontId="0" fillId="5" borderId="6" xfId="0" applyFill="1" applyBorder="1" applyAlignment="1">
      <alignment horizontal="center"/>
    </xf>
    <xf numFmtId="0" fontId="0" fillId="5" borderId="9" xfId="0" applyFill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9" borderId="22" xfId="0" applyFont="1" applyFill="1" applyBorder="1"/>
    <xf numFmtId="14" fontId="5" fillId="9" borderId="2" xfId="0" applyNumberFormat="1" applyFont="1" applyFill="1" applyBorder="1" applyAlignment="1">
      <alignment horizontal="center"/>
    </xf>
    <xf numFmtId="14" fontId="5" fillId="9" borderId="17" xfId="0" applyNumberFormat="1" applyFont="1" applyFill="1" applyBorder="1" applyAlignment="1">
      <alignment horizontal="center"/>
    </xf>
    <xf numFmtId="0" fontId="7" fillId="9" borderId="21" xfId="0" applyFont="1" applyFill="1" applyBorder="1"/>
    <xf numFmtId="14" fontId="5" fillId="9" borderId="19" xfId="0" applyNumberFormat="1" applyFont="1" applyFill="1" applyBorder="1" applyAlignment="1">
      <alignment horizontal="center"/>
    </xf>
    <xf numFmtId="14" fontId="5" fillId="9" borderId="18" xfId="0" applyNumberFormat="1" applyFont="1" applyFill="1" applyBorder="1" applyAlignment="1">
      <alignment horizontal="center"/>
    </xf>
    <xf numFmtId="0" fontId="7" fillId="9" borderId="10" xfId="0" applyFont="1" applyFill="1" applyBorder="1"/>
    <xf numFmtId="14" fontId="5" fillId="9" borderId="14" xfId="0" applyNumberFormat="1" applyFont="1" applyFill="1" applyBorder="1" applyAlignment="1">
      <alignment horizontal="center"/>
    </xf>
    <xf numFmtId="14" fontId="5" fillId="9" borderId="8" xfId="0" applyNumberFormat="1" applyFont="1" applyFill="1" applyBorder="1" applyAlignment="1">
      <alignment horizontal="center"/>
    </xf>
    <xf numFmtId="0" fontId="2" fillId="13" borderId="3" xfId="0" applyFont="1" applyFill="1" applyBorder="1" applyAlignment="1">
      <alignment horizontal="center"/>
    </xf>
    <xf numFmtId="0" fontId="2" fillId="13" borderId="13" xfId="0" applyFont="1" applyFill="1" applyBorder="1" applyAlignment="1">
      <alignment horizontal="center"/>
    </xf>
    <xf numFmtId="0" fontId="2" fillId="13" borderId="7" xfId="0" applyFont="1" applyFill="1" applyBorder="1" applyAlignment="1">
      <alignment horizontal="center"/>
    </xf>
    <xf numFmtId="14" fontId="2" fillId="13" borderId="3" xfId="0" applyNumberFormat="1" applyFont="1" applyFill="1" applyBorder="1" applyAlignment="1">
      <alignment horizontal="center"/>
    </xf>
    <xf numFmtId="0" fontId="2" fillId="14" borderId="3" xfId="0" applyFont="1" applyFill="1" applyBorder="1"/>
    <xf numFmtId="0" fontId="6" fillId="0" borderId="33" xfId="0" applyFont="1" applyBorder="1" applyAlignment="1" applyProtection="1">
      <alignment horizontal="center"/>
      <protection locked="0"/>
    </xf>
    <xf numFmtId="0" fontId="6" fillId="0" borderId="35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20" xfId="0" applyFont="1" applyBorder="1" applyAlignment="1" applyProtection="1">
      <alignment horizontal="center"/>
      <protection locked="0"/>
    </xf>
    <xf numFmtId="0" fontId="6" fillId="0" borderId="28" xfId="0" applyFont="1" applyBorder="1" applyAlignment="1" applyProtection="1">
      <alignment horizontal="center"/>
      <protection locked="0"/>
    </xf>
    <xf numFmtId="0" fontId="6" fillId="0" borderId="26" xfId="0" applyFont="1" applyBorder="1" applyAlignment="1" applyProtection="1">
      <alignment horizontal="center"/>
      <protection locked="0"/>
    </xf>
    <xf numFmtId="0" fontId="0" fillId="13" borderId="3" xfId="0" applyFill="1" applyBorder="1" applyAlignment="1">
      <alignment horizontal="center"/>
    </xf>
    <xf numFmtId="0" fontId="0" fillId="13" borderId="24" xfId="0" applyFill="1" applyBorder="1" applyAlignment="1">
      <alignment horizontal="center"/>
    </xf>
    <xf numFmtId="0" fontId="12" fillId="14" borderId="27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0" fillId="0" borderId="0" xfId="0" applyFill="1"/>
    <xf numFmtId="0" fontId="2" fillId="8" borderId="1" xfId="0" applyFont="1" applyFill="1" applyBorder="1" applyAlignment="1">
      <alignment horizontal="center"/>
    </xf>
    <xf numFmtId="0" fontId="0" fillId="0" borderId="43" xfId="0" applyBorder="1"/>
    <xf numFmtId="0" fontId="2" fillId="7" borderId="1" xfId="0" applyFont="1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6" fillId="21" borderId="27" xfId="0" applyFont="1" applyFill="1" applyBorder="1" applyAlignment="1">
      <alignment horizontal="center"/>
    </xf>
    <xf numFmtId="0" fontId="2" fillId="5" borderId="47" xfId="0" applyFont="1" applyFill="1" applyBorder="1" applyAlignment="1">
      <alignment horizontal="center"/>
    </xf>
    <xf numFmtId="0" fontId="0" fillId="0" borderId="48" xfId="0" applyBorder="1"/>
    <xf numFmtId="0" fontId="6" fillId="0" borderId="50" xfId="0" applyFont="1" applyBorder="1" applyAlignment="1">
      <alignment horizontal="center"/>
    </xf>
    <xf numFmtId="164" fontId="0" fillId="0" borderId="49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6" fillId="0" borderId="55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58" xfId="0" applyFont="1" applyBorder="1" applyAlignment="1">
      <alignment horizontal="center"/>
    </xf>
    <xf numFmtId="0" fontId="6" fillId="0" borderId="59" xfId="0" applyFont="1" applyBorder="1" applyAlignment="1">
      <alignment horizontal="center"/>
    </xf>
    <xf numFmtId="0" fontId="12" fillId="14" borderId="63" xfId="0" applyFont="1" applyFill="1" applyBorder="1" applyAlignment="1">
      <alignment horizontal="center"/>
    </xf>
    <xf numFmtId="0" fontId="6" fillId="0" borderId="62" xfId="0" applyFont="1" applyBorder="1" applyAlignment="1">
      <alignment horizontal="center"/>
    </xf>
    <xf numFmtId="0" fontId="6" fillId="0" borderId="64" xfId="0" applyFont="1" applyBorder="1" applyAlignment="1">
      <alignment horizontal="center"/>
    </xf>
    <xf numFmtId="0" fontId="2" fillId="15" borderId="53" xfId="0" applyFont="1" applyFill="1" applyBorder="1" applyAlignment="1">
      <alignment horizontal="center"/>
    </xf>
    <xf numFmtId="0" fontId="12" fillId="14" borderId="65" xfId="0" applyFont="1" applyFill="1" applyBorder="1" applyAlignment="1">
      <alignment horizontal="center"/>
    </xf>
    <xf numFmtId="0" fontId="0" fillId="0" borderId="63" xfId="0" applyBorder="1" applyAlignment="1">
      <alignment horizontal="center"/>
    </xf>
    <xf numFmtId="164" fontId="0" fillId="0" borderId="63" xfId="0" applyNumberFormat="1" applyBorder="1" applyAlignment="1">
      <alignment horizontal="center"/>
    </xf>
    <xf numFmtId="0" fontId="6" fillId="0" borderId="62" xfId="0" applyFont="1" applyBorder="1" applyAlignment="1" applyProtection="1">
      <alignment horizontal="center"/>
      <protection locked="0"/>
    </xf>
    <xf numFmtId="0" fontId="6" fillId="0" borderId="67" xfId="0" applyFont="1" applyBorder="1" applyAlignment="1" applyProtection="1">
      <alignment horizontal="center"/>
      <protection locked="0"/>
    </xf>
    <xf numFmtId="0" fontId="6" fillId="0" borderId="68" xfId="0" applyFont="1" applyBorder="1" applyAlignment="1" applyProtection="1">
      <alignment horizontal="center"/>
      <protection locked="0"/>
    </xf>
    <xf numFmtId="0" fontId="6" fillId="18" borderId="69" xfId="0" applyFont="1" applyFill="1" applyBorder="1" applyAlignment="1">
      <alignment horizontal="center"/>
    </xf>
    <xf numFmtId="0" fontId="6" fillId="18" borderId="71" xfId="0" applyFont="1" applyFill="1" applyBorder="1" applyAlignment="1">
      <alignment horizontal="center"/>
    </xf>
    <xf numFmtId="0" fontId="13" fillId="20" borderId="51" xfId="0" applyFont="1" applyFill="1" applyBorder="1" applyAlignment="1">
      <alignment horizontal="center"/>
    </xf>
    <xf numFmtId="0" fontId="13" fillId="20" borderId="52" xfId="0" applyFont="1" applyFill="1" applyBorder="1" applyAlignment="1">
      <alignment horizontal="center"/>
    </xf>
    <xf numFmtId="0" fontId="13" fillId="20" borderId="66" xfId="0" applyFont="1" applyFill="1" applyBorder="1" applyAlignment="1">
      <alignment horizontal="center"/>
    </xf>
    <xf numFmtId="0" fontId="2" fillId="26" borderId="73" xfId="0" applyFont="1" applyFill="1" applyBorder="1"/>
    <xf numFmtId="0" fontId="11" fillId="0" borderId="0" xfId="0" applyFont="1" applyFill="1" applyBorder="1" applyAlignment="1"/>
    <xf numFmtId="0" fontId="11" fillId="0" borderId="43" xfId="0" applyFont="1" applyFill="1" applyBorder="1" applyAlignment="1"/>
    <xf numFmtId="0" fontId="2" fillId="27" borderId="73" xfId="0" applyFont="1" applyFill="1" applyBorder="1" applyAlignment="1">
      <alignment horizontal="center"/>
    </xf>
    <xf numFmtId="0" fontId="11" fillId="27" borderId="38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11" fillId="19" borderId="1" xfId="0" applyFont="1" applyFill="1" applyBorder="1" applyAlignment="1">
      <alignment horizontal="center"/>
    </xf>
    <xf numFmtId="0" fontId="2" fillId="24" borderId="73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3" borderId="73" xfId="0" applyFont="1" applyFill="1" applyBorder="1" applyAlignment="1">
      <alignment horizontal="center"/>
    </xf>
    <xf numFmtId="0" fontId="2" fillId="22" borderId="1" xfId="0" applyFont="1" applyFill="1" applyBorder="1" applyAlignment="1">
      <alignment horizontal="center"/>
    </xf>
    <xf numFmtId="0" fontId="2" fillId="25" borderId="1" xfId="0" applyFont="1" applyFill="1" applyBorder="1" applyAlignment="1">
      <alignment horizontal="center"/>
    </xf>
    <xf numFmtId="0" fontId="2" fillId="23" borderId="1" xfId="0" applyFont="1" applyFill="1" applyBorder="1" applyAlignment="1">
      <alignment horizontal="center"/>
    </xf>
    <xf numFmtId="0" fontId="0" fillId="0" borderId="0" xfId="0" applyFill="1" applyBorder="1"/>
    <xf numFmtId="0" fontId="0" fillId="28" borderId="0" xfId="0" applyFill="1" applyBorder="1"/>
    <xf numFmtId="0" fontId="0" fillId="28" borderId="0" xfId="0" applyFill="1"/>
    <xf numFmtId="0" fontId="0" fillId="28" borderId="39" xfId="0" applyFill="1" applyBorder="1"/>
    <xf numFmtId="0" fontId="0" fillId="28" borderId="40" xfId="0" applyFill="1" applyBorder="1"/>
    <xf numFmtId="0" fontId="8" fillId="28" borderId="43" xfId="0" applyFont="1" applyFill="1" applyBorder="1" applyAlignment="1"/>
    <xf numFmtId="0" fontId="0" fillId="28" borderId="0" xfId="0" applyFill="1" applyAlignment="1">
      <alignment horizontal="center"/>
    </xf>
    <xf numFmtId="0" fontId="7" fillId="28" borderId="0" xfId="0" applyFont="1" applyFill="1" applyBorder="1" applyAlignment="1">
      <alignment horizontal="center"/>
    </xf>
    <xf numFmtId="0" fontId="7" fillId="28" borderId="43" xfId="0" applyFont="1" applyFill="1" applyBorder="1" applyAlignment="1">
      <alignment horizontal="center"/>
    </xf>
    <xf numFmtId="0" fontId="2" fillId="28" borderId="0" xfId="0" applyFont="1" applyFill="1" applyAlignment="1">
      <alignment horizontal="center"/>
    </xf>
    <xf numFmtId="0" fontId="1" fillId="28" borderId="0" xfId="0" applyFont="1" applyFill="1" applyAlignment="1">
      <alignment horizontal="center"/>
    </xf>
    <xf numFmtId="14" fontId="14" fillId="4" borderId="37" xfId="0" applyNumberFormat="1" applyFont="1" applyFill="1" applyBorder="1" applyAlignment="1">
      <alignment horizontal="center"/>
    </xf>
    <xf numFmtId="14" fontId="14" fillId="0" borderId="37" xfId="0" applyNumberFormat="1" applyFont="1" applyBorder="1" applyAlignment="1">
      <alignment horizontal="center"/>
    </xf>
    <xf numFmtId="14" fontId="15" fillId="0" borderId="11" xfId="0" applyNumberFormat="1" applyFont="1" applyBorder="1" applyAlignment="1">
      <alignment horizontal="center"/>
    </xf>
    <xf numFmtId="14" fontId="15" fillId="4" borderId="11" xfId="0" applyNumberFormat="1" applyFont="1" applyFill="1" applyBorder="1" applyAlignment="1">
      <alignment horizontal="center"/>
    </xf>
    <xf numFmtId="14" fontId="14" fillId="23" borderId="37" xfId="0" applyNumberFormat="1" applyFont="1" applyFill="1" applyBorder="1" applyAlignment="1">
      <alignment horizontal="center"/>
    </xf>
    <xf numFmtId="14" fontId="15" fillId="23" borderId="11" xfId="0" applyNumberFormat="1" applyFont="1" applyFill="1" applyBorder="1" applyAlignment="1">
      <alignment horizontal="center"/>
    </xf>
    <xf numFmtId="14" fontId="14" fillId="0" borderId="5" xfId="0" applyNumberFormat="1" applyFont="1" applyBorder="1" applyAlignment="1">
      <alignment horizontal="center"/>
    </xf>
    <xf numFmtId="14" fontId="15" fillId="0" borderId="12" xfId="0" applyNumberFormat="1" applyFont="1" applyBorder="1" applyAlignment="1">
      <alignment horizontal="center"/>
    </xf>
    <xf numFmtId="0" fontId="2" fillId="5" borderId="75" xfId="0" applyFont="1" applyFill="1" applyBorder="1" applyAlignment="1">
      <alignment horizontal="center"/>
    </xf>
    <xf numFmtId="0" fontId="2" fillId="5" borderId="76" xfId="0" applyFont="1" applyFill="1" applyBorder="1" applyAlignment="1">
      <alignment horizontal="center"/>
    </xf>
    <xf numFmtId="0" fontId="2" fillId="5" borderId="77" xfId="0" applyFont="1" applyFill="1" applyBorder="1" applyAlignment="1">
      <alignment horizontal="center"/>
    </xf>
    <xf numFmtId="0" fontId="2" fillId="5" borderId="78" xfId="0" applyFont="1" applyFill="1" applyBorder="1" applyAlignment="1">
      <alignment horizontal="center"/>
    </xf>
    <xf numFmtId="0" fontId="2" fillId="5" borderId="79" xfId="0" applyFont="1" applyFill="1" applyBorder="1" applyAlignment="1">
      <alignment horizontal="center"/>
    </xf>
    <xf numFmtId="0" fontId="2" fillId="5" borderId="80" xfId="0" applyFont="1" applyFill="1" applyBorder="1" applyAlignment="1">
      <alignment horizontal="center"/>
    </xf>
    <xf numFmtId="0" fontId="2" fillId="5" borderId="81" xfId="0" applyFont="1" applyFill="1" applyBorder="1" applyAlignment="1">
      <alignment horizontal="center"/>
    </xf>
    <xf numFmtId="0" fontId="2" fillId="5" borderId="82" xfId="0" applyFont="1" applyFill="1" applyBorder="1" applyAlignment="1">
      <alignment horizontal="center"/>
    </xf>
    <xf numFmtId="0" fontId="2" fillId="5" borderId="83" xfId="0" applyFont="1" applyFill="1" applyBorder="1" applyAlignment="1">
      <alignment horizontal="center"/>
    </xf>
    <xf numFmtId="0" fontId="6" fillId="10" borderId="25" xfId="0" applyFont="1" applyFill="1" applyBorder="1" applyAlignment="1">
      <alignment horizontal="center"/>
    </xf>
    <xf numFmtId="0" fontId="6" fillId="7" borderId="27" xfId="0" applyFont="1" applyFill="1" applyBorder="1" applyAlignment="1">
      <alignment horizontal="center"/>
    </xf>
    <xf numFmtId="0" fontId="6" fillId="29" borderId="49" xfId="0" applyFont="1" applyFill="1" applyBorder="1" applyAlignment="1">
      <alignment horizontal="center"/>
    </xf>
    <xf numFmtId="0" fontId="6" fillId="3" borderId="46" xfId="0" applyFont="1" applyFill="1" applyBorder="1" applyAlignment="1">
      <alignment horizontal="center"/>
    </xf>
    <xf numFmtId="0" fontId="6" fillId="23" borderId="27" xfId="0" applyFont="1" applyFill="1" applyBorder="1" applyAlignment="1">
      <alignment horizontal="center"/>
    </xf>
    <xf numFmtId="0" fontId="6" fillId="9" borderId="27" xfId="0" applyFont="1" applyFill="1" applyBorder="1" applyAlignment="1">
      <alignment horizontal="center"/>
    </xf>
    <xf numFmtId="0" fontId="6" fillId="27" borderId="27" xfId="0" applyFont="1" applyFill="1" applyBorder="1" applyAlignment="1">
      <alignment horizontal="center"/>
    </xf>
    <xf numFmtId="0" fontId="6" fillId="19" borderId="27" xfId="0" applyFont="1" applyFill="1" applyBorder="1" applyAlignment="1">
      <alignment horizontal="center"/>
    </xf>
    <xf numFmtId="0" fontId="6" fillId="25" borderId="46" xfId="0" applyFont="1" applyFill="1" applyBorder="1" applyAlignment="1">
      <alignment horizontal="center"/>
    </xf>
    <xf numFmtId="0" fontId="6" fillId="22" borderId="49" xfId="0" applyFont="1" applyFill="1" applyBorder="1" applyAlignment="1">
      <alignment horizontal="center"/>
    </xf>
    <xf numFmtId="0" fontId="6" fillId="24" borderId="84" xfId="0" applyFont="1" applyFill="1" applyBorder="1" applyAlignment="1">
      <alignment horizontal="center"/>
    </xf>
    <xf numFmtId="0" fontId="6" fillId="26" borderId="85" xfId="0" applyFont="1" applyFill="1" applyBorder="1" applyAlignment="1">
      <alignment horizontal="center"/>
    </xf>
    <xf numFmtId="0" fontId="2" fillId="5" borderId="86" xfId="0" applyFont="1" applyFill="1" applyBorder="1" applyAlignment="1">
      <alignment horizontal="center"/>
    </xf>
    <xf numFmtId="0" fontId="2" fillId="5" borderId="87" xfId="0" applyFont="1" applyFill="1" applyBorder="1" applyAlignment="1">
      <alignment horizontal="center"/>
    </xf>
    <xf numFmtId="0" fontId="2" fillId="5" borderId="88" xfId="0" applyFont="1" applyFill="1" applyBorder="1" applyAlignment="1">
      <alignment horizontal="center"/>
    </xf>
    <xf numFmtId="0" fontId="2" fillId="5" borderId="89" xfId="0" applyFont="1" applyFill="1" applyBorder="1" applyAlignment="1">
      <alignment horizontal="center"/>
    </xf>
    <xf numFmtId="0" fontId="2" fillId="5" borderId="90" xfId="0" applyFont="1" applyFill="1" applyBorder="1" applyAlignment="1">
      <alignment horizontal="center"/>
    </xf>
    <xf numFmtId="0" fontId="2" fillId="5" borderId="91" xfId="0" applyFont="1" applyFill="1" applyBorder="1" applyAlignment="1">
      <alignment horizontal="center"/>
    </xf>
    <xf numFmtId="0" fontId="2" fillId="5" borderId="92" xfId="0" applyFont="1" applyFill="1" applyBorder="1" applyAlignment="1">
      <alignment horizontal="center"/>
    </xf>
    <xf numFmtId="0" fontId="2" fillId="26" borderId="73" xfId="0" applyFont="1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94" xfId="0" applyFont="1" applyBorder="1" applyAlignment="1">
      <alignment horizontal="center"/>
    </xf>
    <xf numFmtId="0" fontId="0" fillId="28" borderId="0" xfId="0" applyFill="1" applyBorder="1" applyAlignment="1">
      <alignment horizontal="center"/>
    </xf>
    <xf numFmtId="0" fontId="2" fillId="31" borderId="1" xfId="0" applyFont="1" applyFill="1" applyBorder="1" applyAlignment="1">
      <alignment horizontal="center"/>
    </xf>
    <xf numFmtId="0" fontId="0" fillId="28" borderId="43" xfId="0" applyFill="1" applyBorder="1"/>
    <xf numFmtId="0" fontId="2" fillId="32" borderId="1" xfId="0" applyFont="1" applyFill="1" applyBorder="1" applyAlignment="1">
      <alignment horizontal="center"/>
    </xf>
    <xf numFmtId="0" fontId="2" fillId="30" borderId="78" xfId="0" applyFont="1" applyFill="1" applyBorder="1" applyAlignment="1">
      <alignment horizontal="center"/>
    </xf>
    <xf numFmtId="0" fontId="2" fillId="30" borderId="79" xfId="0" applyFont="1" applyFill="1" applyBorder="1" applyAlignment="1">
      <alignment horizontal="center"/>
    </xf>
    <xf numFmtId="0" fontId="2" fillId="30" borderId="80" xfId="0" applyFont="1" applyFill="1" applyBorder="1" applyAlignment="1">
      <alignment horizontal="center"/>
    </xf>
    <xf numFmtId="0" fontId="2" fillId="30" borderId="89" xfId="0" applyFont="1" applyFill="1" applyBorder="1" applyAlignment="1">
      <alignment horizontal="center"/>
    </xf>
    <xf numFmtId="0" fontId="2" fillId="30" borderId="88" xfId="0" applyFont="1" applyFill="1" applyBorder="1" applyAlignment="1">
      <alignment horizontal="center"/>
    </xf>
    <xf numFmtId="0" fontId="0" fillId="28" borderId="44" xfId="0" applyFill="1" applyBorder="1"/>
    <xf numFmtId="0" fontId="6" fillId="0" borderId="97" xfId="0" applyFont="1" applyBorder="1" applyAlignment="1">
      <alignment horizontal="center"/>
    </xf>
    <xf numFmtId="0" fontId="6" fillId="0" borderId="98" xfId="0" applyFont="1" applyBorder="1" applyAlignment="1">
      <alignment horizontal="center"/>
    </xf>
    <xf numFmtId="0" fontId="6" fillId="0" borderId="99" xfId="0" applyFont="1" applyBorder="1" applyAlignment="1">
      <alignment horizontal="center"/>
    </xf>
    <xf numFmtId="0" fontId="0" fillId="0" borderId="29" xfId="0" applyFill="1" applyBorder="1"/>
    <xf numFmtId="0" fontId="6" fillId="0" borderId="67" xfId="0" applyFont="1" applyBorder="1" applyAlignment="1" applyProtection="1">
      <protection locked="0"/>
    </xf>
    <xf numFmtId="0" fontId="0" fillId="14" borderId="100" xfId="0" applyFill="1" applyBorder="1"/>
    <xf numFmtId="0" fontId="0" fillId="14" borderId="25" xfId="0" applyFill="1" applyBorder="1"/>
    <xf numFmtId="0" fontId="6" fillId="28" borderId="20" xfId="0" applyFont="1" applyFill="1" applyBorder="1" applyAlignment="1" applyProtection="1">
      <alignment horizontal="center"/>
      <protection locked="0"/>
    </xf>
    <xf numFmtId="0" fontId="0" fillId="28" borderId="72" xfId="0" applyFill="1" applyBorder="1"/>
    <xf numFmtId="0" fontId="7" fillId="28" borderId="0" xfId="0" applyFont="1" applyFill="1" applyBorder="1" applyAlignment="1"/>
    <xf numFmtId="0" fontId="11" fillId="27" borderId="38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0" fillId="14" borderId="24" xfId="0" applyFill="1" applyBorder="1"/>
    <xf numFmtId="0" fontId="0" fillId="14" borderId="101" xfId="0" applyFill="1" applyBorder="1"/>
    <xf numFmtId="0" fontId="0" fillId="0" borderId="102" xfId="0" applyFill="1" applyBorder="1"/>
    <xf numFmtId="0" fontId="0" fillId="0" borderId="43" xfId="0" applyFill="1" applyBorder="1"/>
    <xf numFmtId="0" fontId="11" fillId="28" borderId="44" xfId="0" applyFont="1" applyFill="1" applyBorder="1" applyAlignment="1"/>
    <xf numFmtId="0" fontId="11" fillId="28" borderId="43" xfId="0" applyFont="1" applyFill="1" applyBorder="1" applyAlignment="1"/>
    <xf numFmtId="0" fontId="2" fillId="0" borderId="4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80" xfId="0" applyFont="1" applyFill="1" applyBorder="1" applyAlignment="1">
      <alignment horizontal="center"/>
    </xf>
    <xf numFmtId="0" fontId="2" fillId="0" borderId="103" xfId="0" applyFont="1" applyFill="1" applyBorder="1" applyAlignment="1">
      <alignment horizontal="center"/>
    </xf>
    <xf numFmtId="0" fontId="2" fillId="5" borderId="103" xfId="0" applyFont="1" applyFill="1" applyBorder="1" applyAlignment="1">
      <alignment horizontal="center"/>
    </xf>
    <xf numFmtId="0" fontId="2" fillId="5" borderId="104" xfId="0" applyFont="1" applyFill="1" applyBorder="1" applyAlignment="1">
      <alignment horizontal="center"/>
    </xf>
    <xf numFmtId="0" fontId="6" fillId="33" borderId="105" xfId="0" applyFont="1" applyFill="1" applyBorder="1" applyAlignment="1">
      <alignment horizontal="center"/>
    </xf>
    <xf numFmtId="0" fontId="2" fillId="17" borderId="2" xfId="0" applyFont="1" applyFill="1" applyBorder="1" applyAlignment="1">
      <alignment horizontal="center"/>
    </xf>
    <xf numFmtId="0" fontId="2" fillId="29" borderId="2" xfId="0" applyFont="1" applyFill="1" applyBorder="1" applyAlignment="1">
      <alignment horizontal="center"/>
    </xf>
    <xf numFmtId="0" fontId="8" fillId="12" borderId="15" xfId="0" applyFont="1" applyFill="1" applyBorder="1" applyAlignment="1">
      <alignment horizontal="center"/>
    </xf>
    <xf numFmtId="0" fontId="2" fillId="8" borderId="32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2" fillId="34" borderId="1" xfId="0" applyFont="1" applyFill="1" applyBorder="1" applyAlignment="1">
      <alignment horizontal="center"/>
    </xf>
    <xf numFmtId="0" fontId="2" fillId="14" borderId="93" xfId="0" applyFont="1" applyFill="1" applyBorder="1" applyAlignment="1">
      <alignment horizontal="center"/>
    </xf>
    <xf numFmtId="0" fontId="0" fillId="25" borderId="0" xfId="0" applyFill="1"/>
    <xf numFmtId="0" fontId="0" fillId="25" borderId="29" xfId="0" applyFill="1" applyBorder="1"/>
    <xf numFmtId="0" fontId="0" fillId="25" borderId="4" xfId="0" applyFill="1" applyBorder="1"/>
    <xf numFmtId="0" fontId="0" fillId="25" borderId="0" xfId="0" applyFill="1" applyAlignment="1">
      <alignment horizontal="center"/>
    </xf>
    <xf numFmtId="0" fontId="0" fillId="25" borderId="9" xfId="0" applyFill="1" applyBorder="1"/>
    <xf numFmtId="0" fontId="0" fillId="25" borderId="5" xfId="0" applyFill="1" applyBorder="1" applyAlignment="1">
      <alignment horizontal="center"/>
    </xf>
    <xf numFmtId="0" fontId="0" fillId="25" borderId="0" xfId="0" applyFill="1" applyBorder="1"/>
    <xf numFmtId="0" fontId="1" fillId="25" borderId="0" xfId="0" applyFont="1" applyFill="1" applyBorder="1" applyAlignment="1">
      <alignment horizontal="center"/>
    </xf>
    <xf numFmtId="0" fontId="8" fillId="25" borderId="0" xfId="0" applyFont="1" applyFill="1" applyBorder="1" applyAlignment="1"/>
    <xf numFmtId="0" fontId="2" fillId="25" borderId="0" xfId="0" applyFont="1" applyFill="1" applyBorder="1" applyAlignment="1">
      <alignment horizontal="center"/>
    </xf>
    <xf numFmtId="0" fontId="7" fillId="25" borderId="0" xfId="0" applyFont="1" applyFill="1" applyBorder="1" applyAlignment="1"/>
    <xf numFmtId="0" fontId="0" fillId="25" borderId="39" xfId="0" applyFill="1" applyBorder="1" applyAlignment="1">
      <alignment horizontal="center"/>
    </xf>
    <xf numFmtId="0" fontId="0" fillId="25" borderId="39" xfId="0" applyFill="1" applyBorder="1"/>
    <xf numFmtId="0" fontId="0" fillId="25" borderId="0" xfId="0" applyFill="1" applyBorder="1" applyAlignment="1">
      <alignment horizontal="center"/>
    </xf>
    <xf numFmtId="0" fontId="0" fillId="25" borderId="72" xfId="0" applyFill="1" applyBorder="1"/>
    <xf numFmtId="0" fontId="7" fillId="25" borderId="41" xfId="0" applyFont="1" applyFill="1" applyBorder="1" applyAlignment="1"/>
    <xf numFmtId="0" fontId="0" fillId="25" borderId="40" xfId="0" applyFill="1" applyBorder="1"/>
    <xf numFmtId="0" fontId="0" fillId="25" borderId="102" xfId="0" applyFill="1" applyBorder="1"/>
    <xf numFmtId="0" fontId="11" fillId="25" borderId="0" xfId="0" applyFont="1" applyFill="1" applyBorder="1" applyAlignment="1"/>
    <xf numFmtId="0" fontId="0" fillId="25" borderId="6" xfId="0" applyFill="1" applyBorder="1"/>
    <xf numFmtId="0" fontId="0" fillId="25" borderId="106" xfId="0" applyFill="1" applyBorder="1"/>
    <xf numFmtId="0" fontId="0" fillId="25" borderId="107" xfId="0" applyFill="1" applyBorder="1"/>
    <xf numFmtId="0" fontId="2" fillId="35" borderId="1" xfId="0" applyFont="1" applyFill="1" applyBorder="1" applyAlignment="1">
      <alignment horizontal="center"/>
    </xf>
    <xf numFmtId="0" fontId="0" fillId="25" borderId="102" xfId="0" applyFill="1" applyBorder="1" applyAlignment="1">
      <alignment horizontal="center"/>
    </xf>
    <xf numFmtId="0" fontId="2" fillId="25" borderId="0" xfId="0" applyFont="1" applyFill="1" applyBorder="1" applyAlignment="1"/>
    <xf numFmtId="0" fontId="0" fillId="25" borderId="0" xfId="0" applyFill="1" applyBorder="1" applyAlignment="1"/>
    <xf numFmtId="0" fontId="7" fillId="25" borderId="29" xfId="0" applyFont="1" applyFill="1" applyBorder="1" applyAlignment="1"/>
    <xf numFmtId="0" fontId="3" fillId="0" borderId="111" xfId="0" applyFont="1" applyBorder="1" applyAlignment="1">
      <alignment horizontal="center"/>
    </xf>
    <xf numFmtId="0" fontId="11" fillId="22" borderId="38" xfId="0" applyFont="1" applyFill="1" applyBorder="1" applyAlignment="1">
      <alignment horizontal="center"/>
    </xf>
    <xf numFmtId="0" fontId="11" fillId="22" borderId="39" xfId="0" applyFont="1" applyFill="1" applyBorder="1" applyAlignment="1">
      <alignment horizontal="center"/>
    </xf>
    <xf numFmtId="0" fontId="11" fillId="22" borderId="20" xfId="0" applyFont="1" applyFill="1" applyBorder="1" applyAlignment="1">
      <alignment horizontal="center"/>
    </xf>
    <xf numFmtId="0" fontId="11" fillId="23" borderId="38" xfId="0" applyFont="1" applyFill="1" applyBorder="1" applyAlignment="1">
      <alignment horizontal="center"/>
    </xf>
    <xf numFmtId="0" fontId="11" fillId="23" borderId="39" xfId="0" applyFont="1" applyFill="1" applyBorder="1" applyAlignment="1">
      <alignment horizontal="center"/>
    </xf>
    <xf numFmtId="0" fontId="11" fillId="23" borderId="20" xfId="0" applyFont="1" applyFill="1" applyBorder="1" applyAlignment="1">
      <alignment horizontal="center"/>
    </xf>
    <xf numFmtId="0" fontId="11" fillId="34" borderId="38" xfId="0" applyFont="1" applyFill="1" applyBorder="1" applyAlignment="1">
      <alignment horizontal="center"/>
    </xf>
    <xf numFmtId="0" fontId="11" fillId="34" borderId="39" xfId="0" applyFont="1" applyFill="1" applyBorder="1" applyAlignment="1">
      <alignment horizontal="center"/>
    </xf>
    <xf numFmtId="0" fontId="11" fillId="34" borderId="20" xfId="0" applyFont="1" applyFill="1" applyBorder="1" applyAlignment="1">
      <alignment horizontal="center"/>
    </xf>
    <xf numFmtId="0" fontId="11" fillId="27" borderId="38" xfId="0" applyFont="1" applyFill="1" applyBorder="1" applyAlignment="1">
      <alignment horizontal="center"/>
    </xf>
    <xf numFmtId="0" fontId="11" fillId="27" borderId="39" xfId="0" applyFont="1" applyFill="1" applyBorder="1" applyAlignment="1">
      <alignment horizontal="center"/>
    </xf>
    <xf numFmtId="0" fontId="11" fillId="27" borderId="20" xfId="0" applyFont="1" applyFill="1" applyBorder="1" applyAlignment="1">
      <alignment horizontal="center"/>
    </xf>
    <xf numFmtId="0" fontId="11" fillId="19" borderId="38" xfId="0" applyFont="1" applyFill="1" applyBorder="1" applyAlignment="1">
      <alignment horizontal="center"/>
    </xf>
    <xf numFmtId="0" fontId="11" fillId="19" borderId="39" xfId="0" applyFont="1" applyFill="1" applyBorder="1" applyAlignment="1">
      <alignment horizontal="center"/>
    </xf>
    <xf numFmtId="0" fontId="11" fillId="19" borderId="20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11" fillId="9" borderId="39" xfId="0" applyFont="1" applyFill="1" applyBorder="1" applyAlignment="1">
      <alignment horizontal="center"/>
    </xf>
    <xf numFmtId="0" fontId="11" fillId="9" borderId="20" xfId="0" applyFont="1" applyFill="1" applyBorder="1" applyAlignment="1">
      <alignment horizontal="center"/>
    </xf>
    <xf numFmtId="0" fontId="11" fillId="18" borderId="38" xfId="0" applyFont="1" applyFill="1" applyBorder="1" applyAlignment="1">
      <alignment horizontal="center"/>
    </xf>
    <xf numFmtId="0" fontId="11" fillId="18" borderId="39" xfId="0" applyFont="1" applyFill="1" applyBorder="1" applyAlignment="1">
      <alignment horizontal="center"/>
    </xf>
    <xf numFmtId="0" fontId="11" fillId="18" borderId="20" xfId="0" applyFont="1" applyFill="1" applyBorder="1" applyAlignment="1">
      <alignment horizontal="center"/>
    </xf>
    <xf numFmtId="0" fontId="11" fillId="26" borderId="38" xfId="0" applyFont="1" applyFill="1" applyBorder="1" applyAlignment="1">
      <alignment horizontal="center"/>
    </xf>
    <xf numFmtId="0" fontId="11" fillId="26" borderId="39" xfId="0" applyFont="1" applyFill="1" applyBorder="1" applyAlignment="1">
      <alignment horizontal="center"/>
    </xf>
    <xf numFmtId="0" fontId="11" fillId="26" borderId="20" xfId="0" applyFont="1" applyFill="1" applyBorder="1" applyAlignment="1">
      <alignment horizontal="center"/>
    </xf>
    <xf numFmtId="0" fontId="7" fillId="17" borderId="40" xfId="0" applyFont="1" applyFill="1" applyBorder="1" applyAlignment="1">
      <alignment horizontal="center"/>
    </xf>
    <xf numFmtId="0" fontId="7" fillId="17" borderId="22" xfId="0" applyFont="1" applyFill="1" applyBorder="1" applyAlignment="1">
      <alignment horizontal="center"/>
    </xf>
    <xf numFmtId="0" fontId="7" fillId="8" borderId="45" xfId="0" applyFont="1" applyFill="1" applyBorder="1" applyAlignment="1">
      <alignment horizontal="center"/>
    </xf>
    <xf numFmtId="0" fontId="7" fillId="8" borderId="41" xfId="0" applyFont="1" applyFill="1" applyBorder="1" applyAlignment="1">
      <alignment horizontal="center"/>
    </xf>
    <xf numFmtId="0" fontId="7" fillId="8" borderId="34" xfId="0" applyFont="1" applyFill="1" applyBorder="1" applyAlignment="1">
      <alignment horizontal="center"/>
    </xf>
    <xf numFmtId="0" fontId="7" fillId="14" borderId="45" xfId="0" applyFont="1" applyFill="1" applyBorder="1" applyAlignment="1">
      <alignment horizontal="center"/>
    </xf>
    <xf numFmtId="0" fontId="7" fillId="14" borderId="41" xfId="0" applyFont="1" applyFill="1" applyBorder="1" applyAlignment="1">
      <alignment horizontal="center"/>
    </xf>
    <xf numFmtId="0" fontId="7" fillId="14" borderId="34" xfId="0" applyFont="1" applyFill="1" applyBorder="1" applyAlignment="1">
      <alignment horizontal="center"/>
    </xf>
    <xf numFmtId="0" fontId="7" fillId="29" borderId="40" xfId="0" applyFont="1" applyFill="1" applyBorder="1" applyAlignment="1">
      <alignment horizontal="center"/>
    </xf>
    <xf numFmtId="0" fontId="7" fillId="29" borderId="22" xfId="0" applyFont="1" applyFill="1" applyBorder="1" applyAlignment="1">
      <alignment horizontal="center"/>
    </xf>
    <xf numFmtId="0" fontId="8" fillId="12" borderId="6" xfId="0" applyFont="1" applyFill="1" applyBorder="1" applyAlignment="1">
      <alignment horizontal="center"/>
    </xf>
    <xf numFmtId="0" fontId="8" fillId="12" borderId="9" xfId="0" applyFont="1" applyFill="1" applyBorder="1" applyAlignment="1">
      <alignment horizontal="center"/>
    </xf>
    <xf numFmtId="0" fontId="7" fillId="7" borderId="38" xfId="0" applyFont="1" applyFill="1" applyBorder="1" applyAlignment="1">
      <alignment horizontal="center"/>
    </xf>
    <xf numFmtId="0" fontId="7" fillId="7" borderId="39" xfId="0" applyFont="1" applyFill="1" applyBorder="1" applyAlignment="1">
      <alignment horizontal="center"/>
    </xf>
    <xf numFmtId="0" fontId="7" fillId="7" borderId="21" xfId="0" applyFont="1" applyFill="1" applyBorder="1" applyAlignment="1">
      <alignment horizontal="center"/>
    </xf>
    <xf numFmtId="0" fontId="7" fillId="10" borderId="38" xfId="0" applyFont="1" applyFill="1" applyBorder="1" applyAlignment="1">
      <alignment horizontal="center"/>
    </xf>
    <xf numFmtId="0" fontId="7" fillId="10" borderId="39" xfId="0" applyFont="1" applyFill="1" applyBorder="1" applyAlignment="1">
      <alignment horizontal="center"/>
    </xf>
    <xf numFmtId="0" fontId="7" fillId="10" borderId="21" xfId="0" applyFont="1" applyFill="1" applyBorder="1" applyAlignment="1">
      <alignment horizontal="center"/>
    </xf>
    <xf numFmtId="0" fontId="8" fillId="6" borderId="108" xfId="0" applyFont="1" applyFill="1" applyBorder="1" applyAlignment="1">
      <alignment horizontal="center"/>
    </xf>
    <xf numFmtId="0" fontId="8" fillId="6" borderId="109" xfId="0" applyFont="1" applyFill="1" applyBorder="1" applyAlignment="1">
      <alignment horizontal="center"/>
    </xf>
    <xf numFmtId="0" fontId="8" fillId="6" borderId="110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11" fillId="3" borderId="38" xfId="0" applyFont="1" applyFill="1" applyBorder="1" applyAlignment="1">
      <alignment horizontal="center"/>
    </xf>
    <xf numFmtId="0" fontId="11" fillId="3" borderId="39" xfId="0" applyFont="1" applyFill="1" applyBorder="1" applyAlignment="1">
      <alignment horizontal="center"/>
    </xf>
    <xf numFmtId="0" fontId="11" fillId="3" borderId="20" xfId="0" applyFont="1" applyFill="1" applyBorder="1" applyAlignment="1">
      <alignment horizontal="center"/>
    </xf>
    <xf numFmtId="0" fontId="11" fillId="24" borderId="38" xfId="0" applyFont="1" applyFill="1" applyBorder="1" applyAlignment="1">
      <alignment horizontal="center"/>
    </xf>
    <xf numFmtId="0" fontId="11" fillId="24" borderId="39" xfId="0" applyFont="1" applyFill="1" applyBorder="1" applyAlignment="1">
      <alignment horizontal="center"/>
    </xf>
    <xf numFmtId="0" fontId="11" fillId="24" borderId="20" xfId="0" applyFont="1" applyFill="1" applyBorder="1" applyAlignment="1">
      <alignment horizontal="center"/>
    </xf>
    <xf numFmtId="0" fontId="11" fillId="35" borderId="38" xfId="0" applyFont="1" applyFill="1" applyBorder="1" applyAlignment="1">
      <alignment horizontal="center"/>
    </xf>
    <xf numFmtId="0" fontId="11" fillId="35" borderId="39" xfId="0" applyFont="1" applyFill="1" applyBorder="1" applyAlignment="1">
      <alignment horizontal="center"/>
    </xf>
    <xf numFmtId="0" fontId="11" fillId="35" borderId="20" xfId="0" applyFont="1" applyFill="1" applyBorder="1" applyAlignment="1">
      <alignment horizontal="center"/>
    </xf>
    <xf numFmtId="0" fontId="7" fillId="33" borderId="38" xfId="0" applyFont="1" applyFill="1" applyBorder="1" applyAlignment="1">
      <alignment horizontal="center"/>
    </xf>
    <xf numFmtId="0" fontId="7" fillId="33" borderId="39" xfId="0" applyFont="1" applyFill="1" applyBorder="1" applyAlignment="1">
      <alignment horizontal="center"/>
    </xf>
    <xf numFmtId="0" fontId="7" fillId="32" borderId="38" xfId="0" applyFont="1" applyFill="1" applyBorder="1" applyAlignment="1">
      <alignment horizontal="center"/>
    </xf>
    <xf numFmtId="0" fontId="7" fillId="32" borderId="39" xfId="0" applyFont="1" applyFill="1" applyBorder="1" applyAlignment="1">
      <alignment horizontal="center"/>
    </xf>
    <xf numFmtId="0" fontId="7" fillId="32" borderId="20" xfId="0" applyFont="1" applyFill="1" applyBorder="1" applyAlignment="1">
      <alignment horizontal="center"/>
    </xf>
    <xf numFmtId="0" fontId="11" fillId="25" borderId="39" xfId="0" applyFont="1" applyFill="1" applyBorder="1" applyAlignment="1">
      <alignment horizontal="center"/>
    </xf>
    <xf numFmtId="0" fontId="11" fillId="25" borderId="20" xfId="0" applyFont="1" applyFill="1" applyBorder="1" applyAlignment="1">
      <alignment horizontal="center"/>
    </xf>
    <xf numFmtId="0" fontId="11" fillId="3" borderId="74" xfId="0" applyFont="1" applyFill="1" applyBorder="1" applyAlignment="1">
      <alignment horizontal="center"/>
    </xf>
    <xf numFmtId="0" fontId="11" fillId="3" borderId="72" xfId="0" applyFont="1" applyFill="1" applyBorder="1" applyAlignment="1">
      <alignment horizontal="center"/>
    </xf>
    <xf numFmtId="0" fontId="11" fillId="3" borderId="50" xfId="0" applyFont="1" applyFill="1" applyBorder="1" applyAlignment="1">
      <alignment horizontal="center"/>
    </xf>
    <xf numFmtId="0" fontId="8" fillId="12" borderId="38" xfId="0" applyFont="1" applyFill="1" applyBorder="1" applyAlignment="1">
      <alignment horizontal="center"/>
    </xf>
    <xf numFmtId="0" fontId="8" fillId="12" borderId="39" xfId="0" applyFont="1" applyFill="1" applyBorder="1" applyAlignment="1">
      <alignment horizontal="center"/>
    </xf>
    <xf numFmtId="0" fontId="8" fillId="12" borderId="20" xfId="0" applyFont="1" applyFill="1" applyBorder="1" applyAlignment="1">
      <alignment horizontal="center"/>
    </xf>
    <xf numFmtId="0" fontId="7" fillId="16" borderId="38" xfId="0" applyFont="1" applyFill="1" applyBorder="1" applyAlignment="1">
      <alignment horizontal="center"/>
    </xf>
    <xf numFmtId="0" fontId="7" fillId="16" borderId="39" xfId="0" applyFont="1" applyFill="1" applyBorder="1" applyAlignment="1">
      <alignment horizontal="center"/>
    </xf>
    <xf numFmtId="0" fontId="7" fillId="16" borderId="2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39" xfId="0" applyFont="1" applyFill="1" applyBorder="1" applyAlignment="1">
      <alignment horizontal="center"/>
    </xf>
    <xf numFmtId="0" fontId="7" fillId="4" borderId="38" xfId="0" applyFont="1" applyFill="1" applyBorder="1" applyAlignment="1">
      <alignment horizontal="center"/>
    </xf>
    <xf numFmtId="0" fontId="7" fillId="4" borderId="39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center"/>
    </xf>
    <xf numFmtId="0" fontId="7" fillId="11" borderId="38" xfId="0" applyFont="1" applyFill="1" applyBorder="1" applyAlignment="1">
      <alignment horizontal="center"/>
    </xf>
    <xf numFmtId="0" fontId="7" fillId="11" borderId="39" xfId="0" applyFont="1" applyFill="1" applyBorder="1" applyAlignment="1">
      <alignment horizontal="center"/>
    </xf>
    <xf numFmtId="0" fontId="7" fillId="11" borderId="20" xfId="0" applyFont="1" applyFill="1" applyBorder="1" applyAlignment="1">
      <alignment horizontal="center"/>
    </xf>
    <xf numFmtId="0" fontId="8" fillId="6" borderId="38" xfId="0" applyFont="1" applyFill="1" applyBorder="1" applyAlignment="1">
      <alignment horizontal="center"/>
    </xf>
    <xf numFmtId="0" fontId="8" fillId="6" borderId="39" xfId="0" applyFont="1" applyFill="1" applyBorder="1" applyAlignment="1">
      <alignment horizontal="center"/>
    </xf>
    <xf numFmtId="0" fontId="7" fillId="8" borderId="38" xfId="0" applyFont="1" applyFill="1" applyBorder="1" applyAlignment="1">
      <alignment horizontal="center"/>
    </xf>
    <xf numFmtId="0" fontId="7" fillId="8" borderId="39" xfId="0" applyFont="1" applyFill="1" applyBorder="1" applyAlignment="1">
      <alignment horizontal="center"/>
    </xf>
    <xf numFmtId="0" fontId="7" fillId="8" borderId="20" xfId="0" applyFont="1" applyFill="1" applyBorder="1" applyAlignment="1">
      <alignment horizontal="center"/>
    </xf>
    <xf numFmtId="0" fontId="7" fillId="10" borderId="20" xfId="0" applyFont="1" applyFill="1" applyBorder="1" applyAlignment="1">
      <alignment horizontal="center"/>
    </xf>
    <xf numFmtId="0" fontId="7" fillId="17" borderId="38" xfId="0" applyFont="1" applyFill="1" applyBorder="1" applyAlignment="1">
      <alignment horizontal="center"/>
    </xf>
    <xf numFmtId="0" fontId="7" fillId="17" borderId="39" xfId="0" applyFont="1" applyFill="1" applyBorder="1" applyAlignment="1">
      <alignment horizontal="center"/>
    </xf>
    <xf numFmtId="0" fontId="7" fillId="17" borderId="20" xfId="0" applyFont="1" applyFill="1" applyBorder="1" applyAlignment="1">
      <alignment horizontal="center"/>
    </xf>
    <xf numFmtId="0" fontId="7" fillId="31" borderId="38" xfId="0" applyFont="1" applyFill="1" applyBorder="1" applyAlignment="1">
      <alignment horizontal="center"/>
    </xf>
    <xf numFmtId="0" fontId="7" fillId="31" borderId="39" xfId="0" applyFont="1" applyFill="1" applyBorder="1" applyAlignment="1">
      <alignment horizontal="center"/>
    </xf>
    <xf numFmtId="0" fontId="7" fillId="31" borderId="20" xfId="0" applyFont="1" applyFill="1" applyBorder="1" applyAlignment="1">
      <alignment horizontal="center"/>
    </xf>
    <xf numFmtId="0" fontId="10" fillId="9" borderId="42" xfId="0" applyFont="1" applyFill="1" applyBorder="1" applyAlignment="1">
      <alignment horizontal="center"/>
    </xf>
    <xf numFmtId="0" fontId="10" fillId="9" borderId="29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9" borderId="37" xfId="0" applyFont="1" applyFill="1" applyBorder="1" applyAlignment="1">
      <alignment horizontal="center"/>
    </xf>
    <xf numFmtId="0" fontId="10" fillId="9" borderId="0" xfId="0" applyFont="1" applyFill="1" applyBorder="1" applyAlignment="1">
      <alignment horizontal="center"/>
    </xf>
    <xf numFmtId="0" fontId="10" fillId="9" borderId="4" xfId="0" applyFont="1" applyFill="1" applyBorder="1" applyAlignment="1">
      <alignment horizontal="center"/>
    </xf>
    <xf numFmtId="0" fontId="10" fillId="9" borderId="5" xfId="0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/>
    </xf>
    <xf numFmtId="0" fontId="8" fillId="0" borderId="29" xfId="0" applyFont="1" applyFill="1" applyBorder="1" applyAlignment="1">
      <alignment horizontal="center"/>
    </xf>
    <xf numFmtId="0" fontId="6" fillId="15" borderId="60" xfId="0" applyFont="1" applyFill="1" applyBorder="1" applyAlignment="1">
      <alignment horizontal="center"/>
    </xf>
    <xf numFmtId="0" fontId="6" fillId="15" borderId="61" xfId="0" applyFont="1" applyFill="1" applyBorder="1" applyAlignment="1">
      <alignment horizontal="center"/>
    </xf>
    <xf numFmtId="0" fontId="6" fillId="15" borderId="56" xfId="0" applyFont="1" applyFill="1" applyBorder="1" applyAlignment="1">
      <alignment horizontal="center"/>
    </xf>
    <xf numFmtId="0" fontId="7" fillId="28" borderId="0" xfId="0" applyFont="1" applyFill="1" applyAlignment="1">
      <alignment horizontal="center"/>
    </xf>
    <xf numFmtId="0" fontId="17" fillId="18" borderId="24" xfId="0" applyFont="1" applyFill="1" applyBorder="1" applyAlignment="1">
      <alignment horizontal="center"/>
    </xf>
    <xf numFmtId="0" fontId="17" fillId="18" borderId="25" xfId="0" applyFont="1" applyFill="1" applyBorder="1" applyAlignment="1">
      <alignment horizontal="center"/>
    </xf>
    <xf numFmtId="0" fontId="17" fillId="18" borderId="101" xfId="0" applyFont="1" applyFill="1" applyBorder="1" applyAlignment="1">
      <alignment horizontal="center"/>
    </xf>
    <xf numFmtId="0" fontId="17" fillId="18" borderId="5" xfId="0" applyFont="1" applyFill="1" applyBorder="1" applyAlignment="1">
      <alignment horizontal="center"/>
    </xf>
    <xf numFmtId="0" fontId="17" fillId="18" borderId="6" xfId="0" applyFont="1" applyFill="1" applyBorder="1" applyAlignment="1">
      <alignment horizontal="center"/>
    </xf>
    <xf numFmtId="0" fontId="17" fillId="18" borderId="9" xfId="0" applyFont="1" applyFill="1" applyBorder="1" applyAlignment="1">
      <alignment horizontal="center"/>
    </xf>
    <xf numFmtId="46" fontId="6" fillId="14" borderId="96" xfId="0" applyNumberFormat="1" applyFont="1" applyFill="1" applyBorder="1" applyAlignment="1">
      <alignment horizontal="center"/>
    </xf>
    <xf numFmtId="46" fontId="6" fillId="14" borderId="69" xfId="0" applyNumberFormat="1" applyFont="1" applyFill="1" applyBorder="1" applyAlignment="1">
      <alignment horizontal="center"/>
    </xf>
    <xf numFmtId="46" fontId="6" fillId="14" borderId="70" xfId="0" applyNumberFormat="1" applyFont="1" applyFill="1" applyBorder="1" applyAlignment="1">
      <alignment horizontal="center"/>
    </xf>
    <xf numFmtId="46" fontId="6" fillId="14" borderId="95" xfId="0" applyNumberFormat="1" applyFont="1" applyFill="1" applyBorder="1" applyAlignment="1">
      <alignment horizontal="center"/>
    </xf>
  </cellXfs>
  <cellStyles count="1">
    <cellStyle name="Normal" xfId="0" builtinId="0"/>
  </cellStyles>
  <dxfs count="110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ont>
        <b/>
        <i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CCFFCC"/>
      <color rgb="FFCCECFF"/>
      <color rgb="FFFF00FF"/>
      <color rgb="FFFFFFCC"/>
      <color rgb="FFCCFFFF"/>
      <color rgb="FFFFCCFF"/>
      <color rgb="FFFF0000"/>
      <color rgb="FFFF505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9525</xdr:colOff>
          <xdr:row>5</xdr:row>
          <xdr:rowOff>161925</xdr:rowOff>
        </xdr:from>
        <xdr:to>
          <xdr:col>37</xdr:col>
          <xdr:colOff>9525</xdr:colOff>
          <xdr:row>7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152400</xdr:rowOff>
        </xdr:from>
        <xdr:to>
          <xdr:col>37</xdr:col>
          <xdr:colOff>19050</xdr:colOff>
          <xdr:row>7</xdr:row>
          <xdr:rowOff>152400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3:B20" totalsRowShown="0" headerRowDxfId="109" dataDxfId="107" headerRowBorderDxfId="108">
  <autoFilter ref="B3:B20" xr:uid="{00000000-0009-0000-0100-000001000000}"/>
  <tableColumns count="1">
    <tableColumn id="1" xr3:uid="{00000000-0010-0000-0000-000001000000}" name="EFFECTIF" dataDxfId="10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D22:E35" totalsRowShown="0" headerRowDxfId="105" headerRowBorderDxfId="104">
  <autoFilter ref="D22:E35" xr:uid="{00000000-0009-0000-0100-000002000000}"/>
  <tableColumns count="2">
    <tableColumn id="1" xr3:uid="{00000000-0010-0000-0100-000001000000}" name="Date" dataDxfId="103"/>
    <tableColumn id="2" xr3:uid="{00000000-0010-0000-0100-000002000000}" name="Jours Fériés" dataDxfId="102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C00000"/>
    <pageSetUpPr fitToPage="1"/>
  </sheetPr>
  <dimension ref="A1:AC45"/>
  <sheetViews>
    <sheetView showGridLines="0" showZeros="0" workbookViewId="0">
      <selection activeCell="B11" sqref="B11"/>
    </sheetView>
  </sheetViews>
  <sheetFormatPr baseColWidth="10" defaultRowHeight="15" x14ac:dyDescent="0.25"/>
  <cols>
    <col min="2" max="2" width="15.7109375" customWidth="1"/>
    <col min="3" max="3" width="11.42578125" customWidth="1"/>
    <col min="4" max="4" width="13.7109375" customWidth="1"/>
    <col min="5" max="6" width="15.7109375" style="2" customWidth="1"/>
    <col min="8" max="24" width="6.7109375" customWidth="1"/>
  </cols>
  <sheetData>
    <row r="1" spans="1:27" ht="15.75" thickBot="1" x14ac:dyDescent="0.3">
      <c r="A1" s="204"/>
      <c r="B1" s="204"/>
      <c r="C1" s="204"/>
      <c r="D1" s="204"/>
      <c r="E1" s="207"/>
      <c r="F1" s="207"/>
      <c r="G1" s="204"/>
      <c r="H1" s="223"/>
      <c r="I1" s="223"/>
      <c r="J1" s="223"/>
      <c r="K1" s="223"/>
      <c r="L1" s="223"/>
      <c r="M1" s="223"/>
      <c r="N1" s="223"/>
      <c r="O1" s="223"/>
      <c r="P1" s="224"/>
      <c r="Q1" s="225"/>
      <c r="R1" s="223"/>
      <c r="S1" s="223"/>
      <c r="T1" s="223"/>
      <c r="U1" s="223"/>
      <c r="V1" s="223"/>
      <c r="W1" s="223"/>
      <c r="X1" s="223"/>
      <c r="Y1" s="204"/>
      <c r="Z1" s="204"/>
      <c r="AA1" s="204"/>
    </row>
    <row r="2" spans="1:27" ht="15.75" thickBot="1" x14ac:dyDescent="0.3">
      <c r="A2" s="204"/>
      <c r="B2" s="204"/>
      <c r="C2" s="204"/>
      <c r="D2" s="204"/>
      <c r="E2" s="207"/>
      <c r="F2" s="207"/>
      <c r="G2" s="204"/>
      <c r="H2" s="277" t="s">
        <v>75</v>
      </c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9"/>
      <c r="Y2" s="204"/>
      <c r="Z2" s="204"/>
      <c r="AA2" s="204"/>
    </row>
    <row r="3" spans="1:27" ht="15.75" thickBot="1" x14ac:dyDescent="0.3">
      <c r="A3" s="206"/>
      <c r="B3" s="35" t="s">
        <v>0</v>
      </c>
      <c r="C3" s="208"/>
      <c r="D3" s="49" t="s">
        <v>13</v>
      </c>
      <c r="E3" s="48">
        <v>43252</v>
      </c>
      <c r="F3" s="209"/>
      <c r="G3" s="208"/>
      <c r="H3" s="24" t="s">
        <v>22</v>
      </c>
      <c r="I3" s="25" t="s">
        <v>21</v>
      </c>
      <c r="J3" s="137" t="s">
        <v>20</v>
      </c>
      <c r="K3" s="138" t="s">
        <v>27</v>
      </c>
      <c r="L3" s="69" t="s">
        <v>43</v>
      </c>
      <c r="M3" s="139" t="s">
        <v>26</v>
      </c>
      <c r="N3" s="26" t="s">
        <v>23</v>
      </c>
      <c r="O3" s="140" t="s">
        <v>48</v>
      </c>
      <c r="P3" s="147" t="s">
        <v>42</v>
      </c>
      <c r="Q3" s="148" t="s">
        <v>50</v>
      </c>
      <c r="R3" s="146" t="s">
        <v>51</v>
      </c>
      <c r="S3" s="141" t="s">
        <v>60</v>
      </c>
      <c r="T3" s="142" t="s">
        <v>58</v>
      </c>
      <c r="U3" s="143" t="s">
        <v>54</v>
      </c>
      <c r="V3" s="144" t="s">
        <v>57</v>
      </c>
      <c r="W3" s="145" t="s">
        <v>61</v>
      </c>
      <c r="X3" s="194" t="s">
        <v>77</v>
      </c>
      <c r="Y3" s="204"/>
      <c r="Z3" s="204"/>
      <c r="AA3" s="204"/>
    </row>
    <row r="4" spans="1:27" ht="15.75" thickBot="1" x14ac:dyDescent="0.3">
      <c r="A4" s="206"/>
      <c r="B4" s="33" t="s">
        <v>84</v>
      </c>
      <c r="C4" s="27"/>
      <c r="D4" s="27"/>
      <c r="E4" s="28"/>
      <c r="F4" s="28"/>
      <c r="G4" s="27"/>
      <c r="H4" s="128" t="e">
        <f>IF(B4="","",Juin!C11+'Juillet '!C11+#REF!+#REF!+#REF!+#REF!+#REF!+#REF!+#REF!+#REF!+#REF!+#REF!)</f>
        <v>#REF!</v>
      </c>
      <c r="I4" s="129" t="e">
        <f>IF(B4="","",Juin!D11+'Juillet '!D11+#REF!+#REF!+#REF!+#REF!+#REF!+#REF!+#REF!+#REF!+#REF!+#REF!)</f>
        <v>#REF!</v>
      </c>
      <c r="J4" s="129" t="e">
        <f>IF(B4="","",Juin!E11+'Juillet '!E11+#REF!+#REF!+#REF!+#REF!+#REF!+#REF!+#REF!+#REF!+#REF!+#REF!)</f>
        <v>#REF!</v>
      </c>
      <c r="K4" s="129" t="e">
        <f>IF(B4="","",COUNTIF(Juin!F11:AJ11,"ND")+COUNTIF('Juillet '!F11:AJ11,"ND")+(COUNTIF(#REF!,"ND")+COUNTIF(#REF!,"ND")+(COUNTIF(#REF!,"ND")+COUNTIF(#REF!,"ND")+COUNTIF(#REF!,"ND")+COUNTIF(#REF!,"ND")+(COUNTIF(#REF!,"ND")+COUNTIF(#REF!,"ND")+(COUNTIF(#REF!,"ND")+COUNTIF(#REF!,"ND"))))))</f>
        <v>#REF!</v>
      </c>
      <c r="L4" s="129" t="e">
        <f>IF(B4="","",COUNTIF(Juin!F11:AJ11,"F")+COUNTIF('Juillet '!F11:AJ11,"F")+(COUNTIF(#REF!,"F")+COUNTIF(#REF!,"F")+(COUNTIF(#REF!,"F")+COUNTIF(#REF!,"F")+COUNTIF(#REF!,"F")+COUNTIF(#REF!,"F")+(COUNTIF(#REF!,"F")+COUNTIF(#REF!,"F")+(COUNTIF(#REF!,"F")+COUNTIF(#REF!,"F"))))))</f>
        <v>#REF!</v>
      </c>
      <c r="M4" s="129" t="e">
        <f>IF(B4="","",COUNTIF(Juin!F11:AJ11,"DR")+COUNTIF('Juillet '!F11:AJ11,"DR")+(COUNTIF(#REF!,"DR")+COUNTIF(#REF!,"DR")+(COUNTIF(#REF!,"DR")+COUNTIF(#REF!,"DR")+COUNTIF(#REF!,"DR")+COUNTIF(#REF!,"DR")+(COUNTIF(#REF!,"DR")+COUNTIF(#REF!,"DR")+(COUNTIF(#REF!,"DR")+COUNTIF(#REF!,"DR"))))))</f>
        <v>#REF!</v>
      </c>
      <c r="N4" s="130" t="e">
        <f>IF(B4="","",COUNTIF(Juin!F11:AJ11,"CPA")+COUNTIF('Juillet '!F11:AJ11,"CPA")+(COUNTIF(#REF!,"CPA")+COUNTIF(#REF!,"CPA")+(COUNTIF(#REF!,"CPA")+COUNTIF(#REF!,"CPA")+COUNTIF(#REF!,"CPA")+COUNTIF(#REF!,"CPA")+(COUNTIF(#REF!,"CPA")+COUNTIF(#REF!,"CPA")+(COUNTIF(#REF!,"CPA")+COUNTIF(#REF!,"CPA"))))))</f>
        <v>#REF!</v>
      </c>
      <c r="O4" s="149" t="e">
        <f>IF(B4="","",COUNTIF(Juin!F11:AJ11,"AM")+COUNTIF('Juillet '!F11:AJ11,"AM")+(COUNTIF(#REF!,"AM")+COUNTIF(#REF!,"AM")+(COUNTIF(#REF!,"AM")+COUNTIF(#REF!,"AM")+COUNTIF(#REF!,"AM")+COUNTIF(#REF!,"AM")+(COUNTIF(#REF!,"AM")+COUNTIF(#REF!,"AM")+(COUNTIF(#REF!,"AM")+COUNTIF(#REF!,"AM"))))))</f>
        <v>#REF!</v>
      </c>
      <c r="P4" s="129" t="e">
        <f>IF(B4="","",COUNTIF(Juin!F11:AJ11,"GA")+COUNTIF('Juillet '!F11:AJ11,"GA")+(COUNTIF(#REF!,"GA")+COUNTIF(#REF!,"GA")+(COUNTIF(#REF!,"GA")+COUNTIF(#REF!,"GA")+COUNTIF(#REF!,"GA")+COUNTIF(#REF!,"GA")+(COUNTIF(#REF!,"GA")+COUNTIF(#REF!,"GA")+(COUNTIF(#REF!,"GA")+COUNTIF(#REF!,"GA"))))))</f>
        <v>#REF!</v>
      </c>
      <c r="Q4" s="129" t="e">
        <f>IF(B4="","",COUNTIF(Juin!F11:AJ11,"PM")+COUNTIF('Juillet '!F11:AJ11,"PM")+(COUNTIF(#REF!,"PM")+COUNTIF(#REF!,"PM")+(COUNTIF(#REF!,"PM")+COUNTIF(#REF!,"PM")+COUNTIF(#REF!,"PM")+COUNTIF(#REF!,"PM")+(COUNTIF(#REF!,"PM")+COUNTIF(#REF!,"PM")+(COUNTIF(#REF!,"PM")+COUNTIF(#REF!,"PM"))))))</f>
        <v>#REF!</v>
      </c>
      <c r="R4" s="150" t="e">
        <f>IF(B4="","",COUNTIF(Juin!F11:AJ11,"GP")+COUNTIF('Juillet '!F11:AJ11,"GP")+(COUNTIF(#REF!,"GP")+COUNTIF(#REF!,"GP")+(COUNTIF(#REF!,"GP")+COUNTIF(#REF!,"GP")+COUNTIF(#REF!,"GP")+COUNTIF(#REF!,"GP")+(COUNTIF(#REF!,"GP")+COUNTIF(#REF!,"GP")+(COUNTIF(#REF!,"GP")+COUNTIF(#REF!,"GP"))))))</f>
        <v>#REF!</v>
      </c>
      <c r="S4" s="129" t="e">
        <f>IF(B4="","",COUNTIF(Juin!F11:AJ11,"G")+COUNTIF('Juillet '!F11:AJ11,"G")+(COUNTIF(#REF!,"G")+COUNTIF(#REF!,"G")+(COUNTIF(#REF!,"G")+COUNTIF(#REF!,"G")+COUNTIF(#REF!,"G")+COUNTIF(#REF!,"G")+(COUNTIF(#REF!,"G")+COUNTIF(#REF!,"G")+(COUNTIF(#REF!,"G")+COUNTIF(#REF!,"G"))))))</f>
        <v>#REF!</v>
      </c>
      <c r="T4" s="129" t="e">
        <f>IF(B4="","",COUNTIF(Juin!F11:AJ11,"J")+COUNTIF('Juillet '!F11:AJ11,"J")+(COUNTIF(#REF!,"J")+COUNTIF(#REF!,"J")+(COUNTIF(#REF!,"J")+COUNTIF(#REF!,"J")+COUNTIF(#REF!,"J")+COUNTIF(#REF!,"J")+(COUNTIF(#REF!,"J")+COUNTIF(#REF!,"J")+(COUNTIF(#REF!,"J")+COUNTIF(#REF!,"J"))))))</f>
        <v>#REF!</v>
      </c>
      <c r="U4" s="129" t="e">
        <f>IF(B4="","",COUNTIF(Juin!F11:AJ11,"PJ")+COUNTIF('Juillet '!F11:AJ11,"PJ")+(COUNTIF(#REF!,"PJ")+COUNTIF(#REF!,"PJ")+(COUNTIF(#REF!,"PJ")+COUNTIF(#REF!,"PJ")+COUNTIF(#REF!,"PJ")+COUNTIF(#REF!,"PJ")+(COUNTIF(#REF!,"PJ")+COUNTIF(#REF!,"PJ")+(COUNTIF(#REF!,"PJ")+COUNTIF(#REF!,"PJ"))))))</f>
        <v>#REF!</v>
      </c>
      <c r="V4" s="129" t="e">
        <f>IF(B4="","",COUNTIF(Juin!F11:AJ11,"PN")+COUNTIF('Juillet '!F11:AJ11,"PN")+(COUNTIF(#REF!,"PN")+COUNTIF(#REF!,"PN")+(COUNTIF(#REF!,"PN")+COUNTIF(#REF!,"PN")+COUNTIF(#REF!,"PN")+COUNTIF(#REF!,"PN")+(COUNTIF(#REF!,"PN")+COUNTIF(#REF!,"PN")+(COUNTIF(#REF!,"PN")+COUNTIF(#REF!,"PN"))))))</f>
        <v>#REF!</v>
      </c>
      <c r="W4" s="129" t="e">
        <f>IF(B4="","",COUNTIF(Juin!F11:AJ11,"Q")+COUNTIF('Juillet '!F11:AJ11,"Q")+(COUNTIF(#REF!,"Q")+COUNTIF(#REF!,"Q")+(COUNTIF(#REF!,"Q")+COUNTIF(#REF!,"Q")+COUNTIF(#REF!,"Q")+COUNTIF(#REF!,"Q")+(COUNTIF(#REF!,"Q")+COUNTIF(#REF!,"Q")+(COUNTIF(#REF!,"Q")+COUNTIF(#REF!,"Q"))))))</f>
        <v>#REF!</v>
      </c>
      <c r="X4" s="130" t="e">
        <f ca="1">IF(B4="","",COUNTIF(Juin!F11:AK11,"A")+COUNTIF('Juillet '!F11:AK11,"A")+(COUNTIF(#REF!,"A")+COUNTIF(#REF!,"A")+(COUNTIF(#REF!,"A")+COUNTIF(#REF!,"A")+COUNTIF(#REF!,"A")+COUNTIF(#REF!,"A")+(COUNTIF(#REF!,"A")+COUNTIF(#REF!,"A")+(COUNTIF(#REF!,"A")+COUNTIF(#REF!,"A"))))))</f>
        <v>#REF!</v>
      </c>
      <c r="Y4" s="204"/>
      <c r="Z4" s="204"/>
      <c r="AA4" s="204"/>
    </row>
    <row r="5" spans="1:27" ht="15.75" thickBot="1" x14ac:dyDescent="0.3">
      <c r="A5" s="206"/>
      <c r="B5" s="231" t="s">
        <v>85</v>
      </c>
      <c r="D5" s="45" t="s">
        <v>16</v>
      </c>
      <c r="E5" s="46" t="s">
        <v>14</v>
      </c>
      <c r="F5" s="47" t="s">
        <v>15</v>
      </c>
      <c r="H5" s="164" t="e">
        <f>IF(B5="","",Juin!C12+'Juillet '!C12+#REF!+#REF!+#REF!+#REF!+#REF!+#REF!+#REF!+#REF!+#REF!+#REF!)</f>
        <v>#REF!</v>
      </c>
      <c r="I5" s="165" t="e">
        <f>IF(B5="","",Juin!D12+'Juillet '!D12+#REF!+#REF!+#REF!+#REF!+#REF!+#REF!+#REF!+#REF!+#REF!+#REF!)</f>
        <v>#REF!</v>
      </c>
      <c r="J5" s="165" t="e">
        <f>IF(B5="","",Juin!E12+'Juillet '!E12+#REF!+#REF!+#REF!+#REF!+#REF!+#REF!+#REF!+#REF!+#REF!+#REF!)</f>
        <v>#REF!</v>
      </c>
      <c r="K5" s="165" t="e">
        <f>IF(B5="","",COUNTIF(Juin!F12:AJ12,"ND")+COUNTIF('Juillet '!F12:AJ12,"ND")+(COUNTIF(#REF!,"ND")+COUNTIF(#REF!,"ND")+(COUNTIF(#REF!,"ND")+COUNTIF(#REF!,"ND")+COUNTIF(#REF!,"ND")+COUNTIF(#REF!,"ND")+(COUNTIF(#REF!,"ND")+COUNTIF(#REF!,"ND")+(COUNTIF(#REF!,"ND")+COUNTIF(#REF!,"ND"))))))</f>
        <v>#REF!</v>
      </c>
      <c r="L5" s="165" t="e">
        <f>IF(B5="","",COUNTIF(Juin!F12:AJ12,"F")+COUNTIF('Juillet '!F12:AJ12,"F")+(COUNTIF(#REF!,"F")+COUNTIF(#REF!,"F")+(COUNTIF(#REF!,"F")+COUNTIF(#REF!,"F")+COUNTIF(#REF!,"F")+COUNTIF(#REF!,"F")+(COUNTIF(#REF!,"F")+COUNTIF(#REF!,"F")+(COUNTIF(#REF!,"F")+COUNTIF(#REF!,"F"))))))</f>
        <v>#REF!</v>
      </c>
      <c r="M5" s="165" t="e">
        <f>IF(B5="","",COUNTIF(Juin!F12:AJ12,"DR")+COUNTIF('Juillet '!F12:AJ12,"DR")+(COUNTIF(#REF!,"DR")+COUNTIF(#REF!,"DR")+(COUNTIF(#REF!,"DR")+COUNTIF(#REF!,"DR")+COUNTIF(#REF!,"DR")+COUNTIF(#REF!,"DR")+(COUNTIF(#REF!,"DR")+COUNTIF(#REF!,"DR")+(COUNTIF(#REF!,"DR")+COUNTIF(#REF!,"DR"))))))</f>
        <v>#REF!</v>
      </c>
      <c r="N5" s="166" t="e">
        <f>IF(B5="","",COUNTIF(Juin!F12:AJ12,"CPA")+COUNTIF('Juillet '!F12:AJ12,"CPA")+(COUNTIF(#REF!,"CPA")+COUNTIF(#REF!,"CPA")+(COUNTIF(#REF!,"CPA")+COUNTIF(#REF!,"CPA")+COUNTIF(#REF!,"CPA")+COUNTIF(#REF!,"CPA")+(COUNTIF(#REF!,"CPA")+COUNTIF(#REF!,"CPA")+(COUNTIF(#REF!,"CPA")+COUNTIF(#REF!,"CPA"))))))</f>
        <v>#REF!</v>
      </c>
      <c r="O5" s="167" t="e">
        <f>IF(B5="","",COUNTIF(Juin!F12:AJ12,"AM")+COUNTIF('Juillet '!F12:AJ12,"AM")+(COUNTIF(#REF!,"AM")+COUNTIF(#REF!,"AM")+(COUNTIF(#REF!,"AM")+COUNTIF(#REF!,"AM")+COUNTIF(#REF!,"AM")+COUNTIF(#REF!,"AM")+(COUNTIF(#REF!,"AM")+COUNTIF(#REF!,"AM")+(COUNTIF(#REF!,"AM")+COUNTIF(#REF!,"AM"))))))</f>
        <v>#REF!</v>
      </c>
      <c r="P5" s="165" t="e">
        <f>IF(B5="","",COUNTIF(Juin!F12:AJ12,"GA")+COUNTIF('Juillet '!F12:AJ12,"GA")+(COUNTIF(#REF!,"GA")+COUNTIF(#REF!,"GA")+(COUNTIF(#REF!,"GA")+COUNTIF(#REF!,"GA")+COUNTIF(#REF!,"GA")+COUNTIF(#REF!,"GA")+(COUNTIF(#REF!,"GA")+COUNTIF(#REF!,"GA")+(COUNTIF(#REF!,"GA")+COUNTIF(#REF!,"GA"))))))</f>
        <v>#REF!</v>
      </c>
      <c r="Q5" s="165" t="e">
        <f>IF(B5="","",COUNTIF(Juin!F12:AJ12,"PM")+COUNTIF('Juillet '!F12:AJ12,"PM")+(COUNTIF(#REF!,"PM")+COUNTIF(#REF!,"PM")+(COUNTIF(#REF!,"PM")+COUNTIF(#REF!,"PM")+COUNTIF(#REF!,"PM")+COUNTIF(#REF!,"PM")+(COUNTIF(#REF!,"PM")+COUNTIF(#REF!,"PM")+(COUNTIF(#REF!,"PM")+COUNTIF(#REF!,"PM"))))))</f>
        <v>#REF!</v>
      </c>
      <c r="R5" s="168" t="e">
        <f>IF(B5="","",COUNTIF(Juin!F12:AJ12,"GP")+COUNTIF('Juillet '!F12:AJ12,"GP")+(COUNTIF(#REF!,"GP")+COUNTIF(#REF!,"GP")+(COUNTIF(#REF!,"GP")+COUNTIF(#REF!,"GP")+COUNTIF(#REF!,"GP")+COUNTIF(#REF!,"GP")+(COUNTIF(#REF!,"GP")+COUNTIF(#REF!,"GP")+(COUNTIF(#REF!,"GP")+COUNTIF(#REF!,"GP"))))))</f>
        <v>#REF!</v>
      </c>
      <c r="S5" s="165" t="e">
        <f>IF(B5="","",COUNTIF(Juin!F12:AJ12,"G")+COUNTIF('Juillet '!F12:AJ12,"G")+(COUNTIF(#REF!,"G")+COUNTIF(#REF!,"G")+(COUNTIF(#REF!,"G")+COUNTIF(#REF!,"G")+COUNTIF(#REF!,"G")+COUNTIF(#REF!,"G")+(COUNTIF(#REF!,"G")+COUNTIF(#REF!,"G")+(COUNTIF(#REF!,"G")+COUNTIF(#REF!,"G"))))))</f>
        <v>#REF!</v>
      </c>
      <c r="T5" s="165" t="e">
        <f>IF(B5="","",COUNTIF(Juin!F12:AJ12,"J")+COUNTIF('Juillet '!F12:AJ12,"J")+(COUNTIF(#REF!,"J")+COUNTIF(#REF!,"J")+(COUNTIF(#REF!,"J")+COUNTIF(#REF!,"J")+COUNTIF(#REF!,"J")+COUNTIF(#REF!,"J")+(COUNTIF(#REF!,"J")+COUNTIF(#REF!,"J")+(COUNTIF(#REF!,"J")+COUNTIF(#REF!,"J"))))))</f>
        <v>#REF!</v>
      </c>
      <c r="U5" s="165" t="e">
        <f>IF(B5="","",COUNTIF(Juin!F12:AJ12,"PJ")+COUNTIF('Juillet '!F12:AJ12,"PJ")+(COUNTIF(#REF!,"PJ")+COUNTIF(#REF!,"PJ")+(COUNTIF(#REF!,"PJ")+COUNTIF(#REF!,"PJ")+COUNTIF(#REF!,"PJ")+COUNTIF(#REF!,"PJ")+(COUNTIF(#REF!,"PJ")+COUNTIF(#REF!,"PJ")+(COUNTIF(#REF!,"PJ")+COUNTIF(#REF!,"PJ"))))))</f>
        <v>#REF!</v>
      </c>
      <c r="V5" s="165" t="e">
        <f>IF(B5="","",COUNTIF(Juin!F12:AJ12,"PN")+COUNTIF('Juillet '!F12:AJ12,"PN")+(COUNTIF(#REF!,"PN")+COUNTIF(#REF!,"PN")+(COUNTIF(#REF!,"PN")+COUNTIF(#REF!,"PN")+COUNTIF(#REF!,"PN")+COUNTIF(#REF!,"PN")+(COUNTIF(#REF!,"PN")+COUNTIF(#REF!,"PN")+(COUNTIF(#REF!,"PN")+COUNTIF(#REF!,"PN"))))))</f>
        <v>#REF!</v>
      </c>
      <c r="W5" s="165" t="e">
        <f>IF(B5="","",COUNTIF(Juin!F12:AJ12,"Q")+COUNTIF('Juillet '!F12:AJ12,"Q")+(COUNTIF(#REF!,"Q")+COUNTIF(#REF!,"Q")+(COUNTIF(#REF!,"Q")+COUNTIF(#REF!,"Q")+COUNTIF(#REF!,"Q")+COUNTIF(#REF!,"Q")+(COUNTIF(#REF!,"Q")+COUNTIF(#REF!,"Q")+(COUNTIF(#REF!,"Q")+COUNTIF(#REF!,"Q"))))))</f>
        <v>#REF!</v>
      </c>
      <c r="X5" s="188" t="e">
        <f ca="1">IF(B5="","",COUNTIF(Juin!F12:AK12,"A")+COUNTIF('Juillet '!F12:AK12,"A")+(COUNTIF(#REF!,"A")+COUNTIF(#REF!,"A")+(COUNTIF(#REF!,"A")+COUNTIF(#REF!,"A")+COUNTIF(#REF!,"A")+COUNTIF(#REF!,"A")+(COUNTIF(#REF!,"A")+COUNTIF(#REF!,"A")+(COUNTIF(#REF!,"A")+COUNTIF(#REF!,"A"))))))</f>
        <v>#REF!</v>
      </c>
      <c r="Y5" s="204"/>
      <c r="Z5" s="204"/>
      <c r="AA5" s="204"/>
    </row>
    <row r="6" spans="1:27" x14ac:dyDescent="0.25">
      <c r="A6" s="206"/>
      <c r="B6" s="159"/>
      <c r="C6" s="29"/>
      <c r="D6" s="42" t="s">
        <v>6</v>
      </c>
      <c r="E6" s="43">
        <v>43252</v>
      </c>
      <c r="F6" s="44">
        <f>EOMONTH(E6,0)</f>
        <v>43281</v>
      </c>
      <c r="G6" s="27"/>
      <c r="H6" s="131" t="str">
        <f>IF(B6="","",Juin!C13+'Juillet '!C13+#REF!+#REF!+#REF!+#REF!+#REF!+#REF!+#REF!+#REF!+#REF!+#REF!)</f>
        <v/>
      </c>
      <c r="I6" s="132" t="str">
        <f>IF(B6="","",Juin!D13+'Juillet '!D13+#REF!+#REF!+#REF!+#REF!+#REF!+#REF!+#REF!+#REF!+#REF!+#REF!)</f>
        <v/>
      </c>
      <c r="J6" s="132" t="str">
        <f>IF(B6="","",Juin!E13+'Juillet '!E13+#REF!+#REF!+#REF!+#REF!+#REF!+#REF!+#REF!+#REF!+#REF!+#REF!)</f>
        <v/>
      </c>
      <c r="K6" s="132" t="str">
        <f>IF(B6="","",COUNTIF(Juin!F13:AJ13,"ND")+COUNTIF('Juillet '!F13:AJ13,"ND")+(COUNTIF(#REF!,"ND")+COUNTIF(#REF!,"ND")+(COUNTIF(#REF!,"ND")+COUNTIF(#REF!,"ND")+COUNTIF(#REF!,"ND")+COUNTIF(#REF!,"ND")+(COUNTIF(#REF!,"ND")+COUNTIF(#REF!,"ND")+(COUNTIF(#REF!,"ND")+COUNTIF(#REF!,"ND"))))))</f>
        <v/>
      </c>
      <c r="L6" s="132" t="str">
        <f>IF(B6="","",COUNTIF(Juin!F13:AJ13,"F")+COUNTIF('Juillet '!F13:AJ13,"F")+(COUNTIF(#REF!,"F")+COUNTIF(#REF!,"F")+(COUNTIF(#REF!,"F")+COUNTIF(#REF!,"F")+COUNTIF(#REF!,"F")+COUNTIF(#REF!,"F")+(COUNTIF(#REF!,"F")+COUNTIF(#REF!,"F")+(COUNTIF(#REF!,"F")+COUNTIF(#REF!,"F"))))))</f>
        <v/>
      </c>
      <c r="M6" s="132" t="str">
        <f>IF(B6="","",COUNTIF(Juin!F13:AJ13,"DR")+COUNTIF('Juillet '!F13:AJ13,"DR")+(COUNTIF(#REF!,"DR")+COUNTIF(#REF!,"DR")+(COUNTIF(#REF!,"DR")+COUNTIF(#REF!,"DR")+COUNTIF(#REF!,"DR")+COUNTIF(#REF!,"DR")+(COUNTIF(#REF!,"DR")+COUNTIF(#REF!,"DR")+(COUNTIF(#REF!,"DR")+COUNTIF(#REF!,"DR"))))))</f>
        <v/>
      </c>
      <c r="N6" s="133" t="str">
        <f>IF(B6="","",COUNTIF(Juin!F13:AJ13,"CPA")+COUNTIF('Juillet '!F13:AJ13,"CPA")+(COUNTIF(#REF!,"CPA")+COUNTIF(#REF!,"CPA")+(COUNTIF(#REF!,"CPA")+COUNTIF(#REF!,"CPA")+COUNTIF(#REF!,"CPA")+COUNTIF(#REF!,"CPA")+(COUNTIF(#REF!,"CPA")+COUNTIF(#REF!,"CPA")+(COUNTIF(#REF!,"CPA")+COUNTIF(#REF!,"CPA"))))))</f>
        <v/>
      </c>
      <c r="O6" s="152" t="str">
        <f>IF(B6="","",COUNTIF(Juin!F13:AJ13,"AM")+COUNTIF('Juillet '!F13:AJ13,"AM")+(COUNTIF(#REF!,"AM")+COUNTIF(#REF!,"AM")+(COUNTIF(#REF!,"AM")+COUNTIF(#REF!,"AM")+COUNTIF(#REF!,"AM")+COUNTIF(#REF!,"AM")+(COUNTIF(#REF!,"AM")+COUNTIF(#REF!,"AM")+(COUNTIF(#REF!,"AM")+COUNTIF(#REF!,"AM"))))))</f>
        <v/>
      </c>
      <c r="P6" s="132" t="str">
        <f>IF(B6="","",COUNTIF(Juin!F13:AJ13,"GA")+COUNTIF('Juillet '!F13:AJ13,"GA")+(COUNTIF(#REF!,"GA")+COUNTIF(#REF!,"GA")+(COUNTIF(#REF!,"GA")+COUNTIF(#REF!,"GA")+COUNTIF(#REF!,"GA")+COUNTIF(#REF!,"GA")+(COUNTIF(#REF!,"GA")+COUNTIF(#REF!,"GA")+(COUNTIF(#REF!,"GA")+COUNTIF(#REF!,"GA"))))))</f>
        <v/>
      </c>
      <c r="Q6" s="132" t="str">
        <f>IF(B6="","",COUNTIF(Juin!F13:AJ13,"PM")+COUNTIF('Juillet '!F13:AJ13,"PM")+(COUNTIF(#REF!,"PM")+COUNTIF(#REF!,"PM")+(COUNTIF(#REF!,"PM")+COUNTIF(#REF!,"PM")+COUNTIF(#REF!,"PM")+COUNTIF(#REF!,"PM")+(COUNTIF(#REF!,"PM")+COUNTIF(#REF!,"PM")+(COUNTIF(#REF!,"PM")+COUNTIF(#REF!,"PM"))))))</f>
        <v/>
      </c>
      <c r="R6" s="151" t="str">
        <f>IF(B6="","",COUNTIF(Juin!F13:AJ13,"GP")+COUNTIF('Juillet '!F13:AJ13,"GP")+(COUNTIF(#REF!,"GP")+COUNTIF(#REF!,"GP")+(COUNTIF(#REF!,"GP")+COUNTIF(#REF!,"GP")+COUNTIF(#REF!,"GP")+COUNTIF(#REF!,"GP")+(COUNTIF(#REF!,"GP")+COUNTIF(#REF!,"GP")+(COUNTIF(#REF!,"GP")+COUNTIF(#REF!,"GP"))))))</f>
        <v/>
      </c>
      <c r="S6" s="132" t="str">
        <f>IF(B6="","",COUNTIF(Juin!F13:AJ13,"G")+COUNTIF('Juillet '!F13:AJ13,"G")+(COUNTIF(#REF!,"G")+COUNTIF(#REF!,"G")+(COUNTIF(#REF!,"G")+COUNTIF(#REF!,"G")+COUNTIF(#REF!,"G")+COUNTIF(#REF!,"G")+(COUNTIF(#REF!,"G")+COUNTIF(#REF!,"G")+(COUNTIF(#REF!,"G")+COUNTIF(#REF!,"G"))))))</f>
        <v/>
      </c>
      <c r="T6" s="132" t="str">
        <f>IF(B6="","",COUNTIF(Juin!F13:AJ13,"J")+COUNTIF('Juillet '!F13:AJ13,"J")+(COUNTIF(#REF!,"J")+COUNTIF(#REF!,"J")+(COUNTIF(#REF!,"J")+COUNTIF(#REF!,"J")+COUNTIF(#REF!,"J")+COUNTIF(#REF!,"J")+(COUNTIF(#REF!,"J")+COUNTIF(#REF!,"J")+(COUNTIF(#REF!,"J")+COUNTIF(#REF!,"J"))))))</f>
        <v/>
      </c>
      <c r="U6" s="132" t="str">
        <f>IF(B6="","",COUNTIF(Juin!F13:AJ13,"PJ")+COUNTIF('Juillet '!F13:AJ13,"PJ")+(COUNTIF(#REF!,"PJ")+COUNTIF(#REF!,"PJ")+(COUNTIF(#REF!,"PJ")+COUNTIF(#REF!,"PJ")+COUNTIF(#REF!,"PJ")+COUNTIF(#REF!,"PJ")+(COUNTIF(#REF!,"PJ")+COUNTIF(#REF!,"PJ")+(COUNTIF(#REF!,"PJ")+COUNTIF(#REF!,"PJ"))))))</f>
        <v/>
      </c>
      <c r="V6" s="132" t="str">
        <f>IF(B6="","",COUNTIF(Juin!F13:AJ13,"PN")+COUNTIF('Juillet '!F13:AJ13,"PN")+(COUNTIF(#REF!,"PN")+COUNTIF(#REF!,"PN")+(COUNTIF(#REF!,"PN")+COUNTIF(#REF!,"PN")+COUNTIF(#REF!,"PN")+COUNTIF(#REF!,"PN")+(COUNTIF(#REF!,"PN")+COUNTIF(#REF!,"PN")+(COUNTIF(#REF!,"PN")+COUNTIF(#REF!,"PN"))))))</f>
        <v/>
      </c>
      <c r="W6" s="132" t="str">
        <f>IF(B6="","",COUNTIF(Juin!F13:AJ13,"Q")+COUNTIF('Juillet '!F13:AJ13,"Q")+(COUNTIF(#REF!,"Q")+COUNTIF(#REF!,"Q")+(COUNTIF(#REF!,"Q")+COUNTIF(#REF!,"Q")+COUNTIF(#REF!,"Q")+COUNTIF(#REF!,"Q")+(COUNTIF(#REF!,"Q")+COUNTIF(#REF!,"Q")+(COUNTIF(#REF!,"Q")+COUNTIF(#REF!,"Q"))))))</f>
        <v/>
      </c>
      <c r="X6" s="133" t="str">
        <f>IF(B6="","",COUNTIF(Juin!F13:AK13,"A")+COUNTIF('Juillet '!F13:AK13,"A")+(COUNTIF(#REF!,"A")+COUNTIF(#REF!,"A")+(COUNTIF(#REF!,"A")+COUNTIF(#REF!,"A")+COUNTIF(#REF!,"A")+COUNTIF(#REF!,"A")+(COUNTIF(#REF!,"A")+COUNTIF(#REF!,"A")+(COUNTIF(#REF!,"A")+COUNTIF(#REF!,"A"))))))</f>
        <v/>
      </c>
      <c r="Y6" s="204"/>
      <c r="Z6" s="204"/>
      <c r="AA6" s="204"/>
    </row>
    <row r="7" spans="1:27" x14ac:dyDescent="0.25">
      <c r="A7" s="206"/>
      <c r="B7" s="34" t="s">
        <v>86</v>
      </c>
      <c r="C7" s="3"/>
      <c r="D7" s="11" t="s">
        <v>7</v>
      </c>
      <c r="E7" s="14">
        <f>EDATE(E6,1)</f>
        <v>43282</v>
      </c>
      <c r="F7" s="15">
        <f>EOMONTH(E7,0)</f>
        <v>43312</v>
      </c>
      <c r="H7" s="164" t="e">
        <f>IF(B7="","",Juin!C14+'Juillet '!C14+#REF!+#REF!+#REF!+#REF!+#REF!+#REF!+#REF!+#REF!+#REF!+#REF!)</f>
        <v>#REF!</v>
      </c>
      <c r="I7" s="165" t="e">
        <f>IF(B7="","",Juin!D14+'Juillet '!D14+#REF!+#REF!+#REF!+#REF!+#REF!+#REF!+#REF!+#REF!+#REF!+#REF!)</f>
        <v>#REF!</v>
      </c>
      <c r="J7" s="165" t="e">
        <f>IF(B7="","",Juin!E14+'Juillet '!E14+#REF!+#REF!+#REF!+#REF!+#REF!+#REF!+#REF!+#REF!+#REF!+#REF!)</f>
        <v>#REF!</v>
      </c>
      <c r="K7" s="165" t="e">
        <f>IF(B7="","",COUNTIF(Juin!F14:AJ14,"ND")+COUNTIF('Juillet '!F14:AJ14,"ND")+(COUNTIF(#REF!,"ND")+COUNTIF(#REF!,"ND")+(COUNTIF(#REF!,"ND")+COUNTIF(#REF!,"ND")+COUNTIF(#REF!,"ND")+COUNTIF(#REF!,"ND")+(COUNTIF(#REF!,"ND")+COUNTIF(#REF!,"ND")+(COUNTIF(#REF!,"ND")+COUNTIF(#REF!,"ND"))))))</f>
        <v>#REF!</v>
      </c>
      <c r="L7" s="165" t="e">
        <f>IF(B7="","",COUNTIF(Juin!F14:AJ14,"F")+COUNTIF('Juillet '!F14:AJ14,"F")+(COUNTIF(#REF!,"F")+COUNTIF(#REF!,"F")+(COUNTIF(#REF!,"F")+COUNTIF(#REF!,"F")+COUNTIF(#REF!,"F")+COUNTIF(#REF!,"F")+(COUNTIF(#REF!,"F")+COUNTIF(#REF!,"F")+(COUNTIF(#REF!,"F")+COUNTIF(#REF!,"F"))))))</f>
        <v>#REF!</v>
      </c>
      <c r="M7" s="165" t="e">
        <f>IF(B7="","",COUNTIF(Juin!F14:AJ14,"DR")+COUNTIF('Juillet '!F14:AJ14,"DR")+(COUNTIF(#REF!,"DR")+COUNTIF(#REF!,"DR")+(COUNTIF(#REF!,"DR")+COUNTIF(#REF!,"DR")+COUNTIF(#REF!,"DR")+COUNTIF(#REF!,"DR")+(COUNTIF(#REF!,"DR")+COUNTIF(#REF!,"DR")+(COUNTIF(#REF!,"DR")+COUNTIF(#REF!,"DR"))))))</f>
        <v>#REF!</v>
      </c>
      <c r="N7" s="166" t="e">
        <f>IF(B7="","",COUNTIF(Juin!F14:AJ14,"CPA")+COUNTIF('Juillet '!F14:AJ14,"CPA")+(COUNTIF(#REF!,"CPA")+COUNTIF(#REF!,"CPA")+(COUNTIF(#REF!,"CPA")+COUNTIF(#REF!,"CPA")+COUNTIF(#REF!,"CPA")+COUNTIF(#REF!,"CPA")+(COUNTIF(#REF!,"CPA")+COUNTIF(#REF!,"CPA")+(COUNTIF(#REF!,"CPA")+COUNTIF(#REF!,"CPA"))))))</f>
        <v>#REF!</v>
      </c>
      <c r="O7" s="167" t="e">
        <f>IF(B7="","",COUNTIF(Juin!F14:AJ14,"AM")+COUNTIF('Juillet '!F14:AJ14,"AM")+(COUNTIF(#REF!,"AM")+COUNTIF(#REF!,"AM")+(COUNTIF(#REF!,"AM")+COUNTIF(#REF!,"AM")+COUNTIF(#REF!,"AM")+COUNTIF(#REF!,"AM")+(COUNTIF(#REF!,"AM")+COUNTIF(#REF!,"AM")+(COUNTIF(#REF!,"AM")+COUNTIF(#REF!,"AM"))))))</f>
        <v>#REF!</v>
      </c>
      <c r="P7" s="165" t="e">
        <f>IF(B7="","",COUNTIF(Juin!F14:AJ14,"GA")+COUNTIF('Juillet '!F14:AJ14,"GA")+(COUNTIF(#REF!,"GA")+COUNTIF(#REF!,"GA")+(COUNTIF(#REF!,"GA")+COUNTIF(#REF!,"GA")+COUNTIF(#REF!,"GA")+COUNTIF(#REF!,"GA")+(COUNTIF(#REF!,"GA")+COUNTIF(#REF!,"GA")+(COUNTIF(#REF!,"GA")+COUNTIF(#REF!,"GA"))))))</f>
        <v>#REF!</v>
      </c>
      <c r="Q7" s="165" t="e">
        <f>IF(B7="","",COUNTIF(Juin!F14:AJ14,"PM")+COUNTIF('Juillet '!F14:AJ14,"PM")+(COUNTIF(#REF!,"PM")+COUNTIF(#REF!,"PM")+(COUNTIF(#REF!,"PM")+COUNTIF(#REF!,"PM")+COUNTIF(#REF!,"PM")+COUNTIF(#REF!,"PM")+(COUNTIF(#REF!,"PM")+COUNTIF(#REF!,"PM")+(COUNTIF(#REF!,"PM")+COUNTIF(#REF!,"PM"))))))</f>
        <v>#REF!</v>
      </c>
      <c r="R7" s="168" t="e">
        <f>IF(B7="","",COUNTIF(Juin!F14:AJ14,"GP")+COUNTIF('Juillet '!F14:AJ14,"GP")+(COUNTIF(#REF!,"GP")+COUNTIF(#REF!,"GP")+(COUNTIF(#REF!,"GP")+COUNTIF(#REF!,"GP")+COUNTIF(#REF!,"GP")+COUNTIF(#REF!,"GP")+(COUNTIF(#REF!,"GP")+COUNTIF(#REF!,"GP")+(COUNTIF(#REF!,"GP")+COUNTIF(#REF!,"GP"))))))</f>
        <v>#REF!</v>
      </c>
      <c r="S7" s="165" t="e">
        <f>IF(B7="","",COUNTIF(Juin!F14:AJ14,"G")+COUNTIF('Juillet '!F14:AJ14,"G")+(COUNTIF(#REF!,"G")+COUNTIF(#REF!,"G")+(COUNTIF(#REF!,"G")+COUNTIF(#REF!,"G")+COUNTIF(#REF!,"G")+COUNTIF(#REF!,"G")+(COUNTIF(#REF!,"G")+COUNTIF(#REF!,"G")+(COUNTIF(#REF!,"G")+COUNTIF(#REF!,"G"))))))</f>
        <v>#REF!</v>
      </c>
      <c r="T7" s="165" t="e">
        <f>IF(B7="","",COUNTIF(Juin!F14:AJ14,"J")+COUNTIF('Juillet '!F14:AJ14,"J")+(COUNTIF(#REF!,"J")+COUNTIF(#REF!,"J")+(COUNTIF(#REF!,"J")+COUNTIF(#REF!,"J")+COUNTIF(#REF!,"J")+COUNTIF(#REF!,"J")+(COUNTIF(#REF!,"J")+COUNTIF(#REF!,"J")+(COUNTIF(#REF!,"J")+COUNTIF(#REF!,"J"))))))</f>
        <v>#REF!</v>
      </c>
      <c r="U7" s="165" t="e">
        <f>IF(B7="","",COUNTIF(Juin!F14:AJ14,"PJ")+COUNTIF('Juillet '!F14:AJ14,"PJ")+(COUNTIF(#REF!,"PJ")+COUNTIF(#REF!,"PJ")+(COUNTIF(#REF!,"PJ")+COUNTIF(#REF!,"PJ")+COUNTIF(#REF!,"PJ")+COUNTIF(#REF!,"PJ")+(COUNTIF(#REF!,"PJ")+COUNTIF(#REF!,"PJ")+(COUNTIF(#REF!,"PJ")+COUNTIF(#REF!,"PJ"))))))</f>
        <v>#REF!</v>
      </c>
      <c r="V7" s="165" t="e">
        <f>IF(B7="","",COUNTIF(Juin!F14:AJ14,"PN")+COUNTIF('Juillet '!F14:AJ14,"PN")+(COUNTIF(#REF!,"PN")+COUNTIF(#REF!,"PN")+(COUNTIF(#REF!,"PN")+COUNTIF(#REF!,"PN")+COUNTIF(#REF!,"PN")+COUNTIF(#REF!,"PN")+(COUNTIF(#REF!,"PN")+COUNTIF(#REF!,"PN")+(COUNTIF(#REF!,"PN")+COUNTIF(#REF!,"PN"))))))</f>
        <v>#REF!</v>
      </c>
      <c r="W7" s="165" t="e">
        <f>IF(B7="","",COUNTIF(Juin!F14:AJ14,"Q")+COUNTIF('Juillet '!F14:AJ14,"Q")+(COUNTIF(#REF!,"Q")+COUNTIF(#REF!,"Q")+(COUNTIF(#REF!,"Q")+COUNTIF(#REF!,"Q")+COUNTIF(#REF!,"Q")+COUNTIF(#REF!,"Q")+(COUNTIF(#REF!,"Q")+COUNTIF(#REF!,"Q")+(COUNTIF(#REF!,"Q")+COUNTIF(#REF!,"Q"))))))</f>
        <v>#REF!</v>
      </c>
      <c r="X7" s="190" t="e">
        <f ca="1">IF(B7="","",COUNTIF(Juin!F14:AK14,"A")+COUNTIF('Juillet '!F14:AK14,"A")+(COUNTIF(#REF!,"A")+COUNTIF(#REF!,"A")+(COUNTIF(#REF!,"A")+COUNTIF(#REF!,"A")+COUNTIF(#REF!,"A")+COUNTIF(#REF!,"A")+(COUNTIF(#REF!,"A")+COUNTIF(#REF!,"A")+(COUNTIF(#REF!,"A")+COUNTIF(#REF!,"A"))))))</f>
        <v>#REF!</v>
      </c>
      <c r="Y7" s="204"/>
      <c r="Z7" s="204"/>
      <c r="AA7" s="204"/>
    </row>
    <row r="8" spans="1:27" x14ac:dyDescent="0.25">
      <c r="A8" s="206"/>
      <c r="B8" s="159" t="s">
        <v>87</v>
      </c>
      <c r="C8" s="29"/>
      <c r="D8" s="39" t="s">
        <v>8</v>
      </c>
      <c r="E8" s="40">
        <f t="shared" ref="E8:E17" si="0">EDATE(E7,1)</f>
        <v>43313</v>
      </c>
      <c r="F8" s="41">
        <f t="shared" ref="F8:F17" si="1">EOMONTH(E8,0)</f>
        <v>43343</v>
      </c>
      <c r="G8" s="27"/>
      <c r="H8" s="131" t="e">
        <f>IF(B8="","",Juin!C15+'Juillet '!C15+#REF!+#REF!+#REF!+#REF!+#REF!+#REF!+#REF!+#REF!+#REF!+#REF!)</f>
        <v>#REF!</v>
      </c>
      <c r="I8" s="132" t="e">
        <f>IF(B8="","",Juin!D15+'Juillet '!D15+#REF!+#REF!+#REF!+#REF!+#REF!+#REF!+#REF!+#REF!+#REF!+#REF!)</f>
        <v>#REF!</v>
      </c>
      <c r="J8" s="132" t="e">
        <f>IF(B8="","",Juin!E15+'Juillet '!E15+#REF!+#REF!+#REF!+#REF!+#REF!+#REF!+#REF!+#REF!+#REF!+#REF!)</f>
        <v>#REF!</v>
      </c>
      <c r="K8" s="132" t="e">
        <f>IF(B8="","",COUNTIF(Juin!F15:AJ15,"ND")+COUNTIF('Juillet '!F15:AJ15,"ND")+(COUNTIF(#REF!,"ND")+COUNTIF(#REF!,"ND")+(COUNTIF(#REF!,"ND")+COUNTIF(#REF!,"ND")+COUNTIF(#REF!,"ND")+COUNTIF(#REF!,"ND")+(COUNTIF(#REF!,"ND")+COUNTIF(#REF!,"ND")+(COUNTIF(#REF!,"ND")+COUNTIF(#REF!,"ND"))))))</f>
        <v>#REF!</v>
      </c>
      <c r="L8" s="132" t="e">
        <f>IF(B8="","",COUNTIF(Juin!F15:AJ15,"F")+COUNTIF('Juillet '!F15:AJ15,"F")+(COUNTIF(#REF!,"F")+COUNTIF(#REF!,"F")+(COUNTIF(#REF!,"F")+COUNTIF(#REF!,"F")+COUNTIF(#REF!,"F")+COUNTIF(#REF!,"F")+(COUNTIF(#REF!,"F")+COUNTIF(#REF!,"F")+(COUNTIF(#REF!,"F")+COUNTIF(#REF!,"F"))))))</f>
        <v>#REF!</v>
      </c>
      <c r="M8" s="132" t="e">
        <f>IF(B8="","",COUNTIF(Juin!F15:AJ15,"DR")+COUNTIF('Juillet '!F15:AJ15,"DR")+(COUNTIF(#REF!,"DR")+COUNTIF(#REF!,"DR")+(COUNTIF(#REF!,"DR")+COUNTIF(#REF!,"DR")+COUNTIF(#REF!,"DR")+COUNTIF(#REF!,"DR")+(COUNTIF(#REF!,"DR")+COUNTIF(#REF!,"DR")+(COUNTIF(#REF!,"DR")+COUNTIF(#REF!,"DR"))))))</f>
        <v>#REF!</v>
      </c>
      <c r="N8" s="133" t="e">
        <f>IF(B8="","",COUNTIF(Juin!F15:AJ15,"CPA")+COUNTIF('Juillet '!F15:AJ15,"CPA")+(COUNTIF(#REF!,"CPA")+COUNTIF(#REF!,"CPA")+(COUNTIF(#REF!,"CPA")+COUNTIF(#REF!,"CPA")+COUNTIF(#REF!,"CPA")+COUNTIF(#REF!,"CPA")+(COUNTIF(#REF!,"CPA")+COUNTIF(#REF!,"CPA")+(COUNTIF(#REF!,"CPA")+COUNTIF(#REF!,"CPA"))))))</f>
        <v>#REF!</v>
      </c>
      <c r="O8" s="152" t="e">
        <f>IF(B8="","",COUNTIF(Juin!F15:AJ15,"AM")+COUNTIF('Juillet '!F15:AJ15,"AM")+(COUNTIF(#REF!,"AM")+COUNTIF(#REF!,"AM")+(COUNTIF(#REF!,"AM")+COUNTIF(#REF!,"AM")+COUNTIF(#REF!,"AM")+COUNTIF(#REF!,"AM")+(COUNTIF(#REF!,"AM")+COUNTIF(#REF!,"AM")+(COUNTIF(#REF!,"AM")+COUNTIF(#REF!,"AM"))))))</f>
        <v>#REF!</v>
      </c>
      <c r="P8" s="132" t="e">
        <f>IF(B8="","",COUNTIF(Juin!F15:AJ15,"GA")+COUNTIF('Juillet '!F15:AJ15,"GA")+(COUNTIF(#REF!,"GA")+COUNTIF(#REF!,"GA")+(COUNTIF(#REF!,"GA")+COUNTIF(#REF!,"GA")+COUNTIF(#REF!,"GA")+COUNTIF(#REF!,"GA")+(COUNTIF(#REF!,"GA")+COUNTIF(#REF!,"GA")+(COUNTIF(#REF!,"GA")+COUNTIF(#REF!,"GA"))))))</f>
        <v>#REF!</v>
      </c>
      <c r="Q8" s="132" t="e">
        <f>IF(B8="","",COUNTIF(Juin!F15:AJ15,"PM")+COUNTIF('Juillet '!F15:AJ15,"PM")+(COUNTIF(#REF!,"PM")+COUNTIF(#REF!,"PM")+(COUNTIF(#REF!,"PM")+COUNTIF(#REF!,"PM")+COUNTIF(#REF!,"PM")+COUNTIF(#REF!,"PM")+(COUNTIF(#REF!,"PM")+COUNTIF(#REF!,"PM")+(COUNTIF(#REF!,"PM")+COUNTIF(#REF!,"PM"))))))</f>
        <v>#REF!</v>
      </c>
      <c r="R8" s="151" t="e">
        <f>IF(B8="","",COUNTIF(Juin!F15:AJ15,"GP")+COUNTIF('Juillet '!F15:AJ15,"GP")+(COUNTIF(#REF!,"GP")+COUNTIF(#REF!,"GP")+(COUNTIF(#REF!,"GP")+COUNTIF(#REF!,"GP")+COUNTIF(#REF!,"GP")+COUNTIF(#REF!,"GP")+(COUNTIF(#REF!,"GP")+COUNTIF(#REF!,"GP")+(COUNTIF(#REF!,"GP")+COUNTIF(#REF!,"GP"))))))</f>
        <v>#REF!</v>
      </c>
      <c r="S8" s="132" t="e">
        <f>IF(B8="","",COUNTIF(Juin!F15:AJ15,"G")+COUNTIF('Juillet '!F15:AJ15,"G")+(COUNTIF(#REF!,"G")+COUNTIF(#REF!,"G")+(COUNTIF(#REF!,"G")+COUNTIF(#REF!,"G")+COUNTIF(#REF!,"G")+COUNTIF(#REF!,"G")+(COUNTIF(#REF!,"G")+COUNTIF(#REF!,"G")+(COUNTIF(#REF!,"G")+COUNTIF(#REF!,"G"))))))</f>
        <v>#REF!</v>
      </c>
      <c r="T8" s="132" t="e">
        <f>IF(B8="","",COUNTIF(Juin!F15:AJ15,"J")+COUNTIF('Juillet '!F15:AJ15,"J")+(COUNTIF(#REF!,"J")+COUNTIF(#REF!,"J")+(COUNTIF(#REF!,"J")+COUNTIF(#REF!,"J")+COUNTIF(#REF!,"J")+COUNTIF(#REF!,"J")+(COUNTIF(#REF!,"J")+COUNTIF(#REF!,"J")+(COUNTIF(#REF!,"J")+COUNTIF(#REF!,"J"))))))</f>
        <v>#REF!</v>
      </c>
      <c r="U8" s="132" t="e">
        <f>IF(B8="","",COUNTIF(Juin!F15:AJ15,"PJ")+COUNTIF('Juillet '!F15:AJ15,"PJ")+(COUNTIF(#REF!,"PJ")+COUNTIF(#REF!,"PJ")+(COUNTIF(#REF!,"PJ")+COUNTIF(#REF!,"PJ")+COUNTIF(#REF!,"PJ")+COUNTIF(#REF!,"PJ")+(COUNTIF(#REF!,"PJ")+COUNTIF(#REF!,"PJ")+(COUNTIF(#REF!,"PJ")+COUNTIF(#REF!,"PJ"))))))</f>
        <v>#REF!</v>
      </c>
      <c r="V8" s="132" t="e">
        <f>IF(B8="","",COUNTIF(Juin!F15:AJ15,"PN")+COUNTIF('Juillet '!F15:AJ15,"PN")+(COUNTIF(#REF!,"PN")+COUNTIF(#REF!,"PN")+(COUNTIF(#REF!,"PN")+COUNTIF(#REF!,"PN")+COUNTIF(#REF!,"PN")+COUNTIF(#REF!,"PN")+(COUNTIF(#REF!,"PN")+COUNTIF(#REF!,"PN")+(COUNTIF(#REF!,"PN")+COUNTIF(#REF!,"PN"))))))</f>
        <v>#REF!</v>
      </c>
      <c r="W8" s="132" t="e">
        <f>IF(B8="","",COUNTIF(Juin!F15:AJ15,"Q")+COUNTIF('Juillet '!F15:AJ15,"Q")+(COUNTIF(#REF!,"Q")+COUNTIF(#REF!,"Q")+(COUNTIF(#REF!,"Q")+COUNTIF(#REF!,"Q")+COUNTIF(#REF!,"Q")+COUNTIF(#REF!,"Q")+(COUNTIF(#REF!,"Q")+COUNTIF(#REF!,"Q")+(COUNTIF(#REF!,"Q")+COUNTIF(#REF!,"Q"))))))</f>
        <v>#REF!</v>
      </c>
      <c r="X8" s="133" t="e">
        <f ca="1">IF(B8="","",COUNTIF(Juin!F15:AK15,"A")+COUNTIF('Juillet '!F15:AK15,"A")+(COUNTIF(#REF!,"A")+COUNTIF(#REF!,"A")+(COUNTIF(#REF!,"A")+COUNTIF(#REF!,"A")+COUNTIF(#REF!,"A")+COUNTIF(#REF!,"A")+(COUNTIF(#REF!,"A")+COUNTIF(#REF!,"A")+(COUNTIF(#REF!,"A")+COUNTIF(#REF!,"A"))))))</f>
        <v>#REF!</v>
      </c>
      <c r="Y8" s="204"/>
      <c r="Z8" s="204"/>
      <c r="AA8" s="204"/>
    </row>
    <row r="9" spans="1:27" x14ac:dyDescent="0.25">
      <c r="A9" s="206"/>
      <c r="B9" s="34" t="s">
        <v>88</v>
      </c>
      <c r="C9" s="3"/>
      <c r="D9" s="11" t="s">
        <v>9</v>
      </c>
      <c r="E9" s="14">
        <f t="shared" si="0"/>
        <v>43344</v>
      </c>
      <c r="F9" s="15">
        <f t="shared" si="1"/>
        <v>43373</v>
      </c>
      <c r="H9" s="164" t="e">
        <f>IF(B9="","",Juin!C16+'Juillet '!C16+#REF!+#REF!+#REF!+#REF!+#REF!+#REF!+#REF!+#REF!+#REF!+#REF!)</f>
        <v>#REF!</v>
      </c>
      <c r="I9" s="165" t="e">
        <f>IF(B9="","",Juin!D16+'Juillet '!D16+#REF!+#REF!+#REF!+#REF!+#REF!+#REF!+#REF!+#REF!+#REF!+#REF!)</f>
        <v>#REF!</v>
      </c>
      <c r="J9" s="165" t="e">
        <f>IF(B9="","",Juin!E16+'Juillet '!E16+#REF!+#REF!+#REF!+#REF!+#REF!+#REF!+#REF!+#REF!+#REF!+#REF!)</f>
        <v>#REF!</v>
      </c>
      <c r="K9" s="165" t="e">
        <f>IF(B9="","",COUNTIF(Juin!F16:AJ16,"ND")+COUNTIF('Juillet '!F16:AJ16,"ND")+(COUNTIF(#REF!,"ND")+COUNTIF(#REF!,"ND")+(COUNTIF(#REF!,"ND")+COUNTIF(#REF!,"ND")+COUNTIF(#REF!,"ND")+COUNTIF(#REF!,"ND")+(COUNTIF(#REF!,"ND")+COUNTIF(#REF!,"ND")+(COUNTIF(#REF!,"ND")+COUNTIF(#REF!,"ND"))))))</f>
        <v>#REF!</v>
      </c>
      <c r="L9" s="165" t="e">
        <f>IF(B9="","",COUNTIF(Juin!F16:AJ16,"F")+COUNTIF('Juillet '!F16:AJ16,"F")+(COUNTIF(#REF!,"F")+COUNTIF(#REF!,"F")+(COUNTIF(#REF!,"F")+COUNTIF(#REF!,"F")+COUNTIF(#REF!,"F")+COUNTIF(#REF!,"F")+(COUNTIF(#REF!,"F")+COUNTIF(#REF!,"F")+(COUNTIF(#REF!,"F")+COUNTIF(#REF!,"F"))))))</f>
        <v>#REF!</v>
      </c>
      <c r="M9" s="165" t="e">
        <f>IF(B9="","",COUNTIF(Juin!F16:AJ16,"DR")+COUNTIF('Juillet '!F16:AJ16,"DR")+(COUNTIF(#REF!,"DR")+COUNTIF(#REF!,"DR")+(COUNTIF(#REF!,"DR")+COUNTIF(#REF!,"DR")+COUNTIF(#REF!,"DR")+COUNTIF(#REF!,"DR")+(COUNTIF(#REF!,"DR")+COUNTIF(#REF!,"DR")+(COUNTIF(#REF!,"DR")+COUNTIF(#REF!,"DR"))))))</f>
        <v>#REF!</v>
      </c>
      <c r="N9" s="166" t="e">
        <f>IF(B9="","",COUNTIF(Juin!F16:AJ16,"CPA")+COUNTIF('Juillet '!F16:AJ16,"CPA")+(COUNTIF(#REF!,"CPA")+COUNTIF(#REF!,"CPA")+(COUNTIF(#REF!,"CPA")+COUNTIF(#REF!,"CPA")+COUNTIF(#REF!,"CPA")+COUNTIF(#REF!,"CPA")+(COUNTIF(#REF!,"CPA")+COUNTIF(#REF!,"CPA")+(COUNTIF(#REF!,"CPA")+COUNTIF(#REF!,"CPA"))))))</f>
        <v>#REF!</v>
      </c>
      <c r="O9" s="167" t="e">
        <f>IF(B9="","",COUNTIF(Juin!F16:AJ16,"AM")+COUNTIF('Juillet '!F16:AJ16,"AM")+(COUNTIF(#REF!,"AM")+COUNTIF(#REF!,"AM")+(COUNTIF(#REF!,"AM")+COUNTIF(#REF!,"AM")+COUNTIF(#REF!,"AM")+COUNTIF(#REF!,"AM")+(COUNTIF(#REF!,"AM")+COUNTIF(#REF!,"AM")+(COUNTIF(#REF!,"AM")+COUNTIF(#REF!,"AM"))))))</f>
        <v>#REF!</v>
      </c>
      <c r="P9" s="165" t="e">
        <f>IF(B9="","",COUNTIF(Juin!F16:AJ16,"GA")+COUNTIF('Juillet '!F16:AJ16,"GA")+(COUNTIF(#REF!,"GA")+COUNTIF(#REF!,"GA")+(COUNTIF(#REF!,"GA")+COUNTIF(#REF!,"GA")+COUNTIF(#REF!,"GA")+COUNTIF(#REF!,"GA")+(COUNTIF(#REF!,"GA")+COUNTIF(#REF!,"GA")+(COUNTIF(#REF!,"GA")+COUNTIF(#REF!,"GA"))))))</f>
        <v>#REF!</v>
      </c>
      <c r="Q9" s="165" t="e">
        <f>IF(B9="","",COUNTIF(Juin!F16:AJ16,"PM")+COUNTIF('Juillet '!F16:AJ16,"PM")+(COUNTIF(#REF!,"PM")+COUNTIF(#REF!,"PM")+(COUNTIF(#REF!,"PM")+COUNTIF(#REF!,"PM")+COUNTIF(#REF!,"PM")+COUNTIF(#REF!,"PM")+(COUNTIF(#REF!,"PM")+COUNTIF(#REF!,"PM")+(COUNTIF(#REF!,"PM")+COUNTIF(#REF!,"PM"))))))</f>
        <v>#REF!</v>
      </c>
      <c r="R9" s="168" t="e">
        <f>IF(B9="","",COUNTIF(Juin!F16:AJ16,"GP")+COUNTIF('Juillet '!F16:AJ16,"GP")+(COUNTIF(#REF!,"GP")+COUNTIF(#REF!,"GP")+(COUNTIF(#REF!,"GP")+COUNTIF(#REF!,"GP")+COUNTIF(#REF!,"GP")+COUNTIF(#REF!,"GP")+(COUNTIF(#REF!,"GP")+COUNTIF(#REF!,"GP")+(COUNTIF(#REF!,"GP")+COUNTIF(#REF!,"GP"))))))</f>
        <v>#REF!</v>
      </c>
      <c r="S9" s="165" t="e">
        <f>IF(B9="","",COUNTIF(Juin!F16:AJ16,"G")+COUNTIF('Juillet '!F16:AJ16,"G")+(COUNTIF(#REF!,"G")+COUNTIF(#REF!,"G")+(COUNTIF(#REF!,"G")+COUNTIF(#REF!,"G")+COUNTIF(#REF!,"G")+COUNTIF(#REF!,"G")+(COUNTIF(#REF!,"G")+COUNTIF(#REF!,"G")+(COUNTIF(#REF!,"G")+COUNTIF(#REF!,"G"))))))</f>
        <v>#REF!</v>
      </c>
      <c r="T9" s="165" t="e">
        <f>IF(B9="","",COUNTIF(Juin!F16:AJ16,"J")+COUNTIF('Juillet '!F16:AJ16,"J")+(COUNTIF(#REF!,"J")+COUNTIF(#REF!,"J")+(COUNTIF(#REF!,"J")+COUNTIF(#REF!,"J")+COUNTIF(#REF!,"J")+COUNTIF(#REF!,"J")+(COUNTIF(#REF!,"J")+COUNTIF(#REF!,"J")+(COUNTIF(#REF!,"J")+COUNTIF(#REF!,"J"))))))</f>
        <v>#REF!</v>
      </c>
      <c r="U9" s="165" t="e">
        <f>IF(B9="","",COUNTIF(Juin!F16:AJ16,"PJ")+COUNTIF('Juillet '!F16:AJ16,"PJ")+(COUNTIF(#REF!,"PJ")+COUNTIF(#REF!,"PJ")+(COUNTIF(#REF!,"PJ")+COUNTIF(#REF!,"PJ")+COUNTIF(#REF!,"PJ")+COUNTIF(#REF!,"PJ")+(COUNTIF(#REF!,"PJ")+COUNTIF(#REF!,"PJ")+(COUNTIF(#REF!,"PJ")+COUNTIF(#REF!,"PJ"))))))</f>
        <v>#REF!</v>
      </c>
      <c r="V9" s="165" t="e">
        <f>IF(B9="","",COUNTIF(Juin!F16:AJ16,"PN")+COUNTIF('Juillet '!F16:AJ16,"PN")+(COUNTIF(#REF!,"PN")+COUNTIF(#REF!,"PN")+(COUNTIF(#REF!,"PN")+COUNTIF(#REF!,"PN")+COUNTIF(#REF!,"PN")+COUNTIF(#REF!,"PN")+(COUNTIF(#REF!,"PN")+COUNTIF(#REF!,"PN")+(COUNTIF(#REF!,"PN")+COUNTIF(#REF!,"PN"))))))</f>
        <v>#REF!</v>
      </c>
      <c r="W9" s="165" t="e">
        <f>IF(B9="","",COUNTIF(Juin!F16:AJ16,"Q")+COUNTIF('Juillet '!F16:AJ16,"Q")+(COUNTIF(#REF!,"Q")+COUNTIF(#REF!,"Q")+(COUNTIF(#REF!,"Q")+COUNTIF(#REF!,"Q")+COUNTIF(#REF!,"Q")+COUNTIF(#REF!,"Q")+(COUNTIF(#REF!,"Q")+COUNTIF(#REF!,"Q")+(COUNTIF(#REF!,"Q")+COUNTIF(#REF!,"Q"))))))</f>
        <v>#REF!</v>
      </c>
      <c r="X9" s="190" t="e">
        <f ca="1">IF(B9="","",COUNTIF(Juin!F16:AK16,"A")+COUNTIF('Juillet '!F16:AK16,"A")+(COUNTIF(#REF!,"A")+COUNTIF(#REF!,"A")+(COUNTIF(#REF!,"A")+COUNTIF(#REF!,"A")+COUNTIF(#REF!,"A")+COUNTIF(#REF!,"A")+(COUNTIF(#REF!,"A")+COUNTIF(#REF!,"A")+(COUNTIF(#REF!,"A")+COUNTIF(#REF!,"A"))))))</f>
        <v>#REF!</v>
      </c>
      <c r="Y9" s="204"/>
      <c r="Z9" s="204"/>
      <c r="AA9" s="204"/>
    </row>
    <row r="10" spans="1:27" x14ac:dyDescent="0.25">
      <c r="A10" s="206"/>
      <c r="B10" s="231" t="s">
        <v>89</v>
      </c>
      <c r="C10" s="29"/>
      <c r="D10" s="39" t="s">
        <v>10</v>
      </c>
      <c r="E10" s="40">
        <f t="shared" si="0"/>
        <v>43374</v>
      </c>
      <c r="F10" s="41">
        <f t="shared" si="1"/>
        <v>43404</v>
      </c>
      <c r="G10" s="27"/>
      <c r="H10" s="131" t="e">
        <f>IF(B10="","",Juin!C17+'Juillet '!C17+#REF!+#REF!+#REF!+#REF!+#REF!+#REF!+#REF!+#REF!+#REF!+#REF!)</f>
        <v>#REF!</v>
      </c>
      <c r="I10" s="132" t="e">
        <f>IF(B10="","",Juin!D17+'Juillet '!D17+#REF!+#REF!+#REF!+#REF!+#REF!+#REF!+#REF!+#REF!+#REF!+#REF!)</f>
        <v>#REF!</v>
      </c>
      <c r="J10" s="132" t="e">
        <f>IF(B10="","",Juin!E17+'Juillet '!E17+#REF!+#REF!+#REF!+#REF!+#REF!+#REF!+#REF!+#REF!+#REF!+#REF!)</f>
        <v>#REF!</v>
      </c>
      <c r="K10" s="132" t="e">
        <f>IF(B10="","",COUNTIF(Juin!F17:AJ17,"ND")+COUNTIF('Juillet '!F17:AJ17,"ND")+(COUNTIF(#REF!,"ND")+COUNTIF(#REF!,"ND")+(COUNTIF(#REF!,"ND")+COUNTIF(#REF!,"ND")+COUNTIF(#REF!,"ND")+COUNTIF(#REF!,"ND")+(COUNTIF(#REF!,"ND")+COUNTIF(#REF!,"ND")+(COUNTIF(#REF!,"ND")+COUNTIF(#REF!,"ND"))))))</f>
        <v>#REF!</v>
      </c>
      <c r="L10" s="132" t="e">
        <f>IF(B10="","",COUNTIF(Juin!F17:AJ17,"F")+COUNTIF('Juillet '!F17:AJ17,"F")+(COUNTIF(#REF!,"F")+COUNTIF(#REF!,"F")+(COUNTIF(#REF!,"F")+COUNTIF(#REF!,"F")+COUNTIF(#REF!,"F")+COUNTIF(#REF!,"F")+(COUNTIF(#REF!,"F")+COUNTIF(#REF!,"F")+(COUNTIF(#REF!,"F")+COUNTIF(#REF!,"F"))))))</f>
        <v>#REF!</v>
      </c>
      <c r="M10" s="132" t="e">
        <f>IF(B10="","",COUNTIF(Juin!F17:AJ17,"DR")+COUNTIF('Juillet '!F17:AJ17,"DR")+(COUNTIF(#REF!,"DR")+COUNTIF(#REF!,"DR")+(COUNTIF(#REF!,"DR")+COUNTIF(#REF!,"DR")+COUNTIF(#REF!,"DR")+COUNTIF(#REF!,"DR")+(COUNTIF(#REF!,"DR")+COUNTIF(#REF!,"DR")+(COUNTIF(#REF!,"DR")+COUNTIF(#REF!,"DR"))))))</f>
        <v>#REF!</v>
      </c>
      <c r="N10" s="133" t="e">
        <f>IF(B10="","",COUNTIF(Juin!F17:AJ17,"CPA")+COUNTIF('Juillet '!F17:AJ17,"CPA")+(COUNTIF(#REF!,"CPA")+COUNTIF(#REF!,"CPA")+(COUNTIF(#REF!,"CPA")+COUNTIF(#REF!,"CPA")+COUNTIF(#REF!,"CPA")+COUNTIF(#REF!,"CPA")+(COUNTIF(#REF!,"CPA")+COUNTIF(#REF!,"CPA")+(COUNTIF(#REF!,"CPA")+COUNTIF(#REF!,"CPA"))))))</f>
        <v>#REF!</v>
      </c>
      <c r="O10" s="152" t="e">
        <f>IF(B10="","",COUNTIF(Juin!F17:AJ17,"AM")+COUNTIF('Juillet '!F17:AJ17,"AM")+(COUNTIF(#REF!,"AM")+COUNTIF(#REF!,"AM")+(COUNTIF(#REF!,"AM")+COUNTIF(#REF!,"AM")+COUNTIF(#REF!,"AM")+COUNTIF(#REF!,"AM")+(COUNTIF(#REF!,"AM")+COUNTIF(#REF!,"AM")+(COUNTIF(#REF!,"AM")+COUNTIF(#REF!,"AM"))))))</f>
        <v>#REF!</v>
      </c>
      <c r="P10" s="132"/>
      <c r="Q10" s="132" t="e">
        <f>IF(B10="","",COUNTIF(Juin!F17:AJ17,"PM")+COUNTIF('Juillet '!F17:AJ17,"PM")+(COUNTIF(#REF!,"PM")+COUNTIF(#REF!,"PM")+(COUNTIF(#REF!,"PM")+COUNTIF(#REF!,"PM")+COUNTIF(#REF!,"PM")+COUNTIF(#REF!,"PM")+(COUNTIF(#REF!,"PM")+COUNTIF(#REF!,"PM")+(COUNTIF(#REF!,"PM")+COUNTIF(#REF!,"PM"))))))</f>
        <v>#REF!</v>
      </c>
      <c r="R10" s="151" t="e">
        <f>IF(B10="","",COUNTIF(Juin!F17:AJ17,"GP")+COUNTIF('Juillet '!F17:AJ17,"GP")+(COUNTIF(#REF!,"GP")+COUNTIF(#REF!,"GP")+(COUNTIF(#REF!,"GP")+COUNTIF(#REF!,"GP")+COUNTIF(#REF!,"GP")+COUNTIF(#REF!,"GP")+(COUNTIF(#REF!,"GP")+COUNTIF(#REF!,"GP")+(COUNTIF(#REF!,"GP")+COUNTIF(#REF!,"GP"))))))</f>
        <v>#REF!</v>
      </c>
      <c r="S10" s="132" t="e">
        <f>IF(B10="","",COUNTIF(Juin!F17:AJ17,"G")+COUNTIF('Juillet '!F17:AJ17,"G")+(COUNTIF(#REF!,"G")+COUNTIF(#REF!,"G")+(COUNTIF(#REF!,"G")+COUNTIF(#REF!,"G")+COUNTIF(#REF!,"G")+COUNTIF(#REF!,"G")+(COUNTIF(#REF!,"G")+COUNTIF(#REF!,"G")+(COUNTIF(#REF!,"G")+COUNTIF(#REF!,"G"))))))</f>
        <v>#REF!</v>
      </c>
      <c r="T10" s="132" t="e">
        <f>IF(B10="","",COUNTIF(Juin!F17:AJ17,"J")+COUNTIF('Juillet '!F17:AJ17,"J")+(COUNTIF(#REF!,"J")+COUNTIF(#REF!,"J")+(COUNTIF(#REF!,"J")+COUNTIF(#REF!,"J")+COUNTIF(#REF!,"J")+COUNTIF(#REF!,"J")+(COUNTIF(#REF!,"J")+COUNTIF(#REF!,"J")+(COUNTIF(#REF!,"J")+COUNTIF(#REF!,"J"))))))</f>
        <v>#REF!</v>
      </c>
      <c r="U10" s="132" t="e">
        <f>IF(B10="","",COUNTIF(Juin!F17:AJ17,"PJ")+COUNTIF('Juillet '!F17:AJ17,"PJ")+(COUNTIF(#REF!,"PJ")+COUNTIF(#REF!,"PJ")+(COUNTIF(#REF!,"PJ")+COUNTIF(#REF!,"PJ")+COUNTIF(#REF!,"PJ")+COUNTIF(#REF!,"PJ")+(COUNTIF(#REF!,"PJ")+COUNTIF(#REF!,"PJ")+(COUNTIF(#REF!,"PJ")+COUNTIF(#REF!,"PJ"))))))</f>
        <v>#REF!</v>
      </c>
      <c r="V10" s="132" t="e">
        <f>IF(B10="","",COUNTIF(Juin!F17:AJ17,"PN")+COUNTIF('Juillet '!F17:AJ17,"PN")+(COUNTIF(#REF!,"PN")+COUNTIF(#REF!,"PN")+(COUNTIF(#REF!,"PN")+COUNTIF(#REF!,"PN")+COUNTIF(#REF!,"PN")+COUNTIF(#REF!,"PN")+(COUNTIF(#REF!,"PN")+COUNTIF(#REF!,"PN")+(COUNTIF(#REF!,"PN")+COUNTIF(#REF!,"PN"))))))</f>
        <v>#REF!</v>
      </c>
      <c r="W10" s="132" t="e">
        <f>IF(B10="","",COUNTIF(Juin!F17:AJ17,"Q")+COUNTIF('Juillet '!F17:AJ17,"Q")+(COUNTIF(#REF!,"Q")+COUNTIF(#REF!,"Q")+(COUNTIF(#REF!,"Q")+COUNTIF(#REF!,"Q")+COUNTIF(#REF!,"Q")+COUNTIF(#REF!,"Q")+(COUNTIF(#REF!,"Q")+COUNTIF(#REF!,"Q")+(COUNTIF(#REF!,"Q")+COUNTIF(#REF!,"Q"))))))</f>
        <v>#REF!</v>
      </c>
      <c r="X10" s="133" t="e">
        <f ca="1">IF(B10="","",COUNTIF(Juin!F17:AK17,"A")+COUNTIF('Juillet '!F17:AK17,"A")+(COUNTIF(#REF!,"A")+COUNTIF(#REF!,"A")+(COUNTIF(#REF!,"A")+COUNTIF(#REF!,"A")+COUNTIF(#REF!,"A")+COUNTIF(#REF!,"A")+(COUNTIF(#REF!,"A")+COUNTIF(#REF!,"A")+(COUNTIF(#REF!,"A")+COUNTIF(#REF!,"A"))))))</f>
        <v>#REF!</v>
      </c>
      <c r="Y10" s="204"/>
      <c r="Z10" s="204"/>
      <c r="AA10" s="204"/>
    </row>
    <row r="11" spans="1:27" x14ac:dyDescent="0.25">
      <c r="A11" s="206"/>
      <c r="B11" s="231" t="s">
        <v>90</v>
      </c>
      <c r="C11" s="3"/>
      <c r="D11" s="12" t="s">
        <v>11</v>
      </c>
      <c r="E11" s="16">
        <f t="shared" si="0"/>
        <v>43405</v>
      </c>
      <c r="F11" s="17">
        <f t="shared" si="1"/>
        <v>43434</v>
      </c>
      <c r="H11" s="164" t="e">
        <f>IF(B11="","",Juin!C18+'Juillet '!C18+#REF!+#REF!+#REF!+#REF!+#REF!+#REF!+#REF!+#REF!+#REF!+#REF!)</f>
        <v>#REF!</v>
      </c>
      <c r="I11" s="165" t="e">
        <f>IF(B11="","",Juin!D18+'Juillet '!D18+#REF!+#REF!+#REF!+#REF!+#REF!+#REF!+#REF!+#REF!+#REF!+#REF!)</f>
        <v>#REF!</v>
      </c>
      <c r="J11" s="165" t="e">
        <f>IF(B11="","",Juin!E18+'Juillet '!E18+#REF!+#REF!+#REF!+#REF!+#REF!+#REF!+#REF!+#REF!+#REF!+#REF!)</f>
        <v>#REF!</v>
      </c>
      <c r="K11" s="165" t="e">
        <f>IF(B11="","",COUNTIF(Juin!F18:AJ18,"ND")+COUNTIF('Juillet '!F18:AJ18,"ND")+(COUNTIF(#REF!,"ND")+COUNTIF(#REF!,"ND")+(COUNTIF(#REF!,"ND")+COUNTIF(#REF!,"ND")+COUNTIF(#REF!,"ND")+COUNTIF(#REF!,"ND")+(COUNTIF(#REF!,"ND")+COUNTIF(#REF!,"ND")+(COUNTIF(#REF!,"ND")+COUNTIF(#REF!,"ND"))))))</f>
        <v>#REF!</v>
      </c>
      <c r="L11" s="165" t="e">
        <f>IF(B11="","",COUNTIF(Juin!F18:AJ18,"F")+COUNTIF('Juillet '!F18:AJ18,"F")+(COUNTIF(#REF!,"F")+COUNTIF(#REF!,"F")+(COUNTIF(#REF!,"F")+COUNTIF(#REF!,"F")+COUNTIF(#REF!,"F")+COUNTIF(#REF!,"F")+(COUNTIF(#REF!,"F")+COUNTIF(#REF!,"F")+(COUNTIF(#REF!,"F")+COUNTIF(#REF!,"F"))))))</f>
        <v>#REF!</v>
      </c>
      <c r="M11" s="165" t="e">
        <f>IF(B11="","",COUNTIF(Juin!F18:AJ18,"DR")+COUNTIF('Juillet '!F18:AJ18,"DR")+(COUNTIF(#REF!,"DR")+COUNTIF(#REF!,"DR")+(COUNTIF(#REF!,"DR")+COUNTIF(#REF!,"DR")+COUNTIF(#REF!,"DR")+COUNTIF(#REF!,"DR")+(COUNTIF(#REF!,"DR")+COUNTIF(#REF!,"DR")+(COUNTIF(#REF!,"DR")+COUNTIF(#REF!,"DR"))))))</f>
        <v>#REF!</v>
      </c>
      <c r="N11" s="166" t="e">
        <f>IF(B11="","",COUNTIF(Juin!F18:AJ18,"CPA")+COUNTIF('Juillet '!F18:AJ18,"CPA")+(COUNTIF(#REF!,"CPA")+COUNTIF(#REF!,"CPA")+(COUNTIF(#REF!,"CPA")+COUNTIF(#REF!,"CPA")+COUNTIF(#REF!,"CPA")+COUNTIF(#REF!,"CPA")+(COUNTIF(#REF!,"CPA")+COUNTIF(#REF!,"CPA")+(COUNTIF(#REF!,"CPA")+COUNTIF(#REF!,"CPA"))))))</f>
        <v>#REF!</v>
      </c>
      <c r="O11" s="167" t="e">
        <f>IF(B11="","",COUNTIF(Juin!F18:AJ18,"AM")+COUNTIF('Juillet '!F18:AJ18,"AM")+(COUNTIF(#REF!,"AM")+COUNTIF(#REF!,"AM")+(COUNTIF(#REF!,"AM")+COUNTIF(#REF!,"AM")+COUNTIF(#REF!,"AM")+COUNTIF(#REF!,"AM")+(COUNTIF(#REF!,"AM")+COUNTIF(#REF!,"AM")+(COUNTIF(#REF!,"AM")+COUNTIF(#REF!,"AM"))))))</f>
        <v>#REF!</v>
      </c>
      <c r="P11" s="165" t="e">
        <f>IF(B11="","",COUNTIF(Juin!F18:AJ18,"GA")+COUNTIF('Juillet '!F18:AJ18,"GA")+(COUNTIF(#REF!,"GA")+COUNTIF(#REF!,"GA")+(COUNTIF(#REF!,"GA")+COUNTIF(#REF!,"GA")+COUNTIF(#REF!,"GA")+COUNTIF(#REF!,"GA")+(COUNTIF(#REF!,"GA")+COUNTIF(#REF!,"GA")+(COUNTIF(#REF!,"GA")+COUNTIF(#REF!,"GA"))))))</f>
        <v>#REF!</v>
      </c>
      <c r="Q11" s="165" t="e">
        <f>IF(B11="","",COUNTIF(Juin!F18:AJ18,"PM")+COUNTIF('Juillet '!F18:AJ18,"PM")+(COUNTIF(#REF!,"PM")+COUNTIF(#REF!,"PM")+(COUNTIF(#REF!,"PM")+COUNTIF(#REF!,"PM")+COUNTIF(#REF!,"PM")+COUNTIF(#REF!,"PM")+(COUNTIF(#REF!,"PM")+COUNTIF(#REF!,"PM")+(COUNTIF(#REF!,"PM")+COUNTIF(#REF!,"PM"))))))</f>
        <v>#REF!</v>
      </c>
      <c r="R11" s="168" t="e">
        <f>IF(B11="","",COUNTIF(Juin!F18:AJ18,"GP")+COUNTIF('Juillet '!F18:AJ18,"GP")+(COUNTIF(#REF!,"GP")+COUNTIF(#REF!,"GP")+(COUNTIF(#REF!,"GP")+COUNTIF(#REF!,"GP")+COUNTIF(#REF!,"GP")+COUNTIF(#REF!,"GP")+(COUNTIF(#REF!,"GP")+COUNTIF(#REF!,"GP")+(COUNTIF(#REF!,"GP")+COUNTIF(#REF!,"GP"))))))</f>
        <v>#REF!</v>
      </c>
      <c r="S11" s="165" t="e">
        <f>IF(B11="","",COUNTIF(Juin!F18:AJ18,"G")+COUNTIF('Juillet '!F18:AJ18,"G")+(COUNTIF(#REF!,"G")+COUNTIF(#REF!,"G")+(COUNTIF(#REF!,"G")+COUNTIF(#REF!,"G")+COUNTIF(#REF!,"G")+COUNTIF(#REF!,"G")+(COUNTIF(#REF!,"G")+COUNTIF(#REF!,"G")+(COUNTIF(#REF!,"G")+COUNTIF(#REF!,"G"))))))</f>
        <v>#REF!</v>
      </c>
      <c r="T11" s="165" t="e">
        <f>IF(B11="","",COUNTIF(Juin!F18:AJ18,"J")+COUNTIF('Juillet '!F18:AJ18,"J")+(COUNTIF(#REF!,"J")+COUNTIF(#REF!,"J")+(COUNTIF(#REF!,"J")+COUNTIF(#REF!,"J")+COUNTIF(#REF!,"J")+COUNTIF(#REF!,"J")+(COUNTIF(#REF!,"J")+COUNTIF(#REF!,"J")+(COUNTIF(#REF!,"J")+COUNTIF(#REF!,"J"))))))</f>
        <v>#REF!</v>
      </c>
      <c r="U11" s="165" t="e">
        <f>IF(B11="","",COUNTIF(Juin!F18:AJ18,"PJ")+COUNTIF('Juillet '!F18:AJ18,"PJ")+(COUNTIF(#REF!,"PJ")+COUNTIF(#REF!,"PJ")+(COUNTIF(#REF!,"PJ")+COUNTIF(#REF!,"PJ")+COUNTIF(#REF!,"PJ")+COUNTIF(#REF!,"PJ")+(COUNTIF(#REF!,"PJ")+COUNTIF(#REF!,"PJ")+(COUNTIF(#REF!,"PJ")+COUNTIF(#REF!,"PJ"))))))</f>
        <v>#REF!</v>
      </c>
      <c r="V11" s="165" t="e">
        <f>IF(B11="","",COUNTIF(Juin!F18:AJ18,"PN")+COUNTIF('Juillet '!F18:AJ18,"PN")+(COUNTIF(#REF!,"PN")+COUNTIF(#REF!,"PN")+(COUNTIF(#REF!,"PN")+COUNTIF(#REF!,"PN")+COUNTIF(#REF!,"PN")+COUNTIF(#REF!,"PN")+(COUNTIF(#REF!,"PN")+COUNTIF(#REF!,"PN")+(COUNTIF(#REF!,"PN")+COUNTIF(#REF!,"PN"))))))</f>
        <v>#REF!</v>
      </c>
      <c r="W11" s="165" t="e">
        <f>IF(B11="","",COUNTIF(Juin!F18:AJ18,"Q")+COUNTIF('Juillet '!F18:AJ18,"Q")+(COUNTIF(#REF!,"Q")+COUNTIF(#REF!,"Q")+(COUNTIF(#REF!,"Q")+COUNTIF(#REF!,"Q")+COUNTIF(#REF!,"Q")+COUNTIF(#REF!,"Q")+(COUNTIF(#REF!,"Q")+COUNTIF(#REF!,"Q")+(COUNTIF(#REF!,"Q")+COUNTIF(#REF!,"Q"))))))</f>
        <v>#REF!</v>
      </c>
      <c r="X11" s="190" t="e">
        <f ca="1">IF(B11="","",COUNTIF(Juin!F18:AK18,"A")+COUNTIF('Juillet '!F18:AK18,"A")+(COUNTIF(#REF!,"A")+COUNTIF(#REF!,"A")+(COUNTIF(#REF!,"A")+COUNTIF(#REF!,"A")+COUNTIF(#REF!,"A")+COUNTIF(#REF!,"A")+(COUNTIF(#REF!,"A")+COUNTIF(#REF!,"A")+(COUNTIF(#REF!,"A")+COUNTIF(#REF!,"A"))))))</f>
        <v>#REF!</v>
      </c>
      <c r="Y11" s="204"/>
      <c r="Z11" s="204"/>
      <c r="AA11" s="204"/>
    </row>
    <row r="12" spans="1:27" x14ac:dyDescent="0.25">
      <c r="A12" s="206"/>
      <c r="B12" s="231" t="s">
        <v>91</v>
      </c>
      <c r="C12" s="29"/>
      <c r="D12" s="39" t="s">
        <v>12</v>
      </c>
      <c r="E12" s="40">
        <f t="shared" si="0"/>
        <v>43435</v>
      </c>
      <c r="F12" s="41">
        <f t="shared" si="1"/>
        <v>43465</v>
      </c>
      <c r="G12" s="27"/>
      <c r="H12" s="131" t="e">
        <f>IF(B12="","",Juin!C19+'Juillet '!C19+#REF!+#REF!+#REF!+#REF!+#REF!+#REF!+#REF!+#REF!+#REF!+#REF!)</f>
        <v>#REF!</v>
      </c>
      <c r="I12" s="132" t="e">
        <f>IF(B12="","",Juin!D19+'Juillet '!D19+#REF!+#REF!+#REF!+#REF!+#REF!+#REF!+#REF!+#REF!+#REF!+#REF!)</f>
        <v>#REF!</v>
      </c>
      <c r="J12" s="132" t="e">
        <f>IF(B12="","",Juin!E19+'Juillet '!E19+#REF!+#REF!+#REF!+#REF!+#REF!+#REF!+#REF!+#REF!+#REF!+#REF!)</f>
        <v>#REF!</v>
      </c>
      <c r="K12" s="132" t="e">
        <f>IF(B12="","",COUNTIF(Juin!F19:AJ19,"ND")+COUNTIF('Juillet '!F19:AJ19,"ND")+(COUNTIF(#REF!,"ND")+COUNTIF(#REF!,"ND")+(COUNTIF(#REF!,"ND")+COUNTIF(#REF!,"ND")+COUNTIF(#REF!,"ND")+COUNTIF(#REF!,"ND")+(COUNTIF(#REF!,"ND")+COUNTIF(#REF!,"ND")+(COUNTIF(#REF!,"ND")+COUNTIF(#REF!,"ND"))))))</f>
        <v>#REF!</v>
      </c>
      <c r="L12" s="132" t="e">
        <f>IF(B12="","",COUNTIF(Juin!F19:AJ19,"F")+COUNTIF('Juillet '!F19:AJ19,"F")+(COUNTIF(#REF!,"F")+COUNTIF(#REF!,"F")+(COUNTIF(#REF!,"F")+COUNTIF(#REF!,"F")+COUNTIF(#REF!,"F")+COUNTIF(#REF!,"F")+(COUNTIF(#REF!,"F")+COUNTIF(#REF!,"F")+(COUNTIF(#REF!,"F")+COUNTIF(#REF!,"F"))))))</f>
        <v>#REF!</v>
      </c>
      <c r="M12" s="132" t="e">
        <f>IF(B12="","",COUNTIF(Juin!F19:AJ19,"DR")+COUNTIF('Juillet '!F19:AJ19,"DR")+(COUNTIF(#REF!,"DR")+COUNTIF(#REF!,"DR")+(COUNTIF(#REF!,"DR")+COUNTIF(#REF!,"DR")+COUNTIF(#REF!,"DR")+COUNTIF(#REF!,"DR")+(COUNTIF(#REF!,"DR")+COUNTIF(#REF!,"DR")+(COUNTIF(#REF!,"DR")+COUNTIF(#REF!,"DR"))))))</f>
        <v>#REF!</v>
      </c>
      <c r="N12" s="133" t="e">
        <f>IF(B12="","",COUNTIF(Juin!F19:AJ19,"CPA")+COUNTIF('Juillet '!F19:AJ19,"CPA")+(COUNTIF(#REF!,"CPA")+COUNTIF(#REF!,"CPA")+(COUNTIF(#REF!,"CPA")+COUNTIF(#REF!,"CPA")+COUNTIF(#REF!,"CPA")+COUNTIF(#REF!,"CPA")+(COUNTIF(#REF!,"CPA")+COUNTIF(#REF!,"CPA")+(COUNTIF(#REF!,"CPA")+COUNTIF(#REF!,"CPA"))))))</f>
        <v>#REF!</v>
      </c>
      <c r="O12" s="152" t="e">
        <f>IF(B12="","",COUNTIF(Juin!F19:AJ19,"AM")+COUNTIF('Juillet '!F19:AJ19,"AM")+(COUNTIF(#REF!,"AM")+COUNTIF(#REF!,"AM")+(COUNTIF(#REF!,"AM")+COUNTIF(#REF!,"AM")+COUNTIF(#REF!,"AM")+COUNTIF(#REF!,"AM")+(COUNTIF(#REF!,"AM")+COUNTIF(#REF!,"AM")+(COUNTIF(#REF!,"AM")+COUNTIF(#REF!,"AM"))))))</f>
        <v>#REF!</v>
      </c>
      <c r="P12" s="132" t="e">
        <f>IF(B12="","",COUNTIF(Juin!F19:AJ19,"GA")+COUNTIF('Juillet '!F19:AJ19,"GA")+(COUNTIF(#REF!,"GA")+COUNTIF(#REF!,"GA")+(COUNTIF(#REF!,"GA")+COUNTIF(#REF!,"GA")+COUNTIF(#REF!,"GA")+COUNTIF(#REF!,"GA")+(COUNTIF(#REF!,"GA")+COUNTIF(#REF!,"GA")+(COUNTIF(#REF!,"GA")+COUNTIF(#REF!,"GA"))))))</f>
        <v>#REF!</v>
      </c>
      <c r="Q12" s="132" t="e">
        <f>IF(B12="","",COUNTIF(Juin!F19:AJ19,"PM")+COUNTIF('Juillet '!F19:AJ19,"PM")+(COUNTIF(#REF!,"PM")+COUNTIF(#REF!,"PM")+(COUNTIF(#REF!,"PM")+COUNTIF(#REF!,"PM")+COUNTIF(#REF!,"PM")+COUNTIF(#REF!,"PM")+(COUNTIF(#REF!,"PM")+COUNTIF(#REF!,"PM")+(COUNTIF(#REF!,"PM")+COUNTIF(#REF!,"PM"))))))</f>
        <v>#REF!</v>
      </c>
      <c r="R12" s="151" t="e">
        <f>IF(B12="","",COUNTIF(Juin!F19:AJ19,"GP")+COUNTIF('Juillet '!F19:AJ19,"GP")+(COUNTIF(#REF!,"GP")+COUNTIF(#REF!,"GP")+(COUNTIF(#REF!,"GP")+COUNTIF(#REF!,"GP")+COUNTIF(#REF!,"GP")+COUNTIF(#REF!,"GP")+(COUNTIF(#REF!,"GP")+COUNTIF(#REF!,"GP")+(COUNTIF(#REF!,"GP")+COUNTIF(#REF!,"GP"))))))</f>
        <v>#REF!</v>
      </c>
      <c r="S12" s="132" t="e">
        <f>IF(B12="","",COUNTIF(Juin!F19:AJ19,"G")+COUNTIF('Juillet '!F19:AJ19,"G")+(COUNTIF(#REF!,"G")+COUNTIF(#REF!,"G")+(COUNTIF(#REF!,"G")+COUNTIF(#REF!,"G")+COUNTIF(#REF!,"G")+COUNTIF(#REF!,"G")+(COUNTIF(#REF!,"G")+COUNTIF(#REF!,"G")+(COUNTIF(#REF!,"G")+COUNTIF(#REF!,"G"))))))</f>
        <v>#REF!</v>
      </c>
      <c r="T12" s="132" t="e">
        <f>IF(B12="","",COUNTIF(Juin!F19:AJ19,"J")+COUNTIF('Juillet '!F19:AJ19,"J")+(COUNTIF(#REF!,"J")+COUNTIF(#REF!,"J")+(COUNTIF(#REF!,"J")+COUNTIF(#REF!,"J")+COUNTIF(#REF!,"J")+COUNTIF(#REF!,"J")+(COUNTIF(#REF!,"J")+COUNTIF(#REF!,"J")+(COUNTIF(#REF!,"J")+COUNTIF(#REF!,"J"))))))</f>
        <v>#REF!</v>
      </c>
      <c r="U12" s="132" t="e">
        <f>IF(B12="","",COUNTIF(Juin!F19:AJ19,"PJ")+COUNTIF('Juillet '!F19:AJ19,"PJ")+(COUNTIF(#REF!,"PJ")+COUNTIF(#REF!,"PJ")+(COUNTIF(#REF!,"PJ")+COUNTIF(#REF!,"PJ")+COUNTIF(#REF!,"PJ")+COUNTIF(#REF!,"PJ")+(COUNTIF(#REF!,"PJ")+COUNTIF(#REF!,"PJ")+(COUNTIF(#REF!,"PJ")+COUNTIF(#REF!,"PJ"))))))</f>
        <v>#REF!</v>
      </c>
      <c r="V12" s="132" t="e">
        <f>IF(B12="","",COUNTIF(Juin!F19:AJ19,"PN")+COUNTIF('Juillet '!F19:AJ19,"PN")+(COUNTIF(#REF!,"PN")+COUNTIF(#REF!,"PN")+(COUNTIF(#REF!,"PN")+COUNTIF(#REF!,"PN")+COUNTIF(#REF!,"PN")+COUNTIF(#REF!,"PN")+(COUNTIF(#REF!,"PN")+COUNTIF(#REF!,"PN")+(COUNTIF(#REF!,"PN")+COUNTIF(#REF!,"PN"))))))</f>
        <v>#REF!</v>
      </c>
      <c r="W12" s="132" t="e">
        <f>IF(B12="","",COUNTIF(Juin!F19:AJ19,"Q")+COUNTIF('Juillet '!F19:AJ19,"Q")+(COUNTIF(#REF!,"Q")+COUNTIF(#REF!,"Q")+(COUNTIF(#REF!,"Q")+COUNTIF(#REF!,"Q")+COUNTIF(#REF!,"Q")+COUNTIF(#REF!,"Q")+(COUNTIF(#REF!,"Q")+COUNTIF(#REF!,"Q")+(COUNTIF(#REF!,"Q")+COUNTIF(#REF!,"Q"))))))</f>
        <v>#REF!</v>
      </c>
      <c r="X12" s="133" t="e">
        <f ca="1">IF(B12="","",COUNTIF(Juin!F19:AK19,"A")+COUNTIF('Juillet '!F19:AK19,"A")+(COUNTIF(#REF!,"A")+COUNTIF(#REF!,"A")+(COUNTIF(#REF!,"A")+COUNTIF(#REF!,"A")+COUNTIF(#REF!,"A")+COUNTIF(#REF!,"A")+(COUNTIF(#REF!,"A")+COUNTIF(#REF!,"A")+(COUNTIF(#REF!,"A")+COUNTIF(#REF!,"A"))))))</f>
        <v>#REF!</v>
      </c>
      <c r="Y12" s="204"/>
      <c r="Z12" s="204"/>
      <c r="AA12" s="204"/>
    </row>
    <row r="13" spans="1:27" x14ac:dyDescent="0.25">
      <c r="A13" s="206"/>
      <c r="B13" s="159"/>
      <c r="C13" s="3"/>
      <c r="D13" s="11" t="s">
        <v>1</v>
      </c>
      <c r="E13" s="14">
        <f t="shared" si="0"/>
        <v>43466</v>
      </c>
      <c r="F13" s="15">
        <f t="shared" si="1"/>
        <v>43496</v>
      </c>
      <c r="H13" s="164" t="str">
        <f>IF(B13="","",Juin!C20+'Juillet '!C20+#REF!+#REF!+#REF!+#REF!+#REF!+#REF!+#REF!+#REF!+#REF!+#REF!)</f>
        <v/>
      </c>
      <c r="I13" s="165" t="str">
        <f>IF(B13="","",Juin!D20+'Juillet '!D20+#REF!+#REF!+#REF!+#REF!+#REF!+#REF!+#REF!+#REF!+#REF!+#REF!)</f>
        <v/>
      </c>
      <c r="J13" s="165" t="str">
        <f>IF(B13="","",Juin!E20+'Juillet '!E20+#REF!+#REF!+#REF!+#REF!+#REF!+#REF!+#REF!+#REF!+#REF!+#REF!)</f>
        <v/>
      </c>
      <c r="K13" s="165" t="str">
        <f>IF(B13="","",COUNTIF(Juin!F20:AJ20,"ND")+COUNTIF('Juillet '!F20:AJ20,"ND")+(COUNTIF(#REF!,"ND")+COUNTIF(#REF!,"ND")+(COUNTIF(#REF!,"ND")+COUNTIF(#REF!,"ND")+COUNTIF(#REF!,"ND")+COUNTIF(#REF!,"ND")+(COUNTIF(#REF!,"ND")+COUNTIF(#REF!,"ND")+(COUNTIF(#REF!,"ND")+COUNTIF(#REF!,"ND"))))))</f>
        <v/>
      </c>
      <c r="L13" s="165" t="str">
        <f>IF(B13="","",COUNTIF(Juin!F20:AJ20,"F")+COUNTIF('Juillet '!F20:AJ20,"F")+(COUNTIF(#REF!,"F")+COUNTIF(#REF!,"F")+(COUNTIF(#REF!,"F")+COUNTIF(#REF!,"F")+COUNTIF(#REF!,"F")+COUNTIF(#REF!,"F")+(COUNTIF(#REF!,"F")+COUNTIF(#REF!,"F")+(COUNTIF(#REF!,"F")+COUNTIF(#REF!,"F"))))))</f>
        <v/>
      </c>
      <c r="M13" s="165" t="str">
        <f>IF(B13="","",COUNTIF(Juin!F20:AJ20,"DR")+COUNTIF('Juillet '!F20:AJ20,"DR")+(COUNTIF(#REF!,"DR")+COUNTIF(#REF!,"DR")+(COUNTIF(#REF!,"DR")+COUNTIF(#REF!,"DR")+COUNTIF(#REF!,"DR")+COUNTIF(#REF!,"DR")+(COUNTIF(#REF!,"DR")+COUNTIF(#REF!,"DR")+(COUNTIF(#REF!,"DR")+COUNTIF(#REF!,"DR"))))))</f>
        <v/>
      </c>
      <c r="N13" s="166" t="str">
        <f>IF(B13="","",COUNTIF(Juin!F20:AJ20,"CPA")+COUNTIF('Juillet '!F20:AJ20,"CPA")+(COUNTIF(#REF!,"CPA")+COUNTIF(#REF!,"CPA")+(COUNTIF(#REF!,"CPA")+COUNTIF(#REF!,"CPA")+COUNTIF(#REF!,"CPA")+COUNTIF(#REF!,"CPA")+(COUNTIF(#REF!,"CPA")+COUNTIF(#REF!,"CPA")+(COUNTIF(#REF!,"CPA")+COUNTIF(#REF!,"CPA"))))))</f>
        <v/>
      </c>
      <c r="O13" s="167" t="str">
        <f>IF(B13="","",COUNTIF(Juin!F20:AJ20,"AM")+COUNTIF('Juillet '!F20:AJ20,"AM")+(COUNTIF(#REF!,"AM")+COUNTIF(#REF!,"AM")+(COUNTIF(#REF!,"AM")+COUNTIF(#REF!,"AM")+COUNTIF(#REF!,"AM")+COUNTIF(#REF!,"AM")+(COUNTIF(#REF!,"AM")+COUNTIF(#REF!,"AM")+(COUNTIF(#REF!,"AM")+COUNTIF(#REF!,"AM"))))))</f>
        <v/>
      </c>
      <c r="P13" s="165" t="str">
        <f>IF(B13="","",COUNTIF(Juin!F20:AJ20,"GA")+COUNTIF('Juillet '!F20:AJ20,"GA")+(COUNTIF(#REF!,"GA")+COUNTIF(#REF!,"GA")+(COUNTIF(#REF!,"GA")+COUNTIF(#REF!,"GA")+COUNTIF(#REF!,"GA")+COUNTIF(#REF!,"GA")+(COUNTIF(#REF!,"GA")+COUNTIF(#REF!,"GA")+(COUNTIF(#REF!,"GA")+COUNTIF(#REF!,"GA"))))))</f>
        <v/>
      </c>
      <c r="Q13" s="165" t="str">
        <f>IF(B13="","",COUNTIF(Juin!F20:AJ20,"PM")+COUNTIF('Juillet '!F20:AJ20,"PM")+(COUNTIF(#REF!,"PM")+COUNTIF(#REF!,"PM")+(COUNTIF(#REF!,"PM")+COUNTIF(#REF!,"PM")+COUNTIF(#REF!,"PM")+COUNTIF(#REF!,"PM")+(COUNTIF(#REF!,"PM")+COUNTIF(#REF!,"PM")+(COUNTIF(#REF!,"PM")+COUNTIF(#REF!,"PM"))))))</f>
        <v/>
      </c>
      <c r="R13" s="168" t="str">
        <f>IF(B13="","",COUNTIF(Juin!F20:AJ20,"GP")+COUNTIF('Juillet '!F20:AJ20,"GP")+(COUNTIF(#REF!,"GP")+COUNTIF(#REF!,"GP")+(COUNTIF(#REF!,"GP")+COUNTIF(#REF!,"GP")+COUNTIF(#REF!,"GP")+COUNTIF(#REF!,"GP")+(COUNTIF(#REF!,"GP")+COUNTIF(#REF!,"GP")+(COUNTIF(#REF!,"GP")+COUNTIF(#REF!,"GP"))))))</f>
        <v/>
      </c>
      <c r="S13" s="165" t="str">
        <f>IF(B13="","",COUNTIF(Juin!F20:AJ20,"G")+COUNTIF('Juillet '!F20:AJ20,"G")+(COUNTIF(#REF!,"G")+COUNTIF(#REF!,"G")+(COUNTIF(#REF!,"G")+COUNTIF(#REF!,"G")+COUNTIF(#REF!,"G")+COUNTIF(#REF!,"G")+(COUNTIF(#REF!,"G")+COUNTIF(#REF!,"G")+(COUNTIF(#REF!,"G")+COUNTIF(#REF!,"G"))))))</f>
        <v/>
      </c>
      <c r="T13" s="165" t="str">
        <f>IF(B13="","",COUNTIF(Juin!F20:AJ20,"J")+COUNTIF('Juillet '!F20:AJ20,"J")+(COUNTIF(#REF!,"J")+COUNTIF(#REF!,"J")+(COUNTIF(#REF!,"J")+COUNTIF(#REF!,"J")+COUNTIF(#REF!,"J")+COUNTIF(#REF!,"J")+(COUNTIF(#REF!,"J")+COUNTIF(#REF!,"J")+(COUNTIF(#REF!,"J")+COUNTIF(#REF!,"J"))))))</f>
        <v/>
      </c>
      <c r="U13" s="165" t="str">
        <f>IF(B13="","",COUNTIF(Juin!F20:AJ20,"PJ")+COUNTIF('Juillet '!F20:AJ20,"PJ")+(COUNTIF(#REF!,"PJ")+COUNTIF(#REF!,"PJ")+(COUNTIF(#REF!,"PJ")+COUNTIF(#REF!,"PJ")+COUNTIF(#REF!,"PJ")+COUNTIF(#REF!,"PJ")+(COUNTIF(#REF!,"PJ")+COUNTIF(#REF!,"PJ")+(COUNTIF(#REF!,"PJ")+COUNTIF(#REF!,"PJ"))))))</f>
        <v/>
      </c>
      <c r="V13" s="165" t="str">
        <f>IF(B13="","",COUNTIF(Juin!F20:AJ20,"PN")+COUNTIF('Juillet '!F20:AJ20,"PN")+(COUNTIF(#REF!,"PN")+COUNTIF(#REF!,"PN")+(COUNTIF(#REF!,"PN")+COUNTIF(#REF!,"PN")+COUNTIF(#REF!,"PN")+COUNTIF(#REF!,"PN")+(COUNTIF(#REF!,"PN")+COUNTIF(#REF!,"PN")+(COUNTIF(#REF!,"PN")+COUNTIF(#REF!,"PN"))))))</f>
        <v/>
      </c>
      <c r="W13" s="165" t="str">
        <f>IF(B13="","",COUNTIF(Juin!F20:AJ20,"Q")+COUNTIF('Juillet '!F20:AJ20,"Q")+(COUNTIF(#REF!,"Q")+COUNTIF(#REF!,"Q")+(COUNTIF(#REF!,"Q")+COUNTIF(#REF!,"Q")+COUNTIF(#REF!,"Q")+COUNTIF(#REF!,"Q")+(COUNTIF(#REF!,"Q")+COUNTIF(#REF!,"Q")+(COUNTIF(#REF!,"Q")+COUNTIF(#REF!,"Q"))))))</f>
        <v/>
      </c>
      <c r="X13" s="191" t="str">
        <f>IF(B13="","",COUNTIF(Juin!F20:AK20,"A")+COUNTIF('Juillet '!F20:AK20,"A")+(COUNTIF(#REF!,"A")+COUNTIF(#REF!,"A")+(COUNTIF(#REF!,"A")+COUNTIF(#REF!,"A")+COUNTIF(#REF!,"A")+COUNTIF(#REF!,"A")+(COUNTIF(#REF!,"A")+COUNTIF(#REF!,"A")+(COUNTIF(#REF!,"A")+COUNTIF(#REF!,"A"))))))</f>
        <v/>
      </c>
      <c r="Y13" s="204"/>
      <c r="Z13" s="204"/>
      <c r="AA13" s="204"/>
    </row>
    <row r="14" spans="1:27" x14ac:dyDescent="0.25">
      <c r="A14" s="206"/>
      <c r="B14" s="34" t="s">
        <v>92</v>
      </c>
      <c r="C14" s="29"/>
      <c r="D14" s="39" t="s">
        <v>2</v>
      </c>
      <c r="E14" s="40">
        <f t="shared" si="0"/>
        <v>43497</v>
      </c>
      <c r="F14" s="41">
        <f t="shared" si="1"/>
        <v>43524</v>
      </c>
      <c r="G14" s="27"/>
      <c r="H14" s="131" t="e">
        <f>IF(B14="","",Juin!C21+'Juillet '!C21+#REF!+#REF!+#REF!+#REF!+#REF!+#REF!+#REF!+#REF!+#REF!+#REF!)</f>
        <v>#REF!</v>
      </c>
      <c r="I14" s="132" t="e">
        <f>IF(B14="","",Juin!D21+'Juillet '!D21+#REF!+#REF!+#REF!+#REF!+#REF!+#REF!+#REF!+#REF!+#REF!+#REF!)</f>
        <v>#REF!</v>
      </c>
      <c r="J14" s="132" t="e">
        <f>IF(B14="","",Juin!E21+'Juillet '!E21+#REF!+#REF!+#REF!+#REF!+#REF!+#REF!+#REF!+#REF!+#REF!+#REF!)</f>
        <v>#REF!</v>
      </c>
      <c r="K14" s="132" t="e">
        <f>IF(B14="","",COUNTIF(Juin!F21:AJ21,"ND")+COUNTIF('Juillet '!F21:AJ21,"ND")+(COUNTIF(#REF!,"ND")+COUNTIF(#REF!,"ND")+(COUNTIF(#REF!,"ND")+COUNTIF(#REF!,"ND")+COUNTIF(#REF!,"ND")+COUNTIF(#REF!,"ND")+(COUNTIF(#REF!,"ND")+COUNTIF(#REF!,"ND")+(COUNTIF(#REF!,"ND")+COUNTIF(#REF!,"ND"))))))</f>
        <v>#REF!</v>
      </c>
      <c r="L14" s="132" t="e">
        <f>IF(B14="","",COUNTIF(Juin!F21:AJ21,"F")+COUNTIF('Juillet '!F21:AJ21,"F")+(COUNTIF(#REF!,"F")+COUNTIF(#REF!,"F")+(COUNTIF(#REF!,"F")+COUNTIF(#REF!,"F")+COUNTIF(#REF!,"F")+COUNTIF(#REF!,"F")+(COUNTIF(#REF!,"F")+COUNTIF(#REF!,"F")+(COUNTIF(#REF!,"F")+COUNTIF(#REF!,"F"))))))</f>
        <v>#REF!</v>
      </c>
      <c r="M14" s="132" t="e">
        <f>IF(B14="","",COUNTIF(Juin!F21:AJ21,"DR")+COUNTIF('Juillet '!F21:AJ21,"DR")+(COUNTIF(#REF!,"DR")+COUNTIF(#REF!,"DR")+(COUNTIF(#REF!,"DR")+COUNTIF(#REF!,"DR")+COUNTIF(#REF!,"DR")+COUNTIF(#REF!,"DR")+(COUNTIF(#REF!,"DR")+COUNTIF(#REF!,"DR")+(COUNTIF(#REF!,"DR")+COUNTIF(#REF!,"DR"))))))</f>
        <v>#REF!</v>
      </c>
      <c r="N14" s="133" t="e">
        <f>IF(B14="","",COUNTIF(Juin!F21:AJ21,"CPA")+COUNTIF('Juillet '!F21:AJ21,"CPA")+(COUNTIF(#REF!,"CPA")+COUNTIF(#REF!,"CPA")+(COUNTIF(#REF!,"CPA")+COUNTIF(#REF!,"CPA")+COUNTIF(#REF!,"CPA")+COUNTIF(#REF!,"CPA")+(COUNTIF(#REF!,"CPA")+COUNTIF(#REF!,"CPA")+(COUNTIF(#REF!,"CPA")+COUNTIF(#REF!,"CPA"))))))</f>
        <v>#REF!</v>
      </c>
      <c r="O14" s="152" t="e">
        <f>IF(B14="","",COUNTIF(Juin!F21:AJ21,"AM")+COUNTIF('Juillet '!F21:AJ21,"AM")+(COUNTIF(#REF!,"AM")+COUNTIF(#REF!,"AM")+(COUNTIF(#REF!,"AM")+COUNTIF(#REF!,"AM")+COUNTIF(#REF!,"AM")+COUNTIF(#REF!,"AM")+(COUNTIF(#REF!,"AM")+COUNTIF(#REF!,"AM")+(COUNTIF(#REF!,"AM")+COUNTIF(#REF!,"AM"))))))</f>
        <v>#REF!</v>
      </c>
      <c r="P14" s="132" t="e">
        <f>IF(B14="","",COUNTIF(Juin!F21:AJ21,"GA")+COUNTIF('Juillet '!F21:AJ21,"GA")+(COUNTIF(#REF!,"GA")+COUNTIF(#REF!,"GA")+(COUNTIF(#REF!,"GA")+COUNTIF(#REF!,"GA")+COUNTIF(#REF!,"GA")+COUNTIF(#REF!,"GA")+(COUNTIF(#REF!,"GA")+COUNTIF(#REF!,"GA")+(COUNTIF(#REF!,"GA")+COUNTIF(#REF!,"GA"))))))</f>
        <v>#REF!</v>
      </c>
      <c r="Q14" s="132" t="e">
        <f>IF(B14="","",COUNTIF(Juin!F21:AJ21,"PM")+COUNTIF('Juillet '!F21:AJ21,"PM")+(COUNTIF(#REF!,"PM")+COUNTIF(#REF!,"PM")+(COUNTIF(#REF!,"PM")+COUNTIF(#REF!,"PM")+COUNTIF(#REF!,"PM")+COUNTIF(#REF!,"PM")+(COUNTIF(#REF!,"PM")+COUNTIF(#REF!,"PM")+(COUNTIF(#REF!,"PM")+COUNTIF(#REF!,"PM"))))))</f>
        <v>#REF!</v>
      </c>
      <c r="R14" s="151" t="e">
        <f>IF(B14="","",COUNTIF(Juin!F21:AJ21,"GP")+COUNTIF('Juillet '!F21:AJ21,"GP")+(COUNTIF(#REF!,"GP")+COUNTIF(#REF!,"GP")+(COUNTIF(#REF!,"GP")+COUNTIF(#REF!,"GP")+COUNTIF(#REF!,"GP")+COUNTIF(#REF!,"GP")+(COUNTIF(#REF!,"GP")+COUNTIF(#REF!,"GP")+(COUNTIF(#REF!,"GP")+COUNTIF(#REF!,"GP"))))))</f>
        <v>#REF!</v>
      </c>
      <c r="S14" s="132" t="e">
        <f>IF(B14="","",COUNTIF(Juin!F21:AJ21,"G")+COUNTIF('Juillet '!F21:AJ21,"G")+(COUNTIF(#REF!,"G")+COUNTIF(#REF!,"G")+(COUNTIF(#REF!,"G")+COUNTIF(#REF!,"G")+COUNTIF(#REF!,"G")+COUNTIF(#REF!,"G")+(COUNTIF(#REF!,"G")+COUNTIF(#REF!,"G")+(COUNTIF(#REF!,"G")+COUNTIF(#REF!,"G"))))))</f>
        <v>#REF!</v>
      </c>
      <c r="T14" s="132" t="e">
        <f>IF(B14="","",COUNTIF(Juin!F21:AJ21,"J")+COUNTIF('Juillet '!F21:AJ21,"J")+(COUNTIF(#REF!,"J")+COUNTIF(#REF!,"J")+(COUNTIF(#REF!,"J")+COUNTIF(#REF!,"J")+COUNTIF(#REF!,"J")+COUNTIF(#REF!,"J")+(COUNTIF(#REF!,"J")+COUNTIF(#REF!,"J")+(COUNTIF(#REF!,"J")+COUNTIF(#REF!,"J"))))))</f>
        <v>#REF!</v>
      </c>
      <c r="U14" s="132" t="e">
        <f>IF(B14="","",COUNTIF(Juin!F21:AJ21,"PJ")+COUNTIF('Juillet '!F21:AJ21,"PJ")+(COUNTIF(#REF!,"PJ")+COUNTIF(#REF!,"PJ")+(COUNTIF(#REF!,"PJ")+COUNTIF(#REF!,"PJ")+COUNTIF(#REF!,"PJ")+COUNTIF(#REF!,"PJ")+(COUNTIF(#REF!,"PJ")+COUNTIF(#REF!,"PJ")+(COUNTIF(#REF!,"PJ")+COUNTIF(#REF!,"PJ"))))))</f>
        <v>#REF!</v>
      </c>
      <c r="V14" s="132" t="e">
        <f>IF(B14="","",COUNTIF(Juin!F21:AJ21,"PN")+COUNTIF('Juillet '!F21:AJ21,"PN")+(COUNTIF(#REF!,"PN")+COUNTIF(#REF!,"PN")+(COUNTIF(#REF!,"PN")+COUNTIF(#REF!,"PN")+COUNTIF(#REF!,"PN")+COUNTIF(#REF!,"PN")+(COUNTIF(#REF!,"PN")+COUNTIF(#REF!,"PN")+(COUNTIF(#REF!,"PN")+COUNTIF(#REF!,"PN"))))))</f>
        <v>#REF!</v>
      </c>
      <c r="W14" s="132" t="e">
        <f>IF(B14="","",COUNTIF(Juin!F21:AJ21,"Q")+COUNTIF('Juillet '!F21:AJ21,"Q")+(COUNTIF(#REF!,"Q")+COUNTIF(#REF!,"Q")+(COUNTIF(#REF!,"Q")+COUNTIF(#REF!,"Q")+COUNTIF(#REF!,"Q")+COUNTIF(#REF!,"Q")+(COUNTIF(#REF!,"Q")+COUNTIF(#REF!,"Q")+(COUNTIF(#REF!,"Q")+COUNTIF(#REF!,"Q"))))))</f>
        <v>#REF!</v>
      </c>
      <c r="X14" s="189" t="e">
        <f ca="1">IF(B14="","",COUNTIF(Juin!F21:AK21,"A")+COUNTIF('Juillet '!F21:AK21,"A")+(COUNTIF(#REF!,"A")+COUNTIF(#REF!,"A")+(COUNTIF(#REF!,"A")+COUNTIF(#REF!,"A")+COUNTIF(#REF!,"A")+COUNTIF(#REF!,"A")+(COUNTIF(#REF!,"A")+COUNTIF(#REF!,"A")+(COUNTIF(#REF!,"A")+COUNTIF(#REF!,"A"))))))</f>
        <v>#REF!</v>
      </c>
      <c r="Y14" s="204"/>
      <c r="Z14" s="204"/>
      <c r="AA14" s="204"/>
    </row>
    <row r="15" spans="1:27" x14ac:dyDescent="0.25">
      <c r="A15" s="206"/>
      <c r="B15" s="231" t="s">
        <v>93</v>
      </c>
      <c r="C15" s="3"/>
      <c r="D15" s="11" t="s">
        <v>3</v>
      </c>
      <c r="E15" s="14">
        <f t="shared" si="0"/>
        <v>43525</v>
      </c>
      <c r="F15" s="15">
        <f t="shared" si="1"/>
        <v>43555</v>
      </c>
      <c r="H15" s="164" t="e">
        <f>IF(B15="","",Juin!C22+'Juillet '!C22+#REF!+#REF!+#REF!+#REF!+#REF!+#REF!+#REF!+#REF!+#REF!+#REF!)</f>
        <v>#REF!</v>
      </c>
      <c r="I15" s="165" t="e">
        <f>IF(B15="","",Juin!D22+'Juillet '!D22+#REF!+#REF!+#REF!+#REF!+#REF!+#REF!+#REF!+#REF!+#REF!+#REF!)</f>
        <v>#REF!</v>
      </c>
      <c r="J15" s="165" t="e">
        <f>IF(B15="","",Juin!E22+'Juillet '!E22+#REF!+#REF!+#REF!+#REF!+#REF!+#REF!+#REF!+#REF!+#REF!+#REF!)</f>
        <v>#REF!</v>
      </c>
      <c r="K15" s="165" t="e">
        <f>IF(B15="","",COUNTIF(Juin!F22:AJ22,"ND")+COUNTIF('Juillet '!F22:AJ22,"ND")+(COUNTIF(#REF!,"ND")+COUNTIF(#REF!,"ND")+(COUNTIF(#REF!,"ND")+COUNTIF(#REF!,"ND")+COUNTIF(#REF!,"ND")+COUNTIF(#REF!,"ND")+(COUNTIF(#REF!,"ND")+COUNTIF(#REF!,"ND")+(COUNTIF(#REF!,"ND")+COUNTIF(#REF!,"ND"))))))</f>
        <v>#REF!</v>
      </c>
      <c r="L15" s="165" t="e">
        <f>IF(B15="","",COUNTIF(Juin!F22:AJ22,"F")+COUNTIF('Juillet '!F22:AJ22,"F")+(COUNTIF(#REF!,"F")+COUNTIF(#REF!,"F")+(COUNTIF(#REF!,"F")+COUNTIF(#REF!,"F")+COUNTIF(#REF!,"F")+COUNTIF(#REF!,"F")+(COUNTIF(#REF!,"F")+COUNTIF(#REF!,"F")+(COUNTIF(#REF!,"F")+COUNTIF(#REF!,"F"))))))</f>
        <v>#REF!</v>
      </c>
      <c r="M15" s="165" t="e">
        <f>IF(B15="","",COUNTIF(Juin!F22:AJ22,"DR")+COUNTIF('Juillet '!F22:AJ22,"DR")+(COUNTIF(#REF!,"DR")+COUNTIF(#REF!,"DR")+(COUNTIF(#REF!,"DR")+COUNTIF(#REF!,"DR")+COUNTIF(#REF!,"DR")+COUNTIF(#REF!,"DR")+(COUNTIF(#REF!,"DR")+COUNTIF(#REF!,"DR")+(COUNTIF(#REF!,"DR")+COUNTIF(#REF!,"DR"))))))</f>
        <v>#REF!</v>
      </c>
      <c r="N15" s="166" t="e">
        <f>IF(B15="","",COUNTIF(Juin!F22:AJ22,"CPA")+COUNTIF('Juillet '!F22:AJ22,"CPA")+(COUNTIF(#REF!,"CPA")+COUNTIF(#REF!,"CPA")+(COUNTIF(#REF!,"CPA")+COUNTIF(#REF!,"CPA")+COUNTIF(#REF!,"CPA")+COUNTIF(#REF!,"CPA")+(COUNTIF(#REF!,"CPA")+COUNTIF(#REF!,"CPA")+(COUNTIF(#REF!,"CPA")+COUNTIF(#REF!,"CPA"))))))</f>
        <v>#REF!</v>
      </c>
      <c r="O15" s="167" t="e">
        <f>IF(B15="","",COUNTIF(Juin!F22:AJ22,"AM")+COUNTIF('Juillet '!F22:AJ22,"AM")+(COUNTIF(#REF!,"AM")+COUNTIF(#REF!,"AM")+(COUNTIF(#REF!,"AM")+COUNTIF(#REF!,"AM")+COUNTIF(#REF!,"AM")+COUNTIF(#REF!,"AM")+(COUNTIF(#REF!,"AM")+COUNTIF(#REF!,"AM")+(COUNTIF(#REF!,"AM")+COUNTIF(#REF!,"AM"))))))</f>
        <v>#REF!</v>
      </c>
      <c r="P15" s="165" t="e">
        <f>IF(B15="","",COUNTIF(Juin!F22:AJ22,"GA")+COUNTIF('Juillet '!F22:AJ22,"GA")+(COUNTIF(#REF!,"GA")+COUNTIF(#REF!,"GA")+(COUNTIF(#REF!,"GA")+COUNTIF(#REF!,"GA")+COUNTIF(#REF!,"GA")+COUNTIF(#REF!,"GA")+(COUNTIF(#REF!,"GA")+COUNTIF(#REF!,"GA")+(COUNTIF(#REF!,"GA")+COUNTIF(#REF!,"GA"))))))</f>
        <v>#REF!</v>
      </c>
      <c r="Q15" s="165" t="e">
        <f>IF(B15="","",COUNTIF(Juin!F22:AJ22,"PM")+COUNTIF('Juillet '!F22:AJ22,"PM")+(COUNTIF(#REF!,"PM")+COUNTIF(#REF!,"PM")+(COUNTIF(#REF!,"PM")+COUNTIF(#REF!,"PM")+COUNTIF(#REF!,"PM")+COUNTIF(#REF!,"PM")+(COUNTIF(#REF!,"PM")+COUNTIF(#REF!,"PM")+(COUNTIF(#REF!,"PM")+COUNTIF(#REF!,"PM"))))))</f>
        <v>#REF!</v>
      </c>
      <c r="R15" s="168" t="e">
        <f>IF(B15="","",COUNTIF(Juin!F22:AJ22,"GP")+COUNTIF('Juillet '!F22:AJ22,"GP")+(COUNTIF(#REF!,"GP")+COUNTIF(#REF!,"GP")+(COUNTIF(#REF!,"GP")+COUNTIF(#REF!,"GP")+COUNTIF(#REF!,"GP")+COUNTIF(#REF!,"GP")+(COUNTIF(#REF!,"GP")+COUNTIF(#REF!,"GP")+(COUNTIF(#REF!,"GP")+COUNTIF(#REF!,"GP"))))))</f>
        <v>#REF!</v>
      </c>
      <c r="S15" s="165" t="e">
        <f>IF(B15="","",COUNTIF(Juin!F22:AJ22,"G")+COUNTIF('Juillet '!F22:AJ22,"G")+(COUNTIF(#REF!,"G")+COUNTIF(#REF!,"G")+(COUNTIF(#REF!,"G")+COUNTIF(#REF!,"G")+COUNTIF(#REF!,"G")+COUNTIF(#REF!,"G")+(COUNTIF(#REF!,"G")+COUNTIF(#REF!,"G")+(COUNTIF(#REF!,"G")+COUNTIF(#REF!,"G"))))))</f>
        <v>#REF!</v>
      </c>
      <c r="T15" s="165" t="e">
        <f>IF(B15="","",COUNTIF(Juin!F22:AJ22,"J")+COUNTIF('Juillet '!F22:AJ22,"J")+(COUNTIF(#REF!,"J")+COUNTIF(#REF!,"J")+(COUNTIF(#REF!,"J")+COUNTIF(#REF!,"J")+COUNTIF(#REF!,"J")+COUNTIF(#REF!,"J")+(COUNTIF(#REF!,"J")+COUNTIF(#REF!,"J")+(COUNTIF(#REF!,"J")+COUNTIF(#REF!,"J"))))))</f>
        <v>#REF!</v>
      </c>
      <c r="U15" s="165" t="e">
        <f>IF(B15="","",COUNTIF(Juin!F22:AJ22,"PJ")+COUNTIF('Juillet '!F22:AJ22,"PJ")+(COUNTIF(#REF!,"PJ")+COUNTIF(#REF!,"PJ")+(COUNTIF(#REF!,"PJ")+COUNTIF(#REF!,"PJ")+COUNTIF(#REF!,"PJ")+COUNTIF(#REF!,"PJ")+(COUNTIF(#REF!,"PJ")+COUNTIF(#REF!,"PJ")+(COUNTIF(#REF!,"PJ")+COUNTIF(#REF!,"PJ"))))))</f>
        <v>#REF!</v>
      </c>
      <c r="V15" s="165" t="e">
        <f>IF(B15="","",COUNTIF(Juin!F22:AJ22,"PN")+COUNTIF('Juillet '!F22:AJ22,"PN")+(COUNTIF(#REF!,"PN")+COUNTIF(#REF!,"PN")+(COUNTIF(#REF!,"PN")+COUNTIF(#REF!,"PN")+COUNTIF(#REF!,"PN")+COUNTIF(#REF!,"PN")+(COUNTIF(#REF!,"PN")+COUNTIF(#REF!,"PN")+(COUNTIF(#REF!,"PN")+COUNTIF(#REF!,"PN"))))))</f>
        <v>#REF!</v>
      </c>
      <c r="W15" s="165" t="e">
        <f>IF(B15="","",COUNTIF(Juin!F22:AJ22,"Q")+COUNTIF('Juillet '!F22:AJ22,"Q")+(COUNTIF(#REF!,"Q")+COUNTIF(#REF!,"Q")+(COUNTIF(#REF!,"Q")+COUNTIF(#REF!,"Q")+COUNTIF(#REF!,"Q")+COUNTIF(#REF!,"Q")+(COUNTIF(#REF!,"Q")+COUNTIF(#REF!,"Q")+(COUNTIF(#REF!,"Q")+COUNTIF(#REF!,"Q"))))))</f>
        <v>#REF!</v>
      </c>
      <c r="X15" s="190" t="e">
        <f ca="1">IF(B15="","",COUNTIF(Juin!F22:AK22,"A")+COUNTIF('Juillet '!F22:AK22,"A")+(COUNTIF(#REF!,"A")+COUNTIF(#REF!,"A")+(COUNTIF(#REF!,"A")+COUNTIF(#REF!,"A")+COUNTIF(#REF!,"A")+COUNTIF(#REF!,"A")+(COUNTIF(#REF!,"A")+COUNTIF(#REF!,"A")+(COUNTIF(#REF!,"A")+COUNTIF(#REF!,"A"))))))</f>
        <v>#REF!</v>
      </c>
      <c r="Y15" s="204"/>
      <c r="Z15" s="204"/>
      <c r="AA15" s="204"/>
    </row>
    <row r="16" spans="1:27" x14ac:dyDescent="0.25">
      <c r="A16" s="206"/>
      <c r="B16" s="231" t="s">
        <v>94</v>
      </c>
      <c r="C16" s="29"/>
      <c r="D16" s="36" t="s">
        <v>4</v>
      </c>
      <c r="E16" s="37">
        <f t="shared" si="0"/>
        <v>43556</v>
      </c>
      <c r="F16" s="38">
        <f t="shared" si="1"/>
        <v>43585</v>
      </c>
      <c r="G16" s="27"/>
      <c r="H16" s="131" t="e">
        <f>IF(B16="","",Juin!C23+'Juillet '!C23+#REF!+#REF!+#REF!+#REF!+#REF!+#REF!+#REF!+#REF!+#REF!+#REF!)</f>
        <v>#REF!</v>
      </c>
      <c r="I16" s="132" t="e">
        <f>IF(B16="","",Juin!D23+'Juillet '!D23+#REF!+#REF!+#REF!+#REF!+#REF!+#REF!+#REF!+#REF!+#REF!+#REF!)</f>
        <v>#REF!</v>
      </c>
      <c r="J16" s="132" t="e">
        <f>IF(B16="","",Juin!E23+'Juillet '!E23+#REF!+#REF!+#REF!+#REF!+#REF!+#REF!+#REF!+#REF!+#REF!+#REF!)</f>
        <v>#REF!</v>
      </c>
      <c r="K16" s="132" t="e">
        <f>IF(B16="","",COUNTIF(Juin!F23:AJ23,"ND")+COUNTIF('Juillet '!F23:AJ23,"ND")+(COUNTIF(#REF!,"ND")+COUNTIF(#REF!,"ND")+(COUNTIF(#REF!,"ND")+COUNTIF(#REF!,"ND")+COUNTIF(#REF!,"ND")+COUNTIF(#REF!,"ND")+(COUNTIF(#REF!,"ND")+COUNTIF(#REF!,"ND")+(COUNTIF(#REF!,"ND")+COUNTIF(#REF!,"ND"))))))</f>
        <v>#REF!</v>
      </c>
      <c r="L16" s="132" t="e">
        <f>IF(B16="","",COUNTIF(Juin!F23:AJ23,"F")+COUNTIF('Juillet '!F23:AJ23,"F")+(COUNTIF(#REF!,"F")+COUNTIF(#REF!,"F")+(COUNTIF(#REF!,"F")+COUNTIF(#REF!,"F")+COUNTIF(#REF!,"F")+COUNTIF(#REF!,"F")+(COUNTIF(#REF!,"F")+COUNTIF(#REF!,"F")+(COUNTIF(#REF!,"F")+COUNTIF(#REF!,"F"))))))</f>
        <v>#REF!</v>
      </c>
      <c r="M16" s="132" t="e">
        <f>IF(B16="","",COUNTIF(Juin!F23:AJ23,"DR")+COUNTIF('Juillet '!F23:AJ23,"DR")+(COUNTIF(#REF!,"DR")+COUNTIF(#REF!,"DR")+(COUNTIF(#REF!,"DR")+COUNTIF(#REF!,"DR")+COUNTIF(#REF!,"DR")+COUNTIF(#REF!,"DR")+(COUNTIF(#REF!,"DR")+COUNTIF(#REF!,"DR")+(COUNTIF(#REF!,"DR")+COUNTIF(#REF!,"DR"))))))</f>
        <v>#REF!</v>
      </c>
      <c r="N16" s="133" t="e">
        <f>IF(B16="","",COUNTIF(Juin!F23:AJ23,"CPA")+COUNTIF('Juillet '!F23:AJ23,"CPA")+(COUNTIF(#REF!,"CPA")+COUNTIF(#REF!,"CPA")+(COUNTIF(#REF!,"CPA")+COUNTIF(#REF!,"CPA")+COUNTIF(#REF!,"CPA")+COUNTIF(#REF!,"CPA")+(COUNTIF(#REF!,"CPA")+COUNTIF(#REF!,"CPA")+(COUNTIF(#REF!,"CPA")+COUNTIF(#REF!,"CPA"))))))</f>
        <v>#REF!</v>
      </c>
      <c r="O16" s="152" t="e">
        <f>IF(B16="","",COUNTIF(Juin!F23:AJ23,"AM")+COUNTIF('Juillet '!F23:AJ23,"AM")+(COUNTIF(#REF!,"AM")+COUNTIF(#REF!,"AM")+(COUNTIF(#REF!,"AM")+COUNTIF(#REF!,"AM")+COUNTIF(#REF!,"AM")+COUNTIF(#REF!,"AM")+(COUNTIF(#REF!,"AM")+COUNTIF(#REF!,"AM")+(COUNTIF(#REF!,"AM")+COUNTIF(#REF!,"AM"))))))</f>
        <v>#REF!</v>
      </c>
      <c r="P16" s="132" t="e">
        <f>IF(B16="","",COUNTIF(Juin!F23:AJ23,"GA")+COUNTIF('Juillet '!F23:AJ23,"GA")+(COUNTIF(#REF!,"GA")+COUNTIF(#REF!,"GA")+(COUNTIF(#REF!,"GA")+COUNTIF(#REF!,"GA")+COUNTIF(#REF!,"GA")+COUNTIF(#REF!,"GA")+(COUNTIF(#REF!,"GA")+COUNTIF(#REF!,"GA")+(COUNTIF(#REF!,"GA")+COUNTIF(#REF!,"GA"))))))</f>
        <v>#REF!</v>
      </c>
      <c r="Q16" s="132" t="e">
        <f>IF(B16="","",COUNTIF(Juin!F23:AJ23,"PM")+COUNTIF('Juillet '!F23:AJ23,"PM")+(COUNTIF(#REF!,"PM")+COUNTIF(#REF!,"PM")+(COUNTIF(#REF!,"PM")+COUNTIF(#REF!,"PM")+COUNTIF(#REF!,"PM")+COUNTIF(#REF!,"PM")+(COUNTIF(#REF!,"PM")+COUNTIF(#REF!,"PM")+(COUNTIF(#REF!,"PM")+COUNTIF(#REF!,"PM"))))))</f>
        <v>#REF!</v>
      </c>
      <c r="R16" s="151" t="e">
        <f>IF(B16="","",COUNTIF(Juin!F23:AJ23,"GP")+COUNTIF('Juillet '!F23:AJ23,"GP")+(COUNTIF(#REF!,"GP")+COUNTIF(#REF!,"GP")+(COUNTIF(#REF!,"GP")+COUNTIF(#REF!,"GP")+COUNTIF(#REF!,"GP")+COUNTIF(#REF!,"GP")+(COUNTIF(#REF!,"GP")+COUNTIF(#REF!,"GP")+(COUNTIF(#REF!,"GP")+COUNTIF(#REF!,"GP"))))))</f>
        <v>#REF!</v>
      </c>
      <c r="S16" s="132" t="e">
        <f>IF(B16="","",COUNTIF(Juin!F23:AJ23,"G")+COUNTIF('Juillet '!F23:AJ23,"G")+(COUNTIF(#REF!,"G")+COUNTIF(#REF!,"G")+(COUNTIF(#REF!,"G")+COUNTIF(#REF!,"G")+COUNTIF(#REF!,"G")+COUNTIF(#REF!,"G")+(COUNTIF(#REF!,"G")+COUNTIF(#REF!,"G")+(COUNTIF(#REF!,"G")+COUNTIF(#REF!,"G"))))))</f>
        <v>#REF!</v>
      </c>
      <c r="T16" s="132" t="e">
        <f>IF(B16="","",COUNTIF(Juin!F23:AJ23,"J")+COUNTIF('Juillet '!F23:AJ23,"J")+(COUNTIF(#REF!,"J")+COUNTIF(#REF!,"J")+(COUNTIF(#REF!,"J")+COUNTIF(#REF!,"J")+COUNTIF(#REF!,"J")+COUNTIF(#REF!,"J")+(COUNTIF(#REF!,"J")+COUNTIF(#REF!,"J")+(COUNTIF(#REF!,"J")+COUNTIF(#REF!,"J"))))))</f>
        <v>#REF!</v>
      </c>
      <c r="U16" s="132" t="e">
        <f>IF(B16="","",COUNTIF(Juin!F23:AJ23,"PJ")+COUNTIF('Juillet '!F23:AJ23,"PJ")+(COUNTIF(#REF!,"PJ")+COUNTIF(#REF!,"PJ")+(COUNTIF(#REF!,"PJ")+COUNTIF(#REF!,"PJ")+COUNTIF(#REF!,"PJ")+COUNTIF(#REF!,"PJ")+(COUNTIF(#REF!,"PJ")+COUNTIF(#REF!,"PJ")+(COUNTIF(#REF!,"PJ")+COUNTIF(#REF!,"PJ"))))))</f>
        <v>#REF!</v>
      </c>
      <c r="V16" s="132" t="e">
        <f>IF(B16="","",COUNTIF(Juin!F23:AJ23,"PN")+COUNTIF('Juillet '!F23:AJ23,"PN")+(COUNTIF(#REF!,"PN")+COUNTIF(#REF!,"PN")+(COUNTIF(#REF!,"PN")+COUNTIF(#REF!,"PN")+COUNTIF(#REF!,"PN")+COUNTIF(#REF!,"PN")+(COUNTIF(#REF!,"PN")+COUNTIF(#REF!,"PN")+(COUNTIF(#REF!,"PN")+COUNTIF(#REF!,"PN"))))))</f>
        <v>#REF!</v>
      </c>
      <c r="W16" s="132" t="e">
        <f>IF(B16="","",COUNTIF(Juin!F23:AJ23,"Q")+COUNTIF('Juillet '!F23:AJ23,"Q")+(COUNTIF(#REF!,"Q")+COUNTIF(#REF!,"Q")+(COUNTIF(#REF!,"Q")+COUNTIF(#REF!,"Q")+COUNTIF(#REF!,"Q")+COUNTIF(#REF!,"Q")+(COUNTIF(#REF!,"Q")+COUNTIF(#REF!,"Q")+(COUNTIF(#REF!,"Q")+COUNTIF(#REF!,"Q"))))))</f>
        <v>#REF!</v>
      </c>
      <c r="X16" s="192" t="e">
        <f ca="1">IF(B16="","",COUNTIF(Juin!F23:AK23,"A")+COUNTIF('Juillet '!F23:AK23,"A")+(COUNTIF(#REF!,"A")+COUNTIF(#REF!,"A")+(COUNTIF(#REF!,"A")+COUNTIF(#REF!,"A")+COUNTIF(#REF!,"A")+COUNTIF(#REF!,"A")+(COUNTIF(#REF!,"A")+COUNTIF(#REF!,"A")+(COUNTIF(#REF!,"A")+COUNTIF(#REF!,"A"))))))</f>
        <v>#REF!</v>
      </c>
      <c r="Y16" s="204"/>
      <c r="Z16" s="204"/>
      <c r="AA16" s="204"/>
    </row>
    <row r="17" spans="1:29" ht="15.75" thickBot="1" x14ac:dyDescent="0.3">
      <c r="A17" s="206"/>
      <c r="B17" s="159"/>
      <c r="C17" s="3"/>
      <c r="D17" s="13" t="s">
        <v>5</v>
      </c>
      <c r="E17" s="18">
        <f t="shared" si="0"/>
        <v>43586</v>
      </c>
      <c r="F17" s="19">
        <f t="shared" si="1"/>
        <v>43616</v>
      </c>
      <c r="H17" s="164" t="str">
        <f>IF(B17="","",Juin!C24+'Juillet '!C24+#REF!+#REF!+#REF!+#REF!+#REF!+#REF!+#REF!+#REF!+#REF!+#REF!)</f>
        <v/>
      </c>
      <c r="I17" s="165" t="str">
        <f>IF(B17="","",Juin!D24+'Juillet '!D24+#REF!+#REF!+#REF!+#REF!+#REF!+#REF!+#REF!+#REF!+#REF!+#REF!)</f>
        <v/>
      </c>
      <c r="J17" s="165" t="str">
        <f>IF(B17="","",Juin!E24+'Juillet '!E24+#REF!+#REF!+#REF!+#REF!+#REF!+#REF!+#REF!+#REF!+#REF!+#REF!)</f>
        <v/>
      </c>
      <c r="K17" s="165" t="str">
        <f>IF(B17="","",COUNTIF(Juin!F24:AJ24,"ND")+COUNTIF('Juillet '!F24:AJ24,"ND")+(COUNTIF(#REF!,"ND")+COUNTIF(#REF!,"ND")+(COUNTIF(#REF!,"ND")+COUNTIF(#REF!,"ND")+COUNTIF(#REF!,"ND")+COUNTIF(#REF!,"ND")+(COUNTIF(#REF!,"ND")+COUNTIF(#REF!,"ND")+(COUNTIF(#REF!,"ND")+COUNTIF(#REF!,"ND"))))))</f>
        <v/>
      </c>
      <c r="L17" s="165" t="str">
        <f>IF(B17="","",COUNTIF(Juin!F24:AJ24,"F")+COUNTIF('Juillet '!F24:AJ24,"F")+(COUNTIF(#REF!,"F")+COUNTIF(#REF!,"F")+(COUNTIF(#REF!,"F")+COUNTIF(#REF!,"F")+COUNTIF(#REF!,"F")+COUNTIF(#REF!,"F")+(COUNTIF(#REF!,"F")+COUNTIF(#REF!,"F")+(COUNTIF(#REF!,"F")+COUNTIF(#REF!,"F"))))))</f>
        <v/>
      </c>
      <c r="M17" s="165" t="str">
        <f>IF(B17="","",COUNTIF(Juin!F24:AJ24,"DR")+COUNTIF('Juillet '!F24:AJ24,"DR")+(COUNTIF(#REF!,"DR")+COUNTIF(#REF!,"DR")+(COUNTIF(#REF!,"DR")+COUNTIF(#REF!,"DR")+COUNTIF(#REF!,"DR")+COUNTIF(#REF!,"DR")+(COUNTIF(#REF!,"DR")+COUNTIF(#REF!,"DR")+(COUNTIF(#REF!,"DR")+COUNTIF(#REF!,"DR"))))))</f>
        <v/>
      </c>
      <c r="N17" s="166" t="str">
        <f>IF(B17="","",COUNTIF(Juin!F24:AJ24,"CPA")+COUNTIF('Juillet '!F24:AJ24,"CPA")+(COUNTIF(#REF!,"CPA")+COUNTIF(#REF!,"CPA")+(COUNTIF(#REF!,"CPA")+COUNTIF(#REF!,"CPA")+COUNTIF(#REF!,"CPA")+COUNTIF(#REF!,"CPA")+(COUNTIF(#REF!,"CPA")+COUNTIF(#REF!,"CPA")+(COUNTIF(#REF!,"CPA")+COUNTIF(#REF!,"CPA"))))))</f>
        <v/>
      </c>
      <c r="O17" s="167" t="str">
        <f>IF(B17="","",COUNTIF(Juin!F24:AJ24,"AM")+COUNTIF('Juillet '!F24:AJ24,"AM")+(COUNTIF(#REF!,"AM")+COUNTIF(#REF!,"AM")+(COUNTIF(#REF!,"AM")+COUNTIF(#REF!,"AM")+COUNTIF(#REF!,"AM")+COUNTIF(#REF!,"AM")+(COUNTIF(#REF!,"AM")+COUNTIF(#REF!,"AM")+(COUNTIF(#REF!,"AM")+COUNTIF(#REF!,"AM"))))))</f>
        <v/>
      </c>
      <c r="P17" s="165" t="str">
        <f>IF(B17="","",COUNTIF(Juin!F24:AJ24,"GA")+COUNTIF('Juillet '!F24:AJ24,"GA")+(COUNTIF(#REF!,"GA")+COUNTIF(#REF!,"GA")+(COUNTIF(#REF!,"GA")+COUNTIF(#REF!,"GA")+COUNTIF(#REF!,"GA")+COUNTIF(#REF!,"GA")+(COUNTIF(#REF!,"GA")+COUNTIF(#REF!,"GA")+(COUNTIF(#REF!,"GA")+COUNTIF(#REF!,"GA"))))))</f>
        <v/>
      </c>
      <c r="Q17" s="165" t="str">
        <f>IF(B17="","",COUNTIF(Juin!F24:AJ24,"PM")+COUNTIF('Juillet '!F24:AJ24,"PM")+(COUNTIF(#REF!,"PM")+COUNTIF(#REF!,"PM")+(COUNTIF(#REF!,"PM")+COUNTIF(#REF!,"PM")+COUNTIF(#REF!,"PM")+COUNTIF(#REF!,"PM")+(COUNTIF(#REF!,"PM")+COUNTIF(#REF!,"PM")+(COUNTIF(#REF!,"PM")+COUNTIF(#REF!,"PM"))))))</f>
        <v/>
      </c>
      <c r="R17" s="168" t="str">
        <f>IF(B17="","",COUNTIF(Juin!F24:AJ24,"GP")+COUNTIF('Juillet '!F24:AJ24,"GP")+(COUNTIF(#REF!,"GP")+COUNTIF(#REF!,"GP")+(COUNTIF(#REF!,"GP")+COUNTIF(#REF!,"GP")+COUNTIF(#REF!,"GP")+COUNTIF(#REF!,"GP")+(COUNTIF(#REF!,"GP")+COUNTIF(#REF!,"GP")+(COUNTIF(#REF!,"GP")+COUNTIF(#REF!,"GP"))))))</f>
        <v/>
      </c>
      <c r="S17" s="165" t="str">
        <f>IF(B17="","",COUNTIF(Juin!F24:AJ24,"G")+COUNTIF('Juillet '!F24:AJ24,"G")+(COUNTIF(#REF!,"G")+COUNTIF(#REF!,"G")+(COUNTIF(#REF!,"G")+COUNTIF(#REF!,"G")+COUNTIF(#REF!,"G")+COUNTIF(#REF!,"G")+(COUNTIF(#REF!,"G")+COUNTIF(#REF!,"G")+(COUNTIF(#REF!,"G")+COUNTIF(#REF!,"G"))))))</f>
        <v/>
      </c>
      <c r="T17" s="165" t="str">
        <f>IF(B17="","",COUNTIF(Juin!F24:AJ24,"J")+COUNTIF('Juillet '!F24:AJ24,"J")+(COUNTIF(#REF!,"J")+COUNTIF(#REF!,"J")+(COUNTIF(#REF!,"J")+COUNTIF(#REF!,"J")+COUNTIF(#REF!,"J")+COUNTIF(#REF!,"J")+(COUNTIF(#REF!,"J")+COUNTIF(#REF!,"J")+(COUNTIF(#REF!,"J")+COUNTIF(#REF!,"J"))))))</f>
        <v/>
      </c>
      <c r="U17" s="165" t="str">
        <f>IF(B17="","",COUNTIF(Juin!F24:AJ24,"PJ")+COUNTIF('Juillet '!F24:AJ24,"PJ")+(COUNTIF(#REF!,"PJ")+COUNTIF(#REF!,"PJ")+(COUNTIF(#REF!,"PJ")+COUNTIF(#REF!,"PJ")+COUNTIF(#REF!,"PJ")+COUNTIF(#REF!,"PJ")+(COUNTIF(#REF!,"PJ")+COUNTIF(#REF!,"PJ")+(COUNTIF(#REF!,"PJ")+COUNTIF(#REF!,"PJ"))))))</f>
        <v/>
      </c>
      <c r="V17" s="165" t="str">
        <f>IF(B17="","",COUNTIF(Juin!F24:AJ24,"PN")+COUNTIF('Juillet '!F24:AJ24,"PN")+(COUNTIF(#REF!,"PN")+COUNTIF(#REF!,"PN")+(COUNTIF(#REF!,"PN")+COUNTIF(#REF!,"PN")+COUNTIF(#REF!,"PN")+COUNTIF(#REF!,"PN")+(COUNTIF(#REF!,"PN")+COUNTIF(#REF!,"PN")+(COUNTIF(#REF!,"PN")+COUNTIF(#REF!,"PN"))))))</f>
        <v/>
      </c>
      <c r="W17" s="165" t="str">
        <f>IF(B17="","",COUNTIF(Juin!F24:AJ24,"Q")+COUNTIF('Juillet '!F24:AJ24,"Q")+(COUNTIF(#REF!,"Q")+COUNTIF(#REF!,"Q")+(COUNTIF(#REF!,"Q")+COUNTIF(#REF!,"Q")+COUNTIF(#REF!,"Q")+COUNTIF(#REF!,"Q")+(COUNTIF(#REF!,"Q")+COUNTIF(#REF!,"Q")+(COUNTIF(#REF!,"Q")+COUNTIF(#REF!,"Q"))))))</f>
        <v/>
      </c>
      <c r="X17" s="188" t="str">
        <f>IF(B17="","",COUNTIF(Juin!F24:AK24,"A")+COUNTIF('Juillet '!F24:AK24,"A")+(COUNTIF(#REF!,"A")+COUNTIF(#REF!,"A")+(COUNTIF(#REF!,"A")+COUNTIF(#REF!,"A")+COUNTIF(#REF!,"A")+COUNTIF(#REF!,"A")+(COUNTIF(#REF!,"A")+COUNTIF(#REF!,"A")+(COUNTIF(#REF!,"A")+COUNTIF(#REF!,"A"))))))</f>
        <v/>
      </c>
      <c r="Y17" s="204"/>
      <c r="Z17" s="204"/>
      <c r="AA17" s="204"/>
    </row>
    <row r="18" spans="1:29" x14ac:dyDescent="0.25">
      <c r="A18" s="206"/>
      <c r="B18" s="159"/>
      <c r="C18" s="27"/>
      <c r="D18" s="27"/>
      <c r="E18" s="28"/>
      <c r="F18" s="28"/>
      <c r="G18" s="27"/>
      <c r="H18" s="131" t="str">
        <f>IF(B18="","",Juin!C25+'Juillet '!C25+#REF!+#REF!+#REF!+#REF!+#REF!+#REF!+#REF!+#REF!+#REF!+#REF!)</f>
        <v/>
      </c>
      <c r="I18" s="132" t="str">
        <f>IF(B18="","",Juin!D25+'Juillet '!D25+#REF!+#REF!+#REF!+#REF!+#REF!+#REF!+#REF!+#REF!+#REF!+#REF!)</f>
        <v/>
      </c>
      <c r="J18" s="132" t="str">
        <f>IF(B18="","",Juin!E25+'Juillet '!E25+#REF!+#REF!+#REF!+#REF!+#REF!+#REF!+#REF!+#REF!+#REF!+#REF!)</f>
        <v/>
      </c>
      <c r="K18" s="132" t="str">
        <f>IF(B18="","",COUNTIF(Juin!F25:AJ25,"ND")+COUNTIF('Juillet '!F25:AJ25,"ND")+(COUNTIF(#REF!,"ND")+COUNTIF(#REF!,"ND")+(COUNTIF(#REF!,"ND")+COUNTIF(#REF!,"ND")+COUNTIF(#REF!,"ND")+COUNTIF(#REF!,"ND")+(COUNTIF(#REF!,"ND")+COUNTIF(#REF!,"ND")+(COUNTIF(#REF!,"ND")+COUNTIF(#REF!,"ND"))))))</f>
        <v/>
      </c>
      <c r="L18" s="132" t="str">
        <f>IF(B18="","",COUNTIF(Juin!F25:AJ25,"F")+COUNTIF('Juillet '!F25:AJ25,"F")+(COUNTIF(#REF!,"F")+COUNTIF(#REF!,"F")+(COUNTIF(#REF!,"F")+COUNTIF(#REF!,"F")+COUNTIF(#REF!,"F")+COUNTIF(#REF!,"F")+(COUNTIF(#REF!,"F")+COUNTIF(#REF!,"F")+(COUNTIF(#REF!,"F")+COUNTIF(#REF!,"F"))))))</f>
        <v/>
      </c>
      <c r="M18" s="132" t="str">
        <f>IF(B18="","",COUNTIF(Juin!F25:AJ25,"DR")+COUNTIF('Juillet '!F25:AJ25,"DR")+(COUNTIF(#REF!,"DR")+COUNTIF(#REF!,"DR")+(COUNTIF(#REF!,"DR")+COUNTIF(#REF!,"DR")+COUNTIF(#REF!,"DR")+COUNTIF(#REF!,"DR")+(COUNTIF(#REF!,"DR")+COUNTIF(#REF!,"DR")+(COUNTIF(#REF!,"DR")+COUNTIF(#REF!,"DR"))))))</f>
        <v/>
      </c>
      <c r="N18" s="133" t="str">
        <f>IF(B18="","",COUNTIF(Juin!F25:AJ25,"CPA")+COUNTIF('Juillet '!F25:AJ25,"CPA")+(COUNTIF(#REF!,"CPA")+COUNTIF(#REF!,"CPA")+(COUNTIF(#REF!,"CPA")+COUNTIF(#REF!,"CPA")+COUNTIF(#REF!,"CPA")+COUNTIF(#REF!,"CPA")+(COUNTIF(#REF!,"CPA")+COUNTIF(#REF!,"CPA")+(COUNTIF(#REF!,"CPA")+COUNTIF(#REF!,"CPA"))))))</f>
        <v/>
      </c>
      <c r="O18" s="152" t="str">
        <f>IF(B18="","",COUNTIF(Juin!F25:AJ25,"AM")+COUNTIF('Juillet '!F25:AJ25,"AM")+(COUNTIF(#REF!,"AM")+COUNTIF(#REF!,"AM")+(COUNTIF(#REF!,"AM")+COUNTIF(#REF!,"AM")+COUNTIF(#REF!,"AM")+COUNTIF(#REF!,"AM")+(COUNTIF(#REF!,"AM")+COUNTIF(#REF!,"AM")+(COUNTIF(#REF!,"AM")+COUNTIF(#REF!,"AM"))))))</f>
        <v/>
      </c>
      <c r="P18" s="132" t="str">
        <f>IF(B18="","",COUNTIF(Juin!F25:AJ25,"GA")+COUNTIF('Juillet '!F25:AJ25,"GA")+(COUNTIF(#REF!,"GA")+COUNTIF(#REF!,"GA")+(COUNTIF(#REF!,"GA")+COUNTIF(#REF!,"GA")+COUNTIF(#REF!,"GA")+COUNTIF(#REF!,"GA")+(COUNTIF(#REF!,"GA")+COUNTIF(#REF!,"GA")+(COUNTIF(#REF!,"GA")+COUNTIF(#REF!,"GA"))))))</f>
        <v/>
      </c>
      <c r="Q18" s="132" t="str">
        <f>IF(B18="","",COUNTIF(Juin!F25:AJ25,"PM")+COUNTIF('Juillet '!F25:AJ25,"PM")+(COUNTIF(#REF!,"PM")+COUNTIF(#REF!,"PM")+(COUNTIF(#REF!,"PM")+COUNTIF(#REF!,"PM")+COUNTIF(#REF!,"PM")+COUNTIF(#REF!,"PM")+(COUNTIF(#REF!,"PM")+COUNTIF(#REF!,"PM")+(COUNTIF(#REF!,"PM")+COUNTIF(#REF!,"PM"))))))</f>
        <v/>
      </c>
      <c r="R18" s="151" t="str">
        <f>IF(B18="","",COUNTIF(Juin!F25:AJ25,"GP")+COUNTIF('Juillet '!F25:AJ25,"GP")+(COUNTIF(#REF!,"GP")+COUNTIF(#REF!,"GP")+(COUNTIF(#REF!,"GP")+COUNTIF(#REF!,"GP")+COUNTIF(#REF!,"GP")+COUNTIF(#REF!,"GP")+(COUNTIF(#REF!,"GP")+COUNTIF(#REF!,"GP")+(COUNTIF(#REF!,"GP")+COUNTIF(#REF!,"GP"))))))</f>
        <v/>
      </c>
      <c r="S18" s="132" t="str">
        <f>IF(B18="","",COUNTIF(Juin!F25:AJ25,"G")+COUNTIF('Juillet '!F25:AJ25,"G")+(COUNTIF(#REF!,"G")+COUNTIF(#REF!,"G")+(COUNTIF(#REF!,"G")+COUNTIF(#REF!,"G")+COUNTIF(#REF!,"G")+COUNTIF(#REF!,"G")+(COUNTIF(#REF!,"G")+COUNTIF(#REF!,"G")+(COUNTIF(#REF!,"G")+COUNTIF(#REF!,"G"))))))</f>
        <v/>
      </c>
      <c r="T18" s="132" t="str">
        <f>IF(B18="","",COUNTIF(Juin!F25:AJ25,"J")+COUNTIF('Juillet '!F25:AJ25,"J")+(COUNTIF(#REF!,"J")+COUNTIF(#REF!,"J")+(COUNTIF(#REF!,"J")+COUNTIF(#REF!,"J")+COUNTIF(#REF!,"J")+COUNTIF(#REF!,"J")+(COUNTIF(#REF!,"J")+COUNTIF(#REF!,"J")+(COUNTIF(#REF!,"J")+COUNTIF(#REF!,"J"))))))</f>
        <v/>
      </c>
      <c r="U18" s="132" t="str">
        <f>IF(B18="","",COUNTIF(Juin!F25:AJ25,"PJ")+COUNTIF('Juillet '!F25:AJ25,"PJ")+(COUNTIF(#REF!,"PJ")+COUNTIF(#REF!,"PJ")+(COUNTIF(#REF!,"PJ")+COUNTIF(#REF!,"PJ")+COUNTIF(#REF!,"PJ")+COUNTIF(#REF!,"PJ")+(COUNTIF(#REF!,"PJ")+COUNTIF(#REF!,"PJ")+(COUNTIF(#REF!,"PJ")+COUNTIF(#REF!,"PJ"))))))</f>
        <v/>
      </c>
      <c r="V18" s="132" t="str">
        <f>IF(B18="","",COUNTIF(Juin!F25:AJ25,"PN")+COUNTIF('Juillet '!F25:AJ25,"PN")+(COUNTIF(#REF!,"PN")+COUNTIF(#REF!,"PN")+(COUNTIF(#REF!,"PN")+COUNTIF(#REF!,"PN")+COUNTIF(#REF!,"PN")+COUNTIF(#REF!,"PN")+(COUNTIF(#REF!,"PN")+COUNTIF(#REF!,"PN")+(COUNTIF(#REF!,"PN")+COUNTIF(#REF!,"PN"))))))</f>
        <v/>
      </c>
      <c r="W18" s="132" t="str">
        <f>IF(B18="","",COUNTIF(Juin!F25:AJ25,"Q")+COUNTIF('Juillet '!F25:AJ25,"Q")+(COUNTIF(#REF!,"Q")+COUNTIF(#REF!,"Q")+(COUNTIF(#REF!,"Q")+COUNTIF(#REF!,"Q")+COUNTIF(#REF!,"Q")+COUNTIF(#REF!,"Q")+(COUNTIF(#REF!,"Q")+COUNTIF(#REF!,"Q")+(COUNTIF(#REF!,"Q")+COUNTIF(#REF!,"Q"))))))</f>
        <v/>
      </c>
      <c r="X18" s="133" t="str">
        <f>IF(B18="","",COUNTIF(Juin!F25:AK25,"A")+COUNTIF('Juillet '!F25:AK25,"A")+(COUNTIF(#REF!,"A")+COUNTIF(#REF!,"A")+(COUNTIF(#REF!,"A")+COUNTIF(#REF!,"A")+COUNTIF(#REF!,"A")+COUNTIF(#REF!,"A")+(COUNTIF(#REF!,"A")+COUNTIF(#REF!,"A")+(COUNTIF(#REF!,"A")+COUNTIF(#REF!,"A"))))))</f>
        <v/>
      </c>
      <c r="Y18" s="204"/>
      <c r="Z18" s="204"/>
      <c r="AA18" s="204"/>
    </row>
    <row r="19" spans="1:29" x14ac:dyDescent="0.25">
      <c r="A19" s="206"/>
      <c r="B19" s="34" t="s">
        <v>95</v>
      </c>
      <c r="H19" s="164" t="e">
        <f>IF(B19="","",Juin!C26+'Juillet '!C26+#REF!+#REF!+#REF!+#REF!+#REF!+#REF!+#REF!+#REF!+#REF!+#REF!)</f>
        <v>#REF!</v>
      </c>
      <c r="I19" s="165" t="e">
        <f>IF(B19="","",Juin!D26+'Juillet '!D26+#REF!+#REF!+#REF!+#REF!+#REF!+#REF!+#REF!+#REF!+#REF!+#REF!)</f>
        <v>#REF!</v>
      </c>
      <c r="J19" s="165" t="e">
        <f>IF(B19="","",Juin!E26+'Juillet '!E26+#REF!+#REF!+#REF!+#REF!+#REF!+#REF!+#REF!+#REF!+#REF!+#REF!)</f>
        <v>#REF!</v>
      </c>
      <c r="K19" s="165" t="e">
        <f>IF(B19="","",COUNTIF(Juin!F26:AJ26,"ND")+COUNTIF('Juillet '!F26:AJ26,"ND")+(COUNTIF(#REF!,"ND")+COUNTIF(#REF!,"ND")+(COUNTIF(#REF!,"ND")+COUNTIF(#REF!,"ND")+COUNTIF(#REF!,"ND")+COUNTIF(#REF!,"ND")+(COUNTIF(#REF!,"ND")+COUNTIF(#REF!,"ND")+(COUNTIF(#REF!,"ND")+COUNTIF(#REF!,"ND"))))))</f>
        <v>#REF!</v>
      </c>
      <c r="L19" s="165" t="e">
        <f>IF(B19="","",COUNTIF(Juin!F26:AJ26,"F")+COUNTIF('Juillet '!F26:AJ26,"F")+(COUNTIF(#REF!,"F")+COUNTIF(#REF!,"F")+(COUNTIF(#REF!,"F")+COUNTIF(#REF!,"F")+COUNTIF(#REF!,"F")+COUNTIF(#REF!,"F")+(COUNTIF(#REF!,"F")+COUNTIF(#REF!,"F")+(COUNTIF(#REF!,"F")+COUNTIF(#REF!,"F"))))))</f>
        <v>#REF!</v>
      </c>
      <c r="M19" s="165" t="e">
        <f>IF(B19="","",COUNTIF(Juin!F26:AJ26,"DR")+COUNTIF('Juillet '!F26:AJ26,"DR")+(COUNTIF(#REF!,"DR")+COUNTIF(#REF!,"DR")+(COUNTIF(#REF!,"DR")+COUNTIF(#REF!,"DR")+COUNTIF(#REF!,"DR")+COUNTIF(#REF!,"DR")+(COUNTIF(#REF!,"DR")+COUNTIF(#REF!,"DR")+(COUNTIF(#REF!,"DR")+COUNTIF(#REF!,"DR"))))))</f>
        <v>#REF!</v>
      </c>
      <c r="N19" s="166" t="e">
        <f>IF(B19="","",COUNTIF(Juin!F26:AJ26,"CPA")+COUNTIF('Juillet '!F26:AJ26,"CPA")+(COUNTIF(#REF!,"CPA")+COUNTIF(#REF!,"CPA")+(COUNTIF(#REF!,"CPA")+COUNTIF(#REF!,"CPA")+COUNTIF(#REF!,"CPA")+COUNTIF(#REF!,"CPA")+(COUNTIF(#REF!,"CPA")+COUNTIF(#REF!,"CPA")+(COUNTIF(#REF!,"CPA")+COUNTIF(#REF!,"CPA"))))))</f>
        <v>#REF!</v>
      </c>
      <c r="O19" s="167" t="e">
        <f>IF(B19="","",COUNTIF(Juin!F26:AJ26,"AM")+COUNTIF('Juillet '!F26:AJ26,"AM")+(COUNTIF(#REF!,"AM")+COUNTIF(#REF!,"AM")+(COUNTIF(#REF!,"AM")+COUNTIF(#REF!,"AM")+COUNTIF(#REF!,"AM")+COUNTIF(#REF!,"AM")+(COUNTIF(#REF!,"AM")+COUNTIF(#REF!,"AM")+(COUNTIF(#REF!,"AM")+COUNTIF(#REF!,"AM"))))))</f>
        <v>#REF!</v>
      </c>
      <c r="P19" s="165" t="e">
        <f>IF(B19="","",COUNTIF(Juin!F26:AJ26,"GA")+COUNTIF('Juillet '!F26:AJ26,"GA")+(COUNTIF(#REF!,"GA")+COUNTIF(#REF!,"GA")+(COUNTIF(#REF!,"GA")+COUNTIF(#REF!,"GA")+COUNTIF(#REF!,"GA")+COUNTIF(#REF!,"GA")+(COUNTIF(#REF!,"GA")+COUNTIF(#REF!,"GA")+(COUNTIF(#REF!,"GA")+COUNTIF(#REF!,"GA"))))))</f>
        <v>#REF!</v>
      </c>
      <c r="Q19" s="165" t="e">
        <f>IF(B19="","",COUNTIF(Juin!F26:AJ26,"PM")+COUNTIF('Juillet '!F26:AJ26,"PM")+(COUNTIF(#REF!,"PM")+COUNTIF(#REF!,"PM")+(COUNTIF(#REF!,"PM")+COUNTIF(#REF!,"PM")+COUNTIF(#REF!,"PM")+COUNTIF(#REF!,"PM")+(COUNTIF(#REF!,"PM")+COUNTIF(#REF!,"PM")+(COUNTIF(#REF!,"PM")+COUNTIF(#REF!,"PM"))))))</f>
        <v>#REF!</v>
      </c>
      <c r="R19" s="168" t="e">
        <f>IF(B19="","",COUNTIF(Juin!F26:AJ26,"GP")+COUNTIF('Juillet '!F26:AJ26,"GP")+(COUNTIF(#REF!,"GP")+COUNTIF(#REF!,"GP")+(COUNTIF(#REF!,"GP")+COUNTIF(#REF!,"GP")+COUNTIF(#REF!,"GP")+COUNTIF(#REF!,"GP")+(COUNTIF(#REF!,"GP")+COUNTIF(#REF!,"GP")+(COUNTIF(#REF!,"GP")+COUNTIF(#REF!,"GP"))))))</f>
        <v>#REF!</v>
      </c>
      <c r="S19" s="165" t="e">
        <f>IF(B19="","",COUNTIF(Juin!F26:AJ26,"G")+COUNTIF('Juillet '!F26:AJ26,"G")+(COUNTIF(#REF!,"G")+COUNTIF(#REF!,"G")+(COUNTIF(#REF!,"G")+COUNTIF(#REF!,"G")+COUNTIF(#REF!,"G")+COUNTIF(#REF!,"G")+(COUNTIF(#REF!,"G")+COUNTIF(#REF!,"G")+(COUNTIF(#REF!,"G")+COUNTIF(#REF!,"G"))))))</f>
        <v>#REF!</v>
      </c>
      <c r="T19" s="165" t="e">
        <f>IF(B19="","",COUNTIF(Juin!F26:AJ26,"J")+COUNTIF('Juillet '!F26:AJ26,"J")+(COUNTIF(#REF!,"J")+COUNTIF(#REF!,"J")+(COUNTIF(#REF!,"J")+COUNTIF(#REF!,"J")+COUNTIF(#REF!,"J")+COUNTIF(#REF!,"J")+(COUNTIF(#REF!,"J")+COUNTIF(#REF!,"J")+(COUNTIF(#REF!,"J")+COUNTIF(#REF!,"J"))))))</f>
        <v>#REF!</v>
      </c>
      <c r="U19" s="165" t="e">
        <f>IF(B19="","",COUNTIF(Juin!F26:AJ26,"PJ")+COUNTIF('Juillet '!F26:AJ26,"PJ")+(COUNTIF(#REF!,"PJ")+COUNTIF(#REF!,"PJ")+(COUNTIF(#REF!,"PJ")+COUNTIF(#REF!,"PJ")+COUNTIF(#REF!,"PJ")+COUNTIF(#REF!,"PJ")+(COUNTIF(#REF!,"PJ")+COUNTIF(#REF!,"PJ")+(COUNTIF(#REF!,"PJ")+COUNTIF(#REF!,"PJ"))))))</f>
        <v>#REF!</v>
      </c>
      <c r="V19" s="165" t="e">
        <f>IF(B19="","",COUNTIF(Juin!F26:AJ26,"PN")+COUNTIF('Juillet '!F26:AJ26,"PN")+(COUNTIF(#REF!,"PN")+COUNTIF(#REF!,"PN")+(COUNTIF(#REF!,"PN")+COUNTIF(#REF!,"PN")+COUNTIF(#REF!,"PN")+COUNTIF(#REF!,"PN")+(COUNTIF(#REF!,"PN")+COUNTIF(#REF!,"PN")+(COUNTIF(#REF!,"PN")+COUNTIF(#REF!,"PN"))))))</f>
        <v>#REF!</v>
      </c>
      <c r="W19" s="165" t="e">
        <f>IF(B19="","",COUNTIF(Juin!F26:AJ26,"Q")+COUNTIF('Juillet '!F26:AJ26,"Q")+(COUNTIF(#REF!,"Q")+COUNTIF(#REF!,"Q")+(COUNTIF(#REF!,"Q")+COUNTIF(#REF!,"Q")+COUNTIF(#REF!,"Q")+COUNTIF(#REF!,"Q")+(COUNTIF(#REF!,"Q")+COUNTIF(#REF!,"Q")+(COUNTIF(#REF!,"Q")+COUNTIF(#REF!,"Q"))))))</f>
        <v>#REF!</v>
      </c>
      <c r="X19" s="188" t="e">
        <f ca="1">IF(B19="","",COUNTIF(Juin!F26:AK26,"A")+COUNTIF('Juillet '!F26:AK26,"A")+(COUNTIF(#REF!,"A")+COUNTIF(#REF!,"A")+(COUNTIF(#REF!,"A")+COUNTIF(#REF!,"A")+COUNTIF(#REF!,"A")+COUNTIF(#REF!,"A")+(COUNTIF(#REF!,"A")+COUNTIF(#REF!,"A")+(COUNTIF(#REF!,"A")+COUNTIF(#REF!,"A"))))))</f>
        <v>#REF!</v>
      </c>
      <c r="Y19" s="204"/>
      <c r="Z19" s="204"/>
      <c r="AA19" s="204"/>
    </row>
    <row r="20" spans="1:29" ht="15.75" thickBot="1" x14ac:dyDescent="0.3">
      <c r="A20" s="206"/>
      <c r="B20" s="158" t="s">
        <v>96</v>
      </c>
      <c r="C20" s="30"/>
      <c r="D20" s="30"/>
      <c r="E20" s="31"/>
      <c r="F20" s="31"/>
      <c r="G20" s="32"/>
      <c r="H20" s="134" t="e">
        <f>IF(B20="","",Juin!C27+'Juillet '!C27+#REF!+#REF!+#REF!+#REF!+#REF!+#REF!+#REF!+#REF!+#REF!+#REF!)</f>
        <v>#REF!</v>
      </c>
      <c r="I20" s="70" t="e">
        <f>IF(B20="","",Juin!D27+'Juillet '!D27+#REF!+#REF!+#REF!+#REF!+#REF!+#REF!+#REF!+#REF!+#REF!+#REF!)</f>
        <v>#REF!</v>
      </c>
      <c r="J20" s="135" t="e">
        <f>IF(B20="","",Juin!E27+'Juillet '!E27+#REF!+#REF!+#REF!+#REF!+#REF!+#REF!+#REF!+#REF!+#REF!+#REF!)</f>
        <v>#REF!</v>
      </c>
      <c r="K20" s="135" t="e">
        <f>IF(B20="","",COUNTIF(Juin!F27:AJ27,"ND")+COUNTIF('Juillet '!F27:AJ27,"ND")+(COUNTIF(#REF!,"ND")+COUNTIF(#REF!,"ND")+(COUNTIF(#REF!,"ND")+COUNTIF(#REF!,"ND")+COUNTIF(#REF!,"ND")+COUNTIF(#REF!,"ND")+(COUNTIF(#REF!,"ND")+COUNTIF(#REF!,"ND")+(COUNTIF(#REF!,"ND")+COUNTIF(#REF!,"ND"))))))</f>
        <v>#REF!</v>
      </c>
      <c r="L20" s="135" t="e">
        <f>IF(B20="","",COUNTIF(Juin!F27:AJ27,"F")+COUNTIF('Juillet '!F27:AJ27,"F")+(COUNTIF(#REF!,"F")+COUNTIF(#REF!,"F")+(COUNTIF(#REF!,"F")+COUNTIF(#REF!,"F")+COUNTIF(#REF!,"F")+COUNTIF(#REF!,"F")+(COUNTIF(#REF!,"F")+COUNTIF(#REF!,"F")+(COUNTIF(#REF!,"F")+COUNTIF(#REF!,"F"))))))</f>
        <v>#REF!</v>
      </c>
      <c r="M20" s="136" t="e">
        <f>IF(B20="","",COUNTIF(Juin!F27:AJ27,"DR")+COUNTIF('Juillet '!F27:AJ27,"DR")+(COUNTIF(#REF!,"DR")+COUNTIF(#REF!,"DR")+(COUNTIF(#REF!,"DR")+COUNTIF(#REF!,"DR")+COUNTIF(#REF!,"DR")+COUNTIF(#REF!,"DR")+(COUNTIF(#REF!,"DR")+COUNTIF(#REF!,"DR")+(COUNTIF(#REF!,"DR")+COUNTIF(#REF!,"DR"))))))</f>
        <v>#REF!</v>
      </c>
      <c r="N20" s="155" t="e">
        <f>IF(B20="","",COUNTIF(Juin!F27:AJ27,"CPA")+COUNTIF('Juillet '!F27:AJ27,"CPA")+(COUNTIF(#REF!,"CPA")+COUNTIF(#REF!,"CPA")+(COUNTIF(#REF!,"CPA")+COUNTIF(#REF!,"CPA")+COUNTIF(#REF!,"CPA")+COUNTIF(#REF!,"CPA")+(COUNTIF(#REF!,"CPA")+COUNTIF(#REF!,"CPA")+(COUNTIF(#REF!,"CPA")+COUNTIF(#REF!,"CPA"))))))</f>
        <v>#REF!</v>
      </c>
      <c r="O20" s="153" t="e">
        <f>IF(B20="","",COUNTIF(Juin!F27:AJ27,"AM")+COUNTIF('Juillet '!F27:AJ27,"AM")+(COUNTIF(#REF!,"AM")+COUNTIF(#REF!,"AM")+(COUNTIF(#REF!,"AM")+COUNTIF(#REF!,"AM")+COUNTIF(#REF!,"AM")+COUNTIF(#REF!,"AM")+(COUNTIF(#REF!,"AM")+COUNTIF(#REF!,"AM")+(COUNTIF(#REF!,"AM")+COUNTIF(#REF!,"AM"))))))</f>
        <v>#REF!</v>
      </c>
      <c r="P20" s="136" t="e">
        <f>IF(B20="","",COUNTIF(Juin!F27:AJ27,"GA")+COUNTIF('Juillet '!F27:AJ27,"GA")+(COUNTIF(#REF!,"GA")+COUNTIF(#REF!,"GA")+(COUNTIF(#REF!,"GA")+COUNTIF(#REF!,"GA")+COUNTIF(#REF!,"GA")+COUNTIF(#REF!,"GA")+(COUNTIF(#REF!,"GA")+COUNTIF(#REF!,"GA")+(COUNTIF(#REF!,"GA")+COUNTIF(#REF!,"GA"))))))</f>
        <v>#REF!</v>
      </c>
      <c r="Q20" s="136" t="e">
        <f>IF(B20="","",COUNTIF(Juin!F27:AJ27,"PM")+COUNTIF('Juillet '!F27:AJ27,"PM")+(COUNTIF(#REF!,"PM")+COUNTIF(#REF!,"PM")+(COUNTIF(#REF!,"PM")+COUNTIF(#REF!,"PM")+COUNTIF(#REF!,"PM")+COUNTIF(#REF!,"PM")+(COUNTIF(#REF!,"PM")+COUNTIF(#REF!,"PM")+(COUNTIF(#REF!,"PM")+COUNTIF(#REF!,"PM"))))))</f>
        <v>#REF!</v>
      </c>
      <c r="R20" s="154" t="e">
        <f>IF(B20="","",COUNTIF(Juin!F27:AJ27,"GP")+COUNTIF('Juillet '!F27:AJ27,"GP")+(COUNTIF(#REF!,"GP")+COUNTIF(#REF!,"GP")+(COUNTIF(#REF!,"GP")+COUNTIF(#REF!,"GP")+COUNTIF(#REF!,"GP")+COUNTIF(#REF!,"GP")+(COUNTIF(#REF!,"GP")+COUNTIF(#REF!,"GP")+(COUNTIF(#REF!,"GP")+COUNTIF(#REF!,"GP"))))))</f>
        <v>#REF!</v>
      </c>
      <c r="S20" s="136" t="e">
        <f>IF(B20="","",COUNTIF(Juin!F27:AJ27,"G")+COUNTIF('Juillet '!F27:AJ27,"G")+(COUNTIF(#REF!,"G")+COUNTIF(#REF!,"G")+(COUNTIF(#REF!,"G")+COUNTIF(#REF!,"G")+COUNTIF(#REF!,"G")+COUNTIF(#REF!,"G")+(COUNTIF(#REF!,"G")+COUNTIF(#REF!,"G")+(COUNTIF(#REF!,"G")+COUNTIF(#REF!,"G"))))))</f>
        <v>#REF!</v>
      </c>
      <c r="T20" s="136" t="e">
        <f>IF(B20="","",COUNTIF(Juin!F27:AJ27,"J")+COUNTIF('Juillet '!F27:AJ27,"J")+(COUNTIF(#REF!,"J")+COUNTIF(#REF!,"J")+(COUNTIF(#REF!,"J")+COUNTIF(#REF!,"J")+COUNTIF(#REF!,"J")+COUNTIF(#REF!,"J")+(COUNTIF(#REF!,"J")+COUNTIF(#REF!,"J")+(COUNTIF(#REF!,"J")+COUNTIF(#REF!,"J"))))))</f>
        <v>#REF!</v>
      </c>
      <c r="U20" s="136" t="e">
        <f>IF(B20="","",COUNTIF(Juin!F27:AJ27,"PJ")+COUNTIF('Juillet '!F27:AJ27,"PJ")+(COUNTIF(#REF!,"PJ")+COUNTIF(#REF!,"PJ")+(COUNTIF(#REF!,"PJ")+COUNTIF(#REF!,"PJ")+COUNTIF(#REF!,"PJ")+COUNTIF(#REF!,"PJ")+(COUNTIF(#REF!,"PJ")+COUNTIF(#REF!,"PJ")+(COUNTIF(#REF!,"PJ")+COUNTIF(#REF!,"PJ"))))))</f>
        <v>#REF!</v>
      </c>
      <c r="V20" s="136" t="e">
        <f>IF(B20="","",COUNTIF(Juin!F27:AJ27,"PN")+COUNTIF('Juillet '!F27:AJ27,"PN")+(COUNTIF(#REF!,"PN")+COUNTIF(#REF!,"PN")+(COUNTIF(#REF!,"PN")+COUNTIF(#REF!,"PN")+COUNTIF(#REF!,"PN")+COUNTIF(#REF!,"PN")+(COUNTIF(#REF!,"PN")+COUNTIF(#REF!,"PN")+(COUNTIF(#REF!,"PN")+COUNTIF(#REF!,"PN"))))))</f>
        <v>#REF!</v>
      </c>
      <c r="W20" s="136" t="e">
        <f>IF(B20="","",COUNTIF(Juin!F27:AJ27,"Q")+COUNTIF('Juillet '!F27:AJ27,"Q")+(COUNTIF(#REF!,"Q")+COUNTIF(#REF!,"Q")+(COUNTIF(#REF!,"Q")+COUNTIF(#REF!,"Q")+COUNTIF(#REF!,"Q")+COUNTIF(#REF!,"Q")+(COUNTIF(#REF!,"Q")+COUNTIF(#REF!,"Q")+(COUNTIF(#REF!,"Q")+COUNTIF(#REF!,"Q"))))))</f>
        <v>#REF!</v>
      </c>
      <c r="X20" s="193" t="e">
        <f ca="1">IF(B20="","",COUNTIF(Juin!F27:AK27,"A")+COUNTIF('Juillet '!F27:AK27,"A")+(COUNTIF(#REF!,"A")+COUNTIF(#REF!,"A")+(COUNTIF(#REF!,"A")+COUNTIF(#REF!,"A")+COUNTIF(#REF!,"A")+COUNTIF(#REF!,"A")+(COUNTIF(#REF!,"A")+COUNTIF(#REF!,"A")+(COUNTIF(#REF!,"A")+COUNTIF(#REF!,"A"))))))</f>
        <v>#REF!</v>
      </c>
      <c r="Y20" s="204"/>
      <c r="Z20" s="204"/>
      <c r="AA20" s="204"/>
    </row>
    <row r="21" spans="1:29" ht="15.75" thickBot="1" x14ac:dyDescent="0.3">
      <c r="A21" s="204"/>
      <c r="B21" s="205"/>
      <c r="C21" s="204"/>
      <c r="D21" s="204"/>
      <c r="E21" s="207"/>
      <c r="F21" s="207"/>
      <c r="G21" s="204"/>
      <c r="H21" s="205"/>
      <c r="I21" s="230"/>
      <c r="J21" s="230"/>
      <c r="K21" s="219"/>
      <c r="L21" s="205"/>
      <c r="M21" s="204"/>
      <c r="N21" s="204"/>
      <c r="O21" s="204"/>
      <c r="P21" s="204"/>
      <c r="Q21" s="204"/>
      <c r="R21" s="204"/>
      <c r="S21" s="204"/>
      <c r="T21" s="210"/>
      <c r="U21" s="220"/>
      <c r="V21" s="220"/>
      <c r="W21" s="204"/>
      <c r="X21" s="205"/>
      <c r="Y21" s="204"/>
      <c r="Z21" s="204"/>
      <c r="AA21" s="204"/>
    </row>
    <row r="22" spans="1:29" ht="15.75" thickBot="1" x14ac:dyDescent="0.3">
      <c r="A22" s="204"/>
      <c r="B22" s="204"/>
      <c r="C22" s="204"/>
      <c r="D22" s="57" t="s">
        <v>29</v>
      </c>
      <c r="E22" s="56" t="s">
        <v>35</v>
      </c>
      <c r="F22" s="207"/>
      <c r="G22" s="204"/>
      <c r="H22" s="204"/>
      <c r="I22" s="204"/>
      <c r="J22" s="221"/>
      <c r="K22" s="105" t="s">
        <v>48</v>
      </c>
      <c r="L22" s="280" t="s">
        <v>67</v>
      </c>
      <c r="M22" s="281"/>
      <c r="N22" s="282"/>
      <c r="O22" s="222"/>
      <c r="P22" s="156" t="s">
        <v>50</v>
      </c>
      <c r="Q22" s="253" t="s">
        <v>68</v>
      </c>
      <c r="R22" s="254"/>
      <c r="S22" s="255"/>
      <c r="T22" s="227"/>
      <c r="U22" s="98" t="s">
        <v>54</v>
      </c>
      <c r="V22" s="241" t="s">
        <v>70</v>
      </c>
      <c r="W22" s="242"/>
      <c r="X22" s="243"/>
      <c r="Y22" s="204"/>
      <c r="Z22" s="204"/>
      <c r="AA22" s="204"/>
    </row>
    <row r="23" spans="1:29" x14ac:dyDescent="0.25">
      <c r="A23" s="204"/>
      <c r="B23" s="204"/>
      <c r="C23" s="206"/>
      <c r="D23" s="121">
        <v>43295</v>
      </c>
      <c r="E23" s="122" t="s">
        <v>64</v>
      </c>
      <c r="F23" s="207"/>
      <c r="G23" s="204"/>
      <c r="H23" s="204"/>
      <c r="I23" s="204"/>
      <c r="J23" s="204"/>
      <c r="K23" s="216"/>
      <c r="L23" s="216"/>
      <c r="M23" s="216"/>
      <c r="N23" s="216"/>
      <c r="O23" s="229"/>
      <c r="P23" s="218"/>
      <c r="Q23" s="210"/>
      <c r="R23" s="204"/>
      <c r="S23" s="204"/>
      <c r="T23" s="207"/>
      <c r="U23" s="218"/>
      <c r="V23" s="216"/>
      <c r="W23" s="216"/>
      <c r="X23" s="216"/>
      <c r="Y23" s="204"/>
      <c r="Z23" s="204"/>
      <c r="AA23" s="204"/>
    </row>
    <row r="24" spans="1:29" x14ac:dyDescent="0.25">
      <c r="A24" s="204"/>
      <c r="B24" s="204"/>
      <c r="C24" s="206"/>
      <c r="D24" s="120">
        <v>43327</v>
      </c>
      <c r="E24" s="123" t="s">
        <v>31</v>
      </c>
      <c r="F24" s="207"/>
      <c r="G24" s="204"/>
      <c r="H24" s="204"/>
      <c r="I24" s="204"/>
      <c r="J24" s="204"/>
      <c r="K24" s="102" t="s">
        <v>42</v>
      </c>
      <c r="L24" s="283" t="str">
        <f>$L$22</f>
        <v>Durée : 9h , Lundi 8h</v>
      </c>
      <c r="M24" s="284"/>
      <c r="N24" s="285"/>
      <c r="O24" s="222"/>
      <c r="P24" s="106" t="s">
        <v>51</v>
      </c>
      <c r="Q24" s="232" t="s">
        <v>68</v>
      </c>
      <c r="R24" s="233"/>
      <c r="S24" s="234"/>
      <c r="T24" s="207"/>
      <c r="U24" s="100" t="s">
        <v>57</v>
      </c>
      <c r="V24" s="244" t="s">
        <v>70</v>
      </c>
      <c r="W24" s="245"/>
      <c r="X24" s="246"/>
      <c r="Y24" s="204"/>
      <c r="Z24" s="204"/>
      <c r="AA24" s="204"/>
    </row>
    <row r="25" spans="1:29" x14ac:dyDescent="0.25">
      <c r="A25" s="204"/>
      <c r="B25" s="204"/>
      <c r="C25" s="206"/>
      <c r="D25" s="124">
        <v>43405</v>
      </c>
      <c r="E25" s="125" t="s">
        <v>41</v>
      </c>
      <c r="F25" s="207"/>
      <c r="G25" s="204"/>
      <c r="H25" s="204"/>
      <c r="I25" s="204"/>
      <c r="J25" s="204"/>
      <c r="K25" s="216"/>
      <c r="L25" s="216"/>
      <c r="M25" s="216"/>
      <c r="N25" s="216"/>
      <c r="O25" s="229"/>
      <c r="P25" s="204"/>
      <c r="Q25" s="204"/>
      <c r="R25" s="204"/>
      <c r="S25" s="217"/>
      <c r="T25" s="207"/>
      <c r="U25" s="218"/>
      <c r="V25" s="215"/>
      <c r="W25" s="216"/>
      <c r="X25" s="216"/>
      <c r="Y25" s="204"/>
      <c r="Z25" s="204"/>
      <c r="AA25" s="204"/>
    </row>
    <row r="26" spans="1:29" x14ac:dyDescent="0.25">
      <c r="A26" s="204"/>
      <c r="B26" s="204"/>
      <c r="C26" s="206"/>
      <c r="D26" s="120">
        <v>43415</v>
      </c>
      <c r="E26" s="123" t="s">
        <v>65</v>
      </c>
      <c r="F26" s="207"/>
      <c r="G26" s="210"/>
      <c r="H26" s="204"/>
      <c r="I26" s="204"/>
      <c r="J26" s="204"/>
      <c r="K26" s="226" t="s">
        <v>61</v>
      </c>
      <c r="L26" s="286" t="s">
        <v>68</v>
      </c>
      <c r="M26" s="287"/>
      <c r="N26" s="288"/>
      <c r="O26" s="222"/>
      <c r="P26" s="108" t="s">
        <v>60</v>
      </c>
      <c r="Q26" s="235" t="s">
        <v>69</v>
      </c>
      <c r="R26" s="236"/>
      <c r="S26" s="237"/>
      <c r="T26" s="207"/>
      <c r="U26" s="104" t="s">
        <v>58</v>
      </c>
      <c r="V26" s="247" t="s">
        <v>71</v>
      </c>
      <c r="W26" s="248"/>
      <c r="X26" s="249"/>
      <c r="Y26" s="204"/>
      <c r="Z26" s="204"/>
      <c r="AA26" s="204"/>
    </row>
    <row r="27" spans="1:29" x14ac:dyDescent="0.25">
      <c r="A27" s="204"/>
      <c r="B27" s="204"/>
      <c r="C27" s="206"/>
      <c r="D27" s="121">
        <v>43459</v>
      </c>
      <c r="E27" s="122" t="s">
        <v>39</v>
      </c>
      <c r="F27" s="207"/>
      <c r="G27" s="204"/>
      <c r="H27" s="204"/>
      <c r="I27" s="204"/>
      <c r="J27" s="204"/>
      <c r="K27" s="204"/>
      <c r="L27" s="210"/>
      <c r="M27" s="204"/>
      <c r="N27" s="229"/>
      <c r="O27" s="229"/>
      <c r="P27" s="215"/>
      <c r="Q27" s="216"/>
      <c r="R27" s="216"/>
      <c r="S27" s="216"/>
      <c r="T27" s="207"/>
      <c r="U27" s="204"/>
      <c r="V27" s="216"/>
      <c r="W27" s="216"/>
      <c r="X27" s="216"/>
      <c r="Y27" s="204"/>
      <c r="Z27" s="204"/>
      <c r="AA27" s="204"/>
    </row>
    <row r="28" spans="1:29" x14ac:dyDescent="0.25">
      <c r="A28" s="204"/>
      <c r="B28" s="204"/>
      <c r="C28" s="206"/>
      <c r="D28" s="120">
        <v>43460</v>
      </c>
      <c r="E28" s="123" t="s">
        <v>40</v>
      </c>
      <c r="F28" s="207"/>
      <c r="G28" s="204"/>
      <c r="H28" s="204"/>
      <c r="I28" s="204"/>
      <c r="J28" s="204"/>
      <c r="K28" s="204"/>
      <c r="L28" s="207"/>
      <c r="M28" s="204"/>
      <c r="N28" s="228"/>
      <c r="O28" s="222"/>
      <c r="P28" s="202" t="s">
        <v>77</v>
      </c>
      <c r="Q28" s="238" t="s">
        <v>69</v>
      </c>
      <c r="R28" s="239"/>
      <c r="S28" s="240"/>
      <c r="T28" s="207"/>
      <c r="U28" s="157" t="s">
        <v>72</v>
      </c>
      <c r="V28" s="250" t="s">
        <v>74</v>
      </c>
      <c r="W28" s="251"/>
      <c r="X28" s="252"/>
      <c r="Y28" s="204"/>
      <c r="Z28" s="204"/>
      <c r="AA28" s="204"/>
    </row>
    <row r="29" spans="1:29" ht="15.75" thickBot="1" x14ac:dyDescent="0.3">
      <c r="A29" s="204"/>
      <c r="B29" s="204"/>
      <c r="C29" s="206"/>
      <c r="D29" s="121">
        <v>43466</v>
      </c>
      <c r="E29" s="122" t="s">
        <v>36</v>
      </c>
      <c r="F29" s="207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4"/>
      <c r="T29" s="204"/>
      <c r="U29" s="204"/>
      <c r="V29" s="204"/>
      <c r="W29" s="210"/>
      <c r="X29" s="210"/>
      <c r="Y29" s="204"/>
      <c r="Z29" s="204"/>
      <c r="AA29" s="204"/>
    </row>
    <row r="30" spans="1:29" x14ac:dyDescent="0.25">
      <c r="A30" s="204"/>
      <c r="B30" s="204"/>
      <c r="C30" s="206"/>
      <c r="D30" s="120">
        <v>43510</v>
      </c>
      <c r="E30" s="123" t="s">
        <v>37</v>
      </c>
      <c r="F30" s="207"/>
      <c r="G30" s="204"/>
      <c r="H30" s="198" t="s">
        <v>21</v>
      </c>
      <c r="I30" s="258" t="s">
        <v>19</v>
      </c>
      <c r="J30" s="259"/>
      <c r="K30" s="260"/>
      <c r="L30" s="203"/>
      <c r="M30" s="261"/>
      <c r="N30" s="262"/>
      <c r="O30" s="263"/>
      <c r="P30" s="204"/>
      <c r="Q30" s="204"/>
      <c r="R30" s="207"/>
      <c r="S30" s="204"/>
      <c r="T30" s="204"/>
      <c r="U30" s="204"/>
      <c r="V30" s="207"/>
      <c r="W30" s="204"/>
      <c r="X30" s="204"/>
      <c r="Y30" s="204"/>
      <c r="Z30" s="204"/>
      <c r="AA30" s="204"/>
    </row>
    <row r="31" spans="1:29" x14ac:dyDescent="0.25">
      <c r="A31" s="204"/>
      <c r="B31" s="204"/>
      <c r="C31" s="206"/>
      <c r="D31" s="121">
        <v>43574</v>
      </c>
      <c r="E31" s="122" t="s">
        <v>32</v>
      </c>
      <c r="F31" s="207"/>
      <c r="G31" s="204"/>
      <c r="H31" s="199" t="s">
        <v>27</v>
      </c>
      <c r="I31" s="268" t="s">
        <v>28</v>
      </c>
      <c r="J31" s="269"/>
      <c r="K31" s="270"/>
      <c r="L31" s="195" t="s">
        <v>43</v>
      </c>
      <c r="M31" s="256" t="s">
        <v>44</v>
      </c>
      <c r="N31" s="256"/>
      <c r="O31" s="257"/>
      <c r="P31" s="204"/>
      <c r="Q31" s="204"/>
      <c r="R31" s="204"/>
      <c r="S31" s="207"/>
      <c r="T31" s="207"/>
      <c r="U31" s="204"/>
      <c r="V31" s="204"/>
      <c r="W31" s="204"/>
      <c r="X31" s="204"/>
      <c r="Y31" s="204"/>
      <c r="Z31" s="210"/>
      <c r="AA31" s="210"/>
      <c r="AB31" s="4"/>
      <c r="AC31" s="4"/>
    </row>
    <row r="32" spans="1:29" x14ac:dyDescent="0.25">
      <c r="A32" s="204"/>
      <c r="B32" s="204"/>
      <c r="C32" s="206"/>
      <c r="D32" s="120">
        <v>43577</v>
      </c>
      <c r="E32" s="123" t="s">
        <v>38</v>
      </c>
      <c r="F32" s="207"/>
      <c r="G32" s="204"/>
      <c r="H32" s="200" t="s">
        <v>20</v>
      </c>
      <c r="I32" s="271" t="s">
        <v>18</v>
      </c>
      <c r="J32" s="272"/>
      <c r="K32" s="273"/>
      <c r="L32" s="196" t="s">
        <v>26</v>
      </c>
      <c r="M32" s="264" t="s">
        <v>25</v>
      </c>
      <c r="N32" s="264"/>
      <c r="O32" s="265"/>
      <c r="P32" s="204"/>
      <c r="Q32" s="204"/>
      <c r="R32" s="204"/>
      <c r="S32" s="207"/>
      <c r="T32" s="204"/>
      <c r="U32" s="207"/>
      <c r="V32" s="204"/>
      <c r="W32" s="204"/>
      <c r="X32" s="204"/>
      <c r="Y32" s="204"/>
      <c r="Z32" s="213"/>
      <c r="AA32" s="222"/>
      <c r="AB32" s="96"/>
      <c r="AC32" s="96"/>
    </row>
    <row r="33" spans="1:29" ht="15.75" thickBot="1" x14ac:dyDescent="0.3">
      <c r="A33" s="204"/>
      <c r="B33" s="204"/>
      <c r="C33" s="206"/>
      <c r="D33" s="121">
        <v>43586</v>
      </c>
      <c r="E33" s="122" t="s">
        <v>33</v>
      </c>
      <c r="F33" s="207"/>
      <c r="G33" s="204"/>
      <c r="H33" s="201" t="s">
        <v>22</v>
      </c>
      <c r="I33" s="274" t="s">
        <v>17</v>
      </c>
      <c r="J33" s="275"/>
      <c r="K33" s="276"/>
      <c r="L33" s="197" t="s">
        <v>23</v>
      </c>
      <c r="M33" s="266" t="s">
        <v>24</v>
      </c>
      <c r="N33" s="266"/>
      <c r="O33" s="267"/>
      <c r="P33" s="204"/>
      <c r="Q33" s="204"/>
      <c r="R33" s="204"/>
      <c r="S33" s="204"/>
      <c r="T33" s="204"/>
      <c r="U33" s="204"/>
      <c r="V33" s="204"/>
      <c r="W33" s="204"/>
      <c r="X33" s="204"/>
      <c r="Y33" s="204"/>
      <c r="Z33" s="210"/>
      <c r="AA33" s="210"/>
      <c r="AB33" s="109"/>
      <c r="AC33" s="109"/>
    </row>
    <row r="34" spans="1:29" x14ac:dyDescent="0.25">
      <c r="A34" s="204"/>
      <c r="B34" s="204"/>
      <c r="C34" s="206"/>
      <c r="D34" s="120">
        <v>43593</v>
      </c>
      <c r="E34" s="123" t="s">
        <v>34</v>
      </c>
      <c r="F34" s="207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4"/>
      <c r="T34" s="204"/>
      <c r="U34" s="204"/>
      <c r="V34" s="204"/>
      <c r="W34" s="204"/>
      <c r="X34" s="204"/>
      <c r="Y34" s="204"/>
      <c r="Z34" s="213"/>
      <c r="AA34" s="222"/>
      <c r="AB34" s="96"/>
      <c r="AC34" s="96"/>
    </row>
    <row r="35" spans="1:29" ht="15.75" thickBot="1" x14ac:dyDescent="0.3">
      <c r="A35" s="204"/>
      <c r="B35" s="210"/>
      <c r="C35" s="206"/>
      <c r="D35" s="126">
        <v>43615</v>
      </c>
      <c r="E35" s="127" t="s">
        <v>30</v>
      </c>
      <c r="F35" s="207"/>
      <c r="G35" s="204"/>
      <c r="H35" s="204"/>
      <c r="I35" s="204"/>
      <c r="J35" s="204"/>
      <c r="K35" s="207"/>
      <c r="L35" s="204"/>
      <c r="M35" s="207"/>
      <c r="N35" s="204"/>
      <c r="O35" s="204"/>
      <c r="P35" s="204"/>
      <c r="Q35" s="204"/>
      <c r="R35" s="204"/>
      <c r="S35" s="204"/>
      <c r="T35" s="204"/>
      <c r="U35" s="204"/>
      <c r="V35" s="204"/>
      <c r="W35" s="204"/>
      <c r="X35" s="204"/>
      <c r="Y35" s="204"/>
      <c r="Z35" s="210"/>
      <c r="AA35" s="217"/>
      <c r="AB35" s="109"/>
      <c r="AC35" s="109"/>
    </row>
    <row r="36" spans="1:29" x14ac:dyDescent="0.25">
      <c r="A36" s="204"/>
      <c r="B36" s="211"/>
      <c r="C36" s="212"/>
      <c r="D36" s="212"/>
      <c r="E36" s="212"/>
      <c r="F36" s="213"/>
      <c r="G36" s="214"/>
      <c r="H36" s="214"/>
      <c r="I36" s="21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13"/>
      <c r="AA36" s="222"/>
      <c r="AB36" s="96"/>
      <c r="AC36" s="96"/>
    </row>
    <row r="37" spans="1:29" x14ac:dyDescent="0.25">
      <c r="A37" s="210"/>
      <c r="B37" s="213"/>
      <c r="C37" s="214"/>
      <c r="D37" s="214"/>
      <c r="E37" s="214"/>
      <c r="F37" s="213"/>
      <c r="G37" s="214"/>
      <c r="H37" s="214"/>
      <c r="I37" s="21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10"/>
      <c r="AA37" s="210"/>
      <c r="AB37" s="109"/>
      <c r="AC37" s="109"/>
    </row>
    <row r="38" spans="1:29" x14ac:dyDescent="0.25">
      <c r="A38" s="210"/>
      <c r="B38" s="213"/>
      <c r="C38" s="204"/>
      <c r="D38" s="204"/>
      <c r="E38" s="207"/>
      <c r="F38" s="207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13"/>
      <c r="AA38" s="222"/>
      <c r="AB38" s="96"/>
      <c r="AC38" s="96"/>
    </row>
    <row r="39" spans="1:29" x14ac:dyDescent="0.25">
      <c r="A39" s="210"/>
      <c r="B39" s="213"/>
      <c r="C39" s="204"/>
      <c r="D39" s="204"/>
      <c r="E39" s="207"/>
      <c r="F39" s="207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</row>
    <row r="40" spans="1:29" x14ac:dyDescent="0.25">
      <c r="A40" s="204"/>
      <c r="B40" s="204"/>
      <c r="C40" s="204"/>
      <c r="D40" s="204"/>
      <c r="E40" s="207"/>
      <c r="F40" s="207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</row>
    <row r="41" spans="1:29" x14ac:dyDescent="0.25">
      <c r="A41" s="204"/>
      <c r="B41" s="204"/>
      <c r="C41" s="204"/>
      <c r="D41" s="204"/>
      <c r="E41" s="207"/>
      <c r="F41" s="207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</row>
    <row r="42" spans="1:29" x14ac:dyDescent="0.25">
      <c r="A42" s="204"/>
      <c r="B42" s="204"/>
      <c r="C42" s="204"/>
      <c r="D42" s="204"/>
      <c r="E42" s="207"/>
      <c r="F42" s="207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</row>
    <row r="43" spans="1:29" x14ac:dyDescent="0.25">
      <c r="A43" s="204"/>
      <c r="B43" s="204"/>
      <c r="C43" s="204"/>
      <c r="D43" s="204"/>
      <c r="E43" s="207"/>
      <c r="F43" s="207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</row>
    <row r="44" spans="1:29" x14ac:dyDescent="0.25">
      <c r="A44" s="204"/>
      <c r="B44" s="204"/>
      <c r="C44" s="204"/>
      <c r="D44" s="204"/>
      <c r="E44" s="207"/>
      <c r="F44" s="207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</row>
    <row r="45" spans="1:29" x14ac:dyDescent="0.25">
      <c r="A45" s="204"/>
      <c r="B45" s="204"/>
      <c r="C45" s="204"/>
      <c r="D45" s="204"/>
      <c r="E45" s="207"/>
      <c r="F45" s="207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</row>
  </sheetData>
  <sheetProtection selectLockedCells="1" selectUnlockedCells="1"/>
  <mergeCells count="20">
    <mergeCell ref="H2:X2"/>
    <mergeCell ref="L22:N22"/>
    <mergeCell ref="L24:N24"/>
    <mergeCell ref="L26:N26"/>
    <mergeCell ref="M31:O31"/>
    <mergeCell ref="I30:K30"/>
    <mergeCell ref="M30:O30"/>
    <mergeCell ref="M32:O32"/>
    <mergeCell ref="M33:O33"/>
    <mergeCell ref="I31:K31"/>
    <mergeCell ref="I32:K32"/>
    <mergeCell ref="I33:K33"/>
    <mergeCell ref="Q24:S24"/>
    <mergeCell ref="Q26:S26"/>
    <mergeCell ref="Q28:S28"/>
    <mergeCell ref="V22:X22"/>
    <mergeCell ref="V24:X24"/>
    <mergeCell ref="V26:X26"/>
    <mergeCell ref="V28:X28"/>
    <mergeCell ref="Q22:S22"/>
  </mergeCells>
  <conditionalFormatting sqref="H4:N20">
    <cfRule type="cellIs" priority="1" operator="equal">
      <formula>0</formula>
    </cfRule>
  </conditionalFormatting>
  <pageMargins left="0.25" right="0.25" top="0.75" bottom="0.75" header="0.3" footer="0.3"/>
  <pageSetup paperSize="9" scale="66" fitToHeight="0" orientation="landscape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7" tint="-0.499984740745262"/>
    <pageSetUpPr fitToPage="1"/>
  </sheetPr>
  <dimension ref="A1:AT39"/>
  <sheetViews>
    <sheetView showGridLines="0" tabSelected="1" topLeftCell="A4" workbookViewId="0">
      <selection activeCell="A3" sqref="A2:XFD3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Config!E6</f>
        <v>43252</v>
      </c>
    </row>
    <row r="2" spans="1:46" ht="13.5" hidden="1" customHeight="1" thickBot="1" x14ac:dyDescent="0.3">
      <c r="A2" s="10">
        <f>Config!F6</f>
        <v>43281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16.5" hidden="1" customHeight="1" thickBot="1" x14ac:dyDescent="0.3">
      <c r="F3" s="5">
        <f>A1</f>
        <v>43252</v>
      </c>
      <c r="G3" s="5">
        <f>F3+1</f>
        <v>43253</v>
      </c>
      <c r="H3" s="5">
        <f t="shared" ref="H3:AG3" si="1">G3+1</f>
        <v>43254</v>
      </c>
      <c r="I3" s="5">
        <f t="shared" si="1"/>
        <v>43255</v>
      </c>
      <c r="J3" s="5">
        <f t="shared" si="1"/>
        <v>43256</v>
      </c>
      <c r="K3" s="5">
        <f t="shared" si="1"/>
        <v>43257</v>
      </c>
      <c r="L3" s="5">
        <f t="shared" si="1"/>
        <v>43258</v>
      </c>
      <c r="M3" s="5">
        <f t="shared" si="1"/>
        <v>43259</v>
      </c>
      <c r="N3" s="5">
        <f t="shared" si="1"/>
        <v>43260</v>
      </c>
      <c r="O3" s="5">
        <f t="shared" si="1"/>
        <v>43261</v>
      </c>
      <c r="P3" s="5">
        <f t="shared" si="1"/>
        <v>43262</v>
      </c>
      <c r="Q3" s="5">
        <f t="shared" si="1"/>
        <v>43263</v>
      </c>
      <c r="R3" s="5">
        <f t="shared" si="1"/>
        <v>43264</v>
      </c>
      <c r="S3" s="5">
        <f t="shared" si="1"/>
        <v>43265</v>
      </c>
      <c r="T3" s="5">
        <f t="shared" si="1"/>
        <v>43266</v>
      </c>
      <c r="U3" s="5">
        <f t="shared" si="1"/>
        <v>43267</v>
      </c>
      <c r="V3" s="5">
        <f t="shared" si="1"/>
        <v>43268</v>
      </c>
      <c r="W3" s="5">
        <f t="shared" si="1"/>
        <v>43269</v>
      </c>
      <c r="X3" s="5">
        <f t="shared" si="1"/>
        <v>43270</v>
      </c>
      <c r="Y3" s="5">
        <f t="shared" si="1"/>
        <v>43271</v>
      </c>
      <c r="Z3" s="5">
        <f t="shared" si="1"/>
        <v>43272</v>
      </c>
      <c r="AA3" s="5">
        <f t="shared" si="1"/>
        <v>43273</v>
      </c>
      <c r="AB3" s="5">
        <f t="shared" si="1"/>
        <v>43274</v>
      </c>
      <c r="AC3" s="5">
        <f t="shared" si="1"/>
        <v>43275</v>
      </c>
      <c r="AD3" s="5">
        <f t="shared" si="1"/>
        <v>43276</v>
      </c>
      <c r="AE3" s="5">
        <f t="shared" si="1"/>
        <v>43277</v>
      </c>
      <c r="AF3" s="5">
        <f t="shared" si="1"/>
        <v>43278</v>
      </c>
      <c r="AG3" s="5">
        <f t="shared" si="1"/>
        <v>43279</v>
      </c>
      <c r="AH3" s="5">
        <f>IFERROR(IF(AG3+1&gt;A2,"",AG3+1),"")</f>
        <v>43280</v>
      </c>
      <c r="AI3" s="5">
        <f>IFERROR(IF(AH3+1&gt;A2,"",AH3+1),"")</f>
        <v>43281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25" t="str">
        <f>TEXT(A1,"mmmmmmmmmmmmmm")</f>
        <v>juin</v>
      </c>
      <c r="C4" s="326"/>
      <c r="D4" s="326"/>
      <c r="E4" s="326"/>
      <c r="F4" s="326"/>
      <c r="G4" s="326"/>
      <c r="H4" s="326"/>
      <c r="I4" s="326"/>
      <c r="J4" s="326"/>
      <c r="K4" s="326"/>
      <c r="L4" s="326"/>
      <c r="M4" s="326"/>
      <c r="N4" s="326"/>
      <c r="O4" s="326"/>
      <c r="P4" s="326"/>
      <c r="Q4" s="326"/>
      <c r="R4" s="326"/>
      <c r="S4" s="326"/>
      <c r="T4" s="326"/>
      <c r="U4" s="326"/>
      <c r="V4" s="326"/>
      <c r="W4" s="326"/>
      <c r="X4" s="326"/>
      <c r="Y4" s="326"/>
      <c r="Z4" s="326"/>
      <c r="AA4" s="326"/>
      <c r="AB4" s="326"/>
      <c r="AC4" s="326"/>
      <c r="AD4" s="326"/>
      <c r="AE4" s="326"/>
      <c r="AF4" s="326"/>
      <c r="AG4" s="326"/>
      <c r="AH4" s="326"/>
      <c r="AI4" s="326"/>
      <c r="AJ4" s="327"/>
    </row>
    <row r="5" spans="1:46" x14ac:dyDescent="0.25">
      <c r="B5" s="328"/>
      <c r="C5" s="329"/>
      <c r="D5" s="329"/>
      <c r="E5" s="329"/>
      <c r="F5" s="329"/>
      <c r="G5" s="329"/>
      <c r="H5" s="329"/>
      <c r="I5" s="329"/>
      <c r="J5" s="329"/>
      <c r="K5" s="329"/>
      <c r="L5" s="329"/>
      <c r="M5" s="329"/>
      <c r="N5" s="329"/>
      <c r="O5" s="329"/>
      <c r="P5" s="329"/>
      <c r="Q5" s="329"/>
      <c r="R5" s="329"/>
      <c r="S5" s="329"/>
      <c r="T5" s="329"/>
      <c r="U5" s="329"/>
      <c r="V5" s="329"/>
      <c r="W5" s="329"/>
      <c r="X5" s="329"/>
      <c r="Y5" s="329"/>
      <c r="Z5" s="329"/>
      <c r="AA5" s="329"/>
      <c r="AB5" s="329"/>
      <c r="AC5" s="329"/>
      <c r="AD5" s="329"/>
      <c r="AE5" s="329"/>
      <c r="AF5" s="329"/>
      <c r="AG5" s="329"/>
      <c r="AH5" s="329"/>
      <c r="AI5" s="329"/>
      <c r="AJ5" s="330"/>
    </row>
    <row r="6" spans="1:46" x14ac:dyDescent="0.25">
      <c r="A6" s="4"/>
      <c r="B6" s="328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  <c r="AG6" s="329"/>
      <c r="AH6" s="329"/>
      <c r="AI6" s="329"/>
      <c r="AJ6" s="330"/>
    </row>
    <row r="7" spans="1:46" ht="15.75" thickBot="1" x14ac:dyDescent="0.3">
      <c r="A7" s="4"/>
      <c r="B7" s="331"/>
      <c r="C7" s="332"/>
      <c r="D7" s="332"/>
      <c r="E7" s="332"/>
      <c r="F7" s="332"/>
      <c r="G7" s="332"/>
      <c r="H7" s="332"/>
      <c r="I7" s="332"/>
      <c r="J7" s="332"/>
      <c r="K7" s="332"/>
      <c r="L7" s="332"/>
      <c r="M7" s="332"/>
      <c r="N7" s="332"/>
      <c r="O7" s="332"/>
      <c r="P7" s="332"/>
      <c r="Q7" s="332"/>
      <c r="R7" s="332"/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2"/>
      <c r="AD7" s="332"/>
      <c r="AE7" s="332"/>
      <c r="AF7" s="332"/>
      <c r="AG7" s="332"/>
      <c r="AH7" s="332"/>
      <c r="AI7" s="332"/>
      <c r="AJ7" s="333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35" t="s">
        <v>66</v>
      </c>
      <c r="D9" s="336"/>
      <c r="E9" s="337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 t="str">
        <f t="shared" si="3"/>
        <v/>
      </c>
      <c r="AK9" s="91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6</v>
      </c>
      <c r="G10" s="8">
        <f t="shared" ref="G10:AJ10" si="4">IFERROR(WEEKDAY(G3),"")</f>
        <v>7</v>
      </c>
      <c r="H10" s="8">
        <f t="shared" si="4"/>
        <v>1</v>
      </c>
      <c r="I10" s="8">
        <f t="shared" si="4"/>
        <v>2</v>
      </c>
      <c r="J10" s="8">
        <f t="shared" si="4"/>
        <v>3</v>
      </c>
      <c r="K10" s="8">
        <f t="shared" si="4"/>
        <v>4</v>
      </c>
      <c r="L10" s="8">
        <f t="shared" si="4"/>
        <v>5</v>
      </c>
      <c r="M10" s="8">
        <f t="shared" si="4"/>
        <v>6</v>
      </c>
      <c r="N10" s="8">
        <f t="shared" si="4"/>
        <v>7</v>
      </c>
      <c r="O10" s="8">
        <f t="shared" si="4"/>
        <v>1</v>
      </c>
      <c r="P10" s="8">
        <f t="shared" si="4"/>
        <v>2</v>
      </c>
      <c r="Q10" s="8">
        <f t="shared" si="4"/>
        <v>3</v>
      </c>
      <c r="R10" s="8">
        <f t="shared" si="4"/>
        <v>4</v>
      </c>
      <c r="S10" s="8">
        <f t="shared" si="4"/>
        <v>5</v>
      </c>
      <c r="T10" s="8">
        <f t="shared" si="4"/>
        <v>6</v>
      </c>
      <c r="U10" s="8">
        <f t="shared" si="4"/>
        <v>7</v>
      </c>
      <c r="V10" s="8">
        <f>IFERROR(WEEKDAY(V3),"")</f>
        <v>1</v>
      </c>
      <c r="W10" s="6">
        <f t="shared" si="4"/>
        <v>2</v>
      </c>
      <c r="X10" s="8">
        <f t="shared" si="4"/>
        <v>3</v>
      </c>
      <c r="Y10" s="8">
        <f t="shared" si="4"/>
        <v>4</v>
      </c>
      <c r="Z10" s="8">
        <f t="shared" si="4"/>
        <v>5</v>
      </c>
      <c r="AA10" s="8">
        <f t="shared" si="4"/>
        <v>6</v>
      </c>
      <c r="AB10" s="8">
        <f t="shared" si="4"/>
        <v>7</v>
      </c>
      <c r="AC10" s="8">
        <f t="shared" si="4"/>
        <v>1</v>
      </c>
      <c r="AD10" s="8">
        <f t="shared" si="4"/>
        <v>2</v>
      </c>
      <c r="AE10" s="8">
        <f t="shared" si="4"/>
        <v>3</v>
      </c>
      <c r="AF10" s="8">
        <f t="shared" si="4"/>
        <v>4</v>
      </c>
      <c r="AG10" s="8">
        <f t="shared" si="4"/>
        <v>5</v>
      </c>
      <c r="AH10" s="8">
        <f t="shared" si="4"/>
        <v>6</v>
      </c>
      <c r="AI10" s="8">
        <f t="shared" si="4"/>
        <v>7</v>
      </c>
      <c r="AJ10" s="86" t="str">
        <f t="shared" si="4"/>
        <v/>
      </c>
      <c r="AK10" s="90" t="s">
        <v>46</v>
      </c>
      <c r="AL10" s="4"/>
    </row>
    <row r="11" spans="1:46" x14ac:dyDescent="0.25">
      <c r="A11" s="3"/>
      <c r="B11" s="92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76</v>
      </c>
      <c r="G11" s="51" t="s">
        <v>54</v>
      </c>
      <c r="H11" s="51" t="s">
        <v>54</v>
      </c>
      <c r="I11" s="51" t="s">
        <v>76</v>
      </c>
      <c r="J11" s="50" t="s">
        <v>50</v>
      </c>
      <c r="K11" s="50" t="s">
        <v>51</v>
      </c>
      <c r="L11" s="50" t="s">
        <v>51</v>
      </c>
      <c r="M11" s="51" t="s">
        <v>51</v>
      </c>
      <c r="N11" s="51" t="s">
        <v>76</v>
      </c>
      <c r="O11" s="51" t="s">
        <v>76</v>
      </c>
      <c r="P11" s="50" t="s">
        <v>48</v>
      </c>
      <c r="Q11" s="50" t="s">
        <v>48</v>
      </c>
      <c r="R11" s="50" t="s">
        <v>76</v>
      </c>
      <c r="S11" s="51" t="s">
        <v>72</v>
      </c>
      <c r="T11" s="51" t="s">
        <v>72</v>
      </c>
      <c r="U11" s="51" t="s">
        <v>57</v>
      </c>
      <c r="V11" s="51" t="s">
        <v>57</v>
      </c>
      <c r="W11" s="51" t="s">
        <v>76</v>
      </c>
      <c r="X11" s="51" t="s">
        <v>76</v>
      </c>
      <c r="Y11" s="51" t="s">
        <v>48</v>
      </c>
      <c r="Z11" s="51" t="s">
        <v>48</v>
      </c>
      <c r="AA11" s="51" t="s">
        <v>48</v>
      </c>
      <c r="AB11" s="51" t="s">
        <v>76</v>
      </c>
      <c r="AC11" s="51" t="s">
        <v>76</v>
      </c>
      <c r="AD11" s="51" t="s">
        <v>42</v>
      </c>
      <c r="AE11" s="51" t="s">
        <v>42</v>
      </c>
      <c r="AF11" s="51" t="s">
        <v>76</v>
      </c>
      <c r="AG11" s="51" t="s">
        <v>72</v>
      </c>
      <c r="AH11" s="51" t="s">
        <v>72</v>
      </c>
      <c r="AI11" s="51" t="s">
        <v>57</v>
      </c>
      <c r="AJ11" s="87"/>
      <c r="AK11" s="345">
        <f ca="1">TotH(F11:AJ11)</f>
        <v>7.958333333333333</v>
      </c>
    </row>
    <row r="12" spans="1:46" x14ac:dyDescent="0.25">
      <c r="A12" s="3"/>
      <c r="B12" s="93" t="str">
        <f>IF(Config!B5&lt;&gt;"",Config!B5,"")</f>
        <v>Opérateur2</v>
      </c>
      <c r="C12" s="72">
        <f t="shared" si="5"/>
        <v>0</v>
      </c>
      <c r="D12" s="22">
        <f t="shared" ref="D12:D27" si="6">IF(B12="","",COUNTIF(F12:AJ12,"CP"))</f>
        <v>0</v>
      </c>
      <c r="E12" s="82">
        <f t="shared" ref="E12:E27" si="7">IF(B12="","",COUNTIF(F12:AJ12,"RC"))</f>
        <v>0</v>
      </c>
      <c r="F12" s="53" t="s">
        <v>42</v>
      </c>
      <c r="G12" s="52" t="s">
        <v>76</v>
      </c>
      <c r="H12" s="52" t="s">
        <v>76</v>
      </c>
      <c r="I12" s="53" t="s">
        <v>72</v>
      </c>
      <c r="J12" s="52" t="s">
        <v>72</v>
      </c>
      <c r="K12" s="52" t="s">
        <v>72</v>
      </c>
      <c r="L12" s="52" t="s">
        <v>76</v>
      </c>
      <c r="M12" s="53" t="s">
        <v>76</v>
      </c>
      <c r="N12" s="52" t="s">
        <v>54</v>
      </c>
      <c r="O12" s="52" t="s">
        <v>54</v>
      </c>
      <c r="P12" s="52" t="s">
        <v>50</v>
      </c>
      <c r="Q12" s="52" t="s">
        <v>76</v>
      </c>
      <c r="R12" s="52" t="s">
        <v>50</v>
      </c>
      <c r="S12" s="52" t="s">
        <v>50</v>
      </c>
      <c r="T12" s="52" t="s">
        <v>50</v>
      </c>
      <c r="U12" s="52" t="s">
        <v>76</v>
      </c>
      <c r="V12" s="52" t="s">
        <v>76</v>
      </c>
      <c r="W12" s="52" t="s">
        <v>72</v>
      </c>
      <c r="X12" s="52" t="s">
        <v>72</v>
      </c>
      <c r="Y12" s="52" t="s">
        <v>72</v>
      </c>
      <c r="Z12" s="52" t="s">
        <v>76</v>
      </c>
      <c r="AA12" s="52" t="s">
        <v>76</v>
      </c>
      <c r="AB12" s="52" t="s">
        <v>54</v>
      </c>
      <c r="AC12" s="52" t="s">
        <v>54</v>
      </c>
      <c r="AD12" s="52" t="s">
        <v>76</v>
      </c>
      <c r="AE12" s="52" t="s">
        <v>50</v>
      </c>
      <c r="AF12" s="52" t="s">
        <v>51</v>
      </c>
      <c r="AG12" s="52" t="s">
        <v>51</v>
      </c>
      <c r="AH12" s="52" t="s">
        <v>51</v>
      </c>
      <c r="AI12" s="52" t="s">
        <v>76</v>
      </c>
      <c r="AJ12" s="88"/>
      <c r="AK12" s="346">
        <f ca="1">TotH(F12:AJ12)</f>
        <v>7.3749999999999991</v>
      </c>
    </row>
    <row r="13" spans="1:46" x14ac:dyDescent="0.25">
      <c r="A13" s="3"/>
      <c r="B13" s="93" t="str">
        <f>IF(Config!B6&lt;&gt;"",Config!B6,"")</f>
        <v/>
      </c>
      <c r="C13" s="72" t="str">
        <f t="shared" si="5"/>
        <v/>
      </c>
      <c r="D13" s="22" t="str">
        <f t="shared" si="6"/>
        <v/>
      </c>
      <c r="E13" s="75" t="str">
        <f t="shared" si="7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347">
        <f ca="1">TotH(F13:AJ13)</f>
        <v>0</v>
      </c>
    </row>
    <row r="14" spans="1:46" x14ac:dyDescent="0.25">
      <c r="A14" s="3"/>
      <c r="B14" s="93" t="str">
        <f>IF(Config!B7&lt;&gt;"",Config!B7,"")</f>
        <v>Opérateur4</v>
      </c>
      <c r="C14" s="72">
        <f t="shared" si="5"/>
        <v>0</v>
      </c>
      <c r="D14" s="22">
        <f t="shared" si="6"/>
        <v>0</v>
      </c>
      <c r="E14" s="75">
        <f t="shared" si="7"/>
        <v>0</v>
      </c>
      <c r="F14" s="53" t="s">
        <v>72</v>
      </c>
      <c r="G14" s="52" t="s">
        <v>57</v>
      </c>
      <c r="H14" s="52" t="s">
        <v>57</v>
      </c>
      <c r="I14" s="53" t="s">
        <v>76</v>
      </c>
      <c r="J14" s="52" t="s">
        <v>76</v>
      </c>
      <c r="K14" s="52" t="s">
        <v>42</v>
      </c>
      <c r="L14" s="52" t="s">
        <v>42</v>
      </c>
      <c r="M14" s="53" t="s">
        <v>42</v>
      </c>
      <c r="N14" s="52" t="s">
        <v>76</v>
      </c>
      <c r="O14" s="52" t="s">
        <v>76</v>
      </c>
      <c r="P14" s="52" t="s">
        <v>72</v>
      </c>
      <c r="Q14" s="52" t="s">
        <v>72</v>
      </c>
      <c r="R14" s="52" t="s">
        <v>72</v>
      </c>
      <c r="S14" s="52" t="s">
        <v>76</v>
      </c>
      <c r="T14" s="52" t="s">
        <v>76</v>
      </c>
      <c r="U14" s="52" t="s">
        <v>54</v>
      </c>
      <c r="V14" s="52" t="s">
        <v>54</v>
      </c>
      <c r="W14" s="52" t="s">
        <v>50</v>
      </c>
      <c r="X14" s="52" t="s">
        <v>76</v>
      </c>
      <c r="Y14" s="52" t="s">
        <v>50</v>
      </c>
      <c r="Z14" s="52" t="s">
        <v>50</v>
      </c>
      <c r="AA14" s="52" t="s">
        <v>50</v>
      </c>
      <c r="AB14" s="52" t="s">
        <v>76</v>
      </c>
      <c r="AC14" s="52" t="s">
        <v>76</v>
      </c>
      <c r="AD14" s="52" t="s">
        <v>72</v>
      </c>
      <c r="AE14" s="52" t="s">
        <v>72</v>
      </c>
      <c r="AF14" s="52" t="s">
        <v>72</v>
      </c>
      <c r="AG14" s="52" t="s">
        <v>76</v>
      </c>
      <c r="AH14" s="52" t="s">
        <v>76</v>
      </c>
      <c r="AI14" s="52" t="s">
        <v>54</v>
      </c>
      <c r="AJ14" s="88"/>
      <c r="AK14" s="347">
        <f ca="1">TotH(F14:AJ14)</f>
        <v>7.4999999999999991</v>
      </c>
    </row>
    <row r="15" spans="1:46" x14ac:dyDescent="0.25">
      <c r="A15" s="3"/>
      <c r="B15" s="93" t="str">
        <f>IF(Config!B8&lt;&gt;"",Config!B8,"")</f>
        <v>Opérateur5</v>
      </c>
      <c r="C15" s="72">
        <f t="shared" si="5"/>
        <v>0</v>
      </c>
      <c r="D15" s="22">
        <f t="shared" si="6"/>
        <v>0</v>
      </c>
      <c r="E15" s="75">
        <f t="shared" si="7"/>
        <v>0</v>
      </c>
      <c r="F15" s="53" t="s">
        <v>48</v>
      </c>
      <c r="G15" s="52" t="s">
        <v>76</v>
      </c>
      <c r="H15" s="52" t="s">
        <v>76</v>
      </c>
      <c r="I15" s="53" t="s">
        <v>42</v>
      </c>
      <c r="J15" s="52" t="s">
        <v>42</v>
      </c>
      <c r="K15" s="52" t="s">
        <v>76</v>
      </c>
      <c r="L15" s="52" t="s">
        <v>72</v>
      </c>
      <c r="M15" s="53" t="s">
        <v>72</v>
      </c>
      <c r="N15" s="52" t="s">
        <v>57</v>
      </c>
      <c r="O15" s="52" t="s">
        <v>57</v>
      </c>
      <c r="P15" s="52" t="s">
        <v>76</v>
      </c>
      <c r="Q15" s="52" t="s">
        <v>76</v>
      </c>
      <c r="R15" s="52" t="s">
        <v>42</v>
      </c>
      <c r="S15" s="52" t="s">
        <v>42</v>
      </c>
      <c r="T15" s="52" t="s">
        <v>42</v>
      </c>
      <c r="U15" s="52" t="s">
        <v>76</v>
      </c>
      <c r="V15" s="52" t="s">
        <v>76</v>
      </c>
      <c r="W15" s="52" t="s">
        <v>72</v>
      </c>
      <c r="X15" s="52" t="s">
        <v>72</v>
      </c>
      <c r="Y15" s="52" t="s">
        <v>72</v>
      </c>
      <c r="Z15" s="52" t="s">
        <v>76</v>
      </c>
      <c r="AA15" s="52" t="s">
        <v>76</v>
      </c>
      <c r="AB15" s="52" t="s">
        <v>54</v>
      </c>
      <c r="AC15" s="52" t="s">
        <v>54</v>
      </c>
      <c r="AD15" s="52" t="s">
        <v>50</v>
      </c>
      <c r="AE15" s="52" t="s">
        <v>76</v>
      </c>
      <c r="AF15" s="52" t="s">
        <v>50</v>
      </c>
      <c r="AG15" s="52" t="s">
        <v>50</v>
      </c>
      <c r="AH15" s="52" t="s">
        <v>50</v>
      </c>
      <c r="AI15" s="52" t="s">
        <v>76</v>
      </c>
      <c r="AJ15" s="88"/>
      <c r="AK15" s="347">
        <f ca="1">TotH(F15:AJ15)</f>
        <v>7.4166666666666661</v>
      </c>
    </row>
    <row r="16" spans="1:46" x14ac:dyDescent="0.25">
      <c r="A16" s="3"/>
      <c r="B16" s="93" t="str">
        <f>IF(Config!B9&lt;&gt;"",Config!B9,"")</f>
        <v>Opérateur6</v>
      </c>
      <c r="C16" s="72">
        <f t="shared" si="5"/>
        <v>0</v>
      </c>
      <c r="D16" s="22">
        <f t="shared" si="6"/>
        <v>0</v>
      </c>
      <c r="E16" s="75">
        <f t="shared" si="7"/>
        <v>0</v>
      </c>
      <c r="F16" s="53" t="s">
        <v>76</v>
      </c>
      <c r="G16" s="52" t="s">
        <v>54</v>
      </c>
      <c r="H16" s="52" t="s">
        <v>54</v>
      </c>
      <c r="I16" s="53" t="s">
        <v>50</v>
      </c>
      <c r="J16" s="52" t="s">
        <v>76</v>
      </c>
      <c r="K16" s="52" t="s">
        <v>50</v>
      </c>
      <c r="L16" s="52" t="s">
        <v>50</v>
      </c>
      <c r="M16" s="53" t="s">
        <v>50</v>
      </c>
      <c r="N16" s="52" t="s">
        <v>76</v>
      </c>
      <c r="O16" s="52" t="s">
        <v>76</v>
      </c>
      <c r="P16" s="52" t="s">
        <v>72</v>
      </c>
      <c r="Q16" s="52" t="s">
        <v>72</v>
      </c>
      <c r="R16" s="52" t="s">
        <v>72</v>
      </c>
      <c r="S16" s="52" t="s">
        <v>76</v>
      </c>
      <c r="T16" s="52" t="s">
        <v>76</v>
      </c>
      <c r="U16" s="52" t="s">
        <v>54</v>
      </c>
      <c r="V16" s="52" t="s">
        <v>54</v>
      </c>
      <c r="W16" s="52" t="s">
        <v>76</v>
      </c>
      <c r="X16" s="52" t="s">
        <v>50</v>
      </c>
      <c r="Y16" s="52" t="s">
        <v>51</v>
      </c>
      <c r="Z16" s="52" t="s">
        <v>51</v>
      </c>
      <c r="AA16" s="52" t="s">
        <v>51</v>
      </c>
      <c r="AB16" s="52" t="s">
        <v>76</v>
      </c>
      <c r="AC16" s="52" t="s">
        <v>76</v>
      </c>
      <c r="AD16" s="52" t="s">
        <v>48</v>
      </c>
      <c r="AE16" s="52" t="s">
        <v>48</v>
      </c>
      <c r="AF16" s="52" t="s">
        <v>76</v>
      </c>
      <c r="AG16" s="52" t="s">
        <v>72</v>
      </c>
      <c r="AH16" s="52" t="s">
        <v>72</v>
      </c>
      <c r="AI16" s="52" t="s">
        <v>57</v>
      </c>
      <c r="AJ16" s="88"/>
      <c r="AK16" s="347">
        <f ca="1">TotH(F16:AJ16)</f>
        <v>7.9166666666666661</v>
      </c>
    </row>
    <row r="17" spans="1:40" x14ac:dyDescent="0.25">
      <c r="A17" s="3"/>
      <c r="B17" s="93" t="str">
        <f>IF(Config!B10&lt;&gt;"",Config!B10,"")</f>
        <v>Opérateur7</v>
      </c>
      <c r="C17" s="72">
        <f t="shared" si="5"/>
        <v>0</v>
      </c>
      <c r="D17" s="22">
        <f t="shared" si="6"/>
        <v>0</v>
      </c>
      <c r="E17" s="75">
        <f t="shared" si="7"/>
        <v>0</v>
      </c>
      <c r="F17" s="53" t="s">
        <v>51</v>
      </c>
      <c r="G17" s="52" t="s">
        <v>76</v>
      </c>
      <c r="H17" s="52" t="s">
        <v>76</v>
      </c>
      <c r="I17" s="53" t="s">
        <v>48</v>
      </c>
      <c r="J17" s="52" t="s">
        <v>48</v>
      </c>
      <c r="K17" s="52" t="s">
        <v>76</v>
      </c>
      <c r="L17" s="52" t="s">
        <v>72</v>
      </c>
      <c r="M17" s="53" t="s">
        <v>72</v>
      </c>
      <c r="N17" s="52" t="s">
        <v>57</v>
      </c>
      <c r="O17" s="52" t="s">
        <v>57</v>
      </c>
      <c r="P17" s="52" t="s">
        <v>76</v>
      </c>
      <c r="Q17" s="52" t="s">
        <v>76</v>
      </c>
      <c r="R17" s="52" t="s">
        <v>48</v>
      </c>
      <c r="S17" s="52" t="s">
        <v>48</v>
      </c>
      <c r="T17" s="52" t="s">
        <v>48</v>
      </c>
      <c r="U17" s="52" t="s">
        <v>76</v>
      </c>
      <c r="V17" s="52" t="s">
        <v>76</v>
      </c>
      <c r="W17" s="52" t="s">
        <v>42</v>
      </c>
      <c r="X17" s="52" t="s">
        <v>42</v>
      </c>
      <c r="Y17" s="52" t="s">
        <v>76</v>
      </c>
      <c r="Z17" s="52" t="s">
        <v>72</v>
      </c>
      <c r="AA17" s="52" t="s">
        <v>72</v>
      </c>
      <c r="AB17" s="52" t="s">
        <v>57</v>
      </c>
      <c r="AC17" s="52" t="s">
        <v>57</v>
      </c>
      <c r="AD17" s="52" t="s">
        <v>76</v>
      </c>
      <c r="AE17" s="52" t="s">
        <v>76</v>
      </c>
      <c r="AF17" s="52" t="s">
        <v>42</v>
      </c>
      <c r="AG17" s="52" t="s">
        <v>42</v>
      </c>
      <c r="AH17" s="52" t="s">
        <v>42</v>
      </c>
      <c r="AI17" s="52" t="s">
        <v>76</v>
      </c>
      <c r="AJ17" s="88"/>
      <c r="AK17" s="347">
        <f ca="1">TotH(F17:AJ17)</f>
        <v>7.458333333333333</v>
      </c>
    </row>
    <row r="18" spans="1:40" x14ac:dyDescent="0.25">
      <c r="A18" s="3"/>
      <c r="B18" s="93" t="str">
        <f>IF(Config!B11&lt;&gt;"",Config!B11,"")</f>
        <v>Opérateur8</v>
      </c>
      <c r="C18" s="72">
        <f t="shared" si="5"/>
        <v>0</v>
      </c>
      <c r="D18" s="22">
        <f t="shared" si="6"/>
        <v>0</v>
      </c>
      <c r="E18" s="75">
        <f t="shared" si="7"/>
        <v>0</v>
      </c>
      <c r="F18" s="53" t="s">
        <v>72</v>
      </c>
      <c r="G18" s="52" t="s">
        <v>57</v>
      </c>
      <c r="H18" s="52" t="s">
        <v>57</v>
      </c>
      <c r="I18" s="53" t="s">
        <v>76</v>
      </c>
      <c r="J18" s="52" t="s">
        <v>76</v>
      </c>
      <c r="K18" s="52" t="s">
        <v>48</v>
      </c>
      <c r="L18" s="52" t="s">
        <v>48</v>
      </c>
      <c r="M18" s="177" t="s">
        <v>48</v>
      </c>
      <c r="N18" s="52" t="s">
        <v>76</v>
      </c>
      <c r="O18" s="52" t="s">
        <v>76</v>
      </c>
      <c r="P18" s="52" t="s">
        <v>42</v>
      </c>
      <c r="Q18" s="52" t="s">
        <v>42</v>
      </c>
      <c r="R18" s="52" t="s">
        <v>76</v>
      </c>
      <c r="S18" s="52" t="s">
        <v>72</v>
      </c>
      <c r="T18" s="52" t="s">
        <v>72</v>
      </c>
      <c r="U18" s="52" t="s">
        <v>57</v>
      </c>
      <c r="V18" s="52" t="s">
        <v>57</v>
      </c>
      <c r="W18" s="52" t="s">
        <v>76</v>
      </c>
      <c r="X18" s="52" t="s">
        <v>76</v>
      </c>
      <c r="Y18" s="52" t="s">
        <v>42</v>
      </c>
      <c r="Z18" s="52" t="s">
        <v>42</v>
      </c>
      <c r="AA18" s="52" t="s">
        <v>42</v>
      </c>
      <c r="AB18" s="52" t="s">
        <v>76</v>
      </c>
      <c r="AC18" s="52" t="s">
        <v>76</v>
      </c>
      <c r="AD18" s="52" t="s">
        <v>72</v>
      </c>
      <c r="AE18" s="52" t="s">
        <v>72</v>
      </c>
      <c r="AF18" s="52" t="s">
        <v>72</v>
      </c>
      <c r="AG18" s="52" t="s">
        <v>76</v>
      </c>
      <c r="AH18" s="52" t="s">
        <v>76</v>
      </c>
      <c r="AI18" s="52" t="s">
        <v>54</v>
      </c>
      <c r="AJ18" s="88"/>
      <c r="AK18" s="347">
        <f ca="1">TotH(F18:AJ18)</f>
        <v>7.5416666666666661</v>
      </c>
    </row>
    <row r="19" spans="1:40" x14ac:dyDescent="0.25">
      <c r="A19" s="3"/>
      <c r="B19" s="93" t="str">
        <f>IF(Config!B12&lt;&gt;"",Config!B12,"")</f>
        <v>Opérateur9</v>
      </c>
      <c r="C19" s="72">
        <f t="shared" si="5"/>
        <v>0</v>
      </c>
      <c r="D19" s="22">
        <f t="shared" si="6"/>
        <v>0</v>
      </c>
      <c r="E19" s="75">
        <f t="shared" si="7"/>
        <v>0</v>
      </c>
      <c r="F19" s="53" t="s">
        <v>50</v>
      </c>
      <c r="G19" s="52" t="s">
        <v>76</v>
      </c>
      <c r="H19" s="52" t="s">
        <v>76</v>
      </c>
      <c r="I19" s="53" t="s">
        <v>72</v>
      </c>
      <c r="J19" s="52" t="s">
        <v>72</v>
      </c>
      <c r="K19" s="52" t="s">
        <v>72</v>
      </c>
      <c r="L19" s="52" t="s">
        <v>76</v>
      </c>
      <c r="M19" s="53" t="s">
        <v>76</v>
      </c>
      <c r="N19" s="52" t="s">
        <v>54</v>
      </c>
      <c r="O19" s="52" t="s">
        <v>54</v>
      </c>
      <c r="P19" s="52" t="s">
        <v>76</v>
      </c>
      <c r="Q19" s="52" t="s">
        <v>50</v>
      </c>
      <c r="R19" s="52" t="s">
        <v>51</v>
      </c>
      <c r="S19" s="52" t="s">
        <v>51</v>
      </c>
      <c r="T19" s="52" t="s">
        <v>51</v>
      </c>
      <c r="U19" s="52" t="s">
        <v>76</v>
      </c>
      <c r="V19" s="52" t="s">
        <v>76</v>
      </c>
      <c r="W19" s="52" t="s">
        <v>48</v>
      </c>
      <c r="X19" s="52" t="s">
        <v>48</v>
      </c>
      <c r="Y19" s="52" t="s">
        <v>76</v>
      </c>
      <c r="Z19" s="52" t="s">
        <v>72</v>
      </c>
      <c r="AA19" s="52" t="s">
        <v>72</v>
      </c>
      <c r="AB19" s="52" t="s">
        <v>57</v>
      </c>
      <c r="AC19" s="52" t="s">
        <v>57</v>
      </c>
      <c r="AD19" s="52" t="s">
        <v>76</v>
      </c>
      <c r="AE19" s="52" t="s">
        <v>76</v>
      </c>
      <c r="AF19" s="52" t="s">
        <v>48</v>
      </c>
      <c r="AG19" s="52" t="s">
        <v>48</v>
      </c>
      <c r="AH19" s="52" t="s">
        <v>48</v>
      </c>
      <c r="AI19" s="52" t="s">
        <v>76</v>
      </c>
      <c r="AJ19" s="88"/>
      <c r="AK19" s="347">
        <f ca="1">TotH(F19:AJ19)</f>
        <v>7.4166666666666661</v>
      </c>
    </row>
    <row r="20" spans="1:40" x14ac:dyDescent="0.25">
      <c r="A20" s="3"/>
      <c r="B20" s="93" t="str">
        <f>IF(Config!B13&lt;&gt;"",Config!B13,"")</f>
        <v/>
      </c>
      <c r="C20" s="72" t="str">
        <f>IF(B20="","",COUNTIF(F20:AJ20,"MA"))</f>
        <v/>
      </c>
      <c r="D20" s="22" t="str">
        <f t="shared" si="6"/>
        <v/>
      </c>
      <c r="E20" s="75" t="str">
        <f t="shared" si="7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347">
        <f ca="1">TotH(F20:AJ20)</f>
        <v>0</v>
      </c>
    </row>
    <row r="21" spans="1:40" x14ac:dyDescent="0.25">
      <c r="A21" s="3"/>
      <c r="B21" s="93" t="str">
        <f>IF(Config!B14&lt;&gt;"",Config!B14,"")</f>
        <v>Opérateur11</v>
      </c>
      <c r="C21" s="72">
        <f t="shared" si="5"/>
        <v>0</v>
      </c>
      <c r="D21" s="22">
        <f t="shared" si="6"/>
        <v>0</v>
      </c>
      <c r="E21" s="75">
        <f t="shared" si="7"/>
        <v>0</v>
      </c>
      <c r="F21" s="53" t="s">
        <v>60</v>
      </c>
      <c r="G21" s="52" t="s">
        <v>76</v>
      </c>
      <c r="H21" s="52" t="s">
        <v>76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60</v>
      </c>
      <c r="N21" s="52" t="s">
        <v>76</v>
      </c>
      <c r="O21" s="52" t="s">
        <v>76</v>
      </c>
      <c r="P21" s="52" t="s">
        <v>60</v>
      </c>
      <c r="Q21" s="52" t="s">
        <v>60</v>
      </c>
      <c r="R21" s="52" t="s">
        <v>60</v>
      </c>
      <c r="S21" s="52" t="s">
        <v>60</v>
      </c>
      <c r="T21" s="52" t="s">
        <v>60</v>
      </c>
      <c r="U21" s="52" t="s">
        <v>76</v>
      </c>
      <c r="V21" s="52" t="s">
        <v>76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60</v>
      </c>
      <c r="AB21" s="52" t="s">
        <v>76</v>
      </c>
      <c r="AC21" s="52" t="s">
        <v>76</v>
      </c>
      <c r="AD21" s="52" t="s">
        <v>60</v>
      </c>
      <c r="AE21" s="52" t="s">
        <v>60</v>
      </c>
      <c r="AF21" s="52" t="s">
        <v>60</v>
      </c>
      <c r="AG21" s="52" t="s">
        <v>60</v>
      </c>
      <c r="AH21" s="52" t="s">
        <v>60</v>
      </c>
      <c r="AI21" s="52" t="s">
        <v>76</v>
      </c>
      <c r="AJ21" s="174"/>
      <c r="AK21" s="347">
        <f ca="1">TotH(F21:AJ21)</f>
        <v>6.5625</v>
      </c>
    </row>
    <row r="22" spans="1:40" x14ac:dyDescent="0.25">
      <c r="A22" s="3"/>
      <c r="B22" s="93" t="str">
        <f>IF(Config!B15&lt;&gt;"",Config!B15,"")</f>
        <v>Opérateur12</v>
      </c>
      <c r="C22" s="72">
        <f t="shared" si="5"/>
        <v>0</v>
      </c>
      <c r="D22" s="22">
        <f t="shared" si="6"/>
        <v>0</v>
      </c>
      <c r="E22" s="75">
        <f t="shared" si="7"/>
        <v>0</v>
      </c>
      <c r="F22" s="53" t="s">
        <v>77</v>
      </c>
      <c r="G22" s="52" t="s">
        <v>76</v>
      </c>
      <c r="H22" s="52" t="s">
        <v>76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77</v>
      </c>
      <c r="N22" s="52" t="s">
        <v>76</v>
      </c>
      <c r="O22" s="52" t="s">
        <v>76</v>
      </c>
      <c r="P22" s="53" t="s">
        <v>77</v>
      </c>
      <c r="Q22" s="52" t="s">
        <v>77</v>
      </c>
      <c r="R22" s="52" t="s">
        <v>77</v>
      </c>
      <c r="S22" s="52" t="s">
        <v>77</v>
      </c>
      <c r="T22" s="53" t="s">
        <v>77</v>
      </c>
      <c r="U22" s="52" t="s">
        <v>76</v>
      </c>
      <c r="V22" s="52" t="s">
        <v>76</v>
      </c>
      <c r="W22" s="53" t="s">
        <v>77</v>
      </c>
      <c r="X22" s="52" t="s">
        <v>77</v>
      </c>
      <c r="Y22" s="52" t="s">
        <v>77</v>
      </c>
      <c r="Z22" s="52" t="s">
        <v>77</v>
      </c>
      <c r="AA22" s="53" t="s">
        <v>77</v>
      </c>
      <c r="AB22" s="52" t="s">
        <v>76</v>
      </c>
      <c r="AC22" s="52" t="s">
        <v>76</v>
      </c>
      <c r="AD22" s="53" t="s">
        <v>77</v>
      </c>
      <c r="AE22" s="52" t="s">
        <v>77</v>
      </c>
      <c r="AF22" s="52" t="s">
        <v>77</v>
      </c>
      <c r="AG22" s="52" t="s">
        <v>77</v>
      </c>
      <c r="AH22" s="53" t="s">
        <v>77</v>
      </c>
      <c r="AI22" s="52" t="s">
        <v>76</v>
      </c>
      <c r="AJ22" s="88"/>
      <c r="AK22" s="347">
        <f ca="1">TotH(F22:AJ22)</f>
        <v>6.5625</v>
      </c>
    </row>
    <row r="23" spans="1:40" x14ac:dyDescent="0.25">
      <c r="A23" s="3"/>
      <c r="B23" s="93" t="str">
        <f>IF(Config!B16&lt;&gt;"",Config!B16,"")</f>
        <v>Opérateur13</v>
      </c>
      <c r="C23" s="72">
        <f t="shared" si="5"/>
        <v>0</v>
      </c>
      <c r="D23" s="21">
        <f t="shared" si="6"/>
        <v>0</v>
      </c>
      <c r="E23" s="76">
        <f t="shared" si="7"/>
        <v>0</v>
      </c>
      <c r="F23" s="53" t="s">
        <v>61</v>
      </c>
      <c r="G23" s="52" t="s">
        <v>76</v>
      </c>
      <c r="H23" s="52" t="s">
        <v>76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61</v>
      </c>
      <c r="N23" s="52" t="s">
        <v>76</v>
      </c>
      <c r="O23" s="52" t="s">
        <v>76</v>
      </c>
      <c r="P23" s="52" t="s">
        <v>61</v>
      </c>
      <c r="Q23" s="52" t="s">
        <v>61</v>
      </c>
      <c r="R23" s="52" t="s">
        <v>61</v>
      </c>
      <c r="S23" s="52" t="s">
        <v>61</v>
      </c>
      <c r="T23" s="52" t="s">
        <v>61</v>
      </c>
      <c r="U23" s="52" t="s">
        <v>76</v>
      </c>
      <c r="V23" s="52" t="s">
        <v>76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61</v>
      </c>
      <c r="AB23" s="52"/>
      <c r="AC23" s="52"/>
      <c r="AD23" s="52" t="s">
        <v>61</v>
      </c>
      <c r="AE23" s="52" t="s">
        <v>61</v>
      </c>
      <c r="AF23" s="52" t="s">
        <v>61</v>
      </c>
      <c r="AG23" s="52" t="s">
        <v>61</v>
      </c>
      <c r="AH23" s="52" t="s">
        <v>61</v>
      </c>
      <c r="AI23" s="52" t="s">
        <v>76</v>
      </c>
      <c r="AJ23" s="88"/>
      <c r="AK23" s="347">
        <f ca="1">TotH(F23:AJ23)</f>
        <v>7.875</v>
      </c>
    </row>
    <row r="24" spans="1:40" x14ac:dyDescent="0.25">
      <c r="A24" s="3"/>
      <c r="B24" s="93" t="str">
        <f>IF(Config!B17&lt;&gt;"",Config!B17,"")</f>
        <v/>
      </c>
      <c r="C24" s="72" t="str">
        <f t="shared" si="5"/>
        <v/>
      </c>
      <c r="D24" s="22" t="str">
        <f t="shared" si="6"/>
        <v/>
      </c>
      <c r="E24" s="75" t="str">
        <f t="shared" si="7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347">
        <f ca="1">TotH(F24:AJ24)</f>
        <v>0</v>
      </c>
    </row>
    <row r="25" spans="1:40" x14ac:dyDescent="0.25">
      <c r="A25" s="3"/>
      <c r="B25" s="93" t="str">
        <f>IF(Config!B18&lt;&gt;"",Config!B18,"")</f>
        <v/>
      </c>
      <c r="C25" s="72" t="str">
        <f t="shared" si="5"/>
        <v/>
      </c>
      <c r="D25" s="22" t="str">
        <f t="shared" si="6"/>
        <v/>
      </c>
      <c r="E25" s="75" t="str">
        <f t="shared" si="7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347">
        <f ca="1">TotH(F25:AJ25)</f>
        <v>0</v>
      </c>
    </row>
    <row r="26" spans="1:40" x14ac:dyDescent="0.25">
      <c r="A26" s="3"/>
      <c r="B26" s="93" t="str">
        <f>IF(Config!B19&lt;&gt;"",Config!B19,"")</f>
        <v>Opérateur16</v>
      </c>
      <c r="C26" s="72">
        <f t="shared" si="5"/>
        <v>0</v>
      </c>
      <c r="D26" s="22">
        <f t="shared" si="6"/>
        <v>0</v>
      </c>
      <c r="E26" s="75">
        <f t="shared" si="7"/>
        <v>0</v>
      </c>
      <c r="F26" s="53"/>
      <c r="G26" s="52" t="s">
        <v>76</v>
      </c>
      <c r="H26" s="52" t="s">
        <v>76</v>
      </c>
      <c r="I26" s="53" t="s">
        <v>51</v>
      </c>
      <c r="J26" s="52" t="s">
        <v>51</v>
      </c>
      <c r="K26" s="52"/>
      <c r="L26" s="52"/>
      <c r="M26" s="53"/>
      <c r="N26" s="52" t="s">
        <v>79</v>
      </c>
      <c r="O26" s="52" t="s">
        <v>79</v>
      </c>
      <c r="P26" s="52"/>
      <c r="Q26" s="52"/>
      <c r="R26" s="52"/>
      <c r="S26" s="52"/>
      <c r="T26" s="52"/>
      <c r="U26" s="52" t="s">
        <v>76</v>
      </c>
      <c r="V26" s="52" t="s">
        <v>76</v>
      </c>
      <c r="W26" s="52" t="s">
        <v>51</v>
      </c>
      <c r="X26" s="52" t="s">
        <v>51</v>
      </c>
      <c r="Y26" s="52"/>
      <c r="Z26" s="52"/>
      <c r="AA26" s="52"/>
      <c r="AB26" s="52" t="s">
        <v>79</v>
      </c>
      <c r="AC26" s="52" t="s">
        <v>79</v>
      </c>
      <c r="AD26" s="52"/>
      <c r="AE26" s="52"/>
      <c r="AF26" s="52"/>
      <c r="AG26" s="52"/>
      <c r="AH26" s="52"/>
      <c r="AI26" s="52" t="s">
        <v>76</v>
      </c>
      <c r="AJ26" s="88"/>
      <c r="AK26" s="347">
        <f ca="1">TotH(F26:AJ26)</f>
        <v>1.5</v>
      </c>
    </row>
    <row r="27" spans="1:40" ht="15.75" thickBot="1" x14ac:dyDescent="0.3">
      <c r="A27" s="3"/>
      <c r="B27" s="94" t="str">
        <f>IF(Config!B20&lt;&gt;"",Config!B20,"")</f>
        <v>Opérateur17</v>
      </c>
      <c r="C27" s="170">
        <f t="shared" si="5"/>
        <v>0</v>
      </c>
      <c r="D27" s="171">
        <f t="shared" si="6"/>
        <v>0</v>
      </c>
      <c r="E27" s="172">
        <f t="shared" si="7"/>
        <v>0</v>
      </c>
      <c r="F27" s="55"/>
      <c r="G27" s="54" t="s">
        <v>79</v>
      </c>
      <c r="H27" s="54" t="s">
        <v>79</v>
      </c>
      <c r="I27" s="55"/>
      <c r="J27" s="54"/>
      <c r="K27" s="54"/>
      <c r="L27" s="54"/>
      <c r="M27" s="55"/>
      <c r="N27" s="54" t="s">
        <v>76</v>
      </c>
      <c r="O27" s="54" t="s">
        <v>76</v>
      </c>
      <c r="P27" s="54" t="s">
        <v>51</v>
      </c>
      <c r="Q27" s="54" t="s">
        <v>51</v>
      </c>
      <c r="R27" s="54"/>
      <c r="S27" s="54"/>
      <c r="T27" s="54"/>
      <c r="U27" s="54" t="s">
        <v>79</v>
      </c>
      <c r="V27" s="54" t="s">
        <v>79</v>
      </c>
      <c r="W27" s="54"/>
      <c r="X27" s="54"/>
      <c r="Y27" s="54"/>
      <c r="Z27" s="54"/>
      <c r="AA27" s="54"/>
      <c r="AB27" s="54" t="s">
        <v>76</v>
      </c>
      <c r="AC27" s="54" t="s">
        <v>76</v>
      </c>
      <c r="AD27" s="54" t="s">
        <v>51</v>
      </c>
      <c r="AE27" s="54" t="s">
        <v>51</v>
      </c>
      <c r="AF27" s="54"/>
      <c r="AG27" s="54"/>
      <c r="AH27" s="54"/>
      <c r="AI27" s="54" t="s">
        <v>79</v>
      </c>
      <c r="AJ27" s="89"/>
      <c r="AK27" s="348">
        <f ca="1">TotH(F27:AJ27)</f>
        <v>1.5</v>
      </c>
    </row>
    <row r="28" spans="1:40" ht="15.75" thickBot="1" x14ac:dyDescent="0.3">
      <c r="B28" s="339" t="s">
        <v>82</v>
      </c>
      <c r="C28" s="340"/>
      <c r="D28" s="340"/>
      <c r="E28" s="341"/>
      <c r="F28" s="175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6"/>
      <c r="T28" s="176"/>
      <c r="U28" s="176"/>
      <c r="V28" s="176"/>
      <c r="W28" s="176"/>
      <c r="X28" s="176"/>
      <c r="Y28" s="176"/>
      <c r="Z28" s="176"/>
      <c r="AA28" s="176"/>
      <c r="AB28" s="176"/>
      <c r="AC28" s="176"/>
      <c r="AD28" s="176"/>
      <c r="AE28" s="176"/>
      <c r="AF28" s="176"/>
      <c r="AG28" s="176"/>
      <c r="AH28" s="176"/>
      <c r="AI28" s="176"/>
      <c r="AJ28" s="183"/>
      <c r="AK28" s="173"/>
    </row>
    <row r="29" spans="1:40" x14ac:dyDescent="0.25">
      <c r="B29" s="60"/>
      <c r="C29" s="111"/>
      <c r="D29" s="111"/>
      <c r="E29" s="111"/>
      <c r="F29" s="118"/>
      <c r="G29" s="338"/>
      <c r="H29" s="338"/>
      <c r="I29" s="338"/>
      <c r="J29" s="338"/>
      <c r="K29" s="111"/>
      <c r="L29" s="118"/>
      <c r="M29" s="338"/>
      <c r="N29" s="338"/>
      <c r="O29" s="338"/>
      <c r="P29" s="338"/>
      <c r="Q29" s="111"/>
      <c r="R29" s="119"/>
      <c r="S29" s="334"/>
      <c r="T29" s="334"/>
      <c r="U29" s="334"/>
      <c r="V29" s="334"/>
      <c r="X29" s="109"/>
      <c r="Y29" s="59"/>
      <c r="Z29" s="116"/>
      <c r="AA29" s="179"/>
      <c r="AB29" s="179"/>
      <c r="AC29" s="113"/>
      <c r="AD29" s="111"/>
      <c r="AE29" s="111"/>
      <c r="AF29" s="111"/>
      <c r="AG29" s="111"/>
      <c r="AH29" s="111"/>
      <c r="AI29" s="111"/>
      <c r="AJ29" s="111"/>
      <c r="AK29" s="111"/>
    </row>
    <row r="30" spans="1:40" x14ac:dyDescent="0.25">
      <c r="B30" s="60"/>
      <c r="C30" s="61" t="s">
        <v>21</v>
      </c>
      <c r="D30" s="315" t="s">
        <v>19</v>
      </c>
      <c r="E30" s="316"/>
      <c r="F30" s="317"/>
      <c r="G30" s="116"/>
      <c r="H30" s="65" t="s">
        <v>20</v>
      </c>
      <c r="I30" s="271" t="s">
        <v>18</v>
      </c>
      <c r="J30" s="272"/>
      <c r="K30" s="272"/>
      <c r="L30" s="318"/>
      <c r="M30" s="111"/>
      <c r="N30" s="67" t="s">
        <v>23</v>
      </c>
      <c r="O30" s="299" t="s">
        <v>24</v>
      </c>
      <c r="P30" s="300"/>
      <c r="Q30" s="300"/>
      <c r="R30" s="301"/>
      <c r="S30" s="185"/>
      <c r="T30" s="305"/>
      <c r="U30" s="305"/>
      <c r="V30" s="305"/>
      <c r="W30" s="305"/>
      <c r="X30" s="305"/>
      <c r="Y30" s="184"/>
      <c r="Z30" s="105" t="s">
        <v>48</v>
      </c>
      <c r="AA30" s="296" t="s">
        <v>52</v>
      </c>
      <c r="AB30" s="297"/>
      <c r="AC30" s="298"/>
      <c r="AD30" s="162"/>
      <c r="AE30" s="95" t="s">
        <v>50</v>
      </c>
      <c r="AF30" s="253" t="s">
        <v>53</v>
      </c>
      <c r="AG30" s="254"/>
      <c r="AH30" s="255"/>
      <c r="AI30" s="111"/>
      <c r="AJ30" s="98" t="s">
        <v>54</v>
      </c>
      <c r="AK30" s="99" t="s">
        <v>55</v>
      </c>
      <c r="AL30" s="97"/>
      <c r="AM30" s="96"/>
      <c r="AN30" s="4"/>
    </row>
    <row r="31" spans="1:40" x14ac:dyDescent="0.25">
      <c r="B31" s="60"/>
      <c r="C31" s="112"/>
      <c r="D31" s="112"/>
      <c r="E31" s="112"/>
      <c r="F31" s="112"/>
      <c r="G31" s="110"/>
      <c r="H31" s="113"/>
      <c r="I31" s="113"/>
      <c r="J31" s="113"/>
      <c r="K31" s="113"/>
      <c r="L31" s="113"/>
      <c r="M31" s="111"/>
      <c r="N31" s="112"/>
      <c r="O31" s="112"/>
      <c r="P31" s="112"/>
      <c r="Q31" s="112"/>
      <c r="R31" s="112"/>
      <c r="S31" s="60"/>
      <c r="Y31" s="60"/>
      <c r="Z31" s="112"/>
      <c r="AA31" s="112"/>
      <c r="AB31" s="112"/>
      <c r="AC31" s="112"/>
      <c r="AD31" s="111"/>
      <c r="AE31" s="178"/>
      <c r="AF31" s="110"/>
      <c r="AG31" s="111"/>
      <c r="AH31" s="111"/>
      <c r="AI31" s="111"/>
      <c r="AJ31" s="178"/>
      <c r="AK31" s="111"/>
      <c r="AL31" s="4"/>
    </row>
    <row r="32" spans="1:40" x14ac:dyDescent="0.25">
      <c r="B32" s="60"/>
      <c r="C32" s="63" t="s">
        <v>27</v>
      </c>
      <c r="D32" s="268" t="s">
        <v>49</v>
      </c>
      <c r="E32" s="269"/>
      <c r="F32" s="269"/>
      <c r="G32" s="117"/>
      <c r="H32" s="64" t="s">
        <v>43</v>
      </c>
      <c r="I32" s="319" t="s">
        <v>44</v>
      </c>
      <c r="J32" s="320"/>
      <c r="K32" s="320"/>
      <c r="L32" s="321"/>
      <c r="M32" s="111"/>
      <c r="N32" s="66" t="s">
        <v>26</v>
      </c>
      <c r="O32" s="302" t="s">
        <v>25</v>
      </c>
      <c r="P32" s="303"/>
      <c r="Q32" s="303"/>
      <c r="R32" s="304"/>
      <c r="S32" s="60"/>
      <c r="T32" s="310" t="s">
        <v>35</v>
      </c>
      <c r="U32" s="311"/>
      <c r="V32" s="311"/>
      <c r="W32" s="311"/>
      <c r="X32" s="312"/>
      <c r="Y32" s="184"/>
      <c r="Z32" s="102" t="s">
        <v>42</v>
      </c>
      <c r="AA32" s="283" t="s">
        <v>52</v>
      </c>
      <c r="AB32" s="284"/>
      <c r="AC32" s="284"/>
      <c r="AD32" s="162"/>
      <c r="AE32" s="106" t="s">
        <v>51</v>
      </c>
      <c r="AF32" s="232" t="s">
        <v>53</v>
      </c>
      <c r="AG32" s="233"/>
      <c r="AH32" s="234"/>
      <c r="AI32" s="111"/>
      <c r="AJ32" s="100" t="s">
        <v>57</v>
      </c>
      <c r="AK32" s="101" t="s">
        <v>56</v>
      </c>
    </row>
    <row r="33" spans="2:38" x14ac:dyDescent="0.25">
      <c r="B33" s="60"/>
      <c r="C33" s="111"/>
      <c r="D33" s="111"/>
      <c r="E33" s="111"/>
      <c r="F33" s="111"/>
      <c r="G33" s="110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60"/>
      <c r="T33" s="306"/>
      <c r="U33" s="306"/>
      <c r="V33" s="306"/>
      <c r="W33" s="306"/>
      <c r="X33" s="306"/>
      <c r="Y33" s="60"/>
      <c r="Z33" s="112"/>
      <c r="AA33" s="112"/>
      <c r="AB33" s="112"/>
      <c r="AC33" s="112"/>
      <c r="AD33" s="111"/>
      <c r="AE33" s="111"/>
      <c r="AF33" s="111"/>
      <c r="AG33" s="111"/>
      <c r="AH33" s="160"/>
      <c r="AI33" s="111"/>
      <c r="AJ33" s="178"/>
      <c r="AK33" s="115"/>
    </row>
    <row r="34" spans="2:38" x14ac:dyDescent="0.25">
      <c r="B34" s="60"/>
      <c r="C34" s="68" t="s">
        <v>22</v>
      </c>
      <c r="D34" s="313" t="s">
        <v>17</v>
      </c>
      <c r="E34" s="314"/>
      <c r="F34" s="314"/>
      <c r="G34" s="114"/>
      <c r="H34" s="161" t="s">
        <v>79</v>
      </c>
      <c r="I34" s="322" t="s">
        <v>80</v>
      </c>
      <c r="J34" s="323"/>
      <c r="K34" s="323"/>
      <c r="L34" s="324"/>
      <c r="M34" s="111"/>
      <c r="N34" s="163" t="s">
        <v>78</v>
      </c>
      <c r="O34" s="291" t="s">
        <v>81</v>
      </c>
      <c r="P34" s="292"/>
      <c r="Q34" s="292"/>
      <c r="R34" s="293"/>
      <c r="S34" s="60"/>
      <c r="T34" s="307" t="s">
        <v>47</v>
      </c>
      <c r="U34" s="308"/>
      <c r="V34" s="308"/>
      <c r="W34" s="308"/>
      <c r="X34" s="309"/>
      <c r="Y34" s="60"/>
      <c r="Z34" s="107" t="s">
        <v>61</v>
      </c>
      <c r="AA34" s="294" t="s">
        <v>63</v>
      </c>
      <c r="AB34" s="294"/>
      <c r="AC34" s="295"/>
      <c r="AD34" s="111"/>
      <c r="AE34" s="108" t="s">
        <v>60</v>
      </c>
      <c r="AF34" s="236" t="s">
        <v>62</v>
      </c>
      <c r="AG34" s="236"/>
      <c r="AH34" s="236"/>
      <c r="AI34" s="169"/>
      <c r="AJ34" s="104" t="s">
        <v>58</v>
      </c>
      <c r="AK34" s="103" t="s">
        <v>59</v>
      </c>
      <c r="AL34" s="62"/>
    </row>
    <row r="35" spans="2:38" x14ac:dyDescent="0.25">
      <c r="B35" s="60"/>
      <c r="C35" s="111"/>
      <c r="D35" s="111"/>
      <c r="E35" s="111"/>
      <c r="F35" s="111"/>
      <c r="G35" s="111"/>
      <c r="H35" s="111"/>
      <c r="I35" s="111"/>
      <c r="J35" s="115"/>
      <c r="K35" s="111"/>
      <c r="L35" s="111"/>
      <c r="M35" s="111"/>
      <c r="N35" s="111"/>
      <c r="O35" s="112"/>
      <c r="P35" s="112"/>
      <c r="Q35" s="112"/>
      <c r="R35" s="112"/>
      <c r="S35" s="60"/>
      <c r="T35" s="60"/>
      <c r="U35" s="109"/>
      <c r="V35" s="109"/>
      <c r="W35" s="109"/>
      <c r="X35" s="109"/>
      <c r="Y35" s="60"/>
      <c r="Z35" s="111"/>
      <c r="AA35" s="111"/>
      <c r="AB35" s="111"/>
      <c r="AC35" s="110"/>
      <c r="AD35" s="111"/>
      <c r="AE35" s="178"/>
      <c r="AF35" s="111"/>
      <c r="AG35" s="111"/>
      <c r="AH35" s="111"/>
      <c r="AI35" s="111"/>
      <c r="AJ35" s="111"/>
      <c r="AK35" s="111"/>
    </row>
    <row r="36" spans="2:38" x14ac:dyDescent="0.25">
      <c r="B36" s="60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52" t="s">
        <v>77</v>
      </c>
      <c r="O36" s="289" t="s">
        <v>83</v>
      </c>
      <c r="P36" s="290"/>
      <c r="Q36" s="290"/>
      <c r="R36" s="290"/>
      <c r="S36" s="62"/>
      <c r="Y36" s="4"/>
      <c r="Z36" s="157" t="s">
        <v>72</v>
      </c>
      <c r="AA36" s="250" t="s">
        <v>73</v>
      </c>
      <c r="AB36" s="251"/>
      <c r="AC36" s="251"/>
      <c r="AD36" s="186"/>
      <c r="AE36" s="100" t="s">
        <v>57</v>
      </c>
      <c r="AF36" s="244" t="s">
        <v>56</v>
      </c>
      <c r="AG36" s="245"/>
      <c r="AH36" s="245"/>
      <c r="AI36" s="187"/>
      <c r="AJ36" s="110"/>
      <c r="AK36" s="111"/>
    </row>
    <row r="37" spans="2:38" x14ac:dyDescent="0.25">
      <c r="B37" s="60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Z37" s="111"/>
      <c r="AA37" s="111"/>
      <c r="AB37" s="111"/>
      <c r="AC37" s="111"/>
      <c r="AD37" s="110"/>
      <c r="AE37" s="111"/>
      <c r="AF37" s="111"/>
      <c r="AG37" s="111"/>
      <c r="AH37" s="111"/>
      <c r="AI37" s="110"/>
      <c r="AJ37" s="111"/>
      <c r="AK37" s="111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B4:AJ7"/>
    <mergeCell ref="S29:V29"/>
    <mergeCell ref="C9:E9"/>
    <mergeCell ref="G29:J29"/>
    <mergeCell ref="M29:P29"/>
    <mergeCell ref="B28:E28"/>
    <mergeCell ref="D34:F34"/>
    <mergeCell ref="D30:F30"/>
    <mergeCell ref="D32:F32"/>
    <mergeCell ref="I30:L30"/>
    <mergeCell ref="I32:L32"/>
    <mergeCell ref="I34:L34"/>
    <mergeCell ref="T33:X33"/>
    <mergeCell ref="AF30:AH30"/>
    <mergeCell ref="AF32:AH32"/>
    <mergeCell ref="T34:X34"/>
    <mergeCell ref="T32:X32"/>
    <mergeCell ref="AA30:AC30"/>
    <mergeCell ref="AA32:AC32"/>
    <mergeCell ref="O30:R30"/>
    <mergeCell ref="O32:R32"/>
    <mergeCell ref="T30:X30"/>
    <mergeCell ref="O36:R36"/>
    <mergeCell ref="AF36:AH36"/>
    <mergeCell ref="AA36:AC36"/>
    <mergeCell ref="O34:R34"/>
    <mergeCell ref="AA34:AC34"/>
    <mergeCell ref="AF34:AH34"/>
  </mergeCells>
  <conditionalFormatting sqref="F10:AJ10">
    <cfRule type="expression" dxfId="101" priority="66">
      <formula>OR(F$10=1,F$10=7)</formula>
    </cfRule>
  </conditionalFormatting>
  <conditionalFormatting sqref="F11:AJ27">
    <cfRule type="cellIs" dxfId="100" priority="37" operator="equal">
      <formula>"D"</formula>
    </cfRule>
    <cfRule type="cellIs" dxfId="99" priority="39" operator="equal">
      <formula>"P"</formula>
    </cfRule>
    <cfRule type="cellIs" dxfId="98" priority="40" operator="equal">
      <formula>"G"</formula>
    </cfRule>
    <cfRule type="cellIs" dxfId="97" priority="41" operator="equal">
      <formula>"Q"</formula>
    </cfRule>
    <cfRule type="cellIs" dxfId="96" priority="42" operator="equal">
      <formula>"N"</formula>
    </cfRule>
    <cfRule type="cellIs" dxfId="95" priority="43" operator="equal">
      <formula>"PN"</formula>
    </cfRule>
    <cfRule type="cellIs" dxfId="94" priority="44" operator="equal">
      <formula>"PJ"</formula>
    </cfRule>
    <cfRule type="cellIs" dxfId="93" priority="45" operator="equal">
      <formula>"J"</formula>
    </cfRule>
    <cfRule type="cellIs" dxfId="92" priority="46" operator="equal">
      <formula>"F"</formula>
    </cfRule>
    <cfRule type="cellIs" dxfId="91" priority="47" operator="equal">
      <formula>"GP"</formula>
    </cfRule>
    <cfRule type="cellIs" dxfId="90" priority="48" operator="equal">
      <formula>"PM"</formula>
    </cfRule>
    <cfRule type="cellIs" dxfId="89" priority="49" operator="equal">
      <formula>"GA"</formula>
    </cfRule>
    <cfRule type="cellIs" dxfId="88" priority="50" operator="equal">
      <formula>"AM"</formula>
    </cfRule>
    <cfRule type="cellIs" dxfId="87" priority="53" operator="equal">
      <formula>"CV"</formula>
    </cfRule>
    <cfRule type="cellIs" dxfId="86" priority="55" operator="equal">
      <formula>"ND"</formula>
    </cfRule>
    <cfRule type="cellIs" dxfId="85" priority="57" operator="equal">
      <formula>"CPA"</formula>
    </cfRule>
    <cfRule type="cellIs" dxfId="84" priority="58" operator="equal">
      <formula>"MA"</formula>
    </cfRule>
    <cfRule type="cellIs" dxfId="83" priority="59" operator="equal">
      <formula>"DR"</formula>
    </cfRule>
    <cfRule type="cellIs" dxfId="82" priority="60" operator="equal">
      <formula>"RC"</formula>
    </cfRule>
    <cfRule type="cellIs" dxfId="81" priority="63" operator="equal">
      <formula>"CP"</formula>
    </cfRule>
    <cfRule type="expression" dxfId="80" priority="64">
      <formula>OR(F$10=1,F$10=7)</formula>
    </cfRule>
    <cfRule type="cellIs" dxfId="79" priority="65" operator="equal">
      <formula>"R"</formula>
    </cfRule>
  </conditionalFormatting>
  <conditionalFormatting sqref="C11:E27">
    <cfRule type="cellIs" dxfId="78" priority="51" operator="equal">
      <formula>0</formula>
    </cfRule>
  </conditionalFormatting>
  <conditionalFormatting sqref="F12:AJ27">
    <cfRule type="cellIs" dxfId="77" priority="38" operator="equal">
      <formula>"A"</formula>
    </cfRule>
  </conditionalFormatting>
  <conditionalFormatting sqref="F28:AJ28">
    <cfRule type="expression" dxfId="76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75" priority="1" operator="equal">
      <formula>"D"</formula>
    </cfRule>
    <cfRule type="cellIs" dxfId="74" priority="3" operator="equal">
      <formula>"P"</formula>
    </cfRule>
    <cfRule type="cellIs" dxfId="73" priority="4" operator="equal">
      <formula>"G"</formula>
    </cfRule>
    <cfRule type="cellIs" dxfId="72" priority="5" operator="equal">
      <formula>"Q"</formula>
    </cfRule>
    <cfRule type="cellIs" dxfId="71" priority="6" operator="equal">
      <formula>"N"</formula>
    </cfRule>
    <cfRule type="cellIs" dxfId="70" priority="7" operator="equal">
      <formula>"PN"</formula>
    </cfRule>
    <cfRule type="cellIs" dxfId="69" priority="8" operator="equal">
      <formula>"PJ"</formula>
    </cfRule>
    <cfRule type="cellIs" dxfId="68" priority="9" operator="equal">
      <formula>"J"</formula>
    </cfRule>
    <cfRule type="cellIs" dxfId="67" priority="10" operator="equal">
      <formula>"F"</formula>
    </cfRule>
    <cfRule type="cellIs" dxfId="66" priority="11" operator="equal">
      <formula>"GP"</formula>
    </cfRule>
    <cfRule type="cellIs" dxfId="65" priority="12" operator="equal">
      <formula>"PM"</formula>
    </cfRule>
    <cfRule type="cellIs" dxfId="64" priority="13" operator="equal">
      <formula>"GA"</formula>
    </cfRule>
    <cfRule type="cellIs" dxfId="63" priority="14" operator="equal">
      <formula>"AM"</formula>
    </cfRule>
    <cfRule type="cellIs" dxfId="62" priority="15" operator="equal">
      <formula>"CV"</formula>
    </cfRule>
    <cfRule type="cellIs" dxfId="61" priority="16" operator="equal">
      <formula>"ND"</formula>
    </cfRule>
    <cfRule type="cellIs" dxfId="60" priority="17" operator="equal">
      <formula>"CPA"</formula>
    </cfRule>
    <cfRule type="cellIs" dxfId="59" priority="18" operator="equal">
      <formula>"MA"</formula>
    </cfRule>
    <cfRule type="cellIs" dxfId="58" priority="19" operator="equal">
      <formula>"DR"</formula>
    </cfRule>
    <cfRule type="cellIs" dxfId="57" priority="20" operator="equal">
      <formula>"RC"</formula>
    </cfRule>
    <cfRule type="cellIs" dxfId="56" priority="21" operator="equal">
      <formula>"CP"</formula>
    </cfRule>
    <cfRule type="expression" dxfId="55" priority="22">
      <formula>OR(N$10=1,N$10=7)</formula>
    </cfRule>
    <cfRule type="cellIs" dxfId="54" priority="23" operator="equal">
      <formula>"R"</formula>
    </cfRule>
  </conditionalFormatting>
  <conditionalFormatting sqref="N36">
    <cfRule type="cellIs" dxfId="53" priority="2" operator="equal">
      <formula>"A"</formula>
    </cfRule>
  </conditionalFormatting>
  <dataValidations count="1">
    <dataValidation type="list" allowBlank="1" showInputMessage="1" showErrorMessage="1" sqref="F11:AJ27 N36" xr:uid="{00000000-0002-0000-0100-000000000000}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9525</xdr:colOff>
                    <xdr:row>5</xdr:row>
                    <xdr:rowOff>161925</xdr:rowOff>
                  </from>
                  <to>
                    <xdr:col>37</xdr:col>
                    <xdr:colOff>9525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1" id="{E9D9346C-1538-4C31-B20A-1F5F9EA8CA70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expression" priority="24" id="{25CC4E7E-D27B-4CE8-A29B-E148C755D62F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7" tint="-0.249977111117893"/>
    <pageSetUpPr fitToPage="1"/>
  </sheetPr>
  <dimension ref="A1:AT39"/>
  <sheetViews>
    <sheetView showGridLines="0" topLeftCell="B4" workbookViewId="0">
      <selection activeCell="Q17" sqref="Q1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Config!E7</f>
        <v>43282</v>
      </c>
    </row>
    <row r="2" spans="1:46" ht="15.75" hidden="1" thickBot="1" x14ac:dyDescent="0.3">
      <c r="A2" s="10">
        <f>Config!F7</f>
        <v>43312</v>
      </c>
      <c r="F2" s="2">
        <f>IFERROR(WEEKDAY(F3),"")</f>
        <v>1</v>
      </c>
      <c r="G2" s="2">
        <f t="shared" ref="G2:AI2" si="0">IFERROR(WEEKDAY(G3),"")</f>
        <v>2</v>
      </c>
      <c r="H2" s="2">
        <f t="shared" si="0"/>
        <v>3</v>
      </c>
      <c r="I2" s="2">
        <f t="shared" si="0"/>
        <v>4</v>
      </c>
      <c r="J2" s="2">
        <f t="shared" si="0"/>
        <v>5</v>
      </c>
      <c r="K2" s="2">
        <f t="shared" si="0"/>
        <v>6</v>
      </c>
      <c r="L2" s="2">
        <f t="shared" si="0"/>
        <v>7</v>
      </c>
      <c r="M2" s="2">
        <f t="shared" si="0"/>
        <v>1</v>
      </c>
      <c r="N2" s="2">
        <f t="shared" si="0"/>
        <v>2</v>
      </c>
      <c r="O2" s="2">
        <f t="shared" si="0"/>
        <v>3</v>
      </c>
      <c r="P2" s="2">
        <f t="shared" si="0"/>
        <v>4</v>
      </c>
      <c r="Q2" s="2">
        <f t="shared" si="0"/>
        <v>5</v>
      </c>
      <c r="R2" s="2">
        <f t="shared" si="0"/>
        <v>6</v>
      </c>
      <c r="S2" s="2">
        <f t="shared" si="0"/>
        <v>7</v>
      </c>
      <c r="T2" s="2">
        <f t="shared" si="0"/>
        <v>1</v>
      </c>
      <c r="U2" s="2">
        <f t="shared" si="0"/>
        <v>2</v>
      </c>
      <c r="V2" s="2">
        <f t="shared" si="0"/>
        <v>3</v>
      </c>
      <c r="W2" s="2">
        <f t="shared" si="0"/>
        <v>4</v>
      </c>
      <c r="X2" s="2">
        <f t="shared" si="0"/>
        <v>5</v>
      </c>
      <c r="Y2" s="2">
        <f t="shared" si="0"/>
        <v>6</v>
      </c>
      <c r="Z2" s="2">
        <f t="shared" si="0"/>
        <v>7</v>
      </c>
      <c r="AA2" s="2">
        <f t="shared" si="0"/>
        <v>1</v>
      </c>
      <c r="AB2" s="2">
        <f t="shared" si="0"/>
        <v>2</v>
      </c>
      <c r="AC2" s="2">
        <f t="shared" si="0"/>
        <v>3</v>
      </c>
      <c r="AD2" s="2">
        <f t="shared" si="0"/>
        <v>4</v>
      </c>
      <c r="AE2" s="2">
        <f t="shared" si="0"/>
        <v>5</v>
      </c>
      <c r="AF2" s="2">
        <f t="shared" si="0"/>
        <v>6</v>
      </c>
      <c r="AG2" s="2">
        <f t="shared" si="0"/>
        <v>7</v>
      </c>
      <c r="AH2" s="2">
        <f t="shared" si="0"/>
        <v>1</v>
      </c>
      <c r="AI2" s="2">
        <f t="shared" si="0"/>
        <v>2</v>
      </c>
    </row>
    <row r="3" spans="1:46" ht="73.5" hidden="1" customHeight="1" thickBot="1" x14ac:dyDescent="0.3">
      <c r="F3" s="5">
        <f>A1</f>
        <v>43282</v>
      </c>
      <c r="G3" s="5">
        <f>F3+1</f>
        <v>43283</v>
      </c>
      <c r="H3" s="5">
        <f t="shared" ref="H3:AG3" si="1">G3+1</f>
        <v>43284</v>
      </c>
      <c r="I3" s="5">
        <f t="shared" si="1"/>
        <v>43285</v>
      </c>
      <c r="J3" s="5">
        <f t="shared" si="1"/>
        <v>43286</v>
      </c>
      <c r="K3" s="5">
        <f t="shared" si="1"/>
        <v>43287</v>
      </c>
      <c r="L3" s="5">
        <f t="shared" si="1"/>
        <v>43288</v>
      </c>
      <c r="M3" s="5">
        <f t="shared" si="1"/>
        <v>43289</v>
      </c>
      <c r="N3" s="5">
        <f t="shared" si="1"/>
        <v>43290</v>
      </c>
      <c r="O3" s="5">
        <f t="shared" si="1"/>
        <v>43291</v>
      </c>
      <c r="P3" s="5">
        <f t="shared" si="1"/>
        <v>43292</v>
      </c>
      <c r="Q3" s="5">
        <f t="shared" si="1"/>
        <v>43293</v>
      </c>
      <c r="R3" s="5">
        <f t="shared" si="1"/>
        <v>43294</v>
      </c>
      <c r="S3" s="5">
        <f t="shared" si="1"/>
        <v>43295</v>
      </c>
      <c r="T3" s="5">
        <f t="shared" si="1"/>
        <v>43296</v>
      </c>
      <c r="U3" s="5">
        <f t="shared" si="1"/>
        <v>43297</v>
      </c>
      <c r="V3" s="5">
        <f t="shared" si="1"/>
        <v>43298</v>
      </c>
      <c r="W3" s="5">
        <f t="shared" si="1"/>
        <v>43299</v>
      </c>
      <c r="X3" s="5">
        <f t="shared" si="1"/>
        <v>43300</v>
      </c>
      <c r="Y3" s="5">
        <f t="shared" si="1"/>
        <v>43301</v>
      </c>
      <c r="Z3" s="5">
        <f t="shared" si="1"/>
        <v>43302</v>
      </c>
      <c r="AA3" s="5">
        <f t="shared" si="1"/>
        <v>43303</v>
      </c>
      <c r="AB3" s="5">
        <f t="shared" si="1"/>
        <v>43304</v>
      </c>
      <c r="AC3" s="5">
        <f t="shared" si="1"/>
        <v>43305</v>
      </c>
      <c r="AD3" s="5">
        <f t="shared" si="1"/>
        <v>43306</v>
      </c>
      <c r="AE3" s="5">
        <f t="shared" si="1"/>
        <v>43307</v>
      </c>
      <c r="AF3" s="5">
        <f t="shared" si="1"/>
        <v>43308</v>
      </c>
      <c r="AG3" s="5">
        <f t="shared" si="1"/>
        <v>43309</v>
      </c>
      <c r="AH3" s="5">
        <f>IFERROR(IF(AG3+1&gt;A2,"",AG3+1),"")</f>
        <v>43310</v>
      </c>
      <c r="AI3" s="5">
        <f>IFERROR(IF(AH3+1&gt;A2,"",AH3+1),"")</f>
        <v>43311</v>
      </c>
      <c r="AJ3" s="5">
        <f>IFERROR(IF(AI3+1&gt;A2,"",AI3+1),"")</f>
        <v>43312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25" t="str">
        <f>TEXT(A1,"mmmmmmmmmmmmmm")</f>
        <v>juillet</v>
      </c>
      <c r="C4" s="326"/>
      <c r="D4" s="326"/>
      <c r="E4" s="326"/>
      <c r="F4" s="326"/>
      <c r="G4" s="326"/>
      <c r="H4" s="326"/>
      <c r="I4" s="326"/>
      <c r="J4" s="326"/>
      <c r="K4" s="326"/>
      <c r="L4" s="326"/>
      <c r="M4" s="326"/>
      <c r="N4" s="326"/>
      <c r="O4" s="326"/>
      <c r="P4" s="326"/>
      <c r="Q4" s="326"/>
      <c r="R4" s="326"/>
      <c r="S4" s="326"/>
      <c r="T4" s="326"/>
      <c r="U4" s="326"/>
      <c r="V4" s="326"/>
      <c r="W4" s="326"/>
      <c r="X4" s="326"/>
      <c r="Y4" s="326"/>
      <c r="Z4" s="326"/>
      <c r="AA4" s="326"/>
      <c r="AB4" s="326"/>
      <c r="AC4" s="326"/>
      <c r="AD4" s="326"/>
      <c r="AE4" s="326"/>
      <c r="AF4" s="326"/>
      <c r="AG4" s="326"/>
      <c r="AH4" s="326"/>
      <c r="AI4" s="326"/>
      <c r="AJ4" s="327"/>
    </row>
    <row r="5" spans="1:46" x14ac:dyDescent="0.25">
      <c r="B5" s="328"/>
      <c r="C5" s="329"/>
      <c r="D5" s="329"/>
      <c r="E5" s="329"/>
      <c r="F5" s="329"/>
      <c r="G5" s="329"/>
      <c r="H5" s="329"/>
      <c r="I5" s="329"/>
      <c r="J5" s="329"/>
      <c r="K5" s="329"/>
      <c r="L5" s="329"/>
      <c r="M5" s="329"/>
      <c r="N5" s="329"/>
      <c r="O5" s="329"/>
      <c r="P5" s="329"/>
      <c r="Q5" s="329"/>
      <c r="R5" s="329"/>
      <c r="S5" s="329"/>
      <c r="T5" s="329"/>
      <c r="U5" s="329"/>
      <c r="V5" s="329"/>
      <c r="W5" s="329"/>
      <c r="X5" s="329"/>
      <c r="Y5" s="329"/>
      <c r="Z5" s="329"/>
      <c r="AA5" s="329"/>
      <c r="AB5" s="329"/>
      <c r="AC5" s="329"/>
      <c r="AD5" s="329"/>
      <c r="AE5" s="329"/>
      <c r="AF5" s="329"/>
      <c r="AG5" s="329"/>
      <c r="AH5" s="329"/>
      <c r="AI5" s="329"/>
      <c r="AJ5" s="330"/>
    </row>
    <row r="6" spans="1:46" x14ac:dyDescent="0.25">
      <c r="A6" s="4"/>
      <c r="B6" s="328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  <c r="AG6" s="329"/>
      <c r="AH6" s="329"/>
      <c r="AI6" s="329"/>
      <c r="AJ6" s="330"/>
    </row>
    <row r="7" spans="1:46" ht="15.75" thickBot="1" x14ac:dyDescent="0.3">
      <c r="A7" s="4"/>
      <c r="B7" s="331"/>
      <c r="C7" s="332"/>
      <c r="D7" s="332"/>
      <c r="E7" s="332"/>
      <c r="F7" s="332"/>
      <c r="G7" s="332"/>
      <c r="H7" s="332"/>
      <c r="I7" s="332"/>
      <c r="J7" s="332"/>
      <c r="K7" s="332"/>
      <c r="L7" s="332"/>
      <c r="M7" s="332"/>
      <c r="N7" s="332"/>
      <c r="O7" s="332"/>
      <c r="P7" s="332"/>
      <c r="Q7" s="332"/>
      <c r="R7" s="332"/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2"/>
      <c r="AD7" s="332"/>
      <c r="AE7" s="332"/>
      <c r="AF7" s="332"/>
      <c r="AG7" s="332"/>
      <c r="AH7" s="332"/>
      <c r="AI7" s="332"/>
      <c r="AJ7" s="333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35" t="s">
        <v>66</v>
      </c>
      <c r="D9" s="336"/>
      <c r="E9" s="337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91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1</v>
      </c>
      <c r="G10" s="8">
        <f t="shared" ref="G10:AJ10" si="4">IFERROR(WEEKDAY(G3),"")</f>
        <v>2</v>
      </c>
      <c r="H10" s="8">
        <f t="shared" si="4"/>
        <v>3</v>
      </c>
      <c r="I10" s="8">
        <f t="shared" si="4"/>
        <v>4</v>
      </c>
      <c r="J10" s="8">
        <f t="shared" si="4"/>
        <v>5</v>
      </c>
      <c r="K10" s="8">
        <f t="shared" si="4"/>
        <v>6</v>
      </c>
      <c r="L10" s="8">
        <f t="shared" si="4"/>
        <v>7</v>
      </c>
      <c r="M10" s="8">
        <f t="shared" si="4"/>
        <v>1</v>
      </c>
      <c r="N10" s="8">
        <f t="shared" si="4"/>
        <v>2</v>
      </c>
      <c r="O10" s="8">
        <f t="shared" si="4"/>
        <v>3</v>
      </c>
      <c r="P10" s="8">
        <f t="shared" si="4"/>
        <v>4</v>
      </c>
      <c r="Q10" s="8">
        <f t="shared" si="4"/>
        <v>5</v>
      </c>
      <c r="R10" s="8">
        <f t="shared" si="4"/>
        <v>6</v>
      </c>
      <c r="S10" s="8">
        <f t="shared" si="4"/>
        <v>7</v>
      </c>
      <c r="T10" s="8">
        <f t="shared" si="4"/>
        <v>1</v>
      </c>
      <c r="U10" s="8">
        <f t="shared" si="4"/>
        <v>2</v>
      </c>
      <c r="V10" s="8">
        <f>IFERROR(WEEKDAY(V3),"")</f>
        <v>3</v>
      </c>
      <c r="W10" s="6">
        <f t="shared" si="4"/>
        <v>4</v>
      </c>
      <c r="X10" s="8">
        <f t="shared" si="4"/>
        <v>5</v>
      </c>
      <c r="Y10" s="8">
        <f t="shared" si="4"/>
        <v>6</v>
      </c>
      <c r="Z10" s="8">
        <f t="shared" si="4"/>
        <v>7</v>
      </c>
      <c r="AA10" s="8">
        <f t="shared" si="4"/>
        <v>1</v>
      </c>
      <c r="AB10" s="8">
        <f t="shared" si="4"/>
        <v>2</v>
      </c>
      <c r="AC10" s="8">
        <f t="shared" si="4"/>
        <v>3</v>
      </c>
      <c r="AD10" s="8">
        <f t="shared" si="4"/>
        <v>4</v>
      </c>
      <c r="AE10" s="8">
        <f t="shared" si="4"/>
        <v>5</v>
      </c>
      <c r="AF10" s="8">
        <f t="shared" si="4"/>
        <v>6</v>
      </c>
      <c r="AG10" s="8">
        <f t="shared" si="4"/>
        <v>7</v>
      </c>
      <c r="AH10" s="8">
        <f t="shared" si="4"/>
        <v>1</v>
      </c>
      <c r="AI10" s="8">
        <f t="shared" si="4"/>
        <v>2</v>
      </c>
      <c r="AJ10" s="86">
        <f t="shared" si="4"/>
        <v>3</v>
      </c>
      <c r="AK10" s="90" t="s">
        <v>46</v>
      </c>
      <c r="AL10" s="4"/>
    </row>
    <row r="11" spans="1:46" x14ac:dyDescent="0.25">
      <c r="A11" s="3"/>
      <c r="B11" s="92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57</v>
      </c>
      <c r="G11" s="51" t="s">
        <v>76</v>
      </c>
      <c r="H11" s="51" t="s">
        <v>76</v>
      </c>
      <c r="I11" s="51" t="s">
        <v>42</v>
      </c>
      <c r="J11" s="50" t="s">
        <v>42</v>
      </c>
      <c r="K11" s="50" t="s">
        <v>42</v>
      </c>
      <c r="L11" s="50" t="s">
        <v>76</v>
      </c>
      <c r="M11" s="51" t="s">
        <v>76</v>
      </c>
      <c r="N11" s="51" t="s">
        <v>72</v>
      </c>
      <c r="O11" s="51" t="s">
        <v>72</v>
      </c>
      <c r="P11" s="50" t="s">
        <v>72</v>
      </c>
      <c r="Q11" s="50" t="s">
        <v>76</v>
      </c>
      <c r="R11" s="50" t="s">
        <v>76</v>
      </c>
      <c r="S11" s="51" t="s">
        <v>54</v>
      </c>
      <c r="T11" s="51" t="s">
        <v>54</v>
      </c>
      <c r="U11" s="51" t="s">
        <v>50</v>
      </c>
      <c r="V11" s="51" t="s">
        <v>76</v>
      </c>
      <c r="W11" s="51" t="s">
        <v>50</v>
      </c>
      <c r="X11" s="51" t="s">
        <v>50</v>
      </c>
      <c r="Y11" s="51" t="s">
        <v>50</v>
      </c>
      <c r="Z11" s="51" t="s">
        <v>76</v>
      </c>
      <c r="AA11" s="51" t="s">
        <v>76</v>
      </c>
      <c r="AB11" s="51" t="s">
        <v>72</v>
      </c>
      <c r="AC11" s="51" t="s">
        <v>72</v>
      </c>
      <c r="AD11" s="51" t="s">
        <v>72</v>
      </c>
      <c r="AE11" s="51" t="s">
        <v>76</v>
      </c>
      <c r="AF11" s="51" t="s">
        <v>76</v>
      </c>
      <c r="AG11" s="51" t="s">
        <v>54</v>
      </c>
      <c r="AH11" s="51" t="s">
        <v>54</v>
      </c>
      <c r="AI11" s="51" t="s">
        <v>76</v>
      </c>
      <c r="AJ11" s="87" t="s">
        <v>50</v>
      </c>
      <c r="AK11" s="345">
        <f ca="1">TotH(F11:AJ11)</f>
        <v>7.458333333333333</v>
      </c>
    </row>
    <row r="12" spans="1:46" x14ac:dyDescent="0.25">
      <c r="A12" s="3"/>
      <c r="B12" s="93" t="str">
        <f>IF(Config!B5&lt;&gt;"",Config!B5,"")</f>
        <v>Opérateur2</v>
      </c>
      <c r="C12" s="72">
        <f t="shared" si="5"/>
        <v>0</v>
      </c>
      <c r="D12" s="22">
        <f t="shared" ref="D12:D27" si="6">IF(B12="","",COUNTIF(F12:AJ12,"CP"))</f>
        <v>0</v>
      </c>
      <c r="E12" s="82">
        <f t="shared" ref="E12:E27" si="7">IF(B12="","",COUNTIF(F12:AJ12,"RC"))</f>
        <v>0</v>
      </c>
      <c r="F12" s="53" t="s">
        <v>76</v>
      </c>
      <c r="G12" s="52" t="s">
        <v>48</v>
      </c>
      <c r="H12" s="52" t="s">
        <v>48</v>
      </c>
      <c r="I12" s="53" t="s">
        <v>76</v>
      </c>
      <c r="J12" s="52" t="s">
        <v>72</v>
      </c>
      <c r="K12" s="52" t="s">
        <v>72</v>
      </c>
      <c r="L12" s="52" t="s">
        <v>57</v>
      </c>
      <c r="M12" s="53" t="s">
        <v>57</v>
      </c>
      <c r="N12" s="52" t="s">
        <v>76</v>
      </c>
      <c r="O12" s="52" t="s">
        <v>76</v>
      </c>
      <c r="P12" s="52" t="s">
        <v>48</v>
      </c>
      <c r="Q12" s="52" t="s">
        <v>48</v>
      </c>
      <c r="R12" s="52" t="s">
        <v>48</v>
      </c>
      <c r="S12" s="52" t="s">
        <v>76</v>
      </c>
      <c r="T12" s="52" t="s">
        <v>76</v>
      </c>
      <c r="U12" s="52" t="s">
        <v>42</v>
      </c>
      <c r="V12" s="52" t="s">
        <v>42</v>
      </c>
      <c r="W12" s="52" t="s">
        <v>76</v>
      </c>
      <c r="X12" s="52" t="s">
        <v>72</v>
      </c>
      <c r="Y12" s="52" t="s">
        <v>72</v>
      </c>
      <c r="Z12" s="52" t="s">
        <v>57</v>
      </c>
      <c r="AA12" s="52" t="s">
        <v>57</v>
      </c>
      <c r="AB12" s="52" t="s">
        <v>76</v>
      </c>
      <c r="AC12" s="52" t="s">
        <v>76</v>
      </c>
      <c r="AD12" s="52" t="s">
        <v>42</v>
      </c>
      <c r="AE12" s="52" t="s">
        <v>42</v>
      </c>
      <c r="AF12" s="52" t="s">
        <v>42</v>
      </c>
      <c r="AG12" s="52" t="s">
        <v>76</v>
      </c>
      <c r="AH12" s="52" t="s">
        <v>76</v>
      </c>
      <c r="AI12" s="52" t="s">
        <v>72</v>
      </c>
      <c r="AJ12" s="88" t="s">
        <v>72</v>
      </c>
      <c r="AK12" s="346">
        <f ca="1">TotH(F12:AJ12)</f>
        <v>7.6666666666666652</v>
      </c>
    </row>
    <row r="13" spans="1:46" x14ac:dyDescent="0.25">
      <c r="A13" s="3"/>
      <c r="B13" s="93" t="str">
        <f>IF(Config!B6&lt;&gt;"",Config!B6,"")</f>
        <v/>
      </c>
      <c r="C13" s="72" t="str">
        <f t="shared" si="5"/>
        <v/>
      </c>
      <c r="D13" s="22" t="str">
        <f t="shared" si="6"/>
        <v/>
      </c>
      <c r="E13" s="75" t="str">
        <f t="shared" si="7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347">
        <f ca="1">TotH(F13:AJ13)</f>
        <v>0</v>
      </c>
    </row>
    <row r="14" spans="1:46" x14ac:dyDescent="0.25">
      <c r="A14" s="3"/>
      <c r="B14" s="93" t="str">
        <f>IF(Config!B7&lt;&gt;"",Config!B7,"")</f>
        <v>Opérateur4</v>
      </c>
      <c r="C14" s="72">
        <f t="shared" si="5"/>
        <v>0</v>
      </c>
      <c r="D14" s="22">
        <f t="shared" si="6"/>
        <v>0</v>
      </c>
      <c r="E14" s="75">
        <f t="shared" si="7"/>
        <v>0</v>
      </c>
      <c r="F14" s="53" t="s">
        <v>54</v>
      </c>
      <c r="G14" s="52" t="s">
        <v>76</v>
      </c>
      <c r="H14" s="52" t="s">
        <v>50</v>
      </c>
      <c r="I14" s="53" t="s">
        <v>51</v>
      </c>
      <c r="J14" s="52" t="s">
        <v>51</v>
      </c>
      <c r="K14" s="52" t="s">
        <v>51</v>
      </c>
      <c r="L14" s="52" t="s">
        <v>76</v>
      </c>
      <c r="M14" s="53" t="s">
        <v>76</v>
      </c>
      <c r="N14" s="52" t="s">
        <v>48</v>
      </c>
      <c r="O14" s="52" t="s">
        <v>48</v>
      </c>
      <c r="P14" s="52" t="s">
        <v>76</v>
      </c>
      <c r="Q14" s="52" t="s">
        <v>72</v>
      </c>
      <c r="R14" s="52" t="s">
        <v>72</v>
      </c>
      <c r="S14" s="52" t="s">
        <v>57</v>
      </c>
      <c r="T14" s="52" t="s">
        <v>57</v>
      </c>
      <c r="U14" s="52" t="s">
        <v>76</v>
      </c>
      <c r="V14" s="52" t="s">
        <v>76</v>
      </c>
      <c r="W14" s="52" t="s">
        <v>48</v>
      </c>
      <c r="X14" s="52" t="s">
        <v>48</v>
      </c>
      <c r="Y14" s="52" t="s">
        <v>48</v>
      </c>
      <c r="Z14" s="52" t="s">
        <v>76</v>
      </c>
      <c r="AA14" s="52" t="s">
        <v>76</v>
      </c>
      <c r="AB14" s="52" t="s">
        <v>42</v>
      </c>
      <c r="AC14" s="52" t="s">
        <v>42</v>
      </c>
      <c r="AD14" s="52" t="s">
        <v>76</v>
      </c>
      <c r="AE14" s="52" t="s">
        <v>72</v>
      </c>
      <c r="AF14" s="52" t="s">
        <v>72</v>
      </c>
      <c r="AG14" s="52" t="s">
        <v>57</v>
      </c>
      <c r="AH14" s="52" t="s">
        <v>57</v>
      </c>
      <c r="AI14" s="52" t="s">
        <v>76</v>
      </c>
      <c r="AJ14" s="88" t="s">
        <v>76</v>
      </c>
      <c r="AK14" s="347">
        <f ca="1">TotH(F14:AJ14)</f>
        <v>7.9166666666666661</v>
      </c>
    </row>
    <row r="15" spans="1:46" x14ac:dyDescent="0.25">
      <c r="A15" s="3"/>
      <c r="B15" s="93" t="str">
        <f>IF(Config!B8&lt;&gt;"",Config!B8,"")</f>
        <v>Opérateur5</v>
      </c>
      <c r="C15" s="72">
        <f t="shared" si="5"/>
        <v>0</v>
      </c>
      <c r="D15" s="22">
        <f t="shared" si="6"/>
        <v>0</v>
      </c>
      <c r="E15" s="75">
        <f t="shared" si="7"/>
        <v>0</v>
      </c>
      <c r="F15" s="53" t="s">
        <v>76</v>
      </c>
      <c r="G15" s="52" t="s">
        <v>72</v>
      </c>
      <c r="H15" s="52" t="s">
        <v>72</v>
      </c>
      <c r="I15" s="53" t="s">
        <v>72</v>
      </c>
      <c r="J15" s="52" t="s">
        <v>76</v>
      </c>
      <c r="K15" s="52" t="s">
        <v>76</v>
      </c>
      <c r="L15" s="52" t="s">
        <v>54</v>
      </c>
      <c r="M15" s="53" t="s">
        <v>54</v>
      </c>
      <c r="N15" s="52" t="s">
        <v>76</v>
      </c>
      <c r="O15" s="52" t="s">
        <v>50</v>
      </c>
      <c r="P15" s="52" t="s">
        <v>51</v>
      </c>
      <c r="Q15" s="52" t="s">
        <v>51</v>
      </c>
      <c r="R15" s="52" t="s">
        <v>51</v>
      </c>
      <c r="S15" s="52" t="s">
        <v>76</v>
      </c>
      <c r="T15" s="52" t="s">
        <v>76</v>
      </c>
      <c r="U15" s="52" t="s">
        <v>48</v>
      </c>
      <c r="V15" s="52" t="s">
        <v>48</v>
      </c>
      <c r="W15" s="52" t="s">
        <v>76</v>
      </c>
      <c r="X15" s="52" t="s">
        <v>72</v>
      </c>
      <c r="Y15" s="52" t="s">
        <v>72</v>
      </c>
      <c r="Z15" s="52" t="s">
        <v>57</v>
      </c>
      <c r="AA15" s="52" t="s">
        <v>57</v>
      </c>
      <c r="AB15" s="52" t="s">
        <v>76</v>
      </c>
      <c r="AC15" s="52" t="s">
        <v>76</v>
      </c>
      <c r="AD15" s="52" t="s">
        <v>48</v>
      </c>
      <c r="AE15" s="52" t="s">
        <v>48</v>
      </c>
      <c r="AF15" s="52" t="s">
        <v>48</v>
      </c>
      <c r="AG15" s="52" t="s">
        <v>76</v>
      </c>
      <c r="AH15" s="52" t="s">
        <v>76</v>
      </c>
      <c r="AI15" s="52" t="s">
        <v>42</v>
      </c>
      <c r="AJ15" s="88" t="s">
        <v>42</v>
      </c>
      <c r="AK15" s="347">
        <f ca="1">TotH(F15:AJ15)</f>
        <v>7.7499999999999991</v>
      </c>
    </row>
    <row r="16" spans="1:46" x14ac:dyDescent="0.25">
      <c r="A16" s="3"/>
      <c r="B16" s="93" t="str">
        <f>IF(Config!B9&lt;&gt;"",Config!B9,"")</f>
        <v>Opérateur6</v>
      </c>
      <c r="C16" s="72">
        <f t="shared" si="5"/>
        <v>0</v>
      </c>
      <c r="D16" s="22">
        <f t="shared" si="6"/>
        <v>0</v>
      </c>
      <c r="E16" s="75">
        <f t="shared" si="7"/>
        <v>0</v>
      </c>
      <c r="F16" s="53" t="s">
        <v>57</v>
      </c>
      <c r="G16" s="52" t="s">
        <v>76</v>
      </c>
      <c r="H16" s="52" t="s">
        <v>76</v>
      </c>
      <c r="I16" s="53" t="s">
        <v>48</v>
      </c>
      <c r="J16" s="52" t="s">
        <v>48</v>
      </c>
      <c r="K16" s="52" t="s">
        <v>48</v>
      </c>
      <c r="L16" s="52" t="s">
        <v>76</v>
      </c>
      <c r="M16" s="53" t="s">
        <v>76</v>
      </c>
      <c r="N16" s="52" t="s">
        <v>42</v>
      </c>
      <c r="O16" s="52" t="s">
        <v>42</v>
      </c>
      <c r="P16" s="52" t="s">
        <v>76</v>
      </c>
      <c r="Q16" s="52" t="s">
        <v>72</v>
      </c>
      <c r="R16" s="52" t="s">
        <v>72</v>
      </c>
      <c r="S16" s="52" t="s">
        <v>57</v>
      </c>
      <c r="T16" s="52" t="s">
        <v>57</v>
      </c>
      <c r="U16" s="52" t="s">
        <v>76</v>
      </c>
      <c r="V16" s="52" t="s">
        <v>76</v>
      </c>
      <c r="W16" s="52" t="s">
        <v>42</v>
      </c>
      <c r="X16" s="52" t="s">
        <v>42</v>
      </c>
      <c r="Y16" s="52" t="s">
        <v>42</v>
      </c>
      <c r="Z16" s="52" t="s">
        <v>76</v>
      </c>
      <c r="AA16" s="52" t="s">
        <v>76</v>
      </c>
      <c r="AB16" s="52" t="s">
        <v>72</v>
      </c>
      <c r="AC16" s="52" t="s">
        <v>72</v>
      </c>
      <c r="AD16" s="52" t="s">
        <v>72</v>
      </c>
      <c r="AE16" s="52" t="s">
        <v>76</v>
      </c>
      <c r="AF16" s="52" t="s">
        <v>76</v>
      </c>
      <c r="AG16" s="52" t="s">
        <v>54</v>
      </c>
      <c r="AH16" s="52" t="s">
        <v>54</v>
      </c>
      <c r="AI16" s="52" t="s">
        <v>50</v>
      </c>
      <c r="AJ16" s="88" t="s">
        <v>76</v>
      </c>
      <c r="AK16" s="347">
        <f ca="1">TotH(F16:AJ16)</f>
        <v>7.4583333333333321</v>
      </c>
    </row>
    <row r="17" spans="1:40" x14ac:dyDescent="0.25">
      <c r="A17" s="3"/>
      <c r="B17" s="93" t="str">
        <f>IF(Config!B10&lt;&gt;"",Config!B10,"")</f>
        <v>Opérateur7</v>
      </c>
      <c r="C17" s="72">
        <f t="shared" si="5"/>
        <v>0</v>
      </c>
      <c r="D17" s="22">
        <f t="shared" si="6"/>
        <v>0</v>
      </c>
      <c r="E17" s="75">
        <f t="shared" si="7"/>
        <v>0</v>
      </c>
      <c r="F17" s="53" t="s">
        <v>76</v>
      </c>
      <c r="G17" s="52" t="s">
        <v>72</v>
      </c>
      <c r="H17" s="52" t="s">
        <v>72</v>
      </c>
      <c r="I17" s="53" t="s">
        <v>72</v>
      </c>
      <c r="J17" s="52" t="s">
        <v>76</v>
      </c>
      <c r="K17" s="52" t="s">
        <v>76</v>
      </c>
      <c r="L17" s="52" t="s">
        <v>54</v>
      </c>
      <c r="M17" s="53" t="s">
        <v>54</v>
      </c>
      <c r="N17" s="52" t="s">
        <v>50</v>
      </c>
      <c r="O17" s="52" t="s">
        <v>76</v>
      </c>
      <c r="P17" s="52" t="s">
        <v>50</v>
      </c>
      <c r="Q17" s="52" t="s">
        <v>50</v>
      </c>
      <c r="R17" s="52" t="s">
        <v>50</v>
      </c>
      <c r="S17" s="52" t="s">
        <v>76</v>
      </c>
      <c r="T17" s="52" t="s">
        <v>76</v>
      </c>
      <c r="U17" s="52" t="s">
        <v>72</v>
      </c>
      <c r="V17" s="52" t="s">
        <v>72</v>
      </c>
      <c r="W17" s="52" t="s">
        <v>72</v>
      </c>
      <c r="X17" s="52" t="s">
        <v>76</v>
      </c>
      <c r="Y17" s="52" t="s">
        <v>76</v>
      </c>
      <c r="Z17" s="52" t="s">
        <v>54</v>
      </c>
      <c r="AA17" s="52" t="s">
        <v>54</v>
      </c>
      <c r="AB17" s="52" t="s">
        <v>76</v>
      </c>
      <c r="AC17" s="52" t="s">
        <v>50</v>
      </c>
      <c r="AD17" s="52" t="s">
        <v>51</v>
      </c>
      <c r="AE17" s="52" t="s">
        <v>51</v>
      </c>
      <c r="AF17" s="52" t="s">
        <v>51</v>
      </c>
      <c r="AG17" s="52" t="s">
        <v>76</v>
      </c>
      <c r="AH17" s="52" t="s">
        <v>76</v>
      </c>
      <c r="AI17" s="52" t="s">
        <v>48</v>
      </c>
      <c r="AJ17" s="88" t="s">
        <v>48</v>
      </c>
      <c r="AK17" s="347">
        <f ca="1">TotH(F17:AJ17)</f>
        <v>7.75</v>
      </c>
    </row>
    <row r="18" spans="1:40" x14ac:dyDescent="0.25">
      <c r="A18" s="3"/>
      <c r="B18" s="93" t="str">
        <f>IF(Config!B11&lt;&gt;"",Config!B11,"")</f>
        <v>Opérateur8</v>
      </c>
      <c r="C18" s="72">
        <f t="shared" si="5"/>
        <v>0</v>
      </c>
      <c r="D18" s="22">
        <f t="shared" si="6"/>
        <v>0</v>
      </c>
      <c r="E18" s="75">
        <f t="shared" si="7"/>
        <v>0</v>
      </c>
      <c r="F18" s="53" t="s">
        <v>54</v>
      </c>
      <c r="G18" s="52" t="s">
        <v>50</v>
      </c>
      <c r="H18" s="52" t="s">
        <v>76</v>
      </c>
      <c r="I18" s="53" t="s">
        <v>50</v>
      </c>
      <c r="J18" s="52" t="s">
        <v>50</v>
      </c>
      <c r="K18" s="52" t="s">
        <v>50</v>
      </c>
      <c r="L18" s="52" t="s">
        <v>76</v>
      </c>
      <c r="M18" s="53" t="s">
        <v>76</v>
      </c>
      <c r="N18" s="52" t="s">
        <v>72</v>
      </c>
      <c r="O18" s="52" t="s">
        <v>72</v>
      </c>
      <c r="P18" s="52" t="s">
        <v>72</v>
      </c>
      <c r="Q18" s="52" t="s">
        <v>76</v>
      </c>
      <c r="R18" s="52" t="s">
        <v>76</v>
      </c>
      <c r="S18" s="52" t="s">
        <v>54</v>
      </c>
      <c r="T18" s="52" t="s">
        <v>54</v>
      </c>
      <c r="U18" s="52" t="s">
        <v>76</v>
      </c>
      <c r="V18" s="52" t="s">
        <v>50</v>
      </c>
      <c r="W18" s="52" t="s">
        <v>51</v>
      </c>
      <c r="X18" s="52" t="s">
        <v>51</v>
      </c>
      <c r="Y18" s="52" t="s">
        <v>51</v>
      </c>
      <c r="Z18" s="52" t="s">
        <v>76</v>
      </c>
      <c r="AA18" s="52" t="s">
        <v>76</v>
      </c>
      <c r="AB18" s="52" t="s">
        <v>48</v>
      </c>
      <c r="AC18" s="52" t="s">
        <v>48</v>
      </c>
      <c r="AD18" s="52" t="s">
        <v>76</v>
      </c>
      <c r="AE18" s="52" t="s">
        <v>72</v>
      </c>
      <c r="AF18" s="52" t="s">
        <v>72</v>
      </c>
      <c r="AG18" s="52" t="s">
        <v>57</v>
      </c>
      <c r="AH18" s="52" t="s">
        <v>57</v>
      </c>
      <c r="AI18" s="52" t="s">
        <v>76</v>
      </c>
      <c r="AJ18" s="88" t="s">
        <v>76</v>
      </c>
      <c r="AK18" s="347">
        <f ca="1">TotH(F18:AJ18)</f>
        <v>7.9166666666666661</v>
      </c>
    </row>
    <row r="19" spans="1:40" x14ac:dyDescent="0.25">
      <c r="A19" s="3"/>
      <c r="B19" s="93" t="str">
        <f>IF(Config!B12&lt;&gt;"",Config!B12,"")</f>
        <v>Opérateur9</v>
      </c>
      <c r="C19" s="72">
        <f t="shared" si="5"/>
        <v>0</v>
      </c>
      <c r="D19" s="22">
        <f t="shared" si="6"/>
        <v>0</v>
      </c>
      <c r="E19" s="75">
        <f t="shared" si="7"/>
        <v>0</v>
      </c>
      <c r="F19" s="53" t="s">
        <v>76</v>
      </c>
      <c r="G19" s="52" t="s">
        <v>42</v>
      </c>
      <c r="H19" s="52" t="s">
        <v>42</v>
      </c>
      <c r="I19" s="53" t="s">
        <v>76</v>
      </c>
      <c r="J19" s="52" t="s">
        <v>72</v>
      </c>
      <c r="K19" s="52" t="s">
        <v>72</v>
      </c>
      <c r="L19" s="52" t="s">
        <v>57</v>
      </c>
      <c r="M19" s="53" t="s">
        <v>57</v>
      </c>
      <c r="N19" s="52" t="s">
        <v>76</v>
      </c>
      <c r="O19" s="52" t="s">
        <v>76</v>
      </c>
      <c r="P19" s="52" t="s">
        <v>42</v>
      </c>
      <c r="Q19" s="52" t="s">
        <v>42</v>
      </c>
      <c r="R19" s="52" t="s">
        <v>42</v>
      </c>
      <c r="S19" s="52" t="s">
        <v>76</v>
      </c>
      <c r="T19" s="52" t="s">
        <v>76</v>
      </c>
      <c r="U19" s="52" t="s">
        <v>72</v>
      </c>
      <c r="V19" s="52" t="s">
        <v>72</v>
      </c>
      <c r="W19" s="52" t="s">
        <v>72</v>
      </c>
      <c r="X19" s="52" t="s">
        <v>76</v>
      </c>
      <c r="Y19" s="52" t="s">
        <v>76</v>
      </c>
      <c r="Z19" s="52" t="s">
        <v>54</v>
      </c>
      <c r="AA19" s="52" t="s">
        <v>54</v>
      </c>
      <c r="AB19" s="52" t="s">
        <v>50</v>
      </c>
      <c r="AC19" s="52" t="s">
        <v>76</v>
      </c>
      <c r="AD19" s="52" t="s">
        <v>50</v>
      </c>
      <c r="AE19" s="52" t="s">
        <v>50</v>
      </c>
      <c r="AF19" s="52" t="s">
        <v>50</v>
      </c>
      <c r="AG19" s="52" t="s">
        <v>76</v>
      </c>
      <c r="AH19" s="52" t="s">
        <v>76</v>
      </c>
      <c r="AI19" s="52" t="s">
        <v>72</v>
      </c>
      <c r="AJ19" s="88" t="s">
        <v>72</v>
      </c>
      <c r="AK19" s="347">
        <f ca="1">TotH(F19:AJ19)</f>
        <v>7.6666666666666661</v>
      </c>
    </row>
    <row r="20" spans="1:40" x14ac:dyDescent="0.25">
      <c r="A20" s="3"/>
      <c r="B20" s="93" t="str">
        <f>IF(Config!B13&lt;&gt;"",Config!B13,"")</f>
        <v/>
      </c>
      <c r="C20" s="72" t="str">
        <f>IF(B20="","",COUNTIF(F20:AJ20,"MA"))</f>
        <v/>
      </c>
      <c r="D20" s="22" t="str">
        <f t="shared" si="6"/>
        <v/>
      </c>
      <c r="E20" s="75" t="str">
        <f t="shared" si="7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347">
        <f ca="1">TotH(F20:AJ20)</f>
        <v>0</v>
      </c>
    </row>
    <row r="21" spans="1:40" x14ac:dyDescent="0.25">
      <c r="A21" s="3"/>
      <c r="B21" s="93" t="str">
        <f>IF(Config!B14&lt;&gt;"",Config!B14,"")</f>
        <v>Opérateur11</v>
      </c>
      <c r="C21" s="72">
        <f t="shared" si="5"/>
        <v>0</v>
      </c>
      <c r="D21" s="22">
        <f t="shared" si="6"/>
        <v>0</v>
      </c>
      <c r="E21" s="75">
        <f t="shared" si="7"/>
        <v>0</v>
      </c>
      <c r="F21" s="53" t="s">
        <v>76</v>
      </c>
      <c r="G21" s="52" t="s">
        <v>60</v>
      </c>
      <c r="H21" s="52" t="s">
        <v>60</v>
      </c>
      <c r="I21" s="53" t="s">
        <v>60</v>
      </c>
      <c r="J21" s="52" t="s">
        <v>60</v>
      </c>
      <c r="K21" s="52" t="s">
        <v>60</v>
      </c>
      <c r="L21" s="52" t="s">
        <v>76</v>
      </c>
      <c r="M21" s="53" t="s">
        <v>76</v>
      </c>
      <c r="N21" s="52" t="s">
        <v>60</v>
      </c>
      <c r="O21" s="52" t="s">
        <v>60</v>
      </c>
      <c r="P21" s="52" t="s">
        <v>60</v>
      </c>
      <c r="Q21" s="52" t="s">
        <v>60</v>
      </c>
      <c r="R21" s="52" t="s">
        <v>60</v>
      </c>
      <c r="S21" s="52" t="s">
        <v>76</v>
      </c>
      <c r="T21" s="52" t="s">
        <v>76</v>
      </c>
      <c r="U21" s="52" t="s">
        <v>60</v>
      </c>
      <c r="V21" s="52" t="s">
        <v>60</v>
      </c>
      <c r="W21" s="52" t="s">
        <v>60</v>
      </c>
      <c r="X21" s="52" t="s">
        <v>60</v>
      </c>
      <c r="Y21" s="52" t="s">
        <v>60</v>
      </c>
      <c r="Z21" s="52" t="s">
        <v>76</v>
      </c>
      <c r="AA21" s="52" t="s">
        <v>76</v>
      </c>
      <c r="AB21" s="52" t="s">
        <v>60</v>
      </c>
      <c r="AC21" s="52" t="s">
        <v>60</v>
      </c>
      <c r="AD21" s="52" t="s">
        <v>60</v>
      </c>
      <c r="AE21" s="52" t="s">
        <v>60</v>
      </c>
      <c r="AF21" s="52" t="s">
        <v>60</v>
      </c>
      <c r="AG21" s="52" t="s">
        <v>76</v>
      </c>
      <c r="AH21" s="52" t="s">
        <v>76</v>
      </c>
      <c r="AI21" s="52" t="s">
        <v>60</v>
      </c>
      <c r="AJ21" s="88" t="s">
        <v>60</v>
      </c>
      <c r="AK21" s="347">
        <f ca="1">TotH(F21:AJ21)</f>
        <v>6.875</v>
      </c>
    </row>
    <row r="22" spans="1:40" x14ac:dyDescent="0.25">
      <c r="A22" s="3"/>
      <c r="B22" s="93" t="str">
        <f>IF(Config!B15&lt;&gt;"",Config!B15,"")</f>
        <v>Opérateur12</v>
      </c>
      <c r="C22" s="72">
        <f t="shared" si="5"/>
        <v>0</v>
      </c>
      <c r="D22" s="22">
        <f t="shared" si="6"/>
        <v>0</v>
      </c>
      <c r="E22" s="75">
        <f t="shared" si="7"/>
        <v>0</v>
      </c>
      <c r="F22" s="53" t="s">
        <v>76</v>
      </c>
      <c r="G22" s="52" t="s">
        <v>77</v>
      </c>
      <c r="H22" s="52" t="s">
        <v>77</v>
      </c>
      <c r="I22" s="53" t="s">
        <v>77</v>
      </c>
      <c r="J22" s="52" t="s">
        <v>77</v>
      </c>
      <c r="K22" s="52" t="s">
        <v>77</v>
      </c>
      <c r="L22" s="52" t="s">
        <v>76</v>
      </c>
      <c r="M22" s="53" t="s">
        <v>76</v>
      </c>
      <c r="N22" s="52" t="s">
        <v>77</v>
      </c>
      <c r="O22" s="52" t="s">
        <v>77</v>
      </c>
      <c r="P22" s="52" t="s">
        <v>77</v>
      </c>
      <c r="Q22" s="52" t="s">
        <v>77</v>
      </c>
      <c r="R22" s="52" t="s">
        <v>77</v>
      </c>
      <c r="S22" s="52" t="s">
        <v>76</v>
      </c>
      <c r="T22" s="52" t="s">
        <v>76</v>
      </c>
      <c r="U22" s="52" t="s">
        <v>77</v>
      </c>
      <c r="V22" s="52" t="s">
        <v>77</v>
      </c>
      <c r="W22" s="52" t="s">
        <v>77</v>
      </c>
      <c r="X22" s="52" t="s">
        <v>77</v>
      </c>
      <c r="Y22" s="52" t="s">
        <v>77</v>
      </c>
      <c r="Z22" s="52" t="s">
        <v>76</v>
      </c>
      <c r="AA22" s="52" t="s">
        <v>76</v>
      </c>
      <c r="AB22" s="52" t="s">
        <v>77</v>
      </c>
      <c r="AC22" s="52" t="s">
        <v>77</v>
      </c>
      <c r="AD22" s="52" t="s">
        <v>77</v>
      </c>
      <c r="AE22" s="52" t="s">
        <v>77</v>
      </c>
      <c r="AF22" s="52" t="s">
        <v>77</v>
      </c>
      <c r="AG22" s="52" t="s">
        <v>76</v>
      </c>
      <c r="AH22" s="52" t="s">
        <v>76</v>
      </c>
      <c r="AI22" s="52" t="s">
        <v>77</v>
      </c>
      <c r="AJ22" s="88" t="s">
        <v>77</v>
      </c>
      <c r="AK22" s="347">
        <f ca="1">TotH(F22:AJ22)</f>
        <v>6.875</v>
      </c>
    </row>
    <row r="23" spans="1:40" x14ac:dyDescent="0.25">
      <c r="A23" s="3"/>
      <c r="B23" s="93" t="str">
        <f>IF(Config!B16&lt;&gt;"",Config!B16,"")</f>
        <v>Opérateur13</v>
      </c>
      <c r="C23" s="72">
        <f t="shared" si="5"/>
        <v>0</v>
      </c>
      <c r="D23" s="21">
        <f t="shared" si="6"/>
        <v>0</v>
      </c>
      <c r="E23" s="76">
        <f t="shared" si="7"/>
        <v>0</v>
      </c>
      <c r="F23" s="53" t="s">
        <v>76</v>
      </c>
      <c r="G23" s="52" t="s">
        <v>61</v>
      </c>
      <c r="H23" s="52" t="s">
        <v>61</v>
      </c>
      <c r="I23" s="53" t="s">
        <v>61</v>
      </c>
      <c r="J23" s="52" t="s">
        <v>61</v>
      </c>
      <c r="K23" s="52" t="s">
        <v>61</v>
      </c>
      <c r="L23" s="52" t="s">
        <v>76</v>
      </c>
      <c r="M23" s="53" t="s">
        <v>76</v>
      </c>
      <c r="N23" s="52" t="s">
        <v>61</v>
      </c>
      <c r="O23" s="52" t="s">
        <v>61</v>
      </c>
      <c r="P23" s="52" t="s">
        <v>61</v>
      </c>
      <c r="Q23" s="52" t="s">
        <v>61</v>
      </c>
      <c r="R23" s="52" t="s">
        <v>61</v>
      </c>
      <c r="S23" s="52" t="s">
        <v>76</v>
      </c>
      <c r="T23" s="52" t="s">
        <v>76</v>
      </c>
      <c r="U23" s="52" t="s">
        <v>61</v>
      </c>
      <c r="V23" s="52" t="s">
        <v>61</v>
      </c>
      <c r="W23" s="52" t="s">
        <v>61</v>
      </c>
      <c r="X23" s="52" t="s">
        <v>61</v>
      </c>
      <c r="Y23" s="52" t="s">
        <v>61</v>
      </c>
      <c r="Z23" s="52" t="s">
        <v>76</v>
      </c>
      <c r="AA23" s="52" t="s">
        <v>76</v>
      </c>
      <c r="AB23" s="52" t="s">
        <v>61</v>
      </c>
      <c r="AC23" s="52" t="s">
        <v>61</v>
      </c>
      <c r="AD23" s="52" t="s">
        <v>61</v>
      </c>
      <c r="AE23" s="52" t="s">
        <v>61</v>
      </c>
      <c r="AF23" s="52" t="s">
        <v>61</v>
      </c>
      <c r="AG23" s="52" t="s">
        <v>76</v>
      </c>
      <c r="AH23" s="52" t="s">
        <v>76</v>
      </c>
      <c r="AI23" s="52" t="s">
        <v>61</v>
      </c>
      <c r="AJ23" s="88" t="s">
        <v>61</v>
      </c>
      <c r="AK23" s="347">
        <f ca="1">TotH(F23:AJ23)</f>
        <v>8.25</v>
      </c>
    </row>
    <row r="24" spans="1:40" x14ac:dyDescent="0.25">
      <c r="A24" s="3"/>
      <c r="B24" s="93" t="str">
        <f>IF(Config!B17&lt;&gt;"",Config!B17,"")</f>
        <v/>
      </c>
      <c r="C24" s="72" t="str">
        <f t="shared" si="5"/>
        <v/>
      </c>
      <c r="D24" s="22" t="str">
        <f t="shared" si="6"/>
        <v/>
      </c>
      <c r="E24" s="75" t="str">
        <f t="shared" si="7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347">
        <f ca="1">TotH(F24:AJ24)</f>
        <v>0</v>
      </c>
    </row>
    <row r="25" spans="1:40" x14ac:dyDescent="0.25">
      <c r="A25" s="3"/>
      <c r="B25" s="93" t="str">
        <f>IF(Config!B18&lt;&gt;"",Config!B18,"")</f>
        <v/>
      </c>
      <c r="C25" s="72" t="str">
        <f t="shared" si="5"/>
        <v/>
      </c>
      <c r="D25" s="22" t="str">
        <f t="shared" si="6"/>
        <v/>
      </c>
      <c r="E25" s="75" t="str">
        <f t="shared" si="7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347">
        <f ca="1">TotH(F25:AJ25)</f>
        <v>0</v>
      </c>
    </row>
    <row r="26" spans="1:40" x14ac:dyDescent="0.25">
      <c r="A26" s="3"/>
      <c r="B26" s="93" t="str">
        <f>IF(Config!B19&lt;&gt;"",Config!B19,"")</f>
        <v>Opérateur16</v>
      </c>
      <c r="C26" s="72">
        <f t="shared" si="5"/>
        <v>0</v>
      </c>
      <c r="D26" s="22">
        <f t="shared" si="6"/>
        <v>0</v>
      </c>
      <c r="E26" s="75">
        <f t="shared" si="7"/>
        <v>0</v>
      </c>
      <c r="F26" s="53" t="s">
        <v>76</v>
      </c>
      <c r="G26" s="52" t="s">
        <v>51</v>
      </c>
      <c r="H26" s="52" t="s">
        <v>51</v>
      </c>
      <c r="I26" s="53"/>
      <c r="J26" s="52"/>
      <c r="K26" s="52"/>
      <c r="L26" s="52" t="s">
        <v>79</v>
      </c>
      <c r="M26" s="53" t="s">
        <v>79</v>
      </c>
      <c r="N26" s="52"/>
      <c r="O26" s="52"/>
      <c r="P26" s="52"/>
      <c r="Q26" s="52"/>
      <c r="R26" s="52"/>
      <c r="S26" s="52" t="s">
        <v>76</v>
      </c>
      <c r="T26" s="52" t="s">
        <v>76</v>
      </c>
      <c r="U26" s="52" t="s">
        <v>51</v>
      </c>
      <c r="V26" s="52" t="s">
        <v>51</v>
      </c>
      <c r="W26" s="52"/>
      <c r="X26" s="52"/>
      <c r="Y26" s="52"/>
      <c r="Z26" s="52" t="s">
        <v>79</v>
      </c>
      <c r="AA26" s="52" t="s">
        <v>79</v>
      </c>
      <c r="AB26" s="52"/>
      <c r="AC26" s="52"/>
      <c r="AD26" s="52"/>
      <c r="AE26" s="52"/>
      <c r="AF26" s="52"/>
      <c r="AG26" s="52" t="s">
        <v>76</v>
      </c>
      <c r="AH26" s="52" t="s">
        <v>76</v>
      </c>
      <c r="AI26" s="52" t="s">
        <v>51</v>
      </c>
      <c r="AJ26" s="88" t="s">
        <v>51</v>
      </c>
      <c r="AK26" s="347">
        <f ca="1">TotH(F26:AJ26)</f>
        <v>2.25</v>
      </c>
    </row>
    <row r="27" spans="1:40" ht="15.75" thickBot="1" x14ac:dyDescent="0.3">
      <c r="A27" s="3"/>
      <c r="B27" s="94" t="str">
        <f>IF(Config!B20&lt;&gt;"",Config!B20,"")</f>
        <v>Opérateur17</v>
      </c>
      <c r="C27" s="77">
        <f t="shared" si="5"/>
        <v>0</v>
      </c>
      <c r="D27" s="78">
        <f t="shared" si="6"/>
        <v>0</v>
      </c>
      <c r="E27" s="79">
        <f t="shared" si="7"/>
        <v>0</v>
      </c>
      <c r="F27" s="55" t="s">
        <v>79</v>
      </c>
      <c r="G27" s="54"/>
      <c r="H27" s="54"/>
      <c r="I27" s="55"/>
      <c r="J27" s="54"/>
      <c r="K27" s="54"/>
      <c r="L27" s="54" t="s">
        <v>76</v>
      </c>
      <c r="M27" s="55" t="s">
        <v>76</v>
      </c>
      <c r="N27" s="54" t="s">
        <v>51</v>
      </c>
      <c r="O27" s="54" t="s">
        <v>51</v>
      </c>
      <c r="P27" s="54"/>
      <c r="Q27" s="54"/>
      <c r="R27" s="54"/>
      <c r="S27" s="54" t="s">
        <v>79</v>
      </c>
      <c r="T27" s="54" t="s">
        <v>79</v>
      </c>
      <c r="U27" s="54"/>
      <c r="V27" s="54"/>
      <c r="W27" s="54"/>
      <c r="X27" s="54"/>
      <c r="Y27" s="54"/>
      <c r="Z27" s="54" t="s">
        <v>76</v>
      </c>
      <c r="AA27" s="54" t="s">
        <v>76</v>
      </c>
      <c r="AB27" s="54" t="s">
        <v>51</v>
      </c>
      <c r="AC27" s="54" t="s">
        <v>51</v>
      </c>
      <c r="AD27" s="54"/>
      <c r="AE27" s="54"/>
      <c r="AF27" s="54"/>
      <c r="AG27" s="54" t="s">
        <v>79</v>
      </c>
      <c r="AH27" s="54" t="s">
        <v>79</v>
      </c>
      <c r="AI27" s="54"/>
      <c r="AJ27" s="89"/>
      <c r="AK27" s="348">
        <f ca="1">TotH(F27:AJ27)</f>
        <v>1.5</v>
      </c>
    </row>
    <row r="28" spans="1:40" ht="15.75" thickBot="1" x14ac:dyDescent="0.3">
      <c r="B28" s="342" t="s">
        <v>82</v>
      </c>
      <c r="C28" s="343"/>
      <c r="D28" s="343"/>
      <c r="E28" s="344"/>
      <c r="F28" s="182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6"/>
      <c r="T28" s="176"/>
      <c r="U28" s="176"/>
      <c r="V28" s="176"/>
      <c r="W28" s="176"/>
      <c r="X28" s="176"/>
      <c r="Y28" s="176"/>
      <c r="Z28" s="176"/>
      <c r="AA28" s="176"/>
      <c r="AB28" s="176"/>
      <c r="AC28" s="176"/>
      <c r="AD28" s="176"/>
      <c r="AE28" s="176"/>
      <c r="AF28" s="176"/>
      <c r="AG28" s="176"/>
      <c r="AH28" s="176"/>
      <c r="AI28" s="176"/>
      <c r="AJ28" s="183"/>
      <c r="AK28" s="109"/>
    </row>
    <row r="29" spans="1:40" x14ac:dyDescent="0.25">
      <c r="B29" s="60"/>
      <c r="C29" s="111"/>
      <c r="D29" s="111"/>
      <c r="E29" s="111"/>
      <c r="F29" s="118"/>
      <c r="G29" s="338"/>
      <c r="H29" s="338"/>
      <c r="I29" s="338"/>
      <c r="J29" s="338"/>
      <c r="K29" s="111"/>
      <c r="L29" s="118"/>
      <c r="M29" s="338"/>
      <c r="N29" s="338"/>
      <c r="O29" s="338"/>
      <c r="P29" s="338"/>
      <c r="Q29" s="111"/>
      <c r="R29" s="119"/>
      <c r="S29" s="334"/>
      <c r="T29" s="334"/>
      <c r="U29" s="334"/>
      <c r="V29" s="334"/>
      <c r="X29" s="109"/>
      <c r="Y29" s="59"/>
      <c r="Z29" s="116"/>
      <c r="AA29" s="179"/>
      <c r="AB29" s="179"/>
      <c r="AC29" s="113"/>
      <c r="AD29" s="111"/>
      <c r="AE29" s="111"/>
      <c r="AF29" s="111"/>
      <c r="AG29" s="111"/>
      <c r="AH29" s="111"/>
      <c r="AI29" s="111"/>
      <c r="AJ29" s="111"/>
      <c r="AK29" s="111"/>
    </row>
    <row r="30" spans="1:40" x14ac:dyDescent="0.25">
      <c r="B30" s="60"/>
      <c r="C30" s="61" t="s">
        <v>21</v>
      </c>
      <c r="D30" s="315" t="s">
        <v>19</v>
      </c>
      <c r="E30" s="316"/>
      <c r="F30" s="317"/>
      <c r="G30" s="116"/>
      <c r="H30" s="65" t="s">
        <v>20</v>
      </c>
      <c r="I30" s="271" t="s">
        <v>18</v>
      </c>
      <c r="J30" s="272"/>
      <c r="K30" s="272"/>
      <c r="L30" s="318"/>
      <c r="M30" s="111"/>
      <c r="N30" s="67" t="s">
        <v>23</v>
      </c>
      <c r="O30" s="299" t="s">
        <v>24</v>
      </c>
      <c r="P30" s="300"/>
      <c r="Q30" s="300"/>
      <c r="R30" s="301"/>
      <c r="S30" s="185"/>
      <c r="T30" s="305"/>
      <c r="U30" s="305"/>
      <c r="V30" s="305"/>
      <c r="W30" s="305"/>
      <c r="X30" s="305"/>
      <c r="Y30" s="184"/>
      <c r="Z30" s="105" t="s">
        <v>48</v>
      </c>
      <c r="AA30" s="296" t="s">
        <v>52</v>
      </c>
      <c r="AB30" s="297"/>
      <c r="AC30" s="298"/>
      <c r="AD30" s="162"/>
      <c r="AE30" s="95" t="s">
        <v>50</v>
      </c>
      <c r="AF30" s="253" t="s">
        <v>53</v>
      </c>
      <c r="AG30" s="254"/>
      <c r="AH30" s="255"/>
      <c r="AI30" s="111"/>
      <c r="AJ30" s="98" t="s">
        <v>54</v>
      </c>
      <c r="AK30" s="180" t="s">
        <v>55</v>
      </c>
      <c r="AL30" s="97"/>
      <c r="AM30" s="96"/>
      <c r="AN30" s="4"/>
    </row>
    <row r="31" spans="1:40" x14ac:dyDescent="0.25">
      <c r="B31" s="60"/>
      <c r="C31" s="112"/>
      <c r="D31" s="112"/>
      <c r="E31" s="112"/>
      <c r="F31" s="112"/>
      <c r="G31" s="110"/>
      <c r="H31" s="113"/>
      <c r="I31" s="113"/>
      <c r="J31" s="113"/>
      <c r="K31" s="113"/>
      <c r="L31" s="113"/>
      <c r="M31" s="111"/>
      <c r="N31" s="112"/>
      <c r="O31" s="112"/>
      <c r="P31" s="112"/>
      <c r="Q31" s="112"/>
      <c r="R31" s="112"/>
      <c r="S31" s="60"/>
      <c r="Y31" s="60"/>
      <c r="Z31" s="112"/>
      <c r="AA31" s="112"/>
      <c r="AB31" s="112"/>
      <c r="AC31" s="112"/>
      <c r="AD31" s="111"/>
      <c r="AE31" s="178"/>
      <c r="AF31" s="110"/>
      <c r="AG31" s="111"/>
      <c r="AH31" s="111"/>
      <c r="AI31" s="111"/>
      <c r="AJ31" s="178"/>
      <c r="AK31" s="111"/>
      <c r="AL31" s="4"/>
    </row>
    <row r="32" spans="1:40" x14ac:dyDescent="0.25">
      <c r="B32" s="60"/>
      <c r="C32" s="63" t="s">
        <v>27</v>
      </c>
      <c r="D32" s="268" t="s">
        <v>49</v>
      </c>
      <c r="E32" s="269"/>
      <c r="F32" s="269"/>
      <c r="G32" s="117"/>
      <c r="H32" s="64" t="s">
        <v>43</v>
      </c>
      <c r="I32" s="319" t="s">
        <v>44</v>
      </c>
      <c r="J32" s="320"/>
      <c r="K32" s="320"/>
      <c r="L32" s="321"/>
      <c r="M32" s="111"/>
      <c r="N32" s="66" t="s">
        <v>26</v>
      </c>
      <c r="O32" s="302" t="s">
        <v>25</v>
      </c>
      <c r="P32" s="303"/>
      <c r="Q32" s="303"/>
      <c r="R32" s="304"/>
      <c r="S32" s="60"/>
      <c r="T32" s="310" t="s">
        <v>35</v>
      </c>
      <c r="U32" s="311"/>
      <c r="V32" s="311"/>
      <c r="W32" s="311"/>
      <c r="X32" s="312"/>
      <c r="Y32" s="184"/>
      <c r="Z32" s="102" t="s">
        <v>42</v>
      </c>
      <c r="AA32" s="283" t="s">
        <v>52</v>
      </c>
      <c r="AB32" s="284"/>
      <c r="AC32" s="284"/>
      <c r="AD32" s="162"/>
      <c r="AE32" s="106" t="s">
        <v>51</v>
      </c>
      <c r="AF32" s="232" t="s">
        <v>53</v>
      </c>
      <c r="AG32" s="233"/>
      <c r="AH32" s="234"/>
      <c r="AI32" s="111"/>
      <c r="AJ32" s="100" t="s">
        <v>57</v>
      </c>
      <c r="AK32" s="101" t="s">
        <v>56</v>
      </c>
    </row>
    <row r="33" spans="2:38" x14ac:dyDescent="0.25">
      <c r="B33" s="60"/>
      <c r="C33" s="111"/>
      <c r="D33" s="111"/>
      <c r="E33" s="111"/>
      <c r="F33" s="111"/>
      <c r="G33" s="110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60"/>
      <c r="T33" s="306"/>
      <c r="U33" s="306"/>
      <c r="V33" s="306"/>
      <c r="W33" s="306"/>
      <c r="X33" s="306"/>
      <c r="Y33" s="60"/>
      <c r="Z33" s="112"/>
      <c r="AA33" s="112"/>
      <c r="AB33" s="112"/>
      <c r="AC33" s="112"/>
      <c r="AD33" s="111"/>
      <c r="AE33" s="111"/>
      <c r="AF33" s="111"/>
      <c r="AG33" s="111"/>
      <c r="AH33" s="160"/>
      <c r="AI33" s="111"/>
      <c r="AJ33" s="178"/>
      <c r="AK33" s="115"/>
    </row>
    <row r="34" spans="2:38" x14ac:dyDescent="0.25">
      <c r="B34" s="60"/>
      <c r="C34" s="68" t="s">
        <v>22</v>
      </c>
      <c r="D34" s="313" t="s">
        <v>17</v>
      </c>
      <c r="E34" s="314"/>
      <c r="F34" s="314"/>
      <c r="G34" s="114"/>
      <c r="H34" s="161" t="s">
        <v>79</v>
      </c>
      <c r="I34" s="322" t="s">
        <v>80</v>
      </c>
      <c r="J34" s="323"/>
      <c r="K34" s="323"/>
      <c r="L34" s="324"/>
      <c r="M34" s="111"/>
      <c r="N34" s="163" t="s">
        <v>78</v>
      </c>
      <c r="O34" s="291" t="s">
        <v>81</v>
      </c>
      <c r="P34" s="292"/>
      <c r="Q34" s="292"/>
      <c r="R34" s="293"/>
      <c r="S34" s="60"/>
      <c r="T34" s="307" t="s">
        <v>47</v>
      </c>
      <c r="U34" s="308"/>
      <c r="V34" s="308"/>
      <c r="W34" s="308"/>
      <c r="X34" s="309"/>
      <c r="Y34" s="60"/>
      <c r="Z34" s="107" t="s">
        <v>61</v>
      </c>
      <c r="AA34" s="294" t="s">
        <v>63</v>
      </c>
      <c r="AB34" s="294"/>
      <c r="AC34" s="295"/>
      <c r="AD34" s="111"/>
      <c r="AE34" s="108" t="s">
        <v>60</v>
      </c>
      <c r="AF34" s="236" t="s">
        <v>62</v>
      </c>
      <c r="AG34" s="236"/>
      <c r="AH34" s="236"/>
      <c r="AI34" s="169"/>
      <c r="AJ34" s="104" t="s">
        <v>58</v>
      </c>
      <c r="AK34" s="181" t="s">
        <v>59</v>
      </c>
      <c r="AL34" s="62"/>
    </row>
    <row r="35" spans="2:38" x14ac:dyDescent="0.25">
      <c r="B35" s="60"/>
      <c r="C35" s="111"/>
      <c r="D35" s="111"/>
      <c r="E35" s="111"/>
      <c r="F35" s="111"/>
      <c r="G35" s="111"/>
      <c r="H35" s="111"/>
      <c r="I35" s="111"/>
      <c r="J35" s="115"/>
      <c r="K35" s="111"/>
      <c r="L35" s="111"/>
      <c r="M35" s="111"/>
      <c r="N35" s="111"/>
      <c r="O35" s="112"/>
      <c r="P35" s="112"/>
      <c r="Q35" s="112"/>
      <c r="R35" s="112"/>
      <c r="S35" s="60"/>
      <c r="T35" s="60"/>
      <c r="U35" s="109"/>
      <c r="V35" s="109"/>
      <c r="W35" s="109"/>
      <c r="X35" s="109"/>
      <c r="Y35" s="60"/>
      <c r="Z35" s="111"/>
      <c r="AA35" s="111"/>
      <c r="AB35" s="111"/>
      <c r="AC35" s="110"/>
      <c r="AD35" s="111"/>
      <c r="AE35" s="178"/>
      <c r="AF35" s="111"/>
      <c r="AG35" s="111"/>
      <c r="AH35" s="111"/>
      <c r="AI35" s="111"/>
      <c r="AJ35" s="111"/>
      <c r="AK35" s="111"/>
    </row>
    <row r="36" spans="2:38" x14ac:dyDescent="0.25">
      <c r="B36" s="60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52" t="s">
        <v>77</v>
      </c>
      <c r="O36" s="289" t="s">
        <v>83</v>
      </c>
      <c r="P36" s="290"/>
      <c r="Q36" s="290"/>
      <c r="R36" s="290"/>
      <c r="S36" s="62"/>
      <c r="Y36" s="4"/>
      <c r="Z36" s="157" t="s">
        <v>72</v>
      </c>
      <c r="AA36" s="250" t="s">
        <v>73</v>
      </c>
      <c r="AB36" s="251"/>
      <c r="AC36" s="251"/>
      <c r="AD36" s="186"/>
      <c r="AE36" s="100" t="s">
        <v>57</v>
      </c>
      <c r="AF36" s="244" t="s">
        <v>56</v>
      </c>
      <c r="AG36" s="245"/>
      <c r="AH36" s="245"/>
      <c r="AI36" s="187"/>
      <c r="AJ36" s="110"/>
      <c r="AK36" s="111"/>
    </row>
    <row r="37" spans="2:38" x14ac:dyDescent="0.25">
      <c r="B37" s="60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Z37" s="111"/>
      <c r="AA37" s="111"/>
      <c r="AB37" s="111"/>
      <c r="AC37" s="111"/>
      <c r="AD37" s="110"/>
      <c r="AE37" s="111"/>
      <c r="AF37" s="111"/>
      <c r="AG37" s="111"/>
      <c r="AH37" s="111"/>
      <c r="AI37" s="110"/>
      <c r="AJ37" s="111"/>
      <c r="AK37" s="111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I32:L32"/>
    <mergeCell ref="O32:R32"/>
    <mergeCell ref="I34:L34"/>
    <mergeCell ref="O34:R34"/>
    <mergeCell ref="D34:F34"/>
    <mergeCell ref="AA34:AC34"/>
    <mergeCell ref="AF34:AH34"/>
    <mergeCell ref="T32:X32"/>
    <mergeCell ref="AA32:AC32"/>
    <mergeCell ref="B4:AJ7"/>
    <mergeCell ref="C9:E9"/>
    <mergeCell ref="G29:J29"/>
    <mergeCell ref="M29:P29"/>
    <mergeCell ref="S29:V29"/>
    <mergeCell ref="B28:E28"/>
    <mergeCell ref="AF32:AH32"/>
    <mergeCell ref="D30:F30"/>
    <mergeCell ref="I30:L30"/>
    <mergeCell ref="O30:R30"/>
    <mergeCell ref="T30:X30"/>
    <mergeCell ref="AA30:AC30"/>
    <mergeCell ref="AF30:AH30"/>
    <mergeCell ref="D32:F32"/>
    <mergeCell ref="T33:X33"/>
    <mergeCell ref="T34:X34"/>
    <mergeCell ref="O36:R36"/>
    <mergeCell ref="AA36:AC36"/>
    <mergeCell ref="AF36:AH36"/>
  </mergeCells>
  <conditionalFormatting sqref="F10:AJ10">
    <cfRule type="expression" dxfId="50" priority="52">
      <formula>OR(F$10=1,F$10=7)</formula>
    </cfRule>
  </conditionalFormatting>
  <conditionalFormatting sqref="F11:AJ27">
    <cfRule type="cellIs" dxfId="49" priority="26" operator="equal">
      <formula>"A"</formula>
    </cfRule>
    <cfRule type="cellIs" dxfId="48" priority="27" operator="equal">
      <formula>"D"</formula>
    </cfRule>
    <cfRule type="cellIs" dxfId="47" priority="28" operator="equal">
      <formula>"P"</formula>
    </cfRule>
    <cfRule type="cellIs" dxfId="46" priority="29" operator="equal">
      <formula>"G"</formula>
    </cfRule>
    <cfRule type="cellIs" dxfId="45" priority="30" operator="equal">
      <formula>"Q"</formula>
    </cfRule>
    <cfRule type="cellIs" dxfId="44" priority="31" operator="equal">
      <formula>"N"</formula>
    </cfRule>
    <cfRule type="cellIs" dxfId="43" priority="32" operator="equal">
      <formula>"PN"</formula>
    </cfRule>
    <cfRule type="cellIs" dxfId="42" priority="33" operator="equal">
      <formula>"PJ"</formula>
    </cfRule>
    <cfRule type="cellIs" dxfId="41" priority="34" operator="equal">
      <formula>"J"</formula>
    </cfRule>
    <cfRule type="cellIs" dxfId="40" priority="35" operator="equal">
      <formula>"F"</formula>
    </cfRule>
    <cfRule type="cellIs" dxfId="39" priority="36" operator="equal">
      <formula>"GP"</formula>
    </cfRule>
    <cfRule type="cellIs" dxfId="38" priority="37" operator="equal">
      <formula>"PM"</formula>
    </cfRule>
    <cfRule type="cellIs" dxfId="37" priority="38" operator="equal">
      <formula>"GA"</formula>
    </cfRule>
    <cfRule type="cellIs" dxfId="36" priority="39" operator="equal">
      <formula>"AM"</formula>
    </cfRule>
    <cfRule type="cellIs" dxfId="35" priority="42" operator="equal">
      <formula>"CV"</formula>
    </cfRule>
    <cfRule type="cellIs" dxfId="34" priority="43" operator="equal">
      <formula>"ND"</formula>
    </cfRule>
    <cfRule type="cellIs" dxfId="33" priority="44" operator="equal">
      <formula>"CPA"</formula>
    </cfRule>
    <cfRule type="cellIs" dxfId="32" priority="45" operator="equal">
      <formula>"MA"</formula>
    </cfRule>
    <cfRule type="cellIs" dxfId="31" priority="46" operator="equal">
      <formula>"DR"</formula>
    </cfRule>
    <cfRule type="cellIs" dxfId="30" priority="47" operator="equal">
      <formula>"RC"</formula>
    </cfRule>
    <cfRule type="cellIs" dxfId="29" priority="49" operator="equal">
      <formula>"CP"</formula>
    </cfRule>
    <cfRule type="expression" dxfId="28" priority="50">
      <formula>OR(F$10=1,F$10=7)</formula>
    </cfRule>
    <cfRule type="cellIs" dxfId="27" priority="51" operator="equal">
      <formula>"R"</formula>
    </cfRule>
  </conditionalFormatting>
  <conditionalFormatting sqref="C11:E27">
    <cfRule type="cellIs" dxfId="26" priority="40" operator="equal">
      <formula>0</formula>
    </cfRule>
  </conditionalFormatting>
  <conditionalFormatting sqref="F28:AJ28">
    <cfRule type="expression" dxfId="25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24" priority="1" operator="equal">
      <formula>"D"</formula>
    </cfRule>
    <cfRule type="cellIs" dxfId="23" priority="3" operator="equal">
      <formula>"P"</formula>
    </cfRule>
    <cfRule type="cellIs" dxfId="22" priority="4" operator="equal">
      <formula>"G"</formula>
    </cfRule>
    <cfRule type="cellIs" dxfId="21" priority="5" operator="equal">
      <formula>"Q"</formula>
    </cfRule>
    <cfRule type="cellIs" dxfId="20" priority="6" operator="equal">
      <formula>"N"</formula>
    </cfRule>
    <cfRule type="cellIs" dxfId="19" priority="7" operator="equal">
      <formula>"PN"</formula>
    </cfRule>
    <cfRule type="cellIs" dxfId="18" priority="8" operator="equal">
      <formula>"PJ"</formula>
    </cfRule>
    <cfRule type="cellIs" dxfId="17" priority="9" operator="equal">
      <formula>"J"</formula>
    </cfRule>
    <cfRule type="cellIs" dxfId="16" priority="10" operator="equal">
      <formula>"F"</formula>
    </cfRule>
    <cfRule type="cellIs" dxfId="15" priority="11" operator="equal">
      <formula>"GP"</formula>
    </cfRule>
    <cfRule type="cellIs" dxfId="14" priority="12" operator="equal">
      <formula>"PM"</formula>
    </cfRule>
    <cfRule type="cellIs" dxfId="13" priority="13" operator="equal">
      <formula>"GA"</formula>
    </cfRule>
    <cfRule type="cellIs" dxfId="12" priority="14" operator="equal">
      <formula>"AM"</formula>
    </cfRule>
    <cfRule type="cellIs" dxfId="11" priority="15" operator="equal">
      <formula>"CV"</formula>
    </cfRule>
    <cfRule type="cellIs" dxfId="10" priority="16" operator="equal">
      <formula>"ND"</formula>
    </cfRule>
    <cfRule type="cellIs" dxfId="9" priority="17" operator="equal">
      <formula>"CPA"</formula>
    </cfRule>
    <cfRule type="cellIs" dxfId="8" priority="18" operator="equal">
      <formula>"MA"</formula>
    </cfRule>
    <cfRule type="cellIs" dxfId="7" priority="19" operator="equal">
      <formula>"DR"</formula>
    </cfRule>
    <cfRule type="cellIs" dxfId="6" priority="20" operator="equal">
      <formula>"RC"</formula>
    </cfRule>
    <cfRule type="cellIs" dxfId="5" priority="21" operator="equal">
      <formula>"CP"</formula>
    </cfRule>
    <cfRule type="expression" dxfId="4" priority="22">
      <formula>OR(N$10=1,N$10=7)</formula>
    </cfRule>
    <cfRule type="cellIs" dxfId="3" priority="23" operator="equal">
      <formula>"R"</formula>
    </cfRule>
  </conditionalFormatting>
  <conditionalFormatting sqref="N36">
    <cfRule type="cellIs" dxfId="2" priority="2" operator="equal">
      <formula>"A"</formula>
    </cfRule>
  </conditionalFormatting>
  <dataValidations count="2">
    <dataValidation type="list" allowBlank="1" showInputMessage="1" showErrorMessage="1" sqref="F11:AJ27" xr:uid="{00000000-0002-0000-0200-000000000000}">
      <formula1>"P,CP,ND,MA,RC,F,CPA,DR,AM,GA,Q,PM,GP,G,PJ,PN,J,N,R,D,A,"</formula1>
    </dataValidation>
    <dataValidation type="list" allowBlank="1" showInputMessage="1" showErrorMessage="1" sqref="N36" xr:uid="{00000000-0002-0000-0200-000001000000}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152400</xdr:rowOff>
                  </from>
                  <to>
                    <xdr:col>37</xdr:col>
                    <xdr:colOff>19050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1" id="{CADCDF38-2533-4CF0-9AEE-FB93502900CC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expression" priority="24" id="{F9D75551-E384-4A15-A236-AE9C9AD2F046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Config</vt:lpstr>
      <vt:lpstr>Juin</vt:lpstr>
      <vt:lpstr>Juillet </vt:lpstr>
    </vt:vector>
  </TitlesOfParts>
  <Company>Huntsman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Luc</cp:lastModifiedBy>
  <cp:lastPrinted>2018-09-28T23:43:26Z</cp:lastPrinted>
  <dcterms:created xsi:type="dcterms:W3CDTF">2018-09-02T04:43:50Z</dcterms:created>
  <dcterms:modified xsi:type="dcterms:W3CDTF">2018-09-30T19:08:49Z</dcterms:modified>
</cp:coreProperties>
</file>