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showInkAnnotation="0" updateLinks="never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08457FCD-DF08-46C0-BCC3-A9E8A0661DA3}" xr6:coauthVersionLast="45" xr6:coauthVersionMax="45" xr10:uidLastSave="{00000000-0000-0000-0000-000000000000}"/>
  <bookViews>
    <workbookView xWindow="-120" yWindow="-120" windowWidth="24240" windowHeight="13290" tabRatio="500" xr2:uid="{00000000-000D-0000-FFFF-FFFF00000000}"/>
  </bookViews>
  <sheets>
    <sheet name="Carnet_Entretien" sheetId="5" r:id="rId1"/>
    <sheet name="BdD" sheetId="6" r:id="rId2"/>
    <sheet name="LIST_FAMILLES" sheetId="12" r:id="rId3"/>
  </sheets>
  <externalReferences>
    <externalReference r:id="rId4"/>
    <externalReference r:id="rId5"/>
    <externalReference r:id="rId6"/>
  </externalReferences>
  <definedNames>
    <definedName name="_xlnm._FilterDatabase" localSheetId="1" hidden="1">BdD!$F$3:$F$100</definedName>
    <definedName name="_xlnm._FilterDatabase" localSheetId="0" hidden="1">Carnet_Entretien!$D$6:$M$14</definedName>
    <definedName name="CAISSE">BdD!#REF!</definedName>
    <definedName name="CAISSES">#REF!</definedName>
    <definedName name="CREANCIERS">#REF!</definedName>
    <definedName name="DEVISE">BdD!#REF!</definedName>
    <definedName name="Devises">'[1]Listes de choix'!$C$3:$C$12</definedName>
    <definedName name="FAMILLES">LIST_FAMILLES!$B$4:$B$13</definedName>
    <definedName name="LISTOBJET">BdD!$F$3:$F$100</definedName>
    <definedName name="MONNAIE">BdD!#REF!</definedName>
    <definedName name="MONNAIES">[2]BdD!$B$2:$B$8</definedName>
    <definedName name="OBJETS">BdD!$F$3:$F$85</definedName>
    <definedName name="PAX">BdD!#REF!</definedName>
    <definedName name="PAXS">[2]BdD!$C$2:$C$24</definedName>
    <definedName name="plage">[3]CaisseDeBordFLO!$U$6:$AD$6</definedName>
    <definedName name="REPONSE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" i="6" l="1" a="1"/>
  <c r="G1" i="6" s="1"/>
  <c r="B1" i="5" l="1"/>
  <c r="F1" i="6" l="1" a="1"/>
  <c r="F1" i="6" s="1"/>
  <c r="D1" i="6" a="1"/>
  <c r="D1" i="6" s="1"/>
  <c r="E1" i="6" a="1"/>
  <c r="E1" i="6" s="1"/>
  <c r="I3" i="6"/>
  <c r="I5" i="6" l="1"/>
  <c r="I4" i="6"/>
  <c r="I6" i="6" l="1"/>
  <c r="I7" i="6" s="1"/>
  <c r="B4" i="12"/>
  <c r="I8" i="6" l="1"/>
  <c r="B5" i="12"/>
  <c r="I9" i="6" l="1"/>
  <c r="I10" i="6" s="1"/>
  <c r="B6" i="12"/>
  <c r="I11" i="6" l="1"/>
  <c r="I12" i="6" s="1"/>
  <c r="B7" i="12"/>
  <c r="I13" i="6" l="1"/>
  <c r="I14" i="6" s="1"/>
  <c r="B8" i="12"/>
  <c r="I15" i="6" l="1"/>
  <c r="B9" i="12"/>
  <c r="I16" i="6" l="1"/>
  <c r="I17" i="6"/>
  <c r="B10" i="12"/>
  <c r="I19" i="6" l="1"/>
  <c r="I18" i="6"/>
  <c r="B11" i="12"/>
  <c r="I20" i="6" l="1"/>
  <c r="I21" i="6" s="1"/>
  <c r="B12" i="12"/>
  <c r="I22" i="6" l="1"/>
  <c r="I23" i="6" l="1"/>
  <c r="I24" i="6" l="1"/>
  <c r="I25" i="6" l="1"/>
  <c r="I26" i="6" l="1"/>
  <c r="I27" i="6" l="1"/>
  <c r="I28" i="6" l="1"/>
  <c r="I29" i="6" l="1"/>
  <c r="I30" i="6" l="1"/>
  <c r="I31" i="6" l="1"/>
  <c r="I32" i="6" l="1"/>
  <c r="I33" i="6" l="1"/>
  <c r="I34" i="6" l="1"/>
  <c r="I35" i="6" l="1"/>
  <c r="B13" i="12"/>
  <c r="I36" i="6" l="1"/>
  <c r="I37" i="6" l="1"/>
  <c r="I38" i="6" l="1"/>
  <c r="N8" i="5"/>
  <c r="O8" i="5" s="1"/>
  <c r="S8" i="5" s="1"/>
  <c r="T8" i="5"/>
  <c r="U8" i="5"/>
  <c r="Y8" i="5" s="1"/>
  <c r="V8" i="5"/>
  <c r="N10" i="5"/>
  <c r="O10" i="5" s="1"/>
  <c r="S10" i="5" s="1"/>
  <c r="W10" i="5" s="1"/>
  <c r="T10" i="5"/>
  <c r="U10" i="5"/>
  <c r="Y10" i="5" s="1"/>
  <c r="V10" i="5"/>
  <c r="N9" i="5"/>
  <c r="O9" i="5" s="1"/>
  <c r="S9" i="5" s="1"/>
  <c r="T9" i="5"/>
  <c r="U9" i="5"/>
  <c r="Y9" i="5" s="1"/>
  <c r="V9" i="5"/>
  <c r="N13" i="5"/>
  <c r="O13" i="5" s="1"/>
  <c r="S13" i="5" s="1"/>
  <c r="T13" i="5"/>
  <c r="U13" i="5"/>
  <c r="Y13" i="5" s="1"/>
  <c r="V13" i="5"/>
  <c r="AA11" i="5"/>
  <c r="AA12" i="5"/>
  <c r="AB12" i="5" s="1"/>
  <c r="N14" i="5"/>
  <c r="O14" i="5" s="1"/>
  <c r="S14" i="5" s="1"/>
  <c r="T14" i="5"/>
  <c r="U14" i="5"/>
  <c r="V14" i="5"/>
  <c r="AA9" i="5"/>
  <c r="AB9" i="5" s="1"/>
  <c r="AA13" i="5"/>
  <c r="AA8" i="5"/>
  <c r="AA10" i="5"/>
  <c r="AB10" i="5" s="1"/>
  <c r="AA14" i="5"/>
  <c r="AB14" i="5" s="1"/>
  <c r="AA7" i="5"/>
  <c r="AC9" i="5"/>
  <c r="AE9" i="5" s="1"/>
  <c r="AD9" i="5"/>
  <c r="AF9" i="5" s="1"/>
  <c r="AC13" i="5"/>
  <c r="AE13" i="5" s="1"/>
  <c r="AD13" i="5"/>
  <c r="AC8" i="5"/>
  <c r="AD8" i="5"/>
  <c r="AF8" i="5" s="1"/>
  <c r="AC10" i="5"/>
  <c r="AD10" i="5"/>
  <c r="AC11" i="5"/>
  <c r="AE11" i="5" s="1"/>
  <c r="AD11" i="5"/>
  <c r="AC12" i="5"/>
  <c r="AE12" i="5" s="1"/>
  <c r="AD12" i="5"/>
  <c r="AF12" i="5" s="1"/>
  <c r="AC14" i="5"/>
  <c r="AE14" i="5" s="1"/>
  <c r="AD14" i="5"/>
  <c r="AC7" i="5"/>
  <c r="AE7" i="5" s="1"/>
  <c r="AD7" i="5"/>
  <c r="AA5" i="5"/>
  <c r="AB5" i="5"/>
  <c r="AC5" i="5"/>
  <c r="AD5" i="5"/>
  <c r="AE5" i="5"/>
  <c r="AF5" i="5"/>
  <c r="J5" i="5"/>
  <c r="I5" i="5"/>
  <c r="V11" i="5"/>
  <c r="V12" i="5"/>
  <c r="Z12" i="5" s="1"/>
  <c r="Z14" i="5"/>
  <c r="V7" i="5"/>
  <c r="Z7" i="5" s="1"/>
  <c r="U11" i="5"/>
  <c r="Y11" i="5" s="1"/>
  <c r="T12" i="5"/>
  <c r="X12" i="5" s="1"/>
  <c r="U12" i="5"/>
  <c r="Y12" i="5" s="1"/>
  <c r="S7" i="5"/>
  <c r="W7" i="5" s="1"/>
  <c r="T7" i="5"/>
  <c r="X7" i="5" s="1"/>
  <c r="U7" i="5"/>
  <c r="Y7" i="5" s="1"/>
  <c r="X8" i="5"/>
  <c r="Z8" i="5"/>
  <c r="Z9" i="5"/>
  <c r="X14" i="5"/>
  <c r="X9" i="5"/>
  <c r="AF10" i="5"/>
  <c r="AF13" i="5"/>
  <c r="Q14" i="5"/>
  <c r="P14" i="5"/>
  <c r="Q13" i="5"/>
  <c r="P13" i="5"/>
  <c r="Q12" i="5"/>
  <c r="P12" i="5"/>
  <c r="N12" i="5"/>
  <c r="O12" i="5" s="1"/>
  <c r="Q11" i="5"/>
  <c r="N11" i="5"/>
  <c r="O11" i="5" s="1"/>
  <c r="Q10" i="5"/>
  <c r="P10" i="5"/>
  <c r="Q9" i="5"/>
  <c r="P9" i="5"/>
  <c r="Q8" i="5"/>
  <c r="P8" i="5"/>
  <c r="Q7" i="5"/>
  <c r="N7" i="5"/>
  <c r="O7" i="5"/>
  <c r="AF7" i="5"/>
  <c r="W8" i="5"/>
  <c r="P11" i="5"/>
  <c r="AE8" i="5"/>
  <c r="P7" i="5"/>
  <c r="T11" i="5"/>
  <c r="AB13" i="5"/>
  <c r="AB11" i="5"/>
  <c r="AB7" i="5"/>
  <c r="B3" i="5"/>
  <c r="AB8" i="5" l="1"/>
  <c r="AE10" i="5"/>
  <c r="I39" i="6"/>
  <c r="X13" i="5"/>
  <c r="AF14" i="5"/>
  <c r="X10" i="5"/>
  <c r="AF11" i="5"/>
  <c r="Y14" i="5"/>
  <c r="R10" i="5"/>
  <c r="W9" i="5"/>
  <c r="R14" i="5"/>
  <c r="Z10" i="5"/>
  <c r="Z13" i="5"/>
  <c r="Z11" i="5"/>
  <c r="X11" i="5"/>
  <c r="R8" i="5"/>
  <c r="R9" i="5"/>
  <c r="R7" i="5"/>
  <c r="R11" i="5"/>
  <c r="S11" i="5"/>
  <c r="W11" i="5" s="1"/>
  <c r="R13" i="5"/>
  <c r="S12" i="5"/>
  <c r="R12" i="5"/>
  <c r="AE6" i="5" l="1"/>
  <c r="I40" i="6"/>
  <c r="AF6" i="5"/>
  <c r="Y6" i="5"/>
  <c r="X6" i="5"/>
  <c r="Z6" i="5"/>
  <c r="AA6" i="5"/>
  <c r="W13" i="5"/>
  <c r="W14" i="5"/>
  <c r="W12" i="5"/>
  <c r="I41" i="6" l="1"/>
  <c r="AB6" i="5"/>
  <c r="W6" i="5"/>
  <c r="I42" i="6" l="1"/>
  <c r="I43" i="6" l="1"/>
  <c r="I44" i="6" l="1"/>
  <c r="I51" i="6" s="1"/>
  <c r="I45" i="6" l="1"/>
  <c r="I52" i="6" s="1"/>
  <c r="I58" i="6" l="1"/>
  <c r="I50" i="6"/>
  <c r="I46" i="6"/>
  <c r="I59" i="6" l="1"/>
  <c r="I54" i="6"/>
  <c r="I47" i="6"/>
  <c r="I55" i="6" s="1"/>
  <c r="I49" i="6" l="1"/>
  <c r="I60" i="6"/>
  <c r="I48" i="6"/>
  <c r="I53" i="6" s="1"/>
  <c r="I57" i="6" l="1"/>
  <c r="I61" i="6"/>
  <c r="I56" i="6"/>
  <c r="I62" i="6" l="1"/>
  <c r="I63" i="6" s="1"/>
  <c r="I64" i="6" l="1"/>
  <c r="I65" i="6" l="1"/>
  <c r="I66" i="6" l="1"/>
  <c r="I67" i="6" l="1"/>
  <c r="I68" i="6" l="1"/>
  <c r="I69" i="6" l="1"/>
  <c r="I70" i="6" l="1"/>
  <c r="I71" i="6" l="1"/>
  <c r="I72" i="6" l="1"/>
  <c r="I73" i="6" l="1"/>
  <c r="I74" i="6" l="1"/>
  <c r="I75" i="6" l="1"/>
  <c r="I76" i="6" l="1"/>
  <c r="I77" i="6" l="1"/>
  <c r="I78" i="6" s="1"/>
  <c r="I79" i="6" l="1"/>
  <c r="I80" i="6" l="1"/>
  <c r="I82" i="6" s="1"/>
  <c r="I81" i="6"/>
  <c r="I83" i="6" l="1"/>
  <c r="I84" i="6"/>
  <c r="I86" i="6" l="1"/>
  <c r="I85" i="6"/>
  <c r="I87" i="6" l="1"/>
  <c r="I88" i="6" l="1"/>
  <c r="I89" i="6" l="1"/>
  <c r="I90" i="6" l="1"/>
  <c r="I91" i="6" l="1"/>
  <c r="I92" i="6" l="1"/>
  <c r="I93" i="6" l="1"/>
  <c r="I94" i="6" l="1"/>
  <c r="I96" i="6" s="1"/>
  <c r="I95" i="6" l="1"/>
  <c r="I97" i="6" l="1"/>
  <c r="I98" i="6" l="1"/>
  <c r="I99" i="6" l="1"/>
  <c r="I100" i="6" l="1"/>
  <c r="J3" i="6" s="1"/>
  <c r="J4" i="6" l="1"/>
  <c r="J5" i="6" s="1"/>
  <c r="J6" i="6" l="1"/>
  <c r="J7" i="6" l="1"/>
  <c r="J8" i="6" s="1"/>
  <c r="J9" i="6" s="1"/>
  <c r="J10" i="6" l="1"/>
  <c r="J11" i="6" s="1"/>
  <c r="J12" i="6" s="1"/>
  <c r="J13" i="6" s="1"/>
  <c r="J14" i="6" s="1"/>
  <c r="J15" i="6" s="1"/>
  <c r="J16" i="6" s="1"/>
  <c r="J17" i="6" s="1"/>
  <c r="J18" i="6" s="1"/>
  <c r="J19" i="6" s="1"/>
  <c r="J20" i="6" s="1"/>
  <c r="J21" i="6" s="1"/>
  <c r="J22" i="6" s="1"/>
  <c r="J23" i="6" s="1"/>
  <c r="J24" i="6" s="1"/>
  <c r="J25" i="6" s="1"/>
  <c r="J26" i="6" s="1"/>
  <c r="J27" i="6" s="1"/>
  <c r="J28" i="6" s="1"/>
  <c r="J29" i="6" s="1"/>
  <c r="J30" i="6" s="1"/>
  <c r="J31" i="6" s="1"/>
  <c r="J32" i="6" s="1"/>
  <c r="J33" i="6" s="1"/>
  <c r="J34" i="6" s="1"/>
  <c r="J35" i="6" s="1"/>
  <c r="J36" i="6" s="1"/>
  <c r="J37" i="6" s="1"/>
  <c r="J38" i="6" s="1"/>
  <c r="J39" i="6" s="1"/>
  <c r="J40" i="6" s="1"/>
  <c r="J41" i="6" s="1"/>
  <c r="J42" i="6" s="1"/>
  <c r="J43" i="6" s="1"/>
  <c r="J44" i="6" s="1"/>
  <c r="J45" i="6" s="1"/>
  <c r="J46" i="6" s="1"/>
  <c r="J47" i="6" s="1"/>
  <c r="J48" i="6" s="1"/>
  <c r="J49" i="6" s="1"/>
  <c r="J50" i="6" s="1"/>
  <c r="J51" i="6" s="1"/>
  <c r="J52" i="6" s="1"/>
  <c r="J53" i="6" s="1"/>
  <c r="J54" i="6" s="1"/>
  <c r="J55" i="6" s="1"/>
  <c r="J56" i="6" s="1"/>
  <c r="J57" i="6" s="1"/>
  <c r="J58" i="6" s="1"/>
  <c r="J59" i="6" s="1"/>
  <c r="J60" i="6" s="1"/>
  <c r="J61" i="6" s="1"/>
  <c r="J62" i="6" s="1"/>
  <c r="J63" i="6" s="1"/>
  <c r="J64" i="6" s="1"/>
  <c r="J65" i="6" s="1"/>
  <c r="J66" i="6" s="1"/>
  <c r="J67" i="6" s="1"/>
  <c r="J68" i="6" s="1"/>
  <c r="J69" i="6" s="1"/>
  <c r="J70" i="6" s="1"/>
  <c r="J71" i="6" s="1"/>
  <c r="J72" i="6" s="1"/>
  <c r="J73" i="6" s="1"/>
  <c r="J74" i="6" s="1"/>
  <c r="J75" i="6" s="1"/>
  <c r="J76" i="6" s="1"/>
  <c r="J77" i="6" s="1"/>
  <c r="J78" i="6" s="1"/>
  <c r="J79" i="6" s="1"/>
  <c r="J80" i="6" s="1"/>
  <c r="J81" i="6" s="1"/>
  <c r="J82" i="6" s="1"/>
  <c r="J83" i="6" s="1"/>
  <c r="J84" i="6" s="1"/>
  <c r="J85" i="6" s="1"/>
  <c r="J86" i="6" s="1"/>
  <c r="J87" i="6" s="1"/>
  <c r="J88" i="6" s="1"/>
  <c r="J89" i="6" s="1"/>
  <c r="J90" i="6" s="1"/>
  <c r="J91" i="6" s="1"/>
  <c r="J92" i="6" s="1"/>
  <c r="J93" i="6" l="1"/>
  <c r="J94" i="6" s="1"/>
  <c r="J95" i="6" s="1"/>
  <c r="J96" i="6" s="1"/>
  <c r="J97" i="6" s="1"/>
  <c r="J98" i="6" s="1"/>
  <c r="J99" i="6" s="1"/>
  <c r="J100" i="6" s="1"/>
  <c r="J1" i="6" l="1"/>
</calcChain>
</file>

<file path=xl/sharedStrings.xml><?xml version="1.0" encoding="utf-8"?>
<sst xmlns="http://schemas.openxmlformats.org/spreadsheetml/2006/main" count="425" uniqueCount="148">
  <si>
    <t>Ar</t>
  </si>
  <si>
    <t>Entrée</t>
  </si>
  <si>
    <t>Sortie</t>
  </si>
  <si>
    <t>Devise</t>
  </si>
  <si>
    <t>Euros</t>
  </si>
  <si>
    <t>Devise locale</t>
  </si>
  <si>
    <t>€</t>
  </si>
  <si>
    <t>Taux du jour</t>
  </si>
  <si>
    <t>En Devise Locale</t>
  </si>
  <si>
    <t>Solde en caisse de bord :</t>
  </si>
  <si>
    <t>USD</t>
  </si>
  <si>
    <t>Test si somme vide</t>
  </si>
  <si>
    <t>Entrée en caisse</t>
  </si>
  <si>
    <t>Sortie de caisse</t>
  </si>
  <si>
    <t>LISTOBJET</t>
  </si>
  <si>
    <t>Dates</t>
  </si>
  <si>
    <t>Aujourd'hui</t>
  </si>
  <si>
    <t>Mouvements</t>
  </si>
  <si>
    <t>BFV</t>
  </si>
  <si>
    <t>CAISSE concernée</t>
  </si>
  <si>
    <t xml:space="preserve">            Caisse Flo</t>
  </si>
  <si>
    <t>Devise Locale</t>
  </si>
  <si>
    <t>&lt;--Report année N-1</t>
  </si>
  <si>
    <t>&lt;--Solde temps réel</t>
  </si>
  <si>
    <t>Observations</t>
  </si>
  <si>
    <t>CARENNAGE</t>
  </si>
  <si>
    <t>ELECTRICITE</t>
  </si>
  <si>
    <t>VOILERIE</t>
  </si>
  <si>
    <t>MOTEUR Entretien courant</t>
  </si>
  <si>
    <t>MOTEUR Vérification en marche</t>
  </si>
  <si>
    <t>MOTEUR Entretien Annuel</t>
  </si>
  <si>
    <t>Niveau Gasoil DJEBEL</t>
  </si>
  <si>
    <t>Traitement antibactérien du Gasoil</t>
  </si>
  <si>
    <t>Fonctionnement pompe refroidissement à eau</t>
  </si>
  <si>
    <t>Niveau liqui de refroidissement</t>
  </si>
  <si>
    <t>Niveau huile moteur</t>
  </si>
  <si>
    <t>Charge des batteries démarrage</t>
  </si>
  <si>
    <t>Contrôle des fumées d'échappement</t>
  </si>
  <si>
    <t>Charge de l'alternateur (voyant au tableau de bord)</t>
  </si>
  <si>
    <t>Pression d'huile (voyant au tableau de bord)</t>
  </si>
  <si>
    <t>Circulation de l'eau de refroidissement</t>
  </si>
  <si>
    <t>Couleur des fumées d'échappement</t>
  </si>
  <si>
    <t>Remplacement du liquide de refroidissement</t>
  </si>
  <si>
    <t>Nettoyage des filtres à carburant</t>
  </si>
  <si>
    <t>Nettoyage du filtre à eau et crépine</t>
  </si>
  <si>
    <t>Vidange de l'huile moteur</t>
  </si>
  <si>
    <t>Remplacement du filtre à huile</t>
  </si>
  <si>
    <t>Niveau d'huile de l'inverseur</t>
  </si>
  <si>
    <t>Vidange de l'inverseur</t>
  </si>
  <si>
    <t>Remplacement du filtre à Gasoil</t>
  </si>
  <si>
    <t>Nettoyage et vidange du filtre décanteur de carburant</t>
  </si>
  <si>
    <t>Nettoyage du réservoir de carburant</t>
  </si>
  <si>
    <t>Nettoyage du thermostat</t>
  </si>
  <si>
    <t>Réglage des tensions de courroies</t>
  </si>
  <si>
    <t>Contrôle du câblage électrique</t>
  </si>
  <si>
    <t>Remplacement des anodes anticorrosion</t>
  </si>
  <si>
    <t>Remplacement de la turbine de pompe à eau</t>
  </si>
  <si>
    <t xml:space="preserve">Serrage des boulons de fixation moteur </t>
  </si>
  <si>
    <t>Vérification des Silentblocs</t>
  </si>
  <si>
    <t>Réglage du jeu aux soupapes</t>
  </si>
  <si>
    <t>Vérification de la charge des batteries Démarrage</t>
  </si>
  <si>
    <t>Vérification de la charge des batteries Servitudes</t>
  </si>
  <si>
    <t>Vérification de la charge des batteries Instrumentation</t>
  </si>
  <si>
    <t>Vérification de la charge des batteries Guindeau</t>
  </si>
  <si>
    <t>Remplacement batterie(s)</t>
  </si>
  <si>
    <t>Vérification Chargeur/Onduleur de Quai</t>
  </si>
  <si>
    <t>Vérification des Eclairages 24V</t>
  </si>
  <si>
    <t>Vérification des Eclairages 220V</t>
  </si>
  <si>
    <t>Vérification des Protections</t>
  </si>
  <si>
    <t>Vérification des connectiques</t>
  </si>
  <si>
    <t>Dépannage</t>
  </si>
  <si>
    <t>ELECTRONIQUE</t>
  </si>
  <si>
    <t>Vérification des instruments de bord</t>
  </si>
  <si>
    <t>Vérification de tous les capteurs</t>
  </si>
  <si>
    <t>MOTEUR</t>
  </si>
  <si>
    <t>ACASTILLAGE</t>
  </si>
  <si>
    <t>ENTRETIEN DIVERS</t>
  </si>
  <si>
    <t>BATTERIES</t>
  </si>
  <si>
    <t>FAMILLES</t>
  </si>
  <si>
    <t>S/FAMILLES</t>
  </si>
  <si>
    <t>ACCESSOIRES</t>
  </si>
  <si>
    <t>COMMANDE</t>
  </si>
  <si>
    <t>HYDRAULIQUE</t>
  </si>
  <si>
    <t>GENOIS</t>
  </si>
  <si>
    <t>GV</t>
  </si>
  <si>
    <t>CORDAGE</t>
  </si>
  <si>
    <t>WINCH</t>
  </si>
  <si>
    <t>COQUE CENTRALE</t>
  </si>
  <si>
    <t>COQUE BABORD</t>
  </si>
  <si>
    <t>COQUE TRIBORD</t>
  </si>
  <si>
    <t>Famille</t>
  </si>
  <si>
    <t>Sous-Famille</t>
  </si>
  <si>
    <t>Catégorie</t>
  </si>
  <si>
    <t>ATTACHES</t>
  </si>
  <si>
    <t>BANQUETTES</t>
  </si>
  <si>
    <t>SOLS</t>
  </si>
  <si>
    <t>VEGRAGES</t>
  </si>
  <si>
    <t>&lt;-- Last Row            Nb Valeurs --&gt;</t>
  </si>
  <si>
    <t>MOTEUR Entretien Hebdomadaire</t>
  </si>
  <si>
    <t>Nettoyage filtre à air</t>
  </si>
  <si>
    <t>Nettoyage filtre à gasoil</t>
  </si>
  <si>
    <t>MOTEUR Entretien Mensuel</t>
  </si>
  <si>
    <t>SECURITE</t>
  </si>
  <si>
    <t>BATEAU</t>
  </si>
  <si>
    <t>HUMAIN</t>
  </si>
  <si>
    <t>Feux de navigation</t>
  </si>
  <si>
    <t>Cannot de survie</t>
  </si>
  <si>
    <t>Fusées</t>
  </si>
  <si>
    <t>Gilets</t>
  </si>
  <si>
    <t>Extincteurs</t>
  </si>
  <si>
    <t>Trousse de secours</t>
  </si>
  <si>
    <t>Pompe à Huile</t>
  </si>
  <si>
    <t>Barre à roue</t>
  </si>
  <si>
    <t>Manomètre Pression</t>
  </si>
  <si>
    <t>MANILLES</t>
  </si>
  <si>
    <t>CAPTEURS</t>
  </si>
  <si>
    <t>Pilote automatique</t>
  </si>
  <si>
    <t>PEINTURE</t>
  </si>
  <si>
    <t>SOUDURE</t>
  </si>
  <si>
    <t>Nettoyage Coque</t>
  </si>
  <si>
    <t>Antifouling</t>
  </si>
  <si>
    <t>Pont</t>
  </si>
  <si>
    <t>Intérieur</t>
  </si>
  <si>
    <t>Décoration</t>
  </si>
  <si>
    <t>Chandelles</t>
  </si>
  <si>
    <t>Guindeau</t>
  </si>
  <si>
    <t>COUTURE</t>
  </si>
  <si>
    <t>Coussins</t>
  </si>
  <si>
    <t>POMPES</t>
  </si>
  <si>
    <t>Pompes de Cale</t>
  </si>
  <si>
    <t>Pompe Mobile de secours</t>
  </si>
  <si>
    <t>Caisse de bord MAINTENANCE</t>
  </si>
  <si>
    <t>PREVENTIF</t>
  </si>
  <si>
    <t>CURATIF</t>
  </si>
  <si>
    <t>TYPE_MAINT</t>
  </si>
  <si>
    <t>Remplacement instrument de bord</t>
  </si>
  <si>
    <t>Remplacement capteur</t>
  </si>
  <si>
    <t>Test VHF</t>
  </si>
  <si>
    <t>Remplacement VHF</t>
  </si>
  <si>
    <t>Réparation/remplacement Pilote automatique</t>
  </si>
  <si>
    <t>Type Maintenance</t>
  </si>
  <si>
    <t xml:space="preserve">                 Maintenance DJEBEL   2020</t>
  </si>
  <si>
    <t>FAMILLE</t>
  </si>
  <si>
    <t>Sous/FAMILLE</t>
  </si>
  <si>
    <t>Objet de l'action</t>
  </si>
  <si>
    <t>V.09</t>
  </si>
  <si>
    <t>EXPLOITATION</t>
  </si>
  <si>
    <t>Liste fixe affectée aux cellules de la colonne "D" de la feuille  "Carnet_Entretien"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</si>
</sst>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;[Red]\-#,##0.00\ &quot;€&quot;"/>
    <numFmt numFmtId="165" formatCode="[$Ar]\ #,##0;[Red]\-[$Ar]\ #,##0"/>
    <numFmt numFmtId="166" formatCode="#,##0.00\ [$USD];[Red]\-#,##0.00\ [$USD]"/>
    <numFmt numFmtId="167" formatCode="dddd"/>
  </numFmts>
  <fonts count="30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u/>
      <sz val="12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2"/>
      <color rgb="FF000000"/>
      <name val="Calibri"/>
      <family val="2"/>
    </font>
    <font>
      <b/>
      <i/>
      <sz val="9"/>
      <color theme="0"/>
      <name val="Calibri"/>
      <family val="2"/>
      <scheme val="minor"/>
    </font>
    <font>
      <i/>
      <sz val="10"/>
      <color rgb="FF3333FF"/>
      <name val="Calibri"/>
      <family val="2"/>
      <scheme val="minor"/>
    </font>
    <font>
      <b/>
      <i/>
      <sz val="11"/>
      <color rgb="FFFFFF00"/>
      <name val="Calibri"/>
      <family val="2"/>
      <scheme val="minor"/>
    </font>
    <font>
      <b/>
      <i/>
      <sz val="10"/>
      <color rgb="FF3333FF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u/>
      <sz val="11"/>
      <color rgb="FF3333FF"/>
      <name val="Calibri"/>
      <family val="2"/>
      <scheme val="minor"/>
    </font>
    <font>
      <b/>
      <i/>
      <sz val="11"/>
      <color rgb="FF3333FF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i/>
      <sz val="10"/>
      <color rgb="FF00B05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5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9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 style="thin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auto="1"/>
      </bottom>
      <diagonal/>
    </border>
    <border>
      <left style="thin">
        <color theme="0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medium">
        <color auto="1"/>
      </right>
      <top style="dotted">
        <color auto="1"/>
      </top>
      <bottom style="dotted">
        <color auto="1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1"/>
      </right>
      <top style="thin">
        <color theme="0"/>
      </top>
      <bottom style="thin">
        <color theme="0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 style="medium">
        <color auto="1"/>
      </left>
      <right style="dotted">
        <color auto="1"/>
      </right>
      <top/>
      <bottom style="dotted">
        <color auto="1"/>
      </bottom>
      <diagonal/>
    </border>
    <border>
      <left style="medium">
        <color auto="1"/>
      </left>
      <right style="dotted">
        <color auto="1"/>
      </right>
      <top style="thin">
        <color auto="1"/>
      </top>
      <bottom/>
      <diagonal/>
    </border>
    <border>
      <left/>
      <right style="dotted">
        <color auto="1"/>
      </right>
      <top style="thin">
        <color auto="1"/>
      </top>
      <bottom style="thin">
        <color auto="1"/>
      </bottom>
      <diagonal/>
    </border>
    <border>
      <left/>
      <right/>
      <top style="dotted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medium">
        <color auto="1"/>
      </left>
      <right/>
      <top style="dotted">
        <color auto="1"/>
      </top>
      <bottom style="dotted">
        <color auto="1"/>
      </bottom>
      <diagonal/>
    </border>
    <border>
      <left/>
      <right/>
      <top style="thin">
        <color theme="0"/>
      </top>
      <bottom/>
      <diagonal/>
    </border>
    <border>
      <left style="dotted">
        <color auto="1"/>
      </left>
      <right style="medium">
        <color auto="1"/>
      </right>
      <top style="thin">
        <color auto="1"/>
      </top>
      <bottom/>
      <diagonal/>
    </border>
    <border>
      <left style="dotted">
        <color auto="1"/>
      </left>
      <right style="medium">
        <color auto="1"/>
      </right>
      <top/>
      <bottom style="dotted">
        <color auto="1"/>
      </bottom>
      <diagonal/>
    </border>
    <border>
      <left/>
      <right style="medium">
        <color auto="1"/>
      </right>
      <top/>
      <bottom style="dotted">
        <color auto="1"/>
      </bottom>
      <diagonal/>
    </border>
    <border>
      <left style="thick">
        <color auto="1"/>
      </left>
      <right style="dotted">
        <color auto="1"/>
      </right>
      <top style="thick">
        <color auto="1"/>
      </top>
      <bottom style="thick">
        <color auto="1"/>
      </bottom>
      <diagonal/>
    </border>
    <border>
      <left style="dotted">
        <color auto="1"/>
      </left>
      <right style="dotted">
        <color auto="1"/>
      </right>
      <top style="thick">
        <color auto="1"/>
      </top>
      <bottom style="thick">
        <color auto="1"/>
      </bottom>
      <diagonal/>
    </border>
    <border>
      <left style="dotted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dotted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/>
      <right style="dotted">
        <color auto="1"/>
      </right>
      <top/>
      <bottom/>
      <diagonal/>
    </border>
    <border>
      <left style="thin">
        <color auto="1"/>
      </left>
      <right style="dotted">
        <color auto="1"/>
      </right>
      <top/>
      <bottom/>
      <diagonal/>
    </border>
    <border>
      <left style="thin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tted">
        <color auto="1"/>
      </bottom>
      <diagonal/>
    </border>
    <border>
      <left style="dotted">
        <color auto="1"/>
      </left>
      <right/>
      <top style="thin">
        <color auto="1"/>
      </top>
      <bottom style="dotted">
        <color auto="1"/>
      </bottom>
      <diagonal/>
    </border>
    <border>
      <left style="thick">
        <color rgb="FFFFFF00"/>
      </left>
      <right/>
      <top style="thick">
        <color rgb="FFFFFF00"/>
      </top>
      <bottom/>
      <diagonal/>
    </border>
    <border>
      <left/>
      <right/>
      <top style="thick">
        <color rgb="FFFFFF00"/>
      </top>
      <bottom/>
      <diagonal/>
    </border>
    <border>
      <left/>
      <right/>
      <top style="thick">
        <color rgb="FFFFFF00"/>
      </top>
      <bottom style="thin">
        <color theme="0"/>
      </bottom>
      <diagonal/>
    </border>
    <border>
      <left/>
      <right style="thin">
        <color theme="0"/>
      </right>
      <top style="thick">
        <color rgb="FFFFFF00"/>
      </top>
      <bottom style="thin">
        <color theme="0"/>
      </bottom>
      <diagonal/>
    </border>
    <border>
      <left style="thin">
        <color theme="0"/>
      </left>
      <right/>
      <top style="thick">
        <color rgb="FFFFFF00"/>
      </top>
      <bottom style="thin">
        <color theme="0"/>
      </bottom>
      <diagonal/>
    </border>
    <border>
      <left/>
      <right style="thick">
        <color rgb="FFFFFF00"/>
      </right>
      <top style="thick">
        <color rgb="FFFFFF00"/>
      </top>
      <bottom/>
      <diagonal/>
    </border>
    <border>
      <left style="thick">
        <color rgb="FFFFFF00"/>
      </left>
      <right style="thin">
        <color theme="0"/>
      </right>
      <top style="thin">
        <color theme="0"/>
      </top>
      <bottom/>
      <diagonal/>
    </border>
    <border>
      <left/>
      <right style="thick">
        <color rgb="FFFFFF00"/>
      </right>
      <top style="thin">
        <color theme="0"/>
      </top>
      <bottom style="thin">
        <color theme="0"/>
      </bottom>
      <diagonal/>
    </border>
    <border>
      <left style="thick">
        <color rgb="FFFFFF00"/>
      </left>
      <right style="thin">
        <color theme="0"/>
      </right>
      <top/>
      <bottom/>
      <diagonal/>
    </border>
    <border>
      <left/>
      <right style="thick">
        <color rgb="FFFFFF00"/>
      </right>
      <top style="thin">
        <color theme="0"/>
      </top>
      <bottom/>
      <diagonal/>
    </border>
    <border>
      <left style="thick">
        <color rgb="FFFFFF00"/>
      </left>
      <right style="thin">
        <color theme="0"/>
      </right>
      <top/>
      <bottom style="thin">
        <color auto="1"/>
      </bottom>
      <diagonal/>
    </border>
    <border>
      <left/>
      <right style="thick">
        <color rgb="FFFFFF00"/>
      </right>
      <top/>
      <bottom style="thin">
        <color auto="1"/>
      </bottom>
      <diagonal/>
    </border>
    <border>
      <left style="thick">
        <color rgb="FFFFFF00"/>
      </left>
      <right style="thin">
        <color auto="1"/>
      </right>
      <top style="thin">
        <color auto="1"/>
      </top>
      <bottom/>
      <diagonal/>
    </border>
    <border>
      <left/>
      <right style="thick">
        <color rgb="FFFFFF00"/>
      </right>
      <top style="thin">
        <color auto="1"/>
      </top>
      <bottom/>
      <diagonal/>
    </border>
    <border>
      <left style="thick">
        <color rgb="FFFFFF00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rgb="FFFFFF00"/>
      </right>
      <top style="thick">
        <color auto="1"/>
      </top>
      <bottom style="thick">
        <color auto="1"/>
      </bottom>
      <diagonal/>
    </border>
    <border>
      <left style="thick">
        <color rgb="FFFFFF00"/>
      </left>
      <right style="thin">
        <color auto="1"/>
      </right>
      <top style="thick">
        <color auto="1"/>
      </top>
      <bottom style="dotted">
        <color auto="1"/>
      </bottom>
      <diagonal/>
    </border>
    <border>
      <left/>
      <right style="thick">
        <color rgb="FFFFFF00"/>
      </right>
      <top/>
      <bottom style="dotted">
        <color auto="1"/>
      </bottom>
      <diagonal/>
    </border>
    <border>
      <left style="thick">
        <color rgb="FFFFFF00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/>
      <right style="thick">
        <color rgb="FFFFFF00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tted">
        <color auto="1"/>
      </bottom>
      <diagonal/>
    </border>
    <border>
      <left/>
      <right style="dotted">
        <color auto="1"/>
      </right>
      <top style="thin">
        <color auto="1"/>
      </top>
      <bottom style="dotted">
        <color auto="1"/>
      </bottom>
      <diagonal/>
    </border>
    <border>
      <left style="thin">
        <color theme="0"/>
      </left>
      <right style="thin">
        <color theme="0"/>
      </right>
      <top style="thin">
        <color theme="9" tint="-0.24994659260841701"/>
      </top>
      <bottom/>
      <diagonal/>
    </border>
    <border>
      <left/>
      <right style="dotted">
        <color auto="1"/>
      </right>
      <top style="thin">
        <color theme="0"/>
      </top>
      <bottom style="thin">
        <color theme="0"/>
      </bottom>
      <diagonal/>
    </border>
    <border>
      <left/>
      <right style="dotted">
        <color auto="1"/>
      </right>
      <top/>
      <bottom style="thin">
        <color auto="1"/>
      </bottom>
      <diagonal/>
    </border>
    <border>
      <left/>
      <right style="thin">
        <color theme="1"/>
      </right>
      <top style="thin">
        <color theme="0"/>
      </top>
      <bottom/>
      <diagonal/>
    </border>
    <border>
      <left/>
      <right style="thin">
        <color theme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dotted">
        <color auto="1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theme="1"/>
      </bottom>
      <diagonal/>
    </border>
    <border>
      <left style="medium">
        <color rgb="FFFF0000"/>
      </left>
      <right style="medium">
        <color rgb="FFFF0000"/>
      </right>
      <top style="thin">
        <color theme="1"/>
      </top>
      <bottom style="thin">
        <color theme="1"/>
      </bottom>
      <diagonal/>
    </border>
    <border>
      <left style="medium">
        <color rgb="FFFF0000"/>
      </left>
      <right style="medium">
        <color rgb="FFFF0000"/>
      </right>
      <top style="thin">
        <color theme="1"/>
      </top>
      <bottom style="medium">
        <color rgb="FFFF0000"/>
      </bottom>
      <diagonal/>
    </border>
    <border>
      <left style="medium">
        <color indexed="64"/>
      </left>
      <right/>
      <top/>
      <bottom style="medium">
        <color rgb="FFFF0000"/>
      </bottom>
      <diagonal/>
    </border>
  </borders>
  <cellStyleXfs count="2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15">
    <xf numFmtId="0" fontId="0" fillId="0" borderId="0" xfId="0"/>
    <xf numFmtId="0" fontId="0" fillId="0" borderId="0" xfId="0" applyAlignment="1">
      <alignment vertical="top" wrapText="1"/>
    </xf>
    <xf numFmtId="0" fontId="6" fillId="0" borderId="0" xfId="0" applyFon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38" fontId="0" fillId="2" borderId="11" xfId="0" applyNumberFormat="1" applyFill="1" applyBorder="1" applyAlignment="1">
      <alignment vertical="top" wrapText="1"/>
    </xf>
    <xf numFmtId="164" fontId="0" fillId="2" borderId="11" xfId="0" applyNumberFormat="1" applyFill="1" applyBorder="1" applyAlignment="1">
      <alignment vertical="top" wrapText="1"/>
    </xf>
    <xf numFmtId="165" fontId="0" fillId="2" borderId="11" xfId="0" applyNumberFormat="1" applyFill="1" applyBorder="1" applyAlignment="1">
      <alignment vertical="top" wrapText="1"/>
    </xf>
    <xf numFmtId="40" fontId="0" fillId="2" borderId="11" xfId="0" applyNumberFormat="1" applyFill="1" applyBorder="1" applyAlignment="1">
      <alignment vertical="top" wrapText="1"/>
    </xf>
    <xf numFmtId="0" fontId="0" fillId="0" borderId="0" xfId="0" applyAlignment="1">
      <alignment vertical="center" wrapText="1"/>
    </xf>
    <xf numFmtId="166" fontId="0" fillId="2" borderId="11" xfId="0" applyNumberFormat="1" applyFill="1" applyBorder="1" applyAlignment="1">
      <alignment vertical="top" wrapText="1"/>
    </xf>
    <xf numFmtId="0" fontId="0" fillId="6" borderId="0" xfId="0" applyFill="1" applyAlignment="1">
      <alignment vertical="top" wrapText="1"/>
    </xf>
    <xf numFmtId="0" fontId="6" fillId="6" borderId="0" xfId="0" applyFont="1" applyFill="1" applyAlignment="1">
      <alignment horizontal="center" vertical="top" wrapText="1"/>
    </xf>
    <xf numFmtId="0" fontId="0" fillId="6" borderId="0" xfId="0" applyFill="1" applyAlignment="1">
      <alignment horizontal="center" vertical="top" wrapText="1"/>
    </xf>
    <xf numFmtId="0" fontId="9" fillId="5" borderId="19" xfId="0" applyFont="1" applyFill="1" applyBorder="1" applyAlignment="1">
      <alignment horizontal="center" vertical="top" wrapText="1"/>
    </xf>
    <xf numFmtId="0" fontId="9" fillId="5" borderId="19" xfId="0" applyFont="1" applyFill="1" applyBorder="1" applyAlignment="1">
      <alignment horizontal="center" vertical="center" wrapText="1"/>
    </xf>
    <xf numFmtId="38" fontId="9" fillId="5" borderId="19" xfId="0" applyNumberFormat="1" applyFont="1" applyFill="1" applyBorder="1" applyAlignment="1">
      <alignment horizontal="center" vertical="center" wrapText="1"/>
    </xf>
    <xf numFmtId="38" fontId="11" fillId="5" borderId="20" xfId="0" applyNumberFormat="1" applyFont="1" applyFill="1" applyBorder="1" applyAlignment="1">
      <alignment horizontal="center" vertical="center" wrapText="1"/>
    </xf>
    <xf numFmtId="0" fontId="9" fillId="5" borderId="22" xfId="0" applyFont="1" applyFill="1" applyBorder="1" applyAlignment="1">
      <alignment vertical="top" wrapText="1"/>
    </xf>
    <xf numFmtId="38" fontId="9" fillId="5" borderId="22" xfId="0" applyNumberFormat="1" applyFont="1" applyFill="1" applyBorder="1" applyAlignment="1">
      <alignment vertical="top" wrapText="1"/>
    </xf>
    <xf numFmtId="0" fontId="9" fillId="5" borderId="22" xfId="0" applyFont="1" applyFill="1" applyBorder="1" applyAlignment="1">
      <alignment horizontal="center" vertical="top" wrapText="1"/>
    </xf>
    <xf numFmtId="0" fontId="8" fillId="5" borderId="16" xfId="0" applyFont="1" applyFill="1" applyBorder="1" applyAlignment="1">
      <alignment horizontal="center" vertical="top" wrapText="1"/>
    </xf>
    <xf numFmtId="0" fontId="10" fillId="5" borderId="17" xfId="0" applyFont="1" applyFill="1" applyBorder="1" applyAlignment="1">
      <alignment horizontal="center" vertical="top" wrapText="1"/>
    </xf>
    <xf numFmtId="0" fontId="8" fillId="5" borderId="20" xfId="0" applyFont="1" applyFill="1" applyBorder="1" applyAlignment="1">
      <alignment horizontal="center" vertical="top" wrapText="1"/>
    </xf>
    <xf numFmtId="0" fontId="8" fillId="5" borderId="23" xfId="0" applyFont="1" applyFill="1" applyBorder="1" applyAlignment="1">
      <alignment horizontal="center" vertical="top" wrapText="1"/>
    </xf>
    <xf numFmtId="0" fontId="8" fillId="5" borderId="15" xfId="0" applyFont="1" applyFill="1" applyBorder="1" applyAlignment="1">
      <alignment horizontal="center" vertical="top" wrapText="1"/>
    </xf>
    <xf numFmtId="0" fontId="9" fillId="5" borderId="21" xfId="0" applyFont="1" applyFill="1" applyBorder="1" applyAlignment="1">
      <alignment vertical="top" wrapText="1"/>
    </xf>
    <xf numFmtId="165" fontId="0" fillId="4" borderId="13" xfId="0" applyNumberFormat="1" applyFill="1" applyBorder="1" applyAlignment="1">
      <alignment vertical="top" wrapText="1"/>
    </xf>
    <xf numFmtId="164" fontId="0" fillId="4" borderId="13" xfId="0" applyNumberFormat="1" applyFill="1" applyBorder="1" applyAlignment="1">
      <alignment vertical="top" wrapText="1"/>
    </xf>
    <xf numFmtId="166" fontId="0" fillId="4" borderId="13" xfId="0" applyNumberFormat="1" applyFill="1" applyBorder="1" applyAlignment="1">
      <alignment vertical="top" wrapText="1"/>
    </xf>
    <xf numFmtId="38" fontId="0" fillId="4" borderId="13" xfId="0" applyNumberFormat="1" applyFill="1" applyBorder="1" applyAlignment="1">
      <alignment vertical="top" wrapText="1"/>
    </xf>
    <xf numFmtId="40" fontId="0" fillId="3" borderId="11" xfId="0" applyNumberFormat="1" applyFill="1" applyBorder="1" applyAlignment="1">
      <alignment vertical="center" wrapText="1"/>
    </xf>
    <xf numFmtId="165" fontId="0" fillId="3" borderId="11" xfId="0" applyNumberFormat="1" applyFill="1" applyBorder="1" applyAlignment="1">
      <alignment vertical="center" wrapText="1"/>
    </xf>
    <xf numFmtId="164" fontId="0" fillId="3" borderId="11" xfId="0" applyNumberFormat="1" applyFill="1" applyBorder="1" applyAlignment="1">
      <alignment vertical="center" wrapText="1"/>
    </xf>
    <xf numFmtId="166" fontId="6" fillId="3" borderId="8" xfId="0" applyNumberFormat="1" applyFont="1" applyFill="1" applyBorder="1" applyAlignment="1">
      <alignment horizontal="right" vertical="center"/>
    </xf>
    <xf numFmtId="38" fontId="0" fillId="3" borderId="11" xfId="0" applyNumberFormat="1" applyFill="1" applyBorder="1" applyAlignment="1">
      <alignment vertical="center" wrapText="1"/>
    </xf>
    <xf numFmtId="0" fontId="8" fillId="5" borderId="18" xfId="0" applyFont="1" applyFill="1" applyBorder="1" applyAlignment="1">
      <alignment horizontal="center" vertical="top" wrapText="1"/>
    </xf>
    <xf numFmtId="40" fontId="0" fillId="4" borderId="26" xfId="0" applyNumberFormat="1" applyFill="1" applyBorder="1" applyAlignment="1">
      <alignment vertical="top" wrapText="1"/>
    </xf>
    <xf numFmtId="14" fontId="5" fillId="7" borderId="11" xfId="0" applyNumberFormat="1" applyFont="1" applyFill="1" applyBorder="1" applyAlignment="1">
      <alignment horizontal="center" vertical="top" wrapText="1"/>
    </xf>
    <xf numFmtId="14" fontId="12" fillId="7" borderId="1" xfId="0" applyNumberFormat="1" applyFont="1" applyFill="1" applyBorder="1" applyAlignment="1" applyProtection="1">
      <alignment horizontal="center" vertical="center" wrapText="1"/>
      <protection locked="0"/>
    </xf>
    <xf numFmtId="14" fontId="5" fillId="7" borderId="11" xfId="0" applyNumberFormat="1" applyFont="1" applyFill="1" applyBorder="1" applyAlignment="1">
      <alignment horizontal="center" vertical="center" wrapText="1"/>
    </xf>
    <xf numFmtId="14" fontId="12" fillId="7" borderId="1" xfId="0" applyNumberFormat="1" applyFont="1" applyFill="1" applyBorder="1" applyAlignment="1">
      <alignment horizontal="center" vertical="center" wrapText="1"/>
    </xf>
    <xf numFmtId="38" fontId="16" fillId="5" borderId="23" xfId="0" applyNumberFormat="1" applyFont="1" applyFill="1" applyBorder="1" applyAlignment="1">
      <alignment horizontal="center" vertical="center" wrapText="1"/>
    </xf>
    <xf numFmtId="14" fontId="12" fillId="7" borderId="24" xfId="0" applyNumberFormat="1" applyFont="1" applyFill="1" applyBorder="1" applyAlignment="1" applyProtection="1">
      <alignment horizontal="center" vertical="center" wrapText="1"/>
      <protection locked="0"/>
    </xf>
    <xf numFmtId="0" fontId="9" fillId="8" borderId="19" xfId="0" applyFont="1" applyFill="1" applyBorder="1" applyAlignment="1">
      <alignment horizontal="center" vertical="center" wrapText="1"/>
    </xf>
    <xf numFmtId="40" fontId="9" fillId="8" borderId="19" xfId="0" applyNumberFormat="1" applyFont="1" applyFill="1" applyBorder="1" applyAlignment="1">
      <alignment horizontal="center" vertical="center" wrapText="1"/>
    </xf>
    <xf numFmtId="165" fontId="9" fillId="8" borderId="19" xfId="0" applyNumberFormat="1" applyFont="1" applyFill="1" applyBorder="1" applyAlignment="1">
      <alignment horizontal="center" vertical="center" wrapText="1"/>
    </xf>
    <xf numFmtId="164" fontId="9" fillId="8" borderId="19" xfId="0" applyNumberFormat="1" applyFont="1" applyFill="1" applyBorder="1" applyAlignment="1">
      <alignment horizontal="center" vertical="center" wrapText="1"/>
    </xf>
    <xf numFmtId="166" fontId="9" fillId="8" borderId="19" xfId="0" applyNumberFormat="1" applyFont="1" applyFill="1" applyBorder="1" applyAlignment="1">
      <alignment horizontal="center" vertical="center" wrapText="1"/>
    </xf>
    <xf numFmtId="40" fontId="9" fillId="8" borderId="22" xfId="0" applyNumberFormat="1" applyFont="1" applyFill="1" applyBorder="1" applyAlignment="1">
      <alignment vertical="top" wrapText="1"/>
    </xf>
    <xf numFmtId="165" fontId="9" fillId="8" borderId="22" xfId="0" applyNumberFormat="1" applyFont="1" applyFill="1" applyBorder="1" applyAlignment="1">
      <alignment vertical="top" wrapText="1"/>
    </xf>
    <xf numFmtId="164" fontId="9" fillId="8" borderId="22" xfId="0" applyNumberFormat="1" applyFont="1" applyFill="1" applyBorder="1" applyAlignment="1">
      <alignment vertical="top" wrapText="1"/>
    </xf>
    <xf numFmtId="166" fontId="9" fillId="8" borderId="22" xfId="0" applyNumberFormat="1" applyFont="1" applyFill="1" applyBorder="1" applyAlignment="1">
      <alignment horizontal="right" vertical="top"/>
    </xf>
    <xf numFmtId="38" fontId="9" fillId="8" borderId="22" xfId="0" applyNumberFormat="1" applyFont="1" applyFill="1" applyBorder="1" applyAlignment="1">
      <alignment vertical="top" wrapText="1"/>
    </xf>
    <xf numFmtId="0" fontId="8" fillId="5" borderId="19" xfId="0" applyFont="1" applyFill="1" applyBorder="1" applyAlignment="1">
      <alignment horizontal="center" vertical="center" wrapText="1"/>
    </xf>
    <xf numFmtId="40" fontId="19" fillId="3" borderId="11" xfId="0" applyNumberFormat="1" applyFont="1" applyFill="1" applyBorder="1" applyAlignment="1">
      <alignment horizontal="center" vertical="center" wrapText="1"/>
    </xf>
    <xf numFmtId="40" fontId="1" fillId="7" borderId="29" xfId="0" applyNumberFormat="1" applyFont="1" applyFill="1" applyBorder="1" applyAlignment="1">
      <alignment horizontal="right" vertical="top" wrapText="1"/>
    </xf>
    <xf numFmtId="40" fontId="8" fillId="8" borderId="35" xfId="0" applyNumberFormat="1" applyFont="1" applyFill="1" applyBorder="1" applyAlignment="1">
      <alignment horizontal="center" vertical="center" wrapText="1"/>
    </xf>
    <xf numFmtId="40" fontId="11" fillId="5" borderId="0" xfId="0" applyNumberFormat="1" applyFont="1" applyFill="1" applyBorder="1" applyAlignment="1">
      <alignment horizontal="center" vertical="center" wrapText="1"/>
    </xf>
    <xf numFmtId="40" fontId="16" fillId="5" borderId="8" xfId="0" applyNumberFormat="1" applyFont="1" applyFill="1" applyBorder="1" applyAlignment="1">
      <alignment horizontal="center" vertical="center" wrapText="1"/>
    </xf>
    <xf numFmtId="38" fontId="1" fillId="7" borderId="33" xfId="0" applyNumberFormat="1" applyFont="1" applyFill="1" applyBorder="1" applyAlignment="1">
      <alignment horizontal="right" vertical="top" wrapText="1"/>
    </xf>
    <xf numFmtId="40" fontId="1" fillId="7" borderId="13" xfId="0" applyNumberFormat="1" applyFont="1" applyFill="1" applyBorder="1" applyAlignment="1">
      <alignment horizontal="right" vertical="top" wrapText="1"/>
    </xf>
    <xf numFmtId="40" fontId="1" fillId="7" borderId="42" xfId="0" applyNumberFormat="1" applyFont="1" applyFill="1" applyBorder="1" applyAlignment="1">
      <alignment horizontal="right" vertical="top" wrapText="1"/>
    </xf>
    <xf numFmtId="40" fontId="1" fillId="7" borderId="43" xfId="0" applyNumberFormat="1" applyFont="1" applyFill="1" applyBorder="1" applyAlignment="1">
      <alignment horizontal="right" vertical="top" wrapText="1"/>
    </xf>
    <xf numFmtId="40" fontId="1" fillId="7" borderId="44" xfId="0" applyNumberFormat="1" applyFont="1" applyFill="1" applyBorder="1" applyAlignment="1">
      <alignment horizontal="right" vertical="top" wrapText="1"/>
    </xf>
    <xf numFmtId="40" fontId="0" fillId="7" borderId="26" xfId="0" applyNumberFormat="1" applyFill="1" applyBorder="1" applyAlignment="1">
      <alignment horizontal="right" vertical="top" wrapText="1"/>
    </xf>
    <xf numFmtId="165" fontId="11" fillId="5" borderId="17" xfId="0" applyNumberFormat="1" applyFont="1" applyFill="1" applyBorder="1" applyAlignment="1">
      <alignment horizontal="center" vertical="center" wrapText="1"/>
    </xf>
    <xf numFmtId="165" fontId="9" fillId="5" borderId="23" xfId="0" applyNumberFormat="1" applyFont="1" applyFill="1" applyBorder="1" applyAlignment="1">
      <alignment horizontal="center" vertical="center" wrapText="1"/>
    </xf>
    <xf numFmtId="164" fontId="11" fillId="5" borderId="45" xfId="0" applyNumberFormat="1" applyFont="1" applyFill="1" applyBorder="1" applyAlignment="1">
      <alignment horizontal="center" vertical="center" wrapText="1"/>
    </xf>
    <xf numFmtId="166" fontId="11" fillId="5" borderId="45" xfId="0" applyNumberFormat="1" applyFont="1" applyFill="1" applyBorder="1" applyAlignment="1">
      <alignment horizontal="center" vertical="center" wrapText="1"/>
    </xf>
    <xf numFmtId="164" fontId="9" fillId="5" borderId="8" xfId="0" applyNumberFormat="1" applyFont="1" applyFill="1" applyBorder="1" applyAlignment="1">
      <alignment horizontal="center" vertical="center" wrapText="1"/>
    </xf>
    <xf numFmtId="166" fontId="9" fillId="5" borderId="8" xfId="0" applyNumberFormat="1" applyFont="1" applyFill="1" applyBorder="1" applyAlignment="1">
      <alignment horizontal="center" vertical="center" wrapText="1"/>
    </xf>
    <xf numFmtId="40" fontId="1" fillId="7" borderId="48" xfId="0" applyNumberFormat="1" applyFont="1" applyFill="1" applyBorder="1" applyAlignment="1">
      <alignment horizontal="right" vertical="top" wrapText="1"/>
    </xf>
    <xf numFmtId="40" fontId="0" fillId="7" borderId="38" xfId="0" applyNumberFormat="1" applyFill="1" applyBorder="1" applyAlignment="1">
      <alignment horizontal="right" vertical="top" wrapText="1"/>
    </xf>
    <xf numFmtId="40" fontId="22" fillId="3" borderId="49" xfId="0" applyNumberFormat="1" applyFont="1" applyFill="1" applyBorder="1" applyAlignment="1">
      <alignment horizontal="center" vertical="center" wrapText="1"/>
    </xf>
    <xf numFmtId="40" fontId="22" fillId="3" borderId="50" xfId="0" applyNumberFormat="1" applyFont="1" applyFill="1" applyBorder="1" applyAlignment="1">
      <alignment horizontal="center" vertical="center" wrapText="1"/>
    </xf>
    <xf numFmtId="40" fontId="22" fillId="3" borderId="51" xfId="0" applyNumberFormat="1" applyFont="1" applyFill="1" applyBorder="1" applyAlignment="1">
      <alignment horizontal="center" vertical="center" wrapText="1"/>
    </xf>
    <xf numFmtId="40" fontId="22" fillId="3" borderId="52" xfId="0" applyNumberFormat="1" applyFont="1" applyFill="1" applyBorder="1" applyAlignment="1">
      <alignment horizontal="center" vertical="center" wrapText="1"/>
    </xf>
    <xf numFmtId="40" fontId="22" fillId="3" borderId="53" xfId="0" applyNumberFormat="1" applyFont="1" applyFill="1" applyBorder="1" applyAlignment="1">
      <alignment horizontal="center" vertical="center" wrapText="1"/>
    </xf>
    <xf numFmtId="0" fontId="9" fillId="8" borderId="20" xfId="0" applyFont="1" applyFill="1" applyBorder="1" applyAlignment="1">
      <alignment horizontal="center" vertical="center" wrapText="1"/>
    </xf>
    <xf numFmtId="38" fontId="9" fillId="8" borderId="23" xfId="0" applyNumberFormat="1" applyFont="1" applyFill="1" applyBorder="1" applyAlignment="1">
      <alignment vertical="top" wrapText="1"/>
    </xf>
    <xf numFmtId="38" fontId="0" fillId="2" borderId="5" xfId="0" applyNumberFormat="1" applyFill="1" applyBorder="1" applyAlignment="1">
      <alignment vertical="top" wrapText="1"/>
    </xf>
    <xf numFmtId="38" fontId="0" fillId="3" borderId="0" xfId="0" applyNumberFormat="1" applyFill="1" applyBorder="1" applyAlignment="1">
      <alignment vertical="center" wrapText="1"/>
    </xf>
    <xf numFmtId="38" fontId="0" fillId="4" borderId="26" xfId="0" applyNumberFormat="1" applyFill="1" applyBorder="1" applyAlignment="1">
      <alignment vertical="top" wrapText="1"/>
    </xf>
    <xf numFmtId="38" fontId="0" fillId="4" borderId="54" xfId="0" applyNumberFormat="1" applyFill="1" applyBorder="1" applyAlignment="1">
      <alignment vertical="top" wrapText="1"/>
    </xf>
    <xf numFmtId="38" fontId="0" fillId="2" borderId="4" xfId="0" applyNumberFormat="1" applyFill="1" applyBorder="1" applyAlignment="1">
      <alignment vertical="top" wrapText="1"/>
    </xf>
    <xf numFmtId="38" fontId="0" fillId="3" borderId="6" xfId="0" applyNumberFormat="1" applyFill="1" applyBorder="1" applyAlignment="1">
      <alignment vertical="center" wrapText="1"/>
    </xf>
    <xf numFmtId="38" fontId="0" fillId="4" borderId="55" xfId="0" applyNumberFormat="1" applyFill="1" applyBorder="1" applyAlignment="1">
      <alignment vertical="top" wrapText="1"/>
    </xf>
    <xf numFmtId="38" fontId="0" fillId="4" borderId="56" xfId="0" applyNumberFormat="1" applyFill="1" applyBorder="1" applyAlignment="1">
      <alignment vertical="top" wrapText="1"/>
    </xf>
    <xf numFmtId="38" fontId="0" fillId="4" borderId="29" xfId="0" applyNumberFormat="1" applyFill="1" applyBorder="1" applyAlignment="1">
      <alignment vertical="top" wrapText="1"/>
    </xf>
    <xf numFmtId="40" fontId="11" fillId="8" borderId="0" xfId="0" applyNumberFormat="1" applyFont="1" applyFill="1" applyBorder="1" applyAlignment="1">
      <alignment horizontal="center" vertical="center" wrapText="1"/>
    </xf>
    <xf numFmtId="40" fontId="16" fillId="8" borderId="8" xfId="0" applyNumberFormat="1" applyFont="1" applyFill="1" applyBorder="1" applyAlignment="1">
      <alignment horizontal="center" vertical="center" wrapText="1"/>
    </xf>
    <xf numFmtId="40" fontId="20" fillId="7" borderId="11" xfId="0" applyNumberFormat="1" applyFont="1" applyFill="1" applyBorder="1" applyAlignment="1" applyProtection="1">
      <alignment horizontal="center" vertical="center"/>
    </xf>
    <xf numFmtId="38" fontId="20" fillId="7" borderId="41" xfId="0" applyNumberFormat="1" applyFont="1" applyFill="1" applyBorder="1" applyAlignment="1" applyProtection="1">
      <alignment horizontal="center" vertical="center"/>
    </xf>
    <xf numFmtId="40" fontId="1" fillId="7" borderId="39" xfId="0" applyNumberFormat="1" applyFont="1" applyFill="1" applyBorder="1" applyAlignment="1">
      <alignment horizontal="right" vertical="top" wrapText="1"/>
    </xf>
    <xf numFmtId="40" fontId="1" fillId="7" borderId="37" xfId="0" applyNumberFormat="1" applyFont="1" applyFill="1" applyBorder="1" applyAlignment="1">
      <alignment horizontal="right" vertical="top" wrapText="1"/>
    </xf>
    <xf numFmtId="40" fontId="1" fillId="7" borderId="47" xfId="0" applyNumberFormat="1" applyFont="1" applyFill="1" applyBorder="1" applyAlignment="1">
      <alignment horizontal="right" vertical="top" wrapText="1"/>
    </xf>
    <xf numFmtId="0" fontId="24" fillId="6" borderId="0" xfId="0" applyFont="1" applyFill="1" applyAlignment="1" applyProtection="1">
      <alignment horizontal="center" wrapText="1"/>
      <protection locked="0"/>
    </xf>
    <xf numFmtId="0" fontId="17" fillId="7" borderId="11" xfId="0" applyFont="1" applyFill="1" applyBorder="1" applyAlignment="1">
      <alignment horizontal="center" vertical="center" wrapText="1"/>
    </xf>
    <xf numFmtId="165" fontId="20" fillId="3" borderId="32" xfId="0" applyNumberFormat="1" applyFont="1" applyFill="1" applyBorder="1" applyAlignment="1">
      <alignment horizontal="center" vertical="center"/>
    </xf>
    <xf numFmtId="164" fontId="20" fillId="3" borderId="11" xfId="0" applyNumberFormat="1" applyFont="1" applyFill="1" applyBorder="1" applyAlignment="1">
      <alignment horizontal="center" vertical="center"/>
    </xf>
    <xf numFmtId="166" fontId="20" fillId="3" borderId="11" xfId="0" applyNumberFormat="1" applyFont="1" applyFill="1" applyBorder="1" applyAlignment="1">
      <alignment horizontal="center" vertical="center" wrapText="1"/>
    </xf>
    <xf numFmtId="38" fontId="20" fillId="3" borderId="12" xfId="0" applyNumberFormat="1" applyFont="1" applyFill="1" applyBorder="1" applyAlignment="1">
      <alignment horizontal="center" vertical="center"/>
    </xf>
    <xf numFmtId="165" fontId="20" fillId="7" borderId="46" xfId="0" applyNumberFormat="1" applyFont="1" applyFill="1" applyBorder="1" applyAlignment="1" applyProtection="1">
      <alignment horizontal="center" vertical="center"/>
    </xf>
    <xf numFmtId="164" fontId="20" fillId="7" borderId="40" xfId="0" applyNumberFormat="1" applyFont="1" applyFill="1" applyBorder="1" applyAlignment="1" applyProtection="1">
      <alignment horizontal="center" vertical="center"/>
    </xf>
    <xf numFmtId="0" fontId="8" fillId="6" borderId="0" xfId="0" applyFont="1" applyFill="1" applyAlignment="1">
      <alignment vertical="center" wrapText="1"/>
    </xf>
    <xf numFmtId="0" fontId="0" fillId="7" borderId="9" xfId="0" applyFill="1" applyBorder="1" applyAlignment="1">
      <alignment horizontal="center" vertical="top" wrapText="1"/>
    </xf>
    <xf numFmtId="0" fontId="23" fillId="7" borderId="9" xfId="0" applyFont="1" applyFill="1" applyBorder="1" applyAlignment="1">
      <alignment horizontal="left" vertical="center"/>
    </xf>
    <xf numFmtId="0" fontId="23" fillId="7" borderId="4" xfId="0" applyFont="1" applyFill="1" applyBorder="1" applyAlignment="1">
      <alignment horizontal="left" vertical="center"/>
    </xf>
    <xf numFmtId="0" fontId="6" fillId="7" borderId="10" xfId="0" applyFont="1" applyFill="1" applyBorder="1" applyAlignment="1">
      <alignment horizontal="center" vertical="center"/>
    </xf>
    <xf numFmtId="0" fontId="21" fillId="7" borderId="10" xfId="0" applyFont="1" applyFill="1" applyBorder="1" applyAlignment="1">
      <alignment horizontal="left" vertical="top"/>
    </xf>
    <xf numFmtId="0" fontId="25" fillId="7" borderId="7" xfId="0" applyFont="1" applyFill="1" applyBorder="1" applyAlignment="1">
      <alignment horizontal="center" vertical="center" wrapText="1"/>
    </xf>
    <xf numFmtId="0" fontId="0" fillId="6" borderId="8" xfId="0" applyFill="1" applyBorder="1" applyAlignment="1">
      <alignment vertical="center" wrapText="1"/>
    </xf>
    <xf numFmtId="14" fontId="8" fillId="5" borderId="60" xfId="0" applyNumberFormat="1" applyFont="1" applyFill="1" applyBorder="1" applyAlignment="1">
      <alignment horizontal="center" vertical="top" wrapText="1"/>
    </xf>
    <xf numFmtId="0" fontId="9" fillId="5" borderId="60" xfId="0" applyFont="1" applyFill="1" applyBorder="1" applyAlignment="1">
      <alignment vertical="top" wrapText="1"/>
    </xf>
    <xf numFmtId="0" fontId="13" fillId="5" borderId="63" xfId="0" applyFont="1" applyFill="1" applyBorder="1" applyAlignment="1">
      <alignment vertical="top" wrapText="1"/>
    </xf>
    <xf numFmtId="0" fontId="13" fillId="5" borderId="61" xfId="0" applyFont="1" applyFill="1" applyBorder="1" applyAlignment="1">
      <alignment vertical="top" wrapText="1"/>
    </xf>
    <xf numFmtId="0" fontId="13" fillId="5" borderId="60" xfId="0" applyFont="1" applyFill="1" applyBorder="1" applyAlignment="1">
      <alignment vertical="top" wrapText="1"/>
    </xf>
    <xf numFmtId="40" fontId="13" fillId="5" borderId="60" xfId="0" applyNumberFormat="1" applyFont="1" applyFill="1" applyBorder="1" applyAlignment="1">
      <alignment horizontal="center" vertical="top" wrapText="1"/>
    </xf>
    <xf numFmtId="0" fontId="13" fillId="5" borderId="60" xfId="0" applyFont="1" applyFill="1" applyBorder="1" applyAlignment="1">
      <alignment horizontal="center" vertical="top" wrapText="1"/>
    </xf>
    <xf numFmtId="0" fontId="13" fillId="5" borderId="64" xfId="0" applyFont="1" applyFill="1" applyBorder="1" applyAlignment="1">
      <alignment horizontal="center" vertical="top" wrapText="1"/>
    </xf>
    <xf numFmtId="14" fontId="8" fillId="5" borderId="65" xfId="0" applyNumberFormat="1" applyFont="1" applyFill="1" applyBorder="1" applyAlignment="1">
      <alignment horizontal="center" vertical="center" wrapText="1"/>
    </xf>
    <xf numFmtId="14" fontId="18" fillId="5" borderId="67" xfId="0" applyNumberFormat="1" applyFont="1" applyFill="1" applyBorder="1" applyAlignment="1">
      <alignment horizontal="center" vertical="top" wrapText="1"/>
    </xf>
    <xf numFmtId="38" fontId="11" fillId="5" borderId="68" xfId="0" applyNumberFormat="1" applyFont="1" applyFill="1" applyBorder="1" applyAlignment="1">
      <alignment horizontal="center" vertical="center" wrapText="1"/>
    </xf>
    <xf numFmtId="167" fontId="8" fillId="5" borderId="69" xfId="0" applyNumberFormat="1" applyFont="1" applyFill="1" applyBorder="1" applyAlignment="1">
      <alignment horizontal="center" vertical="center" wrapText="1"/>
    </xf>
    <xf numFmtId="38" fontId="16" fillId="5" borderId="70" xfId="0" applyNumberFormat="1" applyFont="1" applyFill="1" applyBorder="1" applyAlignment="1">
      <alignment horizontal="center" vertical="center" wrapText="1"/>
    </xf>
    <xf numFmtId="165" fontId="20" fillId="7" borderId="72" xfId="0" applyNumberFormat="1" applyFont="1" applyFill="1" applyBorder="1" applyAlignment="1" applyProtection="1">
      <alignment horizontal="center" vertical="center"/>
    </xf>
    <xf numFmtId="14" fontId="12" fillId="7" borderId="73" xfId="0" applyNumberFormat="1" applyFont="1" applyFill="1" applyBorder="1" applyAlignment="1">
      <alignment horizontal="center" vertical="center" wrapText="1"/>
    </xf>
    <xf numFmtId="40" fontId="22" fillId="3" borderId="74" xfId="0" applyNumberFormat="1" applyFont="1" applyFill="1" applyBorder="1" applyAlignment="1">
      <alignment horizontal="center" vertical="center" wrapText="1"/>
    </xf>
    <xf numFmtId="40" fontId="0" fillId="7" borderId="76" xfId="0" applyNumberFormat="1" applyFill="1" applyBorder="1" applyAlignment="1">
      <alignment horizontal="right" vertical="top" wrapText="1"/>
    </xf>
    <xf numFmtId="40" fontId="0" fillId="7" borderId="78" xfId="0" applyNumberFormat="1" applyFill="1" applyBorder="1" applyAlignment="1">
      <alignment horizontal="right" vertical="top" wrapText="1"/>
    </xf>
    <xf numFmtId="14" fontId="20" fillId="7" borderId="71" xfId="0" applyNumberFormat="1" applyFont="1" applyFill="1" applyBorder="1" applyAlignment="1">
      <alignment horizontal="center" vertical="center" wrapText="1"/>
    </xf>
    <xf numFmtId="38" fontId="1" fillId="7" borderId="39" xfId="0" applyNumberFormat="1" applyFont="1" applyFill="1" applyBorder="1" applyAlignment="1">
      <alignment horizontal="right" vertical="top" wrapText="1"/>
    </xf>
    <xf numFmtId="40" fontId="22" fillId="3" borderId="79" xfId="0" applyNumberFormat="1" applyFont="1" applyFill="1" applyBorder="1" applyAlignment="1">
      <alignment horizontal="center" vertical="center" wrapText="1"/>
    </xf>
    <xf numFmtId="40" fontId="8" fillId="4" borderId="34" xfId="0" applyNumberFormat="1" applyFont="1" applyFill="1" applyBorder="1" applyAlignment="1">
      <alignment horizontal="center" vertical="center" wrapText="1"/>
    </xf>
    <xf numFmtId="0" fontId="8" fillId="4" borderId="34" xfId="0" applyFont="1" applyFill="1" applyBorder="1" applyAlignment="1">
      <alignment vertical="top" wrapText="1"/>
    </xf>
    <xf numFmtId="0" fontId="8" fillId="4" borderId="35" xfId="0" applyFont="1" applyFill="1" applyBorder="1" applyAlignment="1">
      <alignment vertical="top" wrapText="1"/>
    </xf>
    <xf numFmtId="0" fontId="0" fillId="6" borderId="0" xfId="0" applyFill="1" applyProtection="1"/>
    <xf numFmtId="0" fontId="0" fillId="0" borderId="0" xfId="0" applyProtection="1"/>
    <xf numFmtId="0" fontId="0" fillId="6" borderId="0" xfId="0" applyFill="1"/>
    <xf numFmtId="0" fontId="12" fillId="7" borderId="11" xfId="0" applyFont="1" applyFill="1" applyBorder="1" applyAlignment="1" applyProtection="1">
      <alignment horizontal="center" vertical="center" wrapText="1"/>
    </xf>
    <xf numFmtId="14" fontId="0" fillId="0" borderId="75" xfId="0" applyNumberFormat="1" applyFill="1" applyBorder="1" applyAlignment="1" applyProtection="1">
      <alignment horizontal="left" vertical="top"/>
      <protection locked="0"/>
    </xf>
    <xf numFmtId="0" fontId="5" fillId="0" borderId="14" xfId="0" applyFont="1" applyFill="1" applyBorder="1" applyAlignment="1" applyProtection="1">
      <alignment horizontal="left" vertical="top" wrapText="1"/>
      <protection locked="0"/>
    </xf>
    <xf numFmtId="14" fontId="0" fillId="4" borderId="57" xfId="0" applyNumberFormat="1" applyFill="1" applyBorder="1" applyAlignment="1" applyProtection="1">
      <alignment horizontal="left" vertical="top" wrapText="1"/>
      <protection locked="0"/>
    </xf>
    <xf numFmtId="40" fontId="0" fillId="4" borderId="58" xfId="0" applyNumberFormat="1" applyFill="1" applyBorder="1" applyAlignment="1" applyProtection="1">
      <alignment horizontal="left" vertical="top" wrapText="1"/>
      <protection locked="0"/>
    </xf>
    <xf numFmtId="0" fontId="0" fillId="0" borderId="57" xfId="0" applyFill="1" applyBorder="1" applyAlignment="1" applyProtection="1">
      <alignment horizontal="left" vertical="top" wrapText="1"/>
      <protection locked="0"/>
    </xf>
    <xf numFmtId="0" fontId="14" fillId="0" borderId="57" xfId="0" applyFont="1" applyFill="1" applyBorder="1" applyAlignment="1" applyProtection="1">
      <alignment horizontal="left" vertical="top" wrapText="1"/>
      <protection locked="0"/>
    </xf>
    <xf numFmtId="14" fontId="0" fillId="0" borderId="77" xfId="0" applyNumberFormat="1" applyBorder="1" applyAlignment="1" applyProtection="1">
      <alignment horizontal="left" vertical="top"/>
      <protection locked="0"/>
    </xf>
    <xf numFmtId="0" fontId="5" fillId="0" borderId="14" xfId="0" applyFont="1" applyBorder="1" applyAlignment="1" applyProtection="1">
      <alignment horizontal="left" vertical="top" wrapText="1"/>
      <protection locked="0"/>
    </xf>
    <xf numFmtId="0" fontId="0" fillId="4" borderId="25" xfId="0" applyFill="1" applyBorder="1" applyAlignment="1" applyProtection="1">
      <alignment horizontal="left" vertical="top" wrapText="1"/>
      <protection locked="0"/>
    </xf>
    <xf numFmtId="14" fontId="0" fillId="4" borderId="25" xfId="0" applyNumberFormat="1" applyFill="1" applyBorder="1" applyAlignment="1" applyProtection="1">
      <alignment horizontal="left" vertical="top" wrapText="1"/>
      <protection locked="0"/>
    </xf>
    <xf numFmtId="38" fontId="0" fillId="4" borderId="27" xfId="0" applyNumberFormat="1" applyFill="1" applyBorder="1" applyAlignment="1" applyProtection="1">
      <alignment horizontal="left" vertical="top" wrapText="1"/>
      <protection locked="0"/>
    </xf>
    <xf numFmtId="0" fontId="0" fillId="0" borderId="25" xfId="0" applyBorder="1" applyAlignment="1" applyProtection="1">
      <alignment horizontal="left" vertical="top" wrapText="1"/>
      <protection locked="0"/>
    </xf>
    <xf numFmtId="0" fontId="14" fillId="0" borderId="25" xfId="0" applyFont="1" applyBorder="1" applyAlignment="1" applyProtection="1">
      <alignment horizontal="left" vertical="top" wrapText="1"/>
      <protection locked="0"/>
    </xf>
    <xf numFmtId="0" fontId="0" fillId="4" borderId="25" xfId="0" applyNumberFormat="1" applyFill="1" applyBorder="1" applyAlignment="1" applyProtection="1">
      <alignment horizontal="left" vertical="top" wrapText="1"/>
      <protection locked="0"/>
    </xf>
    <xf numFmtId="0" fontId="0" fillId="4" borderId="26" xfId="0" applyFill="1" applyBorder="1" applyAlignment="1" applyProtection="1">
      <alignment horizontal="left" vertical="top" wrapText="1"/>
      <protection locked="0"/>
    </xf>
    <xf numFmtId="14" fontId="0" fillId="0" borderId="81" xfId="0" applyNumberFormat="1" applyFill="1" applyBorder="1" applyAlignment="1" applyProtection="1">
      <alignment horizontal="left" vertical="top" wrapText="1"/>
      <protection locked="0"/>
    </xf>
    <xf numFmtId="40" fontId="0" fillId="4" borderId="83" xfId="0" applyNumberFormat="1" applyFill="1" applyBorder="1" applyAlignment="1" applyProtection="1">
      <alignment horizontal="left" vertical="top" wrapText="1"/>
      <protection locked="0"/>
    </xf>
    <xf numFmtId="14" fontId="0" fillId="4" borderId="82" xfId="0" applyNumberFormat="1" applyFill="1" applyBorder="1" applyAlignment="1" applyProtection="1">
      <alignment horizontal="left" vertical="top" wrapText="1"/>
      <protection locked="0"/>
    </xf>
    <xf numFmtId="14" fontId="0" fillId="4" borderId="81" xfId="0" applyNumberFormat="1" applyFill="1" applyBorder="1" applyAlignment="1" applyProtection="1">
      <alignment horizontal="left" vertical="top" wrapText="1"/>
      <protection locked="0"/>
    </xf>
    <xf numFmtId="0" fontId="12" fillId="7" borderId="11" xfId="0" applyFont="1" applyFill="1" applyBorder="1" applyAlignment="1" applyProtection="1">
      <alignment horizontal="center" vertical="center" wrapText="1"/>
    </xf>
    <xf numFmtId="0" fontId="8" fillId="5" borderId="84" xfId="0" applyFont="1" applyFill="1" applyBorder="1" applyAlignment="1">
      <alignment horizontal="center" vertical="top" wrapText="1"/>
    </xf>
    <xf numFmtId="0" fontId="13" fillId="5" borderId="61" xfId="0" quotePrefix="1" applyFont="1" applyFill="1" applyBorder="1" applyAlignment="1">
      <alignment vertical="top" wrapText="1"/>
    </xf>
    <xf numFmtId="0" fontId="13" fillId="5" borderId="62" xfId="0" applyFont="1" applyFill="1" applyBorder="1" applyAlignment="1">
      <alignment vertical="top" wrapText="1"/>
    </xf>
    <xf numFmtId="0" fontId="8" fillId="4" borderId="85" xfId="0" applyFont="1" applyFill="1" applyBorder="1" applyAlignment="1">
      <alignment horizontal="center" vertical="center" wrapText="1"/>
    </xf>
    <xf numFmtId="38" fontId="11" fillId="8" borderId="54" xfId="0" applyNumberFormat="1" applyFont="1" applyFill="1" applyBorder="1" applyAlignment="1">
      <alignment horizontal="center" vertical="center" wrapText="1"/>
    </xf>
    <xf numFmtId="38" fontId="16" fillId="8" borderId="86" xfId="0" applyNumberFormat="1" applyFont="1" applyFill="1" applyBorder="1" applyAlignment="1">
      <alignment horizontal="center" vertical="center" wrapText="1"/>
    </xf>
    <xf numFmtId="38" fontId="11" fillId="5" borderId="87" xfId="0" applyNumberFormat="1" applyFont="1" applyFill="1" applyBorder="1" applyAlignment="1">
      <alignment horizontal="center" vertical="center" wrapText="1"/>
    </xf>
    <xf numFmtId="38" fontId="16" fillId="5" borderId="88" xfId="0" applyNumberFormat="1" applyFont="1" applyFill="1" applyBorder="1" applyAlignment="1">
      <alignment horizontal="center" vertical="center" wrapText="1"/>
    </xf>
    <xf numFmtId="0" fontId="13" fillId="5" borderId="60" xfId="0" quotePrefix="1" applyFont="1" applyFill="1" applyBorder="1" applyAlignment="1">
      <alignment vertical="top" wrapText="1"/>
    </xf>
    <xf numFmtId="0" fontId="8" fillId="5" borderId="19" xfId="0" applyFont="1" applyFill="1" applyBorder="1" applyAlignment="1">
      <alignment horizontal="center" vertical="top" wrapText="1"/>
    </xf>
    <xf numFmtId="14" fontId="0" fillId="4" borderId="92" xfId="0" applyNumberFormat="1" applyFill="1" applyBorder="1" applyAlignment="1" applyProtection="1">
      <alignment horizontal="left" vertical="top" wrapText="1"/>
      <protection locked="0"/>
    </xf>
    <xf numFmtId="14" fontId="0" fillId="4" borderId="14" xfId="0" applyNumberFormat="1" applyFill="1" applyBorder="1" applyAlignment="1" applyProtection="1">
      <alignment horizontal="left" vertical="top" wrapText="1"/>
      <protection locked="0"/>
    </xf>
    <xf numFmtId="14" fontId="29" fillId="5" borderId="59" xfId="0" applyNumberFormat="1" applyFont="1" applyFill="1" applyBorder="1" applyAlignment="1">
      <alignment horizontal="left" vertical="center"/>
    </xf>
    <xf numFmtId="0" fontId="0" fillId="6" borderId="0" xfId="0" applyFont="1" applyFill="1" applyBorder="1"/>
    <xf numFmtId="0" fontId="5" fillId="6" borderId="0" xfId="0" applyFont="1" applyFill="1" applyBorder="1" applyAlignment="1" applyProtection="1">
      <alignment horizontal="center" vertical="center"/>
    </xf>
    <xf numFmtId="0" fontId="0" fillId="6" borderId="0" xfId="0" applyFont="1" applyFill="1" applyBorder="1" applyProtection="1"/>
    <xf numFmtId="0" fontId="0" fillId="6" borderId="0" xfId="0" applyFill="1" applyBorder="1"/>
    <xf numFmtId="0" fontId="0" fillId="6" borderId="0" xfId="0" quotePrefix="1" applyFill="1" applyBorder="1" applyProtection="1"/>
    <xf numFmtId="0" fontId="0" fillId="6" borderId="0" xfId="0" applyFill="1" applyBorder="1" applyProtection="1"/>
    <xf numFmtId="0" fontId="26" fillId="6" borderId="3" xfId="0" applyFont="1" applyFill="1" applyBorder="1" applyAlignment="1" applyProtection="1">
      <alignment vertical="center"/>
    </xf>
    <xf numFmtId="0" fontId="0" fillId="0" borderId="93" xfId="0" applyBorder="1" applyProtection="1"/>
    <xf numFmtId="0" fontId="0" fillId="0" borderId="94" xfId="0" applyBorder="1" applyProtection="1"/>
    <xf numFmtId="0" fontId="0" fillId="0" borderId="95" xfId="0" quotePrefix="1" applyBorder="1" applyProtection="1"/>
    <xf numFmtId="0" fontId="26" fillId="6" borderId="2" xfId="0" applyFont="1" applyFill="1" applyBorder="1" applyAlignment="1" applyProtection="1">
      <alignment vertical="center"/>
    </xf>
    <xf numFmtId="0" fontId="7" fillId="9" borderId="96" xfId="0" applyFont="1" applyFill="1" applyBorder="1" applyAlignment="1" applyProtection="1">
      <alignment horizontal="center" vertical="center" wrapText="1"/>
    </xf>
    <xf numFmtId="0" fontId="9" fillId="6" borderId="0" xfId="0" applyFont="1" applyFill="1" applyProtection="1"/>
    <xf numFmtId="0" fontId="8" fillId="6" borderId="0" xfId="0" applyFont="1" applyFill="1" applyProtection="1"/>
    <xf numFmtId="0" fontId="5" fillId="6" borderId="0" xfId="0" applyFont="1" applyFill="1" applyProtection="1"/>
    <xf numFmtId="0" fontId="5" fillId="0" borderId="36" xfId="0" applyFont="1" applyFill="1" applyBorder="1" applyAlignment="1" applyProtection="1">
      <alignment horizontal="center"/>
    </xf>
    <xf numFmtId="0" fontId="5" fillId="0" borderId="28" xfId="0" applyFont="1" applyBorder="1" applyAlignment="1" applyProtection="1">
      <alignment horizontal="center"/>
    </xf>
    <xf numFmtId="0" fontId="5" fillId="0" borderId="28" xfId="0" applyFont="1" applyFill="1" applyBorder="1" applyAlignment="1" applyProtection="1">
      <alignment horizontal="center"/>
    </xf>
    <xf numFmtId="0" fontId="0" fillId="0" borderId="28" xfId="0" applyFill="1" applyBorder="1" applyProtection="1"/>
    <xf numFmtId="0" fontId="5" fillId="0" borderId="28" xfId="0" applyFont="1" applyBorder="1" applyProtection="1"/>
    <xf numFmtId="0" fontId="5" fillId="0" borderId="0" xfId="0" applyFont="1" applyProtection="1"/>
    <xf numFmtId="0" fontId="0" fillId="0" borderId="36" xfId="0" applyFill="1" applyBorder="1" applyProtection="1"/>
    <xf numFmtId="0" fontId="28" fillId="0" borderId="28" xfId="0" applyFont="1" applyFill="1" applyBorder="1" applyProtection="1"/>
    <xf numFmtId="0" fontId="0" fillId="0" borderId="28" xfId="0" applyBorder="1" applyProtection="1"/>
    <xf numFmtId="0" fontId="27" fillId="10" borderId="89" xfId="0" applyFont="1" applyFill="1" applyBorder="1" applyAlignment="1" applyProtection="1">
      <alignment horizontal="center"/>
    </xf>
    <xf numFmtId="0" fontId="27" fillId="10" borderId="90" xfId="0" applyFont="1" applyFill="1" applyBorder="1" applyAlignment="1" applyProtection="1">
      <alignment horizontal="center"/>
    </xf>
    <xf numFmtId="0" fontId="0" fillId="10" borderId="90" xfId="0" applyFill="1" applyBorder="1" applyProtection="1"/>
    <xf numFmtId="0" fontId="27" fillId="10" borderId="91" xfId="0" applyFont="1" applyFill="1" applyBorder="1" applyAlignment="1" applyProtection="1">
      <alignment horizontal="center"/>
    </xf>
    <xf numFmtId="0" fontId="0" fillId="0" borderId="28" xfId="0" applyFill="1" applyBorder="1" applyProtection="1">
      <protection locked="0"/>
    </xf>
    <xf numFmtId="0" fontId="0" fillId="0" borderId="28" xfId="0" applyBorder="1" applyProtection="1">
      <protection locked="0"/>
    </xf>
    <xf numFmtId="0" fontId="5" fillId="11" borderId="80" xfId="0" applyFont="1" applyFill="1" applyBorder="1" applyProtection="1"/>
    <xf numFmtId="0" fontId="0" fillId="11" borderId="80" xfId="0" applyFill="1" applyBorder="1" applyProtection="1"/>
    <xf numFmtId="0" fontId="13" fillId="5" borderId="60" xfId="0" applyFont="1" applyFill="1" applyBorder="1" applyAlignment="1">
      <alignment horizontal="center" vertical="top" wrapText="1"/>
    </xf>
    <xf numFmtId="0" fontId="8" fillId="8" borderId="30" xfId="0" applyFont="1" applyFill="1" applyBorder="1" applyAlignment="1">
      <alignment horizontal="left" vertical="center" wrapText="1"/>
    </xf>
    <xf numFmtId="0" fontId="8" fillId="8" borderId="66" xfId="0" applyFont="1" applyFill="1" applyBorder="1" applyAlignment="1">
      <alignment horizontal="left" vertical="center" wrapText="1"/>
    </xf>
    <xf numFmtId="0" fontId="8" fillId="8" borderId="30" xfId="0" applyFont="1" applyFill="1" applyBorder="1" applyAlignment="1">
      <alignment horizontal="center" vertical="center" wrapText="1"/>
    </xf>
    <xf numFmtId="0" fontId="8" fillId="8" borderId="34" xfId="0" applyFont="1" applyFill="1" applyBorder="1" applyAlignment="1">
      <alignment horizontal="center" vertical="center" wrapText="1"/>
    </xf>
    <xf numFmtId="0" fontId="8" fillId="8" borderId="31" xfId="0" applyFont="1" applyFill="1" applyBorder="1" applyAlignment="1">
      <alignment horizontal="center" vertical="center" wrapText="1"/>
    </xf>
    <xf numFmtId="0" fontId="12" fillId="7" borderId="11" xfId="0" applyFont="1" applyFill="1" applyBorder="1" applyAlignment="1" applyProtection="1">
      <alignment horizontal="center" vertical="center" wrapText="1"/>
    </xf>
    <xf numFmtId="0" fontId="12" fillId="7" borderId="24" xfId="0" applyFont="1" applyFill="1" applyBorder="1" applyAlignment="1" applyProtection="1">
      <alignment horizontal="center" vertical="center" wrapText="1"/>
    </xf>
    <xf numFmtId="0" fontId="8" fillId="9" borderId="30" xfId="0" applyFont="1" applyFill="1" applyBorder="1" applyAlignment="1">
      <alignment horizontal="center" vertical="top" wrapText="1"/>
    </xf>
    <xf numFmtId="0" fontId="8" fillId="9" borderId="34" xfId="0" applyFont="1" applyFill="1" applyBorder="1" applyAlignment="1">
      <alignment horizontal="center" vertical="top" wrapText="1"/>
    </xf>
  </cellXfs>
  <cellStyles count="2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Normal" xfId="0" builtinId="0"/>
  </cellStyles>
  <dxfs count="0"/>
  <tableStyles count="0" defaultTableStyle="TableStyleMedium9" defaultPivotStyle="PivotStyleMedium4"/>
  <colors>
    <mruColors>
      <color rgb="FF33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1371600</xdr:colOff>
          <xdr:row>0</xdr:row>
          <xdr:rowOff>142875</xdr:rowOff>
        </xdr:from>
        <xdr:to>
          <xdr:col>4</xdr:col>
          <xdr:colOff>1076325</xdr:colOff>
          <xdr:row>0</xdr:row>
          <xdr:rowOff>390525</xdr:rowOff>
        </xdr:to>
        <xdr:sp macro="" textlink="">
          <xdr:nvSpPr>
            <xdr:cNvPr id="5133" name="Button 13" hidden="1">
              <a:extLst>
                <a:ext uri="{63B3BB69-23CF-44E3-9099-C40C66FF867C}">
                  <a14:compatExt spid="_x0000_s5133"/>
                </a:ext>
                <a:ext uri="{FF2B5EF4-FFF2-40B4-BE49-F238E27FC236}">
                  <a16:creationId xmlns:a16="http://schemas.microsoft.com/office/drawing/2014/main" id="{00000000-0008-0000-0000-00000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de fichier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1085850</xdr:colOff>
          <xdr:row>0</xdr:row>
          <xdr:rowOff>142875</xdr:rowOff>
        </xdr:from>
        <xdr:to>
          <xdr:col>5</xdr:col>
          <xdr:colOff>285750</xdr:colOff>
          <xdr:row>0</xdr:row>
          <xdr:rowOff>390525</xdr:rowOff>
        </xdr:to>
        <xdr:sp macro="" textlink="">
          <xdr:nvSpPr>
            <xdr:cNvPr id="5135" name="Button 15" hidden="1">
              <a:extLst>
                <a:ext uri="{63B3BB69-23CF-44E3-9099-C40C66FF867C}">
                  <a14:compatExt spid="_x0000_s5135"/>
                </a:ext>
                <a:ext uri="{FF2B5EF4-FFF2-40B4-BE49-F238E27FC236}">
                  <a16:creationId xmlns:a16="http://schemas.microsoft.com/office/drawing/2014/main" id="{00000000-0008-0000-0000-00000F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de fichier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142875</xdr:colOff>
          <xdr:row>0</xdr:row>
          <xdr:rowOff>142875</xdr:rowOff>
        </xdr:from>
        <xdr:to>
          <xdr:col>32</xdr:col>
          <xdr:colOff>1152525</xdr:colOff>
          <xdr:row>0</xdr:row>
          <xdr:rowOff>381000</xdr:rowOff>
        </xdr:to>
        <xdr:sp macro="" textlink="">
          <xdr:nvSpPr>
            <xdr:cNvPr id="5142" name="Button 22" hidden="1">
              <a:extLst>
                <a:ext uri="{63B3BB69-23CF-44E3-9099-C40C66FF867C}">
                  <a14:compatExt spid="_x0000_s5142"/>
                </a:ext>
                <a:ext uri="{FF2B5EF4-FFF2-40B4-BE49-F238E27FC236}">
                  <a16:creationId xmlns:a16="http://schemas.microsoft.com/office/drawing/2014/main" id="{00000000-0008-0000-0000-00001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76200</xdr:colOff>
          <xdr:row>0</xdr:row>
          <xdr:rowOff>142875</xdr:rowOff>
        </xdr:from>
        <xdr:to>
          <xdr:col>23</xdr:col>
          <xdr:colOff>257175</xdr:colOff>
          <xdr:row>0</xdr:row>
          <xdr:rowOff>390525</xdr:rowOff>
        </xdr:to>
        <xdr:sp macro="" textlink="">
          <xdr:nvSpPr>
            <xdr:cNvPr id="5152" name="Button 32" hidden="1">
              <a:extLst>
                <a:ext uri="{63B3BB69-23CF-44E3-9099-C40C66FF867C}">
                  <a14:compatExt spid="_x0000_s5152"/>
                </a:ext>
                <a:ext uri="{FF2B5EF4-FFF2-40B4-BE49-F238E27FC236}">
                  <a16:creationId xmlns:a16="http://schemas.microsoft.com/office/drawing/2014/main" id="{00000000-0008-0000-0000-000020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Bilan financier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182216</xdr:colOff>
      <xdr:row>0</xdr:row>
      <xdr:rowOff>229630</xdr:rowOff>
    </xdr:from>
    <xdr:to>
      <xdr:col>7</xdr:col>
      <xdr:colOff>1855301</xdr:colOff>
      <xdr:row>4</xdr:row>
      <xdr:rowOff>182218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108673" y="229630"/>
          <a:ext cx="1673085" cy="1327501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die\Desktop\DJEBEL%20AMOUR%20D&#233;veloppements%20Fichiers%20XLSM\CROISIERES\2019%20CAISSE%20DJEBEL_V04%20MACRO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lorencestalla\Library\Containers\com.apple.mail\Data\Library\Mail%20Downloads\5C4B2C1F-869B-4D90-8A7A-8FFCFAA85612\2019%20CAISSE%20DJEBEL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lorencestalla\Library\Containers\com.apple.mail\Data\Library\Mail%20Downloads\5C4B2C1F-869B-4D90-8A7A-8FFCFAA85612\2019%20CAISSE%20FL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 de choix"/>
      <sheetName val="SOMMAIRE"/>
      <sheetName val="JANVIER"/>
      <sheetName val="FE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ECEMBRE"/>
      <sheetName val="BILAN 2019"/>
    </sheetNames>
    <sheetDataSet>
      <sheetData sheetId="0">
        <row r="3">
          <cell r="C3" t="str">
            <v>€</v>
          </cell>
        </row>
        <row r="4">
          <cell r="C4" t="str">
            <v>$</v>
          </cell>
        </row>
        <row r="5">
          <cell r="C5" t="str">
            <v>Ar</v>
          </cell>
        </row>
        <row r="6">
          <cell r="C6" t="str">
            <v>Tsh</v>
          </cell>
        </row>
        <row r="7">
          <cell r="C7" t="str">
            <v>£</v>
          </cell>
        </row>
        <row r="8">
          <cell r="C8"/>
        </row>
        <row r="9">
          <cell r="C9"/>
        </row>
        <row r="10">
          <cell r="C10"/>
        </row>
        <row r="11">
          <cell r="C11"/>
        </row>
        <row r="12">
          <cell r="C12"/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CaisseDeBordDJEBEL"/>
    </sheetNames>
    <sheetDataSet>
      <sheetData sheetId="0" refreshError="1"/>
      <sheetData sheetId="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CaisseDeBordFLO"/>
    </sheet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AG14"/>
  <sheetViews>
    <sheetView showGridLines="0" tabSelected="1" zoomScale="115" zoomScaleNormal="115" workbookViewId="0">
      <pane ySplit="6" topLeftCell="A7" activePane="bottomLeft" state="frozen"/>
      <selection pane="bottomLeft" activeCell="E10" sqref="E10"/>
    </sheetView>
  </sheetViews>
  <sheetFormatPr baseColWidth="10" defaultColWidth="10.875" defaultRowHeight="15.75" x14ac:dyDescent="0.25"/>
  <cols>
    <col min="1" max="1" width="3.125" customWidth="1"/>
    <col min="2" max="2" width="12.125" customWidth="1"/>
    <col min="3" max="3" width="0.125" customWidth="1"/>
    <col min="4" max="4" width="18.875" customWidth="1"/>
    <col min="5" max="5" width="25.625" customWidth="1"/>
    <col min="6" max="6" width="27.625" customWidth="1"/>
    <col min="7" max="7" width="16.375" customWidth="1"/>
    <col min="8" max="8" width="31.375" customWidth="1"/>
    <col min="9" max="10" width="11.625" customWidth="1"/>
    <col min="11" max="11" width="6.125" customWidth="1"/>
    <col min="12" max="12" width="7.875" customWidth="1"/>
    <col min="13" max="13" width="10.25" customWidth="1"/>
    <col min="14" max="15" width="15.625" hidden="1" customWidth="1"/>
    <col min="16" max="16" width="13.625" hidden="1" customWidth="1"/>
    <col min="17" max="22" width="11" hidden="1" customWidth="1"/>
    <col min="23" max="23" width="13.625" customWidth="1"/>
    <col min="24" max="24" width="9.5" customWidth="1"/>
    <col min="25" max="25" width="10.625" customWidth="1"/>
    <col min="26" max="26" width="13.625" customWidth="1"/>
    <col min="27" max="27" width="11.125" hidden="1" customWidth="1"/>
    <col min="28" max="28" width="13.625" hidden="1" customWidth="1"/>
    <col min="29" max="30" width="13.125" hidden="1" customWidth="1"/>
    <col min="31" max="31" width="10.125" hidden="1" customWidth="1"/>
    <col min="32" max="32" width="13.625" hidden="1" customWidth="1"/>
    <col min="33" max="33" width="19.5" customWidth="1"/>
  </cols>
  <sheetData>
    <row r="1" spans="1:33" s="1" customFormat="1" ht="40.5" customHeight="1" thickTop="1" x14ac:dyDescent="0.2">
      <c r="A1" s="96" t="s">
        <v>145</v>
      </c>
      <c r="B1" s="172" t="str">
        <f ca="1">"     " &amp; MID(CELL("nomfichier",B1),FIND("]",CELL("nomfichier",B1))+1,16) &amp; "  " &amp; A1</f>
        <v xml:space="preserve">     Carnet_Entretien  V.09</v>
      </c>
      <c r="C1" s="112"/>
      <c r="D1" s="113"/>
      <c r="E1" s="113"/>
      <c r="F1" s="161"/>
      <c r="G1" s="168"/>
      <c r="H1" s="205" t="s">
        <v>141</v>
      </c>
      <c r="I1" s="205"/>
      <c r="J1" s="205"/>
      <c r="K1" s="205"/>
      <c r="L1" s="205"/>
      <c r="M1" s="205"/>
      <c r="N1" s="115"/>
      <c r="O1" s="115"/>
      <c r="P1" s="115"/>
      <c r="Q1" s="115"/>
      <c r="R1" s="115"/>
      <c r="S1" s="115"/>
      <c r="T1" s="115"/>
      <c r="U1" s="115"/>
      <c r="V1" s="162"/>
      <c r="W1" s="114"/>
      <c r="X1" s="115"/>
      <c r="Y1" s="115"/>
      <c r="Z1" s="115"/>
      <c r="AA1" s="116"/>
      <c r="AB1" s="117"/>
      <c r="AC1" s="117"/>
      <c r="AD1" s="117"/>
      <c r="AE1" s="118"/>
      <c r="AF1" s="119"/>
      <c r="AG1" s="10"/>
    </row>
    <row r="2" spans="1:33" s="2" customFormat="1" ht="21" customHeight="1" x14ac:dyDescent="0.25">
      <c r="A2" s="11"/>
      <c r="B2" s="120" t="s">
        <v>16</v>
      </c>
      <c r="C2" s="21"/>
      <c r="D2" s="24"/>
      <c r="E2" s="24"/>
      <c r="F2" s="20"/>
      <c r="G2" s="20"/>
      <c r="H2" s="160"/>
      <c r="I2" s="213" t="s">
        <v>17</v>
      </c>
      <c r="J2" s="214"/>
      <c r="K2" s="214"/>
      <c r="L2" s="214"/>
      <c r="M2" s="214"/>
      <c r="N2" s="134"/>
      <c r="O2" s="134"/>
      <c r="P2" s="134"/>
      <c r="Q2" s="134"/>
      <c r="R2" s="134"/>
      <c r="S2" s="134"/>
      <c r="T2" s="134"/>
      <c r="U2" s="134"/>
      <c r="V2" s="135"/>
      <c r="W2" s="208" t="s">
        <v>131</v>
      </c>
      <c r="X2" s="209"/>
      <c r="Y2" s="209"/>
      <c r="Z2" s="210"/>
      <c r="AA2" s="163"/>
      <c r="AB2" s="56" t="s">
        <v>18</v>
      </c>
      <c r="AC2" s="133"/>
      <c r="AD2" s="133"/>
      <c r="AE2" s="206" t="s">
        <v>20</v>
      </c>
      <c r="AF2" s="207"/>
      <c r="AG2" s="11"/>
    </row>
    <row r="3" spans="1:33" s="3" customFormat="1" ht="31.5" x14ac:dyDescent="0.25">
      <c r="A3" s="12"/>
      <c r="B3" s="121">
        <f ca="1">TODAY()</f>
        <v>43911</v>
      </c>
      <c r="C3" s="22"/>
      <c r="D3" s="35" t="s">
        <v>142</v>
      </c>
      <c r="E3" s="35" t="s">
        <v>143</v>
      </c>
      <c r="F3" s="169" t="s">
        <v>144</v>
      </c>
      <c r="G3" s="169" t="s">
        <v>140</v>
      </c>
      <c r="H3" s="13"/>
      <c r="I3" s="14" t="s">
        <v>1</v>
      </c>
      <c r="J3" s="15" t="s">
        <v>2</v>
      </c>
      <c r="K3" s="14" t="s">
        <v>3</v>
      </c>
      <c r="L3" s="14" t="s">
        <v>7</v>
      </c>
      <c r="M3" s="53" t="s">
        <v>19</v>
      </c>
      <c r="N3" s="44" t="s">
        <v>11</v>
      </c>
      <c r="O3" s="45" t="s">
        <v>0</v>
      </c>
      <c r="P3" s="46" t="s">
        <v>6</v>
      </c>
      <c r="Q3" s="47" t="s">
        <v>10</v>
      </c>
      <c r="R3" s="43" t="s">
        <v>8</v>
      </c>
      <c r="S3" s="78" t="s">
        <v>0</v>
      </c>
      <c r="T3" s="78" t="s">
        <v>6</v>
      </c>
      <c r="U3" s="78" t="s">
        <v>10</v>
      </c>
      <c r="V3" s="78" t="s">
        <v>21</v>
      </c>
      <c r="W3" s="65" t="s">
        <v>0</v>
      </c>
      <c r="X3" s="67" t="s">
        <v>4</v>
      </c>
      <c r="Y3" s="68" t="s">
        <v>10</v>
      </c>
      <c r="Z3" s="166" t="s">
        <v>5</v>
      </c>
      <c r="AA3" s="164" t="s">
        <v>0</v>
      </c>
      <c r="AB3" s="57" t="s">
        <v>0</v>
      </c>
      <c r="AC3" s="89" t="s">
        <v>4</v>
      </c>
      <c r="AD3" s="89" t="s">
        <v>0</v>
      </c>
      <c r="AE3" s="16" t="s">
        <v>4</v>
      </c>
      <c r="AF3" s="122" t="s">
        <v>0</v>
      </c>
      <c r="AG3" s="12"/>
    </row>
    <row r="4" spans="1:33" s="1" customFormat="1" x14ac:dyDescent="0.25">
      <c r="A4" s="10"/>
      <c r="B4" s="123"/>
      <c r="C4" s="23"/>
      <c r="D4" s="25"/>
      <c r="E4" s="25"/>
      <c r="F4" s="17"/>
      <c r="G4" s="17"/>
      <c r="H4" s="17"/>
      <c r="I4" s="17"/>
      <c r="J4" s="18"/>
      <c r="K4" s="19"/>
      <c r="L4" s="19"/>
      <c r="M4" s="19"/>
      <c r="N4" s="48"/>
      <c r="O4" s="49"/>
      <c r="P4" s="50"/>
      <c r="Q4" s="51"/>
      <c r="R4" s="52"/>
      <c r="S4" s="79"/>
      <c r="T4" s="79"/>
      <c r="U4" s="79"/>
      <c r="V4" s="79"/>
      <c r="W4" s="66"/>
      <c r="X4" s="69"/>
      <c r="Y4" s="70"/>
      <c r="Z4" s="167"/>
      <c r="AA4" s="165"/>
      <c r="AB4" s="58"/>
      <c r="AC4" s="90"/>
      <c r="AD4" s="90"/>
      <c r="AE4" s="41"/>
      <c r="AF4" s="124"/>
      <c r="AG4" s="10"/>
    </row>
    <row r="5" spans="1:33" s="1" customFormat="1" ht="26.25" customHeight="1" thickBot="1" x14ac:dyDescent="0.3">
      <c r="A5" s="10"/>
      <c r="B5" s="130"/>
      <c r="C5" s="37"/>
      <c r="D5" s="211"/>
      <c r="E5" s="211"/>
      <c r="F5" s="212"/>
      <c r="G5" s="159"/>
      <c r="H5" s="139"/>
      <c r="I5" s="97">
        <f>SUBTOTAL(9,I7:I14)</f>
        <v>0</v>
      </c>
      <c r="J5" s="97">
        <f>SUBTOTAL(9,J7:J14)</f>
        <v>0</v>
      </c>
      <c r="K5" s="105"/>
      <c r="L5" s="106"/>
      <c r="M5" s="107"/>
      <c r="N5" s="7"/>
      <c r="O5" s="6"/>
      <c r="P5" s="5"/>
      <c r="Q5" s="9"/>
      <c r="R5" s="4"/>
      <c r="S5" s="84"/>
      <c r="T5" s="80"/>
      <c r="U5" s="80"/>
      <c r="V5" s="80"/>
      <c r="W5" s="98">
        <v>10715155</v>
      </c>
      <c r="X5" s="99">
        <v>0</v>
      </c>
      <c r="Y5" s="100">
        <v>0</v>
      </c>
      <c r="Z5" s="101">
        <v>0</v>
      </c>
      <c r="AA5" s="92" t="e">
        <f t="shared" ref="AA5:AF5" si="0">plage</f>
        <v>#REF!</v>
      </c>
      <c r="AB5" s="102" t="e">
        <f t="shared" si="0"/>
        <v>#REF!</v>
      </c>
      <c r="AC5" s="91" t="e">
        <f t="shared" si="0"/>
        <v>#REF!</v>
      </c>
      <c r="AD5" s="91" t="e">
        <f t="shared" si="0"/>
        <v>#REF!</v>
      </c>
      <c r="AE5" s="103" t="e">
        <f t="shared" si="0"/>
        <v>#VALUE!</v>
      </c>
      <c r="AF5" s="125" t="e">
        <f t="shared" si="0"/>
        <v>#VALUE!</v>
      </c>
      <c r="AG5" s="104" t="s">
        <v>22</v>
      </c>
    </row>
    <row r="6" spans="1:33" s="8" customFormat="1" ht="33" customHeight="1" thickTop="1" thickBot="1" x14ac:dyDescent="0.3">
      <c r="A6" s="111"/>
      <c r="B6" s="126" t="s">
        <v>15</v>
      </c>
      <c r="C6" s="39"/>
      <c r="D6" s="42" t="s">
        <v>92</v>
      </c>
      <c r="E6" s="42" t="s">
        <v>90</v>
      </c>
      <c r="F6" s="38" t="s">
        <v>91</v>
      </c>
      <c r="G6" s="38"/>
      <c r="H6" s="38" t="s">
        <v>24</v>
      </c>
      <c r="I6" s="40" t="s">
        <v>12</v>
      </c>
      <c r="J6" s="40" t="s">
        <v>13</v>
      </c>
      <c r="K6" s="108"/>
      <c r="L6" s="109"/>
      <c r="M6" s="110"/>
      <c r="N6" s="30"/>
      <c r="O6" s="31"/>
      <c r="P6" s="32"/>
      <c r="Q6" s="33" t="s">
        <v>9</v>
      </c>
      <c r="R6" s="34"/>
      <c r="S6" s="85"/>
      <c r="T6" s="81"/>
      <c r="U6" s="81"/>
      <c r="V6" s="81"/>
      <c r="W6" s="73">
        <f t="shared" ref="W6:AB6" si="1">IFERROR(VLOOKUP(9^9,W7:W14,1),0)</f>
        <v>0</v>
      </c>
      <c r="X6" s="74">
        <f t="shared" si="1"/>
        <v>0</v>
      </c>
      <c r="Y6" s="74">
        <f t="shared" si="1"/>
        <v>0</v>
      </c>
      <c r="Z6" s="75">
        <f t="shared" si="1"/>
        <v>0</v>
      </c>
      <c r="AA6" s="132">
        <f t="shared" si="1"/>
        <v>0</v>
      </c>
      <c r="AB6" s="77">
        <f t="shared" si="1"/>
        <v>0</v>
      </c>
      <c r="AC6" s="54"/>
      <c r="AD6" s="54"/>
      <c r="AE6" s="76">
        <f>IFERROR(VLOOKUP(9^9,AE7:AE14,1),0)</f>
        <v>0</v>
      </c>
      <c r="AF6" s="127">
        <f>IFERROR(VLOOKUP(9^9,AF7:AF14,1),0)</f>
        <v>0</v>
      </c>
      <c r="AG6" s="104" t="s">
        <v>23</v>
      </c>
    </row>
    <row r="7" spans="1:33" s="1" customFormat="1" ht="16.5" thickTop="1" x14ac:dyDescent="0.25">
      <c r="A7" s="10"/>
      <c r="B7" s="140"/>
      <c r="C7" s="141"/>
      <c r="D7" s="142"/>
      <c r="E7" s="142"/>
      <c r="F7" s="142"/>
      <c r="G7" s="170"/>
      <c r="H7" s="157"/>
      <c r="I7" s="156"/>
      <c r="J7" s="143"/>
      <c r="K7" s="144"/>
      <c r="L7" s="145"/>
      <c r="M7" s="144"/>
      <c r="N7" s="36" t="str">
        <f t="shared" ref="N7" si="2">IF(SUM(I7:J7)=0,"",SUM(I7:J7))</f>
        <v/>
      </c>
      <c r="O7" s="26" t="str">
        <f t="shared" ref="O7" si="3">IF(K7="Ar",IF(N7="","",N7),"")</f>
        <v/>
      </c>
      <c r="P7" s="27" t="str">
        <f t="shared" ref="P7" si="4">IF(K7="€",IF(N7="","",N7),"")</f>
        <v/>
      </c>
      <c r="Q7" s="28" t="str">
        <f t="shared" ref="Q7" si="5">IF(K7="USD",IF(N7="","",N7),"")</f>
        <v/>
      </c>
      <c r="R7" s="29" t="str">
        <f t="shared" ref="R7" si="6">IF(SUM(O7:Q7)=0,N7,"")</f>
        <v/>
      </c>
      <c r="S7" s="86" t="str">
        <f t="shared" ref="S7" si="7">IF(M7="CdB DJEBEL",IF(K7="Ar",O7,""),"")</f>
        <v/>
      </c>
      <c r="T7" s="83" t="str">
        <f t="shared" ref="T7" si="8">IF(M7="CdB DJEBEL",IF(K7="€",P7,""),"")</f>
        <v/>
      </c>
      <c r="U7" s="83" t="str">
        <f t="shared" ref="U7" si="9">IF(M7="CdB DJEBEL",IF(K7="USD",Q7,""),"")</f>
        <v/>
      </c>
      <c r="V7" s="83" t="str">
        <f>IF(M7="CdB DJEBEL",IF(K7="TSH",R7,""),"")</f>
        <v/>
      </c>
      <c r="W7" s="93" t="str">
        <f>IF(S7="","",$W$5+SUM($S$7:S7))</f>
        <v/>
      </c>
      <c r="X7" s="94" t="str">
        <f>IF(T7="","",$X$5+SUM($T$7:T7))</f>
        <v/>
      </c>
      <c r="Y7" s="94" t="str">
        <f>IF(U7="","",$Y$5+SUM($U$7:U7))</f>
        <v/>
      </c>
      <c r="Z7" s="95" t="str">
        <f>IF(V7="","",$Z$5+SUM($V$7:V7))</f>
        <v/>
      </c>
      <c r="AA7" s="131" t="str">
        <f>IF(M7="BFV",O7,"")</f>
        <v/>
      </c>
      <c r="AB7" s="71" t="str">
        <f>IF(AA7="","",$AB$5+SUM($AA$7:AA7))</f>
        <v/>
      </c>
      <c r="AC7" s="61" t="str">
        <f>IF(AND(K7="€",M7="CdB FLO"),P7,"")</f>
        <v/>
      </c>
      <c r="AD7" s="62" t="str">
        <f t="shared" ref="AD7:AD14" si="10">IF(M7="CdB FLO",IF(K7="Ar",O7,""),"")</f>
        <v/>
      </c>
      <c r="AE7" s="72" t="str">
        <f>IF(AC7="","",$AE$5+SUM($AC$7:AC7))</f>
        <v/>
      </c>
      <c r="AF7" s="128" t="str">
        <f>IF(AD7="","",$AF$5+SUM($AD$7:AD7))</f>
        <v/>
      </c>
      <c r="AG7" s="10"/>
    </row>
    <row r="8" spans="1:33" s="1" customFormat="1" x14ac:dyDescent="0.25">
      <c r="A8" s="10"/>
      <c r="B8" s="146"/>
      <c r="C8" s="147"/>
      <c r="D8" s="148"/>
      <c r="E8" s="149"/>
      <c r="F8" s="149"/>
      <c r="G8" s="171"/>
      <c r="H8" s="158"/>
      <c r="I8" s="154"/>
      <c r="J8" s="150"/>
      <c r="K8" s="151"/>
      <c r="L8" s="152"/>
      <c r="M8" s="151"/>
      <c r="N8" s="36" t="str">
        <f t="shared" ref="N8" si="11">IF(SUM(I8:J8)=0,"",SUM(I8:J8))</f>
        <v/>
      </c>
      <c r="O8" s="26" t="str">
        <f t="shared" ref="O8" si="12">IF(K8="Ar",IF(N8="","",N8),"")</f>
        <v/>
      </c>
      <c r="P8" s="27" t="str">
        <f t="shared" ref="P8" si="13">IF(K8="€",IF(N8="","",N8),"")</f>
        <v/>
      </c>
      <c r="Q8" s="28" t="str">
        <f t="shared" ref="Q8" si="14">IF(K8="USD",IF(N8="","",N8),"")</f>
        <v/>
      </c>
      <c r="R8" s="29" t="str">
        <f t="shared" ref="R8" si="15">IF(SUM(O8:Q8)=0,N8,"")</f>
        <v/>
      </c>
      <c r="S8" s="87" t="str">
        <f t="shared" ref="S8:S14" si="16">IF(M8="CdB DJEBEL",IF(K8="Ar",O8,""),"")</f>
        <v/>
      </c>
      <c r="T8" s="82" t="str">
        <f t="shared" ref="T8:T14" si="17">IF(M8="CdB DJEBEL",IF(K8="€",P8,""),"")</f>
        <v/>
      </c>
      <c r="U8" s="82" t="str">
        <f t="shared" ref="U8:U14" si="18">IF(M8="CdB DJEBEL",IF(K8="USD",Q8,""),"")</f>
        <v/>
      </c>
      <c r="V8" s="88" t="str">
        <f t="shared" ref="V8:V14" si="19">IF(M8="CdB DJEBEL",IF(K8="TSH",R8,""),"")</f>
        <v/>
      </c>
      <c r="W8" s="93" t="str">
        <f>IF(S8="","",$W$5+SUM($S$7:S8))</f>
        <v/>
      </c>
      <c r="X8" s="94" t="str">
        <f>IF(T8="","",$X$5+SUM($T$7:T8))</f>
        <v/>
      </c>
      <c r="Y8" s="94" t="str">
        <f>IF(U8="","",$Y$5+SUM($U$7:U8))</f>
        <v/>
      </c>
      <c r="Z8" s="95" t="str">
        <f>IF(V8="","",$Z$5+SUM($V$7:V8))</f>
        <v/>
      </c>
      <c r="AA8" s="59" t="str">
        <f t="shared" ref="AA8:AA14" si="20">IF(M8="BFV",O8,"")</f>
        <v/>
      </c>
      <c r="AB8" s="55" t="str">
        <f>IF(AA8="","",$AB$5+SUM($AA$7:AA8))</f>
        <v/>
      </c>
      <c r="AC8" s="63" t="str">
        <f t="shared" ref="AC8:AC14" si="21">IF(M8="CdB FLO",IF(K8="€",P8,""),"")</f>
        <v/>
      </c>
      <c r="AD8" s="60" t="str">
        <f t="shared" si="10"/>
        <v/>
      </c>
      <c r="AE8" s="64" t="str">
        <f>IF(AC8="","",$AE$5+SUM($AC$7:AC8))</f>
        <v/>
      </c>
      <c r="AF8" s="129" t="str">
        <f>IF(AD8="","",$AF$5+SUM($AD$7:AD8))</f>
        <v/>
      </c>
      <c r="AG8" s="10"/>
    </row>
    <row r="9" spans="1:33" s="1" customFormat="1" x14ac:dyDescent="0.25">
      <c r="A9" s="10"/>
      <c r="B9" s="146"/>
      <c r="C9" s="147"/>
      <c r="D9" s="148" t="s">
        <v>82</v>
      </c>
      <c r="E9" s="149" t="s">
        <v>81</v>
      </c>
      <c r="F9" s="149"/>
      <c r="G9" s="171" t="s">
        <v>146</v>
      </c>
      <c r="H9" s="155"/>
      <c r="I9" s="154"/>
      <c r="J9" s="150"/>
      <c r="K9" s="151"/>
      <c r="L9" s="152"/>
      <c r="M9" s="151"/>
      <c r="N9" s="36" t="str">
        <f t="shared" ref="N9:N12" si="22">IF(SUM(I9:J9)=0,"",SUM(I9:J9))</f>
        <v/>
      </c>
      <c r="O9" s="26" t="str">
        <f t="shared" ref="O9:O12" si="23">IF(K9="Ar",IF(N9="","",N9),"")</f>
        <v/>
      </c>
      <c r="P9" s="27" t="str">
        <f t="shared" ref="P9:P12" si="24">IF(K9="€",IF(N9="","",N9),"")</f>
        <v/>
      </c>
      <c r="Q9" s="28" t="str">
        <f t="shared" ref="Q9:Q12" si="25">IF(K9="USD",IF(N9="","",N9),"")</f>
        <v/>
      </c>
      <c r="R9" s="29" t="str">
        <f t="shared" ref="R9:R12" si="26">IF(SUM(O9:Q9)=0,N9,"")</f>
        <v/>
      </c>
      <c r="S9" s="87" t="str">
        <f t="shared" si="16"/>
        <v/>
      </c>
      <c r="T9" s="82" t="str">
        <f t="shared" si="17"/>
        <v/>
      </c>
      <c r="U9" s="82" t="str">
        <f t="shared" si="18"/>
        <v/>
      </c>
      <c r="V9" s="88" t="str">
        <f t="shared" si="19"/>
        <v/>
      </c>
      <c r="W9" s="93" t="str">
        <f>IF(S9="","",$W$5+SUM($S$7:S9))</f>
        <v/>
      </c>
      <c r="X9" s="94" t="str">
        <f>IF(T9="","",$X$5+SUM($T$7:T9))</f>
        <v/>
      </c>
      <c r="Y9" s="94" t="str">
        <f>IF(U9="","",$Y$5+SUM($U$7:U9))</f>
        <v/>
      </c>
      <c r="Z9" s="95" t="str">
        <f>IF(V9="","",$Z$5+SUM($V$7:V9))</f>
        <v/>
      </c>
      <c r="AA9" s="59" t="str">
        <f t="shared" si="20"/>
        <v/>
      </c>
      <c r="AB9" s="55" t="str">
        <f>IF(AA9="","",$AB$5+SUM($AA$7:AA9))</f>
        <v/>
      </c>
      <c r="AC9" s="63" t="str">
        <f t="shared" si="21"/>
        <v/>
      </c>
      <c r="AD9" s="60" t="str">
        <f t="shared" si="10"/>
        <v/>
      </c>
      <c r="AE9" s="64" t="str">
        <f>IF(AC9="","",$AE$5+SUM($AC$7:AC9))</f>
        <v/>
      </c>
      <c r="AF9" s="129" t="str">
        <f>IF(AD9="","",$AF$5+SUM($AD$7:AD9))</f>
        <v/>
      </c>
      <c r="AG9" s="10"/>
    </row>
    <row r="10" spans="1:33" s="1" customFormat="1" x14ac:dyDescent="0.25">
      <c r="A10" s="10"/>
      <c r="B10" s="146"/>
      <c r="C10" s="147"/>
      <c r="D10" s="148" t="s">
        <v>75</v>
      </c>
      <c r="E10" s="153" t="s">
        <v>93</v>
      </c>
      <c r="F10" s="149"/>
      <c r="G10" s="171"/>
      <c r="H10" s="155"/>
      <c r="I10" s="154"/>
      <c r="J10" s="150"/>
      <c r="K10" s="151"/>
      <c r="L10" s="152"/>
      <c r="M10" s="151"/>
      <c r="N10" s="36" t="str">
        <f t="shared" si="22"/>
        <v/>
      </c>
      <c r="O10" s="26" t="str">
        <f t="shared" si="23"/>
        <v/>
      </c>
      <c r="P10" s="27" t="str">
        <f t="shared" si="24"/>
        <v/>
      </c>
      <c r="Q10" s="28" t="str">
        <f t="shared" si="25"/>
        <v/>
      </c>
      <c r="R10" s="29" t="str">
        <f t="shared" si="26"/>
        <v/>
      </c>
      <c r="S10" s="87" t="str">
        <f t="shared" si="16"/>
        <v/>
      </c>
      <c r="T10" s="82" t="str">
        <f t="shared" si="17"/>
        <v/>
      </c>
      <c r="U10" s="82" t="str">
        <f t="shared" si="18"/>
        <v/>
      </c>
      <c r="V10" s="88" t="str">
        <f t="shared" si="19"/>
        <v/>
      </c>
      <c r="W10" s="93" t="str">
        <f>IF(S10="","",$W$5+SUM($S$7:S10))</f>
        <v/>
      </c>
      <c r="X10" s="94" t="str">
        <f>IF(T10="","",$X$5+SUM($T$7:T10))</f>
        <v/>
      </c>
      <c r="Y10" s="94" t="str">
        <f>IF(U10="","",$Y$5+SUM($U$7:U10))</f>
        <v/>
      </c>
      <c r="Z10" s="95" t="str">
        <f>IF(V10="","",$Z$5+SUM($V$7:V10))</f>
        <v/>
      </c>
      <c r="AA10" s="59" t="str">
        <f t="shared" si="20"/>
        <v/>
      </c>
      <c r="AB10" s="55" t="str">
        <f>IF(AA10="","",$AB$5+SUM($AA$7:AA10))</f>
        <v/>
      </c>
      <c r="AC10" s="63" t="str">
        <f t="shared" si="21"/>
        <v/>
      </c>
      <c r="AD10" s="60" t="str">
        <f t="shared" si="10"/>
        <v/>
      </c>
      <c r="AE10" s="64" t="str">
        <f>IF(AC10="","",$AE$5+SUM($AC$7:AC10))</f>
        <v/>
      </c>
      <c r="AF10" s="129" t="str">
        <f>IF(AD10="","",$AF$5+SUM($AD$7:AD10))</f>
        <v/>
      </c>
      <c r="AG10" s="10"/>
    </row>
    <row r="11" spans="1:33" s="1" customFormat="1" x14ac:dyDescent="0.25">
      <c r="A11" s="10"/>
      <c r="B11" s="146"/>
      <c r="C11" s="147"/>
      <c r="D11" s="148"/>
      <c r="E11" s="153"/>
      <c r="F11" s="149"/>
      <c r="G11" s="171"/>
      <c r="H11" s="155"/>
      <c r="I11" s="154"/>
      <c r="J11" s="150"/>
      <c r="K11" s="151"/>
      <c r="L11" s="152"/>
      <c r="M11" s="151"/>
      <c r="N11" s="36" t="str">
        <f t="shared" si="22"/>
        <v/>
      </c>
      <c r="O11" s="26" t="str">
        <f t="shared" si="23"/>
        <v/>
      </c>
      <c r="P11" s="27" t="str">
        <f t="shared" si="24"/>
        <v/>
      </c>
      <c r="Q11" s="28" t="str">
        <f t="shared" si="25"/>
        <v/>
      </c>
      <c r="R11" s="29" t="str">
        <f t="shared" si="26"/>
        <v/>
      </c>
      <c r="S11" s="87" t="str">
        <f t="shared" si="16"/>
        <v/>
      </c>
      <c r="T11" s="82" t="str">
        <f t="shared" si="17"/>
        <v/>
      </c>
      <c r="U11" s="82" t="str">
        <f t="shared" si="18"/>
        <v/>
      </c>
      <c r="V11" s="88" t="str">
        <f t="shared" si="19"/>
        <v/>
      </c>
      <c r="W11" s="93" t="str">
        <f>IF(S11="","",$W$5+SUM($S$7:S11))</f>
        <v/>
      </c>
      <c r="X11" s="94" t="str">
        <f>IF(T11="","",$X$5+SUM($T$7:T11))</f>
        <v/>
      </c>
      <c r="Y11" s="94" t="str">
        <f>IF(U11="","",$Y$5+SUM($U$7:U11))</f>
        <v/>
      </c>
      <c r="Z11" s="95" t="str">
        <f>IF(V11="","",$Z$5+SUM($V$7:V11))</f>
        <v/>
      </c>
      <c r="AA11" s="59" t="str">
        <f t="shared" si="20"/>
        <v/>
      </c>
      <c r="AB11" s="55" t="str">
        <f>IF(AA11="","",$AB$5+SUM($AA$7:AA11))</f>
        <v/>
      </c>
      <c r="AC11" s="63" t="str">
        <f t="shared" si="21"/>
        <v/>
      </c>
      <c r="AD11" s="60" t="str">
        <f t="shared" si="10"/>
        <v/>
      </c>
      <c r="AE11" s="64" t="str">
        <f>IF(AC11="","",$AE$5+SUM($AC$7:AC11))</f>
        <v/>
      </c>
      <c r="AF11" s="129" t="str">
        <f>IF(AD11="","",$AF$5+SUM($AD$7:AD11))</f>
        <v/>
      </c>
      <c r="AG11" s="10"/>
    </row>
    <row r="12" spans="1:33" s="1" customFormat="1" x14ac:dyDescent="0.25">
      <c r="A12" s="10"/>
      <c r="B12" s="146"/>
      <c r="C12" s="147"/>
      <c r="D12" s="148"/>
      <c r="E12" s="153"/>
      <c r="F12" s="149"/>
      <c r="G12" s="171"/>
      <c r="H12" s="155"/>
      <c r="I12" s="154"/>
      <c r="J12" s="150"/>
      <c r="K12" s="151"/>
      <c r="L12" s="152"/>
      <c r="M12" s="151"/>
      <c r="N12" s="36" t="str">
        <f t="shared" si="22"/>
        <v/>
      </c>
      <c r="O12" s="26" t="str">
        <f t="shared" si="23"/>
        <v/>
      </c>
      <c r="P12" s="27" t="str">
        <f t="shared" si="24"/>
        <v/>
      </c>
      <c r="Q12" s="28" t="str">
        <f t="shared" si="25"/>
        <v/>
      </c>
      <c r="R12" s="29" t="str">
        <f t="shared" si="26"/>
        <v/>
      </c>
      <c r="S12" s="87" t="str">
        <f t="shared" si="16"/>
        <v/>
      </c>
      <c r="T12" s="82" t="str">
        <f t="shared" si="17"/>
        <v/>
      </c>
      <c r="U12" s="82" t="str">
        <f t="shared" si="18"/>
        <v/>
      </c>
      <c r="V12" s="88" t="str">
        <f t="shared" si="19"/>
        <v/>
      </c>
      <c r="W12" s="93" t="str">
        <f>IF(S12="","",$W$5+SUM($S$7:S12))</f>
        <v/>
      </c>
      <c r="X12" s="94" t="str">
        <f>IF(T12="","",$X$5+SUM($T$7:T12))</f>
        <v/>
      </c>
      <c r="Y12" s="94" t="str">
        <f>IF(U12="","",$Y$5+SUM($U$7:U12))</f>
        <v/>
      </c>
      <c r="Z12" s="95" t="str">
        <f>IF(V12="","",$Z$5+SUM($V$7:V12))</f>
        <v/>
      </c>
      <c r="AA12" s="59" t="str">
        <f t="shared" si="20"/>
        <v/>
      </c>
      <c r="AB12" s="55" t="str">
        <f>IF(AA12="","",$AB$5+SUM($AA$7:AA12))</f>
        <v/>
      </c>
      <c r="AC12" s="63" t="str">
        <f t="shared" si="21"/>
        <v/>
      </c>
      <c r="AD12" s="60" t="str">
        <f t="shared" si="10"/>
        <v/>
      </c>
      <c r="AE12" s="64" t="str">
        <f>IF(AC12="","",$AE$5+SUM($AC$7:AC12))</f>
        <v/>
      </c>
      <c r="AF12" s="129" t="str">
        <f>IF(AD12="","",$AF$5+SUM($AD$7:AD12))</f>
        <v/>
      </c>
      <c r="AG12" s="10"/>
    </row>
    <row r="13" spans="1:33" s="1" customFormat="1" x14ac:dyDescent="0.25">
      <c r="A13" s="10"/>
      <c r="B13" s="146"/>
      <c r="C13" s="147"/>
      <c r="D13" s="148"/>
      <c r="E13" s="153"/>
      <c r="F13" s="149"/>
      <c r="G13" s="171"/>
      <c r="H13" s="155"/>
      <c r="I13" s="154"/>
      <c r="J13" s="150"/>
      <c r="K13" s="151"/>
      <c r="L13" s="152"/>
      <c r="M13" s="151"/>
      <c r="N13" s="36" t="str">
        <f t="shared" ref="N13:N14" si="27">IF(SUM(I13:J13)=0,"",SUM(I13:J13))</f>
        <v/>
      </c>
      <c r="O13" s="26" t="str">
        <f t="shared" ref="O13:O14" si="28">IF(K13="Ar",IF(N13="","",N13),"")</f>
        <v/>
      </c>
      <c r="P13" s="27" t="str">
        <f t="shared" ref="P13:P14" si="29">IF(K13="€",IF(N13="","",N13),"")</f>
        <v/>
      </c>
      <c r="Q13" s="28" t="str">
        <f t="shared" ref="Q13:Q14" si="30">IF(K13="USD",IF(N13="","",N13),"")</f>
        <v/>
      </c>
      <c r="R13" s="29" t="str">
        <f t="shared" ref="R13:R14" si="31">IF(SUM(O13:Q13)=0,N13,"")</f>
        <v/>
      </c>
      <c r="S13" s="87" t="str">
        <f t="shared" si="16"/>
        <v/>
      </c>
      <c r="T13" s="82" t="str">
        <f t="shared" si="17"/>
        <v/>
      </c>
      <c r="U13" s="82" t="str">
        <f t="shared" si="18"/>
        <v/>
      </c>
      <c r="V13" s="88" t="str">
        <f t="shared" si="19"/>
        <v/>
      </c>
      <c r="W13" s="93" t="str">
        <f>IF(S13="","",$W$5+SUM($S$7:S13))</f>
        <v/>
      </c>
      <c r="X13" s="94" t="str">
        <f>IF(T13="","",$X$5+SUM($T$7:T13))</f>
        <v/>
      </c>
      <c r="Y13" s="94" t="str">
        <f>IF(U13="","",$Y$5+SUM($U$7:U13))</f>
        <v/>
      </c>
      <c r="Z13" s="95" t="str">
        <f>IF(V13="","",$Z$5+SUM($V$7:V13))</f>
        <v/>
      </c>
      <c r="AA13" s="59" t="str">
        <f t="shared" si="20"/>
        <v/>
      </c>
      <c r="AB13" s="55" t="str">
        <f>IF(AA13="","",$AB$5+SUM($AA$7:AA13))</f>
        <v/>
      </c>
      <c r="AC13" s="63" t="str">
        <f t="shared" si="21"/>
        <v/>
      </c>
      <c r="AD13" s="60" t="str">
        <f t="shared" si="10"/>
        <v/>
      </c>
      <c r="AE13" s="64" t="str">
        <f>IF(AC13="","",$AE$5+SUM($AC$7:AC13))</f>
        <v/>
      </c>
      <c r="AF13" s="129" t="str">
        <f>IF(AD13="","",$AF$5+SUM($AD$7:AD13))</f>
        <v/>
      </c>
      <c r="AG13" s="10"/>
    </row>
    <row r="14" spans="1:33" s="1" customFormat="1" x14ac:dyDescent="0.25">
      <c r="A14" s="10"/>
      <c r="B14" s="146"/>
      <c r="C14" s="147"/>
      <c r="D14" s="148"/>
      <c r="E14" s="149"/>
      <c r="F14" s="149"/>
      <c r="G14" s="171"/>
      <c r="H14" s="155"/>
      <c r="I14" s="154"/>
      <c r="J14" s="150"/>
      <c r="K14" s="151"/>
      <c r="L14" s="152"/>
      <c r="M14" s="151"/>
      <c r="N14" s="36" t="str">
        <f t="shared" si="27"/>
        <v/>
      </c>
      <c r="O14" s="26" t="str">
        <f t="shared" si="28"/>
        <v/>
      </c>
      <c r="P14" s="27" t="str">
        <f t="shared" si="29"/>
        <v/>
      </c>
      <c r="Q14" s="28" t="str">
        <f t="shared" si="30"/>
        <v/>
      </c>
      <c r="R14" s="29" t="str">
        <f t="shared" si="31"/>
        <v/>
      </c>
      <c r="S14" s="87" t="str">
        <f t="shared" si="16"/>
        <v/>
      </c>
      <c r="T14" s="82" t="str">
        <f t="shared" si="17"/>
        <v/>
      </c>
      <c r="U14" s="82" t="str">
        <f t="shared" si="18"/>
        <v/>
      </c>
      <c r="V14" s="88" t="str">
        <f t="shared" si="19"/>
        <v/>
      </c>
      <c r="W14" s="93" t="str">
        <f>IF(S14="","",$W$5+SUM($S$7:S14))</f>
        <v/>
      </c>
      <c r="X14" s="94" t="str">
        <f>IF(T14="","",$X$5+SUM($T$7:T14))</f>
        <v/>
      </c>
      <c r="Y14" s="94" t="str">
        <f>IF(U14="","",$Y$5+SUM($U$7:U14))</f>
        <v/>
      </c>
      <c r="Z14" s="95" t="str">
        <f>IF(V14="","",$Z$5+SUM($V$7:V14))</f>
        <v/>
      </c>
      <c r="AA14" s="59" t="str">
        <f t="shared" si="20"/>
        <v/>
      </c>
      <c r="AB14" s="55" t="str">
        <f>IF(AA14="","",$AB$5+SUM($AA$7:AA14))</f>
        <v/>
      </c>
      <c r="AC14" s="63" t="str">
        <f t="shared" si="21"/>
        <v/>
      </c>
      <c r="AD14" s="60" t="str">
        <f t="shared" si="10"/>
        <v/>
      </c>
      <c r="AE14" s="64" t="str">
        <f>IF(AC14="","",$AE$5+SUM($AC$7:AC14))</f>
        <v/>
      </c>
      <c r="AF14" s="129" t="str">
        <f>IF(AD14="","",$AF$5+SUM($AD$7:AD14))</f>
        <v/>
      </c>
      <c r="AG14" s="10"/>
    </row>
  </sheetData>
  <sheetProtection selectLockedCells="1"/>
  <autoFilter ref="D6:M14" xr:uid="{00000000-0009-0000-0000-000000000000}"/>
  <mergeCells count="5">
    <mergeCell ref="H1:M1"/>
    <mergeCell ref="AE2:AF2"/>
    <mergeCell ref="W2:Z2"/>
    <mergeCell ref="D5:F5"/>
    <mergeCell ref="I2:M2"/>
  </mergeCells>
  <phoneticPr fontId="4" type="noConversion"/>
  <dataValidations count="5">
    <dataValidation type="list" allowBlank="1" showInputMessage="1" showErrorMessage="1" sqref="K7:K14" xr:uid="{E854A6B7-ADC2-43C4-A84E-65BD86BC16A9}">
      <formula1>MONNAIE</formula1>
    </dataValidation>
    <dataValidation type="list" allowBlank="1" showInputMessage="1" showErrorMessage="1" sqref="M7:M14" xr:uid="{8A54999C-D3DE-4987-B679-EEBD9565741C}">
      <formula1>CAISSE</formula1>
    </dataValidation>
    <dataValidation type="list" allowBlank="1" showInputMessage="1" showErrorMessage="1" sqref="D7:D14" xr:uid="{64F1E4C1-283A-44AA-B4E1-E6C6E644B738}">
      <formula1>FAMILLES</formula1>
    </dataValidation>
    <dataValidation type="list" allowBlank="1" showInputMessage="1" showErrorMessage="1" sqref="E9" xr:uid="{43103960-2FC1-4894-A6B4-10A4AC61E6CD}">
      <formula1>"COMMANDE,CAPTEURS"</formula1>
    </dataValidation>
    <dataValidation type="list" allowBlank="1" showInputMessage="1" showErrorMessage="1" sqref="E10" xr:uid="{3A406363-A959-403F-AB43-8D513F3C22C2}">
      <formula1>"ACCESSOIRES,MANILLES,ATTACHES,BANQUETTES,SOLS,VEGRAGES"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33" r:id="rId4" name="Button 13">
              <controlPr defaultSize="0" print="0" autoFill="0" autoPict="0" macro="[0]!Feuil5.DebutDeFic">
                <anchor moveWithCells="1">
                  <from>
                    <xdr:col>3</xdr:col>
                    <xdr:colOff>1371600</xdr:colOff>
                    <xdr:row>0</xdr:row>
                    <xdr:rowOff>142875</xdr:rowOff>
                  </from>
                  <to>
                    <xdr:col>4</xdr:col>
                    <xdr:colOff>1076325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5" r:id="rId5" name="Button 15">
              <controlPr defaultSize="0" print="0" autoFill="0" autoPict="0" macro="[0]!Feuil5.FinDeFic">
                <anchor moveWithCells="1">
                  <from>
                    <xdr:col>4</xdr:col>
                    <xdr:colOff>1085850</xdr:colOff>
                    <xdr:row>0</xdr:row>
                    <xdr:rowOff>142875</xdr:rowOff>
                  </from>
                  <to>
                    <xdr:col>5</xdr:col>
                    <xdr:colOff>285750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2" r:id="rId6" name="Button 22">
              <controlPr defaultSize="0" print="0" autoFill="0" autoPict="0" macro="[0]!VerrouillerFeuil">
                <anchor moveWithCells="1">
                  <from>
                    <xdr:col>27</xdr:col>
                    <xdr:colOff>142875</xdr:colOff>
                    <xdr:row>0</xdr:row>
                    <xdr:rowOff>142875</xdr:rowOff>
                  </from>
                  <to>
                    <xdr:col>32</xdr:col>
                    <xdr:colOff>1152525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2" r:id="rId7" name="Button 32">
              <controlPr defaultSize="0" print="0" autoFill="0" autoPict="0">
                <anchor moveWithCells="1">
                  <from>
                    <xdr:col>22</xdr:col>
                    <xdr:colOff>76200</xdr:colOff>
                    <xdr:row>0</xdr:row>
                    <xdr:rowOff>142875</xdr:rowOff>
                  </from>
                  <to>
                    <xdr:col>23</xdr:col>
                    <xdr:colOff>257175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EA29AE52-3B18-4843-ADD5-7849775EBDAF}">
          <x14:formula1>
            <xm:f>BdD!#REF!</xm:f>
          </x14:formula1>
          <xm:sqref>G10:G12 G8</xm:sqref>
        </x14:dataValidation>
        <x14:dataValidation type="list" allowBlank="1" showInputMessage="1" showErrorMessage="1" xr:uid="{EB67DC3A-BE76-452D-AD0A-2EA9E9AE770E}">
          <x14:formula1>
            <xm:f>BdD!J3:J3</xm:f>
          </x14:formula1>
          <xm:sqref>G9</xm:sqref>
        </x14:dataValidation>
        <x14:dataValidation type="list" allowBlank="1" showInputMessage="1" showErrorMessage="1" xr:uid="{F46A084F-C8F8-4DB7-9DB9-F4917781A17F}">
          <x14:formula1>
            <xm:f>BdD!J3:J5</xm:f>
          </x14:formula1>
          <xm:sqref>G14</xm:sqref>
        </x14:dataValidation>
        <x14:dataValidation type="list" allowBlank="1" showInputMessage="1" showErrorMessage="1" xr:uid="{AA3081EA-6677-4C76-A48F-E171C947A16E}">
          <x14:formula1>
            <xm:f>BdD!J3:J5</xm:f>
          </x14:formula1>
          <xm:sqref>G13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J109"/>
  <sheetViews>
    <sheetView workbookViewId="0">
      <pane ySplit="1" topLeftCell="A2" activePane="bottomLeft" state="frozen"/>
      <selection activeCell="D1" sqref="D1"/>
      <selection pane="bottomLeft" activeCell="A2" sqref="A2"/>
    </sheetView>
  </sheetViews>
  <sheetFormatPr baseColWidth="10" defaultRowHeight="15.75" x14ac:dyDescent="0.25"/>
  <cols>
    <col min="1" max="2" width="3.125" customWidth="1"/>
    <col min="3" max="3" width="2.5" customWidth="1"/>
    <col min="4" max="4" width="17.75" customWidth="1"/>
    <col min="5" max="5" width="30.25" customWidth="1"/>
    <col min="6" max="6" width="46.625" customWidth="1"/>
    <col min="7" max="7" width="18.25" customWidth="1"/>
    <col min="8" max="8" width="18" customWidth="1"/>
    <col min="9" max="9" width="16.25" customWidth="1"/>
    <col min="10" max="10" width="28.375" customWidth="1"/>
  </cols>
  <sheetData>
    <row r="1" spans="1:10" s="137" customFormat="1" x14ac:dyDescent="0.25">
      <c r="A1" s="185"/>
      <c r="B1" s="136"/>
      <c r="C1" s="136"/>
      <c r="D1" s="197">
        <f t="array" ref="D1">MAX(IF(ISBLANK(D3:D100),0,ROW(D3:D100)))</f>
        <v>100</v>
      </c>
      <c r="E1" s="198">
        <f t="array" ref="E1">MAX(IF(ISBLANK(E3:E100),0,ROW(E3:E100)))</f>
        <v>100</v>
      </c>
      <c r="F1" s="198">
        <f t="array" ref="F1">MAX(IF(ISBLANK(F3:F100),0,ROW(F3:F100)))</f>
        <v>100</v>
      </c>
      <c r="G1" s="198">
        <f t="array" ref="G1">MAX(IF(ISBLANK(G3:G100),0,ROW(G3:G100)))</f>
        <v>57</v>
      </c>
      <c r="H1" s="199" t="s">
        <v>97</v>
      </c>
      <c r="I1" s="199"/>
      <c r="J1" s="200">
        <f>(D1-2)-COUNTBLANK(J3:J100)</f>
        <v>3</v>
      </c>
    </row>
    <row r="2" spans="1:10" s="193" customFormat="1" x14ac:dyDescent="0.25">
      <c r="A2" s="186"/>
      <c r="B2" s="187"/>
      <c r="C2" s="187"/>
      <c r="D2" s="188" t="s">
        <v>78</v>
      </c>
      <c r="E2" s="189" t="s">
        <v>79</v>
      </c>
      <c r="F2" s="190" t="s">
        <v>14</v>
      </c>
      <c r="G2" s="189" t="s">
        <v>134</v>
      </c>
      <c r="H2" s="201"/>
      <c r="I2" s="192"/>
      <c r="J2" s="203"/>
    </row>
    <row r="3" spans="1:10" s="137" customFormat="1" x14ac:dyDescent="0.25">
      <c r="A3" s="185"/>
      <c r="B3" s="136"/>
      <c r="C3" s="136"/>
      <c r="D3" s="194" t="s">
        <v>74</v>
      </c>
      <c r="E3" s="191" t="s">
        <v>28</v>
      </c>
      <c r="F3" s="191"/>
      <c r="G3" s="191"/>
      <c r="H3" s="191" t="s">
        <v>146</v>
      </c>
      <c r="I3" s="195" t="str">
        <f>IF(IFERROR(INDEX(H3:H100,MATCH(0,INDEX(COUNTIF($I$2:I2,H3:H100),0,0),0)),"")=0,"",IFERROR(INDEX(H3:H100,MATCH(0,INDEX(COUNTIF($I$2:I2,H3:H100),0,0),0)),""))</f>
        <v>EXPLOITATION</v>
      </c>
      <c r="J3" s="204" t="str">
        <f>IF(IFERROR(INDEX(I3:I100,MATCH(0,INDEX(COUNTIF(J$2:J2,I3:I100),0,0),0)),"")=0,"",IFERROR(INDEX(I3:I100,MATCH(0,INDEX(COUNTIF(J$2:J2,I3:I100),0,0),0)),""))</f>
        <v>EXPLOITATION</v>
      </c>
    </row>
    <row r="4" spans="1:10" s="137" customFormat="1" x14ac:dyDescent="0.25">
      <c r="A4" s="185"/>
      <c r="B4" s="136"/>
      <c r="C4" s="136"/>
      <c r="D4" s="194" t="s">
        <v>74</v>
      </c>
      <c r="E4" s="191" t="s">
        <v>28</v>
      </c>
      <c r="F4" s="191" t="s">
        <v>31</v>
      </c>
      <c r="G4" s="191" t="s">
        <v>146</v>
      </c>
      <c r="H4" s="191" t="s">
        <v>132</v>
      </c>
      <c r="I4" s="191" t="str">
        <f>IF(IFERROR(INDEX(H4:H101,MATCH(0,INDEX(COUNTIF($I$2:I3,H4:H101),0,0),0)),"")=0,"",IFERROR(INDEX(H4:H101,MATCH(0,INDEX(COUNTIF($I$2:I3,H4:H101),0,0),0)),""))</f>
        <v>PREVENTIF</v>
      </c>
      <c r="J4" s="204" t="str">
        <f>IF(IFERROR(INDEX(I4:I101,MATCH(0,INDEX(COUNTIF(J$2:J3,I4:I101),0,0),0)),"")=0,"",IFERROR(INDEX(I4:I101,MATCH(0,INDEX(COUNTIF(J$2:J3,I4:I101),0,0),0)),""))</f>
        <v>PREVENTIF</v>
      </c>
    </row>
    <row r="5" spans="1:10" s="137" customFormat="1" x14ac:dyDescent="0.25">
      <c r="A5" s="185"/>
      <c r="B5" s="136"/>
      <c r="C5" s="136"/>
      <c r="D5" s="194" t="s">
        <v>74</v>
      </c>
      <c r="E5" s="191" t="s">
        <v>28</v>
      </c>
      <c r="F5" s="191" t="s">
        <v>32</v>
      </c>
      <c r="G5" s="191" t="s">
        <v>132</v>
      </c>
      <c r="H5" s="191" t="s">
        <v>133</v>
      </c>
      <c r="I5" s="191" t="str">
        <f>IF(IFERROR(INDEX(H5:H101,MATCH(0,INDEX(COUNTIF($I$2:I3,H5:H101),0,0),0)),"")=0,"",IFERROR(INDEX(H5:H101,MATCH(0,INDEX(COUNTIF($I$2:I3,H5:H101),0,0),0)),""))</f>
        <v>CURATIF</v>
      </c>
      <c r="J5" s="204" t="str">
        <f>IF(IFERROR(INDEX(I5:I102,MATCH(0,INDEX(COUNTIF(J$2:J4,I5:I102),0,0),0)),"")=0,"",IFERROR(INDEX(I5:I102,MATCH(0,INDEX(COUNTIF(J$2:J4,I5:I102),0,0),0)),""))</f>
        <v>CURATIF</v>
      </c>
    </row>
    <row r="6" spans="1:10" s="137" customFormat="1" x14ac:dyDescent="0.25">
      <c r="A6" s="185"/>
      <c r="B6" s="136"/>
      <c r="C6" s="136"/>
      <c r="D6" s="194" t="s">
        <v>74</v>
      </c>
      <c r="E6" s="191" t="s">
        <v>28</v>
      </c>
      <c r="F6" s="191" t="s">
        <v>32</v>
      </c>
      <c r="G6" s="191" t="s">
        <v>133</v>
      </c>
      <c r="H6" s="191" t="s">
        <v>132</v>
      </c>
      <c r="I6" s="191" t="str">
        <f>IF(IFERROR(INDEX(H6:H102,MATCH(0,INDEX(COUNTIF($I$2:I4,H6:H102),0,0),0)),"")=0,"",IFERROR(INDEX(H6:H102,MATCH(0,INDEX(COUNTIF($I$2:I4,H6:H102),0,0),0)),""))</f>
        <v/>
      </c>
      <c r="J6" s="204" t="str">
        <f>IF(IFERROR(INDEX(I6:I103,MATCH(0,INDEX(COUNTIF(J$2:J5,I6:I103),0,0),0)),"")=0,"",IFERROR(INDEX(I6:I103,MATCH(0,INDEX(COUNTIF(J$2:J5,I6:I103),0,0),0)),""))</f>
        <v/>
      </c>
    </row>
    <row r="7" spans="1:10" s="137" customFormat="1" x14ac:dyDescent="0.25">
      <c r="A7" s="185"/>
      <c r="B7" s="136"/>
      <c r="C7" s="136"/>
      <c r="D7" s="194" t="s">
        <v>74</v>
      </c>
      <c r="E7" s="191" t="s">
        <v>28</v>
      </c>
      <c r="F7" s="191" t="s">
        <v>33</v>
      </c>
      <c r="G7" s="191" t="s">
        <v>132</v>
      </c>
      <c r="H7" s="191" t="s">
        <v>146</v>
      </c>
      <c r="I7" s="191" t="str">
        <f>IF(IFERROR(INDEX(H7:H103,MATCH(0,INDEX(COUNTIF($I$2:I6,H7:H103),0,0),0)),"")=0,"",IFERROR(INDEX(H7:H103,MATCH(0,INDEX(COUNTIF($I$2:I6,H7:H103),0,0),0)),""))</f>
        <v/>
      </c>
      <c r="J7" s="204" t="str">
        <f>IF(IFERROR(INDEX(I7:I104,MATCH(0,INDEX(COUNTIF(J$2:J6,I7:I104),0,0),0)),"")=0,"",IFERROR(INDEX(I7:I104,MATCH(0,INDEX(COUNTIF(J$2:J6,I7:I104),0,0),0)),""))</f>
        <v/>
      </c>
    </row>
    <row r="8" spans="1:10" s="137" customFormat="1" x14ac:dyDescent="0.25">
      <c r="A8" s="185"/>
      <c r="B8" s="136"/>
      <c r="C8" s="136"/>
      <c r="D8" s="194" t="s">
        <v>74</v>
      </c>
      <c r="E8" s="191" t="s">
        <v>28</v>
      </c>
      <c r="F8" s="191" t="s">
        <v>34</v>
      </c>
      <c r="G8" s="191" t="s">
        <v>146</v>
      </c>
      <c r="H8" s="191" t="s">
        <v>146</v>
      </c>
      <c r="I8" s="191" t="str">
        <f>IF(IFERROR(INDEX(H8:H104,MATCH(0,INDEX(COUNTIF($I$2:I7,H8:H104),0,0),0)),"")=0,"",IFERROR(INDEX(H8:H104,MATCH(0,INDEX(COUNTIF($I$2:I7,H8:H104),0,0),0)),""))</f>
        <v/>
      </c>
      <c r="J8" s="204" t="str">
        <f>IF(IFERROR(INDEX(I8:I105,MATCH(0,INDEX(COUNTIF(J$2:J7,I8:I105),0,0),0)),"")=0,"",IFERROR(INDEX(I8:I105,MATCH(0,INDEX(COUNTIF(J$2:J7,I8:I105),0,0),0)),""))</f>
        <v/>
      </c>
    </row>
    <row r="9" spans="1:10" s="137" customFormat="1" x14ac:dyDescent="0.25">
      <c r="A9" s="185"/>
      <c r="B9" s="136"/>
      <c r="C9" s="136"/>
      <c r="D9" s="194" t="s">
        <v>74</v>
      </c>
      <c r="E9" s="191" t="s">
        <v>28</v>
      </c>
      <c r="F9" s="191" t="s">
        <v>35</v>
      </c>
      <c r="G9" s="191" t="s">
        <v>146</v>
      </c>
      <c r="H9" s="191" t="s">
        <v>132</v>
      </c>
      <c r="I9" s="191" t="str">
        <f>IF(IFERROR(INDEX(H9:H105,MATCH(0,INDEX(COUNTIF($I$2:I8,H9:H105),0,0),0)),"")=0,"",IFERROR(INDEX(H9:H105,MATCH(0,INDEX(COUNTIF($I$2:I8,H9:H105),0,0),0)),""))</f>
        <v/>
      </c>
      <c r="J9" s="204" t="str">
        <f>IF(IFERROR(INDEX(I9:I106,MATCH(0,INDEX(COUNTIF(J$2:J8,I9:I106),0,0),0)),"")=0,"",IFERROR(INDEX(I9:I106,MATCH(0,INDEX(COUNTIF(J$2:J8,I9:I106),0,0),0)),""))</f>
        <v/>
      </c>
    </row>
    <row r="10" spans="1:10" s="137" customFormat="1" x14ac:dyDescent="0.25">
      <c r="A10" s="185"/>
      <c r="B10" s="136"/>
      <c r="C10" s="136"/>
      <c r="D10" s="194" t="s">
        <v>74</v>
      </c>
      <c r="E10" s="191" t="s">
        <v>28</v>
      </c>
      <c r="F10" s="191" t="s">
        <v>36</v>
      </c>
      <c r="G10" s="191" t="s">
        <v>132</v>
      </c>
      <c r="H10" s="191" t="s">
        <v>132</v>
      </c>
      <c r="I10" s="191" t="str">
        <f>IF(IFERROR(INDEX(H10:H106,MATCH(0,INDEX(COUNTIF($I$2:I9,H10:H106),0,0),0)),"")=0,"",IFERROR(INDEX(H10:H106,MATCH(0,INDEX(COUNTIF($I$2:I9,H10:H106),0,0),0)),""))</f>
        <v/>
      </c>
      <c r="J10" s="204" t="str">
        <f>IF(IFERROR(INDEX(I10:I107,MATCH(0,INDEX(COUNTIF(J$2:J9,I10:I107),0,0),0)),"")=0,"",IFERROR(INDEX(I10:I107,MATCH(0,INDEX(COUNTIF(J$2:J9,I10:I107),0,0),0)),""))</f>
        <v/>
      </c>
    </row>
    <row r="11" spans="1:10" s="137" customFormat="1" x14ac:dyDescent="0.25">
      <c r="A11" s="185"/>
      <c r="B11" s="136"/>
      <c r="C11" s="136"/>
      <c r="D11" s="194" t="s">
        <v>74</v>
      </c>
      <c r="E11" s="191" t="s">
        <v>28</v>
      </c>
      <c r="F11" s="191" t="s">
        <v>37</v>
      </c>
      <c r="G11" s="191" t="s">
        <v>132</v>
      </c>
      <c r="H11" s="191"/>
      <c r="I11" s="191" t="str">
        <f>IF(IFERROR(INDEX(H11:H107,MATCH(0,INDEX(COUNTIF($I$2:I10,H11:H107),0,0),0)),"")=0,"",IFERROR(INDEX(H11:H107,MATCH(0,INDEX(COUNTIF($I$2:I10,H11:H107),0,0),0)),""))</f>
        <v/>
      </c>
      <c r="J11" s="204" t="str">
        <f>IF(IFERROR(INDEX(I11:I108,MATCH(0,INDEX(COUNTIF(J$2:J10,I11:I108),0,0),0)),"")=0,"",IFERROR(INDEX(I11:I108,MATCH(0,INDEX(COUNTIF(J$2:J10,I11:I108),0,0),0)),""))</f>
        <v/>
      </c>
    </row>
    <row r="12" spans="1:10" s="137" customFormat="1" x14ac:dyDescent="0.25">
      <c r="A12" s="185"/>
      <c r="B12" s="136"/>
      <c r="C12" s="136"/>
      <c r="D12" s="194" t="s">
        <v>74</v>
      </c>
      <c r="E12" s="191"/>
      <c r="F12" s="191"/>
      <c r="G12" s="191"/>
      <c r="H12" s="191" t="s">
        <v>132</v>
      </c>
      <c r="I12" s="191" t="str">
        <f>IF(IFERROR(INDEX(H12:H108,MATCH(0,INDEX(COUNTIF($I$2:I11,H12:H108),0,0),0)),"")=0,"",IFERROR(INDEX(H12:H108,MATCH(0,INDEX(COUNTIF($I$2:I11,H12:H108),0,0),0)),""))</f>
        <v/>
      </c>
      <c r="J12" s="204" t="str">
        <f>IF(IFERROR(INDEX(I12:I109,MATCH(0,INDEX(COUNTIF(J$2:J11,I12:I109),0,0),0)),"")=0,"",IFERROR(INDEX(I12:I109,MATCH(0,INDEX(COUNTIF(J$2:J11,I12:I109),0,0),0)),""))</f>
        <v/>
      </c>
    </row>
    <row r="13" spans="1:10" s="137" customFormat="1" x14ac:dyDescent="0.25">
      <c r="A13" s="185"/>
      <c r="B13" s="136"/>
      <c r="C13" s="136"/>
      <c r="D13" s="194" t="s">
        <v>74</v>
      </c>
      <c r="E13" s="191" t="s">
        <v>29</v>
      </c>
      <c r="F13" s="191" t="s">
        <v>38</v>
      </c>
      <c r="G13" s="191" t="s">
        <v>132</v>
      </c>
      <c r="H13" s="191" t="s">
        <v>132</v>
      </c>
      <c r="I13" s="191" t="str">
        <f>IF(IFERROR(INDEX(H13:H109,MATCH(0,INDEX(COUNTIF($I$2:I12,H13:H109),0,0),0)),"")=0,"",IFERROR(INDEX(H13:H109,MATCH(0,INDEX(COUNTIF($I$2:I12,H13:H109),0,0),0)),""))</f>
        <v/>
      </c>
      <c r="J13" s="204" t="str">
        <f>IF(IFERROR(INDEX(I13:I109,MATCH(0,INDEX(COUNTIF(J$2:J12,I13:I109),0,0),0)),"")=0,"",IFERROR(INDEX(I13:I109,MATCH(0,INDEX(COUNTIF(J$2:J12,I13:I109),0,0),0)),""))</f>
        <v/>
      </c>
    </row>
    <row r="14" spans="1:10" s="137" customFormat="1" x14ac:dyDescent="0.25">
      <c r="A14" s="185"/>
      <c r="B14" s="136"/>
      <c r="C14" s="136"/>
      <c r="D14" s="194" t="s">
        <v>74</v>
      </c>
      <c r="E14" s="191" t="s">
        <v>29</v>
      </c>
      <c r="F14" s="191" t="s">
        <v>39</v>
      </c>
      <c r="G14" s="191" t="s">
        <v>132</v>
      </c>
      <c r="H14" s="191" t="s">
        <v>132</v>
      </c>
      <c r="I14" s="191" t="str">
        <f>IF(IFERROR(INDEX(H14:H109,MATCH(0,INDEX(COUNTIF($I$2:I13,H14:H109),0,0),0)),"")=0,"",IFERROR(INDEX(H14:H109,MATCH(0,INDEX(COUNTIF($I$2:I13,H14:H109),0,0),0)),""))</f>
        <v/>
      </c>
      <c r="J14" s="204" t="str">
        <f>IF(IFERROR(INDEX(I14:I109,MATCH(0,INDEX(COUNTIF(J$2:J13,I14:I109),0,0),0)),"")=0,"",IFERROR(INDEX(I14:I109,MATCH(0,INDEX(COUNTIF(J$2:J13,I14:I109),0,0),0)),""))</f>
        <v/>
      </c>
    </row>
    <row r="15" spans="1:10" s="137" customFormat="1" x14ac:dyDescent="0.25">
      <c r="A15" s="185"/>
      <c r="B15" s="136"/>
      <c r="C15" s="136"/>
      <c r="D15" s="194" t="s">
        <v>74</v>
      </c>
      <c r="E15" s="191" t="s">
        <v>29</v>
      </c>
      <c r="F15" s="191" t="s">
        <v>40</v>
      </c>
      <c r="G15" s="191" t="s">
        <v>132</v>
      </c>
      <c r="H15" s="191" t="s">
        <v>132</v>
      </c>
      <c r="I15" s="191" t="str">
        <f>IF(IFERROR(INDEX(H15:H109,MATCH(0,INDEX(COUNTIF($I$2:I14,H15:H109),0,0),0)),"")=0,"",IFERROR(INDEX(H15:H109,MATCH(0,INDEX(COUNTIF($I$2:I14,H15:H109),0,0),0)),""))</f>
        <v/>
      </c>
      <c r="J15" s="204" t="str">
        <f>IF(IFERROR(INDEX(I15:I109,MATCH(0,INDEX(COUNTIF(J$2:J14,I15:I109),0,0),0)),"")=0,"",IFERROR(INDEX(I15:I109,MATCH(0,INDEX(COUNTIF(J$2:J14,I15:I109),0,0),0)),""))</f>
        <v/>
      </c>
    </row>
    <row r="16" spans="1:10" s="137" customFormat="1" x14ac:dyDescent="0.25">
      <c r="A16" s="185"/>
      <c r="B16" s="136"/>
      <c r="C16" s="136"/>
      <c r="D16" s="194" t="s">
        <v>74</v>
      </c>
      <c r="E16" s="191" t="s">
        <v>29</v>
      </c>
      <c r="F16" s="191" t="s">
        <v>41</v>
      </c>
      <c r="G16" s="191" t="s">
        <v>132</v>
      </c>
      <c r="H16" s="191"/>
      <c r="I16" s="191" t="str">
        <f>IF(IFERROR(INDEX(H16:H109,MATCH(0,INDEX(COUNTIF($I$2:I15,H16:H109),0,0),0)),"")=0,"",IFERROR(INDEX(H16:H109,MATCH(0,INDEX(COUNTIF($I$2:I15,H16:H109),0,0),0)),""))</f>
        <v/>
      </c>
      <c r="J16" s="204" t="str">
        <f>IF(IFERROR(INDEX(I16:I109,MATCH(0,INDEX(COUNTIF(J$2:J15,I16:I109),0,0),0)),"")=0,"",IFERROR(INDEX(I16:I109,MATCH(0,INDEX(COUNTIF(J$2:J15,I16:I109),0,0),0)),""))</f>
        <v/>
      </c>
    </row>
    <row r="17" spans="1:10" s="137" customFormat="1" x14ac:dyDescent="0.25">
      <c r="A17" s="185"/>
      <c r="B17" s="136"/>
      <c r="C17" s="136"/>
      <c r="D17" s="194" t="s">
        <v>74</v>
      </c>
      <c r="E17" s="191"/>
      <c r="F17" s="191"/>
      <c r="G17" s="191"/>
      <c r="H17" s="191" t="s">
        <v>132</v>
      </c>
      <c r="I17" s="191" t="str">
        <f>IF(IFERROR(INDEX(H17:H109,MATCH(0,INDEX(COUNTIF($I$2:I15,H17:H109),0,0),0)),"")=0,"",IFERROR(INDEX(H17:H109,MATCH(0,INDEX(COUNTIF($I$2:I15,H17:H109),0,0),0)),""))</f>
        <v/>
      </c>
      <c r="J17" s="204" t="str">
        <f>IF(IFERROR(INDEX(I17:I109,MATCH(0,INDEX(COUNTIF(J$2:J16,I17:I109),0,0),0)),"")=0,"",IFERROR(INDEX(I17:I109,MATCH(0,INDEX(COUNTIF(J$2:J16,I17:I109),0,0),0)),""))</f>
        <v/>
      </c>
    </row>
    <row r="18" spans="1:10" s="137" customFormat="1" x14ac:dyDescent="0.25">
      <c r="A18" s="185"/>
      <c r="B18" s="136"/>
      <c r="C18" s="136"/>
      <c r="D18" s="194" t="s">
        <v>74</v>
      </c>
      <c r="E18" s="191" t="s">
        <v>98</v>
      </c>
      <c r="F18" s="191" t="s">
        <v>99</v>
      </c>
      <c r="G18" s="191" t="s">
        <v>132</v>
      </c>
      <c r="H18" s="191" t="s">
        <v>132</v>
      </c>
      <c r="I18" s="191" t="str">
        <f>IF(IFERROR(INDEX(H18:H109,MATCH(0,INDEX(COUNTIF($I$2:I16,H18:H109),0,0),0)),"")=0,"",IFERROR(INDEX(H18:H109,MATCH(0,INDEX(COUNTIF($I$2:I16,H18:H109),0,0),0)),""))</f>
        <v/>
      </c>
      <c r="J18" s="204" t="str">
        <f>IF(IFERROR(INDEX(I18:I109,MATCH(0,INDEX(COUNTIF(J$2:J17,I18:I109),0,0),0)),"")=0,"",IFERROR(INDEX(I18:I109,MATCH(0,INDEX(COUNTIF(J$2:J17,I18:I109),0,0),0)),""))</f>
        <v/>
      </c>
    </row>
    <row r="19" spans="1:10" s="137" customFormat="1" x14ac:dyDescent="0.25">
      <c r="A19" s="185"/>
      <c r="B19" s="136"/>
      <c r="C19" s="136"/>
      <c r="D19" s="194" t="s">
        <v>74</v>
      </c>
      <c r="E19" s="191" t="s">
        <v>101</v>
      </c>
      <c r="F19" s="191" t="s">
        <v>100</v>
      </c>
      <c r="G19" s="191" t="s">
        <v>132</v>
      </c>
      <c r="H19" s="191" t="s">
        <v>132</v>
      </c>
      <c r="I19" s="191" t="str">
        <f>IF(IFERROR(INDEX(H19:H109,MATCH(0,INDEX(COUNTIF($I$2:I16,H19:H109),0,0),0)),"")=0,"",IFERROR(INDEX(H19:H109,MATCH(0,INDEX(COUNTIF($I$2:I16,H19:H109),0,0),0)),""))</f>
        <v/>
      </c>
      <c r="J19" s="204" t="str">
        <f>IF(IFERROR(INDEX(I19:I109,MATCH(0,INDEX(COUNTIF(J$2:J18,I19:I109),0,0),0)),"")=0,"",IFERROR(INDEX(I19:I109,MATCH(0,INDEX(COUNTIF(J$2:J18,I19:I109),0,0),0)),""))</f>
        <v/>
      </c>
    </row>
    <row r="20" spans="1:10" s="137" customFormat="1" x14ac:dyDescent="0.25">
      <c r="A20" s="185"/>
      <c r="B20" s="136"/>
      <c r="C20" s="136"/>
      <c r="D20" s="194" t="s">
        <v>74</v>
      </c>
      <c r="E20" s="191" t="s">
        <v>30</v>
      </c>
      <c r="F20" s="191" t="s">
        <v>42</v>
      </c>
      <c r="G20" s="191" t="s">
        <v>132</v>
      </c>
      <c r="H20" s="191" t="s">
        <v>132</v>
      </c>
      <c r="I20" s="191" t="str">
        <f>IF(IFERROR(INDEX(H20:H109,MATCH(0,INDEX(COUNTIF($I$2:I19,H20:H109),0,0),0)),"")=0,"",IFERROR(INDEX(H20:H109,MATCH(0,INDEX(COUNTIF($I$2:I19,H20:H109),0,0),0)),""))</f>
        <v/>
      </c>
      <c r="J20" s="204" t="str">
        <f>IF(IFERROR(INDEX(I20:I109,MATCH(0,INDEX(COUNTIF(J$2:J19,I20:I109),0,0),0)),"")=0,"",IFERROR(INDEX(I20:I109,MATCH(0,INDEX(COUNTIF(J$2:J19,I20:I109),0,0),0)),""))</f>
        <v/>
      </c>
    </row>
    <row r="21" spans="1:10" s="137" customFormat="1" x14ac:dyDescent="0.25">
      <c r="A21" s="185"/>
      <c r="B21" s="136"/>
      <c r="C21" s="136"/>
      <c r="D21" s="194" t="s">
        <v>74</v>
      </c>
      <c r="E21" s="191" t="s">
        <v>30</v>
      </c>
      <c r="F21" s="191" t="s">
        <v>43</v>
      </c>
      <c r="G21" s="191" t="s">
        <v>132</v>
      </c>
      <c r="H21" s="191" t="s">
        <v>132</v>
      </c>
      <c r="I21" s="191" t="str">
        <f>IF(IFERROR(INDEX(H21:H109,MATCH(0,INDEX(COUNTIF($I$2:I20,H21:H109),0,0),0)),"")=0,"",IFERROR(INDEX(H21:H109,MATCH(0,INDEX(COUNTIF($I$2:I20,H21:H109),0,0),0)),""))</f>
        <v/>
      </c>
      <c r="J21" s="204" t="str">
        <f>IF(IFERROR(INDEX(I21:I109,MATCH(0,INDEX(COUNTIF(J$2:J20,I21:I109),0,0),0)),"")=0,"",IFERROR(INDEX(I21:I109,MATCH(0,INDEX(COUNTIF(J$2:J20,I21:I109),0,0),0)),""))</f>
        <v/>
      </c>
    </row>
    <row r="22" spans="1:10" s="137" customFormat="1" x14ac:dyDescent="0.25">
      <c r="A22" s="185"/>
      <c r="B22" s="136"/>
      <c r="C22" s="136"/>
      <c r="D22" s="194" t="s">
        <v>74</v>
      </c>
      <c r="E22" s="191" t="s">
        <v>30</v>
      </c>
      <c r="F22" s="191" t="s">
        <v>44</v>
      </c>
      <c r="G22" s="191" t="s">
        <v>132</v>
      </c>
      <c r="H22" s="191" t="s">
        <v>132</v>
      </c>
      <c r="I22" s="191" t="str">
        <f>IF(IFERROR(INDEX(H22:H109,MATCH(0,INDEX(COUNTIF($I$2:I21,H22:H109),0,0),0)),"")=0,"",IFERROR(INDEX(H22:H109,MATCH(0,INDEX(COUNTIF($I$2:I21,H22:H109),0,0),0)),""))</f>
        <v/>
      </c>
      <c r="J22" s="204" t="str">
        <f>IF(IFERROR(INDEX(I22:I109,MATCH(0,INDEX(COUNTIF(J$2:J21,I22:I109),0,0),0)),"")=0,"",IFERROR(INDEX(I22:I109,MATCH(0,INDEX(COUNTIF(J$2:J21,I22:I109),0,0),0)),""))</f>
        <v/>
      </c>
    </row>
    <row r="23" spans="1:10" s="137" customFormat="1" x14ac:dyDescent="0.25">
      <c r="A23" s="185"/>
      <c r="B23" s="136"/>
      <c r="C23" s="136"/>
      <c r="D23" s="194" t="s">
        <v>74</v>
      </c>
      <c r="E23" s="191" t="s">
        <v>30</v>
      </c>
      <c r="F23" s="191" t="s">
        <v>45</v>
      </c>
      <c r="G23" s="191" t="s">
        <v>132</v>
      </c>
      <c r="H23" s="191" t="s">
        <v>132</v>
      </c>
      <c r="I23" s="191" t="str">
        <f>IF(IFERROR(INDEX(H23:H109,MATCH(0,INDEX(COUNTIF($I$2:I22,H23:H109),0,0),0)),"")=0,"",IFERROR(INDEX(H23:H109,MATCH(0,INDEX(COUNTIF($I$2:I22,H23:H109),0,0),0)),""))</f>
        <v/>
      </c>
      <c r="J23" s="204" t="str">
        <f>IF(IFERROR(INDEX(I23:I109,MATCH(0,INDEX(COUNTIF(J$2:J22,I23:I109),0,0),0)),"")=0,"",IFERROR(INDEX(I23:I109,MATCH(0,INDEX(COUNTIF(J$2:J22,I23:I109),0,0),0)),""))</f>
        <v/>
      </c>
    </row>
    <row r="24" spans="1:10" s="137" customFormat="1" x14ac:dyDescent="0.25">
      <c r="A24" s="185"/>
      <c r="B24" s="136"/>
      <c r="C24" s="136"/>
      <c r="D24" s="194" t="s">
        <v>74</v>
      </c>
      <c r="E24" s="191" t="s">
        <v>30</v>
      </c>
      <c r="F24" s="191" t="s">
        <v>46</v>
      </c>
      <c r="G24" s="191" t="s">
        <v>132</v>
      </c>
      <c r="H24" s="191" t="s">
        <v>132</v>
      </c>
      <c r="I24" s="191" t="str">
        <f>IF(IFERROR(INDEX(H24:H109,MATCH(0,INDEX(COUNTIF($I$2:I23,H24:H109),0,0),0)),"")=0,"",IFERROR(INDEX(H24:H109,MATCH(0,INDEX(COUNTIF($I$2:I23,H24:H109),0,0),0)),""))</f>
        <v/>
      </c>
      <c r="J24" s="204" t="str">
        <f>IF(IFERROR(INDEX(I24:I109,MATCH(0,INDEX(COUNTIF(J$2:J23,I24:I109),0,0),0)),"")=0,"",IFERROR(INDEX(I24:I109,MATCH(0,INDEX(COUNTIF(J$2:J23,I24:I109),0,0),0)),""))</f>
        <v/>
      </c>
    </row>
    <row r="25" spans="1:10" s="137" customFormat="1" x14ac:dyDescent="0.25">
      <c r="A25" s="185"/>
      <c r="B25" s="136"/>
      <c r="C25" s="136"/>
      <c r="D25" s="194" t="s">
        <v>74</v>
      </c>
      <c r="E25" s="191" t="s">
        <v>30</v>
      </c>
      <c r="F25" s="191" t="s">
        <v>47</v>
      </c>
      <c r="G25" s="191" t="s">
        <v>132</v>
      </c>
      <c r="H25" s="191" t="s">
        <v>132</v>
      </c>
      <c r="I25" s="191" t="str">
        <f>IF(IFERROR(INDEX(H25:H109,MATCH(0,INDEX(COUNTIF($I$2:I24,H25:H109),0,0),0)),"")=0,"",IFERROR(INDEX(H25:H109,MATCH(0,INDEX(COUNTIF($I$2:I24,H25:H109),0,0),0)),""))</f>
        <v/>
      </c>
      <c r="J25" s="204" t="str">
        <f>IF(IFERROR(INDEX(I25:I109,MATCH(0,INDEX(COUNTIF(J$2:J24,I25:I109),0,0),0)),"")=0,"",IFERROR(INDEX(I25:I109,MATCH(0,INDEX(COUNTIF(J$2:J24,I25:I109),0,0),0)),""))</f>
        <v/>
      </c>
    </row>
    <row r="26" spans="1:10" s="137" customFormat="1" x14ac:dyDescent="0.25">
      <c r="A26" s="185"/>
      <c r="B26" s="136"/>
      <c r="C26" s="136"/>
      <c r="D26" s="194" t="s">
        <v>74</v>
      </c>
      <c r="E26" s="191" t="s">
        <v>30</v>
      </c>
      <c r="F26" s="191" t="s">
        <v>48</v>
      </c>
      <c r="G26" s="191" t="s">
        <v>132</v>
      </c>
      <c r="H26" s="191" t="s">
        <v>132</v>
      </c>
      <c r="I26" s="191" t="str">
        <f>IF(IFERROR(INDEX(H26:H109,MATCH(0,INDEX(COUNTIF($I$2:I25,H26:H109),0,0),0)),"")=0,"",IFERROR(INDEX(H26:H109,MATCH(0,INDEX(COUNTIF($I$2:I25,H26:H109),0,0),0)),""))</f>
        <v/>
      </c>
      <c r="J26" s="204" t="str">
        <f>IF(IFERROR(INDEX(I26:I109,MATCH(0,INDEX(COUNTIF(J$2:J25,I26:I109),0,0),0)),"")=0,"",IFERROR(INDEX(I26:I109,MATCH(0,INDEX(COUNTIF(J$2:J25,I26:I109),0,0),0)),""))</f>
        <v/>
      </c>
    </row>
    <row r="27" spans="1:10" s="137" customFormat="1" x14ac:dyDescent="0.25">
      <c r="A27" s="185"/>
      <c r="B27" s="136"/>
      <c r="C27" s="136"/>
      <c r="D27" s="194" t="s">
        <v>74</v>
      </c>
      <c r="E27" s="191" t="s">
        <v>30</v>
      </c>
      <c r="F27" s="191" t="s">
        <v>49</v>
      </c>
      <c r="G27" s="191" t="s">
        <v>132</v>
      </c>
      <c r="H27" s="191" t="s">
        <v>132</v>
      </c>
      <c r="I27" s="191" t="str">
        <f>IF(IFERROR(INDEX(H27:H109,MATCH(0,INDEX(COUNTIF($I$2:I26,H27:H109),0,0),0)),"")=0,"",IFERROR(INDEX(H27:H109,MATCH(0,INDEX(COUNTIF($I$2:I26,H27:H109),0,0),0)),""))</f>
        <v/>
      </c>
      <c r="J27" s="204" t="str">
        <f>IF(IFERROR(INDEX(I27:I109,MATCH(0,INDEX(COUNTIF(J$2:J26,I27:I109),0,0),0)),"")=0,"",IFERROR(INDEX(I27:I109,MATCH(0,INDEX(COUNTIF(J$2:J26,I27:I109),0,0),0)),""))</f>
        <v/>
      </c>
    </row>
    <row r="28" spans="1:10" s="137" customFormat="1" x14ac:dyDescent="0.25">
      <c r="A28" s="185"/>
      <c r="B28" s="136"/>
      <c r="C28" s="136"/>
      <c r="D28" s="194" t="s">
        <v>74</v>
      </c>
      <c r="E28" s="191" t="s">
        <v>30</v>
      </c>
      <c r="F28" s="191" t="s">
        <v>50</v>
      </c>
      <c r="G28" s="191" t="s">
        <v>132</v>
      </c>
      <c r="H28" s="191" t="s">
        <v>132</v>
      </c>
      <c r="I28" s="191" t="str">
        <f>IF(IFERROR(INDEX(H28:H109,MATCH(0,INDEX(COUNTIF($I$2:I27,H28:H109),0,0),0)),"")=0,"",IFERROR(INDEX(H28:H109,MATCH(0,INDEX(COUNTIF($I$2:I27,H28:H109),0,0),0)),""))</f>
        <v/>
      </c>
      <c r="J28" s="204" t="str">
        <f>IF(IFERROR(INDEX(I28:I109,MATCH(0,INDEX(COUNTIF(J$2:J27,I28:I109),0,0),0)),"")=0,"",IFERROR(INDEX(I28:I109,MATCH(0,INDEX(COUNTIF(J$2:J27,I28:I109),0,0),0)),""))</f>
        <v/>
      </c>
    </row>
    <row r="29" spans="1:10" s="137" customFormat="1" x14ac:dyDescent="0.25">
      <c r="A29" s="185"/>
      <c r="B29" s="136"/>
      <c r="C29" s="136"/>
      <c r="D29" s="194" t="s">
        <v>74</v>
      </c>
      <c r="E29" s="191" t="s">
        <v>30</v>
      </c>
      <c r="F29" s="191" t="s">
        <v>51</v>
      </c>
      <c r="G29" s="191" t="s">
        <v>132</v>
      </c>
      <c r="H29" s="191" t="s">
        <v>132</v>
      </c>
      <c r="I29" s="191" t="str">
        <f>IF(IFERROR(INDEX(H29:H109,MATCH(0,INDEX(COUNTIF($I$2:I28,H29:H109),0,0),0)),"")=0,"",IFERROR(INDEX(H29:H109,MATCH(0,INDEX(COUNTIF($I$2:I28,H29:H109),0,0),0)),""))</f>
        <v/>
      </c>
      <c r="J29" s="204" t="str">
        <f>IF(IFERROR(INDEX(I29:I109,MATCH(0,INDEX(COUNTIF(J$2:J28,I29:I109),0,0),0)),"")=0,"",IFERROR(INDEX(I29:I109,MATCH(0,INDEX(COUNTIF(J$2:J28,I29:I109),0,0),0)),""))</f>
        <v/>
      </c>
    </row>
    <row r="30" spans="1:10" s="137" customFormat="1" x14ac:dyDescent="0.25">
      <c r="A30" s="185"/>
      <c r="B30" s="136"/>
      <c r="C30" s="136"/>
      <c r="D30" s="194" t="s">
        <v>74</v>
      </c>
      <c r="E30" s="191" t="s">
        <v>30</v>
      </c>
      <c r="F30" s="191" t="s">
        <v>52</v>
      </c>
      <c r="G30" s="191" t="s">
        <v>132</v>
      </c>
      <c r="H30" s="191" t="s">
        <v>132</v>
      </c>
      <c r="I30" s="191" t="str">
        <f>IF(IFERROR(INDEX(H30:H109,MATCH(0,INDEX(COUNTIF($I$2:I29,H30:H109),0,0),0)),"")=0,"",IFERROR(INDEX(H30:H109,MATCH(0,INDEX(COUNTIF($I$2:I29,H30:H109),0,0),0)),""))</f>
        <v/>
      </c>
      <c r="J30" s="204" t="str">
        <f>IF(IFERROR(INDEX(I30:I109,MATCH(0,INDEX(COUNTIF(J$2:J29,I30:I109),0,0),0)),"")=0,"",IFERROR(INDEX(I30:I109,MATCH(0,INDEX(COUNTIF(J$2:J29,I30:I109),0,0),0)),""))</f>
        <v/>
      </c>
    </row>
    <row r="31" spans="1:10" s="137" customFormat="1" x14ac:dyDescent="0.25">
      <c r="A31" s="185"/>
      <c r="B31" s="136"/>
      <c r="C31" s="136"/>
      <c r="D31" s="194" t="s">
        <v>74</v>
      </c>
      <c r="E31" s="191" t="s">
        <v>30</v>
      </c>
      <c r="F31" s="191" t="s">
        <v>53</v>
      </c>
      <c r="G31" s="191" t="s">
        <v>132</v>
      </c>
      <c r="H31" s="191" t="s">
        <v>132</v>
      </c>
      <c r="I31" s="191" t="str">
        <f>IF(IFERROR(INDEX(H31:H109,MATCH(0,INDEX(COUNTIF($I$2:I30,H31:H109),0,0),0)),"")=0,"",IFERROR(INDEX(H31:H109,MATCH(0,INDEX(COUNTIF($I$2:I30,H31:H109),0,0),0)),""))</f>
        <v/>
      </c>
      <c r="J31" s="204" t="str">
        <f>IF(IFERROR(INDEX(I31:I109,MATCH(0,INDEX(COUNTIF(J$2:J30,I31:I109),0,0),0)),"")=0,"",IFERROR(INDEX(I31:I109,MATCH(0,INDEX(COUNTIF(J$2:J30,I31:I109),0,0),0)),""))</f>
        <v/>
      </c>
    </row>
    <row r="32" spans="1:10" s="137" customFormat="1" x14ac:dyDescent="0.25">
      <c r="A32" s="185"/>
      <c r="B32" s="136"/>
      <c r="C32" s="136"/>
      <c r="D32" s="194" t="s">
        <v>74</v>
      </c>
      <c r="E32" s="191" t="s">
        <v>30</v>
      </c>
      <c r="F32" s="191" t="s">
        <v>53</v>
      </c>
      <c r="G32" s="191" t="s">
        <v>132</v>
      </c>
      <c r="H32" s="191" t="s">
        <v>132</v>
      </c>
      <c r="I32" s="191" t="str">
        <f>IF(IFERROR(INDEX(H32:H109,MATCH(0,INDEX(COUNTIF($I$2:I31,H32:H109),0,0),0)),"")=0,"",IFERROR(INDEX(H32:H109,MATCH(0,INDEX(COUNTIF($I$2:I31,H32:H109),0,0),0)),""))</f>
        <v/>
      </c>
      <c r="J32" s="204" t="str">
        <f>IF(IFERROR(INDEX(I32:I109,MATCH(0,INDEX(COUNTIF(J$2:J31,I32:I109),0,0),0)),"")=0,"",IFERROR(INDEX(I32:I109,MATCH(0,INDEX(COUNTIF(J$2:J31,I32:I109),0,0),0)),""))</f>
        <v/>
      </c>
    </row>
    <row r="33" spans="1:10" s="137" customFormat="1" x14ac:dyDescent="0.25">
      <c r="A33" s="185"/>
      <c r="B33" s="136"/>
      <c r="C33" s="136"/>
      <c r="D33" s="194" t="s">
        <v>74</v>
      </c>
      <c r="E33" s="191" t="s">
        <v>30</v>
      </c>
      <c r="F33" s="191" t="s">
        <v>54</v>
      </c>
      <c r="G33" s="191" t="s">
        <v>132</v>
      </c>
      <c r="H33" s="191" t="s">
        <v>132</v>
      </c>
      <c r="I33" s="191" t="str">
        <f>IF(IFERROR(INDEX(H33:H109,MATCH(0,INDEX(COUNTIF($I$2:I32,H33:H109),0,0),0)),"")=0,"",IFERROR(INDEX(H33:H109,MATCH(0,INDEX(COUNTIF($I$2:I32,H33:H109),0,0),0)),""))</f>
        <v/>
      </c>
      <c r="J33" s="204" t="str">
        <f>IF(IFERROR(INDEX(I33:I109,MATCH(0,INDEX(COUNTIF(J$2:J32,I33:I109),0,0),0)),"")=0,"",IFERROR(INDEX(I33:I109,MATCH(0,INDEX(COUNTIF(J$2:J32,I33:I109),0,0),0)),""))</f>
        <v/>
      </c>
    </row>
    <row r="34" spans="1:10" s="137" customFormat="1" x14ac:dyDescent="0.25">
      <c r="A34" s="185"/>
      <c r="B34" s="136"/>
      <c r="C34" s="136"/>
      <c r="D34" s="194" t="s">
        <v>74</v>
      </c>
      <c r="E34" s="191" t="s">
        <v>30</v>
      </c>
      <c r="F34" s="191" t="s">
        <v>55</v>
      </c>
      <c r="G34" s="191" t="s">
        <v>132</v>
      </c>
      <c r="H34" s="191" t="s">
        <v>132</v>
      </c>
      <c r="I34" s="191" t="str">
        <f>IF(IFERROR(INDEX(H34:H109,MATCH(0,INDEX(COUNTIF($I$2:I33,H34:H109),0,0),0)),"")=0,"",IFERROR(INDEX(H34:H109,MATCH(0,INDEX(COUNTIF($I$2:I33,H34:H109),0,0),0)),""))</f>
        <v/>
      </c>
      <c r="J34" s="204" t="str">
        <f>IF(IFERROR(INDEX(I34:I109,MATCH(0,INDEX(COUNTIF(J$2:J33,I34:I109),0,0),0)),"")=0,"",IFERROR(INDEX(I34:I109,MATCH(0,INDEX(COUNTIF(J$2:J33,I34:I109),0,0),0)),""))</f>
        <v/>
      </c>
    </row>
    <row r="35" spans="1:10" s="137" customFormat="1" x14ac:dyDescent="0.25">
      <c r="A35" s="185"/>
      <c r="B35" s="136"/>
      <c r="C35" s="136"/>
      <c r="D35" s="194" t="s">
        <v>74</v>
      </c>
      <c r="E35" s="191" t="s">
        <v>30</v>
      </c>
      <c r="F35" s="191" t="s">
        <v>56</v>
      </c>
      <c r="G35" s="191" t="s">
        <v>132</v>
      </c>
      <c r="H35" s="191" t="s">
        <v>132</v>
      </c>
      <c r="I35" s="191" t="str">
        <f>IF(IFERROR(INDEX(H35:H109,MATCH(0,INDEX(COUNTIF($I$2:I34,H35:H109),0,0),0)),"")=0,"",IFERROR(INDEX(H35:H109,MATCH(0,INDEX(COUNTIF($I$2:I34,H35:H109),0,0),0)),""))</f>
        <v/>
      </c>
      <c r="J35" s="204" t="str">
        <f>IF(IFERROR(INDEX(I35:I109,MATCH(0,INDEX(COUNTIF(J$2:J34,I35:I109),0,0),0)),"")=0,"",IFERROR(INDEX(I35:I109,MATCH(0,INDEX(COUNTIF(J$2:J34,I35:I109),0,0),0)),""))</f>
        <v/>
      </c>
    </row>
    <row r="36" spans="1:10" s="137" customFormat="1" x14ac:dyDescent="0.25">
      <c r="A36" s="185"/>
      <c r="B36" s="136"/>
      <c r="C36" s="136"/>
      <c r="D36" s="194" t="s">
        <v>74</v>
      </c>
      <c r="E36" s="191" t="s">
        <v>30</v>
      </c>
      <c r="F36" s="191" t="s">
        <v>57</v>
      </c>
      <c r="G36" s="191" t="s">
        <v>132</v>
      </c>
      <c r="H36" s="191" t="s">
        <v>132</v>
      </c>
      <c r="I36" s="191" t="str">
        <f>IF(IFERROR(INDEX(H36:H109,MATCH(0,INDEX(COUNTIF($I$2:I35,H36:H109),0,0),0)),"")=0,"",IFERROR(INDEX(H36:H109,MATCH(0,INDEX(COUNTIF($I$2:I35,H36:H109),0,0),0)),""))</f>
        <v/>
      </c>
      <c r="J36" s="204" t="str">
        <f>IF(IFERROR(INDEX(I36:I109,MATCH(0,INDEX(COUNTIF(J$2:J35,I36:I109),0,0),0)),"")=0,"",IFERROR(INDEX(I36:I109,MATCH(0,INDEX(COUNTIF(J$2:J35,I36:I109),0,0),0)),""))</f>
        <v/>
      </c>
    </row>
    <row r="37" spans="1:10" s="137" customFormat="1" x14ac:dyDescent="0.25">
      <c r="A37" s="185"/>
      <c r="B37" s="136"/>
      <c r="C37" s="136"/>
      <c r="D37" s="194" t="s">
        <v>74</v>
      </c>
      <c r="E37" s="191" t="s">
        <v>30</v>
      </c>
      <c r="F37" s="191" t="s">
        <v>58</v>
      </c>
      <c r="G37" s="191" t="s">
        <v>132</v>
      </c>
      <c r="H37" s="191" t="s">
        <v>132</v>
      </c>
      <c r="I37" s="191" t="str">
        <f>IF(IFERROR(INDEX(H37:H109,MATCH(0,INDEX(COUNTIF($I$2:I36,H37:H109),0,0),0)),"")=0,"",IFERROR(INDEX(H37:H109,MATCH(0,INDEX(COUNTIF($I$2:I36,H37:H109),0,0),0)),""))</f>
        <v/>
      </c>
      <c r="J37" s="204" t="str">
        <f>IF(IFERROR(INDEX(I37:I109,MATCH(0,INDEX(COUNTIF(J$2:J36,I37:I109),0,0),0)),"")=0,"",IFERROR(INDEX(I37:I109,MATCH(0,INDEX(COUNTIF(J$2:J36,I37:I109),0,0),0)),""))</f>
        <v/>
      </c>
    </row>
    <row r="38" spans="1:10" s="137" customFormat="1" x14ac:dyDescent="0.25">
      <c r="A38" s="185"/>
      <c r="B38" s="136"/>
      <c r="C38" s="136"/>
      <c r="D38" s="194" t="s">
        <v>74</v>
      </c>
      <c r="E38" s="191" t="s">
        <v>30</v>
      </c>
      <c r="F38" s="191" t="s">
        <v>59</v>
      </c>
      <c r="G38" s="191" t="s">
        <v>132</v>
      </c>
      <c r="H38" s="191" t="s">
        <v>132</v>
      </c>
      <c r="I38" s="191" t="str">
        <f>IF(IFERROR(INDEX(H38:H109,MATCH(0,INDEX(COUNTIF($I$2:I37,H38:H109),0,0),0)),"")=0,"",IFERROR(INDEX(H38:H109,MATCH(0,INDEX(COUNTIF($I$2:I37,H38:H109),0,0),0)),""))</f>
        <v/>
      </c>
      <c r="J38" s="204" t="str">
        <f>IF(IFERROR(INDEX(I38:I109,MATCH(0,INDEX(COUNTIF(J$2:J37,I38:I109),0,0),0)),"")=0,"",IFERROR(INDEX(I38:I109,MATCH(0,INDEX(COUNTIF(J$2:J37,I38:I109),0,0),0)),""))</f>
        <v/>
      </c>
    </row>
    <row r="39" spans="1:10" s="137" customFormat="1" x14ac:dyDescent="0.25">
      <c r="A39" s="185"/>
      <c r="B39" s="136"/>
      <c r="C39" s="136"/>
      <c r="D39" s="194" t="s">
        <v>26</v>
      </c>
      <c r="E39" s="191" t="s">
        <v>77</v>
      </c>
      <c r="F39" s="191" t="s">
        <v>60</v>
      </c>
      <c r="G39" s="191" t="s">
        <v>132</v>
      </c>
      <c r="H39" s="191" t="s">
        <v>132</v>
      </c>
      <c r="I39" s="191" t="str">
        <f>IF(IFERROR(INDEX(H39:H109,MATCH(0,INDEX(COUNTIF($I$2:I38,H39:H109),0,0),0)),"")=0,"",IFERROR(INDEX(H39:H109,MATCH(0,INDEX(COUNTIF($I$2:I38,H39:H109),0,0),0)),""))</f>
        <v/>
      </c>
      <c r="J39" s="204" t="str">
        <f>IF(IFERROR(INDEX(I39:I109,MATCH(0,INDEX(COUNTIF(J$2:J38,I39:I109),0,0),0)),"")=0,"",IFERROR(INDEX(I39:I109,MATCH(0,INDEX(COUNTIF(J$2:J38,I39:I109),0,0),0)),""))</f>
        <v/>
      </c>
    </row>
    <row r="40" spans="1:10" s="137" customFormat="1" x14ac:dyDescent="0.25">
      <c r="A40" s="185"/>
      <c r="B40" s="136"/>
      <c r="C40" s="136"/>
      <c r="D40" s="194" t="s">
        <v>26</v>
      </c>
      <c r="E40" s="191" t="s">
        <v>77</v>
      </c>
      <c r="F40" s="191" t="s">
        <v>61</v>
      </c>
      <c r="G40" s="191" t="s">
        <v>132</v>
      </c>
      <c r="H40" s="191" t="s">
        <v>132</v>
      </c>
      <c r="I40" s="191" t="str">
        <f>IF(IFERROR(INDEX(H40:H109,MATCH(0,INDEX(COUNTIF($I$2:I39,H40:H109),0,0),0)),"")=0,"",IFERROR(INDEX(H40:H109,MATCH(0,INDEX(COUNTIF($I$2:I39,H40:H109),0,0),0)),""))</f>
        <v/>
      </c>
      <c r="J40" s="204" t="str">
        <f>IF(IFERROR(INDEX(I40:I109,MATCH(0,INDEX(COUNTIF(J$2:J39,I40:I109),0,0),0)),"")=0,"",IFERROR(INDEX(I40:I109,MATCH(0,INDEX(COUNTIF(J$2:J39,I40:I109),0,0),0)),""))</f>
        <v/>
      </c>
    </row>
    <row r="41" spans="1:10" s="137" customFormat="1" x14ac:dyDescent="0.25">
      <c r="A41" s="185"/>
      <c r="B41" s="136"/>
      <c r="C41" s="136"/>
      <c r="D41" s="194" t="s">
        <v>26</v>
      </c>
      <c r="E41" s="191" t="s">
        <v>77</v>
      </c>
      <c r="F41" s="191" t="s">
        <v>62</v>
      </c>
      <c r="G41" s="191" t="s">
        <v>132</v>
      </c>
      <c r="H41" s="191" t="s">
        <v>132</v>
      </c>
      <c r="I41" s="191" t="str">
        <f>IF(IFERROR(INDEX(H41:H109,MATCH(0,INDEX(COUNTIF($I$2:I40,H41:H109),0,0),0)),"")=0,"",IFERROR(INDEX(H41:H109,MATCH(0,INDEX(COUNTIF($I$2:I40,H41:H109),0,0),0)),""))</f>
        <v/>
      </c>
      <c r="J41" s="204" t="str">
        <f>IF(IFERROR(INDEX(I41:I109,MATCH(0,INDEX(COUNTIF(J$2:J40,I41:I109),0,0),0)),"")=0,"",IFERROR(INDEX(I41:I109,MATCH(0,INDEX(COUNTIF(J$2:J40,I41:I109),0,0),0)),""))</f>
        <v/>
      </c>
    </row>
    <row r="42" spans="1:10" s="137" customFormat="1" x14ac:dyDescent="0.25">
      <c r="A42" s="185"/>
      <c r="B42" s="136"/>
      <c r="C42" s="136"/>
      <c r="D42" s="194" t="s">
        <v>26</v>
      </c>
      <c r="E42" s="191" t="s">
        <v>77</v>
      </c>
      <c r="F42" s="191" t="s">
        <v>63</v>
      </c>
      <c r="G42" s="191" t="s">
        <v>132</v>
      </c>
      <c r="H42" s="191" t="s">
        <v>133</v>
      </c>
      <c r="I42" s="191" t="str">
        <f>IF(IFERROR(INDEX(H42:H109,MATCH(0,INDEX(COUNTIF($I$2:I41,H42:H109),0,0),0)),"")=0,"",IFERROR(INDEX(H42:H109,MATCH(0,INDEX(COUNTIF($I$2:I41,H42:H109),0,0),0)),""))</f>
        <v/>
      </c>
      <c r="J42" s="204" t="str">
        <f>IF(IFERROR(INDEX(I42:I109,MATCH(0,INDEX(COUNTIF(J$2:J41,I42:I109),0,0),0)),"")=0,"",IFERROR(INDEX(I42:I109,MATCH(0,INDEX(COUNTIF(J$2:J41,I42:I109),0,0),0)),""))</f>
        <v/>
      </c>
    </row>
    <row r="43" spans="1:10" s="137" customFormat="1" x14ac:dyDescent="0.25">
      <c r="A43" s="185"/>
      <c r="B43" s="136"/>
      <c r="C43" s="136"/>
      <c r="D43" s="194" t="s">
        <v>26</v>
      </c>
      <c r="E43" s="191" t="s">
        <v>77</v>
      </c>
      <c r="F43" s="191" t="s">
        <v>64</v>
      </c>
      <c r="G43" s="191" t="s">
        <v>133</v>
      </c>
      <c r="H43" s="191" t="s">
        <v>132</v>
      </c>
      <c r="I43" s="191" t="str">
        <f>IF(IFERROR(INDEX(H43:H109,MATCH(0,INDEX(COUNTIF($I$2:I42,H43:H109),0,0),0)),"")=0,"",IFERROR(INDEX(H43:H109,MATCH(0,INDEX(COUNTIF($I$2:I42,H43:H109),0,0),0)),""))</f>
        <v/>
      </c>
      <c r="J43" s="204" t="str">
        <f>IF(IFERROR(INDEX(I43:I109,MATCH(0,INDEX(COUNTIF(J$2:J42,I43:I109),0,0),0)),"")=0,"",IFERROR(INDEX(I43:I109,MATCH(0,INDEX(COUNTIF(J$2:J42,I43:I109),0,0),0)),""))</f>
        <v/>
      </c>
    </row>
    <row r="44" spans="1:10" s="137" customFormat="1" x14ac:dyDescent="0.25">
      <c r="A44" s="185"/>
      <c r="B44" s="136"/>
      <c r="C44" s="136"/>
      <c r="D44" s="194" t="s">
        <v>26</v>
      </c>
      <c r="E44" s="191" t="s">
        <v>26</v>
      </c>
      <c r="F44" s="191" t="s">
        <v>65</v>
      </c>
      <c r="G44" s="191" t="s">
        <v>132</v>
      </c>
      <c r="H44" s="191" t="s">
        <v>132</v>
      </c>
      <c r="I44" s="191" t="str">
        <f>IF(IFERROR(INDEX(H44:H109,MATCH(0,INDEX(COUNTIF($I$2:I43,H44:H109),0,0),0)),"")=0,"",IFERROR(INDEX(H44:H109,MATCH(0,INDEX(COUNTIF($I$2:I43,H44:H109),0,0),0)),""))</f>
        <v/>
      </c>
      <c r="J44" s="204" t="str">
        <f>IF(IFERROR(INDEX(I44:I109,MATCH(0,INDEX(COUNTIF(J$2:J43,I44:I109),0,0),0)),"")=0,"",IFERROR(INDEX(I44:I109,MATCH(0,INDEX(COUNTIF(J$2:J43,I44:I109),0,0),0)),""))</f>
        <v/>
      </c>
    </row>
    <row r="45" spans="1:10" s="137" customFormat="1" x14ac:dyDescent="0.25">
      <c r="A45" s="185"/>
      <c r="B45" s="136"/>
      <c r="C45" s="136"/>
      <c r="D45" s="194" t="s">
        <v>26</v>
      </c>
      <c r="E45" s="191" t="s">
        <v>26</v>
      </c>
      <c r="F45" s="191" t="s">
        <v>66</v>
      </c>
      <c r="G45" s="191" t="s">
        <v>132</v>
      </c>
      <c r="H45" s="191" t="s">
        <v>132</v>
      </c>
      <c r="I45" s="191" t="str">
        <f>IF(IFERROR(INDEX(H45:H109,MATCH(0,INDEX(COUNTIF($I$2:I44,H45:H109),0,0),0)),"")=0,"",IFERROR(INDEX(H45:H109,MATCH(0,INDEX(COUNTIF($I$2:I44,H45:H109),0,0),0)),""))</f>
        <v/>
      </c>
      <c r="J45" s="204" t="str">
        <f>IF(IFERROR(INDEX(I45:I109,MATCH(0,INDEX(COUNTIF(J$2:J44,I45:I109),0,0),0)),"")=0,"",IFERROR(INDEX(I45:I109,MATCH(0,INDEX(COUNTIF(J$2:J44,I45:I109),0,0),0)),""))</f>
        <v/>
      </c>
    </row>
    <row r="46" spans="1:10" s="137" customFormat="1" x14ac:dyDescent="0.25">
      <c r="A46" s="185"/>
      <c r="B46" s="136"/>
      <c r="C46" s="136"/>
      <c r="D46" s="194" t="s">
        <v>26</v>
      </c>
      <c r="E46" s="191" t="s">
        <v>26</v>
      </c>
      <c r="F46" s="191" t="s">
        <v>67</v>
      </c>
      <c r="G46" s="191" t="s">
        <v>132</v>
      </c>
      <c r="H46" s="191" t="s">
        <v>132</v>
      </c>
      <c r="I46" s="191" t="str">
        <f>IF(IFERROR(INDEX(H46:H109,MATCH(0,INDEX(COUNTIF($I$2:I45,H46:H109),0,0),0)),"")=0,"",IFERROR(INDEX(H46:H109,MATCH(0,INDEX(COUNTIF($I$2:I45,H46:H109),0,0),0)),""))</f>
        <v/>
      </c>
      <c r="J46" s="204" t="str">
        <f>IF(IFERROR(INDEX(I46:I109,MATCH(0,INDEX(COUNTIF(J$2:J45,I46:I109),0,0),0)),"")=0,"",IFERROR(INDEX(I46:I109,MATCH(0,INDEX(COUNTIF(J$2:J45,I46:I109),0,0),0)),""))</f>
        <v/>
      </c>
    </row>
    <row r="47" spans="1:10" s="137" customFormat="1" x14ac:dyDescent="0.25">
      <c r="A47" s="185"/>
      <c r="B47" s="136"/>
      <c r="C47" s="136"/>
      <c r="D47" s="194" t="s">
        <v>26</v>
      </c>
      <c r="E47" s="191" t="s">
        <v>26</v>
      </c>
      <c r="F47" s="191" t="s">
        <v>68</v>
      </c>
      <c r="G47" s="191" t="s">
        <v>132</v>
      </c>
      <c r="H47" s="191" t="s">
        <v>132</v>
      </c>
      <c r="I47" s="191" t="str">
        <f>IF(IFERROR(INDEX(H47:H109,MATCH(0,INDEX(COUNTIF($I$2:I46,H47:H109),0,0),0)),"")=0,"",IFERROR(INDEX(H47:H109,MATCH(0,INDEX(COUNTIF($I$2:I46,H47:H109),0,0),0)),""))</f>
        <v/>
      </c>
      <c r="J47" s="204" t="str">
        <f>IF(IFERROR(INDEX(I47:I109,MATCH(0,INDEX(COUNTIF(J$2:J46,I47:I109),0,0),0)),"")=0,"",IFERROR(INDEX(I47:I109,MATCH(0,INDEX(COUNTIF(J$2:J46,I47:I109),0,0),0)),""))</f>
        <v/>
      </c>
    </row>
    <row r="48" spans="1:10" s="137" customFormat="1" x14ac:dyDescent="0.25">
      <c r="A48" s="185"/>
      <c r="B48" s="136"/>
      <c r="C48" s="136"/>
      <c r="D48" s="194" t="s">
        <v>26</v>
      </c>
      <c r="E48" s="191" t="s">
        <v>26</v>
      </c>
      <c r="F48" s="191" t="s">
        <v>69</v>
      </c>
      <c r="G48" s="191" t="s">
        <v>132</v>
      </c>
      <c r="H48" s="191" t="s">
        <v>133</v>
      </c>
      <c r="I48" s="191" t="str">
        <f>IF(IFERROR(INDEX(H48:H109,MATCH(0,INDEX(COUNTIF($I$2:I47,H48:H109),0,0),0)),"")=0,"",IFERROR(INDEX(H48:H109,MATCH(0,INDEX(COUNTIF($I$2:I47,H48:H109),0,0),0)),""))</f>
        <v/>
      </c>
      <c r="J48" s="204" t="str">
        <f>IF(IFERROR(INDEX(I48:I109,MATCH(0,INDEX(COUNTIF(J$2:J47,I48:I109),0,0),0)),"")=0,"",IFERROR(INDEX(I48:I109,MATCH(0,INDEX(COUNTIF(J$2:J47,I48:I109),0,0),0)),""))</f>
        <v/>
      </c>
    </row>
    <row r="49" spans="1:10" s="137" customFormat="1" x14ac:dyDescent="0.25">
      <c r="A49" s="185"/>
      <c r="B49" s="136"/>
      <c r="C49" s="136"/>
      <c r="D49" s="194" t="s">
        <v>26</v>
      </c>
      <c r="E49" s="191" t="s">
        <v>26</v>
      </c>
      <c r="F49" s="191" t="s">
        <v>70</v>
      </c>
      <c r="G49" s="191" t="s">
        <v>133</v>
      </c>
      <c r="H49" s="191" t="s">
        <v>132</v>
      </c>
      <c r="I49" s="191" t="str">
        <f>IF(IFERROR(INDEX(H49:H109,MATCH(0,INDEX(COUNTIF($I$2:I47,H49:H109),0,0),0)),"")=0,"",IFERROR(INDEX(H49:H109,MATCH(0,INDEX(COUNTIF($I$2:I47,H49:H109),0,0),0)),""))</f>
        <v/>
      </c>
      <c r="J49" s="204" t="str">
        <f>IF(IFERROR(INDEX(I49:I109,MATCH(0,INDEX(COUNTIF(J$2:J48,I49:I109),0,0),0)),"")=0,"",IFERROR(INDEX(I49:I109,MATCH(0,INDEX(COUNTIF(J$2:J48,I49:I109),0,0),0)),""))</f>
        <v/>
      </c>
    </row>
    <row r="50" spans="1:10" s="137" customFormat="1" x14ac:dyDescent="0.25">
      <c r="A50" s="185"/>
      <c r="B50" s="136"/>
      <c r="C50" s="136"/>
      <c r="D50" s="194" t="s">
        <v>26</v>
      </c>
      <c r="E50" s="191" t="s">
        <v>71</v>
      </c>
      <c r="F50" s="191" t="s">
        <v>72</v>
      </c>
      <c r="G50" s="191" t="s">
        <v>132</v>
      </c>
      <c r="H50" s="191" t="s">
        <v>132</v>
      </c>
      <c r="I50" s="191" t="str">
        <f>IF(IFERROR(INDEX(H50:H109,MATCH(0,INDEX(COUNTIF($I$2:I45,H50:H109),0,0),0)),"")=0,"",IFERROR(INDEX(H50:H109,MATCH(0,INDEX(COUNTIF($I$2:I45,H50:H109),0,0),0)),""))</f>
        <v/>
      </c>
      <c r="J50" s="204" t="str">
        <f>IF(IFERROR(INDEX(I50:I109,MATCH(0,INDEX(COUNTIF(J$2:J49,I50:I109),0,0),0)),"")=0,"",IFERROR(INDEX(I50:I109,MATCH(0,INDEX(COUNTIF(J$2:J49,I50:I109),0,0),0)),""))</f>
        <v/>
      </c>
    </row>
    <row r="51" spans="1:10" s="137" customFormat="1" x14ac:dyDescent="0.25">
      <c r="A51" s="185"/>
      <c r="B51" s="136"/>
      <c r="C51" s="136"/>
      <c r="D51" s="194" t="s">
        <v>26</v>
      </c>
      <c r="E51" s="191" t="s">
        <v>71</v>
      </c>
      <c r="F51" s="191" t="s">
        <v>73</v>
      </c>
      <c r="G51" s="191" t="s">
        <v>132</v>
      </c>
      <c r="H51" s="191" t="s">
        <v>132</v>
      </c>
      <c r="I51" s="191" t="str">
        <f>IF(IFERROR(INDEX(H51:H109,MATCH(0,INDEX(COUNTIF($I$2:I44,H51:H109),0,0),0)),"")=0,"",IFERROR(INDEX(H51:H109,MATCH(0,INDEX(COUNTIF($I$2:I44,H51:H109),0,0),0)),""))</f>
        <v/>
      </c>
      <c r="J51" s="204" t="str">
        <f>IF(IFERROR(INDEX(I51:I109,MATCH(0,INDEX(COUNTIF(J$2:J50,I51:I109),0,0),0)),"")=0,"",IFERROR(INDEX(I51:I109,MATCH(0,INDEX(COUNTIF(J$2:J50,I51:I109),0,0),0)),""))</f>
        <v/>
      </c>
    </row>
    <row r="52" spans="1:10" s="137" customFormat="1" x14ac:dyDescent="0.25">
      <c r="A52" s="185"/>
      <c r="B52" s="136"/>
      <c r="C52" s="136"/>
      <c r="D52" s="194" t="s">
        <v>26</v>
      </c>
      <c r="E52" s="191" t="s">
        <v>71</v>
      </c>
      <c r="F52" s="191" t="s">
        <v>137</v>
      </c>
      <c r="G52" s="191" t="s">
        <v>132</v>
      </c>
      <c r="H52" s="191" t="s">
        <v>132</v>
      </c>
      <c r="I52" s="191" t="str">
        <f>IF(IFERROR(INDEX(H52:H109,MATCH(0,INDEX(COUNTIF($I$2:I45,H52:H109),0,0),0)),"")=0,"",IFERROR(INDEX(H52:H109,MATCH(0,INDEX(COUNTIF($I$2:I45,H52:H109),0,0),0)),""))</f>
        <v/>
      </c>
      <c r="J52" s="204" t="str">
        <f>IF(IFERROR(INDEX(I52:I109,MATCH(0,INDEX(COUNTIF(J$2:J51,I52:I109),0,0),0)),"")=0,"",IFERROR(INDEX(I52:I109,MATCH(0,INDEX(COUNTIF(J$2:J51,I52:I109),0,0),0)),""))</f>
        <v/>
      </c>
    </row>
    <row r="53" spans="1:10" s="137" customFormat="1" x14ac:dyDescent="0.25">
      <c r="A53" s="185"/>
      <c r="B53" s="136"/>
      <c r="C53" s="136"/>
      <c r="D53" s="194" t="s">
        <v>26</v>
      </c>
      <c r="E53" s="191" t="s">
        <v>71</v>
      </c>
      <c r="F53" s="191" t="s">
        <v>116</v>
      </c>
      <c r="G53" s="191" t="s">
        <v>132</v>
      </c>
      <c r="H53" s="191" t="s">
        <v>133</v>
      </c>
      <c r="I53" s="191" t="str">
        <f>IF(IFERROR(INDEX(H53:H109,MATCH(0,INDEX(COUNTIF($I$2:I48,H53:H109),0,0),0)),"")=0,"",IFERROR(INDEX(H53:H109,MATCH(0,INDEX(COUNTIF($I$2:I48,H53:H109),0,0),0)),""))</f>
        <v/>
      </c>
      <c r="J53" s="204" t="str">
        <f>IF(IFERROR(INDEX(I53:I109,MATCH(0,INDEX(COUNTIF(J$2:J52,I53:I109),0,0),0)),"")=0,"",IFERROR(INDEX(I53:I109,MATCH(0,INDEX(COUNTIF(J$2:J52,I53:I109),0,0),0)),""))</f>
        <v/>
      </c>
    </row>
    <row r="54" spans="1:10" s="137" customFormat="1" x14ac:dyDescent="0.25">
      <c r="A54" s="185"/>
      <c r="B54" s="136"/>
      <c r="C54" s="136"/>
      <c r="D54" s="194" t="s">
        <v>26</v>
      </c>
      <c r="E54" s="191" t="s">
        <v>71</v>
      </c>
      <c r="F54" s="191" t="s">
        <v>135</v>
      </c>
      <c r="G54" s="191" t="s">
        <v>133</v>
      </c>
      <c r="H54" s="191" t="s">
        <v>133</v>
      </c>
      <c r="I54" s="191" t="str">
        <f>IF(IFERROR(INDEX(H54:H109,MATCH(0,INDEX(COUNTIF($I$2:I46,H54:H109),0,0),0)),"")=0,"",IFERROR(INDEX(H54:H109,MATCH(0,INDEX(COUNTIF($I$2:I46,H54:H109),0,0),0)),""))</f>
        <v/>
      </c>
      <c r="J54" s="204" t="str">
        <f>IF(IFERROR(INDEX(I54:I109,MATCH(0,INDEX(COUNTIF(J$2:J53,I54:I109),0,0),0)),"")=0,"",IFERROR(INDEX(I54:I109,MATCH(0,INDEX(COUNTIF(J$2:J53,I54:I109),0,0),0)),""))</f>
        <v/>
      </c>
    </row>
    <row r="55" spans="1:10" s="137" customFormat="1" x14ac:dyDescent="0.25">
      <c r="A55" s="185"/>
      <c r="B55" s="136"/>
      <c r="C55" s="136"/>
      <c r="D55" s="194" t="s">
        <v>26</v>
      </c>
      <c r="E55" s="191" t="s">
        <v>71</v>
      </c>
      <c r="F55" s="191" t="s">
        <v>136</v>
      </c>
      <c r="G55" s="191" t="s">
        <v>133</v>
      </c>
      <c r="H55" s="191" t="s">
        <v>133</v>
      </c>
      <c r="I55" s="191" t="str">
        <f>IF(IFERROR(INDEX(H55:H109,MATCH(0,INDEX(COUNTIF($I$2:I47,H55:H109),0,0),0)),"")=0,"",IFERROR(INDEX(H55:H109,MATCH(0,INDEX(COUNTIF($I$2:I47,H55:H109),0,0),0)),""))</f>
        <v/>
      </c>
      <c r="J55" s="204" t="str">
        <f>IF(IFERROR(INDEX(I55:I109,MATCH(0,INDEX(COUNTIF(J$2:J54,I55:I109),0,0),0)),"")=0,"",IFERROR(INDEX(I55:I109,MATCH(0,INDEX(COUNTIF(J$2:J54,I55:I109),0,0),0)),""))</f>
        <v/>
      </c>
    </row>
    <row r="56" spans="1:10" s="137" customFormat="1" x14ac:dyDescent="0.25">
      <c r="A56" s="185"/>
      <c r="B56" s="136"/>
      <c r="C56" s="136"/>
      <c r="D56" s="194" t="s">
        <v>26</v>
      </c>
      <c r="E56" s="191" t="s">
        <v>71</v>
      </c>
      <c r="F56" s="191" t="s">
        <v>138</v>
      </c>
      <c r="G56" s="191" t="s">
        <v>133</v>
      </c>
      <c r="H56" s="191" t="s">
        <v>133</v>
      </c>
      <c r="I56" s="191" t="str">
        <f>IF(IFERROR(INDEX(H56:H109,MATCH(0,INDEX(COUNTIF($I$2:I48,H56:H109),0,0),0)),"")=0,"",IFERROR(INDEX(H56:H109,MATCH(0,INDEX(COUNTIF($I$2:I48,H56:H109),0,0),0)),""))</f>
        <v/>
      </c>
      <c r="J56" s="204" t="str">
        <f>IF(IFERROR(INDEX(I56:I109,MATCH(0,INDEX(COUNTIF(J$2:J55,I56:I109),0,0),0)),"")=0,"",IFERROR(INDEX(I56:I109,MATCH(0,INDEX(COUNTIF(J$2:J55,I56:I109),0,0),0)),""))</f>
        <v/>
      </c>
    </row>
    <row r="57" spans="1:10" s="137" customFormat="1" x14ac:dyDescent="0.25">
      <c r="A57" s="185"/>
      <c r="B57" s="136"/>
      <c r="C57" s="136"/>
      <c r="D57" s="194" t="s">
        <v>26</v>
      </c>
      <c r="E57" s="191" t="s">
        <v>71</v>
      </c>
      <c r="F57" s="191" t="s">
        <v>139</v>
      </c>
      <c r="G57" s="191" t="s">
        <v>133</v>
      </c>
      <c r="H57" s="201"/>
      <c r="I57" s="191" t="str">
        <f>IF(IFERROR(INDEX(H57:H109,MATCH(0,INDEX(COUNTIF($I$2:I51,H57:H109),0,0),0)),"")=0,"",IFERROR(INDEX(H57:H109,MATCH(0,INDEX(COUNTIF($I$2:I51,H57:H109),0,0),0)),""))</f>
        <v/>
      </c>
      <c r="J57" s="204" t="str">
        <f>IF(IFERROR(INDEX(I57:I109,MATCH(0,INDEX(COUNTIF(J$2:J56,I57:I109),0,0),0)),"")=0,"",IFERROR(INDEX(I57:I109,MATCH(0,INDEX(COUNTIF(J$2:J56,I57:I109),0,0),0)),""))</f>
        <v/>
      </c>
    </row>
    <row r="58" spans="1:10" s="137" customFormat="1" x14ac:dyDescent="0.25">
      <c r="A58" s="185"/>
      <c r="B58" s="136"/>
      <c r="C58" s="136"/>
      <c r="D58" s="194" t="s">
        <v>26</v>
      </c>
      <c r="E58" s="191" t="s">
        <v>128</v>
      </c>
      <c r="F58" s="191" t="s">
        <v>129</v>
      </c>
      <c r="G58" s="191"/>
      <c r="H58" s="201"/>
      <c r="I58" s="191" t="str">
        <f>IF(IFERROR(INDEX(H58:H109,MATCH(0,INDEX(COUNTIF($I$2:I45,H58:H109),0,0),0)),"")=0,"",IFERROR(INDEX(H58:H109,MATCH(0,INDEX(COUNTIF($I$2:I45,H58:H109),0,0),0)),""))</f>
        <v/>
      </c>
      <c r="J58" s="204" t="str">
        <f>IF(IFERROR(INDEX(I58:I109,MATCH(0,INDEX(COUNTIF(J$2:J57,I58:I109),0,0),0)),"")=0,"",IFERROR(INDEX(I58:I109,MATCH(0,INDEX(COUNTIF(J$2:J57,I58:I109),0,0),0)),""))</f>
        <v/>
      </c>
    </row>
    <row r="59" spans="1:10" s="137" customFormat="1" x14ac:dyDescent="0.25">
      <c r="A59" s="185"/>
      <c r="B59" s="136"/>
      <c r="C59" s="136"/>
      <c r="D59" s="194" t="s">
        <v>26</v>
      </c>
      <c r="E59" s="191" t="s">
        <v>128</v>
      </c>
      <c r="F59" s="191" t="s">
        <v>130</v>
      </c>
      <c r="G59" s="191"/>
      <c r="H59" s="201"/>
      <c r="I59" s="191" t="str">
        <f>IF(IFERROR(INDEX(H59:H109,MATCH(0,INDEX(COUNTIF($I$2:I46,H59:H109),0,0),0)),"")=0,"",IFERROR(INDEX(H59:H109,MATCH(0,INDEX(COUNTIF($I$2:I46,H59:H109),0,0),0)),""))</f>
        <v/>
      </c>
      <c r="J59" s="204" t="str">
        <f>IF(IFERROR(INDEX(I59:I109,MATCH(0,INDEX(COUNTIF(J$2:J58,I59:I109),0,0),0)),"")=0,"",IFERROR(INDEX(I59:I109,MATCH(0,INDEX(COUNTIF(J$2:J58,I59:I109),0,0),0)),""))</f>
        <v/>
      </c>
    </row>
    <row r="60" spans="1:10" s="137" customFormat="1" x14ac:dyDescent="0.25">
      <c r="A60" s="185"/>
      <c r="B60" s="136"/>
      <c r="C60" s="136"/>
      <c r="D60" s="194" t="s">
        <v>26</v>
      </c>
      <c r="E60" s="191" t="s">
        <v>128</v>
      </c>
      <c r="F60" s="191" t="s">
        <v>129</v>
      </c>
      <c r="G60" s="191"/>
      <c r="H60" s="201"/>
      <c r="I60" s="191" t="str">
        <f>IF(IFERROR(INDEX(H60:H109,MATCH(0,INDEX(COUNTIF($I$2:I47,H60:H109),0,0),0)),"")=0,"",IFERROR(INDEX(H60:H109,MATCH(0,INDEX(COUNTIF($I$2:I47,H60:H109),0,0),0)),""))</f>
        <v/>
      </c>
      <c r="J60" s="204" t="str">
        <f>IF(IFERROR(INDEX(I60:I109,MATCH(0,INDEX(COUNTIF(J$2:J59,I60:I109),0,0),0)),"")=0,"",IFERROR(INDEX(I60:I109,MATCH(0,INDEX(COUNTIF(J$2:J59,I60:I109),0,0),0)),""))</f>
        <v/>
      </c>
    </row>
    <row r="61" spans="1:10" s="137" customFormat="1" x14ac:dyDescent="0.25">
      <c r="A61" s="185"/>
      <c r="B61" s="136"/>
      <c r="C61" s="136"/>
      <c r="D61" s="194" t="s">
        <v>26</v>
      </c>
      <c r="E61" s="191" t="s">
        <v>128</v>
      </c>
      <c r="F61" s="191" t="s">
        <v>130</v>
      </c>
      <c r="G61" s="191"/>
      <c r="H61" s="201"/>
      <c r="I61" s="191" t="str">
        <f>IF(IFERROR(INDEX(H61:H109,MATCH(0,INDEX(COUNTIF($I$2:I48,H61:H109),0,0),0)),"")=0,"",IFERROR(INDEX(H61:H109,MATCH(0,INDEX(COUNTIF($I$2:I48,H61:H109),0,0),0)),""))</f>
        <v/>
      </c>
      <c r="J61" s="204" t="str">
        <f>IF(IFERROR(INDEX(I61:I109,MATCH(0,INDEX(COUNTIF(J$2:J60,I61:I109),0,0),0)),"")=0,"",IFERROR(INDEX(I61:I109,MATCH(0,INDEX(COUNTIF(J$2:J60,I61:I109),0,0),0)),""))</f>
        <v/>
      </c>
    </row>
    <row r="62" spans="1:10" s="137" customFormat="1" x14ac:dyDescent="0.25">
      <c r="A62" s="185"/>
      <c r="B62" s="136"/>
      <c r="C62" s="136"/>
      <c r="D62" s="194" t="s">
        <v>82</v>
      </c>
      <c r="E62" s="191" t="s">
        <v>81</v>
      </c>
      <c r="F62" s="191" t="s">
        <v>111</v>
      </c>
      <c r="G62" s="191"/>
      <c r="H62" s="201"/>
      <c r="I62" s="191" t="str">
        <f>IF(IFERROR(INDEX(H62:H109,MATCH(0,INDEX(COUNTIF($I$2:I61,H62:H109),0,0),0)),"")=0,"",IFERROR(INDEX(H62:H109,MATCH(0,INDEX(COUNTIF($I$2:I61,H62:H109),0,0),0)),""))</f>
        <v/>
      </c>
      <c r="J62" s="204" t="str">
        <f>IF(IFERROR(INDEX(I62:I109,MATCH(0,INDEX(COUNTIF(J$2:J61,I62:I109),0,0),0)),"")=0,"",IFERROR(INDEX(I62:I109,MATCH(0,INDEX(COUNTIF(J$2:J61,I62:I109),0,0),0)),""))</f>
        <v/>
      </c>
    </row>
    <row r="63" spans="1:10" s="137" customFormat="1" x14ac:dyDescent="0.25">
      <c r="A63" s="185"/>
      <c r="B63" s="136"/>
      <c r="C63" s="136"/>
      <c r="D63" s="194" t="s">
        <v>82</v>
      </c>
      <c r="E63" s="191" t="s">
        <v>81</v>
      </c>
      <c r="F63" s="191" t="s">
        <v>112</v>
      </c>
      <c r="G63" s="191"/>
      <c r="H63" s="201"/>
      <c r="I63" s="191" t="str">
        <f>IF(IFERROR(INDEX(H63:H109,MATCH(0,INDEX(COUNTIF($I$2:I62,H63:H109),0,0),0)),"")=0,"",IFERROR(INDEX(H63:H109,MATCH(0,INDEX(COUNTIF($I$2:I62,H63:H109),0,0),0)),""))</f>
        <v/>
      </c>
      <c r="J63" s="204" t="str">
        <f>IF(IFERROR(INDEX(I63:I109,MATCH(0,INDEX(COUNTIF(J$2:J62,I63:I109),0,0),0)),"")=0,"",IFERROR(INDEX(I63:I109,MATCH(0,INDEX(COUNTIF(J$2:J62,I63:I109),0,0),0)),""))</f>
        <v/>
      </c>
    </row>
    <row r="64" spans="1:10" s="137" customFormat="1" x14ac:dyDescent="0.25">
      <c r="A64" s="185"/>
      <c r="B64" s="136"/>
      <c r="C64" s="136"/>
      <c r="D64" s="194" t="s">
        <v>82</v>
      </c>
      <c r="E64" s="191" t="s">
        <v>115</v>
      </c>
      <c r="F64" s="191" t="s">
        <v>113</v>
      </c>
      <c r="G64" s="191"/>
      <c r="H64" s="202"/>
      <c r="I64" s="191" t="str">
        <f>IF(IFERROR(INDEX(H64:H109,MATCH(0,INDEX(COUNTIF($I$2:I62,H64:H109),0,0),0)),"")=0,"",IFERROR(INDEX(H64:H109,MATCH(0,INDEX(COUNTIF($I$2:I62,H64:H109),0,0),0)),""))</f>
        <v/>
      </c>
      <c r="J64" s="204" t="str">
        <f>IF(IFERROR(INDEX(I64:I109,MATCH(0,INDEX(COUNTIF(J$2:J63,I64:I109),0,0),0)),"")=0,"",IFERROR(INDEX(I64:I109,MATCH(0,INDEX(COUNTIF(J$2:J63,I64:I109),0,0),0)),""))</f>
        <v/>
      </c>
    </row>
    <row r="65" spans="1:10" s="137" customFormat="1" x14ac:dyDescent="0.25">
      <c r="A65" s="185"/>
      <c r="B65" s="136"/>
      <c r="C65" s="136"/>
      <c r="D65" s="194" t="s">
        <v>75</v>
      </c>
      <c r="E65" s="196" t="s">
        <v>80</v>
      </c>
      <c r="F65" s="191"/>
      <c r="G65" s="196"/>
      <c r="H65" s="202"/>
      <c r="I65" s="191" t="str">
        <f>IF(IFERROR(INDEX(H65:H109,MATCH(0,INDEX(COUNTIF($I$2:I64,H65:H109),0,0),0)),"")=0,"",IFERROR(INDEX(H65:H109,MATCH(0,INDEX(COUNTIF($I$2:I64,H65:H109),0,0),0)),""))</f>
        <v/>
      </c>
      <c r="J65" s="204" t="str">
        <f>IF(IFERROR(INDEX(I65:I109,MATCH(0,INDEX(COUNTIF(J$2:J64,I65:I109),0,0),0)),"")=0,"",IFERROR(INDEX(I65:I109,MATCH(0,INDEX(COUNTIF(J$2:J64,I65:I109),0,0),0)),""))</f>
        <v/>
      </c>
    </row>
    <row r="66" spans="1:10" s="137" customFormat="1" x14ac:dyDescent="0.25">
      <c r="A66" s="185"/>
      <c r="B66" s="136"/>
      <c r="C66" s="136"/>
      <c r="D66" s="194" t="s">
        <v>75</v>
      </c>
      <c r="E66" s="196" t="s">
        <v>114</v>
      </c>
      <c r="F66" s="191"/>
      <c r="G66" s="196"/>
      <c r="H66" s="202"/>
      <c r="I66" s="191" t="str">
        <f>IF(IFERROR(INDEX(H66:H109,MATCH(0,INDEX(COUNTIF($I$2:I65,H66:H109),0,0),0)),"")=0,"",IFERROR(INDEX(H66:H109,MATCH(0,INDEX(COUNTIF($I$2:I65,H66:H109),0,0),0)),""))</f>
        <v/>
      </c>
      <c r="J66" s="204" t="str">
        <f>IF(IFERROR(INDEX(I66:I109,MATCH(0,INDEX(COUNTIF(J$2:J65,I66:I109),0,0),0)),"")=0,"",IFERROR(INDEX(I66:I109,MATCH(0,INDEX(COUNTIF(J$2:J65,I66:I109),0,0),0)),""))</f>
        <v/>
      </c>
    </row>
    <row r="67" spans="1:10" s="137" customFormat="1" x14ac:dyDescent="0.25">
      <c r="A67" s="185"/>
      <c r="B67" s="136"/>
      <c r="C67" s="136"/>
      <c r="D67" s="194" t="s">
        <v>75</v>
      </c>
      <c r="E67" s="196" t="s">
        <v>93</v>
      </c>
      <c r="F67" s="191"/>
      <c r="G67" s="196"/>
      <c r="H67" s="202"/>
      <c r="I67" s="191" t="str">
        <f>IF(IFERROR(INDEX(H67:H109,MATCH(0,INDEX(COUNTIF($I$2:I66,H67:H109),0,0),0)),"")=0,"",IFERROR(INDEX(H67:H109,MATCH(0,INDEX(COUNTIF($I$2:I66,H67:H109),0,0),0)),""))</f>
        <v/>
      </c>
      <c r="J67" s="204" t="str">
        <f>IF(IFERROR(INDEX(I67:I109,MATCH(0,INDEX(COUNTIF(J$2:J66,I67:I109),0,0),0)),"")=0,"",IFERROR(INDEX(I67:I109,MATCH(0,INDEX(COUNTIF(J$2:J66,I67:I109),0,0),0)),""))</f>
        <v/>
      </c>
    </row>
    <row r="68" spans="1:10" s="137" customFormat="1" x14ac:dyDescent="0.25">
      <c r="A68" s="185"/>
      <c r="B68" s="136"/>
      <c r="C68" s="136"/>
      <c r="D68" s="194" t="s">
        <v>75</v>
      </c>
      <c r="E68" s="196" t="s">
        <v>94</v>
      </c>
      <c r="F68" s="191"/>
      <c r="G68" s="196"/>
      <c r="H68" s="202"/>
      <c r="I68" s="191" t="str">
        <f>IF(IFERROR(INDEX(H68:H109,MATCH(0,INDEX(COUNTIF($I$2:I67,H68:H109),0,0),0)),"")=0,"",IFERROR(INDEX(H68:H109,MATCH(0,INDEX(COUNTIF($I$2:I67,H68:H109),0,0),0)),""))</f>
        <v/>
      </c>
      <c r="J68" s="204" t="str">
        <f>IF(IFERROR(INDEX(I68:I109,MATCH(0,INDEX(COUNTIF(J$2:J67,I68:I109),0,0),0)),"")=0,"",IFERROR(INDEX(I68:I109,MATCH(0,INDEX(COUNTIF(J$2:J67,I68:I109),0,0),0)),""))</f>
        <v/>
      </c>
    </row>
    <row r="69" spans="1:10" s="137" customFormat="1" x14ac:dyDescent="0.25">
      <c r="A69" s="185"/>
      <c r="B69" s="136"/>
      <c r="C69" s="136"/>
      <c r="D69" s="194" t="s">
        <v>75</v>
      </c>
      <c r="E69" s="196"/>
      <c r="F69" s="191"/>
      <c r="G69" s="196"/>
      <c r="H69" s="202"/>
      <c r="I69" s="191" t="str">
        <f>IF(IFERROR(INDEX(H69:H109,MATCH(0,INDEX(COUNTIF($I$2:I68,H69:H109),0,0),0)),"")=0,"",IFERROR(INDEX(H69:H109,MATCH(0,INDEX(COUNTIF($I$2:I68,H69:H109),0,0),0)),""))</f>
        <v/>
      </c>
      <c r="J69" s="204" t="str">
        <f>IF(IFERROR(INDEX(I69:I109,MATCH(0,INDEX(COUNTIF(J$2:J68,I69:I109),0,0),0)),"")=0,"",IFERROR(INDEX(I69:I109,MATCH(0,INDEX(COUNTIF(J$2:J68,I69:I109),0,0),0)),""))</f>
        <v/>
      </c>
    </row>
    <row r="70" spans="1:10" s="137" customFormat="1" x14ac:dyDescent="0.25">
      <c r="A70" s="185"/>
      <c r="B70" s="136"/>
      <c r="C70" s="136"/>
      <c r="D70" s="194" t="s">
        <v>75</v>
      </c>
      <c r="E70" s="196" t="s">
        <v>95</v>
      </c>
      <c r="F70" s="191"/>
      <c r="G70" s="196"/>
      <c r="H70" s="202"/>
      <c r="I70" s="191" t="str">
        <f>IF(IFERROR(INDEX(H70:H109,MATCH(0,INDEX(COUNTIF($I$2:I69,H70:H109),0,0),0)),"")=0,"",IFERROR(INDEX(H70:H109,MATCH(0,INDEX(COUNTIF($I$2:I69,H70:H109),0,0),0)),""))</f>
        <v/>
      </c>
      <c r="J70" s="204" t="str">
        <f>IF(IFERROR(INDEX(I70:I109,MATCH(0,INDEX(COUNTIF(J$2:J69,I70:I109),0,0),0)),"")=0,"",IFERROR(INDEX(I70:I109,MATCH(0,INDEX(COUNTIF(J$2:J69,I70:I109),0,0),0)),""))</f>
        <v/>
      </c>
    </row>
    <row r="71" spans="1:10" s="137" customFormat="1" x14ac:dyDescent="0.25">
      <c r="A71" s="185"/>
      <c r="B71" s="136"/>
      <c r="C71" s="136"/>
      <c r="D71" s="194" t="s">
        <v>75</v>
      </c>
      <c r="E71" s="196" t="s">
        <v>96</v>
      </c>
      <c r="F71" s="191"/>
      <c r="G71" s="196"/>
      <c r="H71" s="202"/>
      <c r="I71" s="191" t="str">
        <f>IF(IFERROR(INDEX(H71:H109,MATCH(0,INDEX(COUNTIF($I$2:I70,H71:H109),0,0),0)),"")=0,"",IFERROR(INDEX(H71:H109,MATCH(0,INDEX(COUNTIF($I$2:I70,H71:H109),0,0),0)),""))</f>
        <v/>
      </c>
      <c r="J71" s="204" t="str">
        <f>IF(IFERROR(INDEX(I71:I109,MATCH(0,INDEX(COUNTIF(J$2:J70,I71:I109),0,0),0)),"")=0,"",IFERROR(INDEX(I71:I109,MATCH(0,INDEX(COUNTIF(J$2:J70,I71:I109),0,0),0)),""))</f>
        <v/>
      </c>
    </row>
    <row r="72" spans="1:10" s="137" customFormat="1" x14ac:dyDescent="0.25">
      <c r="A72" s="185"/>
      <c r="B72" s="136"/>
      <c r="C72" s="136"/>
      <c r="D72" s="194" t="s">
        <v>27</v>
      </c>
      <c r="E72" s="196" t="s">
        <v>83</v>
      </c>
      <c r="F72" s="191"/>
      <c r="G72" s="196"/>
      <c r="H72" s="202"/>
      <c r="I72" s="191" t="str">
        <f>IF(IFERROR(INDEX(H72:H109,MATCH(0,INDEX(COUNTIF($I$2:I71,H72:H109),0,0),0)),"")=0,"",IFERROR(INDEX(H72:H109,MATCH(0,INDEX(COUNTIF($I$2:I71,H72:H109),0,0),0)),""))</f>
        <v/>
      </c>
      <c r="J72" s="204" t="str">
        <f>IF(IFERROR(INDEX(I72:I109,MATCH(0,INDEX(COUNTIF(J$2:J71,I72:I109),0,0),0)),"")=0,"",IFERROR(INDEX(I72:I109,MATCH(0,INDEX(COUNTIF(J$2:J71,I72:I109),0,0),0)),""))</f>
        <v/>
      </c>
    </row>
    <row r="73" spans="1:10" s="137" customFormat="1" x14ac:dyDescent="0.25">
      <c r="A73" s="185"/>
      <c r="B73" s="136"/>
      <c r="C73" s="136"/>
      <c r="D73" s="194" t="s">
        <v>27</v>
      </c>
      <c r="E73" s="196" t="s">
        <v>84</v>
      </c>
      <c r="F73" s="191"/>
      <c r="G73" s="196"/>
      <c r="H73" s="202"/>
      <c r="I73" s="191" t="str">
        <f>IF(IFERROR(INDEX(H73:H109,MATCH(0,INDEX(COUNTIF($I$2:I72,H73:H109),0,0),0)),"")=0,"",IFERROR(INDEX(H73:H109,MATCH(0,INDEX(COUNTIF($I$2:I72,H73:H109),0,0),0)),""))</f>
        <v/>
      </c>
      <c r="J73" s="204" t="str">
        <f>IF(IFERROR(INDEX(I73:I109,MATCH(0,INDEX(COUNTIF(J$2:J72,I73:I109),0,0),0)),"")=0,"",IFERROR(INDEX(I73:I109,MATCH(0,INDEX(COUNTIF(J$2:J72,I73:I109),0,0),0)),""))</f>
        <v/>
      </c>
    </row>
    <row r="74" spans="1:10" s="137" customFormat="1" x14ac:dyDescent="0.25">
      <c r="A74" s="185"/>
      <c r="B74" s="136"/>
      <c r="C74" s="136"/>
      <c r="D74" s="194" t="s">
        <v>27</v>
      </c>
      <c r="E74" s="196" t="s">
        <v>85</v>
      </c>
      <c r="F74" s="191"/>
      <c r="G74" s="196"/>
      <c r="H74" s="202"/>
      <c r="I74" s="191" t="str">
        <f>IF(IFERROR(INDEX(H74:H109,MATCH(0,INDEX(COUNTIF($I$2:I73,H74:H109),0,0),0)),"")=0,"",IFERROR(INDEX(H74:H109,MATCH(0,INDEX(COUNTIF($I$2:I73,H74:H109),0,0),0)),""))</f>
        <v/>
      </c>
      <c r="J74" s="204" t="str">
        <f>IF(IFERROR(INDEX(I74:I109,MATCH(0,INDEX(COUNTIF(J$2:J73,I74:I109),0,0),0)),"")=0,"",IFERROR(INDEX(I74:I109,MATCH(0,INDEX(COUNTIF(J$2:J73,I74:I109),0,0),0)),""))</f>
        <v/>
      </c>
    </row>
    <row r="75" spans="1:10" s="137" customFormat="1" x14ac:dyDescent="0.25">
      <c r="A75" s="185"/>
      <c r="B75" s="136"/>
      <c r="C75" s="136"/>
      <c r="D75" s="194" t="s">
        <v>27</v>
      </c>
      <c r="E75" s="196" t="s">
        <v>86</v>
      </c>
      <c r="F75" s="191"/>
      <c r="G75" s="196"/>
      <c r="H75" s="202"/>
      <c r="I75" s="191" t="str">
        <f>IF(IFERROR(INDEX(H75:H109,MATCH(0,INDEX(COUNTIF($I$2:I74,H75:H109),0,0),0)),"")=0,"",IFERROR(INDEX(H75:H109,MATCH(0,INDEX(COUNTIF($I$2:I74,H75:H109),0,0),0)),""))</f>
        <v/>
      </c>
      <c r="J75" s="204" t="str">
        <f>IF(IFERROR(INDEX(I75:I109,MATCH(0,INDEX(COUNTIF(J$2:J74,I75:I109),0,0),0)),"")=0,"",IFERROR(INDEX(I75:I109,MATCH(0,INDEX(COUNTIF(J$2:J74,I75:I109),0,0),0)),""))</f>
        <v/>
      </c>
    </row>
    <row r="76" spans="1:10" s="137" customFormat="1" x14ac:dyDescent="0.25">
      <c r="A76" s="185"/>
      <c r="B76" s="136"/>
      <c r="C76" s="136"/>
      <c r="D76" s="194" t="s">
        <v>27</v>
      </c>
      <c r="E76" s="196"/>
      <c r="F76" s="191"/>
      <c r="G76" s="196"/>
      <c r="H76" s="202"/>
      <c r="I76" s="191" t="str">
        <f>IF(IFERROR(INDEX(H76:H109,MATCH(0,INDEX(COUNTIF($I$2:I75,H76:H109),0,0),0)),"")=0,"",IFERROR(INDEX(H76:H109,MATCH(0,INDEX(COUNTIF($I$2:I75,H76:H109),0,0),0)),""))</f>
        <v/>
      </c>
      <c r="J76" s="204" t="str">
        <f>IF(IFERROR(INDEX(I76:I109,MATCH(0,INDEX(COUNTIF(J$2:J75,I76:I109),0,0),0)),"")=0,"",IFERROR(INDEX(I76:I109,MATCH(0,INDEX(COUNTIF(J$2:J75,I76:I109),0,0),0)),""))</f>
        <v/>
      </c>
    </row>
    <row r="77" spans="1:10" s="137" customFormat="1" x14ac:dyDescent="0.25">
      <c r="A77" s="185"/>
      <c r="B77" s="136"/>
      <c r="C77" s="136"/>
      <c r="D77" s="194" t="s">
        <v>25</v>
      </c>
      <c r="E77" s="196" t="s">
        <v>87</v>
      </c>
      <c r="F77" s="191" t="s">
        <v>119</v>
      </c>
      <c r="G77" s="196"/>
      <c r="H77" s="202"/>
      <c r="I77" s="191" t="str">
        <f>IF(IFERROR(INDEX(H77:H109,MATCH(0,INDEX(COUNTIF($I$2:I76,H77:H109),0,0),0)),"")=0,"",IFERROR(INDEX(H77:H109,MATCH(0,INDEX(COUNTIF($I$2:I76,H77:H109),0,0),0)),""))</f>
        <v/>
      </c>
      <c r="J77" s="204" t="str">
        <f>IF(IFERROR(INDEX(I77:I109,MATCH(0,INDEX(COUNTIF(J$2:J76,I77:I109),0,0),0)),"")=0,"",IFERROR(INDEX(I77:I109,MATCH(0,INDEX(COUNTIF(J$2:J76,I77:I109),0,0),0)),""))</f>
        <v/>
      </c>
    </row>
    <row r="78" spans="1:10" s="137" customFormat="1" x14ac:dyDescent="0.25">
      <c r="A78" s="185"/>
      <c r="B78" s="136"/>
      <c r="C78" s="136"/>
      <c r="D78" s="194" t="s">
        <v>25</v>
      </c>
      <c r="E78" s="196" t="s">
        <v>87</v>
      </c>
      <c r="F78" s="191" t="s">
        <v>120</v>
      </c>
      <c r="G78" s="196"/>
      <c r="H78" s="202"/>
      <c r="I78" s="191" t="str">
        <f>IF(IFERROR(INDEX(H78:H109,MATCH(0,INDEX(COUNTIF($I$2:I77,H78:H109),0,0),0)),"")=0,"",IFERROR(INDEX(H78:H109,MATCH(0,INDEX(COUNTIF($I$2:I77,H78:H109),0,0),0)),""))</f>
        <v/>
      </c>
      <c r="J78" s="204" t="str">
        <f>IF(IFERROR(INDEX(I78:I109,MATCH(0,INDEX(COUNTIF(J$2:J77,I78:I109),0,0),0)),"")=0,"",IFERROR(INDEX(I78:I109,MATCH(0,INDEX(COUNTIF(J$2:J77,I78:I109),0,0),0)),""))</f>
        <v/>
      </c>
    </row>
    <row r="79" spans="1:10" s="137" customFormat="1" x14ac:dyDescent="0.25">
      <c r="A79" s="185"/>
      <c r="B79" s="136"/>
      <c r="C79" s="136"/>
      <c r="D79" s="194" t="s">
        <v>25</v>
      </c>
      <c r="E79" s="196" t="s">
        <v>89</v>
      </c>
      <c r="F79" s="191" t="s">
        <v>119</v>
      </c>
      <c r="G79" s="196"/>
      <c r="H79" s="202"/>
      <c r="I79" s="191" t="str">
        <f>IF(IFERROR(INDEX(H79:H109,MATCH(0,INDEX(COUNTIF($I$2:I78,H79:H109),0,0),0)),"")=0,"",IFERROR(INDEX(H79:H109,MATCH(0,INDEX(COUNTIF($I$2:I78,H79:H109),0,0),0)),""))</f>
        <v/>
      </c>
      <c r="J79" s="204" t="str">
        <f>IF(IFERROR(INDEX(I79:I109,MATCH(0,INDEX(COUNTIF(J$2:J78,I79:I109),0,0),0)),"")=0,"",IFERROR(INDEX(I79:I109,MATCH(0,INDEX(COUNTIF(J$2:J78,I79:I109),0,0),0)),""))</f>
        <v/>
      </c>
    </row>
    <row r="80" spans="1:10" s="137" customFormat="1" x14ac:dyDescent="0.25">
      <c r="A80" s="185"/>
      <c r="B80" s="136"/>
      <c r="C80" s="136"/>
      <c r="D80" s="194" t="s">
        <v>25</v>
      </c>
      <c r="E80" s="196" t="s">
        <v>89</v>
      </c>
      <c r="F80" s="191" t="s">
        <v>120</v>
      </c>
      <c r="G80" s="196"/>
      <c r="H80" s="202"/>
      <c r="I80" s="191" t="str">
        <f>IF(IFERROR(INDEX(H80:H109,MATCH(0,INDEX(COUNTIF($I$2:I79,H80:H109),0,0),0)),"")=0,"",IFERROR(INDEX(H80:H109,MATCH(0,INDEX(COUNTIF($I$2:I79,H80:H109),0,0),0)),""))</f>
        <v/>
      </c>
      <c r="J80" s="204" t="str">
        <f>IF(IFERROR(INDEX(I80:I109,MATCH(0,INDEX(COUNTIF(J$2:J79,I80:I109),0,0),0)),"")=0,"",IFERROR(INDEX(I80:I109,MATCH(0,INDEX(COUNTIF(J$2:J79,I80:I109),0,0),0)),""))</f>
        <v/>
      </c>
    </row>
    <row r="81" spans="1:10" s="137" customFormat="1" x14ac:dyDescent="0.25">
      <c r="A81" s="185"/>
      <c r="B81" s="136"/>
      <c r="C81" s="136"/>
      <c r="D81" s="194" t="s">
        <v>25</v>
      </c>
      <c r="E81" s="196" t="s">
        <v>88</v>
      </c>
      <c r="F81" s="191" t="s">
        <v>119</v>
      </c>
      <c r="G81" s="196"/>
      <c r="H81" s="202"/>
      <c r="I81" s="191" t="str">
        <f>IF(IFERROR(INDEX(H81:H109,MATCH(0,INDEX(COUNTIF($I$2:I79,H81:H109),0,0),0)),"")=0,"",IFERROR(INDEX(H81:H109,MATCH(0,INDEX(COUNTIF($I$2:I79,H81:H109),0,0),0)),""))</f>
        <v/>
      </c>
      <c r="J81" s="204" t="str">
        <f>IF(IFERROR(INDEX(I81:I109,MATCH(0,INDEX(COUNTIF(J$2:J80,I81:I109),0,0),0)),"")=0,"",IFERROR(INDEX(I81:I109,MATCH(0,INDEX(COUNTIF(J$2:J80,I81:I109),0,0),0)),""))</f>
        <v/>
      </c>
    </row>
    <row r="82" spans="1:10" s="137" customFormat="1" x14ac:dyDescent="0.25">
      <c r="A82" s="185"/>
      <c r="B82" s="136"/>
      <c r="C82" s="136"/>
      <c r="D82" s="194" t="s">
        <v>25</v>
      </c>
      <c r="E82" s="196" t="s">
        <v>88</v>
      </c>
      <c r="F82" s="191" t="s">
        <v>120</v>
      </c>
      <c r="G82" s="196"/>
      <c r="H82" s="202"/>
      <c r="I82" s="191" t="str">
        <f>IF(IFERROR(INDEX(H82:H109,MATCH(0,INDEX(COUNTIF($I$2:I80,H82:H109),0,0),0)),"")=0,"",IFERROR(INDEX(H82:H109,MATCH(0,INDEX(COUNTIF($I$2:I80,H82:H109),0,0),0)),""))</f>
        <v/>
      </c>
      <c r="J82" s="204" t="str">
        <f>IF(IFERROR(INDEX(I82:I109,MATCH(0,INDEX(COUNTIF(J$2:J81,I82:I109),0,0),0)),"")=0,"",IFERROR(INDEX(I82:I109,MATCH(0,INDEX(COUNTIF(J$2:J81,I82:I109),0,0),0)),""))</f>
        <v/>
      </c>
    </row>
    <row r="83" spans="1:10" s="137" customFormat="1" x14ac:dyDescent="0.25">
      <c r="A83" s="185"/>
      <c r="B83" s="136"/>
      <c r="C83" s="136"/>
      <c r="D83" s="194" t="s">
        <v>76</v>
      </c>
      <c r="E83" s="196" t="s">
        <v>117</v>
      </c>
      <c r="F83" s="191" t="s">
        <v>121</v>
      </c>
      <c r="G83" s="196"/>
      <c r="H83" s="202"/>
      <c r="I83" s="191" t="str">
        <f>IF(IFERROR(INDEX(H83:H109,MATCH(0,INDEX(COUNTIF($I$2:I81,H83:H109),0,0),0)),"")=0,"",IFERROR(INDEX(H83:H109,MATCH(0,INDEX(COUNTIF($I$2:I81,H83:H109),0,0),0)),""))</f>
        <v/>
      </c>
      <c r="J83" s="204" t="str">
        <f>IF(IFERROR(INDEX(I83:I109,MATCH(0,INDEX(COUNTIF(J$2:J82,I83:I109),0,0),0)),"")=0,"",IFERROR(INDEX(I83:I109,MATCH(0,INDEX(COUNTIF(J$2:J82,I83:I109),0,0),0)),""))</f>
        <v/>
      </c>
    </row>
    <row r="84" spans="1:10" s="137" customFormat="1" x14ac:dyDescent="0.25">
      <c r="A84" s="185"/>
      <c r="B84" s="136"/>
      <c r="C84" s="136"/>
      <c r="D84" s="194" t="s">
        <v>76</v>
      </c>
      <c r="E84" s="196" t="s">
        <v>117</v>
      </c>
      <c r="F84" s="191" t="s">
        <v>122</v>
      </c>
      <c r="G84" s="196"/>
      <c r="H84" s="202"/>
      <c r="I84" s="191" t="str">
        <f>IF(IFERROR(INDEX(H84:H109,MATCH(0,INDEX(COUNTIF($I$2:I81,H84:H109),0,0),0)),"")=0,"",IFERROR(INDEX(H84:H109,MATCH(0,INDEX(COUNTIF($I$2:I81,H84:H109),0,0),0)),""))</f>
        <v/>
      </c>
      <c r="J84" s="204" t="str">
        <f>IF(IFERROR(INDEX(I84:I109,MATCH(0,INDEX(COUNTIF(J$2:J83,I84:I109),0,0),0)),"")=0,"",IFERROR(INDEX(I84:I109,MATCH(0,INDEX(COUNTIF(J$2:J83,I84:I109),0,0),0)),""))</f>
        <v/>
      </c>
    </row>
    <row r="85" spans="1:10" s="137" customFormat="1" x14ac:dyDescent="0.25">
      <c r="A85" s="185"/>
      <c r="B85" s="136"/>
      <c r="C85" s="136"/>
      <c r="D85" s="194" t="s">
        <v>76</v>
      </c>
      <c r="E85" s="196" t="s">
        <v>117</v>
      </c>
      <c r="F85" s="191" t="s">
        <v>123</v>
      </c>
      <c r="G85" s="196"/>
      <c r="H85" s="202"/>
      <c r="I85" s="191" t="str">
        <f>IF(IFERROR(INDEX(H85:H109,MATCH(0,INDEX(COUNTIF($I$2:I82,H85:H109),0,0),0)),"")=0,"",IFERROR(INDEX(H85:H109,MATCH(0,INDEX(COUNTIF($I$2:I82,H85:H109),0,0),0)),""))</f>
        <v/>
      </c>
      <c r="J85" s="204" t="str">
        <f>IF(IFERROR(INDEX(I85:I109,MATCH(0,INDEX(COUNTIF(J$2:J84,I85:I109),0,0),0)),"")=0,"",IFERROR(INDEX(I85:I109,MATCH(0,INDEX(COUNTIF(J$2:J84,I85:I109),0,0),0)),""))</f>
        <v/>
      </c>
    </row>
    <row r="86" spans="1:10" s="137" customFormat="1" x14ac:dyDescent="0.25">
      <c r="A86" s="185"/>
      <c r="B86" s="136"/>
      <c r="C86" s="136"/>
      <c r="D86" s="194" t="s">
        <v>76</v>
      </c>
      <c r="E86" s="196" t="s">
        <v>118</v>
      </c>
      <c r="F86" s="191" t="s">
        <v>124</v>
      </c>
      <c r="G86" s="196"/>
      <c r="H86" s="202"/>
      <c r="I86" s="191" t="str">
        <f>IF(IFERROR(INDEX(H86:H109,MATCH(0,INDEX(COUNTIF($I$2:I84,H86:H109),0,0),0)),"")=0,"",IFERROR(INDEX(H86:H109,MATCH(0,INDEX(COUNTIF($I$2:I84,H86:H109),0,0),0)),""))</f>
        <v/>
      </c>
      <c r="J86" s="204" t="str">
        <f>IF(IFERROR(INDEX(I86:I109,MATCH(0,INDEX(COUNTIF(J$2:J85,I86:I109),0,0),0)),"")=0,"",IFERROR(INDEX(I86:I109,MATCH(0,INDEX(COUNTIF(J$2:J85,I86:I109),0,0),0)),""))</f>
        <v/>
      </c>
    </row>
    <row r="87" spans="1:10" s="137" customFormat="1" x14ac:dyDescent="0.25">
      <c r="A87" s="185"/>
      <c r="B87" s="136"/>
      <c r="C87" s="136"/>
      <c r="D87" s="194" t="s">
        <v>76</v>
      </c>
      <c r="E87" s="196" t="s">
        <v>118</v>
      </c>
      <c r="F87" s="191" t="s">
        <v>125</v>
      </c>
      <c r="G87" s="196"/>
      <c r="H87" s="202"/>
      <c r="I87" s="191" t="str">
        <f>IF(IFERROR(INDEX(H87:H109,MATCH(0,INDEX(COUNTIF($I$2:I85,H87:H109),0,0),0)),"")=0,"",IFERROR(INDEX(H87:H109,MATCH(0,INDEX(COUNTIF($I$2:I85,H87:H109),0,0),0)),""))</f>
        <v/>
      </c>
      <c r="J87" s="204" t="str">
        <f>IF(IFERROR(INDEX(I87:I109,MATCH(0,INDEX(COUNTIF(J$2:J86,I87:I109),0,0),0)),"")=0,"",IFERROR(INDEX(I87:I109,MATCH(0,INDEX(COUNTIF(J$2:J86,I87:I109),0,0),0)),""))</f>
        <v/>
      </c>
    </row>
    <row r="88" spans="1:10" s="137" customFormat="1" x14ac:dyDescent="0.25">
      <c r="A88" s="185"/>
      <c r="B88" s="136"/>
      <c r="C88" s="136"/>
      <c r="D88" s="194" t="s">
        <v>76</v>
      </c>
      <c r="E88" s="196" t="s">
        <v>126</v>
      </c>
      <c r="F88" s="191" t="s">
        <v>127</v>
      </c>
      <c r="G88" s="196"/>
      <c r="H88" s="202"/>
      <c r="I88" s="191" t="str">
        <f>IF(IFERROR(INDEX(H88:H109,MATCH(0,INDEX(COUNTIF($I$2:I87,H88:H109),0,0),0)),"")=0,"",IFERROR(INDEX(H88:H109,MATCH(0,INDEX(COUNTIF($I$2:I87,H88:H109),0,0),0)),""))</f>
        <v/>
      </c>
      <c r="J88" s="204" t="str">
        <f>IF(IFERROR(INDEX(I88:I109,MATCH(0,INDEX(COUNTIF(J$2:J87,I88:I109),0,0),0)),"")=0,"",IFERROR(INDEX(I88:I109,MATCH(0,INDEX(COUNTIF(J$2:J87,I88:I109),0,0),0)),""))</f>
        <v/>
      </c>
    </row>
    <row r="89" spans="1:10" s="137" customFormat="1" x14ac:dyDescent="0.25">
      <c r="A89" s="185"/>
      <c r="B89" s="136"/>
      <c r="C89" s="136"/>
      <c r="D89" s="194" t="s">
        <v>76</v>
      </c>
      <c r="E89" s="196"/>
      <c r="F89" s="191"/>
      <c r="G89" s="196"/>
      <c r="H89" s="202"/>
      <c r="I89" s="191" t="str">
        <f>IF(IFERROR(INDEX(H89:H109,MATCH(0,INDEX(COUNTIF($I$2:I88,H89:H109),0,0),0)),"")=0,"",IFERROR(INDEX(H89:H109,MATCH(0,INDEX(COUNTIF($I$2:I88,H89:H109),0,0),0)),""))</f>
        <v/>
      </c>
      <c r="J89" s="204" t="str">
        <f>IF(IFERROR(INDEX(I89:I109,MATCH(0,INDEX(COUNTIF(J$2:J88,I89:I109),0,0),0)),"")=0,"",IFERROR(INDEX(I89:I109,MATCH(0,INDEX(COUNTIF(J$2:J88,I89:I109),0,0),0)),""))</f>
        <v/>
      </c>
    </row>
    <row r="90" spans="1:10" s="137" customFormat="1" x14ac:dyDescent="0.25">
      <c r="A90" s="185"/>
      <c r="B90" s="136"/>
      <c r="C90" s="136"/>
      <c r="D90" s="194" t="s">
        <v>76</v>
      </c>
      <c r="E90" s="196"/>
      <c r="F90" s="191"/>
      <c r="G90" s="196"/>
      <c r="H90" s="202"/>
      <c r="I90" s="191" t="str">
        <f>IF(IFERROR(INDEX(H90:H109,MATCH(0,INDEX(COUNTIF($I$2:I89,H90:H109),0,0),0)),"")=0,"",IFERROR(INDEX(H90:H109,MATCH(0,INDEX(COUNTIF($I$2:I89,H90:H109),0,0),0)),""))</f>
        <v/>
      </c>
      <c r="J90" s="204" t="str">
        <f>IF(IFERROR(INDEX(I90:I109,MATCH(0,INDEX(COUNTIF(J$2:J89,I90:I109),0,0),0)),"")=0,"",IFERROR(INDEX(I90:I109,MATCH(0,INDEX(COUNTIF(J$2:J89,I90:I109),0,0),0)),""))</f>
        <v/>
      </c>
    </row>
    <row r="91" spans="1:10" s="137" customFormat="1" x14ac:dyDescent="0.25">
      <c r="A91" s="185"/>
      <c r="B91" s="136"/>
      <c r="C91" s="136"/>
      <c r="D91" s="194" t="s">
        <v>76</v>
      </c>
      <c r="E91" s="196"/>
      <c r="F91" s="191"/>
      <c r="G91" s="196"/>
      <c r="H91" s="202"/>
      <c r="I91" s="191" t="str">
        <f>IF(IFERROR(INDEX(H91:H109,MATCH(0,INDEX(COUNTIF($I$2:I90,H91:H109),0,0),0)),"")=0,"",IFERROR(INDEX(H91:H109,MATCH(0,INDEX(COUNTIF($I$2:I90,H91:H109),0,0),0)),""))</f>
        <v/>
      </c>
      <c r="J91" s="204" t="str">
        <f>IF(IFERROR(INDEX(I91:I109,MATCH(0,INDEX(COUNTIF(J$2:J90,I91:I109),0,0),0)),"")=0,"",IFERROR(INDEX(I91:I109,MATCH(0,INDEX(COUNTIF(J$2:J90,I91:I109),0,0),0)),""))</f>
        <v/>
      </c>
    </row>
    <row r="92" spans="1:10" s="137" customFormat="1" x14ac:dyDescent="0.25">
      <c r="A92" s="185"/>
      <c r="B92" s="136"/>
      <c r="C92" s="136"/>
      <c r="D92" s="194" t="s">
        <v>76</v>
      </c>
      <c r="E92" s="196"/>
      <c r="F92" s="191"/>
      <c r="G92" s="196"/>
      <c r="H92" s="202"/>
      <c r="I92" s="191" t="str">
        <f>IF(IFERROR(INDEX(H92:H109,MATCH(0,INDEX(COUNTIF($I$2:I91,H92:H109),0,0),0)),"")=0,"",IFERROR(INDEX(H92:H109,MATCH(0,INDEX(COUNTIF($I$2:I91,H92:H109),0,0),0)),""))</f>
        <v/>
      </c>
      <c r="J92" s="204" t="str">
        <f>IF(IFERROR(INDEX(I92:I109,MATCH(0,INDEX(COUNTIF(J$2:J91,I92:I109),0,0),0)),"")=0,"",IFERROR(INDEX(I92:I109,MATCH(0,INDEX(COUNTIF(J$2:J91,I92:I109),0,0),0)),""))</f>
        <v/>
      </c>
    </row>
    <row r="93" spans="1:10" s="137" customFormat="1" x14ac:dyDescent="0.25">
      <c r="A93" s="185"/>
      <c r="B93" s="136"/>
      <c r="C93" s="136"/>
      <c r="D93" s="194" t="s">
        <v>76</v>
      </c>
      <c r="E93" s="196"/>
      <c r="F93" s="191"/>
      <c r="G93" s="196"/>
      <c r="H93" s="202"/>
      <c r="I93" s="191" t="str">
        <f>IF(IFERROR(INDEX(H93:H109,MATCH(0,INDEX(COUNTIF($I$2:I92,H93:H109),0,0),0)),"")=0,"",IFERROR(INDEX(H93:H109,MATCH(0,INDEX(COUNTIF($I$2:I92,H93:H109),0,0),0)),""))</f>
        <v/>
      </c>
      <c r="J93" s="204" t="str">
        <f>IF(IFERROR(INDEX(I93:I109,MATCH(0,INDEX(COUNTIF(J$2:J92,I93:I109),0,0),0)),"")=0,"",IFERROR(INDEX(I93:I109,MATCH(0,INDEX(COUNTIF(J$2:J92,I93:I109),0,0),0)),""))</f>
        <v/>
      </c>
    </row>
    <row r="94" spans="1:10" s="137" customFormat="1" x14ac:dyDescent="0.25">
      <c r="A94" s="185"/>
      <c r="B94" s="136"/>
      <c r="C94" s="136"/>
      <c r="D94" s="194" t="s">
        <v>102</v>
      </c>
      <c r="E94" s="196" t="s">
        <v>103</v>
      </c>
      <c r="F94" s="191" t="s">
        <v>105</v>
      </c>
      <c r="G94" s="196"/>
      <c r="H94" s="202"/>
      <c r="I94" s="191" t="str">
        <f>IF(IFERROR(INDEX(H94:H109,MATCH(0,INDEX(COUNTIF($I$2:I93,H94:H109),0,0),0)),"")=0,"",IFERROR(INDEX(H94:H109,MATCH(0,INDEX(COUNTIF($I$2:I93,H94:H109),0,0),0)),""))</f>
        <v/>
      </c>
      <c r="J94" s="204" t="str">
        <f>IF(IFERROR(INDEX(I94:I109,MATCH(0,INDEX(COUNTIF(J$2:J93,I94:I109),0,0),0)),"")=0,"",IFERROR(INDEX(I94:I109,MATCH(0,INDEX(COUNTIF(J$2:J93,I94:I109),0,0),0)),""))</f>
        <v/>
      </c>
    </row>
    <row r="95" spans="1:10" s="137" customFormat="1" x14ac:dyDescent="0.25">
      <c r="A95" s="185"/>
      <c r="B95" s="136"/>
      <c r="C95" s="136"/>
      <c r="D95" s="194" t="s">
        <v>102</v>
      </c>
      <c r="E95" s="196" t="s">
        <v>103</v>
      </c>
      <c r="F95" s="191" t="s">
        <v>109</v>
      </c>
      <c r="G95" s="196"/>
      <c r="H95" s="202"/>
      <c r="I95" s="191" t="str">
        <f>IF(IFERROR(INDEX(H95:H109,MATCH(0,INDEX(COUNTIF($I$2:I94,H95:H109),0,0),0)),"")=0,"",IFERROR(INDEX(H95:H109,MATCH(0,INDEX(COUNTIF($I$2:I94,H95:H109),0,0),0)),""))</f>
        <v/>
      </c>
      <c r="J95" s="204" t="str">
        <f>IF(IFERROR(INDEX(I95:I109,MATCH(0,INDEX(COUNTIF(J$2:J94,I95:I109),0,0),0)),"")=0,"",IFERROR(INDEX(I95:I109,MATCH(0,INDEX(COUNTIF(J$2:J94,I95:I109),0,0),0)),""))</f>
        <v/>
      </c>
    </row>
    <row r="96" spans="1:10" s="137" customFormat="1" x14ac:dyDescent="0.25">
      <c r="A96" s="185"/>
      <c r="B96" s="136"/>
      <c r="C96" s="136"/>
      <c r="D96" s="194" t="s">
        <v>102</v>
      </c>
      <c r="E96" s="196" t="s">
        <v>103</v>
      </c>
      <c r="F96" s="191" t="s">
        <v>106</v>
      </c>
      <c r="G96" s="196"/>
      <c r="H96" s="202"/>
      <c r="I96" s="191" t="str">
        <f>IF(IFERROR(INDEX(H96:H109,MATCH(0,INDEX(COUNTIF($I$2:I94,H96:H109),0,0),0)),"")=0,"",IFERROR(INDEX(H96:H109,MATCH(0,INDEX(COUNTIF($I$2:I94,H96:H109),0,0),0)),""))</f>
        <v/>
      </c>
      <c r="J96" s="204" t="str">
        <f>IF(IFERROR(INDEX(I96:I109,MATCH(0,INDEX(COUNTIF(J$2:J95,I96:I109),0,0),0)),"")=0,"",IFERROR(INDEX(I96:I109,MATCH(0,INDEX(COUNTIF(J$2:J95,I96:I109),0,0),0)),""))</f>
        <v/>
      </c>
    </row>
    <row r="97" spans="1:10" s="137" customFormat="1" x14ac:dyDescent="0.25">
      <c r="A97" s="185"/>
      <c r="B97" s="136"/>
      <c r="C97" s="136"/>
      <c r="D97" s="194" t="s">
        <v>102</v>
      </c>
      <c r="E97" s="196" t="s">
        <v>103</v>
      </c>
      <c r="F97" s="191" t="s">
        <v>130</v>
      </c>
      <c r="G97" s="196"/>
      <c r="H97" s="202"/>
      <c r="I97" s="191" t="str">
        <f>IF(IFERROR(INDEX(H97:H109,MATCH(0,INDEX(COUNTIF($I$2:I95,H97:H109),0,0),0)),"")=0,"",IFERROR(INDEX(H97:H109,MATCH(0,INDEX(COUNTIF($I$2:I95,H97:H109),0,0),0)),""))</f>
        <v/>
      </c>
      <c r="J97" s="204" t="str">
        <f>IF(IFERROR(INDEX(I97:I109,MATCH(0,INDEX(COUNTIF(J$2:J96,I97:I109),0,0),0)),"")=0,"",IFERROR(INDEX(I97:I109,MATCH(0,INDEX(COUNTIF(J$2:J96,I97:I109),0,0),0)),""))</f>
        <v/>
      </c>
    </row>
    <row r="98" spans="1:10" s="137" customFormat="1" x14ac:dyDescent="0.25">
      <c r="A98" s="185"/>
      <c r="B98" s="136"/>
      <c r="C98" s="136"/>
      <c r="D98" s="194" t="s">
        <v>102</v>
      </c>
      <c r="E98" s="196" t="s">
        <v>103</v>
      </c>
      <c r="F98" s="191" t="s">
        <v>107</v>
      </c>
      <c r="G98" s="196"/>
      <c r="H98" s="202"/>
      <c r="I98" s="191" t="str">
        <f>IF(IFERROR(INDEX(H98:H109,MATCH(0,INDEX(COUNTIF($I$2:I97,H98:H109),0,0),0)),"")=0,"",IFERROR(INDEX(H98:H109,MATCH(0,INDEX(COUNTIF($I$2:I97,H98:H109),0,0),0)),""))</f>
        <v/>
      </c>
      <c r="J98" s="204" t="str">
        <f>IF(IFERROR(INDEX(I98:I109,MATCH(0,INDEX(COUNTIF(J$2:J97,I98:I109),0,0),0)),"")=0,"",IFERROR(INDEX(I98:I109,MATCH(0,INDEX(COUNTIF(J$2:J97,I98:I109),0,0),0)),""))</f>
        <v/>
      </c>
    </row>
    <row r="99" spans="1:10" s="137" customFormat="1" x14ac:dyDescent="0.25">
      <c r="A99" s="185"/>
      <c r="B99" s="136"/>
      <c r="C99" s="136"/>
      <c r="D99" s="194" t="s">
        <v>102</v>
      </c>
      <c r="E99" s="196" t="s">
        <v>104</v>
      </c>
      <c r="F99" s="191" t="s">
        <v>108</v>
      </c>
      <c r="G99" s="196"/>
      <c r="H99" s="202"/>
      <c r="I99" s="191" t="str">
        <f>IF(IFERROR(INDEX(H99:H109,MATCH(0,INDEX(COUNTIF($I$2:I98,H99:H109),0,0),0)),"")=0,"",IFERROR(INDEX(H99:H109,MATCH(0,INDEX(COUNTIF($I$2:I98,H99:H109),0,0),0)),""))</f>
        <v/>
      </c>
      <c r="J99" s="204" t="str">
        <f>IF(IFERROR(INDEX(I99:I109,MATCH(0,INDEX(COUNTIF(J$2:J98,I99:I109),0,0),0)),"")=0,"",IFERROR(INDEX(I99:I109,MATCH(0,INDEX(COUNTIF(J$2:J98,I99:I109),0,0),0)),""))</f>
        <v/>
      </c>
    </row>
    <row r="100" spans="1:10" s="137" customFormat="1" x14ac:dyDescent="0.25">
      <c r="A100" s="185"/>
      <c r="B100" s="136"/>
      <c r="C100" s="136"/>
      <c r="D100" s="194" t="s">
        <v>102</v>
      </c>
      <c r="E100" s="196" t="s">
        <v>104</v>
      </c>
      <c r="F100" s="191" t="s">
        <v>110</v>
      </c>
      <c r="G100" s="196"/>
      <c r="H100" s="202"/>
      <c r="I100" s="191" t="str">
        <f>IF(IFERROR(INDEX(H100:H109,MATCH(0,INDEX(COUNTIF($I$2:I99,H100:H109),0,0),0)),"")=0,"",IFERROR(INDEX(H100:H109,MATCH(0,INDEX(COUNTIF($I$2:I99,H100:H109),0,0),0)),""))</f>
        <v/>
      </c>
      <c r="J100" s="204" t="str">
        <f>IF(IFERROR(INDEX(I100:I109,MATCH(0,INDEX(COUNTIF(J$2:J99,I100:I109),0,0),0)),"")=0,"",IFERROR(INDEX(I100:I109,MATCH(0,INDEX(COUNTIF(J$2:J99,I100:I109),0,0),0)),""))</f>
        <v/>
      </c>
    </row>
    <row r="101" spans="1:10" s="137" customFormat="1" x14ac:dyDescent="0.25">
      <c r="A101" s="185"/>
      <c r="B101" s="136"/>
      <c r="C101" s="136"/>
      <c r="D101" s="194"/>
      <c r="E101" s="196"/>
      <c r="F101" s="191"/>
      <c r="G101" s="196"/>
      <c r="H101" s="202"/>
      <c r="I101" s="196"/>
      <c r="J101" s="204"/>
    </row>
    <row r="102" spans="1:10" s="137" customFormat="1" x14ac:dyDescent="0.25">
      <c r="A102" s="185"/>
      <c r="B102" s="136"/>
      <c r="C102" s="136"/>
      <c r="D102" s="194"/>
      <c r="E102" s="196"/>
      <c r="F102" s="191"/>
      <c r="G102" s="196"/>
      <c r="H102" s="202"/>
      <c r="I102" s="196"/>
      <c r="J102" s="204"/>
    </row>
    <row r="103" spans="1:10" s="137" customFormat="1" x14ac:dyDescent="0.25">
      <c r="A103" s="185"/>
      <c r="B103" s="136"/>
      <c r="C103" s="136"/>
      <c r="D103" s="194"/>
      <c r="E103" s="196"/>
      <c r="F103" s="191"/>
      <c r="G103" s="196"/>
      <c r="H103" s="202"/>
      <c r="I103" s="196"/>
      <c r="J103" s="204"/>
    </row>
    <row r="104" spans="1:10" s="137" customFormat="1" x14ac:dyDescent="0.25">
      <c r="A104" s="185"/>
      <c r="B104" s="136"/>
      <c r="C104" s="136"/>
      <c r="D104" s="194"/>
      <c r="E104" s="196"/>
      <c r="F104" s="191"/>
      <c r="G104" s="196"/>
      <c r="H104" s="202"/>
      <c r="I104" s="196"/>
      <c r="J104" s="204"/>
    </row>
    <row r="105" spans="1:10" s="137" customFormat="1" x14ac:dyDescent="0.25">
      <c r="A105" s="185"/>
      <c r="B105" s="136"/>
      <c r="C105" s="136"/>
      <c r="D105" s="194"/>
      <c r="E105" s="196"/>
      <c r="F105" s="191"/>
      <c r="G105" s="196"/>
      <c r="H105" s="202"/>
      <c r="I105" s="196"/>
      <c r="J105" s="204"/>
    </row>
    <row r="106" spans="1:10" s="137" customFormat="1" x14ac:dyDescent="0.25">
      <c r="A106" s="185"/>
      <c r="B106" s="136"/>
      <c r="C106" s="136"/>
      <c r="D106" s="194"/>
      <c r="E106" s="196"/>
      <c r="F106" s="191"/>
      <c r="G106" s="196"/>
      <c r="H106" s="202"/>
      <c r="I106" s="196"/>
      <c r="J106" s="204"/>
    </row>
    <row r="107" spans="1:10" s="137" customFormat="1" x14ac:dyDescent="0.25">
      <c r="A107" s="185"/>
      <c r="B107" s="136"/>
      <c r="C107" s="136"/>
      <c r="D107" s="194"/>
      <c r="E107" s="196"/>
      <c r="F107" s="191"/>
      <c r="G107" s="196"/>
      <c r="H107" s="202"/>
      <c r="I107" s="196"/>
      <c r="J107" s="204"/>
    </row>
    <row r="108" spans="1:10" s="137" customFormat="1" x14ac:dyDescent="0.25">
      <c r="A108" s="185"/>
      <c r="B108" s="136"/>
      <c r="C108" s="136"/>
      <c r="D108" s="194"/>
      <c r="E108" s="196"/>
      <c r="F108" s="191"/>
      <c r="G108" s="196"/>
      <c r="H108" s="202"/>
      <c r="I108" s="196"/>
      <c r="J108" s="204"/>
    </row>
    <row r="109" spans="1:10" s="137" customFormat="1" x14ac:dyDescent="0.25">
      <c r="A109" s="185"/>
      <c r="B109" s="136"/>
      <c r="C109" s="136"/>
      <c r="D109" s="194"/>
      <c r="E109" s="196"/>
      <c r="F109" s="191"/>
      <c r="G109" s="196"/>
      <c r="H109" s="202"/>
      <c r="I109" s="196"/>
      <c r="J109" s="204"/>
    </row>
  </sheetData>
  <sheetProtection selectLockedCells="1"/>
  <autoFilter ref="F3:F100" xr:uid="{D04D733D-F6B9-4545-A9E4-B0245F78CBC7}"/>
  <sortState xmlns:xlrd2="http://schemas.microsoft.com/office/spreadsheetml/2017/richdata2" ref="F2:F80">
    <sortCondition ref="F2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02C200-C50B-4138-A9BD-355DCB25BB28}">
  <sheetPr codeName="Feuil9"/>
  <dimension ref="A1:C15"/>
  <sheetViews>
    <sheetView workbookViewId="0"/>
  </sheetViews>
  <sheetFormatPr baseColWidth="10" defaultRowHeight="15.75" x14ac:dyDescent="0.25"/>
  <cols>
    <col min="1" max="1" width="4.625" customWidth="1"/>
    <col min="2" max="2" width="34.75" customWidth="1"/>
    <col min="3" max="3" width="17.25" customWidth="1"/>
  </cols>
  <sheetData>
    <row r="1" spans="1:3" ht="16.5" thickBot="1" x14ac:dyDescent="0.3">
      <c r="A1" s="138"/>
      <c r="B1" s="138"/>
      <c r="C1" s="173"/>
    </row>
    <row r="2" spans="1:3" ht="45" customHeight="1" x14ac:dyDescent="0.25">
      <c r="A2" s="138"/>
      <c r="B2" s="183"/>
      <c r="C2" s="179"/>
    </row>
    <row r="3" spans="1:3" ht="71.25" customHeight="1" thickBot="1" x14ac:dyDescent="0.3">
      <c r="A3" s="138"/>
      <c r="B3" s="184" t="s">
        <v>147</v>
      </c>
      <c r="C3" s="174"/>
    </row>
    <row r="4" spans="1:3" x14ac:dyDescent="0.25">
      <c r="A4" s="138"/>
      <c r="B4" s="180" t="str">
        <f>IF(IFERROR(INDEX(BdD!D3:D100,MATCH(0,INDEX(COUNTIF(#REF!,BdD!D3:D100),0,0),0)),"")=0,"",IFERROR(INDEX(BdD!D3:D100,MATCH(0,INDEX(COUNTIF(#REF!,BdD!D3:D100),0,0),0)),""))</f>
        <v/>
      </c>
      <c r="C4" s="175"/>
    </row>
    <row r="5" spans="1:3" x14ac:dyDescent="0.25">
      <c r="A5" s="138"/>
      <c r="B5" s="181" t="str">
        <f>IF(IFERROR(INDEX(BdD!D4:D101,MATCH(0,INDEX(COUNTIF($B$4:B4,BdD!D4:D101),0,0),0)),"")=0,"",IFERROR(INDEX(BdD!D4:D101,MATCH(0,INDEX(COUNTIF($B$4:B4,BdD!D4:D101),0,0),0)),""))</f>
        <v>MOTEUR</v>
      </c>
      <c r="C5" s="175"/>
    </row>
    <row r="6" spans="1:3" x14ac:dyDescent="0.25">
      <c r="A6" s="138"/>
      <c r="B6" s="181" t="str">
        <f>IF(IFERROR(INDEX(BdD!D6:D102,MATCH(0,INDEX(COUNTIF($B$4:B5,BdD!D6:D102),0,0),0)),"")=0,"",IFERROR(INDEX(BdD!D6:D102,MATCH(0,INDEX(COUNTIF($B$4:B5,BdD!D6:D102),0,0),0)),""))</f>
        <v>ELECTRICITE</v>
      </c>
      <c r="C6" s="175"/>
    </row>
    <row r="7" spans="1:3" x14ac:dyDescent="0.25">
      <c r="A7" s="138"/>
      <c r="B7" s="181" t="str">
        <f>IF(IFERROR(INDEX(BdD!D7:D103,MATCH(0,INDEX(COUNTIF($B$4:B6,BdD!D7:D103),0,0),0)),"")=0,"",IFERROR(INDEX(BdD!D7:D103,MATCH(0,INDEX(COUNTIF($B$4:B6,BdD!D7:D103),0,0),0)),""))</f>
        <v>HYDRAULIQUE</v>
      </c>
      <c r="C7" s="175"/>
    </row>
    <row r="8" spans="1:3" x14ac:dyDescent="0.25">
      <c r="A8" s="138"/>
      <c r="B8" s="181" t="str">
        <f>IF(IFERROR(INDEX(BdD!D8:D104,MATCH(0,INDEX(COUNTIF($B$4:B7,BdD!D8:D104),0,0),0)),"")=0,"",IFERROR(INDEX(BdD!D8:D104,MATCH(0,INDEX(COUNTIF($B$4:B7,BdD!D8:D104),0,0),0)),""))</f>
        <v>ACASTILLAGE</v>
      </c>
      <c r="C8" s="175"/>
    </row>
    <row r="9" spans="1:3" x14ac:dyDescent="0.25">
      <c r="A9" s="138"/>
      <c r="B9" s="181" t="str">
        <f>IF(IFERROR(INDEX(BdD!D9:D105,MATCH(0,INDEX(COUNTIF($B$4:B8,BdD!D9:D105),0,0),0)),"")=0,"",IFERROR(INDEX(BdD!D9:D105,MATCH(0,INDEX(COUNTIF($B$4:B8,BdD!D9:D105),0,0),0)),""))</f>
        <v>VOILERIE</v>
      </c>
      <c r="C9" s="175"/>
    </row>
    <row r="10" spans="1:3" x14ac:dyDescent="0.25">
      <c r="A10" s="138"/>
      <c r="B10" s="181" t="str">
        <f>IF(IFERROR(INDEX(BdD!D10:D106,MATCH(0,INDEX(COUNTIF($B$4:B9,BdD!D10:D106),0,0),0)),"")=0,"",IFERROR(INDEX(BdD!D10:D106,MATCH(0,INDEX(COUNTIF($B$4:B9,BdD!D10:D106),0,0),0)),""))</f>
        <v>CARENNAGE</v>
      </c>
      <c r="C10" s="175"/>
    </row>
    <row r="11" spans="1:3" x14ac:dyDescent="0.25">
      <c r="A11" s="138"/>
      <c r="B11" s="181" t="str">
        <f>IF(IFERROR(INDEX(BdD!D11:D107,MATCH(0,INDEX(COUNTIF($B$4:B10,BdD!D11:D107),0,0),0)),"")=0,"",IFERROR(INDEX(BdD!D11:D107,MATCH(0,INDEX(COUNTIF($B$4:B10,BdD!D11:D107),0,0),0)),""))</f>
        <v>ENTRETIEN DIVERS</v>
      </c>
      <c r="C11" s="175"/>
    </row>
    <row r="12" spans="1:3" x14ac:dyDescent="0.25">
      <c r="A12" s="138"/>
      <c r="B12" s="181" t="str">
        <f>IF(IFERROR(INDEX(BdD!D12:D108,MATCH(0,INDEX(COUNTIF($B$4:B11,BdD!D12:D108),0,0),0)),"")=0,"",IFERROR(INDEX(BdD!D12:D108,MATCH(0,INDEX(COUNTIF($B$4:B11,BdD!D12:D108),0,0),0)),""))</f>
        <v>SECURITE</v>
      </c>
      <c r="C12" s="175"/>
    </row>
    <row r="13" spans="1:3" ht="16.5" thickBot="1" x14ac:dyDescent="0.3">
      <c r="A13" s="138"/>
      <c r="B13" s="182" t="str">
        <f>IF(IFERROR(INDEX(BdD!D28:D109,MATCH(0,INDEX(COUNTIF($B$4:B12,BdD!D28:D109),0,0),0)),"")=0,"",IFERROR(INDEX(BdD!D28:D109,MATCH(0,INDEX(COUNTIF($B$4:B12,BdD!D28:D109),0,0),0)),""))</f>
        <v/>
      </c>
      <c r="C13" s="175"/>
    </row>
    <row r="14" spans="1:3" x14ac:dyDescent="0.25">
      <c r="A14" s="176"/>
      <c r="B14" s="177"/>
      <c r="C14" s="175"/>
    </row>
    <row r="15" spans="1:3" x14ac:dyDescent="0.25">
      <c r="A15" s="176"/>
      <c r="B15" s="178"/>
      <c r="C15" s="17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Carnet_Entretien</vt:lpstr>
      <vt:lpstr>BdD</vt:lpstr>
      <vt:lpstr>LIST_FAMILLES</vt:lpstr>
      <vt:lpstr>FAMILLES</vt:lpstr>
      <vt:lpstr>LISTOBJET</vt:lpstr>
      <vt:lpstr>OBJETS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</dc:creator>
  <cp:lastModifiedBy>Luc</cp:lastModifiedBy>
  <cp:lastPrinted>2020-03-17T12:59:33Z</cp:lastPrinted>
  <dcterms:created xsi:type="dcterms:W3CDTF">2019-03-31T08:21:36Z</dcterms:created>
  <dcterms:modified xsi:type="dcterms:W3CDTF">2020-03-21T09:44:09Z</dcterms:modified>
</cp:coreProperties>
</file>