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0" yWindow="240" windowWidth="19425" windowHeight="7275" activeTab="1"/>
  </bookViews>
  <sheets>
    <sheet name="tarifs" sheetId="4" r:id="rId1"/>
    <sheet name="devis" sheetId="5" r:id="rId2"/>
    <sheet name="param" sheetId="6" r:id="rId3"/>
  </sheets>
  <definedNames>
    <definedName name="abrégé">OFFSET(tarifs!$C$3,,,ROWS(colj))</definedName>
    <definedName name="colb">OFFSET(tarifs!$B$3,,,ROWS(colj))</definedName>
    <definedName name="colj">OFFSET(tarifs!$M$3,,,COUNTIF(tarifs!$M:$M,"&gt;&lt;"))</definedName>
    <definedName name="dept">tarifs!$C$2</definedName>
    <definedName name="Expedition">#REF!</definedName>
    <definedName name="FactureNom">#REF!</definedName>
    <definedName name="liste1">OFFSET(param!$A$2,,,COUNTIF(param!$A:$A,"&gt;&lt;")-1)</definedName>
    <definedName name="NomSociété">#REF!</definedName>
    <definedName name="quantité">tarifs!$G$2:$L$2</definedName>
    <definedName name="RechercheClient">#REF!</definedName>
    <definedName name="SousTotalFacture">#REF!</definedName>
    <definedName name="tarif">OFFSET(tarifs!$G$3:$L$3,,,ROWS(colj))</definedName>
    <definedName name="TauxTVA">#REF!</definedName>
    <definedName name="TVA">#REF!</definedName>
    <definedName name="Versement">#REF!</definedName>
  </definedNames>
  <calcPr calcId="145621"/>
</workbook>
</file>

<file path=xl/calcChain.xml><?xml version="1.0" encoding="utf-8"?>
<calcChain xmlns="http://schemas.openxmlformats.org/spreadsheetml/2006/main">
  <c r="M144" i="4" l="1" a="1"/>
  <c r="M144" i="4" s="1"/>
  <c r="M145" i="4" a="1"/>
  <c r="M145" i="4" s="1"/>
  <c r="M146" i="4" a="1"/>
  <c r="M146" i="4" s="1"/>
  <c r="M147" i="4" a="1"/>
  <c r="M147" i="4" s="1"/>
  <c r="M127" i="4" a="1"/>
  <c r="M127" i="4" s="1"/>
  <c r="M128" i="4" a="1"/>
  <c r="M128" i="4" s="1"/>
  <c r="M129" i="4" a="1"/>
  <c r="M129" i="4" s="1"/>
  <c r="M130" i="4" a="1"/>
  <c r="M130" i="4" s="1"/>
  <c r="M131" i="4" a="1"/>
  <c r="M131" i="4" s="1"/>
  <c r="M132" i="4" a="1"/>
  <c r="M132" i="4" s="1"/>
  <c r="M133" i="4" a="1"/>
  <c r="M133" i="4" s="1"/>
  <c r="M134" i="4" a="1"/>
  <c r="M134" i="4" s="1"/>
  <c r="M135" i="4" a="1"/>
  <c r="M135" i="4" s="1"/>
  <c r="M136" i="4" a="1"/>
  <c r="M136" i="4" s="1"/>
  <c r="M137" i="4" a="1"/>
  <c r="M137" i="4" s="1"/>
  <c r="M138" i="4" a="1"/>
  <c r="M138" i="4" s="1"/>
  <c r="M139" i="4" a="1"/>
  <c r="M139" i="4" s="1"/>
  <c r="M140" i="4" a="1"/>
  <c r="M140" i="4" s="1"/>
  <c r="M141" i="4" a="1"/>
  <c r="M141" i="4" s="1"/>
  <c r="M142" i="4" a="1"/>
  <c r="M142" i="4" s="1"/>
  <c r="M143" i="4" a="1"/>
  <c r="M143" i="4" s="1"/>
  <c r="M64" i="4" l="1" a="1"/>
  <c r="M64" i="4" s="1"/>
  <c r="M65" i="4" a="1"/>
  <c r="M65" i="4" s="1"/>
  <c r="M66" i="4" a="1"/>
  <c r="M66" i="4" s="1"/>
  <c r="M67" i="4" a="1"/>
  <c r="M67" i="4" s="1"/>
  <c r="M68" i="4" a="1"/>
  <c r="M68" i="4" s="1"/>
  <c r="M69" i="4" a="1"/>
  <c r="M69" i="4" s="1"/>
  <c r="M70" i="4" a="1"/>
  <c r="M70" i="4" s="1"/>
  <c r="M71" i="4" a="1"/>
  <c r="M71" i="4" s="1"/>
  <c r="M72" i="4" a="1"/>
  <c r="M72" i="4" s="1"/>
  <c r="M73" i="4" a="1"/>
  <c r="M73" i="4" s="1"/>
  <c r="M74" i="4" a="1"/>
  <c r="M74" i="4" s="1"/>
  <c r="M75" i="4" a="1"/>
  <c r="M75" i="4" s="1"/>
  <c r="M76" i="4" a="1"/>
  <c r="M76" i="4" s="1"/>
  <c r="M77" i="4" a="1"/>
  <c r="M77" i="4" s="1"/>
  <c r="M78" i="4" a="1"/>
  <c r="M78" i="4" s="1"/>
  <c r="M79" i="4" a="1"/>
  <c r="M79" i="4" s="1"/>
  <c r="M80" i="4" a="1"/>
  <c r="M80" i="4" s="1"/>
  <c r="M81" i="4" a="1"/>
  <c r="M81" i="4" s="1"/>
  <c r="M82" i="4" a="1"/>
  <c r="M82" i="4" s="1"/>
  <c r="M83" i="4" a="1"/>
  <c r="M83" i="4" s="1"/>
  <c r="M84" i="4" a="1"/>
  <c r="M84" i="4" s="1"/>
  <c r="M85" i="4" a="1"/>
  <c r="M85" i="4" s="1"/>
  <c r="M86" i="4" a="1"/>
  <c r="M86" i="4" s="1"/>
  <c r="M87" i="4" a="1"/>
  <c r="M87" i="4" s="1"/>
  <c r="M88" i="4" a="1"/>
  <c r="M88" i="4" s="1"/>
  <c r="M89" i="4" a="1"/>
  <c r="M89" i="4" s="1"/>
  <c r="M90" i="4" a="1"/>
  <c r="M90" i="4" s="1"/>
  <c r="M91" i="4" a="1"/>
  <c r="M91" i="4" s="1"/>
  <c r="M92" i="4" a="1"/>
  <c r="M92" i="4" s="1"/>
  <c r="M93" i="4" a="1"/>
  <c r="M93" i="4" s="1"/>
  <c r="M94" i="4" a="1"/>
  <c r="M94" i="4" s="1"/>
  <c r="M95" i="4" a="1"/>
  <c r="M95" i="4" s="1"/>
  <c r="M96" i="4" a="1"/>
  <c r="M96" i="4" s="1"/>
  <c r="M97" i="4" a="1"/>
  <c r="M97" i="4" s="1"/>
  <c r="M98" i="4" a="1"/>
  <c r="M98" i="4" s="1"/>
  <c r="M99" i="4" a="1"/>
  <c r="M99" i="4" s="1"/>
  <c r="M100" i="4" a="1"/>
  <c r="M100" i="4" s="1"/>
  <c r="M101" i="4" a="1"/>
  <c r="M101" i="4" s="1"/>
  <c r="M102" i="4" a="1"/>
  <c r="M102" i="4" s="1"/>
  <c r="M103" i="4" a="1"/>
  <c r="M103" i="4" s="1"/>
  <c r="M104" i="4" a="1"/>
  <c r="M104" i="4" s="1"/>
  <c r="M105" i="4" a="1"/>
  <c r="M105" i="4" s="1"/>
  <c r="M106" i="4" a="1"/>
  <c r="M106" i="4" s="1"/>
  <c r="M107" i="4" a="1"/>
  <c r="M107" i="4" s="1"/>
  <c r="M108" i="4" a="1"/>
  <c r="M108" i="4" s="1"/>
  <c r="M109" i="4" a="1"/>
  <c r="M109" i="4" s="1"/>
  <c r="M110" i="4" a="1"/>
  <c r="M110" i="4" s="1"/>
  <c r="M111" i="4" a="1"/>
  <c r="M111" i="4" s="1"/>
  <c r="M112" i="4" a="1"/>
  <c r="M112" i="4" s="1"/>
  <c r="M113" i="4" a="1"/>
  <c r="M113" i="4" s="1"/>
  <c r="M114" i="4" a="1"/>
  <c r="M114" i="4" s="1"/>
  <c r="M115" i="4" a="1"/>
  <c r="M115" i="4" s="1"/>
  <c r="M116" i="4" a="1"/>
  <c r="M116" i="4" s="1"/>
  <c r="M117" i="4" a="1"/>
  <c r="M117" i="4" s="1"/>
  <c r="M118" i="4" a="1"/>
  <c r="M118" i="4" s="1"/>
  <c r="M119" i="4" a="1"/>
  <c r="M119" i="4" s="1"/>
  <c r="M120" i="4" a="1"/>
  <c r="M120" i="4" s="1"/>
  <c r="M121" i="4" a="1"/>
  <c r="M121" i="4" s="1"/>
  <c r="M122" i="4" a="1"/>
  <c r="M122" i="4" s="1"/>
  <c r="M123" i="4" a="1"/>
  <c r="M123" i="4" s="1"/>
  <c r="M124" i="4" a="1"/>
  <c r="M124" i="4" s="1"/>
  <c r="M125" i="4" a="1"/>
  <c r="M125" i="4" s="1"/>
  <c r="M126" i="4" a="1"/>
  <c r="M126" i="4" s="1"/>
  <c r="M22" i="4" a="1"/>
  <c r="M22" i="4" s="1"/>
  <c r="M12" i="4" l="1" a="1"/>
  <c r="M12" i="4" s="1"/>
  <c r="M13" i="4" a="1"/>
  <c r="M13" i="4" s="1"/>
  <c r="M14" i="4" a="1"/>
  <c r="M14" i="4" s="1"/>
  <c r="M15" i="4" a="1"/>
  <c r="M15" i="4" s="1"/>
  <c r="M16" i="4" a="1"/>
  <c r="M16" i="4" s="1"/>
  <c r="M17" i="4" a="1"/>
  <c r="M17" i="4" s="1"/>
  <c r="M18" i="4" a="1"/>
  <c r="M18" i="4" s="1"/>
  <c r="M19" i="4" a="1"/>
  <c r="M19" i="4" s="1"/>
  <c r="M20" i="4" a="1"/>
  <c r="M20" i="4" s="1"/>
  <c r="M21" i="4" a="1"/>
  <c r="M21" i="4" s="1"/>
  <c r="M23" i="4" a="1"/>
  <c r="M23" i="4" s="1"/>
  <c r="M24" i="4" a="1"/>
  <c r="M24" i="4" s="1"/>
  <c r="M25" i="4" a="1"/>
  <c r="M25" i="4" s="1"/>
  <c r="M26" i="4" a="1"/>
  <c r="M26" i="4" s="1"/>
  <c r="M27" i="4" a="1"/>
  <c r="M27" i="4" s="1"/>
  <c r="M28" i="4" a="1"/>
  <c r="M28" i="4" s="1"/>
  <c r="M29" i="4" a="1"/>
  <c r="M29" i="4" s="1"/>
  <c r="M30" i="4" a="1"/>
  <c r="M30" i="4" s="1"/>
  <c r="M31" i="4" a="1"/>
  <c r="M31" i="4" s="1"/>
  <c r="M32" i="4" a="1"/>
  <c r="M32" i="4" s="1"/>
  <c r="M33" i="4" a="1"/>
  <c r="M33" i="4" s="1"/>
  <c r="M34" i="4" a="1"/>
  <c r="M34" i="4" s="1"/>
  <c r="M35" i="4" a="1"/>
  <c r="M35" i="4" s="1"/>
  <c r="M36" i="4" a="1"/>
  <c r="M36" i="4" s="1"/>
  <c r="M37" i="4" a="1"/>
  <c r="M37" i="4" s="1"/>
  <c r="M38" i="4" a="1"/>
  <c r="M38" i="4" s="1"/>
  <c r="M39" i="4" a="1"/>
  <c r="M39" i="4" s="1"/>
  <c r="M40" i="4" a="1"/>
  <c r="M40" i="4" s="1"/>
  <c r="M41" i="4" a="1"/>
  <c r="M41" i="4" s="1"/>
  <c r="M42" i="4" a="1"/>
  <c r="M42" i="4" s="1"/>
  <c r="M43" i="4" a="1"/>
  <c r="M43" i="4" s="1"/>
  <c r="M44" i="4" a="1"/>
  <c r="M44" i="4" s="1"/>
  <c r="M45" i="4" a="1"/>
  <c r="M45" i="4" s="1"/>
  <c r="M46" i="4" a="1"/>
  <c r="M46" i="4" s="1"/>
  <c r="M47" i="4" a="1"/>
  <c r="M47" i="4" s="1"/>
  <c r="M48" i="4" a="1"/>
  <c r="M48" i="4" s="1"/>
  <c r="M49" i="4" a="1"/>
  <c r="M49" i="4" s="1"/>
  <c r="M50" i="4" a="1"/>
  <c r="M50" i="4" s="1"/>
  <c r="M51" i="4" a="1"/>
  <c r="M51" i="4" s="1"/>
  <c r="M52" i="4" a="1"/>
  <c r="M52" i="4" s="1"/>
  <c r="M53" i="4" a="1"/>
  <c r="M53" i="4" s="1"/>
  <c r="M54" i="4" a="1"/>
  <c r="M54" i="4" s="1"/>
  <c r="M55" i="4" a="1"/>
  <c r="M55" i="4" s="1"/>
  <c r="M56" i="4" a="1"/>
  <c r="M56" i="4" s="1"/>
  <c r="M57" i="4" a="1"/>
  <c r="M57" i="4" s="1"/>
  <c r="M58" i="4" a="1"/>
  <c r="M58" i="4" s="1"/>
  <c r="M59" i="4" a="1"/>
  <c r="M59" i="4" s="1"/>
  <c r="M60" i="4" a="1"/>
  <c r="M60" i="4" s="1"/>
  <c r="M61" i="4" a="1"/>
  <c r="M61" i="4" s="1"/>
  <c r="M62" i="4" a="1"/>
  <c r="M62" i="4" s="1"/>
  <c r="M63" i="4" a="1"/>
  <c r="M63" i="4" s="1"/>
  <c r="M4" i="4" a="1"/>
  <c r="M4" i="4" s="1"/>
  <c r="M5" i="4" a="1"/>
  <c r="M5" i="4" s="1"/>
  <c r="M6" i="4" a="1"/>
  <c r="M6" i="4" s="1"/>
  <c r="M7" i="4" a="1"/>
  <c r="M7" i="4" s="1"/>
  <c r="M8" i="4" a="1"/>
  <c r="M8" i="4" s="1"/>
  <c r="M9" i="4" a="1"/>
  <c r="M9" i="4" s="1"/>
  <c r="M10" i="4" a="1"/>
  <c r="M10" i="4" s="1"/>
  <c r="M11" i="4" a="1"/>
  <c r="M11" i="4" s="1"/>
  <c r="M3" i="4" a="1"/>
  <c r="M3" i="4" s="1"/>
  <c r="F9" i="5" l="1"/>
  <c r="F7" i="5"/>
  <c r="H7" i="5" s="1"/>
  <c r="D5" i="5"/>
  <c r="D6" i="5"/>
  <c r="F6" i="5"/>
  <c r="H6" i="5" s="1"/>
  <c r="D11" i="5"/>
  <c r="F11" i="5"/>
  <c r="H11" i="5" s="1"/>
  <c r="D9" i="5"/>
  <c r="H9" i="5"/>
  <c r="A2" i="6" a="1"/>
  <c r="A2" i="6" s="1"/>
  <c r="D7" i="5"/>
  <c r="F5" i="5"/>
  <c r="H5" i="5" s="1"/>
  <c r="A3" i="6" l="1" a="1"/>
  <c r="A3" i="6" s="1"/>
  <c r="A4" i="6" l="1" a="1"/>
  <c r="A4" i="6" s="1"/>
  <c r="A5" i="6" l="1" a="1"/>
  <c r="A5" i="6" s="1"/>
  <c r="H12" i="5"/>
  <c r="A6" i="6" l="1" a="1"/>
  <c r="A6" i="6" s="1"/>
  <c r="H14" i="5"/>
  <c r="H15" i="5" s="1"/>
  <c r="A7" i="6" l="1" a="1"/>
  <c r="A7" i="6" s="1"/>
  <c r="A8" i="6" l="1" a="1"/>
  <c r="A8" i="6" s="1"/>
  <c r="A9" i="6" s="1" a="1"/>
  <c r="A9" i="6" s="1"/>
  <c r="A10" i="6" l="1" a="1"/>
  <c r="A10" i="6" s="1"/>
  <c r="A11" i="6" l="1" a="1"/>
  <c r="A11" i="6" s="1"/>
  <c r="A12" i="6" l="1" a="1"/>
  <c r="A12" i="6" s="1"/>
  <c r="A13" i="6" l="1" a="1"/>
  <c r="A13" i="6" s="1"/>
  <c r="A14" i="6" l="1" a="1"/>
  <c r="A14" i="6" s="1"/>
  <c r="A15" i="6" l="1" a="1"/>
  <c r="A15" i="6" s="1"/>
  <c r="A16" i="6" l="1" a="1"/>
  <c r="A16" i="6" s="1"/>
  <c r="A17" i="6" s="1" a="1"/>
  <c r="A17" i="6" s="1"/>
  <c r="A18" i="6" s="1" a="1"/>
  <c r="A18" i="6" s="1"/>
  <c r="A19" i="6" l="1" a="1"/>
  <c r="A19" i="6" s="1"/>
  <c r="A20" i="6" l="1" a="1"/>
  <c r="A20" i="6" s="1"/>
  <c r="A21" i="6" l="1" a="1"/>
  <c r="A21" i="6" s="1"/>
  <c r="A22" i="6" l="1" a="1"/>
  <c r="A22" i="6" s="1"/>
  <c r="A23" i="6" l="1" a="1"/>
  <c r="A23" i="6" s="1"/>
  <c r="A24" i="6" l="1" a="1"/>
  <c r="A24" i="6" s="1"/>
  <c r="A25" i="6" l="1" a="1"/>
  <c r="A25" i="6" s="1"/>
  <c r="A26" i="6" l="1" a="1"/>
  <c r="A26" i="6" s="1"/>
  <c r="A27" i="6" l="1" a="1"/>
  <c r="A27" i="6" s="1"/>
  <c r="A28" i="6" l="1" a="1"/>
  <c r="A28" i="6" s="1"/>
  <c r="A29" i="6" l="1" a="1"/>
  <c r="A29" i="6" s="1"/>
  <c r="A30" i="6" l="1" a="1"/>
  <c r="A30" i="6" s="1"/>
  <c r="A31" i="6" s="1" a="1"/>
  <c r="A31" i="6" s="1"/>
  <c r="A32" i="6" s="1" a="1"/>
  <c r="A32" i="6" s="1"/>
  <c r="A33" i="6" s="1" a="1"/>
  <c r="A33" i="6" s="1"/>
  <c r="A34" i="6" s="1" a="1"/>
  <c r="A34" i="6" s="1"/>
</calcChain>
</file>

<file path=xl/sharedStrings.xml><?xml version="1.0" encoding="utf-8"?>
<sst xmlns="http://schemas.openxmlformats.org/spreadsheetml/2006/main" count="334" uniqueCount="315">
  <si>
    <t>Prix unitaire</t>
  </si>
  <si>
    <t>Total</t>
  </si>
  <si>
    <t>Sous-total de facture</t>
  </si>
  <si>
    <t>Taux TVA</t>
  </si>
  <si>
    <t>TVA</t>
  </si>
  <si>
    <r>
      <t xml:space="preserve">boitier cristal CD rondelle quadri + </t>
    </r>
    <r>
      <rPr>
        <b/>
        <sz val="11"/>
        <color theme="1"/>
        <rFont val="Calibri"/>
        <family val="2"/>
        <scheme val="minor"/>
      </rPr>
      <t xml:space="preserve">livret 16 faces quadri </t>
    </r>
    <r>
      <rPr>
        <sz val="10"/>
        <color theme="3"/>
        <rFont val="Calibri"/>
        <family val="2"/>
        <scheme val="minor"/>
      </rPr>
      <t>avec jacquette deux faces quadri et plateau transparent Cello transport</t>
    </r>
  </si>
  <si>
    <r>
      <t xml:space="preserve">boitier cristal CD rondelle quadri + </t>
    </r>
    <r>
      <rPr>
        <b/>
        <sz val="11"/>
        <color theme="1"/>
        <rFont val="Calibri"/>
        <family val="2"/>
        <scheme val="minor"/>
      </rPr>
      <t xml:space="preserve">livret 20 faces quadri </t>
    </r>
    <r>
      <rPr>
        <sz val="10"/>
        <color theme="3"/>
        <rFont val="Calibri"/>
        <family val="2"/>
        <scheme val="minor"/>
      </rPr>
      <t>avec jacquette deux faces quadri et plateau transparent Cello transport</t>
    </r>
  </si>
  <si>
    <r>
      <t xml:space="preserve">boitier cristal CD rondelle quadri + </t>
    </r>
    <r>
      <rPr>
        <b/>
        <sz val="11"/>
        <color theme="1"/>
        <rFont val="Calibri"/>
        <family val="2"/>
        <scheme val="minor"/>
      </rPr>
      <t xml:space="preserve">livret 4 faces quadri </t>
    </r>
    <r>
      <rPr>
        <sz val="10"/>
        <color theme="3"/>
        <rFont val="Calibri"/>
        <family val="2"/>
        <scheme val="minor"/>
      </rPr>
      <t>avec jacquette deux faces quadri et plateau transparent Cello transport</t>
    </r>
  </si>
  <si>
    <r>
      <t xml:space="preserve">boitier cristal CD rondelle quadri + </t>
    </r>
    <r>
      <rPr>
        <b/>
        <sz val="11"/>
        <color theme="1"/>
        <rFont val="Calibri"/>
        <family val="2"/>
        <scheme val="minor"/>
      </rPr>
      <t xml:space="preserve">livret 6 faces pli roulé quadri </t>
    </r>
    <r>
      <rPr>
        <sz val="10"/>
        <color theme="3"/>
        <rFont val="Calibri"/>
        <family val="2"/>
        <scheme val="minor"/>
      </rPr>
      <t>avec jacquette deux faces quadri et plateau transparent Cello transport</t>
    </r>
  </si>
  <si>
    <r>
      <t xml:space="preserve">boitier cristal CD rondelle quadri + </t>
    </r>
    <r>
      <rPr>
        <b/>
        <sz val="11"/>
        <color theme="1"/>
        <rFont val="Calibri"/>
        <family val="2"/>
        <scheme val="minor"/>
      </rPr>
      <t xml:space="preserve">livret 8 faces poster quadri </t>
    </r>
    <r>
      <rPr>
        <sz val="10"/>
        <color theme="3"/>
        <rFont val="Calibri"/>
        <family val="2"/>
        <scheme val="minor"/>
      </rPr>
      <t>avec jacquette deux faces quadri et plateau transparent Cello transport</t>
    </r>
  </si>
  <si>
    <r>
      <t xml:space="preserve">boitier cristal CD rondelle quadri + </t>
    </r>
    <r>
      <rPr>
        <b/>
        <sz val="11"/>
        <color theme="1"/>
        <rFont val="Calibri"/>
        <family val="2"/>
        <scheme val="minor"/>
      </rPr>
      <t xml:space="preserve">livret 8 faces quadri </t>
    </r>
    <r>
      <rPr>
        <sz val="10"/>
        <color theme="3"/>
        <rFont val="Calibri"/>
        <family val="2"/>
        <scheme val="minor"/>
      </rPr>
      <t>avec jacquette deux faces quadri et plateau transparent Cello transport</t>
    </r>
  </si>
  <si>
    <r>
      <rPr>
        <b/>
        <sz val="14"/>
        <color theme="1"/>
        <rFont val="Calibri"/>
        <family val="2"/>
        <scheme val="minor"/>
      </rPr>
      <t>BOITIER DVD AVEC CD</t>
    </r>
    <r>
      <rPr>
        <sz val="10"/>
        <color theme="3"/>
        <rFont val="Calibri"/>
        <family val="2"/>
        <scheme val="minor"/>
      </rPr>
      <t xml:space="preserve">  Boitier DVD CD rondelle quadri avec jacquette deux faces quadri et plateau transparent Cello transport</t>
    </r>
  </si>
  <si>
    <r>
      <rPr>
        <b/>
        <sz val="14"/>
        <color theme="1"/>
        <rFont val="Calibri"/>
        <family val="2"/>
        <scheme val="minor"/>
      </rPr>
      <t>MINT PACK</t>
    </r>
    <r>
      <rPr>
        <b/>
        <sz val="11"/>
        <color theme="1"/>
        <rFont val="Calibri"/>
        <family val="2"/>
        <scheme val="minor"/>
      </rPr>
      <t xml:space="preserve"> </t>
    </r>
    <r>
      <rPr>
        <sz val="10"/>
        <color theme="3"/>
        <rFont val="Calibri"/>
        <family val="2"/>
        <scheme val="minor"/>
      </rPr>
      <t>Produit imprimé tout en quadri, tranche intérieure comprise, rondelle de CD qu</t>
    </r>
    <r>
      <rPr>
        <b/>
        <sz val="11"/>
        <color theme="1"/>
        <rFont val="Calibri"/>
        <family val="2"/>
        <scheme val="minor"/>
      </rPr>
      <t xml:space="preserve">adri </t>
    </r>
    <r>
      <rPr>
        <sz val="10"/>
        <color theme="3"/>
        <rFont val="Calibri"/>
        <family val="2"/>
        <scheme val="minor"/>
      </rPr>
      <t>Cello transport</t>
    </r>
  </si>
  <si>
    <t>abrégé</t>
  </si>
  <si>
    <t>description complète produit</t>
  </si>
  <si>
    <t xml:space="preserve">Boitier DVD CD </t>
  </si>
  <si>
    <t>livret 6 faces pli roulé</t>
  </si>
  <si>
    <t>description détaillé</t>
  </si>
  <si>
    <t>liste1</t>
  </si>
  <si>
    <t xml:space="preserve">   article
 choix dans liste</t>
  </si>
  <si>
    <t xml:space="preserve">     description
 choix dans liste
</t>
  </si>
  <si>
    <t>Quantité 
choix dans liste</t>
  </si>
  <si>
    <r>
      <t xml:space="preserve">boitier cristal CD rondelle quadri + </t>
    </r>
    <r>
      <rPr>
        <b/>
        <sz val="11"/>
        <color theme="1"/>
        <rFont val="Calibri"/>
        <family val="2"/>
        <scheme val="minor"/>
      </rPr>
      <t xml:space="preserve">livret 12 faces quadri </t>
    </r>
    <r>
      <rPr>
        <sz val="10"/>
        <color theme="3"/>
        <rFont val="Calibri"/>
        <family val="2"/>
        <scheme val="minor"/>
      </rPr>
      <t>avec jacquette deux faces quadri et plateau transparent Cello transport</t>
    </r>
  </si>
  <si>
    <t>Pochette cartonnée deux faces quadri avec insertion de Flyer quadri deux faces (125x128mm) Cello - Glassmastering - Livraison</t>
  </si>
  <si>
    <t>Pochette cartonnée DVD5 avec rondelle quadri + deux faces quadri cello Transport</t>
  </si>
  <si>
    <t>4 CDS BOITIER DVDS</t>
  </si>
  <si>
    <t>4 CDS avec rondelle quadri boitier DVDS avec jacquette quadri 4/4 Glassmastering Cellon Transport</t>
  </si>
  <si>
    <t>CD RONDELLE QUADRI DANS UNE POCHETTE PLASTIQUE AVEC RABAT Non autocollant Cello Transport</t>
  </si>
  <si>
    <t>CDS et DVDS SPINDLE</t>
  </si>
  <si>
    <r>
      <t xml:space="preserve">SPINDLE CDS </t>
    </r>
    <r>
      <rPr>
        <sz val="12"/>
        <color theme="1"/>
        <rFont val="Calibri"/>
        <family val="2"/>
        <scheme val="minor"/>
      </rPr>
      <t>rondelle quadri Transport</t>
    </r>
  </si>
  <si>
    <t>pochette cartonnée + DVDS</t>
  </si>
  <si>
    <t>CD + DVD + livrets 4 faces</t>
  </si>
  <si>
    <t>CD + DVD + livrets 8 faces</t>
  </si>
  <si>
    <t>CD + DVD + livrets 12 faces</t>
  </si>
  <si>
    <t>CD + DVD + livrets 16 faces</t>
  </si>
  <si>
    <t>CD + DVD + livrets 20 faces</t>
  </si>
  <si>
    <t>SPINDLE DVDS 9                                          rondelle quadri                                      Transport</t>
  </si>
  <si>
    <t>CD Slimbox avec covercard                         2 faces quadri                                               Cello                                                          Transport</t>
  </si>
  <si>
    <r>
      <t xml:space="preserve">Double CD rondelle quadri                          + </t>
    </r>
    <r>
      <rPr>
        <b/>
        <sz val="10"/>
        <color theme="9" tint="0.39997558519241921"/>
        <rFont val="Calibri"/>
        <family val="2"/>
        <scheme val="minor"/>
      </rPr>
      <t xml:space="preserve">livret 4 faces quadri         </t>
    </r>
    <r>
      <rPr>
        <sz val="10"/>
        <color theme="9" tint="0.39997558519241921"/>
        <rFont val="Calibri"/>
        <family val="2"/>
        <scheme val="minor"/>
      </rPr>
      <t xml:space="preserve">                     avec jacquette deux faces quadri et cd plateau transparent - cello Transport</t>
    </r>
  </si>
  <si>
    <r>
      <t xml:space="preserve">Double CD rondelle quadri                          + </t>
    </r>
    <r>
      <rPr>
        <b/>
        <sz val="10"/>
        <color theme="9" tint="0.39997558519241921"/>
        <rFont val="Calibri"/>
        <family val="2"/>
        <scheme val="minor"/>
      </rPr>
      <t xml:space="preserve">livret 6 faces pli roulé quadri         </t>
    </r>
    <r>
      <rPr>
        <sz val="10"/>
        <color theme="9" tint="0.39997558519241921"/>
        <rFont val="Calibri"/>
        <family val="2"/>
        <scheme val="minor"/>
      </rPr>
      <t xml:space="preserve">                     avec jacquette deux faces quadri et cd plateau transparent - cello Transport</t>
    </r>
  </si>
  <si>
    <r>
      <t xml:space="preserve">CD Slimbox avec                                            </t>
    </r>
    <r>
      <rPr>
        <b/>
        <sz val="10"/>
        <color theme="9" tint="0.39997558519241921"/>
        <rFont val="Calibri"/>
        <family val="2"/>
        <scheme val="minor"/>
      </rPr>
      <t xml:space="preserve">livret 4 faces </t>
    </r>
    <r>
      <rPr>
        <sz val="10"/>
        <color theme="9" tint="0.39997558519241921"/>
        <rFont val="Calibri"/>
        <family val="2"/>
        <scheme val="minor"/>
      </rPr>
      <t>quadri                                               Cello                                                          Transport</t>
    </r>
  </si>
  <si>
    <r>
      <t xml:space="preserve">CD Slimbox avec                                            </t>
    </r>
    <r>
      <rPr>
        <b/>
        <sz val="10"/>
        <color theme="9" tint="0.39997558519241921"/>
        <rFont val="Calibri"/>
        <family val="2"/>
        <scheme val="minor"/>
      </rPr>
      <t>livret 6 faces pli roul</t>
    </r>
    <r>
      <rPr>
        <sz val="10"/>
        <color theme="9" tint="0.39997558519241921"/>
        <rFont val="Calibri"/>
        <family val="2"/>
        <scheme val="minor"/>
      </rPr>
      <t>é quadri                                               Cello                                                          Transport</t>
    </r>
  </si>
  <si>
    <r>
      <t xml:space="preserve">CD Slimbox avec                                            </t>
    </r>
    <r>
      <rPr>
        <b/>
        <sz val="10"/>
        <color theme="9" tint="0.39997558519241921"/>
        <rFont val="Calibri"/>
        <family val="2"/>
        <scheme val="minor"/>
      </rPr>
      <t xml:space="preserve">livret 8 faces </t>
    </r>
    <r>
      <rPr>
        <sz val="10"/>
        <color theme="9" tint="0.39997558519241921"/>
        <rFont val="Calibri"/>
        <family val="2"/>
        <scheme val="minor"/>
      </rPr>
      <t>quadri                                               Cello                                                          Transport</t>
    </r>
  </si>
  <si>
    <t>P3</t>
  </si>
  <si>
    <t>DIGIPACK 4 FACES QUADRI + CD</t>
  </si>
  <si>
    <r>
      <t xml:space="preserve">CD Slimbox avec                                    </t>
    </r>
    <r>
      <rPr>
        <b/>
        <sz val="10"/>
        <color rgb="FF00B050"/>
        <rFont val="Calibri"/>
        <family val="2"/>
        <scheme val="minor"/>
      </rPr>
      <t xml:space="preserve">livret 12 faces quadri                               </t>
    </r>
    <r>
      <rPr>
        <sz val="10"/>
        <color rgb="FF00B050"/>
        <rFont val="Calibri"/>
        <family val="2"/>
        <scheme val="minor"/>
      </rPr>
      <t>Cello                                                   Transport</t>
    </r>
  </si>
  <si>
    <r>
      <t xml:space="preserve">Digipack 4 faces quadri avec CD rondelle                                                             </t>
    </r>
    <r>
      <rPr>
        <b/>
        <sz val="10"/>
        <color rgb="FF00B050"/>
        <rFont val="Calibri"/>
        <family val="2"/>
        <scheme val="minor"/>
      </rPr>
      <t>quadri Plateau transparent                            Cello                                                 Transport</t>
    </r>
  </si>
  <si>
    <r>
      <t xml:space="preserve">Digipack 4 faces                                                             livret 4 faces quadri </t>
    </r>
    <r>
      <rPr>
        <b/>
        <sz val="10"/>
        <color rgb="FF00B050"/>
        <rFont val="Calibri"/>
        <family val="2"/>
        <scheme val="minor"/>
      </rPr>
      <t xml:space="preserve">                         Plateau transparent avec CD rondelle                          quadri Cello                                                 Transport</t>
    </r>
  </si>
  <si>
    <r>
      <t xml:space="preserve">Digipack 4 faces                                                             livret 6 faces pli roulé  </t>
    </r>
    <r>
      <rPr>
        <b/>
        <sz val="10"/>
        <color rgb="FF00B050"/>
        <rFont val="Calibri"/>
        <family val="2"/>
        <scheme val="minor"/>
      </rPr>
      <t xml:space="preserve">                         Plateau transparent avec CD rondelle                          quadri Cello Transport</t>
    </r>
  </si>
  <si>
    <r>
      <t xml:space="preserve">Digipack 4 faces                                                            + livret 8 faces quadri  </t>
    </r>
    <r>
      <rPr>
        <b/>
        <sz val="10"/>
        <color rgb="FF00B050"/>
        <rFont val="Calibri"/>
        <family val="2"/>
        <scheme val="minor"/>
      </rPr>
      <t xml:space="preserve">                         Plateau transparent avec CD rondelle                          quadri Cello Transport</t>
    </r>
  </si>
  <si>
    <r>
      <t xml:space="preserve">Digipack 4 faces                                                            + livret 12 faces quadri  </t>
    </r>
    <r>
      <rPr>
        <b/>
        <sz val="10"/>
        <color rgb="FF00B050"/>
        <rFont val="Calibri"/>
        <family val="2"/>
        <scheme val="minor"/>
      </rPr>
      <t xml:space="preserve">                         Plateau transparent avec CD rondelle                          quadri Cello Transport</t>
    </r>
  </si>
  <si>
    <r>
      <t xml:space="preserve">Digipack 4 faces                                                            + livret 16 faces quadri  </t>
    </r>
    <r>
      <rPr>
        <b/>
        <sz val="10"/>
        <color rgb="FF00B050"/>
        <rFont val="Calibri"/>
        <family val="2"/>
        <scheme val="minor"/>
      </rPr>
      <t xml:space="preserve">                         Plateau transparent avec CD rondelle                          quadri Cello Transport</t>
    </r>
  </si>
  <si>
    <r>
      <t xml:space="preserve">Digipack 4 faces                                                             </t>
    </r>
    <r>
      <rPr>
        <b/>
        <sz val="10"/>
        <color rgb="FF00B050"/>
        <rFont val="Calibri"/>
        <family val="2"/>
        <scheme val="minor"/>
      </rPr>
      <t xml:space="preserve">+ livret 4 faces quadri                          </t>
    </r>
    <r>
      <rPr>
        <sz val="10"/>
        <color rgb="FF00B050"/>
        <rFont val="Calibri"/>
        <family val="2"/>
        <scheme val="minor"/>
      </rPr>
      <t>Plateau transparent (</t>
    </r>
    <r>
      <rPr>
        <b/>
        <sz val="10"/>
        <color rgb="FF00B050"/>
        <rFont val="Calibri"/>
        <family val="2"/>
        <scheme val="minor"/>
      </rPr>
      <t>offert</t>
    </r>
    <r>
      <rPr>
        <sz val="10"/>
        <color rgb="FF00B050"/>
        <rFont val="Calibri"/>
        <family val="2"/>
        <scheme val="minor"/>
      </rPr>
      <t>) avec CD rondelle quadri - Cello  Transport</t>
    </r>
  </si>
  <si>
    <r>
      <t xml:space="preserve">Digipack 4 faces                                                             </t>
    </r>
    <r>
      <rPr>
        <b/>
        <sz val="10"/>
        <color rgb="FF00B050"/>
        <rFont val="Calibri"/>
        <family val="2"/>
        <scheme val="minor"/>
      </rPr>
      <t xml:space="preserve">+ livret 6 faces quadri                          </t>
    </r>
    <r>
      <rPr>
        <sz val="10"/>
        <color rgb="FF00B050"/>
        <rFont val="Calibri"/>
        <family val="2"/>
        <scheme val="minor"/>
      </rPr>
      <t>Plateau transparent (</t>
    </r>
    <r>
      <rPr>
        <b/>
        <sz val="10"/>
        <color rgb="FF00B050"/>
        <rFont val="Calibri"/>
        <family val="2"/>
        <scheme val="minor"/>
      </rPr>
      <t>offert</t>
    </r>
    <r>
      <rPr>
        <sz val="10"/>
        <color rgb="FF00B050"/>
        <rFont val="Calibri"/>
        <family val="2"/>
        <scheme val="minor"/>
      </rPr>
      <t>) avec CD rondelle quadri - Cello  Transport</t>
    </r>
  </si>
  <si>
    <r>
      <t xml:space="preserve">Digipack 4 faces                                                             </t>
    </r>
    <r>
      <rPr>
        <b/>
        <sz val="10"/>
        <color rgb="FF00B050"/>
        <rFont val="Calibri"/>
        <family val="2"/>
        <scheme val="minor"/>
      </rPr>
      <t xml:space="preserve">+ livret 8 faces quadri                          </t>
    </r>
    <r>
      <rPr>
        <sz val="10"/>
        <color rgb="FF00B050"/>
        <rFont val="Calibri"/>
        <family val="2"/>
        <scheme val="minor"/>
      </rPr>
      <t>Plateau transparent (</t>
    </r>
    <r>
      <rPr>
        <b/>
        <sz val="10"/>
        <color rgb="FF00B050"/>
        <rFont val="Calibri"/>
        <family val="2"/>
        <scheme val="minor"/>
      </rPr>
      <t>offert</t>
    </r>
    <r>
      <rPr>
        <sz val="10"/>
        <color rgb="FF00B050"/>
        <rFont val="Calibri"/>
        <family val="2"/>
        <scheme val="minor"/>
      </rPr>
      <t>) avec CD rondelle quadri - Cello  Transport</t>
    </r>
  </si>
  <si>
    <r>
      <t xml:space="preserve">Digipack 4 faces                                                             </t>
    </r>
    <r>
      <rPr>
        <b/>
        <sz val="10"/>
        <color rgb="FF00B050"/>
        <rFont val="Calibri"/>
        <family val="2"/>
        <scheme val="minor"/>
      </rPr>
      <t xml:space="preserve">+ livret 12 faces quadri                          </t>
    </r>
    <r>
      <rPr>
        <sz val="10"/>
        <color rgb="FF00B050"/>
        <rFont val="Calibri"/>
        <family val="2"/>
        <scheme val="minor"/>
      </rPr>
      <t>Plateau transparent (</t>
    </r>
    <r>
      <rPr>
        <b/>
        <sz val="10"/>
        <color rgb="FF00B050"/>
        <rFont val="Calibri"/>
        <family val="2"/>
        <scheme val="minor"/>
      </rPr>
      <t>offert</t>
    </r>
    <r>
      <rPr>
        <sz val="10"/>
        <color rgb="FF00B050"/>
        <rFont val="Calibri"/>
        <family val="2"/>
        <scheme val="minor"/>
      </rPr>
      <t>) avec CD rondelle quadri - Cello  Transport</t>
    </r>
  </si>
  <si>
    <t>DIGIPACK 4 FACES + CD + livret insertion type digisleeve</t>
  </si>
  <si>
    <r>
      <t xml:space="preserve">Digipack 4 faces                                                           </t>
    </r>
    <r>
      <rPr>
        <b/>
        <sz val="10"/>
        <color rgb="FF00B0F0"/>
        <rFont val="Calibri"/>
        <family val="2"/>
        <scheme val="minor"/>
      </rPr>
      <t xml:space="preserve"> + livret 16 faces quadri </t>
    </r>
    <r>
      <rPr>
        <sz val="10"/>
        <color rgb="FF00B0F0"/>
        <rFont val="Calibri"/>
        <family val="2"/>
        <scheme val="minor"/>
      </rPr>
      <t xml:space="preserve">                          Plateau transparent (</t>
    </r>
    <r>
      <rPr>
        <b/>
        <sz val="10"/>
        <color rgb="FF00B0F0"/>
        <rFont val="Calibri"/>
        <family val="2"/>
        <scheme val="minor"/>
      </rPr>
      <t>offert</t>
    </r>
    <r>
      <rPr>
        <sz val="10"/>
        <color rgb="FF00B0F0"/>
        <rFont val="Calibri"/>
        <family val="2"/>
        <scheme val="minor"/>
      </rPr>
      <t>) avec CD rondelle quadri Cello Tran</t>
    </r>
    <r>
      <rPr>
        <b/>
        <sz val="10"/>
        <color rgb="FF00B0F0"/>
        <rFont val="Calibri"/>
        <family val="2"/>
        <scheme val="minor"/>
      </rPr>
      <t>sport</t>
    </r>
  </si>
  <si>
    <r>
      <t xml:space="preserve">Digifile 4 faces                                                           </t>
    </r>
    <r>
      <rPr>
        <b/>
        <sz val="10"/>
        <color rgb="FF00B0F0"/>
        <rFont val="Calibri"/>
        <family val="2"/>
        <scheme val="minor"/>
      </rPr>
      <t xml:space="preserve"> + livret 4 faces quadri </t>
    </r>
    <r>
      <rPr>
        <sz val="10"/>
        <color rgb="FF00B0F0"/>
        <rFont val="Calibri"/>
        <family val="2"/>
        <scheme val="minor"/>
      </rPr>
      <t xml:space="preserve">                          avec CD rondelle quadri                      Cello Tran</t>
    </r>
    <r>
      <rPr>
        <b/>
        <sz val="10"/>
        <color rgb="FF00B0F0"/>
        <rFont val="Calibri"/>
        <family val="2"/>
        <scheme val="minor"/>
      </rPr>
      <t>sport</t>
    </r>
  </si>
  <si>
    <r>
      <t xml:space="preserve">Digifile 4 faces                                                           </t>
    </r>
    <r>
      <rPr>
        <b/>
        <sz val="10"/>
        <color rgb="FF00B0F0"/>
        <rFont val="Calibri"/>
        <family val="2"/>
        <scheme val="minor"/>
      </rPr>
      <t xml:space="preserve"> + livret 8 faces quadri </t>
    </r>
    <r>
      <rPr>
        <sz val="10"/>
        <color rgb="FF00B0F0"/>
        <rFont val="Calibri"/>
        <family val="2"/>
        <scheme val="minor"/>
      </rPr>
      <t xml:space="preserve">                          avec CD rondelle quadri                      Cello Tran</t>
    </r>
    <r>
      <rPr>
        <b/>
        <sz val="10"/>
        <color rgb="FF00B0F0"/>
        <rFont val="Calibri"/>
        <family val="2"/>
        <scheme val="minor"/>
      </rPr>
      <t>sport</t>
    </r>
  </si>
  <si>
    <r>
      <t xml:space="preserve">Digifile 4 faces                                                           </t>
    </r>
    <r>
      <rPr>
        <b/>
        <sz val="10"/>
        <color rgb="FF00B0F0"/>
        <rFont val="Calibri"/>
        <family val="2"/>
        <scheme val="minor"/>
      </rPr>
      <t xml:space="preserve"> + livret 12 faces quadri </t>
    </r>
    <r>
      <rPr>
        <sz val="10"/>
        <color rgb="FF00B0F0"/>
        <rFont val="Calibri"/>
        <family val="2"/>
        <scheme val="minor"/>
      </rPr>
      <t xml:space="preserve">                          avec CD rondelle quadri                      Cello Tran</t>
    </r>
    <r>
      <rPr>
        <b/>
        <sz val="10"/>
        <color rgb="FF00B0F0"/>
        <rFont val="Calibri"/>
        <family val="2"/>
        <scheme val="minor"/>
      </rPr>
      <t>sport</t>
    </r>
  </si>
  <si>
    <t>Digifile 4 faces quadri avec 2 CDS                                    rondelles quadri                                                               Cello Transport</t>
  </si>
  <si>
    <t>Digisleeve 2 volets quadri + 1 livret 4 faces quadri + 1 CD avec rondelle quadri Cello Transport + 1 code barre offert (sur demande)</t>
  </si>
  <si>
    <t>Digisleeve 2 volets quadri + 1 livret 6 faces quadri + 1 CD avec rondelle quadri Cello Transport + 1 code barre offert (sur demande)</t>
  </si>
  <si>
    <t>P7</t>
  </si>
  <si>
    <t>Digisleeve 2 volets quadri + 1 livret 8 faces quadri + 1 CD avec rondelle quadri Cello Transport + 1 code barre offert (sur demande)</t>
  </si>
  <si>
    <t>Digisleeve 2 volets quadri + 1 livret 12 faces quadri + 1 CD avec rondelle quadri Cello Transport + 1 code barre offert (sur demande)</t>
  </si>
  <si>
    <t xml:space="preserve">Digisleeve 4 faces quadri + 2 CDS rondelle quadri Cello Transport </t>
  </si>
  <si>
    <t>Digisleeve 2 volets quadri + 1 livret 16 faces quadri + 1 CD avec rondelle quadri Cello Transport + 1 code barre offert (sur demande)</t>
  </si>
  <si>
    <t>Digisleeve 2 volets quadri + 1 livret 20 faces quadri + 1 CD avec rondelle quadri Cello Transport + 1 code barre offert (sur demande)</t>
  </si>
  <si>
    <t xml:space="preserve">Digisleeve 3 volets quadri +  CD avec rondelle quadri Cello Transport </t>
  </si>
  <si>
    <t>Digisleeve 4 faces quadri + 2 CDS avec rondelle quadri Cello Transport + 1 code barre offert (sur demande)</t>
  </si>
  <si>
    <t>P8</t>
  </si>
  <si>
    <t>DVD5 avec rondelle quadri + boitier noir ou transparent et jacquette 4/4 Cello Transport</t>
  </si>
  <si>
    <t>DVD5 avec rondelle quadri + boitier transparent et jacquette 4/4 Cello Transport</t>
  </si>
  <si>
    <t>DVD5 avec rondelle quadri + boitier noir ou transparent et jacquette 4/4 + livret 6 faces 4/4 Cello Transport</t>
  </si>
  <si>
    <t>DVD5 avec rondelle quadri + boitier noir ou transparent et jacquette 4/4 + livret 8 faces 4/4 Cello Transport</t>
  </si>
  <si>
    <t>DVD5 avec rondelle quadri + boitier noir ou transparent et jacquette 4/4 + livret 12 faces 4/4 Cello Transport</t>
  </si>
  <si>
    <t>DVD5 avec rondelle quadri + boitier noir ou transparent et jacquette 4/4 + livret 16 faces 4/4 Cello Transport</t>
  </si>
  <si>
    <t>DVD9 avec rondelle quadri + boitier noir ou transparent et jacquette 4/4 Cello Transport</t>
  </si>
  <si>
    <t>DVD9 avec rondelle quadri + boitier noir ou transparent et jacquette 4/4 + livret 4 faces 4/4 Cello Transport</t>
  </si>
  <si>
    <t>DVD9 avec rondelle quadri + boitier noir ou transparent et jacquette 4/4 + livret 6 faces 4/4 Cello Transport</t>
  </si>
  <si>
    <t>DVD9 avec rondelle quadri + boitier noir ou transparent et jacquette 4/4 + livret 8 faces 4/4 Cello Transport</t>
  </si>
  <si>
    <t>DVD9 avec rondelle quadri + boitier noir ou transparent et jacquette 4/4 + livret 12 faces 4/4 Cello Transport</t>
  </si>
  <si>
    <t>DVD9 avec rondelle quadri + boitier noir ou transparent et jacquette 4/4 + livret 16 faces 4/4 Cello Transport</t>
  </si>
  <si>
    <t>P9</t>
  </si>
  <si>
    <t>DIGIPACK 2 VOLETS Format DVD 4/0 sans livret avec CD Cellophanage Glassmastering Transport</t>
  </si>
  <si>
    <t>DIGIPACK 2 VOLETS Format DVD 4/0 livret 4 faces avec CD Cellophanage Glassmastering Transport</t>
  </si>
  <si>
    <t>DIGIPACK 2 VOLETS Format DVD 4/0 livret 6 faces pli roulé avec CD Cellophanage Glassmastering Transport</t>
  </si>
  <si>
    <t>DIGIPACK 2 VOLETS Format DVD 4/0 livret 8 faces avec CD Cellophanage Glassmastering Transport</t>
  </si>
  <si>
    <t>DIGIPACK 2 VOLETS Format DVD 4/0 livret 12 faces avec CD Cellophanage Glassmastering Transport</t>
  </si>
  <si>
    <t>DIGIPACK 2 VOLETS Format DVD 4/0 livret 16 faces avec CD Cellophanage Glassmastering Transport</t>
  </si>
  <si>
    <t>DIGIPACK 2 VOLETS Format DVD 4/0 sans livret avec DVD5 ou DVD9 Cellophanage Glassmastering Transport</t>
  </si>
  <si>
    <t>DIGIPACK 2 VOLETS Format DVD 4/0 livret 4 faces avec DVD5 ou DVD9 Cellophanage Glassmastering Transport</t>
  </si>
  <si>
    <t>DIGIPACK 2 VOLETS Format DVD 4/0 livret 6 faces avec DVD5 ou DVD9 Cellophanage Glassmastering Transport</t>
  </si>
  <si>
    <t>DIGIPACK 2 VOLETS Format DVD 4/0 livret 8 faces avec DVD5 ou DVD9 Cellophanage Glassmastering Transport</t>
  </si>
  <si>
    <t>DIGIPACK 2 VOLETS Format DVD 4/0 livret 12 faces avec DVD5 ou DVD9 Cellophanage Glassmastering Transport</t>
  </si>
  <si>
    <t>DIGIPACK 2 VOLETS Format DVD 4/0 livret 16 faces avec DVD5 ou DVD9 Cellophanage Glassmastering Transport</t>
  </si>
  <si>
    <t>P10</t>
  </si>
  <si>
    <t>DIGIPACK 3 VOLETS Format DVD 4/0 sans livret avec CD Cellophanage Glassmastering Transport</t>
  </si>
  <si>
    <t>DIGIPACK 2 VOLETS avec 2 CDS Glassmastering Plateau CD transparent Cellophanage Code barre Transport</t>
  </si>
  <si>
    <r>
      <t xml:space="preserve">DIGIPACK 3 VOLETS Format DVD 4/0 </t>
    </r>
    <r>
      <rPr>
        <b/>
        <sz val="11"/>
        <color rgb="FF00B050"/>
        <rFont val="Calibri"/>
        <family val="2"/>
        <scheme val="minor"/>
      </rPr>
      <t>livret 4 faces</t>
    </r>
    <r>
      <rPr>
        <sz val="10"/>
        <color rgb="FF00B050"/>
        <rFont val="Calibri"/>
        <family val="2"/>
        <scheme val="minor"/>
      </rPr>
      <t xml:space="preserve"> avec CD Cellophanage Glassmastering Transport</t>
    </r>
  </si>
  <si>
    <r>
      <t xml:space="preserve">DIGIPACK 3 VOLETS Format DVD 4/0 </t>
    </r>
    <r>
      <rPr>
        <b/>
        <sz val="11"/>
        <color rgb="FF00B050"/>
        <rFont val="Calibri"/>
        <family val="2"/>
        <scheme val="minor"/>
      </rPr>
      <t>livret 6 faces</t>
    </r>
    <r>
      <rPr>
        <sz val="10"/>
        <color rgb="FF00B050"/>
        <rFont val="Calibri"/>
        <family val="2"/>
        <scheme val="minor"/>
      </rPr>
      <t xml:space="preserve"> avec CD Cellophanage Glassmastering Transport</t>
    </r>
  </si>
  <si>
    <r>
      <t xml:space="preserve">DIGIPACK 3 VOLETS Format DVD 4/0 </t>
    </r>
    <r>
      <rPr>
        <b/>
        <sz val="11"/>
        <color rgb="FF00B050"/>
        <rFont val="Calibri"/>
        <family val="2"/>
        <scheme val="minor"/>
      </rPr>
      <t>livret 8 faces</t>
    </r>
    <r>
      <rPr>
        <sz val="10"/>
        <color rgb="FF00B050"/>
        <rFont val="Calibri"/>
        <family val="2"/>
        <scheme val="minor"/>
      </rPr>
      <t xml:space="preserve"> avec CD Cellophanage Glassmastering Transport</t>
    </r>
  </si>
  <si>
    <r>
      <t xml:space="preserve">DIGIPACK 3 VOLETS Format DVD 4/0 </t>
    </r>
    <r>
      <rPr>
        <b/>
        <sz val="11"/>
        <color rgb="FF00B050"/>
        <rFont val="Calibri"/>
        <family val="2"/>
        <scheme val="minor"/>
      </rPr>
      <t>livret 12 faces</t>
    </r>
    <r>
      <rPr>
        <sz val="10"/>
        <color rgb="FF00B050"/>
        <rFont val="Calibri"/>
        <family val="2"/>
        <scheme val="minor"/>
      </rPr>
      <t xml:space="preserve"> avec CD Cellophanage Glassmastering Transport</t>
    </r>
  </si>
  <si>
    <r>
      <t xml:space="preserve">DIGIPACK 3 VOLETS Format DVD 4/0 </t>
    </r>
    <r>
      <rPr>
        <b/>
        <sz val="11"/>
        <color rgb="FF00B050"/>
        <rFont val="Calibri"/>
        <family val="2"/>
        <scheme val="minor"/>
      </rPr>
      <t>livret 16 faces</t>
    </r>
    <r>
      <rPr>
        <sz val="10"/>
        <color rgb="FF00B050"/>
        <rFont val="Calibri"/>
        <family val="2"/>
        <scheme val="minor"/>
      </rPr>
      <t xml:space="preserve"> avec CD Cellophanage Glassmastering Transport</t>
    </r>
  </si>
  <si>
    <r>
      <t xml:space="preserve">DIGIPACK 3 VOLETS Format DVD 4/0 </t>
    </r>
    <r>
      <rPr>
        <b/>
        <sz val="11"/>
        <color rgb="FF00B050"/>
        <rFont val="Calibri"/>
        <family val="2"/>
        <scheme val="minor"/>
      </rPr>
      <t xml:space="preserve">sans livret avec </t>
    </r>
    <r>
      <rPr>
        <sz val="10"/>
        <color rgb="FF00B050"/>
        <rFont val="Calibri"/>
        <family val="2"/>
        <scheme val="minor"/>
      </rPr>
      <t>DVD5 ou DVD9 Cellophanage Glassmastering Transport</t>
    </r>
  </si>
  <si>
    <r>
      <t xml:space="preserve">DIGIPACK 3 VOLETS Format DVD 4/0 </t>
    </r>
    <r>
      <rPr>
        <b/>
        <sz val="11"/>
        <color rgb="FF00B050"/>
        <rFont val="Calibri"/>
        <family val="2"/>
        <scheme val="minor"/>
      </rPr>
      <t>livret 4 faces</t>
    </r>
    <r>
      <rPr>
        <sz val="10"/>
        <color rgb="FF00B050"/>
        <rFont val="Calibri"/>
        <family val="2"/>
        <scheme val="minor"/>
      </rPr>
      <t xml:space="preserve"> avec DVD5 ou DVD9 Cellophanage Glassmastering Transport</t>
    </r>
  </si>
  <si>
    <r>
      <t xml:space="preserve">DIGIPACK 3 VOLETS Format DVD 4/0 </t>
    </r>
    <r>
      <rPr>
        <b/>
        <sz val="11"/>
        <color rgb="FF00B050"/>
        <rFont val="Calibri"/>
        <family val="2"/>
        <scheme val="minor"/>
      </rPr>
      <t>livret 6 faces</t>
    </r>
    <r>
      <rPr>
        <sz val="10"/>
        <color rgb="FF00B050"/>
        <rFont val="Calibri"/>
        <family val="2"/>
        <scheme val="minor"/>
      </rPr>
      <t xml:space="preserve"> avec DVD5 ou DVD9 Cellophanage Glassmastering Transport</t>
    </r>
  </si>
  <si>
    <t>P11</t>
  </si>
  <si>
    <t>CD Jet d'encre - livrés nus avec RONDELLE DE CD QUADRI</t>
  </si>
  <si>
    <t>DVD Jet d'encre - Livrés nus avec RONDELLE QUADRI</t>
  </si>
  <si>
    <t>CD Jet d'encre en pochette carton quadri</t>
  </si>
  <si>
    <t>DVD Jet d'encre en pochette carton quadri format audio</t>
  </si>
  <si>
    <t>CD Jet d'encre en boitier cristal livret 2 pages + jacquette 4/4</t>
  </si>
  <si>
    <t>CD Jet d'encre en boitier cristal livret 4 pages + jacquette 4/5</t>
  </si>
  <si>
    <t>CD Jet d'encre en boitier cristal livret 8 pages + jacquette 4/4</t>
  </si>
  <si>
    <t xml:space="preserve">CD Jet d'encre en digipack moderne (non redoublé) 4 pages 4/4 et plateau transparent </t>
  </si>
  <si>
    <t xml:space="preserve">CD Jet d'encre en digipack 4 pages 4/0 et plateau transparent </t>
  </si>
  <si>
    <t>CD Jet d'encre en digipack 4 pages 4/0 et plateau transparent + livret 4 faces</t>
  </si>
  <si>
    <t>CD Jet d'encre en digipack 4 pages 4/0 et plateau transparent + livret 6 faces (pli roulé)</t>
  </si>
  <si>
    <t>CD Jet d'encre en digipack 4 pages 4/0 et plateau transparent + livret 8 faces</t>
  </si>
  <si>
    <t xml:space="preserve">2 CD Jet d'encre en digipack 4 pages 4/0 et 2 plateaux transparents </t>
  </si>
  <si>
    <t>p12</t>
  </si>
  <si>
    <t>DIGIPACK 4 FACES + CD + livret 4</t>
  </si>
  <si>
    <t>DIGIPACK 4 FACES + CD + livret 6</t>
  </si>
  <si>
    <t>DIGIPACK 4 FACES + CD + livret 8</t>
  </si>
  <si>
    <t>DIGIPACK 4 FACES + CD + livret 12</t>
  </si>
  <si>
    <t>DIGIPACK 4 FACES + CD + livret 16</t>
  </si>
  <si>
    <t>DIGIPACK 4 FACES QUADRI + CD + livret 4 insertion type digisleeve</t>
  </si>
  <si>
    <t>DIGIPACK 4 FACES QUADRI + CD + livret 6 insertion type digisleeve</t>
  </si>
  <si>
    <t>DIGIPACK 4 FACES QUADRI + CD + livret 8 insertion type digisleeve</t>
  </si>
  <si>
    <t>DIGIPACK 4 FACES QUADRI + CD + livret 12 insertion type digisleeve</t>
  </si>
  <si>
    <t>p5</t>
  </si>
  <si>
    <t>Digifile 3 faces quadri sans livret avec CD rondelle quadri Cello Transport</t>
  </si>
  <si>
    <t>Digifile 3 faces quadri avec livret 4 faces avec CD rondelle quadri Cello Transport</t>
  </si>
  <si>
    <t>Digifile 03 volets quadri + 1 livret 04 faces quadri + 1 CD rondelle quadri Cello Transport + 1 code barre offert (sur demande)</t>
  </si>
  <si>
    <t xml:space="preserve">Digifile 3 faces sans livret </t>
  </si>
  <si>
    <t xml:space="preserve">DIGIPACK 6 FACES QUADRI + CD sans livret </t>
  </si>
  <si>
    <t>DIGIPACK 6 FACES QUADRI + CD + livret 4</t>
  </si>
  <si>
    <t>DIGIPACK 6 FACES QUADRI + CD + livret 6</t>
  </si>
  <si>
    <t>DIGIPACK 6 FACES QUADRI + CD + livret 8</t>
  </si>
  <si>
    <t>DIGIPACK 6 FACES QUADRI + CD + livret 12</t>
  </si>
  <si>
    <r>
      <t xml:space="preserve">Digipack 6 faces </t>
    </r>
    <r>
      <rPr>
        <b/>
        <sz val="10"/>
        <color rgb="FF00B0F0"/>
        <rFont val="Calibri"/>
        <family val="2"/>
        <scheme val="minor"/>
      </rPr>
      <t xml:space="preserve">+ livret 12 faces quadri </t>
    </r>
    <r>
      <rPr>
        <sz val="10"/>
        <color rgb="FF00B0F0"/>
        <rFont val="Calibri"/>
        <family val="2"/>
        <scheme val="minor"/>
      </rPr>
      <t>Plateau transparent avec CD rondelle quadri Cello Tran</t>
    </r>
    <r>
      <rPr>
        <b/>
        <sz val="10"/>
        <color rgb="FF00B0F0"/>
        <rFont val="Calibri"/>
        <family val="2"/>
        <scheme val="minor"/>
      </rPr>
      <t>sport</t>
    </r>
  </si>
  <si>
    <t xml:space="preserve">Digipack 6 faces double CD </t>
  </si>
  <si>
    <r>
      <t xml:space="preserve">Digipack 6 faces </t>
    </r>
    <r>
      <rPr>
        <b/>
        <sz val="10"/>
        <color rgb="FF00B0F0"/>
        <rFont val="Calibri"/>
        <family val="2"/>
        <scheme val="minor"/>
      </rPr>
      <t xml:space="preserve">+ livret 4 faces quadri </t>
    </r>
    <r>
      <rPr>
        <sz val="10"/>
        <color rgb="FF00B0F0"/>
        <rFont val="Calibri"/>
        <family val="2"/>
        <scheme val="minor"/>
      </rPr>
      <t>Plateau transparent avec CD rondelle quadri Cello Tran</t>
    </r>
    <r>
      <rPr>
        <b/>
        <sz val="10"/>
        <color rgb="FF00B0F0"/>
        <rFont val="Calibri"/>
        <family val="2"/>
        <scheme val="minor"/>
      </rPr>
      <t>sport</t>
    </r>
  </si>
  <si>
    <r>
      <t>Digipack 6 faces quadri plateau transparent avec CD rondelle quadri (au centre ou à droite)+ Cello Tran</t>
    </r>
    <r>
      <rPr>
        <b/>
        <sz val="10"/>
        <color rgb="FF00B0F0"/>
        <rFont val="Calibri"/>
        <family val="2"/>
        <scheme val="minor"/>
      </rPr>
      <t>sport</t>
    </r>
  </si>
  <si>
    <r>
      <t xml:space="preserve">Digipack 6 faces </t>
    </r>
    <r>
      <rPr>
        <b/>
        <sz val="10"/>
        <color rgb="FF00B0F0"/>
        <rFont val="Calibri"/>
        <family val="2"/>
        <scheme val="minor"/>
      </rPr>
      <t>+ livret 6 faces quadri pli roulé P</t>
    </r>
    <r>
      <rPr>
        <sz val="10"/>
        <color rgb="FF00B0F0"/>
        <rFont val="Calibri"/>
        <family val="2"/>
        <scheme val="minor"/>
      </rPr>
      <t>lateau transparent avec CD rondelle quadri Cello Tran</t>
    </r>
    <r>
      <rPr>
        <b/>
        <sz val="10"/>
        <color rgb="FF00B0F0"/>
        <rFont val="Calibri"/>
        <family val="2"/>
        <scheme val="minor"/>
      </rPr>
      <t>sport</t>
    </r>
  </si>
  <si>
    <r>
      <t>Digipack 6 faces</t>
    </r>
    <r>
      <rPr>
        <b/>
        <sz val="10"/>
        <color rgb="FF00B0F0"/>
        <rFont val="Calibri"/>
        <family val="2"/>
        <scheme val="minor"/>
      </rPr>
      <t xml:space="preserve"> + livret 8 faces quadri </t>
    </r>
    <r>
      <rPr>
        <sz val="10"/>
        <color rgb="FF00B0F0"/>
        <rFont val="Calibri"/>
        <family val="2"/>
        <scheme val="minor"/>
      </rPr>
      <t>+ Plateau transparent avec CD rondelle quadri Cello Tran</t>
    </r>
    <r>
      <rPr>
        <b/>
        <sz val="10"/>
        <color rgb="FF00B0F0"/>
        <rFont val="Calibri"/>
        <family val="2"/>
        <scheme val="minor"/>
      </rPr>
      <t>sport</t>
    </r>
  </si>
  <si>
    <r>
      <t>Digipack 6 faces double CD + Plateau transparent (offert) avec CD rondelle quadri Cello Tran</t>
    </r>
    <r>
      <rPr>
        <b/>
        <sz val="10"/>
        <color rgb="FF00B0F0"/>
        <rFont val="Calibri"/>
        <family val="2"/>
        <scheme val="minor"/>
      </rPr>
      <t>sport</t>
    </r>
  </si>
  <si>
    <r>
      <t>Digifile 4 faces quadri sans livret avec Cd rondelle quadri + Cello + Tran</t>
    </r>
    <r>
      <rPr>
        <b/>
        <sz val="10"/>
        <color rgb="FF00B0F0"/>
        <rFont val="Calibri"/>
        <family val="2"/>
        <scheme val="minor"/>
      </rPr>
      <t>sport</t>
    </r>
  </si>
  <si>
    <t xml:space="preserve">DIGIFILE 4 FACES QUADRI + CD sans livret </t>
  </si>
  <si>
    <t>DIGIFILE 4 FACES QUADRI + CD avec livret 4</t>
  </si>
  <si>
    <t>DIGIFILE 4 FACES QUADRI + CD avec livret 8</t>
  </si>
  <si>
    <t>DIGIFILE 4 FACES QUADRI + CD avec livret 12</t>
  </si>
  <si>
    <t>SPINDLE DVDS 5 + rondelle quadri + Transport</t>
  </si>
  <si>
    <t>SPINDLE DVDS 5</t>
  </si>
  <si>
    <t>SPINDLE DVDS 9</t>
  </si>
  <si>
    <t>BOITIER CRISTAL AVEC 2 CD + livret 16</t>
  </si>
  <si>
    <t>BOITIER CRISTAL AVEC 2 CD + livret 12</t>
  </si>
  <si>
    <t>BOITIER CRISTAL AVEC 2 CD + livret 8</t>
  </si>
  <si>
    <t>BOITIER CRISTAL AVEC 2 CD + livret 6</t>
  </si>
  <si>
    <t>BOITIER CRISTAL AVEC 2 CD + livret 4</t>
  </si>
  <si>
    <t>SLIMBOX covercard 2 faces</t>
  </si>
  <si>
    <t>SLIMBOX + CD + livret 4</t>
  </si>
  <si>
    <t>SLIMBOX + CD + livret 6</t>
  </si>
  <si>
    <t>SLIMBOX + CD + livret 8</t>
  </si>
  <si>
    <t>SLIMBOX + CD + livret 12</t>
  </si>
  <si>
    <t>CD Jet d'encre en digifile 4 pages 4/0</t>
  </si>
  <si>
    <t xml:space="preserve">CD Jet d'encre en digifile 4 pages 4/0 + livret 4 faces </t>
  </si>
  <si>
    <t>CD Jet d'encre en digifile 4 pages 4/0 + livret 6 faces (pli roulé)</t>
  </si>
  <si>
    <t xml:space="preserve">CD Jet d'encre en digifile 4 pages 4/0 + livret 8 faces </t>
  </si>
  <si>
    <t xml:space="preserve">CD Jet d'encre en digifile 4 pages 4/0 + livret 12 faces </t>
  </si>
  <si>
    <t>DVD Jet d'encre boitier Amaray avec jacquette 4/4 + plateau transparent</t>
  </si>
  <si>
    <t>P13</t>
  </si>
  <si>
    <t>Remise (montant en €)</t>
  </si>
  <si>
    <t>CD Jet d'encre + RONDELLE DE CD QUADRI</t>
  </si>
  <si>
    <t>DVD Jet d'encre + RONDELLE QUADRI</t>
  </si>
  <si>
    <t>CD Jet d'encre pochette carton quadri</t>
  </si>
  <si>
    <t>boitier DVD CD livret 4 faces</t>
  </si>
  <si>
    <t>boitier DVD CD livret 8 faces</t>
  </si>
  <si>
    <t>boitier DVD CD livret 12 faces</t>
  </si>
  <si>
    <t>boitier DVD CD livret 16 faces</t>
  </si>
  <si>
    <t>boitier DVD CD livret 20 faces</t>
  </si>
  <si>
    <t>CD superjewel box livret 4 faces</t>
  </si>
  <si>
    <t>CD superjewel box livret 16 faces</t>
  </si>
  <si>
    <t>CD superjewel box livret 12 faces</t>
  </si>
  <si>
    <t>CD superjewel box livret 8 faces</t>
  </si>
  <si>
    <t>CD superjewel box livret 6 faces</t>
  </si>
  <si>
    <t>Pochette cartonnée CD</t>
  </si>
  <si>
    <t>pochette cartonnée insert flyer</t>
  </si>
  <si>
    <t>Transport, Cello et Vernis UV sur les disques offert</t>
  </si>
  <si>
    <t xml:space="preserve">DUPLICATION CDS </t>
  </si>
  <si>
    <t>MINT PACK</t>
  </si>
  <si>
    <r>
      <t>CD DVD avec rondelle quadri Boitier cristal plateau transparent</t>
    </r>
    <r>
      <rPr>
        <b/>
        <sz val="11"/>
        <color theme="1"/>
        <rFont val="Calibri"/>
        <family val="2"/>
        <scheme val="minor"/>
      </rPr>
      <t xml:space="preserve"> livret 4 faces quadri </t>
    </r>
    <r>
      <rPr>
        <sz val="10"/>
        <color theme="3"/>
        <rFont val="Calibri"/>
        <family val="2"/>
        <scheme val="minor"/>
      </rPr>
      <t>Jacquette deux quadri - Cello et transport</t>
    </r>
  </si>
  <si>
    <r>
      <t>CD DVD avec rondelle quadri Boitier cristal plateau transparent</t>
    </r>
    <r>
      <rPr>
        <b/>
        <sz val="11"/>
        <color theme="1"/>
        <rFont val="Calibri"/>
        <family val="2"/>
        <scheme val="minor"/>
      </rPr>
      <t xml:space="preserve"> livret 8 faces quadri </t>
    </r>
    <r>
      <rPr>
        <sz val="10"/>
        <color theme="3"/>
        <rFont val="Calibri"/>
        <family val="2"/>
        <scheme val="minor"/>
      </rPr>
      <t>Jacquette deux quadri - Cello et transport</t>
    </r>
  </si>
  <si>
    <r>
      <t>CD DVD avec rondelle quadri Boitier cristal plateau transparent</t>
    </r>
    <r>
      <rPr>
        <b/>
        <sz val="11"/>
        <color theme="1"/>
        <rFont val="Calibri"/>
        <family val="2"/>
        <scheme val="minor"/>
      </rPr>
      <t xml:space="preserve"> livret 12 faces quadri </t>
    </r>
    <r>
      <rPr>
        <sz val="10"/>
        <color theme="3"/>
        <rFont val="Calibri"/>
        <family val="2"/>
        <scheme val="minor"/>
      </rPr>
      <t>Jacquette deux quadri - Cello et transport</t>
    </r>
  </si>
  <si>
    <r>
      <t>CD DVD avec rondelle quadri Boitier cristal plateau transparent</t>
    </r>
    <r>
      <rPr>
        <b/>
        <sz val="11"/>
        <color theme="1"/>
        <rFont val="Calibri"/>
        <family val="2"/>
        <scheme val="minor"/>
      </rPr>
      <t xml:space="preserve"> livret 16 faces quadri </t>
    </r>
    <r>
      <rPr>
        <sz val="10"/>
        <color theme="3"/>
        <rFont val="Calibri"/>
        <family val="2"/>
        <scheme val="minor"/>
      </rPr>
      <t>Jacquette deux quadri - Cello et transport</t>
    </r>
  </si>
  <si>
    <r>
      <t>CD DVD avec rondelle quadri Boitier cristal plateau transparent</t>
    </r>
    <r>
      <rPr>
        <b/>
        <sz val="11"/>
        <color theme="1"/>
        <rFont val="Calibri"/>
        <family val="2"/>
        <scheme val="minor"/>
      </rPr>
      <t xml:space="preserve"> livret 20 faces quadri </t>
    </r>
    <r>
      <rPr>
        <sz val="10"/>
        <color theme="3"/>
        <rFont val="Calibri"/>
        <family val="2"/>
        <scheme val="minor"/>
      </rPr>
      <t>Jacquette deux quadri - Cello et transport</t>
    </r>
  </si>
  <si>
    <t>CD rondelle quadri</t>
  </si>
  <si>
    <t>Digisleeve insertion intérieure + 4 faces quadri + CD + Cello Transport</t>
  </si>
  <si>
    <t>Digisleeve insertion extérieure + 4 faces quadri + CD + Cello Transport</t>
  </si>
  <si>
    <t>Digisleeve 3 volets + 1 livret 16 faces quadri + 1 CD avec rondelle quadri Cello Transport + 1 code barre offert (sur demande)</t>
  </si>
  <si>
    <t>Digisleeve 3 volets + 1 livret 6 faces quadri + 1 CD avec rondelle quadri Cello Transport + 1 code barre offert (sur demande)</t>
  </si>
  <si>
    <t>Digisleeve 3 volets + 1 livret 4 faces quadri + 1 CD avec rondelle quadri Cello Transport + 1 code barre offert (sur demande)</t>
  </si>
  <si>
    <t>Digisleeve 3 volets + 1 livret 8 faces quadri + 1 CD avec rondelle quadri Cello Transport + 1 code barre offert (sur demande)</t>
  </si>
  <si>
    <t>Digisleeve 3 volets quadri + 1 livret 12 faces quadri + 1 CD avec rondelle quadri Cello Transport + 1 code barre offert (sur demande)</t>
  </si>
  <si>
    <t xml:space="preserve">CD jet d'encre digifile </t>
  </si>
  <si>
    <t>CD jet d'encre digifile livret 4 faces</t>
  </si>
  <si>
    <t>CD jet d'encre digifile livret 6 faces</t>
  </si>
  <si>
    <t>CD jet d'encre digifile livret 8 faces</t>
  </si>
  <si>
    <t>CD jet d'encre digifile livret 12 faces</t>
  </si>
  <si>
    <t>DVD Jet d'encre boitier Amaray</t>
  </si>
  <si>
    <t xml:space="preserve">DVD Jet d'encre pochette carton </t>
  </si>
  <si>
    <t xml:space="preserve">CD en boitier SLIMBOX 2 faces </t>
  </si>
  <si>
    <t>CD Jet d'encre digipack 4 pages  + livret 8 faces</t>
  </si>
  <si>
    <t>CD Jet d'encre digipack 4 pages + livret 6 faces</t>
  </si>
  <si>
    <t xml:space="preserve">2 CD Jet d'encre digipack 4 pages </t>
  </si>
  <si>
    <t>CD Jet d'encre digipack 4 pages + livret 4 faces</t>
  </si>
  <si>
    <t xml:space="preserve">DVD Jet </t>
  </si>
  <si>
    <t xml:space="preserve">boitier cristal livret 4 faces </t>
  </si>
  <si>
    <t xml:space="preserve">boitier cristal livret 8 faces </t>
  </si>
  <si>
    <t xml:space="preserve">boitier cristal livret 8 faces poster </t>
  </si>
  <si>
    <t>boitier cristal livret 12 faces</t>
  </si>
  <si>
    <t>boitier cristal livret 16 faces</t>
  </si>
  <si>
    <t xml:space="preserve">boitier cristal livret 20 faces </t>
  </si>
  <si>
    <t>P2</t>
  </si>
  <si>
    <t>Digifile 4 faces 2 CDS</t>
  </si>
  <si>
    <t>Digifile 3 faces  CD</t>
  </si>
  <si>
    <t>Digifile 3 volets livret 4 faces CD code barre</t>
  </si>
  <si>
    <t>Digifile 03 volets quadri + 1 livret 06 faces quadri + 1 CD rondelle quadri  + Cello Transport + 1 code barre offert (sur demande)</t>
  </si>
  <si>
    <t>CD boitier SLIMBOX 2 faces quadri, rond de CD quadri</t>
  </si>
  <si>
    <t>TARIFS PRESSAGE</t>
  </si>
  <si>
    <t>à vérifier références identiques</t>
  </si>
  <si>
    <t>CD Jet d'encre digipack 4 pages</t>
  </si>
  <si>
    <t xml:space="preserve">CD Jet d'encre boitier cristal livret 8 pages </t>
  </si>
  <si>
    <t>Digipack 3 volets sans livret</t>
  </si>
  <si>
    <t>Digipack 3 volets livret 4 faces</t>
  </si>
  <si>
    <t>Digipack 3 volets livret 6 faces</t>
  </si>
  <si>
    <t>Digipack 3 volets livret 8 faces</t>
  </si>
  <si>
    <t>Digipack 3 volets livret 12 faces</t>
  </si>
  <si>
    <t>Digipack 3 volets livret 16 faces</t>
  </si>
  <si>
    <t>Digipack 3 volets sans livret avec DVD5 ou 9</t>
  </si>
  <si>
    <t>Digipack 3 volets livret 4 faces avec DVD5 ou 9</t>
  </si>
  <si>
    <t>Digipack 3 volets livret 6 faces avec DVD5 ou 9</t>
  </si>
  <si>
    <t>Digipack 3 volets livret 8 faces avec CD</t>
  </si>
  <si>
    <t>Digipack 3 volets livret 12 faces avec CD</t>
  </si>
  <si>
    <t>Digipack 3 volets livret 16 faces avec 2 CDS</t>
  </si>
  <si>
    <t>Digipack 2 volets avec 2 CDS</t>
  </si>
  <si>
    <t xml:space="preserve">CD Jet d'encre boitier cristal livret 2 pages </t>
  </si>
  <si>
    <t xml:space="preserve">CD Jet d'encre boitier cristal livret 4 pages </t>
  </si>
  <si>
    <t xml:space="preserve">CD Jet d'encre en digipack moderne 4 pages </t>
  </si>
  <si>
    <t xml:space="preserve">DIGIPACK 2 VOLETS Format DVD sans livret </t>
  </si>
  <si>
    <t xml:space="preserve">DIGIPACK 2 VOLETS Format DVD livret 4 faces </t>
  </si>
  <si>
    <t xml:space="preserve">DIGIPACK 2 VOLETS Format DVD livret 6 faces avec CD </t>
  </si>
  <si>
    <t>DIGIPACK 2 VOLETS Format DVD livret 8 faces avec CD</t>
  </si>
  <si>
    <t xml:space="preserve">DIGIPACK 2 VOLETS Format DVD livret 12 faces avec CD </t>
  </si>
  <si>
    <t xml:space="preserve">DIGIPACK 2 VOLETS Format DVD livret 16 faces avec CD </t>
  </si>
  <si>
    <t>DIGIPACK 2 VOLETS Format DVD sans livret DVD5 ou 9</t>
  </si>
  <si>
    <t>DIGIPACK 2 VOLETS Format DVD livret 4 faces DVD5 ou 9</t>
  </si>
  <si>
    <t>DIGIPACK 2 VOLETS Format DVD livret 6 faces DVD5 ou 9</t>
  </si>
  <si>
    <t>DIGIPACK 2 VOLETS Format DVD livret 8 faces DVD5 ou 9</t>
  </si>
  <si>
    <t>DIGIPACK 2 VOLETS Format DVD livret 12 faces DVD5 ou 9</t>
  </si>
  <si>
    <t>DIGIPACK 2 VOLETS Format DVD livret 16 faces DVD5 ou 9</t>
  </si>
  <si>
    <t>Digisleeve 2 volets quadri + 1 livret 4 faces + CD + code barre</t>
  </si>
  <si>
    <t>Digisleeve 2 volets quadri + 1 livret 6 faces + CD + code barre</t>
  </si>
  <si>
    <t>Digisleeve 2 volets quadri + 1 livret 8 faces + CD + code barre</t>
  </si>
  <si>
    <t>Digisleeve 2 volets quadri + 1 livret 12 faces + CD + code barre</t>
  </si>
  <si>
    <t xml:space="preserve">Digisleeve 4 faces + 2 CDS </t>
  </si>
  <si>
    <t xml:space="preserve">Digisleeve 2 volets + livret 16 faces + CD + code barre offert </t>
  </si>
  <si>
    <t xml:space="preserve">Digisleeve 2 volets + livret 20 faces + CD + code barre offert </t>
  </si>
  <si>
    <t xml:space="preserve">Digisleeve 3 volets + CD </t>
  </si>
  <si>
    <t xml:space="preserve">Digisleeve 3 volets + livret 4 faces + CD + code barre offert </t>
  </si>
  <si>
    <t xml:space="preserve">Digisleeve 3 volets + livret 6 faces + CD + code barre offert </t>
  </si>
  <si>
    <t xml:space="preserve">Digisleeve 3 volets + livret 8 faces + CD + code barre offert </t>
  </si>
  <si>
    <t xml:space="preserve">Digisleeve 3 volets + livret 12 faces + CD + code barre offert </t>
  </si>
  <si>
    <t xml:space="preserve">Digisleeve 3 volets + livret 16 faces + CD + code barre offert </t>
  </si>
  <si>
    <t xml:space="preserve">Digisleeve 4 volets + 2 CDS + code barre offert </t>
  </si>
  <si>
    <t xml:space="preserve">boitier cristal </t>
  </si>
  <si>
    <t xml:space="preserve">Pochette cartonnée </t>
  </si>
  <si>
    <t xml:space="preserve">Digifile 3 </t>
  </si>
  <si>
    <t>Digifile 03 volets quadri + 1 livret 16 faces quadri + 1 CD rondelle quadri + Cello Transport + 1 code barre offert (sur demande)</t>
  </si>
  <si>
    <t>=SOMMEPROD((colj=B7)*(abrégé=C7)*(quantité=E7)*(tarif))/E7</t>
  </si>
  <si>
    <t>=DECALER(dept;EQUIV(B7;colj;0);;NB.SI(colj;B7))</t>
  </si>
  <si>
    <r>
      <t xml:space="preserve">boitier DVD CD rondelle quadri + </t>
    </r>
    <r>
      <rPr>
        <b/>
        <sz val="11"/>
        <color theme="6" tint="-0.499984740745262"/>
        <rFont val="Calibri"/>
        <family val="2"/>
        <scheme val="minor"/>
      </rPr>
      <t>Avec plateau transparent avec livret 4 faces quadri et j</t>
    </r>
    <r>
      <rPr>
        <sz val="10"/>
        <color theme="6" tint="-0.499984740745262"/>
        <rFont val="Calibri"/>
        <family val="2"/>
        <scheme val="minor"/>
      </rPr>
      <t>acquette deux faces quadri Cello et transport</t>
    </r>
  </si>
  <si>
    <r>
      <t xml:space="preserve">boitier DVD CD rondelle quadri + </t>
    </r>
    <r>
      <rPr>
        <b/>
        <sz val="11"/>
        <color theme="6" tint="-0.499984740745262"/>
        <rFont val="Calibri"/>
        <family val="2"/>
        <scheme val="minor"/>
      </rPr>
      <t>Avec plateau transparent avec livret 8 faces quadri et j</t>
    </r>
    <r>
      <rPr>
        <sz val="10"/>
        <color theme="6" tint="-0.499984740745262"/>
        <rFont val="Calibri"/>
        <family val="2"/>
        <scheme val="minor"/>
      </rPr>
      <t>acquette deux faces quadri Cello et transport</t>
    </r>
  </si>
  <si>
    <r>
      <t xml:space="preserve">boitier DVD CD rondelle quadri + </t>
    </r>
    <r>
      <rPr>
        <b/>
        <sz val="11"/>
        <color theme="6" tint="-0.499984740745262"/>
        <rFont val="Calibri"/>
        <family val="2"/>
        <scheme val="minor"/>
      </rPr>
      <t>Avec plateau transparent avec livret 12 faces quadri et j</t>
    </r>
    <r>
      <rPr>
        <sz val="10"/>
        <color theme="6" tint="-0.499984740745262"/>
        <rFont val="Calibri"/>
        <family val="2"/>
        <scheme val="minor"/>
      </rPr>
      <t>acquette deux faces quadri Cello et transport</t>
    </r>
  </si>
  <si>
    <r>
      <t xml:space="preserve">boitier DVD CD rondelle quadri + </t>
    </r>
    <r>
      <rPr>
        <b/>
        <sz val="11"/>
        <color theme="6" tint="-0.499984740745262"/>
        <rFont val="Calibri"/>
        <family val="2"/>
        <scheme val="minor"/>
      </rPr>
      <t>Avec plateau transparent avec livret 16 faces quadri et j</t>
    </r>
    <r>
      <rPr>
        <sz val="10"/>
        <color theme="6" tint="-0.499984740745262"/>
        <rFont val="Calibri"/>
        <family val="2"/>
        <scheme val="minor"/>
      </rPr>
      <t>acquette deux faces quadri Cello et transport</t>
    </r>
  </si>
  <si>
    <r>
      <t xml:space="preserve">boitier DVD CD rondelle quadri + </t>
    </r>
    <r>
      <rPr>
        <b/>
        <sz val="11"/>
        <color theme="6" tint="-0.499984740745262"/>
        <rFont val="Calibri"/>
        <family val="2"/>
        <scheme val="minor"/>
      </rPr>
      <t>Avec plateau transparent avec livret 20 faces quadri et j</t>
    </r>
    <r>
      <rPr>
        <sz val="10"/>
        <color theme="6" tint="-0.499984740745262"/>
        <rFont val="Calibri"/>
        <family val="2"/>
        <scheme val="minor"/>
      </rPr>
      <t>acquette deux faces quadri Cello et transport</t>
    </r>
  </si>
  <si>
    <r>
      <t xml:space="preserve">CD superjewel box avec plateau transparent </t>
    </r>
    <r>
      <rPr>
        <b/>
        <sz val="11"/>
        <color theme="6" tint="-0.499984740745262"/>
        <rFont val="Calibri"/>
        <family val="2"/>
        <scheme val="minor"/>
      </rPr>
      <t>livret 4 faces quadri</t>
    </r>
    <r>
      <rPr>
        <sz val="10"/>
        <color theme="6" tint="-0.499984740745262"/>
        <rFont val="Calibri"/>
        <family val="2"/>
        <scheme val="minor"/>
      </rPr>
      <t xml:space="preserve"> et jacquette deux faces quadri Cello et transport</t>
    </r>
  </si>
  <si>
    <r>
      <t xml:space="preserve">CD superjewel box avec plateau transparent livret </t>
    </r>
    <r>
      <rPr>
        <b/>
        <sz val="11"/>
        <color theme="6" tint="-0.499984740745262"/>
        <rFont val="Calibri"/>
        <family val="2"/>
        <scheme val="minor"/>
      </rPr>
      <t xml:space="preserve">6 faces pli roulé quadri </t>
    </r>
    <r>
      <rPr>
        <sz val="10"/>
        <color theme="6" tint="-0.499984740745262"/>
        <rFont val="Calibri"/>
        <family val="2"/>
        <scheme val="minor"/>
      </rPr>
      <t>et jacquette deux faces quadri Cello et transport</t>
    </r>
  </si>
  <si>
    <r>
      <t xml:space="preserve">CD superjewel box avec plateau transparent livret </t>
    </r>
    <r>
      <rPr>
        <b/>
        <sz val="11"/>
        <color theme="6" tint="-0.499984740745262"/>
        <rFont val="Calibri"/>
        <family val="2"/>
        <scheme val="minor"/>
      </rPr>
      <t>8 faces qua</t>
    </r>
    <r>
      <rPr>
        <sz val="10"/>
        <color theme="6" tint="-0.499984740745262"/>
        <rFont val="Calibri"/>
        <family val="2"/>
        <scheme val="minor"/>
      </rPr>
      <t>dri et jacquette deux faces quadri Cello et transport</t>
    </r>
  </si>
  <si>
    <r>
      <t xml:space="preserve">CD superjewel box avec plateau transparent </t>
    </r>
    <r>
      <rPr>
        <b/>
        <sz val="11"/>
        <color theme="6" tint="-0.499984740745262"/>
        <rFont val="Calibri"/>
        <family val="2"/>
        <scheme val="minor"/>
      </rPr>
      <t>livret 12 faces quadri</t>
    </r>
    <r>
      <rPr>
        <sz val="10"/>
        <color theme="6" tint="-0.499984740745262"/>
        <rFont val="Calibri"/>
        <family val="2"/>
        <scheme val="minor"/>
      </rPr>
      <t xml:space="preserve"> et jacquette deux faces quadri Cello et transport</t>
    </r>
  </si>
  <si>
    <r>
      <t xml:space="preserve">CD superjewel box avec plateau transparent livret </t>
    </r>
    <r>
      <rPr>
        <b/>
        <sz val="11"/>
        <color theme="6" tint="-0.499984740745262"/>
        <rFont val="Calibri"/>
        <family val="2"/>
        <scheme val="minor"/>
      </rPr>
      <t xml:space="preserve">16 faces quadri </t>
    </r>
    <r>
      <rPr>
        <sz val="10"/>
        <color theme="6" tint="-0.499984740745262"/>
        <rFont val="Calibri"/>
        <family val="2"/>
        <scheme val="minor"/>
      </rPr>
      <t>et jacquette deux faces quadri Cello et transport</t>
    </r>
  </si>
  <si>
    <t>DVD5 boitier noir ou transparent</t>
  </si>
  <si>
    <t>DVD5 boitier transparent</t>
  </si>
  <si>
    <t>DVD5 boitier noir ou transparent + livret 6 faces</t>
  </si>
  <si>
    <t>DVD5 boitier noir ou transparent + livret 8 faces</t>
  </si>
  <si>
    <t>DVD5 boitier noir ou transparent + livret 12 faces</t>
  </si>
  <si>
    <t>DVD5 boitier noir ou transparent + livret 16 faces</t>
  </si>
  <si>
    <t xml:space="preserve">DVD9 boitier noir ou transparent </t>
  </si>
  <si>
    <t>DVD9 boitier noir ou transparent + livret 4 faces</t>
  </si>
  <si>
    <t>DVD9 boitier noir ou transparent + livret 6 faces</t>
  </si>
  <si>
    <t>DVD9 boitier noir ou transparent + livret 8 faces</t>
  </si>
  <si>
    <t>DVD9 boitier noir ou transparent + livret 12 faces</t>
  </si>
  <si>
    <t>DVD9 boitier noir ou transparent + livret 16 faces</t>
  </si>
  <si>
    <t>Digifile 3 volets livret 6 faces CD code barre</t>
  </si>
  <si>
    <t>Digifile 03 volets quadri + 1 livret 08 faces quadri + 1 CD rondelle quadri Cello Transport + 1 code barre offert (sur demande)</t>
  </si>
  <si>
    <t>Digifile 3 volets livret 8 faces CD code barre</t>
  </si>
  <si>
    <t>Digifile 03 volets quadri + 1 livret 12 faces quadri + 1 CD rondelle quadri + Cello Transport + 1 code barre offert (sur demande)</t>
  </si>
  <si>
    <t>Digifile 3 volets livret 12 faces CD code barre</t>
  </si>
  <si>
    <t>Digifile 3 volets livret 16 faces CD code barre</t>
  </si>
  <si>
    <r>
      <t xml:space="preserve">Double CD rondelle quadri + </t>
    </r>
    <r>
      <rPr>
        <b/>
        <sz val="10"/>
        <color theme="9" tint="0.39997558519241921"/>
        <rFont val="Calibri"/>
        <family val="2"/>
        <scheme val="minor"/>
      </rPr>
      <t>livret 8 faces quadri</t>
    </r>
    <r>
      <rPr>
        <sz val="10"/>
        <color theme="9" tint="0.39997558519241921"/>
        <rFont val="Calibri"/>
        <family val="2"/>
        <scheme val="minor"/>
      </rPr>
      <t xml:space="preserve"> avec jacquette deux faces quadri et cd plateau transparent - cello Transport</t>
    </r>
  </si>
  <si>
    <r>
      <t xml:space="preserve">Double CD rondelle quadri + </t>
    </r>
    <r>
      <rPr>
        <b/>
        <sz val="10"/>
        <color theme="9" tint="0.39997558519241921"/>
        <rFont val="Calibri"/>
        <family val="2"/>
        <scheme val="minor"/>
      </rPr>
      <t xml:space="preserve">livret 12 faces quadri </t>
    </r>
    <r>
      <rPr>
        <sz val="10"/>
        <color theme="9" tint="0.39997558519241921"/>
        <rFont val="Calibri"/>
        <family val="2"/>
        <scheme val="minor"/>
      </rPr>
      <t>avec jacquette deux faces quadri et cd plateau transparent - cello Transport</t>
    </r>
  </si>
  <si>
    <r>
      <t xml:space="preserve">Double CD rondelle quadri + </t>
    </r>
    <r>
      <rPr>
        <b/>
        <sz val="10"/>
        <color theme="9" tint="0.39997558519241921"/>
        <rFont val="Calibri"/>
        <family val="2"/>
        <scheme val="minor"/>
      </rPr>
      <t>livret 16 faces quadri</t>
    </r>
    <r>
      <rPr>
        <sz val="10"/>
        <color theme="9" tint="0.39997558519241921"/>
        <rFont val="Calibri"/>
        <family val="2"/>
        <scheme val="minor"/>
      </rPr>
      <t xml:space="preserve"> avec jacquette deux faces quadri et cd plateau transparent - cello Transport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</si>
</sst>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%"/>
    <numFmt numFmtId="165" formatCode="#,##0.00\ &quot;€&quot;"/>
    <numFmt numFmtId="166" formatCode="_-* #,##0\ [$€-40C]_-;\-* #,##0\ [$€-40C]_-;_-* &quot;-&quot;??\ [$€-40C]_-;_-@_-"/>
  </numFmts>
  <fonts count="33" x14ac:knownFonts="1">
    <font>
      <sz val="10"/>
      <color theme="3"/>
      <name val="Calibri"/>
      <family val="2"/>
      <scheme val="minor"/>
    </font>
    <font>
      <sz val="10"/>
      <name val="Calibri"/>
      <family val="2"/>
      <scheme val="minor"/>
    </font>
    <font>
      <sz val="10"/>
      <color theme="3"/>
      <name val="Calibri"/>
      <family val="2"/>
      <scheme val="minor"/>
    </font>
    <font>
      <b/>
      <sz val="28"/>
      <color theme="3"/>
      <name val="Calibri"/>
      <family val="2"/>
      <scheme val="major"/>
    </font>
    <font>
      <sz val="10"/>
      <color theme="3"/>
      <name val="Calibri"/>
      <family val="2"/>
      <scheme val="major"/>
    </font>
    <font>
      <b/>
      <sz val="10"/>
      <color theme="3"/>
      <name val="Calibri"/>
      <family val="2"/>
      <scheme val="maj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rgb="FF000066"/>
      <name val="Calibri"/>
      <family val="2"/>
      <scheme val="minor"/>
    </font>
    <font>
      <sz val="9"/>
      <color rgb="FF000066"/>
      <name val="Calibri"/>
      <family val="2"/>
      <scheme val="major"/>
    </font>
    <font>
      <b/>
      <sz val="10"/>
      <color rgb="FF000066"/>
      <name val="Calibri"/>
      <family val="2"/>
      <scheme val="minor"/>
    </font>
    <font>
      <b/>
      <sz val="8"/>
      <color rgb="FF000066"/>
      <name val="Calibri"/>
      <family val="2"/>
      <scheme val="minor"/>
    </font>
    <font>
      <sz val="10"/>
      <color rgb="FF0070C0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6" tint="-0.499984740745262"/>
      <name val="Calibri"/>
      <family val="2"/>
      <scheme val="minor"/>
    </font>
    <font>
      <sz val="10"/>
      <color theme="9" tint="-0.249977111117893"/>
      <name val="Calibri"/>
      <family val="2"/>
      <scheme val="minor"/>
    </font>
    <font>
      <sz val="10"/>
      <color theme="9" tint="0.39997558519241921"/>
      <name val="Calibri"/>
      <family val="2"/>
      <scheme val="minor"/>
    </font>
    <font>
      <b/>
      <sz val="10"/>
      <color theme="9" tint="0.39997558519241921"/>
      <name val="Calibri"/>
      <family val="2"/>
      <scheme val="minor"/>
    </font>
    <font>
      <sz val="10"/>
      <color rgb="FF00B050"/>
      <name val="Calibri"/>
      <family val="2"/>
      <scheme val="minor"/>
    </font>
    <font>
      <b/>
      <sz val="10"/>
      <color rgb="FF00B050"/>
      <name val="Calibri"/>
      <family val="2"/>
      <scheme val="minor"/>
    </font>
    <font>
      <sz val="10"/>
      <color rgb="FF00B0F0"/>
      <name val="Calibri"/>
      <family val="2"/>
      <scheme val="minor"/>
    </font>
    <font>
      <b/>
      <sz val="10"/>
      <color rgb="FF00B0F0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color rgb="FF00206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0"/>
      <color theme="3"/>
      <name val="Calibri"/>
      <family val="2"/>
      <scheme val="minor"/>
    </font>
    <font>
      <b/>
      <sz val="10"/>
      <color rgb="FF0070C0"/>
      <name val="Calibri"/>
      <family val="2"/>
      <scheme val="minor"/>
    </font>
    <font>
      <b/>
      <sz val="10"/>
      <name val="Calibri"/>
      <family val="2"/>
      <scheme val="minor"/>
    </font>
    <font>
      <sz val="22"/>
      <color rgb="FF000066"/>
      <name val="Calibri"/>
      <family val="2"/>
      <scheme val="minor"/>
    </font>
    <font>
      <b/>
      <sz val="22"/>
      <color rgb="FF000066"/>
      <name val="Calibri"/>
      <family val="2"/>
      <scheme val="minor"/>
    </font>
    <font>
      <b/>
      <sz val="16"/>
      <color rgb="FF000066"/>
      <name val="Calibri"/>
      <family val="2"/>
      <scheme val="minor"/>
    </font>
    <font>
      <b/>
      <sz val="11"/>
      <color theme="6" tint="-0.499984740745262"/>
      <name val="Calibri"/>
      <family val="2"/>
      <scheme val="minor"/>
    </font>
    <font>
      <b/>
      <sz val="14"/>
      <color theme="6" tint="-0.499984740745262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2"/>
        <bgColor theme="4" tint="0.79995117038483843"/>
      </patternFill>
    </fill>
    <fill>
      <patternFill patternType="solid">
        <fgColor rgb="FFFFFF00"/>
        <bgColor indexed="64"/>
      </patternFill>
    </fill>
    <fill>
      <patternFill patternType="solid">
        <fgColor rgb="FF3DAFA7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theme="4" tint="0.79995117038483843"/>
      </patternFill>
    </fill>
    <fill>
      <patternFill patternType="solid">
        <fgColor rgb="FFFFFF00"/>
        <bgColor theme="4" tint="0.79995117038483843"/>
      </patternFill>
    </fill>
  </fills>
  <borders count="28">
    <border>
      <left/>
      <right/>
      <top/>
      <bottom/>
      <diagonal/>
    </border>
    <border>
      <left/>
      <right/>
      <top/>
      <bottom style="thin">
        <color theme="2"/>
      </bottom>
      <diagonal/>
    </border>
    <border>
      <left/>
      <right/>
      <top style="thin">
        <color theme="2"/>
      </top>
      <bottom style="thin">
        <color theme="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theme="4" tint="-0.2499465926084170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">
    <xf numFmtId="0" fontId="0" fillId="0" borderId="0">
      <alignment vertical="center"/>
    </xf>
    <xf numFmtId="0" fontId="2" fillId="0" borderId="0" applyNumberFormat="0" applyFill="0" applyBorder="0" applyAlignment="0" applyProtection="0"/>
    <xf numFmtId="0" fontId="4" fillId="0" borderId="0" applyNumberFormat="0" applyFill="0" applyBorder="0" applyProtection="0">
      <alignment vertical="center"/>
    </xf>
    <xf numFmtId="0" fontId="5" fillId="0" borderId="0" applyNumberFormat="0" applyFill="0" applyBorder="0" applyAlignment="0" applyProtection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/>
  </cellStyleXfs>
  <cellXfs count="161">
    <xf numFmtId="0" fontId="0" fillId="0" borderId="0" xfId="0">
      <alignment vertical="center"/>
    </xf>
    <xf numFmtId="0" fontId="6" fillId="0" borderId="0" xfId="0" applyNumberFormat="1" applyFont="1" applyAlignment="1">
      <alignment vertical="center"/>
    </xf>
    <xf numFmtId="0" fontId="0" fillId="0" borderId="0" xfId="0" applyAlignment="1">
      <alignment vertical="center"/>
    </xf>
    <xf numFmtId="0" fontId="0" fillId="0" borderId="5" xfId="0" applyBorder="1" applyAlignment="1">
      <alignment vertical="center" wrapText="1"/>
    </xf>
    <xf numFmtId="166" fontId="0" fillId="0" borderId="5" xfId="0" applyNumberFormat="1" applyBorder="1" applyAlignment="1">
      <alignment vertical="center"/>
    </xf>
    <xf numFmtId="0" fontId="0" fillId="0" borderId="0" xfId="0" applyAlignment="1">
      <alignment vertical="center" wrapText="1"/>
    </xf>
    <xf numFmtId="166" fontId="0" fillId="0" borderId="0" xfId="0" applyNumberFormat="1" applyAlignment="1">
      <alignment vertical="center"/>
    </xf>
    <xf numFmtId="0" fontId="8" fillId="0" borderId="0" xfId="0" applyFont="1" applyProtection="1">
      <alignment vertical="center"/>
    </xf>
    <xf numFmtId="0" fontId="8" fillId="0" borderId="0" xfId="0" applyFont="1">
      <alignment vertical="center"/>
    </xf>
    <xf numFmtId="0" fontId="9" fillId="0" borderId="0" xfId="0" applyFont="1" applyAlignment="1" applyProtection="1">
      <alignment horizontal="left" vertical="top"/>
    </xf>
    <xf numFmtId="0" fontId="8" fillId="0" borderId="0" xfId="0" applyFont="1" applyAlignment="1">
      <alignment vertical="top" wrapText="1"/>
    </xf>
    <xf numFmtId="0" fontId="8" fillId="0" borderId="0" xfId="0" applyFont="1" applyAlignment="1" applyProtection="1">
      <alignment vertical="center"/>
    </xf>
    <xf numFmtId="0" fontId="10" fillId="0" borderId="1" xfId="0" applyFont="1" applyFill="1" applyBorder="1" applyAlignment="1" applyProtection="1">
      <alignment horizontal="right" vertical="center"/>
    </xf>
    <xf numFmtId="165" fontId="8" fillId="0" borderId="1" xfId="0" applyNumberFormat="1" applyFont="1" applyFill="1" applyBorder="1" applyAlignment="1" applyProtection="1">
      <alignment horizontal="right" vertical="center" indent="2"/>
    </xf>
    <xf numFmtId="0" fontId="8" fillId="0" borderId="0" xfId="0" applyFont="1" applyBorder="1" applyAlignment="1" applyProtection="1">
      <alignment horizontal="left" vertical="center"/>
    </xf>
    <xf numFmtId="0" fontId="10" fillId="0" borderId="2" xfId="0" applyFont="1" applyFill="1" applyBorder="1" applyAlignment="1" applyProtection="1">
      <alignment horizontal="right" vertical="center"/>
    </xf>
    <xf numFmtId="164" fontId="8" fillId="0" borderId="2" xfId="4" applyNumberFormat="1" applyFont="1" applyFill="1" applyBorder="1" applyAlignment="1" applyProtection="1">
      <alignment horizontal="right" vertical="center" indent="2"/>
    </xf>
    <xf numFmtId="165" fontId="8" fillId="0" borderId="2" xfId="0" applyNumberFormat="1" applyFont="1" applyFill="1" applyBorder="1" applyAlignment="1" applyProtection="1">
      <alignment horizontal="right" vertical="center" indent="2"/>
    </xf>
    <xf numFmtId="0" fontId="6" fillId="0" borderId="3" xfId="0" applyNumberFormat="1" applyFont="1" applyBorder="1" applyAlignment="1">
      <alignment horizontal="center" vertical="center" wrapText="1"/>
    </xf>
    <xf numFmtId="0" fontId="8" fillId="0" borderId="0" xfId="0" quotePrefix="1" applyFont="1" applyAlignment="1" applyProtection="1">
      <alignment vertical="center"/>
    </xf>
    <xf numFmtId="0" fontId="0" fillId="0" borderId="0" xfId="0" applyBorder="1" applyAlignment="1">
      <alignment vertical="center" wrapText="1"/>
    </xf>
    <xf numFmtId="166" fontId="0" fillId="0" borderId="0" xfId="0" applyNumberFormat="1" applyBorder="1" applyAlignment="1">
      <alignment vertical="center"/>
    </xf>
    <xf numFmtId="0" fontId="6" fillId="0" borderId="5" xfId="0" applyFont="1" applyBorder="1" applyAlignment="1">
      <alignment vertical="center" wrapText="1"/>
    </xf>
    <xf numFmtId="0" fontId="10" fillId="0" borderId="6" xfId="0" applyFont="1" applyFill="1" applyBorder="1" applyAlignment="1">
      <alignment horizontal="left" vertical="center" wrapText="1" indent="1"/>
    </xf>
    <xf numFmtId="0" fontId="10" fillId="0" borderId="6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right" vertical="center" indent="2"/>
    </xf>
    <xf numFmtId="0" fontId="8" fillId="0" borderId="5" xfId="0" applyFont="1" applyFill="1" applyBorder="1" applyAlignment="1">
      <alignment horizontal="left" vertical="center" wrapText="1" indent="1"/>
    </xf>
    <xf numFmtId="165" fontId="8" fillId="2" borderId="5" xfId="0" applyNumberFormat="1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 wrapText="1"/>
    </xf>
    <xf numFmtId="165" fontId="8" fillId="0" borderId="5" xfId="0" applyNumberFormat="1" applyFont="1" applyFill="1" applyBorder="1" applyAlignment="1">
      <alignment horizontal="center" vertical="center"/>
    </xf>
    <xf numFmtId="0" fontId="10" fillId="3" borderId="6" xfId="0" applyFont="1" applyFill="1" applyBorder="1" applyAlignment="1">
      <alignment horizontal="left" vertical="center" wrapText="1" indent="1"/>
    </xf>
    <xf numFmtId="0" fontId="10" fillId="4" borderId="6" xfId="0" applyFont="1" applyFill="1" applyBorder="1" applyAlignment="1">
      <alignment wrapText="1"/>
    </xf>
    <xf numFmtId="0" fontId="10" fillId="5" borderId="6" xfId="0" applyFont="1" applyFill="1" applyBorder="1" applyAlignment="1">
      <alignment vertical="center" wrapText="1"/>
    </xf>
    <xf numFmtId="166" fontId="0" fillId="0" borderId="3" xfId="0" applyNumberFormat="1" applyBorder="1" applyAlignment="1">
      <alignment vertical="center"/>
    </xf>
    <xf numFmtId="0" fontId="0" fillId="0" borderId="7" xfId="0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12" fillId="0" borderId="0" xfId="0" applyFont="1" applyAlignment="1">
      <alignment vertical="center"/>
    </xf>
    <xf numFmtId="0" fontId="13" fillId="0" borderId="5" xfId="0" applyFont="1" applyBorder="1" applyAlignment="1">
      <alignment vertical="center" wrapText="1"/>
    </xf>
    <xf numFmtId="166" fontId="14" fillId="0" borderId="5" xfId="0" applyNumberFormat="1" applyFont="1" applyBorder="1" applyAlignment="1">
      <alignment vertical="center"/>
    </xf>
    <xf numFmtId="166" fontId="15" fillId="0" borderId="5" xfId="0" applyNumberFormat="1" applyFont="1" applyBorder="1" applyAlignment="1">
      <alignment vertical="center"/>
    </xf>
    <xf numFmtId="0" fontId="16" fillId="0" borderId="5" xfId="0" applyFont="1" applyBorder="1" applyAlignment="1">
      <alignment vertical="center" wrapText="1"/>
    </xf>
    <xf numFmtId="166" fontId="16" fillId="0" borderId="5" xfId="0" applyNumberFormat="1" applyFont="1" applyBorder="1" applyAlignment="1">
      <alignment vertical="center"/>
    </xf>
    <xf numFmtId="0" fontId="18" fillId="0" borderId="5" xfId="0" applyFont="1" applyBorder="1" applyAlignment="1">
      <alignment vertical="center" wrapText="1"/>
    </xf>
    <xf numFmtId="166" fontId="18" fillId="0" borderId="5" xfId="0" applyNumberFormat="1" applyFont="1" applyBorder="1" applyAlignment="1">
      <alignment vertical="center"/>
    </xf>
    <xf numFmtId="0" fontId="20" fillId="0" borderId="5" xfId="0" applyFont="1" applyBorder="1" applyAlignment="1">
      <alignment vertical="center" wrapText="1"/>
    </xf>
    <xf numFmtId="166" fontId="20" fillId="0" borderId="5" xfId="0" applyNumberFormat="1" applyFont="1" applyBorder="1" applyAlignment="1">
      <alignment vertical="center"/>
    </xf>
    <xf numFmtId="166" fontId="22" fillId="0" borderId="5" xfId="0" applyNumberFormat="1" applyFont="1" applyBorder="1" applyAlignment="1">
      <alignment vertical="center"/>
    </xf>
    <xf numFmtId="166" fontId="23" fillId="0" borderId="5" xfId="0" applyNumberFormat="1" applyFont="1" applyBorder="1" applyAlignment="1">
      <alignment vertical="center"/>
    </xf>
    <xf numFmtId="0" fontId="0" fillId="0" borderId="0" xfId="0" quotePrefix="1">
      <alignment vertical="center"/>
    </xf>
    <xf numFmtId="0" fontId="15" fillId="0" borderId="4" xfId="0" applyFont="1" applyBorder="1" applyAlignment="1">
      <alignment vertical="center" wrapText="1"/>
    </xf>
    <xf numFmtId="0" fontId="14" fillId="0" borderId="4" xfId="0" applyFont="1" applyBorder="1" applyAlignment="1">
      <alignment vertical="center" wrapText="1"/>
    </xf>
    <xf numFmtId="0" fontId="18" fillId="0" borderId="4" xfId="0" applyFont="1" applyBorder="1" applyAlignment="1">
      <alignment vertical="center" wrapText="1"/>
    </xf>
    <xf numFmtId="0" fontId="22" fillId="0" borderId="4" xfId="0" applyFont="1" applyBorder="1" applyAlignment="1">
      <alignment vertical="center" wrapText="1"/>
    </xf>
    <xf numFmtId="0" fontId="25" fillId="0" borderId="0" xfId="0" applyFont="1" applyAlignment="1">
      <alignment vertical="center"/>
    </xf>
    <xf numFmtId="0" fontId="25" fillId="0" borderId="8" xfId="0" applyFont="1" applyBorder="1" applyAlignment="1">
      <alignment vertical="center"/>
    </xf>
    <xf numFmtId="0" fontId="17" fillId="0" borderId="8" xfId="0" applyFont="1" applyBorder="1" applyAlignment="1">
      <alignment vertical="center"/>
    </xf>
    <xf numFmtId="0" fontId="23" fillId="0" borderId="4" xfId="0" applyFont="1" applyBorder="1" applyAlignment="1">
      <alignment vertical="center" wrapText="1"/>
    </xf>
    <xf numFmtId="0" fontId="28" fillId="0" borderId="0" xfId="0" applyFont="1" applyAlignment="1" applyProtection="1">
      <alignment vertical="center"/>
    </xf>
    <xf numFmtId="0" fontId="0" fillId="0" borderId="13" xfId="0" applyBorder="1" applyAlignment="1">
      <alignment vertical="center" wrapText="1"/>
    </xf>
    <xf numFmtId="166" fontId="0" fillId="0" borderId="14" xfId="0" applyNumberFormat="1" applyBorder="1" applyAlignment="1">
      <alignment vertical="center"/>
    </xf>
    <xf numFmtId="166" fontId="0" fillId="0" borderId="15" xfId="0" applyNumberFormat="1" applyBorder="1" applyAlignment="1">
      <alignment vertical="center"/>
    </xf>
    <xf numFmtId="0" fontId="0" fillId="0" borderId="16" xfId="0" applyBorder="1" applyAlignment="1">
      <alignment vertical="center" wrapText="1"/>
    </xf>
    <xf numFmtId="166" fontId="0" fillId="0" borderId="17" xfId="0" applyNumberFormat="1" applyBorder="1" applyAlignment="1">
      <alignment vertical="center"/>
    </xf>
    <xf numFmtId="166" fontId="0" fillId="0" borderId="19" xfId="0" applyNumberFormat="1" applyBorder="1" applyAlignment="1">
      <alignment vertical="center"/>
    </xf>
    <xf numFmtId="166" fontId="0" fillId="0" borderId="20" xfId="0" applyNumberFormat="1" applyBorder="1" applyAlignment="1">
      <alignment vertical="center"/>
    </xf>
    <xf numFmtId="0" fontId="6" fillId="0" borderId="12" xfId="0" applyNumberFormat="1" applyFont="1" applyBorder="1" applyAlignment="1">
      <alignment vertical="center"/>
    </xf>
    <xf numFmtId="0" fontId="6" fillId="0" borderId="14" xfId="0" applyFont="1" applyBorder="1" applyAlignment="1">
      <alignment vertical="center" wrapText="1"/>
    </xf>
    <xf numFmtId="166" fontId="0" fillId="0" borderId="7" xfId="0" applyNumberFormat="1" applyBorder="1" applyAlignment="1">
      <alignment vertical="center" wrapText="1"/>
    </xf>
    <xf numFmtId="166" fontId="0" fillId="0" borderId="5" xfId="0" applyNumberFormat="1" applyBorder="1" applyAlignment="1">
      <alignment vertical="center" wrapText="1"/>
    </xf>
    <xf numFmtId="166" fontId="16" fillId="0" borderId="5" xfId="0" applyNumberFormat="1" applyFont="1" applyBorder="1" applyAlignment="1">
      <alignment vertical="center" wrapText="1"/>
    </xf>
    <xf numFmtId="166" fontId="16" fillId="0" borderId="7" xfId="0" applyNumberFormat="1" applyFont="1" applyBorder="1" applyAlignment="1">
      <alignment vertical="center" wrapText="1"/>
    </xf>
    <xf numFmtId="166" fontId="18" fillId="0" borderId="5" xfId="0" applyNumberFormat="1" applyFont="1" applyBorder="1" applyAlignment="1">
      <alignment vertical="center" wrapText="1"/>
    </xf>
    <xf numFmtId="166" fontId="20" fillId="0" borderId="5" xfId="0" applyNumberFormat="1" applyFont="1" applyBorder="1" applyAlignment="1">
      <alignment vertical="center" wrapText="1"/>
    </xf>
    <xf numFmtId="166" fontId="22" fillId="0" borderId="5" xfId="0" applyNumberFormat="1" applyFont="1" applyBorder="1" applyAlignment="1">
      <alignment vertical="center" wrapText="1"/>
    </xf>
    <xf numFmtId="166" fontId="15" fillId="0" borderId="5" xfId="0" applyNumberFormat="1" applyFont="1" applyBorder="1" applyAlignment="1">
      <alignment vertical="center" wrapText="1"/>
    </xf>
    <xf numFmtId="166" fontId="14" fillId="0" borderId="5" xfId="0" applyNumberFormat="1" applyFont="1" applyBorder="1" applyAlignment="1">
      <alignment vertical="center" wrapText="1"/>
    </xf>
    <xf numFmtId="0" fontId="8" fillId="0" borderId="0" xfId="0" applyFont="1" applyAlignment="1" applyProtection="1">
      <alignment vertical="center" wrapText="1"/>
    </xf>
    <xf numFmtId="0" fontId="8" fillId="0" borderId="5" xfId="0" applyFont="1" applyFill="1" applyBorder="1" applyAlignment="1">
      <alignment horizontal="left" vertical="center" wrapText="1"/>
    </xf>
    <xf numFmtId="0" fontId="8" fillId="0" borderId="0" xfId="0" applyFont="1" applyAlignment="1">
      <alignment vertical="center" wrapText="1"/>
    </xf>
    <xf numFmtId="14" fontId="10" fillId="0" borderId="5" xfId="0" applyNumberFormat="1" applyFont="1" applyFill="1" applyBorder="1" applyAlignment="1">
      <alignment vertical="center" wrapText="1"/>
    </xf>
    <xf numFmtId="0" fontId="6" fillId="0" borderId="12" xfId="0" applyNumberFormat="1" applyFont="1" applyBorder="1" applyAlignment="1">
      <alignment horizontal="center" vertical="center" wrapText="1"/>
    </xf>
    <xf numFmtId="0" fontId="18" fillId="0" borderId="12" xfId="0" applyFont="1" applyBorder="1" applyAlignment="1">
      <alignment vertical="center" wrapText="1"/>
    </xf>
    <xf numFmtId="166" fontId="18" fillId="0" borderId="3" xfId="0" applyNumberFormat="1" applyFont="1" applyBorder="1" applyAlignment="1">
      <alignment vertical="center"/>
    </xf>
    <xf numFmtId="0" fontId="0" fillId="3" borderId="5" xfId="0" applyFill="1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0" fillId="0" borderId="19" xfId="0" applyBorder="1" applyAlignment="1">
      <alignment vertical="center" wrapText="1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8" fillId="0" borderId="0" xfId="0" applyFont="1" applyAlignment="1">
      <alignment horizontal="left" wrapText="1"/>
    </xf>
    <xf numFmtId="0" fontId="25" fillId="4" borderId="9" xfId="0" applyFont="1" applyFill="1" applyBorder="1" applyAlignment="1">
      <alignment horizontal="center" vertical="center"/>
    </xf>
    <xf numFmtId="0" fontId="25" fillId="4" borderId="10" xfId="0" applyFont="1" applyFill="1" applyBorder="1" applyAlignment="1">
      <alignment horizontal="center" vertical="center"/>
    </xf>
    <xf numFmtId="0" fontId="25" fillId="4" borderId="11" xfId="0" applyFont="1" applyFill="1" applyBorder="1" applyAlignment="1">
      <alignment horizontal="center" vertical="center"/>
    </xf>
    <xf numFmtId="0" fontId="25" fillId="6" borderId="9" xfId="0" applyFont="1" applyFill="1" applyBorder="1" applyAlignment="1">
      <alignment horizontal="center" vertical="center"/>
    </xf>
    <xf numFmtId="0" fontId="25" fillId="6" borderId="10" xfId="0" applyFont="1" applyFill="1" applyBorder="1" applyAlignment="1">
      <alignment horizontal="center" vertical="center"/>
    </xf>
    <xf numFmtId="0" fontId="25" fillId="6" borderId="11" xfId="0" applyFont="1" applyFill="1" applyBorder="1" applyAlignment="1">
      <alignment horizontal="center" vertical="center"/>
    </xf>
    <xf numFmtId="0" fontId="25" fillId="7" borderId="9" xfId="0" applyFont="1" applyFill="1" applyBorder="1" applyAlignment="1">
      <alignment horizontal="center" vertical="center"/>
    </xf>
    <xf numFmtId="0" fontId="25" fillId="7" borderId="10" xfId="0" applyFont="1" applyFill="1" applyBorder="1" applyAlignment="1">
      <alignment horizontal="center" vertical="center"/>
    </xf>
    <xf numFmtId="0" fontId="25" fillId="7" borderId="11" xfId="0" applyFont="1" applyFill="1" applyBorder="1" applyAlignment="1">
      <alignment horizontal="center" vertical="center"/>
    </xf>
    <xf numFmtId="0" fontId="0" fillId="0" borderId="21" xfId="0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166" fontId="0" fillId="0" borderId="7" xfId="0" applyNumberFormat="1" applyBorder="1" applyAlignment="1">
      <alignment vertical="center"/>
    </xf>
    <xf numFmtId="0" fontId="26" fillId="0" borderId="9" xfId="0" applyFont="1" applyBorder="1" applyAlignment="1">
      <alignment horizontal="center" vertical="center" textRotation="90"/>
    </xf>
    <xf numFmtId="0" fontId="26" fillId="0" borderId="10" xfId="0" applyFont="1" applyBorder="1" applyAlignment="1">
      <alignment horizontal="center" vertical="center" textRotation="90"/>
    </xf>
    <xf numFmtId="0" fontId="26" fillId="0" borderId="11" xfId="0" applyFont="1" applyBorder="1" applyAlignment="1">
      <alignment horizontal="center" vertical="center" textRotation="90"/>
    </xf>
    <xf numFmtId="0" fontId="22" fillId="0" borderId="0" xfId="0" applyFont="1" applyAlignment="1">
      <alignment vertical="center"/>
    </xf>
    <xf numFmtId="0" fontId="22" fillId="3" borderId="4" xfId="0" applyFont="1" applyFill="1" applyBorder="1" applyAlignment="1">
      <alignment vertical="center" wrapText="1"/>
    </xf>
    <xf numFmtId="0" fontId="22" fillId="0" borderId="0" xfId="0" quotePrefix="1" applyFont="1" applyAlignment="1" applyProtection="1">
      <alignment vertical="center"/>
    </xf>
    <xf numFmtId="0" fontId="22" fillId="0" borderId="0" xfId="0" quotePrefix="1" applyFont="1" applyProtection="1">
      <alignment vertical="center"/>
    </xf>
    <xf numFmtId="0" fontId="14" fillId="0" borderId="13" xfId="0" applyFont="1" applyBorder="1" applyAlignment="1">
      <alignment vertical="center" wrapText="1"/>
    </xf>
    <xf numFmtId="0" fontId="14" fillId="0" borderId="14" xfId="0" applyFont="1" applyBorder="1" applyAlignment="1">
      <alignment vertical="center" wrapText="1"/>
    </xf>
    <xf numFmtId="166" fontId="14" fillId="0" borderId="14" xfId="0" applyNumberFormat="1" applyFont="1" applyBorder="1" applyAlignment="1">
      <alignment vertical="center"/>
    </xf>
    <xf numFmtId="166" fontId="14" fillId="0" borderId="15" xfId="0" applyNumberFormat="1" applyFont="1" applyBorder="1" applyAlignment="1">
      <alignment vertical="center"/>
    </xf>
    <xf numFmtId="0" fontId="14" fillId="0" borderId="16" xfId="0" applyFont="1" applyBorder="1" applyAlignment="1">
      <alignment vertical="center" wrapText="1"/>
    </xf>
    <xf numFmtId="0" fontId="14" fillId="0" borderId="5" xfId="0" applyFont="1" applyBorder="1" applyAlignment="1">
      <alignment vertical="center" wrapText="1"/>
    </xf>
    <xf numFmtId="166" fontId="14" fillId="0" borderId="17" xfId="0" applyNumberFormat="1" applyFont="1" applyBorder="1" applyAlignment="1">
      <alignment vertical="center"/>
    </xf>
    <xf numFmtId="0" fontId="32" fillId="0" borderId="18" xfId="0" applyFont="1" applyBorder="1" applyAlignment="1">
      <alignment vertical="center" wrapText="1"/>
    </xf>
    <xf numFmtId="166" fontId="14" fillId="0" borderId="19" xfId="0" applyNumberFormat="1" applyFont="1" applyBorder="1" applyAlignment="1">
      <alignment vertical="center" wrapText="1"/>
    </xf>
    <xf numFmtId="166" fontId="14" fillId="0" borderId="19" xfId="0" applyNumberFormat="1" applyFont="1" applyBorder="1" applyAlignment="1">
      <alignment vertical="center"/>
    </xf>
    <xf numFmtId="166" fontId="14" fillId="0" borderId="20" xfId="0" applyNumberFormat="1" applyFont="1" applyBorder="1" applyAlignment="1">
      <alignment vertical="center"/>
    </xf>
    <xf numFmtId="0" fontId="25" fillId="8" borderId="9" xfId="0" applyFont="1" applyFill="1" applyBorder="1" applyAlignment="1">
      <alignment horizontal="center" vertical="center"/>
    </xf>
    <xf numFmtId="0" fontId="25" fillId="8" borderId="10" xfId="0" applyFont="1" applyFill="1" applyBorder="1" applyAlignment="1">
      <alignment horizontal="center" vertical="center"/>
    </xf>
    <xf numFmtId="0" fontId="25" fillId="8" borderId="11" xfId="0" applyFont="1" applyFill="1" applyBorder="1" applyAlignment="1">
      <alignment horizontal="center" vertical="center"/>
    </xf>
    <xf numFmtId="0" fontId="27" fillId="9" borderId="9" xfId="0" applyFont="1" applyFill="1" applyBorder="1" applyAlignment="1">
      <alignment horizontal="center" vertical="center"/>
    </xf>
    <xf numFmtId="0" fontId="27" fillId="9" borderId="10" xfId="0" applyFont="1" applyFill="1" applyBorder="1" applyAlignment="1">
      <alignment horizontal="center" vertical="center"/>
    </xf>
    <xf numFmtId="0" fontId="27" fillId="9" borderId="11" xfId="0" applyFont="1" applyFill="1" applyBorder="1" applyAlignment="1">
      <alignment horizontal="center" vertical="center"/>
    </xf>
    <xf numFmtId="14" fontId="10" fillId="2" borderId="7" xfId="0" applyNumberFormat="1" applyFont="1" applyFill="1" applyBorder="1" applyAlignment="1">
      <alignment vertical="center" wrapText="1"/>
    </xf>
    <xf numFmtId="0" fontId="8" fillId="2" borderId="7" xfId="0" applyFont="1" applyFill="1" applyBorder="1" applyAlignment="1">
      <alignment horizontal="left" vertical="center" wrapText="1"/>
    </xf>
    <xf numFmtId="0" fontId="8" fillId="2" borderId="7" xfId="0" applyFont="1" applyFill="1" applyBorder="1" applyAlignment="1">
      <alignment horizontal="left" vertical="center" wrapText="1" indent="1"/>
    </xf>
    <xf numFmtId="0" fontId="8" fillId="2" borderId="7" xfId="0" applyFont="1" applyFill="1" applyBorder="1" applyAlignment="1">
      <alignment horizontal="center" vertical="center" wrapText="1"/>
    </xf>
    <xf numFmtId="165" fontId="8" fillId="2" borderId="7" xfId="0" applyNumberFormat="1" applyFont="1" applyFill="1" applyBorder="1" applyAlignment="1">
      <alignment horizontal="center" vertical="center"/>
    </xf>
    <xf numFmtId="14" fontId="29" fillId="10" borderId="25" xfId="0" applyNumberFormat="1" applyFont="1" applyFill="1" applyBorder="1" applyAlignment="1">
      <alignment vertical="center"/>
    </xf>
    <xf numFmtId="0" fontId="28" fillId="10" borderId="26" xfId="0" applyFont="1" applyFill="1" applyBorder="1" applyAlignment="1">
      <alignment horizontal="left" vertical="center" wrapText="1"/>
    </xf>
    <xf numFmtId="0" fontId="28" fillId="10" borderId="26" xfId="0" applyFont="1" applyFill="1" applyBorder="1" applyAlignment="1">
      <alignment horizontal="left" vertical="center" wrapText="1" indent="1"/>
    </xf>
    <xf numFmtId="0" fontId="28" fillId="10" borderId="26" xfId="0" applyFont="1" applyFill="1" applyBorder="1" applyAlignment="1">
      <alignment horizontal="center" vertical="center" wrapText="1"/>
    </xf>
    <xf numFmtId="165" fontId="28" fillId="10" borderId="26" xfId="0" applyNumberFormat="1" applyFont="1" applyFill="1" applyBorder="1" applyAlignment="1">
      <alignment horizontal="center" vertical="center"/>
    </xf>
    <xf numFmtId="165" fontId="28" fillId="8" borderId="26" xfId="0" applyNumberFormat="1" applyFont="1" applyFill="1" applyBorder="1" applyAlignment="1">
      <alignment horizontal="center" vertical="center"/>
    </xf>
    <xf numFmtId="165" fontId="28" fillId="10" borderId="4" xfId="0" applyNumberFormat="1" applyFont="1" applyFill="1" applyBorder="1" applyAlignment="1">
      <alignment horizontal="center" vertical="center"/>
    </xf>
    <xf numFmtId="14" fontId="10" fillId="2" borderId="3" xfId="0" applyNumberFormat="1" applyFont="1" applyFill="1" applyBorder="1" applyAlignment="1">
      <alignment vertical="center" wrapText="1"/>
    </xf>
    <xf numFmtId="0" fontId="8" fillId="2" borderId="3" xfId="0" applyFont="1" applyFill="1" applyBorder="1" applyAlignment="1">
      <alignment horizontal="left" vertical="center" wrapText="1"/>
    </xf>
    <xf numFmtId="0" fontId="8" fillId="2" borderId="3" xfId="0" applyFont="1" applyFill="1" applyBorder="1" applyAlignment="1">
      <alignment horizontal="left" vertical="center" wrapText="1" indent="1"/>
    </xf>
    <xf numFmtId="0" fontId="8" fillId="2" borderId="3" xfId="0" applyFont="1" applyFill="1" applyBorder="1" applyAlignment="1">
      <alignment horizontal="center" vertical="center" wrapText="1"/>
    </xf>
    <xf numFmtId="165" fontId="8" fillId="2" borderId="3" xfId="0" applyNumberFormat="1" applyFont="1" applyFill="1" applyBorder="1" applyAlignment="1">
      <alignment horizontal="center" vertical="center"/>
    </xf>
    <xf numFmtId="165" fontId="8" fillId="0" borderId="3" xfId="0" applyNumberFormat="1" applyFont="1" applyFill="1" applyBorder="1" applyAlignment="1">
      <alignment horizontal="center" vertical="center"/>
    </xf>
    <xf numFmtId="165" fontId="8" fillId="11" borderId="7" xfId="0" applyNumberFormat="1" applyFont="1" applyFill="1" applyBorder="1" applyAlignment="1">
      <alignment horizontal="center" vertical="center"/>
    </xf>
    <xf numFmtId="165" fontId="8" fillId="0" borderId="7" xfId="0" applyNumberFormat="1" applyFont="1" applyFill="1" applyBorder="1" applyAlignment="1">
      <alignment horizontal="center" vertical="center"/>
    </xf>
    <xf numFmtId="14" fontId="10" fillId="0" borderId="27" xfId="0" applyNumberFormat="1" applyFont="1" applyFill="1" applyBorder="1" applyAlignment="1">
      <alignment vertical="center" wrapText="1"/>
    </xf>
    <xf numFmtId="0" fontId="8" fillId="3" borderId="27" xfId="0" applyFont="1" applyFill="1" applyBorder="1" applyAlignment="1">
      <alignment horizontal="left" vertical="center" wrapText="1"/>
    </xf>
    <xf numFmtId="0" fontId="8" fillId="0" borderId="27" xfId="0" applyFont="1" applyFill="1" applyBorder="1" applyAlignment="1">
      <alignment horizontal="left" vertical="center" wrapText="1" indent="1"/>
    </xf>
    <xf numFmtId="0" fontId="8" fillId="0" borderId="27" xfId="0" applyFont="1" applyFill="1" applyBorder="1" applyAlignment="1">
      <alignment horizontal="center" vertical="center" wrapText="1"/>
    </xf>
    <xf numFmtId="165" fontId="8" fillId="11" borderId="27" xfId="0" applyNumberFormat="1" applyFont="1" applyFill="1" applyBorder="1" applyAlignment="1">
      <alignment horizontal="center" vertical="center"/>
    </xf>
    <xf numFmtId="165" fontId="8" fillId="0" borderId="27" xfId="0" applyNumberFormat="1" applyFont="1" applyFill="1" applyBorder="1" applyAlignment="1">
      <alignment horizontal="center" vertical="center"/>
    </xf>
    <xf numFmtId="165" fontId="8" fillId="2" borderId="27" xfId="0" applyNumberFormat="1" applyFont="1" applyFill="1" applyBorder="1" applyAlignment="1">
      <alignment horizontal="center" vertical="center"/>
    </xf>
    <xf numFmtId="0" fontId="8" fillId="11" borderId="7" xfId="0" applyFont="1" applyFill="1" applyBorder="1" applyAlignment="1">
      <alignment horizontal="left" vertical="center" wrapText="1"/>
    </xf>
    <xf numFmtId="0" fontId="8" fillId="8" borderId="26" xfId="0" applyFont="1" applyFill="1" applyBorder="1" applyAlignment="1">
      <alignment horizontal="left" vertical="center" wrapText="1"/>
    </xf>
    <xf numFmtId="0" fontId="30" fillId="8" borderId="26" xfId="0" applyFont="1" applyFill="1" applyBorder="1" applyAlignment="1">
      <alignment horizontal="left" vertical="center" indent="1"/>
    </xf>
    <xf numFmtId="0" fontId="8" fillId="8" borderId="26" xfId="0" applyFont="1" applyFill="1" applyBorder="1" applyAlignment="1">
      <alignment horizontal="center" vertical="center" wrapText="1"/>
    </xf>
    <xf numFmtId="165" fontId="8" fillId="10" borderId="26" xfId="0" applyNumberFormat="1" applyFont="1" applyFill="1" applyBorder="1" applyAlignment="1">
      <alignment horizontal="center" vertical="center"/>
    </xf>
    <xf numFmtId="165" fontId="8" fillId="8" borderId="26" xfId="0" applyNumberFormat="1" applyFont="1" applyFill="1" applyBorder="1" applyAlignment="1">
      <alignment horizontal="center" vertical="center"/>
    </xf>
    <xf numFmtId="165" fontId="8" fillId="10" borderId="4" xfId="0" applyNumberFormat="1" applyFont="1" applyFill="1" applyBorder="1" applyAlignment="1">
      <alignment horizontal="center" vertical="center"/>
    </xf>
  </cellXfs>
  <cellStyles count="7">
    <cellStyle name="Lien hypertexte" xfId="1" builtinId="8" customBuiltin="1"/>
    <cellStyle name="Lien hypertexte visité" xfId="5" builtinId="9" customBuiltin="1"/>
    <cellStyle name="Normal" xfId="0" builtinId="0" customBuiltin="1"/>
    <cellStyle name="Pourcentage" xfId="4" builtinId="5"/>
    <cellStyle name="Titre" xfId="6" builtinId="15" customBuiltin="1"/>
    <cellStyle name="Titre 1" xfId="2" builtinId="16" customBuiltin="1"/>
    <cellStyle name="Titre 2" xfId="3" builtinId="17" customBuiltin="1"/>
  </cellStyles>
  <dxfs count="5">
    <dxf>
      <fill>
        <patternFill patternType="solid">
          <fgColor theme="4" tint="0.79995117038483843"/>
          <bgColor theme="2"/>
        </patternFill>
      </fill>
    </dxf>
    <dxf>
      <fill>
        <patternFill patternType="solid">
          <fgColor theme="4" tint="0.79995117038483843"/>
          <bgColor theme="2"/>
        </patternFill>
      </fill>
    </dxf>
    <dxf>
      <font>
        <b/>
        <i val="0"/>
      </font>
      <border>
        <bottom style="double">
          <color theme="4" tint="-0.24994659260841701"/>
        </bottom>
      </border>
    </dxf>
    <dxf>
      <font>
        <b/>
        <i val="0"/>
        <color theme="3"/>
      </font>
      <fill>
        <patternFill patternType="none">
          <bgColor auto="1"/>
        </patternFill>
      </fill>
      <border>
        <left/>
        <right/>
        <top style="thick">
          <color theme="4" tint="-0.24994659260841701"/>
        </top>
        <bottom style="thick">
          <color theme="4" tint="-0.24994659260841701"/>
        </bottom>
        <vertical/>
        <horizontal/>
      </border>
    </dxf>
    <dxf>
      <border diagonalUp="0" diagonalDown="0">
        <left/>
        <right/>
        <top/>
        <bottom style="thick">
          <color theme="4" tint="-0.24994659260841701"/>
        </bottom>
        <vertical/>
        <horizontal/>
      </border>
    </dxf>
  </dxfs>
  <tableStyles count="1" defaultTableStyle="Commercial Invoice" defaultPivotStyle="PivotStyleLight16">
    <tableStyle name="Commercial Invoice" pivot="0" count="5">
      <tableStyleElement type="wholeTable" dxfId="4"/>
      <tableStyleElement type="headerRow" dxfId="3"/>
      <tableStyleElement type="totalRow" dxfId="2"/>
      <tableStyleElement type="firstRowStripe" dxfId="1"/>
      <tableStyleElement type="firstColumnStripe" dxfId="0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D8E4E8"/>
      <rgbColor rgb="00CC99FF"/>
      <rgbColor rgb="00EAEAEA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3DAFA7"/>
      <color rgb="FF00A79E"/>
      <color rgb="FF000066"/>
      <color rgb="FF393D5D"/>
      <color rgb="FFBFE9E6"/>
      <color rgb="FFC5D1D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Commerical Invoice">
      <a:dk1>
        <a:sysClr val="windowText" lastClr="000000"/>
      </a:dk1>
      <a:lt1>
        <a:sysClr val="window" lastClr="FFFFFF"/>
      </a:lt1>
      <a:dk2>
        <a:srgbClr val="735223"/>
      </a:dk2>
      <a:lt2>
        <a:srgbClr val="F0F0F0"/>
      </a:lt2>
      <a:accent1>
        <a:srgbClr val="ACD175"/>
      </a:accent1>
      <a:accent2>
        <a:srgbClr val="CC9D59"/>
      </a:accent2>
      <a:accent3>
        <a:srgbClr val="32A0FF"/>
      </a:accent3>
      <a:accent4>
        <a:srgbClr val="9B9B9B"/>
      </a:accent4>
      <a:accent5>
        <a:srgbClr val="F01414"/>
      </a:accent5>
      <a:accent6>
        <a:srgbClr val="C300DC"/>
      </a:accent6>
      <a:hlink>
        <a:srgbClr val="32A0FF"/>
      </a:hlink>
      <a:folHlink>
        <a:srgbClr val="C300DC"/>
      </a:folHlink>
    </a:clrScheme>
    <a:fontScheme name="Calibri">
      <a:majorFont>
        <a:latin typeface="Calibri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O147"/>
  <sheetViews>
    <sheetView workbookViewId="0">
      <selection activeCell="A66" sqref="A66:A77"/>
    </sheetView>
  </sheetViews>
  <sheetFormatPr baseColWidth="10" defaultColWidth="11.42578125" defaultRowHeight="12.75" x14ac:dyDescent="0.2"/>
  <cols>
    <col min="1" max="1" width="5.140625" style="54" customWidth="1"/>
    <col min="2" max="2" width="31.5703125" style="5" customWidth="1"/>
    <col min="3" max="3" width="30.42578125" style="5" customWidth="1"/>
    <col min="4" max="6" width="7.7109375" style="5" customWidth="1"/>
    <col min="7" max="12" width="7.7109375" style="6" customWidth="1"/>
    <col min="13" max="13" width="16.5703125" style="2" customWidth="1"/>
    <col min="14" max="16384" width="11.42578125" style="2"/>
  </cols>
  <sheetData>
    <row r="2" spans="1:13" s="1" customFormat="1" ht="15.75" thickBot="1" x14ac:dyDescent="0.25">
      <c r="B2" s="18" t="s">
        <v>14</v>
      </c>
      <c r="C2" s="18" t="s">
        <v>13</v>
      </c>
      <c r="D2" s="81">
        <v>50</v>
      </c>
      <c r="E2" s="81">
        <v>100</v>
      </c>
      <c r="F2" s="81">
        <v>200</v>
      </c>
      <c r="G2" s="66">
        <v>300</v>
      </c>
      <c r="H2" s="66">
        <v>500</v>
      </c>
      <c r="I2" s="66">
        <v>1000</v>
      </c>
      <c r="J2" s="66">
        <v>2000</v>
      </c>
      <c r="K2" s="66">
        <v>3000</v>
      </c>
      <c r="L2" s="66">
        <v>5000</v>
      </c>
    </row>
    <row r="3" spans="1:13" ht="53.25" x14ac:dyDescent="0.2">
      <c r="B3" s="59" t="s">
        <v>7</v>
      </c>
      <c r="C3" s="67" t="s">
        <v>220</v>
      </c>
      <c r="D3" s="4">
        <v>0</v>
      </c>
      <c r="E3" s="4">
        <v>0</v>
      </c>
      <c r="F3" s="4">
        <v>0</v>
      </c>
      <c r="G3" s="4">
        <v>350</v>
      </c>
      <c r="H3" s="4">
        <v>416</v>
      </c>
      <c r="I3" s="4">
        <v>575</v>
      </c>
      <c r="J3" s="4">
        <v>1000</v>
      </c>
      <c r="K3" s="4">
        <v>1500</v>
      </c>
      <c r="L3" s="4">
        <v>2192</v>
      </c>
      <c r="M3" s="2" t="str">
        <f t="array" ref="M3">LEFT(B3,SEARCH(" ",B3,SMALL(IF(MID(B3,ROW($1:$27),1)=" ",ROW($1:$27),""),2)))</f>
        <v xml:space="preserve">boitier cristal </v>
      </c>
    </row>
    <row r="4" spans="1:13" ht="53.25" x14ac:dyDescent="0.2">
      <c r="B4" s="62" t="s">
        <v>8</v>
      </c>
      <c r="C4" s="22" t="s">
        <v>16</v>
      </c>
      <c r="D4" s="4">
        <v>0</v>
      </c>
      <c r="E4" s="4">
        <v>0</v>
      </c>
      <c r="F4" s="4">
        <v>0</v>
      </c>
      <c r="G4" s="4">
        <v>400</v>
      </c>
      <c r="H4" s="4">
        <v>433</v>
      </c>
      <c r="I4" s="4">
        <v>633</v>
      </c>
      <c r="J4" s="4">
        <v>1200</v>
      </c>
      <c r="K4" s="4">
        <v>1658</v>
      </c>
      <c r="L4" s="4">
        <v>2392</v>
      </c>
      <c r="M4" s="2" t="str">
        <f t="array" ref="M4">LEFT(B4,SEARCH(" ",B4,SMALL(IF(MID(B4,ROW($1:$27),1)=" ",ROW($1:$27),""),2)))</f>
        <v xml:space="preserve">boitier cristal </v>
      </c>
    </row>
    <row r="5" spans="1:13" ht="53.25" x14ac:dyDescent="0.2">
      <c r="B5" s="62" t="s">
        <v>10</v>
      </c>
      <c r="C5" s="22" t="s">
        <v>221</v>
      </c>
      <c r="D5" s="4">
        <v>0</v>
      </c>
      <c r="E5" s="4">
        <v>0</v>
      </c>
      <c r="F5" s="4">
        <v>0</v>
      </c>
      <c r="G5" s="4">
        <v>408</v>
      </c>
      <c r="H5" s="4">
        <v>450</v>
      </c>
      <c r="I5" s="4">
        <v>678</v>
      </c>
      <c r="J5" s="4">
        <v>1283</v>
      </c>
      <c r="K5" s="4">
        <v>1775</v>
      </c>
      <c r="L5" s="4">
        <v>2500</v>
      </c>
      <c r="M5" s="2" t="str">
        <f t="array" ref="M5">LEFT(B5,SEARCH(" ",B5,SMALL(IF(MID(B5,ROW($1:$27),1)=" ",ROW($1:$27),""),2)))</f>
        <v xml:space="preserve">boitier cristal </v>
      </c>
    </row>
    <row r="6" spans="1:13" ht="53.25" x14ac:dyDescent="0.2">
      <c r="B6" s="62" t="s">
        <v>9</v>
      </c>
      <c r="C6" s="22" t="s">
        <v>222</v>
      </c>
      <c r="D6" s="4">
        <v>0</v>
      </c>
      <c r="E6" s="4">
        <v>0</v>
      </c>
      <c r="F6" s="4">
        <v>0</v>
      </c>
      <c r="G6" s="4">
        <v>558</v>
      </c>
      <c r="H6" s="4">
        <v>642</v>
      </c>
      <c r="I6" s="4">
        <v>758</v>
      </c>
      <c r="J6" s="4">
        <v>1300</v>
      </c>
      <c r="K6" s="4">
        <v>1784</v>
      </c>
      <c r="L6" s="4">
        <v>2572</v>
      </c>
      <c r="M6" s="2" t="str">
        <f t="array" ref="M6">LEFT(B6,SEARCH(" ",B6,SMALL(IF(MID(B6,ROW($1:$27),1)=" ",ROW($1:$27),""),2)))</f>
        <v xml:space="preserve">boitier cristal </v>
      </c>
    </row>
    <row r="7" spans="1:13" ht="53.25" x14ac:dyDescent="0.2">
      <c r="B7" s="62" t="s">
        <v>22</v>
      </c>
      <c r="C7" s="22" t="s">
        <v>223</v>
      </c>
      <c r="D7" s="4">
        <v>0</v>
      </c>
      <c r="E7" s="4">
        <v>0</v>
      </c>
      <c r="F7" s="4">
        <v>0</v>
      </c>
      <c r="G7" s="4">
        <v>423</v>
      </c>
      <c r="H7" s="4">
        <v>467</v>
      </c>
      <c r="I7" s="4">
        <v>704</v>
      </c>
      <c r="J7" s="4">
        <v>1325</v>
      </c>
      <c r="K7" s="4">
        <v>1825</v>
      </c>
      <c r="L7" s="4">
        <v>2667</v>
      </c>
      <c r="M7" s="2" t="str">
        <f t="array" ref="M7">LEFT(B7,SEARCH(" ",B7,SMALL(IF(MID(B7,ROW($1:$27),1)=" ",ROW($1:$27),""),2)))</f>
        <v xml:space="preserve">boitier cristal </v>
      </c>
    </row>
    <row r="8" spans="1:13" ht="53.25" x14ac:dyDescent="0.2">
      <c r="B8" s="62" t="s">
        <v>5</v>
      </c>
      <c r="C8" s="22" t="s">
        <v>224</v>
      </c>
      <c r="D8" s="4">
        <v>0</v>
      </c>
      <c r="E8" s="4">
        <v>0</v>
      </c>
      <c r="F8" s="4">
        <v>0</v>
      </c>
      <c r="G8" s="4">
        <v>442</v>
      </c>
      <c r="H8" s="4">
        <v>483</v>
      </c>
      <c r="I8" s="4">
        <v>733</v>
      </c>
      <c r="J8" s="4">
        <v>1417</v>
      </c>
      <c r="K8" s="4">
        <v>1992</v>
      </c>
      <c r="L8" s="4">
        <v>2850</v>
      </c>
      <c r="M8" s="2" t="str">
        <f t="array" ref="M8">LEFT(B8,SEARCH(" ",B8,SMALL(IF(MID(B8,ROW($1:$27),1)=" ",ROW($1:$27),""),2)))</f>
        <v xml:space="preserve">boitier cristal </v>
      </c>
    </row>
    <row r="9" spans="1:13" ht="53.25" x14ac:dyDescent="0.2">
      <c r="B9" s="62" t="s">
        <v>6</v>
      </c>
      <c r="C9" s="22" t="s">
        <v>225</v>
      </c>
      <c r="D9" s="4">
        <v>0</v>
      </c>
      <c r="E9" s="4">
        <v>0</v>
      </c>
      <c r="F9" s="4">
        <v>0</v>
      </c>
      <c r="G9" s="4">
        <v>466</v>
      </c>
      <c r="H9" s="4">
        <v>504</v>
      </c>
      <c r="I9" s="4">
        <v>767</v>
      </c>
      <c r="J9" s="4">
        <v>1567</v>
      </c>
      <c r="K9" s="4">
        <v>2134</v>
      </c>
      <c r="L9" s="4">
        <v>3062</v>
      </c>
      <c r="M9" s="2" t="str">
        <f t="array" ref="M9">LEFT(B9,SEARCH(" ",B9,SMALL(IF(MID(B9,ROW($1:$27),1)=" ",ROW($1:$27),""),2)))</f>
        <v xml:space="preserve">boitier cristal </v>
      </c>
    </row>
    <row r="10" spans="1:13" ht="59.25" x14ac:dyDescent="0.2">
      <c r="B10" s="62" t="s">
        <v>12</v>
      </c>
      <c r="C10" s="22" t="s">
        <v>193</v>
      </c>
      <c r="D10" s="4">
        <v>0</v>
      </c>
      <c r="E10" s="4">
        <v>0</v>
      </c>
      <c r="F10" s="4">
        <v>0</v>
      </c>
      <c r="G10" s="4">
        <v>555</v>
      </c>
      <c r="H10" s="4">
        <v>638</v>
      </c>
      <c r="I10" s="4">
        <v>914</v>
      </c>
      <c r="J10" s="4">
        <v>1368</v>
      </c>
      <c r="K10" s="4">
        <v>1653</v>
      </c>
      <c r="L10" s="4">
        <v>2297</v>
      </c>
      <c r="M10" s="2" t="str">
        <f t="array" ref="M10">LEFT(B10,SEARCH(" ",B10,SMALL(IF(MID(B10,ROW($1:$27),1)=" ",ROW($1:$27),""),2)))</f>
        <v xml:space="preserve">MINT PACK </v>
      </c>
    </row>
    <row r="11" spans="1:13" ht="57.75" thickBot="1" x14ac:dyDescent="0.25">
      <c r="B11" s="100" t="s">
        <v>11</v>
      </c>
      <c r="C11" s="101" t="s">
        <v>15</v>
      </c>
      <c r="D11" s="34">
        <v>0</v>
      </c>
      <c r="E11" s="34">
        <v>0</v>
      </c>
      <c r="F11" s="34">
        <v>0</v>
      </c>
      <c r="G11" s="34">
        <v>488</v>
      </c>
      <c r="H11" s="34">
        <v>571</v>
      </c>
      <c r="I11" s="34">
        <v>667</v>
      </c>
      <c r="J11" s="34">
        <v>1183</v>
      </c>
      <c r="K11" s="34">
        <v>1542</v>
      </c>
      <c r="L11" s="34">
        <v>2375</v>
      </c>
      <c r="M11" s="2" t="str">
        <f t="array" ref="M11">LEFT(B11,SEARCH(" ",B11,SMALL(IF(MID(B11,ROW($1:$27),1)=" ",ROW($1:$27),""),2)))</f>
        <v xml:space="preserve">BOITIER DVD </v>
      </c>
    </row>
    <row r="12" spans="1:13" s="37" customFormat="1" ht="55.5" x14ac:dyDescent="0.2">
      <c r="A12" s="103" t="s">
        <v>226</v>
      </c>
      <c r="B12" s="110" t="s">
        <v>284</v>
      </c>
      <c r="C12" s="111" t="s">
        <v>179</v>
      </c>
      <c r="D12" s="112">
        <v>0</v>
      </c>
      <c r="E12" s="112">
        <v>0</v>
      </c>
      <c r="F12" s="112">
        <v>0</v>
      </c>
      <c r="G12" s="112">
        <v>515</v>
      </c>
      <c r="H12" s="112">
        <v>598</v>
      </c>
      <c r="I12" s="112">
        <v>704</v>
      </c>
      <c r="J12" s="112">
        <v>1236</v>
      </c>
      <c r="K12" s="112">
        <v>1665</v>
      </c>
      <c r="L12" s="113">
        <v>2522</v>
      </c>
      <c r="M12" s="37" t="str">
        <f t="array" ref="M12">LEFT(B12,SEARCH(" ",B12,SMALL(IF(MID(B12,ROW($1:$27),1)=" ",ROW($1:$27),""),2)))</f>
        <v xml:space="preserve">boitier DVD </v>
      </c>
    </row>
    <row r="13" spans="1:13" s="37" customFormat="1" ht="55.5" x14ac:dyDescent="0.2">
      <c r="A13" s="104"/>
      <c r="B13" s="114" t="s">
        <v>285</v>
      </c>
      <c r="C13" s="115" t="s">
        <v>180</v>
      </c>
      <c r="D13" s="39">
        <v>0</v>
      </c>
      <c r="E13" s="39">
        <v>0</v>
      </c>
      <c r="F13" s="39">
        <v>0</v>
      </c>
      <c r="G13" s="39">
        <v>580</v>
      </c>
      <c r="H13" s="39">
        <v>663</v>
      </c>
      <c r="I13" s="39">
        <v>868</v>
      </c>
      <c r="J13" s="39">
        <v>1376</v>
      </c>
      <c r="K13" s="39">
        <v>1874</v>
      </c>
      <c r="L13" s="116">
        <v>2821</v>
      </c>
      <c r="M13" s="37" t="str">
        <f t="array" ref="M13">LEFT(B13,SEARCH(" ",B13,SMALL(IF(MID(B13,ROW($1:$27),1)=" ",ROW($1:$27),""),2)))</f>
        <v xml:space="preserve">boitier DVD </v>
      </c>
    </row>
    <row r="14" spans="1:13" s="37" customFormat="1" ht="55.5" x14ac:dyDescent="0.2">
      <c r="A14" s="104"/>
      <c r="B14" s="114" t="s">
        <v>286</v>
      </c>
      <c r="C14" s="115" t="s">
        <v>181</v>
      </c>
      <c r="D14" s="39">
        <v>0</v>
      </c>
      <c r="E14" s="39">
        <v>0</v>
      </c>
      <c r="F14" s="39">
        <v>0</v>
      </c>
      <c r="G14" s="39">
        <v>629</v>
      </c>
      <c r="H14" s="39">
        <v>713</v>
      </c>
      <c r="I14" s="39">
        <v>917</v>
      </c>
      <c r="J14" s="39">
        <v>1436</v>
      </c>
      <c r="K14" s="39">
        <v>1904</v>
      </c>
      <c r="L14" s="116">
        <v>2871</v>
      </c>
      <c r="M14" s="37" t="str">
        <f t="array" ref="M14">LEFT(B14,SEARCH(" ",B14,SMALL(IF(MID(B14,ROW($1:$27),1)=" ",ROW($1:$27),""),2)))</f>
        <v xml:space="preserve">boitier DVD </v>
      </c>
    </row>
    <row r="15" spans="1:13" s="37" customFormat="1" ht="55.5" x14ac:dyDescent="0.2">
      <c r="A15" s="104"/>
      <c r="B15" s="114" t="s">
        <v>287</v>
      </c>
      <c r="C15" s="115" t="s">
        <v>182</v>
      </c>
      <c r="D15" s="39">
        <v>0</v>
      </c>
      <c r="E15" s="39">
        <v>0</v>
      </c>
      <c r="F15" s="39">
        <v>0</v>
      </c>
      <c r="G15" s="39">
        <v>694</v>
      </c>
      <c r="H15" s="39">
        <v>778</v>
      </c>
      <c r="I15" s="39">
        <v>997</v>
      </c>
      <c r="J15" s="39">
        <v>1555</v>
      </c>
      <c r="K15" s="39">
        <v>2083</v>
      </c>
      <c r="L15" s="116">
        <v>3119</v>
      </c>
      <c r="M15" s="37" t="str">
        <f t="array" ref="M15">LEFT(B15,SEARCH(" ",B15,SMALL(IF(MID(B15,ROW($1:$27),1)=" ",ROW($1:$27),""),2)))</f>
        <v xml:space="preserve">boitier DVD </v>
      </c>
    </row>
    <row r="16" spans="1:13" s="37" customFormat="1" ht="55.5" x14ac:dyDescent="0.2">
      <c r="A16" s="104"/>
      <c r="B16" s="114" t="s">
        <v>288</v>
      </c>
      <c r="C16" s="115" t="s">
        <v>183</v>
      </c>
      <c r="D16" s="39">
        <v>0</v>
      </c>
      <c r="E16" s="39">
        <v>0</v>
      </c>
      <c r="F16" s="39">
        <v>0</v>
      </c>
      <c r="G16" s="39">
        <v>714</v>
      </c>
      <c r="H16" s="39">
        <v>798</v>
      </c>
      <c r="I16" s="39">
        <v>1017</v>
      </c>
      <c r="J16" s="39">
        <v>1574</v>
      </c>
      <c r="K16" s="39">
        <v>2143</v>
      </c>
      <c r="L16" s="116">
        <v>3219</v>
      </c>
      <c r="M16" s="37" t="str">
        <f t="array" ref="M16">LEFT(B16,SEARCH(" ",B16,SMALL(IF(MID(B16,ROW($1:$27),1)=" ",ROW($1:$27),""),2)))</f>
        <v xml:space="preserve">boitier DVD </v>
      </c>
    </row>
    <row r="17" spans="1:13" ht="53.25" customHeight="1" x14ac:dyDescent="0.2">
      <c r="A17" s="104"/>
      <c r="B17" s="114" t="s">
        <v>289</v>
      </c>
      <c r="C17" s="76" t="s">
        <v>184</v>
      </c>
      <c r="D17" s="39">
        <v>0</v>
      </c>
      <c r="E17" s="39">
        <v>0</v>
      </c>
      <c r="F17" s="39">
        <v>0</v>
      </c>
      <c r="G17" s="39">
        <v>658</v>
      </c>
      <c r="H17" s="39">
        <v>742</v>
      </c>
      <c r="I17" s="39">
        <v>833</v>
      </c>
      <c r="J17" s="39">
        <v>1667</v>
      </c>
      <c r="K17" s="39">
        <v>2233</v>
      </c>
      <c r="L17" s="116">
        <v>3408</v>
      </c>
      <c r="M17" s="2" t="str">
        <f t="array" ref="M17">LEFT(B17,SEARCH(" ",B17,SMALL(IF(MID(B17,ROW($1:$27),1)=" ",ROW($1:$27),""),2)))</f>
        <v xml:space="preserve">CD superjewel </v>
      </c>
    </row>
    <row r="18" spans="1:13" ht="55.5" x14ac:dyDescent="0.2">
      <c r="A18" s="104"/>
      <c r="B18" s="114" t="s">
        <v>290</v>
      </c>
      <c r="C18" s="76" t="s">
        <v>188</v>
      </c>
      <c r="D18" s="39">
        <v>0</v>
      </c>
      <c r="E18" s="39">
        <v>0</v>
      </c>
      <c r="F18" s="39">
        <v>0</v>
      </c>
      <c r="G18" s="39">
        <v>713</v>
      </c>
      <c r="H18" s="39">
        <v>797</v>
      </c>
      <c r="I18" s="39">
        <v>1000</v>
      </c>
      <c r="J18" s="39">
        <v>1750</v>
      </c>
      <c r="K18" s="39">
        <v>2333</v>
      </c>
      <c r="L18" s="116">
        <v>3625</v>
      </c>
      <c r="M18" s="2" t="str">
        <f t="array" ref="M18">LEFT(B18,SEARCH(" ",B18,SMALL(IF(MID(B18,ROW($1:$27),1)=" ",ROW($1:$27),""),2)))</f>
        <v xml:space="preserve">CD superjewel </v>
      </c>
    </row>
    <row r="19" spans="1:13" ht="53.25" x14ac:dyDescent="0.2">
      <c r="A19" s="104"/>
      <c r="B19" s="114" t="s">
        <v>291</v>
      </c>
      <c r="C19" s="76" t="s">
        <v>187</v>
      </c>
      <c r="D19" s="39">
        <v>0</v>
      </c>
      <c r="E19" s="39">
        <v>0</v>
      </c>
      <c r="F19" s="39">
        <v>0</v>
      </c>
      <c r="G19" s="39">
        <v>733</v>
      </c>
      <c r="H19" s="39">
        <v>817</v>
      </c>
      <c r="I19" s="39">
        <v>1042</v>
      </c>
      <c r="J19" s="39">
        <v>1814</v>
      </c>
      <c r="K19" s="39">
        <v>2517</v>
      </c>
      <c r="L19" s="116">
        <v>3783</v>
      </c>
      <c r="M19" s="2" t="str">
        <f t="array" ref="M19">LEFT(B19,SEARCH(" ",B19,SMALL(IF(MID(B19,ROW($1:$27),1)=" ",ROW($1:$27),""),2)))</f>
        <v xml:space="preserve">CD superjewel </v>
      </c>
    </row>
    <row r="20" spans="1:13" ht="53.25" x14ac:dyDescent="0.2">
      <c r="A20" s="104"/>
      <c r="B20" s="114" t="s">
        <v>292</v>
      </c>
      <c r="C20" s="76" t="s">
        <v>186</v>
      </c>
      <c r="D20" s="39">
        <v>0</v>
      </c>
      <c r="E20" s="39">
        <v>0</v>
      </c>
      <c r="F20" s="39">
        <v>0</v>
      </c>
      <c r="G20" s="39">
        <v>758</v>
      </c>
      <c r="H20" s="39">
        <v>842</v>
      </c>
      <c r="I20" s="39">
        <v>1083</v>
      </c>
      <c r="J20" s="39">
        <v>1850</v>
      </c>
      <c r="K20" s="39">
        <v>2600</v>
      </c>
      <c r="L20" s="116">
        <v>3992</v>
      </c>
      <c r="M20" s="2" t="str">
        <f t="array" ref="M20">LEFT(B20,SEARCH(" ",B20,SMALL(IF(MID(B20,ROW($1:$27),1)=" ",ROW($1:$27),""),2)))</f>
        <v xml:space="preserve">CD superjewel </v>
      </c>
    </row>
    <row r="21" spans="1:13" ht="53.25" x14ac:dyDescent="0.2">
      <c r="A21" s="104"/>
      <c r="B21" s="114" t="s">
        <v>293</v>
      </c>
      <c r="C21" s="76" t="s">
        <v>185</v>
      </c>
      <c r="D21" s="39">
        <v>0</v>
      </c>
      <c r="E21" s="39">
        <v>0</v>
      </c>
      <c r="F21" s="39">
        <v>0</v>
      </c>
      <c r="G21" s="39">
        <v>792</v>
      </c>
      <c r="H21" s="39">
        <v>875</v>
      </c>
      <c r="I21" s="39">
        <v>1150</v>
      </c>
      <c r="J21" s="39">
        <v>1958</v>
      </c>
      <c r="K21" s="39">
        <v>2717</v>
      </c>
      <c r="L21" s="116">
        <v>4063</v>
      </c>
      <c r="M21" s="2" t="str">
        <f t="array" ref="M21">LEFT(B21,SEARCH(" ",B21,SMALL(IF(MID(B21,ROW($1:$27),1)=" ",ROW($1:$27),""),2)))</f>
        <v xml:space="preserve">CD superjewel </v>
      </c>
    </row>
    <row r="22" spans="1:13" ht="30" customHeight="1" thickBot="1" x14ac:dyDescent="0.25">
      <c r="A22" s="105"/>
      <c r="B22" s="117" t="s">
        <v>189</v>
      </c>
      <c r="C22" s="118" t="s">
        <v>189</v>
      </c>
      <c r="D22" s="119">
        <v>0</v>
      </c>
      <c r="E22" s="119">
        <v>0</v>
      </c>
      <c r="F22" s="119">
        <v>0</v>
      </c>
      <c r="G22" s="119">
        <v>258</v>
      </c>
      <c r="H22" s="119">
        <v>267</v>
      </c>
      <c r="I22" s="119">
        <v>350</v>
      </c>
      <c r="J22" s="119">
        <v>642</v>
      </c>
      <c r="K22" s="119">
        <v>992</v>
      </c>
      <c r="L22" s="120">
        <v>1483</v>
      </c>
      <c r="M22" s="2" t="str">
        <f t="array" ref="M22">LEFT(B22,SEARCH(" ",B22,SMALL(IF(MID(B22,ROW($1:$27),1)=" ",ROW($1:$27),""),2)))</f>
        <v xml:space="preserve">Pochette cartonnée </v>
      </c>
    </row>
    <row r="23" spans="1:13" ht="51" x14ac:dyDescent="0.2">
      <c r="A23" s="55" t="s">
        <v>43</v>
      </c>
      <c r="B23" s="35" t="s">
        <v>23</v>
      </c>
      <c r="C23" s="68" t="s">
        <v>190</v>
      </c>
      <c r="D23" s="102">
        <v>0</v>
      </c>
      <c r="E23" s="102">
        <v>0</v>
      </c>
      <c r="F23" s="102">
        <v>0</v>
      </c>
      <c r="G23" s="102">
        <v>380</v>
      </c>
      <c r="H23" s="102">
        <v>358</v>
      </c>
      <c r="I23" s="102">
        <v>558</v>
      </c>
      <c r="J23" s="102">
        <v>992</v>
      </c>
      <c r="K23" s="102">
        <v>1286</v>
      </c>
      <c r="L23" s="102">
        <v>1737</v>
      </c>
      <c r="M23" s="2" t="str">
        <f t="array" ref="M23">LEFT(B23,SEARCH(" ",B23,SMALL(IF(MID(B23,ROW($1:$27),1)=" ",ROW($1:$27),""),2)))</f>
        <v xml:space="preserve">Pochette cartonnée </v>
      </c>
    </row>
    <row r="24" spans="1:13" ht="38.25" x14ac:dyDescent="0.2">
      <c r="A24" s="55"/>
      <c r="B24" s="3" t="s">
        <v>24</v>
      </c>
      <c r="C24" s="69" t="s">
        <v>30</v>
      </c>
      <c r="D24" s="4">
        <v>0</v>
      </c>
      <c r="E24" s="4">
        <v>0</v>
      </c>
      <c r="F24" s="4">
        <v>0</v>
      </c>
      <c r="G24" s="4">
        <v>350</v>
      </c>
      <c r="H24" s="4">
        <v>433</v>
      </c>
      <c r="I24" s="4">
        <v>625</v>
      </c>
      <c r="J24" s="4">
        <v>1042</v>
      </c>
      <c r="K24" s="4">
        <v>1375</v>
      </c>
      <c r="L24" s="4">
        <v>1767</v>
      </c>
      <c r="M24" s="2" t="str">
        <f t="array" ref="M24">LEFT(B24,SEARCH(" ",B24,SMALL(IF(MID(B24,ROW($1:$27),1)=" ",ROW($1:$27),""),2)))</f>
        <v xml:space="preserve">Pochette cartonnée </v>
      </c>
    </row>
    <row r="25" spans="1:13" ht="55.5" x14ac:dyDescent="0.2">
      <c r="A25" s="55"/>
      <c r="B25" s="3" t="s">
        <v>194</v>
      </c>
      <c r="C25" s="69" t="s">
        <v>31</v>
      </c>
      <c r="D25" s="4">
        <v>0</v>
      </c>
      <c r="E25" s="4">
        <v>0</v>
      </c>
      <c r="F25" s="4">
        <v>0</v>
      </c>
      <c r="G25" s="4">
        <v>754</v>
      </c>
      <c r="H25" s="4">
        <v>838</v>
      </c>
      <c r="I25" s="4">
        <v>1058</v>
      </c>
      <c r="J25" s="4">
        <v>1854</v>
      </c>
      <c r="K25" s="4">
        <v>2592</v>
      </c>
      <c r="L25" s="4">
        <v>3967</v>
      </c>
      <c r="M25" s="2" t="str">
        <f t="array" ref="M25">LEFT(B25,SEARCH(" ",B25,SMALL(IF(MID(B25,ROW($1:$27),1)=" ",ROW($1:$27),""),2)))</f>
        <v xml:space="preserve">CD DVD </v>
      </c>
    </row>
    <row r="26" spans="1:13" ht="55.5" x14ac:dyDescent="0.2">
      <c r="A26" s="55"/>
      <c r="B26" s="3" t="s">
        <v>195</v>
      </c>
      <c r="C26" s="69" t="s">
        <v>32</v>
      </c>
      <c r="D26" s="4">
        <v>0</v>
      </c>
      <c r="E26" s="4">
        <v>0</v>
      </c>
      <c r="F26" s="4">
        <v>0</v>
      </c>
      <c r="G26" s="4">
        <v>808</v>
      </c>
      <c r="H26" s="4">
        <v>892</v>
      </c>
      <c r="I26" s="4">
        <v>1142</v>
      </c>
      <c r="J26" s="4">
        <v>2073</v>
      </c>
      <c r="K26" s="4">
        <v>2831</v>
      </c>
      <c r="L26" s="4">
        <v>4117</v>
      </c>
      <c r="M26" s="2" t="str">
        <f t="array" ref="M26">LEFT(B26,SEARCH(" ",B26,SMALL(IF(MID(B26,ROW($1:$27),1)=" ",ROW($1:$27),""),2)))</f>
        <v xml:space="preserve">CD DVD </v>
      </c>
    </row>
    <row r="27" spans="1:13" ht="55.5" x14ac:dyDescent="0.2">
      <c r="A27" s="55"/>
      <c r="B27" s="3" t="s">
        <v>196</v>
      </c>
      <c r="C27" s="69" t="s">
        <v>33</v>
      </c>
      <c r="D27" s="4">
        <v>0</v>
      </c>
      <c r="E27" s="4">
        <v>0</v>
      </c>
      <c r="F27" s="4">
        <v>0</v>
      </c>
      <c r="G27" s="4">
        <v>848</v>
      </c>
      <c r="H27" s="4">
        <v>932</v>
      </c>
      <c r="I27" s="4">
        <v>1246</v>
      </c>
      <c r="J27" s="4">
        <v>2153</v>
      </c>
      <c r="K27" s="4">
        <v>2920</v>
      </c>
      <c r="L27" s="4">
        <v>4416</v>
      </c>
      <c r="M27" s="2" t="str">
        <f t="array" ref="M27">LEFT(B27,SEARCH(" ",B27,SMALL(IF(MID(B27,ROW($1:$27),1)=" ",ROW($1:$27),""),2)))</f>
        <v xml:space="preserve">CD DVD </v>
      </c>
    </row>
    <row r="28" spans="1:13" ht="55.5" x14ac:dyDescent="0.2">
      <c r="A28" s="55"/>
      <c r="B28" s="3" t="s">
        <v>197</v>
      </c>
      <c r="C28" s="69" t="s">
        <v>34</v>
      </c>
      <c r="D28" s="4">
        <v>0</v>
      </c>
      <c r="E28" s="4">
        <v>0</v>
      </c>
      <c r="F28" s="4">
        <v>0</v>
      </c>
      <c r="G28" s="4">
        <v>908</v>
      </c>
      <c r="H28" s="4">
        <v>992</v>
      </c>
      <c r="I28" s="4">
        <v>1325</v>
      </c>
      <c r="J28" s="4">
        <v>2213</v>
      </c>
      <c r="K28" s="4">
        <v>3040</v>
      </c>
      <c r="L28" s="4">
        <v>4615</v>
      </c>
      <c r="M28" s="2" t="str">
        <f t="array" ref="M28">LEFT(B28,SEARCH(" ",B28,SMALL(IF(MID(B28,ROW($1:$27),1)=" ",ROW($1:$27),""),2)))</f>
        <v xml:space="preserve">CD DVD </v>
      </c>
    </row>
    <row r="29" spans="1:13" ht="55.5" x14ac:dyDescent="0.2">
      <c r="A29" s="55"/>
      <c r="B29" s="3" t="s">
        <v>198</v>
      </c>
      <c r="C29" s="69" t="s">
        <v>35</v>
      </c>
      <c r="D29" s="4">
        <v>0</v>
      </c>
      <c r="E29" s="4">
        <v>0</v>
      </c>
      <c r="F29" s="4">
        <v>0</v>
      </c>
      <c r="G29" s="4">
        <v>933</v>
      </c>
      <c r="H29" s="4">
        <v>1017</v>
      </c>
      <c r="I29" s="4">
        <v>1396</v>
      </c>
      <c r="J29" s="4">
        <v>2373</v>
      </c>
      <c r="K29" s="4">
        <v>3189</v>
      </c>
      <c r="L29" s="4">
        <v>4814</v>
      </c>
      <c r="M29" s="2" t="str">
        <f t="array" ref="M29">LEFT(B29,SEARCH(" ",B29,SMALL(IF(MID(B29,ROW($1:$27),1)=" ",ROW($1:$27),""),2)))</f>
        <v xml:space="preserve">CD DVD </v>
      </c>
    </row>
    <row r="30" spans="1:13" ht="38.25" x14ac:dyDescent="0.2">
      <c r="A30" s="55"/>
      <c r="B30" s="35" t="s">
        <v>26</v>
      </c>
      <c r="C30" s="69" t="s">
        <v>25</v>
      </c>
      <c r="D30" s="4">
        <v>0</v>
      </c>
      <c r="E30" s="4">
        <v>0</v>
      </c>
      <c r="F30" s="4">
        <v>0</v>
      </c>
      <c r="G30" s="4">
        <v>1058</v>
      </c>
      <c r="H30" s="4">
        <v>1142</v>
      </c>
      <c r="I30" s="4">
        <v>2083</v>
      </c>
      <c r="J30" s="4">
        <v>3821</v>
      </c>
      <c r="K30" s="4">
        <v>5277</v>
      </c>
      <c r="L30" s="4">
        <v>8908</v>
      </c>
      <c r="M30" s="2" t="str">
        <f t="array" ref="M30">LEFT(B30,SEARCH(" ",B30,SMALL(IF(MID(B30,ROW($1:$27),1)=" ",ROW($1:$27),""),2)))</f>
        <v xml:space="preserve">4 CDS </v>
      </c>
    </row>
    <row r="31" spans="1:13" ht="63" x14ac:dyDescent="0.2">
      <c r="A31" s="55"/>
      <c r="B31" s="38" t="s">
        <v>27</v>
      </c>
      <c r="C31" s="69" t="s">
        <v>199</v>
      </c>
      <c r="D31" s="4">
        <v>0</v>
      </c>
      <c r="E31" s="4">
        <v>0</v>
      </c>
      <c r="F31" s="4">
        <v>0</v>
      </c>
      <c r="G31" s="4">
        <v>233</v>
      </c>
      <c r="H31" s="4">
        <v>300</v>
      </c>
      <c r="I31" s="4">
        <v>350</v>
      </c>
      <c r="J31" s="4">
        <v>617</v>
      </c>
      <c r="K31" s="4">
        <v>833</v>
      </c>
      <c r="L31" s="4">
        <v>1242</v>
      </c>
      <c r="M31" s="2" t="str">
        <f t="array" ref="M31">LEFT(B31,SEARCH(" ",B31,SMALL(IF(MID(B31,ROW($1:$27),1)=" ",ROW($1:$27),""),2)))</f>
        <v xml:space="preserve">CD RONDELLE </v>
      </c>
    </row>
    <row r="32" spans="1:13" ht="34.5" x14ac:dyDescent="0.2">
      <c r="A32" s="55"/>
      <c r="B32" s="36" t="s">
        <v>29</v>
      </c>
      <c r="C32" s="69" t="s">
        <v>28</v>
      </c>
      <c r="D32" s="4">
        <v>0</v>
      </c>
      <c r="E32" s="4">
        <v>0</v>
      </c>
      <c r="F32" s="4">
        <v>0</v>
      </c>
      <c r="G32" s="4">
        <v>233</v>
      </c>
      <c r="H32" s="4">
        <v>267</v>
      </c>
      <c r="I32" s="4">
        <v>342</v>
      </c>
      <c r="J32" s="4">
        <v>533</v>
      </c>
      <c r="K32" s="4">
        <v>723</v>
      </c>
      <c r="L32" s="4">
        <v>1000</v>
      </c>
      <c r="M32" s="2" t="str">
        <f t="array" ref="M32">LEFT(B32,SEARCH(" ",B32,SMALL(IF(MID(B32,ROW($1:$27),1)=" ",ROW($1:$27),""),2)))</f>
        <v xml:space="preserve">SPINDLE CDS </v>
      </c>
    </row>
    <row r="33" spans="1:13" ht="25.5" x14ac:dyDescent="0.2">
      <c r="A33" s="56"/>
      <c r="B33" s="41" t="s">
        <v>155</v>
      </c>
      <c r="C33" s="70" t="s">
        <v>156</v>
      </c>
      <c r="D33" s="4">
        <v>0</v>
      </c>
      <c r="E33" s="4">
        <v>0</v>
      </c>
      <c r="F33" s="4">
        <v>0</v>
      </c>
      <c r="G33" s="42">
        <v>267</v>
      </c>
      <c r="H33" s="42">
        <v>333.33333333333337</v>
      </c>
      <c r="I33" s="42">
        <v>458.33333333333337</v>
      </c>
      <c r="J33" s="42">
        <v>847.5</v>
      </c>
      <c r="K33" s="42">
        <v>1108.3333333333335</v>
      </c>
      <c r="L33" s="42">
        <v>1666.6666666666667</v>
      </c>
      <c r="M33" s="2" t="str">
        <f t="array" ref="M33">LEFT(B33,SEARCH(" ",B33,SMALL(IF(MID(B33,ROW($1:$27),1)=" ",ROW($1:$27),""),2)))</f>
        <v xml:space="preserve">SPINDLE DVDS </v>
      </c>
    </row>
    <row r="34" spans="1:13" ht="38.25" x14ac:dyDescent="0.2">
      <c r="A34" s="56"/>
      <c r="B34" s="41" t="s">
        <v>36</v>
      </c>
      <c r="C34" s="70" t="s">
        <v>157</v>
      </c>
      <c r="D34" s="4">
        <v>0</v>
      </c>
      <c r="E34" s="4">
        <v>0</v>
      </c>
      <c r="F34" s="4">
        <v>0</v>
      </c>
      <c r="G34" s="42">
        <v>413</v>
      </c>
      <c r="H34" s="42">
        <v>479.16666666666669</v>
      </c>
      <c r="I34" s="42">
        <v>588.33333333333337</v>
      </c>
      <c r="J34" s="42">
        <v>867.5</v>
      </c>
      <c r="K34" s="42">
        <v>1141.6666666666667</v>
      </c>
      <c r="L34" s="42">
        <v>1675</v>
      </c>
      <c r="M34" s="2" t="str">
        <f t="array" ref="M34">LEFT(B34,SEARCH(" ",B34,SMALL(IF(MID(B34,ROW($1:$27),1)=" ",ROW($1:$27),""),2)))</f>
        <v xml:space="preserve">SPINDLE DVDS </v>
      </c>
    </row>
    <row r="35" spans="1:13" ht="51" x14ac:dyDescent="0.2">
      <c r="A35" s="56"/>
      <c r="B35" s="41" t="s">
        <v>38</v>
      </c>
      <c r="C35" s="70" t="s">
        <v>162</v>
      </c>
      <c r="D35" s="4">
        <v>0</v>
      </c>
      <c r="E35" s="4">
        <v>0</v>
      </c>
      <c r="F35" s="4">
        <v>0</v>
      </c>
      <c r="G35" s="42">
        <v>621</v>
      </c>
      <c r="H35" s="42">
        <v>704.16666666666674</v>
      </c>
      <c r="I35" s="42">
        <v>850</v>
      </c>
      <c r="J35" s="42">
        <v>1558.3333333333335</v>
      </c>
      <c r="K35" s="42">
        <v>2141.666666666667</v>
      </c>
      <c r="L35" s="42">
        <v>3241.666666666667</v>
      </c>
      <c r="M35" s="2" t="str">
        <f t="array" ref="M35">LEFT(B35,SEARCH(" ",B35,SMALL(IF(MID(B35,ROW($1:$27),1)=" ",ROW($1:$27),""),2)))</f>
        <v xml:space="preserve">Double CD </v>
      </c>
    </row>
    <row r="36" spans="1:13" ht="51" x14ac:dyDescent="0.2">
      <c r="A36" s="56"/>
      <c r="B36" s="41" t="s">
        <v>39</v>
      </c>
      <c r="C36" s="70" t="s">
        <v>161</v>
      </c>
      <c r="D36" s="4">
        <v>0</v>
      </c>
      <c r="E36" s="4">
        <v>0</v>
      </c>
      <c r="F36" s="4">
        <v>0</v>
      </c>
      <c r="G36" s="42">
        <v>683</v>
      </c>
      <c r="H36" s="42">
        <v>783.33333333333337</v>
      </c>
      <c r="I36" s="42">
        <v>983.33333333333337</v>
      </c>
      <c r="J36" s="42">
        <v>1679.1666666666667</v>
      </c>
      <c r="K36" s="42">
        <v>2283.3333333333335</v>
      </c>
      <c r="L36" s="42">
        <v>3466.666666666667</v>
      </c>
      <c r="M36" s="2" t="str">
        <f t="array" ref="M36">LEFT(B36,SEARCH(" ",B36,SMALL(IF(MID(B36,ROW($1:$27),1)=" ",ROW($1:$27),""),2)))</f>
        <v xml:space="preserve">Double CD </v>
      </c>
    </row>
    <row r="37" spans="1:13" ht="51" x14ac:dyDescent="0.2">
      <c r="A37" s="56"/>
      <c r="B37" s="41" t="s">
        <v>312</v>
      </c>
      <c r="C37" s="70" t="s">
        <v>160</v>
      </c>
      <c r="D37" s="4">
        <v>0</v>
      </c>
      <c r="E37" s="4">
        <v>0</v>
      </c>
      <c r="F37" s="4">
        <v>0</v>
      </c>
      <c r="G37" s="42">
        <v>700</v>
      </c>
      <c r="H37" s="42">
        <v>800</v>
      </c>
      <c r="I37" s="42">
        <v>1008.3333333333334</v>
      </c>
      <c r="J37" s="42">
        <v>1725</v>
      </c>
      <c r="K37" s="42">
        <v>2366.666666666667</v>
      </c>
      <c r="L37" s="42">
        <v>3500</v>
      </c>
      <c r="M37" s="2" t="str">
        <f t="array" ref="M37">LEFT(B37,SEARCH(" ",B37,SMALL(IF(MID(B37,ROW($1:$27),1)=" ",ROW($1:$27),""),2)))</f>
        <v xml:space="preserve">Double CD </v>
      </c>
    </row>
    <row r="38" spans="1:13" ht="51" x14ac:dyDescent="0.2">
      <c r="A38" s="56"/>
      <c r="B38" s="41" t="s">
        <v>313</v>
      </c>
      <c r="C38" s="71" t="s">
        <v>159</v>
      </c>
      <c r="D38" s="4">
        <v>0</v>
      </c>
      <c r="E38" s="4">
        <v>0</v>
      </c>
      <c r="F38" s="4">
        <v>0</v>
      </c>
      <c r="G38" s="42">
        <v>725</v>
      </c>
      <c r="H38" s="42">
        <v>833.33333333333337</v>
      </c>
      <c r="I38" s="42">
        <v>1033.3333333333335</v>
      </c>
      <c r="J38" s="42">
        <v>1766.6666666666667</v>
      </c>
      <c r="K38" s="42">
        <v>2430.8333333333335</v>
      </c>
      <c r="L38" s="42">
        <v>3600</v>
      </c>
      <c r="M38" s="2" t="str">
        <f t="array" ref="M38">LEFT(B38,SEARCH(" ",B38,SMALL(IF(MID(B38,ROW($1:$27),1)=" ",ROW($1:$27),""),2)))</f>
        <v xml:space="preserve">Double CD </v>
      </c>
    </row>
    <row r="39" spans="1:13" ht="51" x14ac:dyDescent="0.2">
      <c r="A39" s="56"/>
      <c r="B39" s="41" t="s">
        <v>314</v>
      </c>
      <c r="C39" s="70" t="s">
        <v>158</v>
      </c>
      <c r="D39" s="4">
        <v>0</v>
      </c>
      <c r="E39" s="4">
        <v>0</v>
      </c>
      <c r="F39" s="4">
        <v>0</v>
      </c>
      <c r="G39" s="42">
        <v>800</v>
      </c>
      <c r="H39" s="42">
        <v>900</v>
      </c>
      <c r="I39" s="42">
        <v>1086.6666666666667</v>
      </c>
      <c r="J39" s="42">
        <v>1858.3333333333335</v>
      </c>
      <c r="K39" s="42">
        <v>2558.3333333333335</v>
      </c>
      <c r="L39" s="42">
        <v>3783.3333333333335</v>
      </c>
      <c r="M39" s="2" t="str">
        <f t="array" ref="M39">LEFT(B39,SEARCH(" ",B39,SMALL(IF(MID(B39,ROW($1:$27),1)=" ",ROW($1:$27),""),2)))</f>
        <v xml:space="preserve">Double CD </v>
      </c>
    </row>
    <row r="40" spans="1:13" ht="51" x14ac:dyDescent="0.2">
      <c r="A40" s="56"/>
      <c r="B40" s="41" t="s">
        <v>37</v>
      </c>
      <c r="C40" s="70" t="s">
        <v>163</v>
      </c>
      <c r="D40" s="4">
        <v>0</v>
      </c>
      <c r="E40" s="4">
        <v>0</v>
      </c>
      <c r="F40" s="4">
        <v>0</v>
      </c>
      <c r="G40" s="42">
        <v>400</v>
      </c>
      <c r="H40" s="42">
        <v>449.16666666666669</v>
      </c>
      <c r="I40" s="42">
        <v>600</v>
      </c>
      <c r="J40" s="42">
        <v>1083.3333333333335</v>
      </c>
      <c r="K40" s="42">
        <v>1385.8333333333335</v>
      </c>
      <c r="L40" s="42">
        <v>2096.666666666667</v>
      </c>
      <c r="M40" s="2" t="str">
        <f t="array" ref="M40">LEFT(B40,SEARCH(" ",B40,SMALL(IF(MID(B40,ROW($1:$27),1)=" ",ROW($1:$27),""),2)))</f>
        <v xml:space="preserve">CD Slimbox </v>
      </c>
    </row>
    <row r="41" spans="1:13" ht="51" x14ac:dyDescent="0.2">
      <c r="A41" s="56"/>
      <c r="B41" s="41" t="s">
        <v>40</v>
      </c>
      <c r="C41" s="70" t="s">
        <v>164</v>
      </c>
      <c r="D41" s="4">
        <v>0</v>
      </c>
      <c r="E41" s="4">
        <v>0</v>
      </c>
      <c r="F41" s="4">
        <v>0</v>
      </c>
      <c r="G41" s="42">
        <v>390.83333333333337</v>
      </c>
      <c r="H41" s="42">
        <v>474.16666666666669</v>
      </c>
      <c r="I41" s="42">
        <v>630</v>
      </c>
      <c r="J41" s="42">
        <v>1046.6666666666667</v>
      </c>
      <c r="K41" s="42">
        <v>1433.3333333333335</v>
      </c>
      <c r="L41" s="42">
        <v>2146.666666666667</v>
      </c>
      <c r="M41" s="2" t="str">
        <f t="array" ref="M41">LEFT(B41,SEARCH(" ",B41,SMALL(IF(MID(B41,ROW($1:$27),1)=" ",ROW($1:$27),""),2)))</f>
        <v xml:space="preserve">CD Slimbox </v>
      </c>
    </row>
    <row r="42" spans="1:13" ht="51" x14ac:dyDescent="0.2">
      <c r="A42" s="56"/>
      <c r="B42" s="41" t="s">
        <v>41</v>
      </c>
      <c r="C42" s="70" t="s">
        <v>165</v>
      </c>
      <c r="D42" s="4">
        <v>0</v>
      </c>
      <c r="E42" s="4">
        <v>0</v>
      </c>
      <c r="F42" s="4">
        <v>0</v>
      </c>
      <c r="G42" s="42">
        <v>425</v>
      </c>
      <c r="H42" s="42">
        <v>508.33333333333337</v>
      </c>
      <c r="I42" s="42">
        <v>698.33333333333337</v>
      </c>
      <c r="J42" s="42">
        <v>1106.6666666666667</v>
      </c>
      <c r="K42" s="42">
        <v>1535</v>
      </c>
      <c r="L42" s="42">
        <v>2212.5</v>
      </c>
      <c r="M42" s="2" t="str">
        <f t="array" ref="M42">LEFT(B42,SEARCH(" ",B42,SMALL(IF(MID(B42,ROW($1:$27),1)=" ",ROW($1:$27),""),2)))</f>
        <v xml:space="preserve">CD Slimbox </v>
      </c>
    </row>
    <row r="43" spans="1:13" ht="51" x14ac:dyDescent="0.2">
      <c r="A43" s="56"/>
      <c r="B43" s="41" t="s">
        <v>42</v>
      </c>
      <c r="C43" s="70" t="s">
        <v>166</v>
      </c>
      <c r="D43" s="4">
        <v>0</v>
      </c>
      <c r="E43" s="4">
        <v>0</v>
      </c>
      <c r="F43" s="4">
        <v>0</v>
      </c>
      <c r="G43" s="42">
        <v>445.83333333333337</v>
      </c>
      <c r="H43" s="42">
        <v>529.16666666666674</v>
      </c>
      <c r="I43" s="42">
        <v>728.33333333333337</v>
      </c>
      <c r="J43" s="42">
        <v>1186.6666666666667</v>
      </c>
      <c r="K43" s="42">
        <v>1625</v>
      </c>
      <c r="L43" s="42">
        <v>2312.5</v>
      </c>
      <c r="M43" s="2" t="str">
        <f t="array" ref="M43">LEFT(B43,SEARCH(" ",B43,SMALL(IF(MID(B43,ROW($1:$27),1)=" ",ROW($1:$27),""),2)))</f>
        <v xml:space="preserve">CD Slimbox </v>
      </c>
    </row>
    <row r="44" spans="1:13" ht="51" x14ac:dyDescent="0.2">
      <c r="A44" s="55" t="s">
        <v>133</v>
      </c>
      <c r="B44" s="43" t="s">
        <v>45</v>
      </c>
      <c r="C44" s="72" t="s">
        <v>167</v>
      </c>
      <c r="D44" s="4">
        <v>0</v>
      </c>
      <c r="E44" s="4">
        <v>0</v>
      </c>
      <c r="F44" s="4">
        <v>0</v>
      </c>
      <c r="G44" s="44">
        <v>465</v>
      </c>
      <c r="H44" s="44">
        <v>548.33333333333337</v>
      </c>
      <c r="I44" s="44">
        <v>777.5</v>
      </c>
      <c r="J44" s="44">
        <v>1186.6666666666667</v>
      </c>
      <c r="K44" s="44">
        <v>1715</v>
      </c>
      <c r="L44" s="44">
        <v>2511.666666666667</v>
      </c>
      <c r="M44" s="2" t="str">
        <f t="array" ref="M44">LEFT(B44,SEARCH(" ",B44,SMALL(IF(MID(B44,ROW($1:$27),1)=" ",ROW($1:$27),""),2)))</f>
        <v xml:space="preserve">CD Slimbox </v>
      </c>
    </row>
    <row r="45" spans="1:13" ht="63.75" x14ac:dyDescent="0.2">
      <c r="A45" s="55"/>
      <c r="B45" s="43" t="s">
        <v>46</v>
      </c>
      <c r="C45" s="72" t="s">
        <v>44</v>
      </c>
      <c r="D45" s="4">
        <v>0</v>
      </c>
      <c r="E45" s="4">
        <v>0</v>
      </c>
      <c r="F45" s="4">
        <v>0</v>
      </c>
      <c r="G45" s="44">
        <v>550</v>
      </c>
      <c r="H45" s="44">
        <v>575</v>
      </c>
      <c r="I45" s="44">
        <v>725</v>
      </c>
      <c r="J45" s="44">
        <v>1208.3333333333335</v>
      </c>
      <c r="K45" s="44">
        <v>1535.8333333333335</v>
      </c>
      <c r="L45" s="44">
        <v>2375</v>
      </c>
      <c r="M45" s="2" t="str">
        <f t="array" ref="M45">LEFT(B45,SEARCH(" ",B45,SMALL(IF(MID(B45,ROW($1:$27),1)=" ",ROW($1:$27),""),2)))</f>
        <v xml:space="preserve">Digipack 4 </v>
      </c>
    </row>
    <row r="46" spans="1:13" ht="63.75" x14ac:dyDescent="0.2">
      <c r="A46" s="55"/>
      <c r="B46" s="43" t="s">
        <v>47</v>
      </c>
      <c r="C46" s="72" t="s">
        <v>124</v>
      </c>
      <c r="D46" s="4">
        <v>0</v>
      </c>
      <c r="E46" s="4">
        <v>0</v>
      </c>
      <c r="F46" s="4">
        <v>0</v>
      </c>
      <c r="G46" s="44">
        <v>583.33333333333337</v>
      </c>
      <c r="H46" s="44">
        <v>625</v>
      </c>
      <c r="I46" s="44">
        <v>866.66666666666674</v>
      </c>
      <c r="J46" s="44">
        <v>1429.1666666666667</v>
      </c>
      <c r="K46" s="44">
        <v>1804.1666666666667</v>
      </c>
      <c r="L46" s="44">
        <v>2720</v>
      </c>
      <c r="M46" s="2" t="str">
        <f t="array" ref="M46">LEFT(B46,SEARCH(" ",B46,SMALL(IF(MID(B46,ROW($1:$27),1)=" ",ROW($1:$27),""),2)))</f>
        <v xml:space="preserve">Digipack 4 </v>
      </c>
    </row>
    <row r="47" spans="1:13" ht="51" x14ac:dyDescent="0.2">
      <c r="A47" s="55"/>
      <c r="B47" s="43" t="s">
        <v>48</v>
      </c>
      <c r="C47" s="72" t="s">
        <v>125</v>
      </c>
      <c r="D47" s="4">
        <v>0</v>
      </c>
      <c r="E47" s="4">
        <v>0</v>
      </c>
      <c r="F47" s="4">
        <v>0</v>
      </c>
      <c r="G47" s="44">
        <v>591.66666666666674</v>
      </c>
      <c r="H47" s="44">
        <v>637.5</v>
      </c>
      <c r="I47" s="44">
        <v>983.33333333333337</v>
      </c>
      <c r="J47" s="44">
        <v>1454.1666666666667</v>
      </c>
      <c r="K47" s="44">
        <v>1825</v>
      </c>
      <c r="L47" s="44">
        <v>2758.3333333333335</v>
      </c>
      <c r="M47" s="2" t="str">
        <f t="array" ref="M47">LEFT(B47,SEARCH(" ",B47,SMALL(IF(MID(B47,ROW($1:$27),1)=" ",ROW($1:$27),""),2)))</f>
        <v xml:space="preserve">Digipack 4 </v>
      </c>
    </row>
    <row r="48" spans="1:13" ht="51" x14ac:dyDescent="0.2">
      <c r="A48" s="55"/>
      <c r="B48" s="43" t="s">
        <v>49</v>
      </c>
      <c r="C48" s="72" t="s">
        <v>126</v>
      </c>
      <c r="D48" s="4">
        <v>0</v>
      </c>
      <c r="E48" s="4">
        <v>0</v>
      </c>
      <c r="F48" s="4">
        <v>0</v>
      </c>
      <c r="G48" s="44">
        <v>633.33333333333337</v>
      </c>
      <c r="H48" s="44">
        <v>683.33333333333337</v>
      </c>
      <c r="I48" s="44">
        <v>925</v>
      </c>
      <c r="J48" s="44">
        <v>1500.8333333333335</v>
      </c>
      <c r="K48" s="44">
        <v>1948.3333333333335</v>
      </c>
      <c r="L48" s="44">
        <v>2908.3333333333335</v>
      </c>
      <c r="M48" s="2" t="str">
        <f t="array" ref="M48">LEFT(B48,SEARCH(" ",B48,SMALL(IF(MID(B48,ROW($1:$27),1)=" ",ROW($1:$27),""),2)))</f>
        <v xml:space="preserve">Digipack 4 </v>
      </c>
    </row>
    <row r="49" spans="1:13" ht="51" x14ac:dyDescent="0.2">
      <c r="A49" s="55"/>
      <c r="B49" s="43" t="s">
        <v>50</v>
      </c>
      <c r="C49" s="72" t="s">
        <v>127</v>
      </c>
      <c r="D49" s="4">
        <v>0</v>
      </c>
      <c r="E49" s="4">
        <v>0</v>
      </c>
      <c r="F49" s="4">
        <v>0</v>
      </c>
      <c r="G49" s="44">
        <v>658.33333333333337</v>
      </c>
      <c r="H49" s="44">
        <v>774.16666666666674</v>
      </c>
      <c r="I49" s="44">
        <v>950</v>
      </c>
      <c r="J49" s="44">
        <v>1566.6666666666667</v>
      </c>
      <c r="K49" s="44">
        <v>2050</v>
      </c>
      <c r="L49" s="44">
        <v>3125</v>
      </c>
      <c r="M49" s="2" t="str">
        <f t="array" ref="M49">LEFT(B49,SEARCH(" ",B49,SMALL(IF(MID(B49,ROW($1:$27),1)=" ",ROW($1:$27),""),2)))</f>
        <v xml:space="preserve">Digipack 4 </v>
      </c>
    </row>
    <row r="50" spans="1:13" ht="51" x14ac:dyDescent="0.2">
      <c r="A50" s="55"/>
      <c r="B50" s="43" t="s">
        <v>51</v>
      </c>
      <c r="C50" s="72" t="s">
        <v>128</v>
      </c>
      <c r="D50" s="4">
        <v>0</v>
      </c>
      <c r="E50" s="4">
        <v>0</v>
      </c>
      <c r="F50" s="4">
        <v>0</v>
      </c>
      <c r="G50" s="44">
        <v>741.66666666666674</v>
      </c>
      <c r="H50" s="44">
        <v>825</v>
      </c>
      <c r="I50" s="44">
        <v>1041.6666666666667</v>
      </c>
      <c r="J50" s="44">
        <v>1675</v>
      </c>
      <c r="K50" s="44">
        <v>2190.8333333333335</v>
      </c>
      <c r="L50" s="44">
        <v>3323.3333333333335</v>
      </c>
      <c r="M50" s="2" t="str">
        <f t="array" ref="M50">LEFT(B50,SEARCH(" ",B50,SMALL(IF(MID(B50,ROW($1:$27),1)=" ",ROW($1:$27),""),2)))</f>
        <v xml:space="preserve">Digipack 4 </v>
      </c>
    </row>
    <row r="51" spans="1:13" ht="51" x14ac:dyDescent="0.2">
      <c r="A51" s="55"/>
      <c r="B51" s="43" t="s">
        <v>52</v>
      </c>
      <c r="C51" s="72" t="s">
        <v>129</v>
      </c>
      <c r="D51" s="4">
        <v>0</v>
      </c>
      <c r="E51" s="4">
        <v>0</v>
      </c>
      <c r="F51" s="4">
        <v>0</v>
      </c>
      <c r="G51" s="44">
        <v>575</v>
      </c>
      <c r="H51" s="44">
        <v>625</v>
      </c>
      <c r="I51" s="44">
        <v>866.66666666666674</v>
      </c>
      <c r="J51" s="44">
        <v>1429.1666666666667</v>
      </c>
      <c r="K51" s="44">
        <v>1804.1666666666667</v>
      </c>
      <c r="L51" s="44">
        <v>2720</v>
      </c>
      <c r="M51" s="2" t="str">
        <f t="array" ref="M51">LEFT(B51,SEARCH(" ",B51,SMALL(IF(MID(B51,ROW($1:$27),1)=" ",ROW($1:$27),""),2)))</f>
        <v xml:space="preserve">Digipack 4 </v>
      </c>
    </row>
    <row r="52" spans="1:13" ht="51" x14ac:dyDescent="0.2">
      <c r="A52" s="55"/>
      <c r="B52" s="43" t="s">
        <v>53</v>
      </c>
      <c r="C52" s="72" t="s">
        <v>130</v>
      </c>
      <c r="D52" s="4">
        <v>0</v>
      </c>
      <c r="E52" s="4">
        <v>0</v>
      </c>
      <c r="F52" s="4">
        <v>0</v>
      </c>
      <c r="G52" s="44">
        <v>591.66666666666674</v>
      </c>
      <c r="H52" s="44">
        <v>637.5</v>
      </c>
      <c r="I52" s="44">
        <v>900</v>
      </c>
      <c r="J52" s="44">
        <v>1454.1666666666667</v>
      </c>
      <c r="K52" s="44">
        <v>1825</v>
      </c>
      <c r="L52" s="44">
        <v>2758.3333333333335</v>
      </c>
      <c r="M52" s="2" t="str">
        <f t="array" ref="M52">LEFT(B52,SEARCH(" ",B52,SMALL(IF(MID(B52,ROW($1:$27),1)=" ",ROW($1:$27),""),2)))</f>
        <v xml:space="preserve">Digipack 4 </v>
      </c>
    </row>
    <row r="53" spans="1:13" ht="51" x14ac:dyDescent="0.2">
      <c r="A53" s="55"/>
      <c r="B53" s="43" t="s">
        <v>54</v>
      </c>
      <c r="C53" s="72" t="s">
        <v>131</v>
      </c>
      <c r="D53" s="4">
        <v>0</v>
      </c>
      <c r="E53" s="4">
        <v>0</v>
      </c>
      <c r="F53" s="4">
        <v>0</v>
      </c>
      <c r="G53" s="44">
        <v>633.33333333333337</v>
      </c>
      <c r="H53" s="44">
        <v>683.33333333333337</v>
      </c>
      <c r="I53" s="44">
        <v>925</v>
      </c>
      <c r="J53" s="44">
        <v>1500.8333333333335</v>
      </c>
      <c r="K53" s="44">
        <v>1948.3333333333335</v>
      </c>
      <c r="L53" s="44">
        <v>2908.3333333333335</v>
      </c>
      <c r="M53" s="2" t="str">
        <f t="array" ref="M53">LEFT(B53,SEARCH(" ",B53,SMALL(IF(MID(B53,ROW($1:$27),1)=" ",ROW($1:$27),""),2)))</f>
        <v xml:space="preserve">Digipack 4 </v>
      </c>
    </row>
    <row r="54" spans="1:13" ht="51" x14ac:dyDescent="0.2">
      <c r="A54" s="55"/>
      <c r="B54" s="43" t="s">
        <v>55</v>
      </c>
      <c r="C54" s="72" t="s">
        <v>132</v>
      </c>
      <c r="D54" s="4">
        <v>0</v>
      </c>
      <c r="E54" s="4">
        <v>0</v>
      </c>
      <c r="F54" s="4">
        <v>0</v>
      </c>
      <c r="G54" s="44">
        <v>658.33333333333337</v>
      </c>
      <c r="H54" s="44">
        <v>774.16666666666674</v>
      </c>
      <c r="I54" s="44">
        <v>950</v>
      </c>
      <c r="J54" s="44">
        <v>1566.6666666666667</v>
      </c>
      <c r="K54" s="44">
        <v>2050</v>
      </c>
      <c r="L54" s="44">
        <v>3125</v>
      </c>
      <c r="M54" s="2" t="str">
        <f t="array" ref="M54">LEFT(B54,SEARCH(" ",B54,SMALL(IF(MID(B54,ROW($1:$27),1)=" ",ROW($1:$27),""),2)))</f>
        <v xml:space="preserve">Digipack 4 </v>
      </c>
    </row>
    <row r="55" spans="1:13" ht="51" x14ac:dyDescent="0.2">
      <c r="A55" s="55"/>
      <c r="B55" s="45" t="s">
        <v>57</v>
      </c>
      <c r="C55" s="73" t="s">
        <v>56</v>
      </c>
      <c r="D55" s="4">
        <v>0</v>
      </c>
      <c r="E55" s="4">
        <v>0</v>
      </c>
      <c r="F55" s="4">
        <v>0</v>
      </c>
      <c r="G55" s="46">
        <v>741.66666666666674</v>
      </c>
      <c r="H55" s="46">
        <v>825</v>
      </c>
      <c r="I55" s="46">
        <v>1041.6666666666667</v>
      </c>
      <c r="J55" s="46">
        <v>1675</v>
      </c>
      <c r="K55" s="46">
        <v>2190.8333333333335</v>
      </c>
      <c r="L55" s="46">
        <v>3323.3333333333335</v>
      </c>
      <c r="M55" s="2" t="str">
        <f t="array" ref="M55">LEFT(B55,SEARCH(" ",B55,SMALL(IF(MID(B55,ROW($1:$27),1)=" ",ROW($1:$27),""),2)))</f>
        <v xml:space="preserve">Digipack 4 </v>
      </c>
    </row>
    <row r="56" spans="1:13" ht="51" x14ac:dyDescent="0.2">
      <c r="A56" s="55"/>
      <c r="B56" s="45" t="s">
        <v>146</v>
      </c>
      <c r="C56" s="73" t="s">
        <v>138</v>
      </c>
      <c r="D56" s="4">
        <v>0</v>
      </c>
      <c r="E56" s="4">
        <v>0</v>
      </c>
      <c r="F56" s="4">
        <v>0</v>
      </c>
      <c r="G56" s="46">
        <v>611.66666666666674</v>
      </c>
      <c r="H56" s="46">
        <v>666.66666666666674</v>
      </c>
      <c r="I56" s="46">
        <v>941.66666666666674</v>
      </c>
      <c r="J56" s="46">
        <v>1333.3333333333335</v>
      </c>
      <c r="K56" s="46">
        <v>2083.3333333333335</v>
      </c>
      <c r="L56" s="46">
        <v>3000</v>
      </c>
      <c r="M56" s="2" t="str">
        <f t="array" ref="M56">LEFT(B56,SEARCH(" ",B56,SMALL(IF(MID(B56,ROW($1:$27),1)=" ",ROW($1:$27),""),2)))</f>
        <v xml:space="preserve">Digipack 6 </v>
      </c>
    </row>
    <row r="57" spans="1:13" ht="38.25" x14ac:dyDescent="0.2">
      <c r="A57" s="55"/>
      <c r="B57" s="45" t="s">
        <v>145</v>
      </c>
      <c r="C57" s="73" t="s">
        <v>139</v>
      </c>
      <c r="D57" s="4">
        <v>0</v>
      </c>
      <c r="E57" s="4">
        <v>0</v>
      </c>
      <c r="F57" s="4">
        <v>0</v>
      </c>
      <c r="G57" s="46">
        <v>666.66666666666674</v>
      </c>
      <c r="H57" s="46">
        <v>716.66666666666674</v>
      </c>
      <c r="I57" s="46">
        <v>1058.3333333333335</v>
      </c>
      <c r="J57" s="46">
        <v>1625</v>
      </c>
      <c r="K57" s="46">
        <v>2208.3333333333335</v>
      </c>
      <c r="L57" s="46">
        <v>3250</v>
      </c>
      <c r="M57" s="2" t="str">
        <f t="array" ref="M57">LEFT(B57,SEARCH(" ",B57,SMALL(IF(MID(B57,ROW($1:$27),1)=" ",ROW($1:$27),""),2)))</f>
        <v xml:space="preserve">Digipack 6 </v>
      </c>
    </row>
    <row r="58" spans="1:13" ht="38.25" x14ac:dyDescent="0.2">
      <c r="A58" s="55"/>
      <c r="B58" s="45" t="s">
        <v>147</v>
      </c>
      <c r="C58" s="73" t="s">
        <v>140</v>
      </c>
      <c r="D58" s="4">
        <v>0</v>
      </c>
      <c r="E58" s="4">
        <v>0</v>
      </c>
      <c r="F58" s="4">
        <v>0</v>
      </c>
      <c r="G58" s="46">
        <v>675</v>
      </c>
      <c r="H58" s="46">
        <v>741.66666666666674</v>
      </c>
      <c r="I58" s="46">
        <v>1083.3333333333335</v>
      </c>
      <c r="J58" s="46">
        <v>1725</v>
      </c>
      <c r="K58" s="46">
        <v>2458.3333333333335</v>
      </c>
      <c r="L58" s="46">
        <v>3489.166666666667</v>
      </c>
      <c r="M58" s="2" t="str">
        <f t="array" ref="M58">LEFT(B58,SEARCH(" ",B58,SMALL(IF(MID(B58,ROW($1:$27),1)=" ",ROW($1:$27),""),2)))</f>
        <v xml:space="preserve">Digipack 6 </v>
      </c>
    </row>
    <row r="59" spans="1:13" ht="38.25" x14ac:dyDescent="0.2">
      <c r="A59" s="55"/>
      <c r="B59" s="45" t="s">
        <v>148</v>
      </c>
      <c r="C59" s="73" t="s">
        <v>141</v>
      </c>
      <c r="D59" s="4">
        <v>0</v>
      </c>
      <c r="E59" s="4">
        <v>0</v>
      </c>
      <c r="F59" s="4">
        <v>0</v>
      </c>
      <c r="G59" s="46">
        <v>700</v>
      </c>
      <c r="H59" s="46">
        <v>766.66666666666674</v>
      </c>
      <c r="I59" s="46">
        <v>1120.8333333333335</v>
      </c>
      <c r="J59" s="46">
        <v>1833.3333333333335</v>
      </c>
      <c r="K59" s="46">
        <v>2528.3333333333335</v>
      </c>
      <c r="L59" s="46">
        <v>3541.666666666667</v>
      </c>
      <c r="M59" s="2" t="str">
        <f t="array" ref="M59">LEFT(B59,SEARCH(" ",B59,SMALL(IF(MID(B59,ROW($1:$27),1)=" ",ROW($1:$27),""),2)))</f>
        <v xml:space="preserve">Digipack 6 </v>
      </c>
    </row>
    <row r="60" spans="1:13" ht="38.25" x14ac:dyDescent="0.2">
      <c r="A60" s="55"/>
      <c r="B60" s="45" t="s">
        <v>143</v>
      </c>
      <c r="C60" s="73" t="s">
        <v>142</v>
      </c>
      <c r="D60" s="4">
        <v>0</v>
      </c>
      <c r="E60" s="4">
        <v>0</v>
      </c>
      <c r="F60" s="4">
        <v>0</v>
      </c>
      <c r="G60" s="46">
        <v>725</v>
      </c>
      <c r="H60" s="46">
        <v>791.66666666666674</v>
      </c>
      <c r="I60" s="46">
        <v>1145.8333333333335</v>
      </c>
      <c r="J60" s="46">
        <v>1875</v>
      </c>
      <c r="K60" s="46">
        <v>2566.666666666667</v>
      </c>
      <c r="L60" s="46">
        <v>3600</v>
      </c>
      <c r="M60" s="2" t="str">
        <f t="array" ref="M60">LEFT(B60,SEARCH(" ",B60,SMALL(IF(MID(B60,ROW($1:$27),1)=" ",ROW($1:$27),""),2)))</f>
        <v xml:space="preserve">Digipack 6 </v>
      </c>
    </row>
    <row r="61" spans="1:13" ht="38.25" x14ac:dyDescent="0.2">
      <c r="A61" s="55"/>
      <c r="B61" s="45" t="s">
        <v>149</v>
      </c>
      <c r="C61" s="73" t="s">
        <v>144</v>
      </c>
      <c r="D61" s="4">
        <v>0</v>
      </c>
      <c r="E61" s="4">
        <v>0</v>
      </c>
      <c r="F61" s="4">
        <v>0</v>
      </c>
      <c r="G61" s="46">
        <v>791.66666666666674</v>
      </c>
      <c r="H61" s="46">
        <v>866.66666666666674</v>
      </c>
      <c r="I61" s="46">
        <v>1166.6666666666667</v>
      </c>
      <c r="J61" s="46">
        <v>1833.3333333333335</v>
      </c>
      <c r="K61" s="46">
        <v>2713.3333333333335</v>
      </c>
      <c r="L61" s="46">
        <v>3750</v>
      </c>
      <c r="M61" s="2" t="str">
        <f t="array" ref="M61">LEFT(B61,SEARCH(" ",B61,SMALL(IF(MID(B61,ROW($1:$27),1)=" ",ROW($1:$27),""),2)))</f>
        <v xml:space="preserve">Digipack 6 </v>
      </c>
    </row>
    <row r="62" spans="1:13" ht="38.25" x14ac:dyDescent="0.2">
      <c r="A62" s="55"/>
      <c r="B62" s="45" t="s">
        <v>150</v>
      </c>
      <c r="C62" s="73" t="s">
        <v>151</v>
      </c>
      <c r="D62" s="4">
        <v>0</v>
      </c>
      <c r="E62" s="4">
        <v>0</v>
      </c>
      <c r="F62" s="4">
        <v>0</v>
      </c>
      <c r="G62" s="46">
        <v>483.33333333333337</v>
      </c>
      <c r="H62" s="46">
        <v>516.66666666666674</v>
      </c>
      <c r="I62" s="46">
        <v>683.33333333333337</v>
      </c>
      <c r="J62" s="46">
        <v>1083.3333333333335</v>
      </c>
      <c r="K62" s="46">
        <v>1685</v>
      </c>
      <c r="L62" s="46">
        <v>2416.666666666667</v>
      </c>
      <c r="M62" s="2" t="str">
        <f t="array" ref="M62">LEFT(B62,SEARCH(" ",B62,SMALL(IF(MID(B62,ROW($1:$27),1)=" ",ROW($1:$27),""),2)))</f>
        <v xml:space="preserve">Digifile 4 </v>
      </c>
    </row>
    <row r="63" spans="1:13" ht="51" x14ac:dyDescent="0.2">
      <c r="A63" s="55"/>
      <c r="B63" s="45" t="s">
        <v>58</v>
      </c>
      <c r="C63" s="73" t="s">
        <v>152</v>
      </c>
      <c r="D63" s="4">
        <v>0</v>
      </c>
      <c r="E63" s="4">
        <v>0</v>
      </c>
      <c r="F63" s="4">
        <v>0</v>
      </c>
      <c r="G63" s="46">
        <v>550</v>
      </c>
      <c r="H63" s="46">
        <v>570.83333333333337</v>
      </c>
      <c r="I63" s="46">
        <v>783.33333333333337</v>
      </c>
      <c r="J63" s="46">
        <v>1333.3333333333335</v>
      </c>
      <c r="K63" s="46">
        <v>1933.3333333333335</v>
      </c>
      <c r="L63" s="46">
        <v>2495.8333333333335</v>
      </c>
      <c r="M63" s="2" t="str">
        <f t="array" ref="M63">LEFT(B63,SEARCH(" ",B63,SMALL(IF(MID(B63,ROW($1:$27),1)=" ",ROW($1:$27),""),2)))</f>
        <v xml:space="preserve">Digifile 4 </v>
      </c>
    </row>
    <row r="64" spans="1:13" ht="51" x14ac:dyDescent="0.2">
      <c r="A64" s="55"/>
      <c r="B64" s="45" t="s">
        <v>59</v>
      </c>
      <c r="C64" s="73" t="s">
        <v>153</v>
      </c>
      <c r="D64" s="4">
        <v>0</v>
      </c>
      <c r="E64" s="4">
        <v>0</v>
      </c>
      <c r="F64" s="4">
        <v>0</v>
      </c>
      <c r="G64" s="46">
        <v>640</v>
      </c>
      <c r="H64" s="46">
        <v>723.33333333333337</v>
      </c>
      <c r="I64" s="46">
        <v>1048.3333333333335</v>
      </c>
      <c r="J64" s="46">
        <v>1517.5</v>
      </c>
      <c r="K64" s="46">
        <v>2141.666666666667</v>
      </c>
      <c r="L64" s="46">
        <v>3058.3333333333335</v>
      </c>
      <c r="M64" s="2" t="str">
        <f t="array" ref="M64">LEFT(B64,SEARCH(" ",B64,SMALL(IF(MID(B64,ROW($1:$27),1)=" ",ROW($1:$27),""),2)))</f>
        <v xml:space="preserve">Digifile 4 </v>
      </c>
    </row>
    <row r="65" spans="1:15" ht="51.75" thickBot="1" x14ac:dyDescent="0.25">
      <c r="A65" s="55"/>
      <c r="B65" s="45" t="s">
        <v>60</v>
      </c>
      <c r="C65" s="73" t="s">
        <v>154</v>
      </c>
      <c r="D65" s="4">
        <v>0</v>
      </c>
      <c r="E65" s="4">
        <v>0</v>
      </c>
      <c r="F65" s="4">
        <v>0</v>
      </c>
      <c r="G65" s="46">
        <v>675</v>
      </c>
      <c r="H65" s="46">
        <v>758.33333333333337</v>
      </c>
      <c r="I65" s="46">
        <v>1075</v>
      </c>
      <c r="J65" s="46">
        <v>1529.1666666666667</v>
      </c>
      <c r="K65" s="46">
        <v>2183.3333333333335</v>
      </c>
      <c r="L65" s="46">
        <v>3111.666666666667</v>
      </c>
      <c r="M65" s="2" t="str">
        <f t="array" ref="M65">LEFT(B65,SEARCH(" ",B65,SMALL(IF(MID(B65,ROW($1:$27),1)=" ",ROW($1:$27),""),2)))</f>
        <v xml:space="preserve">Digifile 4 </v>
      </c>
    </row>
    <row r="66" spans="1:15" ht="38.25" x14ac:dyDescent="0.2">
      <c r="A66" s="124" t="s">
        <v>64</v>
      </c>
      <c r="B66" s="53" t="s">
        <v>61</v>
      </c>
      <c r="C66" s="74" t="s">
        <v>227</v>
      </c>
      <c r="D66" s="4">
        <v>0</v>
      </c>
      <c r="E66" s="4">
        <v>0</v>
      </c>
      <c r="F66" s="4">
        <v>0</v>
      </c>
      <c r="G66" s="47">
        <v>575</v>
      </c>
      <c r="H66" s="47">
        <v>658.33333333333337</v>
      </c>
      <c r="I66" s="47">
        <v>891.66666666666674</v>
      </c>
      <c r="J66" s="47">
        <v>1679.1666666666667</v>
      </c>
      <c r="K66" s="47">
        <v>2290</v>
      </c>
      <c r="L66" s="47">
        <v>3283.3333333333335</v>
      </c>
      <c r="M66" s="2" t="str">
        <f t="array" ref="M66">LEFT(B66,SEARCH(" ",B66,SMALL(IF(MID(B66,ROW($1:$27),1)=" ",ROW($1:$27),""),2)))</f>
        <v xml:space="preserve">Digifile 4 </v>
      </c>
    </row>
    <row r="67" spans="1:15" ht="38.25" x14ac:dyDescent="0.2">
      <c r="A67" s="125"/>
      <c r="B67" s="53" t="s">
        <v>134</v>
      </c>
      <c r="C67" s="74" t="s">
        <v>137</v>
      </c>
      <c r="D67" s="4">
        <v>0</v>
      </c>
      <c r="E67" s="4">
        <v>0</v>
      </c>
      <c r="F67" s="4">
        <v>0</v>
      </c>
      <c r="G67" s="47">
        <v>491.66666666666669</v>
      </c>
      <c r="H67" s="47">
        <v>706.66666666666674</v>
      </c>
      <c r="I67" s="47">
        <v>825</v>
      </c>
      <c r="J67" s="47">
        <v>1333</v>
      </c>
      <c r="K67" s="47">
        <v>1458.3333333333335</v>
      </c>
      <c r="L67" s="47">
        <v>2049.166666666667</v>
      </c>
      <c r="M67" s="2" t="str">
        <f t="array" ref="M67">LEFT(B67,SEARCH(" ",B67,SMALL(IF(MID(B67,ROW($1:$27),1)=" ",ROW($1:$27),""),2)))</f>
        <v xml:space="preserve">Digifile 3 </v>
      </c>
    </row>
    <row r="68" spans="1:15" ht="38.25" x14ac:dyDescent="0.2">
      <c r="A68" s="125"/>
      <c r="B68" s="53" t="s">
        <v>135</v>
      </c>
      <c r="C68" s="74" t="s">
        <v>228</v>
      </c>
      <c r="D68" s="4">
        <v>0</v>
      </c>
      <c r="E68" s="4">
        <v>0</v>
      </c>
      <c r="F68" s="4">
        <v>0</v>
      </c>
      <c r="G68" s="47">
        <v>575</v>
      </c>
      <c r="H68" s="47">
        <v>825</v>
      </c>
      <c r="I68" s="47">
        <v>933.33333333333337</v>
      </c>
      <c r="J68" s="47">
        <v>1541.6666666666667</v>
      </c>
      <c r="K68" s="47">
        <v>1641.6666666666667</v>
      </c>
      <c r="L68" s="47">
        <v>2191.666666666667</v>
      </c>
      <c r="M68" s="2" t="str">
        <f t="array" ref="M68">LEFT(B68,SEARCH(" ",B68,SMALL(IF(MID(B68,ROW($1:$27),1)=" ",ROW($1:$27),""),2)))</f>
        <v xml:space="preserve">Digifile 3 </v>
      </c>
    </row>
    <row r="69" spans="1:15" ht="51" x14ac:dyDescent="0.2">
      <c r="A69" s="125"/>
      <c r="B69" s="53" t="s">
        <v>136</v>
      </c>
      <c r="C69" s="74" t="s">
        <v>229</v>
      </c>
      <c r="D69" s="4">
        <v>0</v>
      </c>
      <c r="E69" s="4">
        <v>0</v>
      </c>
      <c r="F69" s="4">
        <v>0</v>
      </c>
      <c r="G69" s="47">
        <v>605</v>
      </c>
      <c r="H69" s="47">
        <v>623.33333333333337</v>
      </c>
      <c r="I69" s="47">
        <v>959.16666666666674</v>
      </c>
      <c r="J69" s="47">
        <v>1472.5</v>
      </c>
      <c r="K69" s="47">
        <v>1890</v>
      </c>
      <c r="L69" s="47">
        <v>2775</v>
      </c>
      <c r="M69" s="2" t="str">
        <f t="array" ref="M69">LEFT(B69,SEARCH(" ",B69,SMALL(IF(MID(B69,ROW($1:$27),1)=" ",ROW($1:$27),""),2)))</f>
        <v xml:space="preserve">Digifile 03 </v>
      </c>
    </row>
    <row r="70" spans="1:15" ht="51" x14ac:dyDescent="0.2">
      <c r="A70" s="125"/>
      <c r="B70" s="53" t="s">
        <v>230</v>
      </c>
      <c r="C70" s="74" t="s">
        <v>306</v>
      </c>
      <c r="D70" s="4">
        <v>0</v>
      </c>
      <c r="E70" s="4">
        <v>0</v>
      </c>
      <c r="F70" s="4">
        <v>0</v>
      </c>
      <c r="G70" s="47">
        <v>610</v>
      </c>
      <c r="H70" s="47">
        <v>629.16666666666674</v>
      </c>
      <c r="I70" s="47">
        <v>969.16666666666674</v>
      </c>
      <c r="J70" s="47">
        <v>1490</v>
      </c>
      <c r="K70" s="47">
        <v>1916.6666666666667</v>
      </c>
      <c r="L70" s="47">
        <v>2791.666666666667</v>
      </c>
      <c r="M70" s="2" t="str">
        <f t="array" ref="M70">LEFT(B70,SEARCH(" ",B70,SMALL(IF(MID(B70,ROW($1:$27),1)=" ",ROW($1:$27),""),2)))</f>
        <v xml:space="preserve">Digifile 03 </v>
      </c>
    </row>
    <row r="71" spans="1:15" ht="51" x14ac:dyDescent="0.2">
      <c r="A71" s="125"/>
      <c r="B71" s="53" t="s">
        <v>307</v>
      </c>
      <c r="C71" s="74" t="s">
        <v>308</v>
      </c>
      <c r="D71" s="4">
        <v>0</v>
      </c>
      <c r="E71" s="4">
        <v>0</v>
      </c>
      <c r="F71" s="4">
        <v>0</v>
      </c>
      <c r="G71" s="47">
        <v>623.33333333333337</v>
      </c>
      <c r="H71" s="47">
        <v>642.5</v>
      </c>
      <c r="I71" s="47">
        <v>994.16666666666674</v>
      </c>
      <c r="J71" s="47">
        <v>1534.1666666666667</v>
      </c>
      <c r="K71" s="47">
        <v>2040</v>
      </c>
      <c r="L71" s="47">
        <v>2940</v>
      </c>
      <c r="M71" s="2" t="str">
        <f t="array" ref="M71">LEFT(B71,SEARCH(" ",B71,SMALL(IF(MID(B71,ROW($1:$27),1)=" ",ROW($1:$27),""),2)))</f>
        <v xml:space="preserve">Digifile 03 </v>
      </c>
    </row>
    <row r="72" spans="1:15" ht="51" x14ac:dyDescent="0.2">
      <c r="A72" s="125"/>
      <c r="B72" s="53" t="s">
        <v>309</v>
      </c>
      <c r="C72" s="74" t="s">
        <v>310</v>
      </c>
      <c r="D72" s="4">
        <v>0</v>
      </c>
      <c r="E72" s="4">
        <v>0</v>
      </c>
      <c r="F72" s="4">
        <v>0</v>
      </c>
      <c r="G72" s="47">
        <v>637.5</v>
      </c>
      <c r="H72" s="47">
        <v>656.66666666666674</v>
      </c>
      <c r="I72" s="47">
        <v>1020</v>
      </c>
      <c r="J72" s="47">
        <v>1575</v>
      </c>
      <c r="K72" s="47">
        <v>2112.5</v>
      </c>
      <c r="L72" s="47">
        <v>2985</v>
      </c>
      <c r="M72" s="2" t="str">
        <f t="array" ref="M72">LEFT(B72,SEARCH(" ",B72,SMALL(IF(MID(B72,ROW($1:$27),1)=" ",ROW($1:$27),""),2)))</f>
        <v xml:space="preserve">Digifile 03 </v>
      </c>
    </row>
    <row r="73" spans="1:15" ht="51" x14ac:dyDescent="0.2">
      <c r="A73" s="125"/>
      <c r="B73" s="53" t="s">
        <v>281</v>
      </c>
      <c r="C73" s="74" t="s">
        <v>311</v>
      </c>
      <c r="D73" s="4">
        <v>0</v>
      </c>
      <c r="E73" s="4">
        <v>0</v>
      </c>
      <c r="F73" s="4">
        <v>0</v>
      </c>
      <c r="G73" s="47">
        <v>668.33333333333337</v>
      </c>
      <c r="H73" s="47">
        <v>687.5</v>
      </c>
      <c r="I73" s="47">
        <v>1076.6666666666667</v>
      </c>
      <c r="J73" s="47">
        <v>1688.3333333333335</v>
      </c>
      <c r="K73" s="47">
        <v>2253.3333333333335</v>
      </c>
      <c r="L73" s="47">
        <v>3175</v>
      </c>
      <c r="M73" s="2" t="str">
        <f t="array" ref="M73">LEFT(B73,SEARCH(" ",B73,SMALL(IF(MID(B73,ROW($1:$27),1)=" ",ROW($1:$27),""),2)))</f>
        <v xml:space="preserve">Digifile 03 </v>
      </c>
    </row>
    <row r="74" spans="1:15" ht="25.5" x14ac:dyDescent="0.2">
      <c r="A74" s="125"/>
      <c r="B74" s="107" t="s">
        <v>200</v>
      </c>
      <c r="C74" s="53" t="s">
        <v>200</v>
      </c>
      <c r="D74" s="4">
        <v>0</v>
      </c>
      <c r="E74" s="4">
        <v>0</v>
      </c>
      <c r="F74" s="4">
        <v>0</v>
      </c>
      <c r="G74" s="47">
        <v>483.33333333333337</v>
      </c>
      <c r="H74" s="47">
        <v>516.66666666666674</v>
      </c>
      <c r="I74" s="47">
        <v>700</v>
      </c>
      <c r="J74" s="47">
        <v>1215.8333333333335</v>
      </c>
      <c r="K74" s="47">
        <v>1685</v>
      </c>
      <c r="L74" s="47">
        <v>2416.666666666667</v>
      </c>
      <c r="M74" s="2" t="str">
        <f t="array" ref="M74">LEFT(B74,SEARCH(" ",B74,SMALL(IF(MID(B74,ROW($1:$27),1)=" ",ROW($1:$27),""),2)))</f>
        <v xml:space="preserve">Digisleeve insertion </v>
      </c>
      <c r="N74" s="106" t="s">
        <v>233</v>
      </c>
      <c r="O74" s="106"/>
    </row>
    <row r="75" spans="1:15" ht="25.5" x14ac:dyDescent="0.2">
      <c r="A75" s="125"/>
      <c r="B75" s="107" t="s">
        <v>201</v>
      </c>
      <c r="C75" s="53" t="s">
        <v>200</v>
      </c>
      <c r="D75" s="4">
        <v>0</v>
      </c>
      <c r="E75" s="4">
        <v>0</v>
      </c>
      <c r="F75" s="4">
        <v>0</v>
      </c>
      <c r="G75" s="47">
        <v>483.33333333333337</v>
      </c>
      <c r="H75" s="47">
        <v>516.66666666666674</v>
      </c>
      <c r="I75" s="47">
        <v>700</v>
      </c>
      <c r="J75" s="47">
        <v>908.33333333333337</v>
      </c>
      <c r="K75" s="47">
        <v>1215.8333333333335</v>
      </c>
      <c r="L75" s="47">
        <v>1741.6666666666667</v>
      </c>
      <c r="M75" s="2" t="str">
        <f t="array" ref="M75">LEFT(B75,SEARCH(" ",B75,SMALL(IF(MID(B75,ROW($1:$27),1)=" ",ROW($1:$27),""),2)))</f>
        <v xml:space="preserve">Digisleeve insertion </v>
      </c>
      <c r="N75" s="106" t="s">
        <v>233</v>
      </c>
      <c r="O75" s="106"/>
    </row>
    <row r="76" spans="1:15" ht="51" x14ac:dyDescent="0.2">
      <c r="A76" s="125"/>
      <c r="B76" s="53" t="s">
        <v>62</v>
      </c>
      <c r="C76" s="53" t="s">
        <v>264</v>
      </c>
      <c r="D76" s="4">
        <v>0</v>
      </c>
      <c r="E76" s="4">
        <v>0</v>
      </c>
      <c r="F76" s="4">
        <v>0</v>
      </c>
      <c r="G76" s="47">
        <v>550</v>
      </c>
      <c r="H76" s="47">
        <v>570.83333333333337</v>
      </c>
      <c r="I76" s="47">
        <v>832.5</v>
      </c>
      <c r="J76" s="47">
        <v>1125</v>
      </c>
      <c r="K76" s="47">
        <v>1458.3333333333335</v>
      </c>
      <c r="L76" s="47">
        <v>2000</v>
      </c>
      <c r="M76" s="2" t="str">
        <f t="array" ref="M76">LEFT(B76,SEARCH(" ",B76,SMALL(IF(MID(B76,ROW($1:$27),1)=" ",ROW($1:$27),""),2)))</f>
        <v xml:space="preserve">Digisleeve 2 </v>
      </c>
    </row>
    <row r="77" spans="1:15" ht="51.75" thickBot="1" x14ac:dyDescent="0.25">
      <c r="A77" s="126"/>
      <c r="B77" s="53" t="s">
        <v>63</v>
      </c>
      <c r="C77" s="53" t="s">
        <v>265</v>
      </c>
      <c r="D77" s="4">
        <v>0</v>
      </c>
      <c r="E77" s="4">
        <v>0</v>
      </c>
      <c r="F77" s="4">
        <v>0</v>
      </c>
      <c r="G77" s="47">
        <v>587.5</v>
      </c>
      <c r="H77" s="47">
        <v>620.83333333333337</v>
      </c>
      <c r="I77" s="47">
        <v>922.5</v>
      </c>
      <c r="J77" s="47">
        <v>1393.3333333333335</v>
      </c>
      <c r="K77" s="47">
        <v>2476.666666666667</v>
      </c>
      <c r="L77" s="47">
        <v>4022.5</v>
      </c>
      <c r="M77" s="2" t="str">
        <f t="array" ref="M77">LEFT(B77,SEARCH(" ",B77,SMALL(IF(MID(B77,ROW($1:$27),1)=" ",ROW($1:$27),""),2)))</f>
        <v xml:space="preserve">Digisleeve 2 </v>
      </c>
    </row>
    <row r="78" spans="1:15" ht="51" x14ac:dyDescent="0.2">
      <c r="A78" s="121" t="s">
        <v>72</v>
      </c>
      <c r="B78" s="57" t="s">
        <v>65</v>
      </c>
      <c r="C78" s="53" t="s">
        <v>266</v>
      </c>
      <c r="D78" s="4">
        <v>0</v>
      </c>
      <c r="E78" s="4">
        <v>0</v>
      </c>
      <c r="F78" s="4">
        <v>0</v>
      </c>
      <c r="G78" s="48">
        <v>640</v>
      </c>
      <c r="H78" s="48">
        <v>723.33333333333337</v>
      </c>
      <c r="I78" s="48">
        <v>1048.3333333333335</v>
      </c>
      <c r="J78" s="48">
        <v>1448.3333333333335</v>
      </c>
      <c r="K78" s="48">
        <v>2635.8333333333335</v>
      </c>
      <c r="L78" s="48">
        <v>4237.5</v>
      </c>
      <c r="M78" s="2" t="str">
        <f t="array" ref="M78">LEFT(B78,SEARCH(" ",B78,SMALL(IF(MID(B78,ROW($1:$27),1)=" ",ROW($1:$27),""),2)))</f>
        <v xml:space="preserve">Digisleeve 2 </v>
      </c>
    </row>
    <row r="79" spans="1:15" ht="51" x14ac:dyDescent="0.2">
      <c r="A79" s="122"/>
      <c r="B79" s="57" t="s">
        <v>66</v>
      </c>
      <c r="C79" s="53" t="s">
        <v>267</v>
      </c>
      <c r="D79" s="4">
        <v>0</v>
      </c>
      <c r="E79" s="4">
        <v>0</v>
      </c>
      <c r="F79" s="4">
        <v>0</v>
      </c>
      <c r="G79" s="48">
        <v>675</v>
      </c>
      <c r="H79" s="48">
        <v>758.33333333333337</v>
      </c>
      <c r="I79" s="48">
        <v>1075</v>
      </c>
      <c r="J79" s="48">
        <v>1486.6666666666667</v>
      </c>
      <c r="K79" s="48">
        <v>2675</v>
      </c>
      <c r="L79" s="48">
        <v>4329.166666666667</v>
      </c>
      <c r="M79" s="2" t="str">
        <f t="array" ref="M79">LEFT(B79,SEARCH(" ",B79,SMALL(IF(MID(B79,ROW($1:$27),1)=" ",ROW($1:$27),""),2)))</f>
        <v xml:space="preserve">Digisleeve 2 </v>
      </c>
    </row>
    <row r="80" spans="1:15" ht="40.5" customHeight="1" x14ac:dyDescent="0.2">
      <c r="A80" s="122"/>
      <c r="B80" s="57" t="s">
        <v>67</v>
      </c>
      <c r="C80" s="53" t="s">
        <v>268</v>
      </c>
      <c r="D80" s="4">
        <v>0</v>
      </c>
      <c r="E80" s="4">
        <v>0</v>
      </c>
      <c r="F80" s="4">
        <v>0</v>
      </c>
      <c r="G80" s="48">
        <v>575</v>
      </c>
      <c r="H80" s="48">
        <v>658.33333333333337</v>
      </c>
      <c r="I80" s="48">
        <v>891.66666666666674</v>
      </c>
      <c r="J80" s="48">
        <v>1679.1666666666667</v>
      </c>
      <c r="K80" s="48">
        <v>2290</v>
      </c>
      <c r="L80" s="48">
        <v>3283.3333333333335</v>
      </c>
      <c r="M80" s="2" t="str">
        <f t="array" ref="M80">LEFT(B80,SEARCH(" ",B80,SMALL(IF(MID(B80,ROW($1:$27),1)=" ",ROW($1:$27),""),2)))</f>
        <v xml:space="preserve">Digisleeve 4 </v>
      </c>
    </row>
    <row r="81" spans="1:13" ht="51" x14ac:dyDescent="0.2">
      <c r="A81" s="122"/>
      <c r="B81" s="57" t="s">
        <v>68</v>
      </c>
      <c r="C81" s="57" t="s">
        <v>269</v>
      </c>
      <c r="D81" s="4">
        <v>0</v>
      </c>
      <c r="E81" s="4">
        <v>0</v>
      </c>
      <c r="F81" s="4">
        <v>0</v>
      </c>
      <c r="G81" s="48">
        <v>646.66666666666674</v>
      </c>
      <c r="H81" s="48">
        <v>665.83333333333337</v>
      </c>
      <c r="I81" s="48">
        <v>1029.1666666666667</v>
      </c>
      <c r="J81" s="48">
        <v>1590</v>
      </c>
      <c r="K81" s="48">
        <v>2866.666666666667</v>
      </c>
      <c r="L81" s="48">
        <v>4511.666666666667</v>
      </c>
      <c r="M81" s="2" t="str">
        <f t="array" ref="M81">LEFT(B81,SEARCH(" ",B81,SMALL(IF(MID(B81,ROW($1:$27),1)=" ",ROW($1:$27),""),2)))</f>
        <v xml:space="preserve">Digisleeve 2 </v>
      </c>
    </row>
    <row r="82" spans="1:13" ht="51" x14ac:dyDescent="0.2">
      <c r="A82" s="122"/>
      <c r="B82" s="57" t="s">
        <v>69</v>
      </c>
      <c r="C82" s="57" t="s">
        <v>270</v>
      </c>
      <c r="D82" s="4">
        <v>0</v>
      </c>
      <c r="E82" s="4">
        <v>0</v>
      </c>
      <c r="F82" s="4">
        <v>0</v>
      </c>
      <c r="G82" s="48">
        <v>658.33333333333337</v>
      </c>
      <c r="H82" s="48">
        <v>677.5</v>
      </c>
      <c r="I82" s="48">
        <v>1063.3333333333335</v>
      </c>
      <c r="J82" s="48">
        <v>1633.3333333333335</v>
      </c>
      <c r="K82" s="48">
        <v>2934.166666666667</v>
      </c>
      <c r="L82" s="48">
        <v>4704.166666666667</v>
      </c>
      <c r="M82" s="2" t="str">
        <f t="array" ref="M82">LEFT(B82,SEARCH(" ",B82,SMALL(IF(MID(B82,ROW($1:$27),1)=" ",ROW($1:$27),""),2)))</f>
        <v xml:space="preserve">Digisleeve 2 </v>
      </c>
    </row>
    <row r="83" spans="1:13" ht="25.5" x14ac:dyDescent="0.2">
      <c r="A83" s="122"/>
      <c r="B83" s="57" t="s">
        <v>70</v>
      </c>
      <c r="C83" s="57" t="s">
        <v>271</v>
      </c>
      <c r="D83" s="4">
        <v>0</v>
      </c>
      <c r="E83" s="4">
        <v>0</v>
      </c>
      <c r="F83" s="4">
        <v>0</v>
      </c>
      <c r="G83" s="48">
        <v>494.16666666666669</v>
      </c>
      <c r="H83" s="48">
        <v>577.5</v>
      </c>
      <c r="I83" s="48">
        <v>848.33333333333337</v>
      </c>
      <c r="J83" s="48">
        <v>1258.3333333333335</v>
      </c>
      <c r="K83" s="48">
        <v>1637.5</v>
      </c>
      <c r="L83" s="48">
        <v>2400</v>
      </c>
      <c r="M83" s="2" t="str">
        <f t="array" ref="M83">LEFT(B83,SEARCH(" ",B83,SMALL(IF(MID(B83,ROW($1:$27),1)=" ",ROW($1:$27),""),2)))</f>
        <v xml:space="preserve">Digisleeve 3 </v>
      </c>
    </row>
    <row r="84" spans="1:13" ht="51" x14ac:dyDescent="0.2">
      <c r="A84" s="122"/>
      <c r="B84" s="57" t="s">
        <v>204</v>
      </c>
      <c r="C84" s="57" t="s">
        <v>272</v>
      </c>
      <c r="D84" s="4">
        <v>0</v>
      </c>
      <c r="E84" s="4">
        <v>0</v>
      </c>
      <c r="F84" s="4">
        <v>0</v>
      </c>
      <c r="G84" s="48">
        <v>605</v>
      </c>
      <c r="H84" s="48">
        <v>623.33333333333337</v>
      </c>
      <c r="I84" s="48">
        <v>959.16666666666674</v>
      </c>
      <c r="J84" s="48">
        <v>1472.5</v>
      </c>
      <c r="K84" s="48">
        <v>1890</v>
      </c>
      <c r="L84" s="48">
        <v>2775</v>
      </c>
      <c r="M84" s="2" t="str">
        <f t="array" ref="M84">LEFT(B84,SEARCH(" ",B84,SMALL(IF(MID(B84,ROW($1:$27),1)=" ",ROW($1:$27),""),2)))</f>
        <v xml:space="preserve">Digisleeve 3 </v>
      </c>
    </row>
    <row r="85" spans="1:13" ht="51" x14ac:dyDescent="0.2">
      <c r="A85" s="122"/>
      <c r="B85" s="57" t="s">
        <v>203</v>
      </c>
      <c r="C85" s="57" t="s">
        <v>273</v>
      </c>
      <c r="D85" s="4">
        <v>0</v>
      </c>
      <c r="E85" s="4">
        <v>0</v>
      </c>
      <c r="F85" s="4">
        <v>0</v>
      </c>
      <c r="G85" s="48">
        <v>610</v>
      </c>
      <c r="H85" s="48">
        <v>629.16666666666674</v>
      </c>
      <c r="I85" s="48">
        <v>969.16666666666674</v>
      </c>
      <c r="J85" s="48">
        <v>1490</v>
      </c>
      <c r="K85" s="48">
        <v>1916.6666666666667</v>
      </c>
      <c r="L85" s="48">
        <v>2791.666666666667</v>
      </c>
      <c r="M85" s="2" t="str">
        <f t="array" ref="M85">LEFT(B85,SEARCH(" ",B85,SMALL(IF(MID(B85,ROW($1:$27),1)=" ",ROW($1:$27),""),2)))</f>
        <v xml:space="preserve">Digisleeve 3 </v>
      </c>
    </row>
    <row r="86" spans="1:13" ht="51" x14ac:dyDescent="0.2">
      <c r="A86" s="122"/>
      <c r="B86" s="57" t="s">
        <v>205</v>
      </c>
      <c r="C86" s="57" t="s">
        <v>274</v>
      </c>
      <c r="D86" s="4">
        <v>0</v>
      </c>
      <c r="E86" s="4">
        <v>0</v>
      </c>
      <c r="F86" s="4">
        <v>0</v>
      </c>
      <c r="G86" s="48">
        <v>623.33333333333337</v>
      </c>
      <c r="H86" s="48">
        <v>642.5</v>
      </c>
      <c r="I86" s="48">
        <v>994.16666666666674</v>
      </c>
      <c r="J86" s="48">
        <v>1534.1666666666667</v>
      </c>
      <c r="K86" s="48">
        <v>2040</v>
      </c>
      <c r="L86" s="48">
        <v>2940</v>
      </c>
      <c r="M86" s="2" t="str">
        <f t="array" ref="M86">LEFT(B86,SEARCH(" ",B86,SMALL(IF(MID(B86,ROW($1:$27),1)=" ",ROW($1:$27),""),2)))</f>
        <v xml:space="preserve">Digisleeve 3 </v>
      </c>
    </row>
    <row r="87" spans="1:13" ht="51" x14ac:dyDescent="0.2">
      <c r="A87" s="122"/>
      <c r="B87" s="57" t="s">
        <v>206</v>
      </c>
      <c r="C87" s="57" t="s">
        <v>275</v>
      </c>
      <c r="D87" s="4">
        <v>0</v>
      </c>
      <c r="E87" s="4">
        <v>0</v>
      </c>
      <c r="F87" s="4">
        <v>0</v>
      </c>
      <c r="G87" s="48">
        <v>637.5</v>
      </c>
      <c r="H87" s="48">
        <v>656.66666666666674</v>
      </c>
      <c r="I87" s="48">
        <v>1020</v>
      </c>
      <c r="J87" s="48">
        <v>1524.1666666666667</v>
      </c>
      <c r="K87" s="48">
        <v>2112.5</v>
      </c>
      <c r="L87" s="48">
        <v>2985</v>
      </c>
      <c r="M87" s="2" t="str">
        <f t="array" ref="M87">LEFT(B87,SEARCH(" ",B87,SMALL(IF(MID(B87,ROW($1:$27),1)=" ",ROW($1:$27),""),2)))</f>
        <v xml:space="preserve">Digisleeve 3 </v>
      </c>
    </row>
    <row r="88" spans="1:13" ht="51" x14ac:dyDescent="0.2">
      <c r="A88" s="122"/>
      <c r="B88" s="57" t="s">
        <v>202</v>
      </c>
      <c r="C88" s="57" t="s">
        <v>276</v>
      </c>
      <c r="D88" s="4">
        <v>0</v>
      </c>
      <c r="E88" s="4">
        <v>0</v>
      </c>
      <c r="F88" s="4">
        <v>0</v>
      </c>
      <c r="G88" s="48">
        <v>668.33333333333337</v>
      </c>
      <c r="H88" s="48">
        <v>687.5</v>
      </c>
      <c r="I88" s="48">
        <v>1076.6666666666667</v>
      </c>
      <c r="J88" s="48">
        <v>1688.3333333333335</v>
      </c>
      <c r="K88" s="48">
        <v>2253.3333333333335</v>
      </c>
      <c r="L88" s="48">
        <v>3175</v>
      </c>
      <c r="M88" s="2" t="str">
        <f t="array" ref="M88">LEFT(B88,SEARCH(" ",B88,SMALL(IF(MID(B88,ROW($1:$27),1)=" ",ROW($1:$27),""),2)))</f>
        <v xml:space="preserve">Digisleeve 3 </v>
      </c>
    </row>
    <row r="89" spans="1:13" ht="39" thickBot="1" x14ac:dyDescent="0.25">
      <c r="A89" s="123"/>
      <c r="B89" s="57" t="s">
        <v>71</v>
      </c>
      <c r="C89" s="57" t="s">
        <v>277</v>
      </c>
      <c r="D89" s="4">
        <v>0</v>
      </c>
      <c r="E89" s="4">
        <v>0</v>
      </c>
      <c r="F89" s="4">
        <v>0</v>
      </c>
      <c r="G89" s="48">
        <v>575</v>
      </c>
      <c r="H89" s="48">
        <v>658.33333333333337</v>
      </c>
      <c r="I89" s="48">
        <v>891.66666666666674</v>
      </c>
      <c r="J89" s="48">
        <v>1679.1666666666667</v>
      </c>
      <c r="K89" s="48">
        <v>2290</v>
      </c>
      <c r="L89" s="48">
        <v>3283.3333333333335</v>
      </c>
      <c r="M89" s="2" t="str">
        <f t="array" ref="M89">LEFT(B89,SEARCH(" ",B89,SMALL(IF(MID(B89,ROW($1:$27),1)=" ",ROW($1:$27),""),2)))</f>
        <v xml:space="preserve">Digisleeve 4 </v>
      </c>
    </row>
    <row r="90" spans="1:13" ht="38.25" x14ac:dyDescent="0.2">
      <c r="A90" s="97" t="s">
        <v>85</v>
      </c>
      <c r="B90" s="50" t="s">
        <v>73</v>
      </c>
      <c r="C90" s="75" t="s">
        <v>294</v>
      </c>
      <c r="D90" s="4">
        <v>0</v>
      </c>
      <c r="E90" s="4">
        <v>0</v>
      </c>
      <c r="F90" s="4">
        <v>0</v>
      </c>
      <c r="G90" s="40">
        <v>400</v>
      </c>
      <c r="H90" s="40">
        <v>445.83333333333337</v>
      </c>
      <c r="I90" s="40">
        <v>752.5</v>
      </c>
      <c r="J90" s="40">
        <v>1192.5</v>
      </c>
      <c r="K90" s="40">
        <v>1462.5</v>
      </c>
      <c r="L90" s="40">
        <v>2500</v>
      </c>
      <c r="M90" s="2" t="str">
        <f t="array" ref="M90">LEFT(B90,SEARCH(" ",B90,SMALL(IF(MID(B90,ROW($1:$27),1)=" ",ROW($1:$27),""),2)))</f>
        <v xml:space="preserve">DVD5 avec </v>
      </c>
    </row>
    <row r="91" spans="1:13" ht="38.25" x14ac:dyDescent="0.2">
      <c r="A91" s="98"/>
      <c r="B91" s="50" t="s">
        <v>74</v>
      </c>
      <c r="C91" s="75" t="s">
        <v>295</v>
      </c>
      <c r="D91" s="4">
        <v>0</v>
      </c>
      <c r="E91" s="4">
        <v>0</v>
      </c>
      <c r="F91" s="4">
        <v>0</v>
      </c>
      <c r="G91" s="40">
        <v>465.83333333333337</v>
      </c>
      <c r="H91" s="40">
        <v>504.16666666666669</v>
      </c>
      <c r="I91" s="40">
        <v>825</v>
      </c>
      <c r="J91" s="40">
        <v>1354.1666666666667</v>
      </c>
      <c r="K91" s="40">
        <v>1768.3333333333335</v>
      </c>
      <c r="L91" s="40">
        <v>2885.8333333333335</v>
      </c>
      <c r="M91" s="2" t="str">
        <f t="array" ref="M91">LEFT(B91,SEARCH(" ",B91,SMALL(IF(MID(B91,ROW($1:$27),1)=" ",ROW($1:$27),""),2)))</f>
        <v xml:space="preserve">DVD5 avec </v>
      </c>
    </row>
    <row r="92" spans="1:13" ht="38.25" x14ac:dyDescent="0.2">
      <c r="A92" s="98"/>
      <c r="B92" s="50" t="s">
        <v>75</v>
      </c>
      <c r="C92" s="75" t="s">
        <v>296</v>
      </c>
      <c r="D92" s="4">
        <v>0</v>
      </c>
      <c r="E92" s="4">
        <v>0</v>
      </c>
      <c r="F92" s="4">
        <v>0</v>
      </c>
      <c r="G92" s="40">
        <v>499.16666666666669</v>
      </c>
      <c r="H92" s="40">
        <v>535.83333333333337</v>
      </c>
      <c r="I92" s="40">
        <v>880</v>
      </c>
      <c r="J92" s="40">
        <v>1445.8333333333335</v>
      </c>
      <c r="K92" s="40">
        <v>1858.3333333333335</v>
      </c>
      <c r="L92" s="40">
        <v>3058.3333333333335</v>
      </c>
      <c r="M92" s="2" t="str">
        <f t="array" ref="M92">LEFT(B92,SEARCH(" ",B92,SMALL(IF(MID(B92,ROW($1:$27),1)=" ",ROW($1:$27),""),2)))</f>
        <v xml:space="preserve">DVD5 avec </v>
      </c>
    </row>
    <row r="93" spans="1:13" ht="38.25" x14ac:dyDescent="0.2">
      <c r="A93" s="98"/>
      <c r="B93" s="50" t="s">
        <v>76</v>
      </c>
      <c r="C93" s="75" t="s">
        <v>297</v>
      </c>
      <c r="D93" s="4">
        <v>0</v>
      </c>
      <c r="E93" s="4">
        <v>0</v>
      </c>
      <c r="F93" s="4">
        <v>0</v>
      </c>
      <c r="G93" s="40">
        <v>529.16666666666674</v>
      </c>
      <c r="H93" s="40">
        <v>560</v>
      </c>
      <c r="I93" s="40">
        <v>910.83333333333337</v>
      </c>
      <c r="J93" s="40">
        <v>1474.1666666666667</v>
      </c>
      <c r="K93" s="40">
        <v>1790.8333333333335</v>
      </c>
      <c r="L93" s="40">
        <v>2900</v>
      </c>
      <c r="M93" s="2" t="str">
        <f t="array" ref="M93">LEFT(B93,SEARCH(" ",B93,SMALL(IF(MID(B93,ROW($1:$27),1)=" ",ROW($1:$27),""),2)))</f>
        <v xml:space="preserve">DVD5 avec </v>
      </c>
    </row>
    <row r="94" spans="1:13" ht="38.25" x14ac:dyDescent="0.2">
      <c r="A94" s="98"/>
      <c r="B94" s="50" t="s">
        <v>77</v>
      </c>
      <c r="C94" s="75" t="s">
        <v>298</v>
      </c>
      <c r="D94" s="4">
        <v>0</v>
      </c>
      <c r="E94" s="4">
        <v>0</v>
      </c>
      <c r="F94" s="4">
        <v>0</v>
      </c>
      <c r="G94" s="40">
        <v>551.66666666666674</v>
      </c>
      <c r="H94" s="40">
        <v>584.16666666666674</v>
      </c>
      <c r="I94" s="40">
        <v>952.5</v>
      </c>
      <c r="J94" s="40">
        <v>1547.5</v>
      </c>
      <c r="K94" s="40">
        <v>1935</v>
      </c>
      <c r="L94" s="40">
        <v>3110</v>
      </c>
      <c r="M94" s="2" t="str">
        <f t="array" ref="M94">LEFT(B94,SEARCH(" ",B94,SMALL(IF(MID(B94,ROW($1:$27),1)=" ",ROW($1:$27),""),2)))</f>
        <v xml:space="preserve">DVD5 avec </v>
      </c>
    </row>
    <row r="95" spans="1:13" ht="38.25" x14ac:dyDescent="0.2">
      <c r="A95" s="98"/>
      <c r="B95" s="50" t="s">
        <v>78</v>
      </c>
      <c r="C95" s="75" t="s">
        <v>299</v>
      </c>
      <c r="D95" s="4">
        <v>0</v>
      </c>
      <c r="E95" s="4">
        <v>0</v>
      </c>
      <c r="F95" s="4">
        <v>0</v>
      </c>
      <c r="G95" s="40">
        <v>583.33333333333337</v>
      </c>
      <c r="H95" s="40">
        <v>621.66666666666674</v>
      </c>
      <c r="I95" s="40">
        <v>1025</v>
      </c>
      <c r="J95" s="40">
        <v>1760</v>
      </c>
      <c r="K95" s="40">
        <v>3002.5</v>
      </c>
      <c r="L95" s="40">
        <v>3375</v>
      </c>
      <c r="M95" s="2" t="str">
        <f t="array" ref="M95">LEFT(B95,SEARCH(" ",B95,SMALL(IF(MID(B95,ROW($1:$27),1)=" ",ROW($1:$27),""),2)))</f>
        <v xml:space="preserve">DVD5 avec </v>
      </c>
    </row>
    <row r="96" spans="1:13" ht="38.25" x14ac:dyDescent="0.2">
      <c r="A96" s="98"/>
      <c r="B96" s="50" t="s">
        <v>79</v>
      </c>
      <c r="C96" s="75" t="s">
        <v>300</v>
      </c>
      <c r="D96" s="4">
        <v>0</v>
      </c>
      <c r="E96" s="4">
        <v>0</v>
      </c>
      <c r="F96" s="4">
        <v>0</v>
      </c>
      <c r="G96" s="40">
        <v>400</v>
      </c>
      <c r="H96" s="40">
        <v>445.83333333333337</v>
      </c>
      <c r="I96" s="40">
        <v>752.5</v>
      </c>
      <c r="J96" s="40">
        <v>1192.5</v>
      </c>
      <c r="K96" s="40">
        <v>1462.5</v>
      </c>
      <c r="L96" s="40">
        <v>2500</v>
      </c>
      <c r="M96" s="2" t="str">
        <f t="array" ref="M96">LEFT(B96,SEARCH(" ",B96,SMALL(IF(MID(B96,ROW($1:$27),1)=" ",ROW($1:$27),""),2)))</f>
        <v xml:space="preserve">DVD9 avec </v>
      </c>
    </row>
    <row r="97" spans="1:13" ht="38.25" x14ac:dyDescent="0.2">
      <c r="A97" s="98"/>
      <c r="B97" s="50" t="s">
        <v>80</v>
      </c>
      <c r="C97" s="75" t="s">
        <v>301</v>
      </c>
      <c r="D97" s="4">
        <v>0</v>
      </c>
      <c r="E97" s="4">
        <v>0</v>
      </c>
      <c r="F97" s="4">
        <v>0</v>
      </c>
      <c r="G97" s="40">
        <v>465.83333333333337</v>
      </c>
      <c r="H97" s="40">
        <v>504.16666666666669</v>
      </c>
      <c r="I97" s="40">
        <v>825</v>
      </c>
      <c r="J97" s="40">
        <v>1354.1666666666667</v>
      </c>
      <c r="K97" s="40">
        <v>1768.3333333333335</v>
      </c>
      <c r="L97" s="40">
        <v>2885.8333333333335</v>
      </c>
      <c r="M97" s="2" t="str">
        <f t="array" ref="M97">LEFT(B97,SEARCH(" ",B97,SMALL(IF(MID(B97,ROW($1:$27),1)=" ",ROW($1:$27),""),2)))</f>
        <v xml:space="preserve">DVD9 avec </v>
      </c>
    </row>
    <row r="98" spans="1:13" ht="38.25" x14ac:dyDescent="0.2">
      <c r="A98" s="98"/>
      <c r="B98" s="50" t="s">
        <v>81</v>
      </c>
      <c r="C98" s="75" t="s">
        <v>302</v>
      </c>
      <c r="D98" s="4">
        <v>0</v>
      </c>
      <c r="E98" s="4">
        <v>0</v>
      </c>
      <c r="F98" s="4">
        <v>0</v>
      </c>
      <c r="G98" s="40">
        <v>499.16666666666669</v>
      </c>
      <c r="H98" s="40">
        <v>535.83333333333337</v>
      </c>
      <c r="I98" s="40">
        <v>880</v>
      </c>
      <c r="J98" s="40">
        <v>1445.8333333333335</v>
      </c>
      <c r="K98" s="40">
        <v>1858.3333333333335</v>
      </c>
      <c r="L98" s="40">
        <v>3058.3333333333335</v>
      </c>
      <c r="M98" s="2" t="str">
        <f t="array" ref="M98">LEFT(B98,SEARCH(" ",B98,SMALL(IF(MID(B98,ROW($1:$27),1)=" ",ROW($1:$27),""),2)))</f>
        <v xml:space="preserve">DVD9 avec </v>
      </c>
    </row>
    <row r="99" spans="1:13" ht="38.25" x14ac:dyDescent="0.2">
      <c r="A99" s="98"/>
      <c r="B99" s="50" t="s">
        <v>82</v>
      </c>
      <c r="C99" s="75" t="s">
        <v>303</v>
      </c>
      <c r="D99" s="4">
        <v>0</v>
      </c>
      <c r="E99" s="4">
        <v>0</v>
      </c>
      <c r="F99" s="4">
        <v>0</v>
      </c>
      <c r="G99" s="40">
        <v>529.16666666666674</v>
      </c>
      <c r="H99" s="40">
        <v>560</v>
      </c>
      <c r="I99" s="40">
        <v>910.83333333333337</v>
      </c>
      <c r="J99" s="40">
        <v>1474.1666666666667</v>
      </c>
      <c r="K99" s="40">
        <v>1790.8333333333335</v>
      </c>
      <c r="L99" s="40">
        <v>2900</v>
      </c>
      <c r="M99" s="2" t="str">
        <f t="array" ref="M99">LEFT(B99,SEARCH(" ",B99,SMALL(IF(MID(B99,ROW($1:$27),1)=" ",ROW($1:$27),""),2)))</f>
        <v xml:space="preserve">DVD9 avec </v>
      </c>
    </row>
    <row r="100" spans="1:13" ht="38.25" x14ac:dyDescent="0.2">
      <c r="A100" s="98"/>
      <c r="B100" s="50" t="s">
        <v>83</v>
      </c>
      <c r="C100" s="75" t="s">
        <v>304</v>
      </c>
      <c r="D100" s="4">
        <v>0</v>
      </c>
      <c r="E100" s="4">
        <v>0</v>
      </c>
      <c r="F100" s="4">
        <v>0</v>
      </c>
      <c r="G100" s="40">
        <v>551.66666666666674</v>
      </c>
      <c r="H100" s="40">
        <v>584.16666666666674</v>
      </c>
      <c r="I100" s="40">
        <v>952.5</v>
      </c>
      <c r="J100" s="40">
        <v>1547.5</v>
      </c>
      <c r="K100" s="40">
        <v>1935</v>
      </c>
      <c r="L100" s="40">
        <v>3110</v>
      </c>
      <c r="M100" s="2" t="str">
        <f t="array" ref="M100">LEFT(B100,SEARCH(" ",B100,SMALL(IF(MID(B100,ROW($1:$27),1)=" ",ROW($1:$27),""),2)))</f>
        <v xml:space="preserve">DVD9 avec </v>
      </c>
    </row>
    <row r="101" spans="1:13" ht="39" thickBot="1" x14ac:dyDescent="0.25">
      <c r="A101" s="99"/>
      <c r="B101" s="50" t="s">
        <v>84</v>
      </c>
      <c r="C101" s="75" t="s">
        <v>305</v>
      </c>
      <c r="D101" s="4">
        <v>0</v>
      </c>
      <c r="E101" s="4">
        <v>0</v>
      </c>
      <c r="F101" s="4">
        <v>0</v>
      </c>
      <c r="G101" s="40">
        <v>583.33333333333337</v>
      </c>
      <c r="H101" s="40">
        <v>621.66666666666674</v>
      </c>
      <c r="I101" s="40">
        <v>1025</v>
      </c>
      <c r="J101" s="40">
        <v>1760</v>
      </c>
      <c r="K101" s="40">
        <v>2169.166666666667</v>
      </c>
      <c r="L101" s="40">
        <v>3375</v>
      </c>
      <c r="M101" s="2" t="str">
        <f t="array" ref="M101">LEFT(B101,SEARCH(" ",B101,SMALL(IF(MID(B101,ROW($1:$27),1)=" ",ROW($1:$27),""),2)))</f>
        <v xml:space="preserve">DVD9 avec </v>
      </c>
    </row>
    <row r="102" spans="1:13" ht="38.25" x14ac:dyDescent="0.2">
      <c r="A102" s="94" t="s">
        <v>98</v>
      </c>
      <c r="B102" s="51" t="s">
        <v>86</v>
      </c>
      <c r="C102" s="51" t="s">
        <v>252</v>
      </c>
      <c r="D102" s="4">
        <v>0</v>
      </c>
      <c r="E102" s="4">
        <v>0</v>
      </c>
      <c r="F102" s="4">
        <v>0</v>
      </c>
      <c r="G102" s="39">
        <v>571.66666666666674</v>
      </c>
      <c r="H102" s="39">
        <v>604.16666666666674</v>
      </c>
      <c r="I102" s="39">
        <v>910</v>
      </c>
      <c r="J102" s="39">
        <v>1391.6666666666667</v>
      </c>
      <c r="K102" s="39">
        <v>1825</v>
      </c>
      <c r="L102" s="39">
        <v>2610</v>
      </c>
      <c r="M102" s="2" t="str">
        <f t="array" ref="M102">LEFT(B102,SEARCH(" ",B102,SMALL(IF(MID(B102,ROW($1:$27),1)=" ",ROW($1:$27),""),2)))</f>
        <v xml:space="preserve">DIGIPACK 2 </v>
      </c>
    </row>
    <row r="103" spans="1:13" ht="38.25" x14ac:dyDescent="0.2">
      <c r="A103" s="95"/>
      <c r="B103" s="51" t="s">
        <v>87</v>
      </c>
      <c r="C103" s="51" t="s">
        <v>253</v>
      </c>
      <c r="D103" s="4">
        <v>0</v>
      </c>
      <c r="E103" s="4">
        <v>0</v>
      </c>
      <c r="F103" s="4">
        <v>0</v>
      </c>
      <c r="G103" s="39">
        <v>627.5</v>
      </c>
      <c r="H103" s="39">
        <v>665.83333333333337</v>
      </c>
      <c r="I103" s="39">
        <v>1026.6666666666667</v>
      </c>
      <c r="J103" s="39">
        <v>1611.6666666666667</v>
      </c>
      <c r="K103" s="39">
        <v>2218.3333333333335</v>
      </c>
      <c r="L103" s="39">
        <v>3146.666666666667</v>
      </c>
      <c r="M103" s="2" t="str">
        <f t="array" ref="M103">LEFT(B103,SEARCH(" ",B103,SMALL(IF(MID(B103,ROW($1:$27),1)=" ",ROW($1:$27),""),2)))</f>
        <v xml:space="preserve">DIGIPACK 2 </v>
      </c>
    </row>
    <row r="104" spans="1:13" ht="51" x14ac:dyDescent="0.2">
      <c r="A104" s="95"/>
      <c r="B104" s="51" t="s">
        <v>88</v>
      </c>
      <c r="C104" s="51" t="s">
        <v>254</v>
      </c>
      <c r="D104" s="4">
        <v>0</v>
      </c>
      <c r="E104" s="4">
        <v>0</v>
      </c>
      <c r="F104" s="4">
        <v>0</v>
      </c>
      <c r="G104" s="39">
        <v>658.33333333333337</v>
      </c>
      <c r="H104" s="39">
        <v>697.5</v>
      </c>
      <c r="I104" s="39">
        <v>1083.3333333333335</v>
      </c>
      <c r="J104" s="39">
        <v>1715.8333333333335</v>
      </c>
      <c r="K104" s="39">
        <v>2225</v>
      </c>
      <c r="L104" s="39">
        <v>3166.666666666667</v>
      </c>
      <c r="M104" s="2" t="str">
        <f t="array" ref="M104">LEFT(B104,SEARCH(" ",B104,SMALL(IF(MID(B104,ROW($1:$27),1)=" ",ROW($1:$27),""),2)))</f>
        <v xml:space="preserve">DIGIPACK 2 </v>
      </c>
    </row>
    <row r="105" spans="1:13" ht="38.25" x14ac:dyDescent="0.2">
      <c r="A105" s="95"/>
      <c r="B105" s="51" t="s">
        <v>89</v>
      </c>
      <c r="C105" s="51" t="s">
        <v>255</v>
      </c>
      <c r="D105" s="4">
        <v>0</v>
      </c>
      <c r="E105" s="4">
        <v>0</v>
      </c>
      <c r="F105" s="4">
        <v>0</v>
      </c>
      <c r="G105" s="39">
        <v>665.83333333333337</v>
      </c>
      <c r="H105" s="39">
        <v>705</v>
      </c>
      <c r="I105" s="39">
        <v>1098.3333333333335</v>
      </c>
      <c r="J105" s="39">
        <v>1743.3333333333335</v>
      </c>
      <c r="K105" s="39">
        <v>2251.666666666667</v>
      </c>
      <c r="L105" s="39">
        <v>3170.8333333333335</v>
      </c>
      <c r="M105" s="2" t="str">
        <f t="array" ref="M105">LEFT(B105,SEARCH(" ",B105,SMALL(IF(MID(B105,ROW($1:$27),1)=" ",ROW($1:$27),""),2)))</f>
        <v xml:space="preserve">DIGIPACK 2 </v>
      </c>
    </row>
    <row r="106" spans="1:13" ht="38.25" x14ac:dyDescent="0.2">
      <c r="A106" s="95"/>
      <c r="B106" s="51" t="s">
        <v>90</v>
      </c>
      <c r="C106" s="51" t="s">
        <v>256</v>
      </c>
      <c r="D106" s="4">
        <v>0</v>
      </c>
      <c r="E106" s="4">
        <v>0</v>
      </c>
      <c r="F106" s="4">
        <v>0</v>
      </c>
      <c r="G106" s="39">
        <v>688.33333333333337</v>
      </c>
      <c r="H106" s="39">
        <v>727.5</v>
      </c>
      <c r="I106" s="39">
        <v>1139.1666666666667</v>
      </c>
      <c r="J106" s="39">
        <v>1819.1666666666667</v>
      </c>
      <c r="K106" s="39">
        <v>2395</v>
      </c>
      <c r="L106" s="39">
        <v>3377.5</v>
      </c>
      <c r="M106" s="2" t="str">
        <f t="array" ref="M106">LEFT(B106,SEARCH(" ",B106,SMALL(IF(MID(B106,ROW($1:$27),1)=" ",ROW($1:$27),""),2)))</f>
        <v xml:space="preserve">DIGIPACK 2 </v>
      </c>
    </row>
    <row r="107" spans="1:13" ht="38.25" x14ac:dyDescent="0.2">
      <c r="A107" s="95"/>
      <c r="B107" s="51" t="s">
        <v>91</v>
      </c>
      <c r="C107" s="51" t="s">
        <v>257</v>
      </c>
      <c r="D107" s="4">
        <v>0</v>
      </c>
      <c r="E107" s="4">
        <v>0</v>
      </c>
      <c r="F107" s="4">
        <v>0</v>
      </c>
      <c r="G107" s="39">
        <v>728.33333333333337</v>
      </c>
      <c r="H107" s="39">
        <v>767.5</v>
      </c>
      <c r="I107" s="39">
        <v>1213.3333333333335</v>
      </c>
      <c r="J107" s="39">
        <v>1954.1666666666667</v>
      </c>
      <c r="K107" s="39">
        <v>2485.8333333333335</v>
      </c>
      <c r="L107" s="39">
        <v>3436.666666666667</v>
      </c>
      <c r="M107" s="2" t="str">
        <f t="array" ref="M107">LEFT(B107,SEARCH(" ",B107,SMALL(IF(MID(B107,ROW($1:$27),1)=" ",ROW($1:$27),""),2)))</f>
        <v xml:space="preserve">DIGIPACK 2 </v>
      </c>
    </row>
    <row r="108" spans="1:13" ht="51" x14ac:dyDescent="0.2">
      <c r="A108" s="95"/>
      <c r="B108" s="51" t="s">
        <v>92</v>
      </c>
      <c r="C108" s="51" t="s">
        <v>258</v>
      </c>
      <c r="D108" s="4">
        <v>0</v>
      </c>
      <c r="E108" s="4">
        <v>0</v>
      </c>
      <c r="F108" s="4">
        <v>0</v>
      </c>
      <c r="G108" s="39">
        <v>601.66666666666674</v>
      </c>
      <c r="H108" s="39">
        <v>635</v>
      </c>
      <c r="I108" s="39">
        <v>965</v>
      </c>
      <c r="J108" s="39">
        <v>1491.6666666666667</v>
      </c>
      <c r="K108" s="39">
        <v>1944.1666666666667</v>
      </c>
      <c r="L108" s="39">
        <v>2860.8333333333335</v>
      </c>
      <c r="M108" s="2" t="str">
        <f t="array" ref="M108">LEFT(B108,SEARCH(" ",B108,SMALL(IF(MID(B108,ROW($1:$27),1)=" ",ROW($1:$27),""),2)))</f>
        <v xml:space="preserve">DIGIPACK 2 </v>
      </c>
    </row>
    <row r="109" spans="1:13" ht="51" x14ac:dyDescent="0.2">
      <c r="A109" s="95"/>
      <c r="B109" s="51" t="s">
        <v>93</v>
      </c>
      <c r="C109" s="51" t="s">
        <v>259</v>
      </c>
      <c r="D109" s="4">
        <v>0</v>
      </c>
      <c r="E109" s="4">
        <v>0</v>
      </c>
      <c r="F109" s="4">
        <v>0</v>
      </c>
      <c r="G109" s="39">
        <v>657.5</v>
      </c>
      <c r="H109" s="39">
        <v>696.66666666666674</v>
      </c>
      <c r="I109" s="39">
        <v>1081.6666666666667</v>
      </c>
      <c r="J109" s="39">
        <v>1711.6666666666667</v>
      </c>
      <c r="K109" s="39">
        <v>2338.3333333333335</v>
      </c>
      <c r="L109" s="39">
        <v>3395.8333333333335</v>
      </c>
      <c r="M109" s="2" t="str">
        <f t="array" ref="M109">LEFT(B109,SEARCH(" ",B109,SMALL(IF(MID(B109,ROW($1:$27),1)=" ",ROW($1:$27),""),2)))</f>
        <v xml:space="preserve">DIGIPACK 2 </v>
      </c>
    </row>
    <row r="110" spans="1:13" ht="51" x14ac:dyDescent="0.2">
      <c r="A110" s="95"/>
      <c r="B110" s="51" t="s">
        <v>94</v>
      </c>
      <c r="C110" s="51" t="s">
        <v>260</v>
      </c>
      <c r="D110" s="4">
        <v>0</v>
      </c>
      <c r="E110" s="4">
        <v>0</v>
      </c>
      <c r="F110" s="4">
        <v>0</v>
      </c>
      <c r="G110" s="39">
        <v>688.33333333333337</v>
      </c>
      <c r="H110" s="39">
        <v>727.5</v>
      </c>
      <c r="I110" s="39">
        <v>1138.3333333333335</v>
      </c>
      <c r="J110" s="39">
        <v>1816.6666666666667</v>
      </c>
      <c r="K110" s="39">
        <v>2450</v>
      </c>
      <c r="L110" s="39">
        <v>3483.3333333333335</v>
      </c>
      <c r="M110" s="2" t="str">
        <f t="array" ref="M110">LEFT(B110,SEARCH(" ",B110,SMALL(IF(MID(B110,ROW($1:$27),1)=" ",ROW($1:$27),""),2)))</f>
        <v xml:space="preserve">DIGIPACK 2 </v>
      </c>
    </row>
    <row r="111" spans="1:13" ht="51" x14ac:dyDescent="0.2">
      <c r="A111" s="95"/>
      <c r="B111" s="51" t="s">
        <v>95</v>
      </c>
      <c r="C111" s="51" t="s">
        <v>261</v>
      </c>
      <c r="D111" s="4">
        <v>0</v>
      </c>
      <c r="E111" s="4">
        <v>0</v>
      </c>
      <c r="F111" s="4">
        <v>0</v>
      </c>
      <c r="G111" s="39">
        <v>696.66666666666674</v>
      </c>
      <c r="H111" s="39">
        <v>735</v>
      </c>
      <c r="I111" s="39">
        <v>1153.3333333333335</v>
      </c>
      <c r="J111" s="39">
        <v>1843.3333333333335</v>
      </c>
      <c r="K111" s="39">
        <v>2371.666666666667</v>
      </c>
      <c r="L111" s="39">
        <v>3575</v>
      </c>
      <c r="M111" s="2" t="str">
        <f t="array" ref="M111">LEFT(B111,SEARCH(" ",B111,SMALL(IF(MID(B111,ROW($1:$27),1)=" ",ROW($1:$27),""),2)))</f>
        <v xml:space="preserve">DIGIPACK 2 </v>
      </c>
    </row>
    <row r="112" spans="1:13" ht="51" x14ac:dyDescent="0.2">
      <c r="A112" s="95"/>
      <c r="B112" s="51" t="s">
        <v>96</v>
      </c>
      <c r="C112" s="51" t="s">
        <v>262</v>
      </c>
      <c r="D112" s="4">
        <v>0</v>
      </c>
      <c r="E112" s="4">
        <v>0</v>
      </c>
      <c r="F112" s="4">
        <v>0</v>
      </c>
      <c r="G112" s="39">
        <v>718.33333333333337</v>
      </c>
      <c r="H112" s="39">
        <v>757.5</v>
      </c>
      <c r="I112" s="39">
        <v>1194.1666666666667</v>
      </c>
      <c r="J112" s="39">
        <v>1919.1666666666667</v>
      </c>
      <c r="K112" s="39">
        <v>2515</v>
      </c>
      <c r="L112" s="39">
        <v>3626.666666666667</v>
      </c>
      <c r="M112" s="2" t="str">
        <f t="array" ref="M112">LEFT(B112,SEARCH(" ",B112,SMALL(IF(MID(B112,ROW($1:$27),1)=" ",ROW($1:$27),""),2)))</f>
        <v xml:space="preserve">DIGIPACK 2 </v>
      </c>
    </row>
    <row r="113" spans="1:13" ht="51.75" customHeight="1" thickBot="1" x14ac:dyDescent="0.25">
      <c r="A113" s="96"/>
      <c r="B113" s="51" t="s">
        <v>97</v>
      </c>
      <c r="C113" s="51" t="s">
        <v>263</v>
      </c>
      <c r="D113" s="4">
        <v>0</v>
      </c>
      <c r="E113" s="4">
        <v>0</v>
      </c>
      <c r="F113" s="4">
        <v>0</v>
      </c>
      <c r="G113" s="39">
        <v>758.33333333333337</v>
      </c>
      <c r="H113" s="39">
        <v>797.5</v>
      </c>
      <c r="I113" s="39">
        <v>1267.5</v>
      </c>
      <c r="J113" s="39">
        <v>2054.166666666667</v>
      </c>
      <c r="K113" s="39">
        <v>2605.8333333333335</v>
      </c>
      <c r="L113" s="39">
        <v>3686.666666666667</v>
      </c>
      <c r="M113" s="2" t="str">
        <f t="array" ref="M113">LEFT(B113,SEARCH(" ",B113,SMALL(IF(MID(B113,ROW($1:$27),1)=" ",ROW($1:$27),""),2)))</f>
        <v xml:space="preserve">DIGIPACK 2 </v>
      </c>
    </row>
    <row r="114" spans="1:13" ht="38.25" x14ac:dyDescent="0.2">
      <c r="A114" s="91" t="s">
        <v>109</v>
      </c>
      <c r="B114" s="52" t="s">
        <v>99</v>
      </c>
      <c r="C114" s="72" t="s">
        <v>236</v>
      </c>
      <c r="D114" s="4">
        <v>0</v>
      </c>
      <c r="E114" s="4">
        <v>0</v>
      </c>
      <c r="F114" s="4">
        <v>0</v>
      </c>
      <c r="G114" s="44">
        <v>648.33333333333337</v>
      </c>
      <c r="H114" s="44">
        <v>681.66666666666674</v>
      </c>
      <c r="I114" s="44">
        <v>1050.8333333333335</v>
      </c>
      <c r="J114" s="44">
        <v>1659.1666666666667</v>
      </c>
      <c r="K114" s="44">
        <v>2212.5</v>
      </c>
      <c r="L114" s="44">
        <v>3225</v>
      </c>
      <c r="M114" s="2" t="str">
        <f t="array" ref="M114">LEFT(B114,SEARCH(" ",B114,SMALL(IF(MID(B114,ROW($1:$27),1)=" ",ROW($1:$27),""),2)))</f>
        <v xml:space="preserve">DIGIPACK 3 </v>
      </c>
    </row>
    <row r="115" spans="1:13" ht="40.5" x14ac:dyDescent="0.2">
      <c r="A115" s="92"/>
      <c r="B115" s="52" t="s">
        <v>101</v>
      </c>
      <c r="C115" s="72" t="s">
        <v>237</v>
      </c>
      <c r="D115" s="4">
        <v>0</v>
      </c>
      <c r="E115" s="4">
        <v>0</v>
      </c>
      <c r="F115" s="4">
        <v>0</v>
      </c>
      <c r="G115" s="44">
        <v>704.16666666666674</v>
      </c>
      <c r="H115" s="44">
        <v>743.33333333333337</v>
      </c>
      <c r="I115" s="44">
        <v>1167.5</v>
      </c>
      <c r="J115" s="44">
        <v>1879.1666666666667</v>
      </c>
      <c r="K115" s="44">
        <v>2606.666666666667</v>
      </c>
      <c r="L115" s="44">
        <v>3758.3333333333335</v>
      </c>
      <c r="M115" s="2" t="str">
        <f t="array" ref="M115">LEFT(B115,SEARCH(" ",B115,SMALL(IF(MID(B115,ROW($1:$27),1)=" ",ROW($1:$27),""),2)))</f>
        <v xml:space="preserve">DIGIPACK 3 </v>
      </c>
    </row>
    <row r="116" spans="1:13" ht="40.5" x14ac:dyDescent="0.2">
      <c r="A116" s="92"/>
      <c r="B116" s="52" t="s">
        <v>102</v>
      </c>
      <c r="C116" s="72" t="s">
        <v>238</v>
      </c>
      <c r="D116" s="4">
        <v>0</v>
      </c>
      <c r="E116" s="4">
        <v>0</v>
      </c>
      <c r="F116" s="4">
        <v>0</v>
      </c>
      <c r="G116" s="44">
        <v>735</v>
      </c>
      <c r="H116" s="44">
        <v>774.16666666666674</v>
      </c>
      <c r="I116" s="44">
        <v>1225</v>
      </c>
      <c r="J116" s="44">
        <v>1983.3333333333335</v>
      </c>
      <c r="K116" s="44">
        <v>2691.666666666667</v>
      </c>
      <c r="L116" s="44">
        <v>3875</v>
      </c>
      <c r="M116" s="2" t="str">
        <f t="array" ref="M116">LEFT(B116,SEARCH(" ",B116,SMALL(IF(MID(B116,ROW($1:$27),1)=" ",ROW($1:$27),""),2)))</f>
        <v xml:space="preserve">DIGIPACK 3 </v>
      </c>
    </row>
    <row r="117" spans="1:13" ht="40.5" x14ac:dyDescent="0.2">
      <c r="A117" s="92"/>
      <c r="B117" s="52" t="s">
        <v>103</v>
      </c>
      <c r="C117" s="72" t="s">
        <v>239</v>
      </c>
      <c r="D117" s="4">
        <v>0</v>
      </c>
      <c r="E117" s="4">
        <v>0</v>
      </c>
      <c r="F117" s="4">
        <v>0</v>
      </c>
      <c r="G117" s="44">
        <v>743.33333333333337</v>
      </c>
      <c r="H117" s="44">
        <v>782.5</v>
      </c>
      <c r="I117" s="44">
        <v>1240</v>
      </c>
      <c r="J117" s="44">
        <v>2010.8333333333335</v>
      </c>
      <c r="K117" s="44">
        <v>2640</v>
      </c>
      <c r="L117" s="44">
        <v>3783.3333333333335</v>
      </c>
      <c r="M117" s="2" t="str">
        <f t="array" ref="M117">LEFT(B117,SEARCH(" ",B117,SMALL(IF(MID(B117,ROW($1:$27),1)=" ",ROW($1:$27),""),2)))</f>
        <v xml:space="preserve">DIGIPACK 3 </v>
      </c>
    </row>
    <row r="118" spans="1:13" ht="40.5" x14ac:dyDescent="0.2">
      <c r="A118" s="92"/>
      <c r="B118" s="52" t="s">
        <v>104</v>
      </c>
      <c r="C118" s="72" t="s">
        <v>240</v>
      </c>
      <c r="D118" s="4">
        <v>0</v>
      </c>
      <c r="E118" s="4">
        <v>0</v>
      </c>
      <c r="F118" s="4">
        <v>0</v>
      </c>
      <c r="G118" s="44">
        <v>765</v>
      </c>
      <c r="H118" s="44">
        <v>804.16666666666674</v>
      </c>
      <c r="I118" s="44">
        <v>1280.8333333333335</v>
      </c>
      <c r="J118" s="44">
        <v>2085.8333333333335</v>
      </c>
      <c r="K118" s="44">
        <v>2783.3333333333335</v>
      </c>
      <c r="L118" s="44">
        <v>3990</v>
      </c>
      <c r="M118" s="2" t="str">
        <f t="array" ref="M118">LEFT(B118,SEARCH(" ",B118,SMALL(IF(MID(B118,ROW($1:$27),1)=" ",ROW($1:$27),""),2)))</f>
        <v xml:space="preserve">DIGIPACK 3 </v>
      </c>
    </row>
    <row r="119" spans="1:13" ht="40.5" x14ac:dyDescent="0.2">
      <c r="A119" s="92"/>
      <c r="B119" s="52" t="s">
        <v>105</v>
      </c>
      <c r="C119" s="72" t="s">
        <v>241</v>
      </c>
      <c r="D119" s="4">
        <v>0</v>
      </c>
      <c r="E119" s="4">
        <v>0</v>
      </c>
      <c r="F119" s="4">
        <v>0</v>
      </c>
      <c r="G119" s="44">
        <v>805</v>
      </c>
      <c r="H119" s="44">
        <v>844.16666666666674</v>
      </c>
      <c r="I119" s="44">
        <v>1354.1666666666667</v>
      </c>
      <c r="J119" s="44">
        <v>2221.666666666667</v>
      </c>
      <c r="K119" s="44">
        <v>2874.166666666667</v>
      </c>
      <c r="L119" s="44">
        <v>4049.166666666667</v>
      </c>
      <c r="M119" s="2" t="str">
        <f t="array" ref="M119">LEFT(B119,SEARCH(" ",B119,SMALL(IF(MID(B119,ROW($1:$27),1)=" ",ROW($1:$27),""),2)))</f>
        <v xml:space="preserve">DIGIPACK 3 </v>
      </c>
    </row>
    <row r="120" spans="1:13" ht="53.25" x14ac:dyDescent="0.2">
      <c r="A120" s="92"/>
      <c r="B120" s="52" t="s">
        <v>106</v>
      </c>
      <c r="C120" s="72" t="s">
        <v>242</v>
      </c>
      <c r="D120" s="4">
        <v>0</v>
      </c>
      <c r="E120" s="4">
        <v>0</v>
      </c>
      <c r="F120" s="4">
        <v>0</v>
      </c>
      <c r="G120" s="44">
        <v>678.33333333333337</v>
      </c>
      <c r="H120" s="44">
        <v>711.66666666666674</v>
      </c>
      <c r="I120" s="44">
        <v>1105.8333333333335</v>
      </c>
      <c r="J120" s="44">
        <v>1759.1666666666667</v>
      </c>
      <c r="K120" s="44">
        <v>2112.5</v>
      </c>
      <c r="L120" s="44">
        <v>2332.5</v>
      </c>
      <c r="M120" s="2" t="str">
        <f t="array" ref="M120">LEFT(B120,SEARCH(" ",B120,SMALL(IF(MID(B120,ROW($1:$27),1)=" ",ROW($1:$27),""),2)))</f>
        <v xml:space="preserve">DIGIPACK 3 </v>
      </c>
    </row>
    <row r="121" spans="1:13" ht="53.25" x14ac:dyDescent="0.2">
      <c r="A121" s="92"/>
      <c r="B121" s="52" t="s">
        <v>107</v>
      </c>
      <c r="C121" s="72" t="s">
        <v>243</v>
      </c>
      <c r="D121" s="4">
        <v>0</v>
      </c>
      <c r="E121" s="4">
        <v>0</v>
      </c>
      <c r="F121" s="4">
        <v>0</v>
      </c>
      <c r="G121" s="44">
        <v>705.83333333333337</v>
      </c>
      <c r="H121" s="44">
        <v>745</v>
      </c>
      <c r="I121" s="44">
        <v>1085</v>
      </c>
      <c r="J121" s="44">
        <v>1652.5</v>
      </c>
      <c r="K121" s="44">
        <v>2141.666666666667</v>
      </c>
      <c r="L121" s="44">
        <v>3270</v>
      </c>
      <c r="M121" s="2" t="str">
        <f t="array" ref="M121">LEFT(B121,SEARCH(" ",B121,SMALL(IF(MID(B121,ROW($1:$27),1)=" ",ROW($1:$27),""),2)))</f>
        <v xml:space="preserve">DIGIPACK 3 </v>
      </c>
    </row>
    <row r="122" spans="1:13" ht="53.25" x14ac:dyDescent="0.2">
      <c r="A122" s="92"/>
      <c r="B122" s="52" t="s">
        <v>108</v>
      </c>
      <c r="C122" s="72" t="s">
        <v>244</v>
      </c>
      <c r="D122" s="4">
        <v>0</v>
      </c>
      <c r="E122" s="4">
        <v>0</v>
      </c>
      <c r="F122" s="4">
        <v>0</v>
      </c>
      <c r="G122" s="44">
        <v>736.66666666666674</v>
      </c>
      <c r="H122" s="44">
        <v>775.83333333333337</v>
      </c>
      <c r="I122" s="44">
        <v>1141.6666666666667</v>
      </c>
      <c r="J122" s="44">
        <v>1756.6666666666667</v>
      </c>
      <c r="K122" s="44">
        <v>2204.166666666667</v>
      </c>
      <c r="L122" s="44">
        <v>3375</v>
      </c>
      <c r="M122" s="2" t="str">
        <f t="array" ref="M122">LEFT(B122,SEARCH(" ",B122,SMALL(IF(MID(B122,ROW($1:$27),1)=" ",ROW($1:$27),""),2)))</f>
        <v xml:space="preserve">DIGIPACK 3 </v>
      </c>
    </row>
    <row r="123" spans="1:13" ht="40.5" x14ac:dyDescent="0.2">
      <c r="A123" s="92"/>
      <c r="B123" s="52" t="s">
        <v>103</v>
      </c>
      <c r="C123" s="72" t="s">
        <v>245</v>
      </c>
      <c r="D123" s="4">
        <v>0</v>
      </c>
      <c r="E123" s="4">
        <v>0</v>
      </c>
      <c r="F123" s="4">
        <v>0</v>
      </c>
      <c r="G123" s="44">
        <v>745</v>
      </c>
      <c r="H123" s="44">
        <v>783.33333333333337</v>
      </c>
      <c r="I123" s="44">
        <v>1156.6666666666667</v>
      </c>
      <c r="J123" s="44">
        <v>1784.1666666666667</v>
      </c>
      <c r="K123" s="44">
        <v>2292.5</v>
      </c>
      <c r="L123" s="44">
        <v>3294.166666666667</v>
      </c>
      <c r="M123" s="2" t="str">
        <f t="array" ref="M123">LEFT(B123,SEARCH(" ",B123,SMALL(IF(MID(B123,ROW($1:$27),1)=" ",ROW($1:$27),""),2)))</f>
        <v xml:space="preserve">DIGIPACK 3 </v>
      </c>
    </row>
    <row r="124" spans="1:13" ht="40.5" x14ac:dyDescent="0.2">
      <c r="A124" s="92"/>
      <c r="B124" s="52" t="s">
        <v>104</v>
      </c>
      <c r="C124" s="72" t="s">
        <v>246</v>
      </c>
      <c r="D124" s="4">
        <v>0</v>
      </c>
      <c r="E124" s="4">
        <v>0</v>
      </c>
      <c r="F124" s="4">
        <v>0</v>
      </c>
      <c r="G124" s="44">
        <v>766.66666666666674</v>
      </c>
      <c r="H124" s="44">
        <v>805.83333333333337</v>
      </c>
      <c r="I124" s="44">
        <v>1197.5</v>
      </c>
      <c r="J124" s="44">
        <v>1859.1666666666667</v>
      </c>
      <c r="K124" s="44">
        <v>2437.5</v>
      </c>
      <c r="L124" s="44">
        <v>3574.166666666667</v>
      </c>
      <c r="M124" s="2" t="str">
        <f t="array" ref="M124">LEFT(B124,SEARCH(" ",B124,SMALL(IF(MID(B124,ROW($1:$27),1)=" ",ROW($1:$27),""),2)))</f>
        <v xml:space="preserve">DIGIPACK 3 </v>
      </c>
    </row>
    <row r="125" spans="1:13" ht="40.5" x14ac:dyDescent="0.2">
      <c r="A125" s="92"/>
      <c r="B125" s="52" t="s">
        <v>105</v>
      </c>
      <c r="C125" s="72" t="s">
        <v>247</v>
      </c>
      <c r="D125" s="4">
        <v>0</v>
      </c>
      <c r="E125" s="4">
        <v>0</v>
      </c>
      <c r="F125" s="4">
        <v>0</v>
      </c>
      <c r="G125" s="44">
        <v>806.66666666666674</v>
      </c>
      <c r="H125" s="44">
        <v>845.83333333333337</v>
      </c>
      <c r="I125" s="44">
        <v>1271.6666666666667</v>
      </c>
      <c r="J125" s="44">
        <v>1995</v>
      </c>
      <c r="K125" s="44">
        <v>2527.5</v>
      </c>
      <c r="L125" s="44">
        <v>3560</v>
      </c>
      <c r="M125" s="2" t="str">
        <f t="array" ref="M125">LEFT(B125,SEARCH(" ",B125,SMALL(IF(MID(B125,ROW($1:$27),1)=" ",ROW($1:$27),""),2)))</f>
        <v xml:space="preserve">DIGIPACK 3 </v>
      </c>
    </row>
    <row r="126" spans="1:13" ht="51.75" thickBot="1" x14ac:dyDescent="0.25">
      <c r="A126" s="93"/>
      <c r="B126" s="82" t="s">
        <v>100</v>
      </c>
      <c r="C126" s="72" t="s">
        <v>248</v>
      </c>
      <c r="D126" s="4">
        <v>0</v>
      </c>
      <c r="E126" s="4">
        <v>0</v>
      </c>
      <c r="F126" s="4">
        <v>0</v>
      </c>
      <c r="G126" s="83">
        <v>658.33333333333337</v>
      </c>
      <c r="H126" s="83">
        <v>710</v>
      </c>
      <c r="I126" s="83">
        <v>1105</v>
      </c>
      <c r="J126" s="83">
        <v>1841.6666666666667</v>
      </c>
      <c r="K126" s="83">
        <v>2461.666666666667</v>
      </c>
      <c r="L126" s="83">
        <v>3683.3333333333335</v>
      </c>
      <c r="M126" s="2" t="str">
        <f t="array" ref="M126">LEFT(B126,SEARCH(" ",B126,SMALL(IF(MID(B126,ROW($1:$27),1)=" ",ROW($1:$27),""),2)))</f>
        <v xml:space="preserve">DIGIPACK 2 </v>
      </c>
    </row>
    <row r="127" spans="1:13" ht="25.5" x14ac:dyDescent="0.2">
      <c r="A127" s="87" t="s">
        <v>123</v>
      </c>
      <c r="B127" s="85" t="s">
        <v>110</v>
      </c>
      <c r="C127" s="60" t="s">
        <v>176</v>
      </c>
      <c r="D127" s="60">
        <v>86.666666666666671</v>
      </c>
      <c r="E127" s="60">
        <v>111.66666666666667</v>
      </c>
      <c r="F127" s="60">
        <v>149.16666666666669</v>
      </c>
      <c r="G127" s="60">
        <v>190.83333333333334</v>
      </c>
      <c r="H127" s="60">
        <v>0</v>
      </c>
      <c r="I127" s="60">
        <v>0</v>
      </c>
      <c r="J127" s="60">
        <v>0</v>
      </c>
      <c r="K127" s="60">
        <v>0</v>
      </c>
      <c r="L127" s="61">
        <v>0</v>
      </c>
      <c r="M127" s="2" t="str">
        <f t="array" ref="M127">LEFT(B127,SEARCH(" ",B127,SMALL(IF(MID(B127,ROW($1:$27),1)=" ",ROW($1:$27),""),2)))</f>
        <v xml:space="preserve">CD Jet </v>
      </c>
    </row>
    <row r="128" spans="1:13" ht="25.5" x14ac:dyDescent="0.2">
      <c r="A128" s="88"/>
      <c r="B128" s="3" t="s">
        <v>111</v>
      </c>
      <c r="C128" s="3" t="s">
        <v>177</v>
      </c>
      <c r="D128" s="4">
        <v>94.166666666666671</v>
      </c>
      <c r="E128" s="4">
        <v>124.16666666666667</v>
      </c>
      <c r="F128" s="4">
        <v>175.83333333333334</v>
      </c>
      <c r="G128" s="4">
        <v>232.5</v>
      </c>
      <c r="H128" s="4">
        <v>0</v>
      </c>
      <c r="I128" s="4">
        <v>0</v>
      </c>
      <c r="J128" s="4">
        <v>0</v>
      </c>
      <c r="K128" s="4">
        <v>0</v>
      </c>
      <c r="L128" s="63">
        <v>0</v>
      </c>
      <c r="M128" s="2" t="str">
        <f t="array" ref="M128">LEFT(B128,SEARCH(" ",B128,SMALL(IF(MID(B128,ROW($1:$27),1)=" ",ROW($1:$27),""),2)))</f>
        <v xml:space="preserve">DVD Jet </v>
      </c>
    </row>
    <row r="129" spans="1:14" ht="25.5" x14ac:dyDescent="0.2">
      <c r="A129" s="88"/>
      <c r="B129" s="3" t="s">
        <v>112</v>
      </c>
      <c r="C129" s="4" t="s">
        <v>178</v>
      </c>
      <c r="D129" s="4">
        <v>128.33333333333334</v>
      </c>
      <c r="E129" s="4">
        <v>149.16666666666669</v>
      </c>
      <c r="F129" s="4">
        <v>229.16666666666669</v>
      </c>
      <c r="G129" s="4">
        <v>294.16666666666669</v>
      </c>
      <c r="H129" s="4">
        <v>0</v>
      </c>
      <c r="I129" s="4">
        <v>0</v>
      </c>
      <c r="J129" s="4">
        <v>0</v>
      </c>
      <c r="K129" s="4">
        <v>0</v>
      </c>
      <c r="L129" s="63">
        <v>0</v>
      </c>
      <c r="M129" s="2" t="str">
        <f t="array" ref="M129">LEFT(B129,SEARCH(" ",B129,SMALL(IF(MID(B129,ROW($1:$27),1)=" ",ROW($1:$27),""),2)))</f>
        <v xml:space="preserve">CD Jet </v>
      </c>
    </row>
    <row r="130" spans="1:14" ht="25.5" x14ac:dyDescent="0.2">
      <c r="A130" s="88"/>
      <c r="B130" s="3" t="s">
        <v>113</v>
      </c>
      <c r="C130" s="3" t="s">
        <v>213</v>
      </c>
      <c r="D130" s="4">
        <v>130.83333333333334</v>
      </c>
      <c r="E130" s="4">
        <v>157.5</v>
      </c>
      <c r="F130" s="4">
        <v>261.66666666666669</v>
      </c>
      <c r="G130" s="4">
        <v>331.66666666666669</v>
      </c>
      <c r="H130" s="4">
        <v>0</v>
      </c>
      <c r="I130" s="4">
        <v>0</v>
      </c>
      <c r="J130" s="4">
        <v>0</v>
      </c>
      <c r="K130" s="4">
        <v>0</v>
      </c>
      <c r="L130" s="63">
        <v>0</v>
      </c>
      <c r="M130" s="2" t="str">
        <f t="array" ref="M130">LEFT(B130,SEARCH(" ",B130,SMALL(IF(MID(B130,ROW($1:$27),1)=" ",ROW($1:$27),""),2)))</f>
        <v xml:space="preserve">DVD Jet </v>
      </c>
    </row>
    <row r="131" spans="1:14" ht="25.5" x14ac:dyDescent="0.2">
      <c r="A131" s="88"/>
      <c r="B131" s="3" t="s">
        <v>231</v>
      </c>
      <c r="C131" s="3" t="s">
        <v>214</v>
      </c>
      <c r="D131" s="4">
        <v>89.166666666666671</v>
      </c>
      <c r="E131" s="4">
        <v>147.5</v>
      </c>
      <c r="F131" s="4">
        <v>222.5</v>
      </c>
      <c r="G131" s="4">
        <v>314.16666666666669</v>
      </c>
      <c r="H131" s="4">
        <v>0</v>
      </c>
      <c r="I131" s="4">
        <v>0</v>
      </c>
      <c r="J131" s="4">
        <v>0</v>
      </c>
      <c r="K131" s="4">
        <v>0</v>
      </c>
      <c r="L131" s="63">
        <v>0</v>
      </c>
      <c r="M131" s="2" t="str">
        <f t="array" ref="M131">LEFT(B131,SEARCH(" ",B131,SMALL(IF(MID(B131,ROW($1:$27),1)=" ",ROW($1:$27),""),2)))</f>
        <v xml:space="preserve">CD boitier </v>
      </c>
    </row>
    <row r="132" spans="1:14" ht="25.5" x14ac:dyDescent="0.2">
      <c r="A132" s="88"/>
      <c r="B132" s="3" t="s">
        <v>114</v>
      </c>
      <c r="C132" s="3" t="s">
        <v>249</v>
      </c>
      <c r="D132" s="4">
        <v>90</v>
      </c>
      <c r="E132" s="4">
        <v>157.5</v>
      </c>
      <c r="F132" s="4">
        <v>281.66666666666669</v>
      </c>
      <c r="G132" s="4">
        <v>391.66666666666669</v>
      </c>
      <c r="H132" s="4">
        <v>0</v>
      </c>
      <c r="I132" s="4">
        <v>0</v>
      </c>
      <c r="J132" s="4">
        <v>0</v>
      </c>
      <c r="K132" s="4">
        <v>0</v>
      </c>
      <c r="L132" s="63">
        <v>0</v>
      </c>
      <c r="M132" s="2" t="str">
        <f t="array" ref="M132">LEFT(B132,SEARCH(" ",B132,SMALL(IF(MID(B132,ROW($1:$27),1)=" ",ROW($1:$27),""),2)))</f>
        <v xml:space="preserve">CD Jet </v>
      </c>
    </row>
    <row r="133" spans="1:14" ht="25.5" x14ac:dyDescent="0.2">
      <c r="A133" s="88"/>
      <c r="B133" s="3" t="s">
        <v>115</v>
      </c>
      <c r="C133" s="3" t="s">
        <v>250</v>
      </c>
      <c r="D133" s="4">
        <v>102.5</v>
      </c>
      <c r="E133" s="4">
        <v>172.5</v>
      </c>
      <c r="F133" s="4">
        <v>311.66666666666669</v>
      </c>
      <c r="G133" s="4">
        <v>436.66666666666669</v>
      </c>
      <c r="H133" s="4">
        <v>0</v>
      </c>
      <c r="I133" s="4">
        <v>0</v>
      </c>
      <c r="J133" s="4">
        <v>0</v>
      </c>
      <c r="K133" s="4">
        <v>0</v>
      </c>
      <c r="L133" s="63">
        <v>0</v>
      </c>
      <c r="M133" s="2" t="str">
        <f t="array" ref="M133">LEFT(B133,SEARCH(" ",B133,SMALL(IF(MID(B133,ROW($1:$27),1)=" ",ROW($1:$27),""),2)))</f>
        <v xml:space="preserve">CD Jet </v>
      </c>
    </row>
    <row r="134" spans="1:14" ht="25.5" x14ac:dyDescent="0.2">
      <c r="A134" s="88"/>
      <c r="B134" s="3" t="s">
        <v>116</v>
      </c>
      <c r="C134" s="3" t="s">
        <v>235</v>
      </c>
      <c r="D134" s="4">
        <v>110.83333333333334</v>
      </c>
      <c r="E134" s="4">
        <v>193.33333333333334</v>
      </c>
      <c r="F134" s="4">
        <v>339.16666666666669</v>
      </c>
      <c r="G134" s="4">
        <v>472.5</v>
      </c>
      <c r="H134" s="4">
        <v>0</v>
      </c>
      <c r="I134" s="4">
        <v>0</v>
      </c>
      <c r="J134" s="4">
        <v>0</v>
      </c>
      <c r="K134" s="4">
        <v>0</v>
      </c>
      <c r="L134" s="63">
        <v>0</v>
      </c>
      <c r="M134" s="2" t="str">
        <f t="array" ref="M134">LEFT(B134,SEARCH(" ",B134,SMALL(IF(MID(B134,ROW($1:$27),1)=" ",ROW($1:$27),""),2)))</f>
        <v xml:space="preserve">CD Jet </v>
      </c>
    </row>
    <row r="135" spans="1:14" ht="38.25" x14ac:dyDescent="0.2">
      <c r="A135" s="88"/>
      <c r="B135" s="3" t="s">
        <v>117</v>
      </c>
      <c r="C135" s="3" t="s">
        <v>251</v>
      </c>
      <c r="D135" s="4">
        <v>126.66666666666667</v>
      </c>
      <c r="E135" s="4">
        <v>179.16666666666669</v>
      </c>
      <c r="F135" s="4">
        <v>304.16666666666669</v>
      </c>
      <c r="G135" s="4">
        <v>392.5</v>
      </c>
      <c r="H135" s="4">
        <v>0</v>
      </c>
      <c r="I135" s="4">
        <v>0</v>
      </c>
      <c r="J135" s="4">
        <v>0</v>
      </c>
      <c r="K135" s="4">
        <v>0</v>
      </c>
      <c r="L135" s="63">
        <v>0</v>
      </c>
      <c r="M135" s="2" t="str">
        <f t="array" ref="M135">LEFT(B135,SEARCH(" ",B135,SMALL(IF(MID(B135,ROW($1:$27),1)=" ",ROW($1:$27),""),2)))</f>
        <v xml:space="preserve">CD Jet </v>
      </c>
    </row>
    <row r="136" spans="1:14" ht="25.5" x14ac:dyDescent="0.2">
      <c r="A136" s="88"/>
      <c r="B136" s="3" t="s">
        <v>118</v>
      </c>
      <c r="C136" s="3" t="s">
        <v>234</v>
      </c>
      <c r="D136" s="4">
        <v>146.66666666666669</v>
      </c>
      <c r="E136" s="4">
        <v>198.33333333333334</v>
      </c>
      <c r="F136" s="4">
        <v>333.33333333333337</v>
      </c>
      <c r="G136" s="4">
        <v>447.5</v>
      </c>
      <c r="H136" s="4">
        <v>0</v>
      </c>
      <c r="I136" s="4">
        <v>0</v>
      </c>
      <c r="J136" s="4">
        <v>0</v>
      </c>
      <c r="K136" s="4">
        <v>0</v>
      </c>
      <c r="L136" s="63">
        <v>0</v>
      </c>
      <c r="M136" s="2" t="str">
        <f t="array" ref="M136">LEFT(B136,SEARCH(" ",B136,SMALL(IF(MID(B136,ROW($1:$27),1)=" ",ROW($1:$27),""),2)))</f>
        <v xml:space="preserve">CD Jet </v>
      </c>
    </row>
    <row r="137" spans="1:14" ht="25.5" x14ac:dyDescent="0.2">
      <c r="A137" s="88"/>
      <c r="B137" s="84" t="s">
        <v>119</v>
      </c>
      <c r="C137" s="3" t="s">
        <v>218</v>
      </c>
      <c r="D137" s="4">
        <v>151.66666666666669</v>
      </c>
      <c r="E137" s="4">
        <v>228.33333333333334</v>
      </c>
      <c r="F137" s="4">
        <v>387.5</v>
      </c>
      <c r="G137" s="4">
        <v>522.5</v>
      </c>
      <c r="H137" s="4">
        <v>0</v>
      </c>
      <c r="I137" s="4">
        <v>0</v>
      </c>
      <c r="J137" s="4">
        <v>0</v>
      </c>
      <c r="K137" s="4">
        <v>0</v>
      </c>
      <c r="L137" s="63">
        <v>0</v>
      </c>
      <c r="M137" s="2" t="str">
        <f t="array" ref="M137">LEFT(B137,SEARCH(" ",B137,SMALL(IF(MID(B137,ROW($1:$27),1)=" ",ROW($1:$27),""),2)))</f>
        <v xml:space="preserve">CD Jet </v>
      </c>
      <c r="N137" s="106" t="s">
        <v>233</v>
      </c>
    </row>
    <row r="138" spans="1:14" ht="25.5" x14ac:dyDescent="0.2">
      <c r="A138" s="88"/>
      <c r="B138" s="84" t="s">
        <v>119</v>
      </c>
      <c r="C138" s="3" t="s">
        <v>218</v>
      </c>
      <c r="D138" s="4">
        <v>158.33333333333334</v>
      </c>
      <c r="E138" s="4">
        <v>240.83333333333334</v>
      </c>
      <c r="F138" s="4">
        <v>407.5</v>
      </c>
      <c r="G138" s="4">
        <v>549.16666666666674</v>
      </c>
      <c r="H138" s="4">
        <v>0</v>
      </c>
      <c r="I138" s="4">
        <v>0</v>
      </c>
      <c r="J138" s="4">
        <v>0</v>
      </c>
      <c r="K138" s="4">
        <v>0</v>
      </c>
      <c r="L138" s="63">
        <v>0</v>
      </c>
      <c r="M138" s="2" t="str">
        <f t="array" ref="M138">LEFT(B138,SEARCH(" ",B138,SMALL(IF(MID(B138,ROW($1:$27),1)=" ",ROW($1:$27),""),2)))</f>
        <v xml:space="preserve">CD Jet </v>
      </c>
      <c r="N138" s="106" t="s">
        <v>233</v>
      </c>
    </row>
    <row r="139" spans="1:14" ht="38.25" x14ac:dyDescent="0.2">
      <c r="A139" s="88"/>
      <c r="B139" s="3" t="s">
        <v>120</v>
      </c>
      <c r="C139" s="3" t="s">
        <v>216</v>
      </c>
      <c r="D139" s="4">
        <v>158.33333333333334</v>
      </c>
      <c r="E139" s="4">
        <v>240.83333333333334</v>
      </c>
      <c r="F139" s="4">
        <v>407.5</v>
      </c>
      <c r="G139" s="4">
        <v>549.16666666666674</v>
      </c>
      <c r="H139" s="4">
        <v>0</v>
      </c>
      <c r="I139" s="4">
        <v>0</v>
      </c>
      <c r="J139" s="4">
        <v>0</v>
      </c>
      <c r="K139" s="4">
        <v>0</v>
      </c>
      <c r="L139" s="63">
        <v>0</v>
      </c>
      <c r="M139" s="2" t="str">
        <f t="array" ref="M139">LEFT(B139,SEARCH(" ",B139,SMALL(IF(MID(B139,ROW($1:$27),1)=" ",ROW($1:$27),""),2)))</f>
        <v xml:space="preserve">CD Jet </v>
      </c>
    </row>
    <row r="140" spans="1:14" ht="25.5" x14ac:dyDescent="0.2">
      <c r="A140" s="88"/>
      <c r="B140" s="3" t="s">
        <v>121</v>
      </c>
      <c r="C140" s="3" t="s">
        <v>215</v>
      </c>
      <c r="D140" s="4">
        <v>163.33333333333334</v>
      </c>
      <c r="E140" s="4">
        <v>263.33333333333337</v>
      </c>
      <c r="F140" s="4">
        <v>439.16666666666669</v>
      </c>
      <c r="G140" s="4">
        <v>591.66666666666674</v>
      </c>
      <c r="H140" s="4">
        <v>0</v>
      </c>
      <c r="I140" s="4">
        <v>0</v>
      </c>
      <c r="J140" s="4">
        <v>0</v>
      </c>
      <c r="K140" s="4">
        <v>0</v>
      </c>
      <c r="L140" s="63">
        <v>0</v>
      </c>
      <c r="M140" s="2" t="str">
        <f t="array" ref="M140">LEFT(B140,SEARCH(" ",B140,SMALL(IF(MID(B140,ROW($1:$27),1)=" ",ROW($1:$27),""),2)))</f>
        <v xml:space="preserve">CD Jet </v>
      </c>
    </row>
    <row r="141" spans="1:14" ht="26.25" thickBot="1" x14ac:dyDescent="0.25">
      <c r="A141" s="89"/>
      <c r="B141" s="86" t="s">
        <v>122</v>
      </c>
      <c r="C141" s="86" t="s">
        <v>217</v>
      </c>
      <c r="D141" s="64">
        <v>227.5</v>
      </c>
      <c r="E141" s="64">
        <v>312.5</v>
      </c>
      <c r="F141" s="64">
        <v>521.66666666666674</v>
      </c>
      <c r="G141" s="64">
        <v>689.16666666666674</v>
      </c>
      <c r="H141" s="64">
        <v>0</v>
      </c>
      <c r="I141" s="64">
        <v>0</v>
      </c>
      <c r="J141" s="64">
        <v>0</v>
      </c>
      <c r="K141" s="64">
        <v>0</v>
      </c>
      <c r="L141" s="65">
        <v>0</v>
      </c>
      <c r="M141" s="2" t="str">
        <f t="array" ref="M141">LEFT(B141,SEARCH(" ",B141,SMALL(IF(MID(B141,ROW($1:$27),1)=" ",ROW($1:$27),""),2)))</f>
        <v xml:space="preserve">2 CD </v>
      </c>
    </row>
    <row r="142" spans="1:14" ht="29.25" customHeight="1" x14ac:dyDescent="0.2">
      <c r="A142" s="87" t="s">
        <v>174</v>
      </c>
      <c r="B142" s="85" t="s">
        <v>168</v>
      </c>
      <c r="C142" s="60" t="s">
        <v>207</v>
      </c>
      <c r="D142" s="60">
        <v>156.66666666666669</v>
      </c>
      <c r="E142" s="60">
        <v>208.33333333333334</v>
      </c>
      <c r="F142" s="60">
        <v>329.16666666666669</v>
      </c>
      <c r="G142" s="60">
        <v>413.33333333333337</v>
      </c>
      <c r="H142" s="60">
        <v>0</v>
      </c>
      <c r="I142" s="60">
        <v>0</v>
      </c>
      <c r="J142" s="60">
        <v>0</v>
      </c>
      <c r="K142" s="60">
        <v>0</v>
      </c>
      <c r="L142" s="61">
        <v>0</v>
      </c>
      <c r="M142" s="2" t="str">
        <f t="array" ref="M142">LEFT(B142,SEARCH(" ",B142,SMALL(IF(MID(B142,ROW($1:$27),1)=" ",ROW($1:$27),""),2)))</f>
        <v xml:space="preserve">CD Jet </v>
      </c>
    </row>
    <row r="143" spans="1:14" ht="25.5" x14ac:dyDescent="0.2">
      <c r="A143" s="88"/>
      <c r="B143" s="3" t="s">
        <v>169</v>
      </c>
      <c r="C143" s="4" t="s">
        <v>208</v>
      </c>
      <c r="D143" s="4">
        <v>187.5</v>
      </c>
      <c r="E143" s="4">
        <v>259.16666666666669</v>
      </c>
      <c r="F143" s="4">
        <v>413.33333333333337</v>
      </c>
      <c r="G143" s="4">
        <v>539.16666666666674</v>
      </c>
      <c r="H143" s="4">
        <v>0</v>
      </c>
      <c r="I143" s="4">
        <v>0</v>
      </c>
      <c r="J143" s="4">
        <v>0</v>
      </c>
      <c r="K143" s="4">
        <v>0</v>
      </c>
      <c r="L143" s="63">
        <v>0</v>
      </c>
      <c r="M143" s="2" t="str">
        <f t="array" ref="M143">LEFT(B143,SEARCH(" ",B143,SMALL(IF(MID(B143,ROW($1:$27),1)=" ",ROW($1:$27),""),2)))</f>
        <v xml:space="preserve">CD Jet </v>
      </c>
    </row>
    <row r="144" spans="1:14" ht="25.5" x14ac:dyDescent="0.2">
      <c r="A144" s="88"/>
      <c r="B144" s="3" t="s">
        <v>170</v>
      </c>
      <c r="C144" s="4" t="s">
        <v>209</v>
      </c>
      <c r="D144" s="4">
        <v>195.83333333333334</v>
      </c>
      <c r="E144" s="4">
        <v>276.66666666666669</v>
      </c>
      <c r="F144" s="4">
        <v>437.5</v>
      </c>
      <c r="G144" s="4">
        <v>568.33333333333337</v>
      </c>
      <c r="H144" s="4">
        <v>0</v>
      </c>
      <c r="I144" s="4">
        <v>0</v>
      </c>
      <c r="J144" s="4">
        <v>0</v>
      </c>
      <c r="K144" s="4">
        <v>0</v>
      </c>
      <c r="L144" s="63">
        <v>0</v>
      </c>
      <c r="M144" s="2" t="str">
        <f t="array" ref="M144">LEFT(B144,SEARCH(" ",B144,SMALL(IF(MID(B144,ROW($1:$27),1)=" ",ROW($1:$27),""),2)))</f>
        <v xml:space="preserve">CD Jet </v>
      </c>
    </row>
    <row r="145" spans="1:13" ht="25.5" x14ac:dyDescent="0.2">
      <c r="A145" s="88"/>
      <c r="B145" s="3" t="s">
        <v>171</v>
      </c>
      <c r="C145" s="4" t="s">
        <v>210</v>
      </c>
      <c r="D145" s="4">
        <v>209.16666666666669</v>
      </c>
      <c r="E145" s="4">
        <v>276.66666666666669</v>
      </c>
      <c r="F145" s="4">
        <v>437.5</v>
      </c>
      <c r="G145" s="4">
        <v>568.33333333333337</v>
      </c>
      <c r="H145" s="4">
        <v>0</v>
      </c>
      <c r="I145" s="4">
        <v>0</v>
      </c>
      <c r="J145" s="4">
        <v>0</v>
      </c>
      <c r="K145" s="4">
        <v>0</v>
      </c>
      <c r="L145" s="63">
        <v>0</v>
      </c>
      <c r="M145" s="2" t="str">
        <f t="array" ref="M145">LEFT(B145,SEARCH(" ",B145,SMALL(IF(MID(B145,ROW($1:$27),1)=" ",ROW($1:$27),""),2)))</f>
        <v xml:space="preserve">CD Jet </v>
      </c>
    </row>
    <row r="146" spans="1:13" ht="25.5" x14ac:dyDescent="0.2">
      <c r="A146" s="88"/>
      <c r="B146" s="3" t="s">
        <v>172</v>
      </c>
      <c r="C146" s="4" t="s">
        <v>211</v>
      </c>
      <c r="D146" s="4">
        <v>230.83333333333334</v>
      </c>
      <c r="E146" s="4">
        <v>305.83333333333337</v>
      </c>
      <c r="F146" s="4">
        <v>482.5</v>
      </c>
      <c r="G146" s="4">
        <v>636.66666666666674</v>
      </c>
      <c r="H146" s="4">
        <v>0</v>
      </c>
      <c r="I146" s="4">
        <v>0</v>
      </c>
      <c r="J146" s="4">
        <v>0</v>
      </c>
      <c r="K146" s="4">
        <v>0</v>
      </c>
      <c r="L146" s="63">
        <v>0</v>
      </c>
      <c r="M146" s="2" t="str">
        <f t="array" ref="M146">LEFT(B146,SEARCH(" ",B146,SMALL(IF(MID(B146,ROW($1:$27),1)=" ",ROW($1:$27),""),2)))</f>
        <v xml:space="preserve">CD Jet </v>
      </c>
    </row>
    <row r="147" spans="1:13" ht="26.25" thickBot="1" x14ac:dyDescent="0.25">
      <c r="A147" s="89"/>
      <c r="B147" s="86" t="s">
        <v>173</v>
      </c>
      <c r="C147" s="64" t="s">
        <v>212</v>
      </c>
      <c r="D147" s="64">
        <v>106.66666666666667</v>
      </c>
      <c r="E147" s="64">
        <v>174.16666666666669</v>
      </c>
      <c r="F147" s="64">
        <v>311.66666666666669</v>
      </c>
      <c r="G147" s="64">
        <v>442.5</v>
      </c>
      <c r="H147" s="64">
        <v>0</v>
      </c>
      <c r="I147" s="64">
        <v>0</v>
      </c>
      <c r="J147" s="64">
        <v>0</v>
      </c>
      <c r="K147" s="64">
        <v>0</v>
      </c>
      <c r="L147" s="65">
        <v>0</v>
      </c>
      <c r="M147" s="2" t="str">
        <f t="array" ref="M147">LEFT(B147,SEARCH(" ",B147,SMALL(IF(MID(B147,ROW($1:$27),1)=" ",ROW($1:$27),""),2)))</f>
        <v xml:space="preserve">DVD Jet </v>
      </c>
    </row>
  </sheetData>
  <mergeCells count="8">
    <mergeCell ref="A127:A141"/>
    <mergeCell ref="A142:A147"/>
    <mergeCell ref="A114:A126"/>
    <mergeCell ref="A102:A113"/>
    <mergeCell ref="A90:A101"/>
    <mergeCell ref="A12:A22"/>
    <mergeCell ref="A78:A89"/>
    <mergeCell ref="A66:A77"/>
  </mergeCells>
  <pageMargins left="0.7" right="0.7" top="0.75" bottom="0.75" header="0.3" footer="0.3"/>
  <pageSetup paperSize="9" scale="52" fitToHeight="0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Q17"/>
  <sheetViews>
    <sheetView tabSelected="1" topLeftCell="A7" workbookViewId="0">
      <selection activeCell="D21" sqref="D21"/>
    </sheetView>
  </sheetViews>
  <sheetFormatPr baseColWidth="10" defaultColWidth="9.28515625" defaultRowHeight="19.5" customHeight="1" x14ac:dyDescent="0.2"/>
  <cols>
    <col min="1" max="1" width="2.140625" style="7" customWidth="1"/>
    <col min="2" max="2" width="18" style="7" customWidth="1"/>
    <col min="3" max="3" width="21.28515625" style="77" customWidth="1"/>
    <col min="4" max="4" width="45.5703125" style="7" customWidth="1"/>
    <col min="5" max="5" width="17.7109375" style="7" customWidth="1"/>
    <col min="6" max="6" width="14.28515625" style="7" customWidth="1"/>
    <col min="7" max="7" width="10.7109375" style="7" customWidth="1"/>
    <col min="8" max="8" width="18.140625" style="7" customWidth="1"/>
    <col min="9" max="9" width="2" style="7" customWidth="1"/>
    <col min="10" max="16384" width="9.28515625" style="7"/>
  </cols>
  <sheetData>
    <row r="1" spans="2:17" ht="7.5" customHeight="1" x14ac:dyDescent="0.2"/>
    <row r="2" spans="2:17" ht="19.5" customHeight="1" thickBot="1" x14ac:dyDescent="0.25">
      <c r="E2" s="8"/>
      <c r="F2" s="9"/>
      <c r="G2" s="10"/>
      <c r="K2" s="20"/>
      <c r="L2" s="21"/>
      <c r="M2" s="21"/>
      <c r="N2" s="21"/>
      <c r="O2" s="21"/>
      <c r="P2" s="21"/>
      <c r="Q2" s="21"/>
    </row>
    <row r="3" spans="2:17" s="11" customFormat="1" ht="42.75" customHeight="1" thickTop="1" x14ac:dyDescent="0.2">
      <c r="B3" s="31" t="s">
        <v>19</v>
      </c>
      <c r="C3" s="32" t="s">
        <v>20</v>
      </c>
      <c r="D3" s="23" t="s">
        <v>17</v>
      </c>
      <c r="E3" s="33" t="s">
        <v>21</v>
      </c>
      <c r="F3" s="24" t="s">
        <v>0</v>
      </c>
      <c r="G3" s="25" t="s">
        <v>175</v>
      </c>
      <c r="H3" s="26" t="s">
        <v>1</v>
      </c>
      <c r="K3" s="20"/>
      <c r="L3" s="21"/>
      <c r="M3" s="21"/>
      <c r="N3" s="21"/>
      <c r="O3" s="21"/>
      <c r="P3" s="21"/>
      <c r="Q3" s="21"/>
    </row>
    <row r="4" spans="2:17" s="58" customFormat="1" ht="24.75" customHeight="1" x14ac:dyDescent="0.2">
      <c r="B4" s="132" t="s">
        <v>232</v>
      </c>
      <c r="C4" s="133"/>
      <c r="D4" s="134"/>
      <c r="E4" s="135"/>
      <c r="F4" s="136"/>
      <c r="G4" s="137"/>
      <c r="H4" s="138"/>
    </row>
    <row r="5" spans="2:17" s="11" customFormat="1" ht="59.25" customHeight="1" x14ac:dyDescent="0.2">
      <c r="B5" s="127" t="s">
        <v>278</v>
      </c>
      <c r="C5" s="128" t="s">
        <v>224</v>
      </c>
      <c r="D5" s="129" t="str">
        <f ca="1">INDEX(colb,MATCH(devis!$C5,abrégé,0))</f>
        <v>boitier cristal CD rondelle quadri + livret 16 faces quadri avec jacquette deux faces quadri et plateau transparent Cello transport</v>
      </c>
      <c r="E5" s="130">
        <v>1000</v>
      </c>
      <c r="F5" s="131">
        <f ca="1">SUMPRODUCT((colj=B5)*(abrégé=C5)*(quantité=E5)*(tarif))/E5</f>
        <v>0.73299999999999998</v>
      </c>
      <c r="G5" s="131">
        <v>0</v>
      </c>
      <c r="H5" s="131">
        <f ca="1">(F5-G5)*E5</f>
        <v>733</v>
      </c>
      <c r="K5" s="20"/>
      <c r="L5" s="21"/>
      <c r="M5" s="21"/>
      <c r="N5" s="21"/>
      <c r="O5" s="21"/>
      <c r="P5" s="21"/>
      <c r="Q5" s="21"/>
    </row>
    <row r="6" spans="2:17" s="11" customFormat="1" ht="59.25" customHeight="1" x14ac:dyDescent="0.2">
      <c r="B6" s="80" t="s">
        <v>279</v>
      </c>
      <c r="C6" s="78" t="s">
        <v>189</v>
      </c>
      <c r="D6" s="27" t="str">
        <f ca="1">INDEX(colb,MATCH(devis!$C6,abrégé,0))</f>
        <v>Pochette cartonnée CD</v>
      </c>
      <c r="E6" s="29">
        <v>5000</v>
      </c>
      <c r="F6" s="28">
        <f ca="1">SUMPRODUCT((colj=B6)*(abrégé=C6)*(quantité=E6)*(tarif))/E6</f>
        <v>0.29659999999999997</v>
      </c>
      <c r="G6" s="30">
        <v>0</v>
      </c>
      <c r="H6" s="28">
        <f ca="1">(F6-G6)*E6</f>
        <v>1482.9999999999998</v>
      </c>
      <c r="K6" s="20"/>
      <c r="L6" s="21"/>
      <c r="M6" s="21"/>
      <c r="N6" s="21"/>
      <c r="O6" s="21"/>
      <c r="P6" s="21"/>
      <c r="Q6" s="21"/>
    </row>
    <row r="7" spans="2:17" s="11" customFormat="1" ht="59.25" customHeight="1" x14ac:dyDescent="0.2">
      <c r="B7" s="139" t="s">
        <v>280</v>
      </c>
      <c r="C7" s="140" t="s">
        <v>137</v>
      </c>
      <c r="D7" s="141" t="str">
        <f ca="1">INDEX(colb,MATCH(devis!$C7,abrégé,0))</f>
        <v>Digifile 3 faces quadri sans livret avec CD rondelle quadri Cello Transport</v>
      </c>
      <c r="E7" s="142">
        <v>2000</v>
      </c>
      <c r="F7" s="143">
        <f ca="1">SUMPRODUCT((colj=B7)*(abrégé=C7)*(quantité=E7)*(tarif))/E7</f>
        <v>0.66649999999999998</v>
      </c>
      <c r="G7" s="144">
        <v>0</v>
      </c>
      <c r="H7" s="143">
        <f t="shared" ref="H7:H11" ca="1" si="0">(F7-G7)*E7</f>
        <v>1333</v>
      </c>
    </row>
    <row r="8" spans="2:17" s="58" customFormat="1" ht="24.75" customHeight="1" x14ac:dyDescent="0.2">
      <c r="B8" s="132" t="s">
        <v>192</v>
      </c>
      <c r="C8" s="133"/>
      <c r="D8" s="134"/>
      <c r="E8" s="135"/>
      <c r="F8" s="136"/>
      <c r="G8" s="137"/>
      <c r="H8" s="138"/>
    </row>
    <row r="9" spans="2:17" s="11" customFormat="1" ht="59.25" customHeight="1" x14ac:dyDescent="0.2">
      <c r="B9" s="147" t="s">
        <v>219</v>
      </c>
      <c r="C9" s="148" t="s">
        <v>214</v>
      </c>
      <c r="D9" s="149" t="str">
        <f ca="1">INDEX(colb,MATCH(devis!$C9,abrégé,0))</f>
        <v>CD boitier SLIMBOX 2 faces quadri, rond de CD quadri</v>
      </c>
      <c r="E9" s="150">
        <v>200</v>
      </c>
      <c r="F9" s="151">
        <f ca="1">SUMPRODUCT((colj=B9)*(abrégé=C9)*(quantité=E9)*(tarif))/E9</f>
        <v>0</v>
      </c>
      <c r="G9" s="152">
        <v>0</v>
      </c>
      <c r="H9" s="153">
        <f t="shared" ca="1" si="0"/>
        <v>0</v>
      </c>
      <c r="K9" s="19"/>
    </row>
    <row r="10" spans="2:17" s="11" customFormat="1" ht="24" customHeight="1" x14ac:dyDescent="0.2">
      <c r="B10" s="132" t="s">
        <v>192</v>
      </c>
      <c r="C10" s="155"/>
      <c r="D10" s="156" t="s">
        <v>191</v>
      </c>
      <c r="E10" s="157"/>
      <c r="F10" s="158"/>
      <c r="G10" s="159"/>
      <c r="H10" s="160"/>
      <c r="K10" s="19"/>
    </row>
    <row r="11" spans="2:17" s="11" customFormat="1" ht="50.1" customHeight="1" x14ac:dyDescent="0.2">
      <c r="B11" s="127" t="s">
        <v>219</v>
      </c>
      <c r="C11" s="154" t="s">
        <v>212</v>
      </c>
      <c r="D11" s="129" t="str">
        <f ca="1">INDEX(colb,MATCH(devis!$C11,abrégé,0))</f>
        <v>DVD Jet d'encre boitier Amaray avec jacquette 4/4 + plateau transparent</v>
      </c>
      <c r="E11" s="130">
        <v>50</v>
      </c>
      <c r="F11" s="145">
        <f ca="1">SUMPRODUCT((colj=B11)*(abrégé=C11)*(quantité=E11)*(tarif))/E11</f>
        <v>0</v>
      </c>
      <c r="G11" s="146">
        <v>0</v>
      </c>
      <c r="H11" s="131">
        <f t="shared" ca="1" si="0"/>
        <v>0</v>
      </c>
      <c r="K11" s="19"/>
    </row>
    <row r="12" spans="2:17" s="8" customFormat="1" ht="19.5" customHeight="1" x14ac:dyDescent="0.2">
      <c r="C12" s="79"/>
      <c r="F12" s="11"/>
      <c r="G12" s="12" t="s">
        <v>2</v>
      </c>
      <c r="H12" s="13">
        <f ca="1">SUBTOTAL(109,devis!$H$5:$H$11)</f>
        <v>3549</v>
      </c>
    </row>
    <row r="13" spans="2:17" s="11" customFormat="1" ht="19.5" customHeight="1" x14ac:dyDescent="0.2">
      <c r="C13" s="77"/>
      <c r="E13" s="14"/>
      <c r="G13" s="15" t="s">
        <v>3</v>
      </c>
      <c r="H13" s="16">
        <v>0.2</v>
      </c>
    </row>
    <row r="14" spans="2:17" ht="19.5" customHeight="1" x14ac:dyDescent="0.2">
      <c r="D14" s="11"/>
      <c r="E14" s="14"/>
      <c r="G14" s="15" t="s">
        <v>4</v>
      </c>
      <c r="H14" s="17">
        <f ca="1">(H12*(1+H13))-H12</f>
        <v>709.80000000000018</v>
      </c>
    </row>
    <row r="15" spans="2:17" ht="19.5" customHeight="1" x14ac:dyDescent="0.2">
      <c r="B15" s="90"/>
      <c r="C15" s="90"/>
      <c r="D15" s="90"/>
      <c r="E15" s="90"/>
      <c r="F15" s="90"/>
      <c r="G15" s="15" t="s">
        <v>1</v>
      </c>
      <c r="H15" s="17">
        <f ca="1">H12+H14</f>
        <v>4258.8</v>
      </c>
    </row>
    <row r="16" spans="2:17" ht="19.5" customHeight="1" x14ac:dyDescent="0.2">
      <c r="B16" s="90"/>
      <c r="C16" s="90"/>
      <c r="D16" s="90"/>
      <c r="E16" s="90"/>
      <c r="F16" s="90"/>
    </row>
    <row r="17" spans="3:6" ht="19.5" customHeight="1" x14ac:dyDescent="0.2">
      <c r="C17" s="108" t="s">
        <v>283</v>
      </c>
      <c r="F17" s="109" t="s">
        <v>282</v>
      </c>
    </row>
  </sheetData>
  <mergeCells count="1">
    <mergeCell ref="B15:F16"/>
  </mergeCells>
  <dataValidations disablePrompts="1" count="4">
    <dataValidation type="list" allowBlank="1" showInputMessage="1" showErrorMessage="1" sqref="C5:C6">
      <formula1>OFFSET(dept,MATCH(B5,colj,0),,COUNTIF(colj,B5))</formula1>
    </dataValidation>
    <dataValidation type="list" allowBlank="1" showInputMessage="1" showErrorMessage="1" sqref="E5:E7">
      <formula1>quantité</formula1>
    </dataValidation>
    <dataValidation type="list" allowBlank="1" showInputMessage="1" showErrorMessage="1" sqref="C9">
      <formula1>OFFSET(dept,MATCH(B128,colj,0),,COUNTIF(colj,B128))</formula1>
    </dataValidation>
    <dataValidation type="list" allowBlank="1" showInputMessage="1" showErrorMessage="1" errorTitle="Données indisponibles" error="Données indisponibles_x000a_Veuillez re formuler votre demande" sqref="C7">
      <formula1>OFFSET(dept,MATCH(B7,colj,0),,COUNTIF(colj,B7))</formula1>
    </dataValidation>
  </dataValidations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disablePrompts="1" count="7">
        <x14:dataValidation type="list" allowBlank="1" showInputMessage="1" showErrorMessage="1">
          <x14:formula1>
            <xm:f>param!$A$2:$A$26</xm:f>
          </x14:formula1>
          <xm:sqref>B5:B7</xm:sqref>
        </x14:dataValidation>
        <x14:dataValidation type="list" allowBlank="1" showInputMessage="1" showErrorMessage="1">
          <x14:formula1>
            <xm:f>tarifs!$C$3:$C$11</xm:f>
          </x14:formula1>
          <xm:sqref>C5</xm:sqref>
        </x14:dataValidation>
        <x14:dataValidation type="list" allowBlank="1" showInputMessage="1" showErrorMessage="1">
          <x14:formula1>
            <xm:f>tarifs!$B$3:$B$11</xm:f>
          </x14:formula1>
          <xm:sqref>C5</xm:sqref>
        </x14:dataValidation>
        <x14:dataValidation type="list" allowBlank="1" showInputMessage="1" showErrorMessage="1">
          <x14:formula1>
            <xm:f>tarifs!$G$2:$L$2</xm:f>
          </x14:formula1>
          <xm:sqref>E5:E6</xm:sqref>
        </x14:dataValidation>
        <x14:dataValidation type="list" allowBlank="1" showInputMessage="1" showErrorMessage="1">
          <x14:formula1>
            <xm:f>param!$A$27:$A$30</xm:f>
          </x14:formula1>
          <xm:sqref>B9 B11</xm:sqref>
        </x14:dataValidation>
        <x14:dataValidation type="list" allowBlank="1" showInputMessage="1" showErrorMessage="1">
          <x14:formula1>
            <xm:f>tarifs!$C$142:$C$147</xm:f>
          </x14:formula1>
          <xm:sqref>C11</xm:sqref>
        </x14:dataValidation>
        <x14:dataValidation type="list" allowBlank="1" showInputMessage="1" showErrorMessage="1">
          <x14:formula1>
            <xm:f>tarifs!$D$2:$G$2</xm:f>
          </x14:formula1>
          <xm:sqref>E9 E11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workbookViewId="0">
      <selection activeCell="A31" sqref="A31"/>
    </sheetView>
  </sheetViews>
  <sheetFormatPr baseColWidth="10" defaultRowHeight="12.75" x14ac:dyDescent="0.2"/>
  <cols>
    <col min="1" max="1" width="21.7109375" customWidth="1"/>
    <col min="2" max="2" width="4.7109375" customWidth="1"/>
  </cols>
  <sheetData>
    <row r="1" spans="1:7" x14ac:dyDescent="0.2">
      <c r="A1" t="s">
        <v>18</v>
      </c>
    </row>
    <row r="2" spans="1:7" x14ac:dyDescent="0.2">
      <c r="A2" t="str">
        <f t="array" aca="1" ref="A2" ca="1">OFFSET(tarifs!M$2,MATCH(0,COUNTIF(A$1:A1,colj),0),)</f>
        <v xml:space="preserve">boitier cristal </v>
      </c>
      <c r="G2" s="49"/>
    </row>
    <row r="3" spans="1:7" x14ac:dyDescent="0.2">
      <c r="A3" t="str">
        <f t="array" aca="1" ref="A3" ca="1">OFFSET(tarifs!M$2,MATCH(0,COUNTIF(A$1:A2,colj),0),)</f>
        <v xml:space="preserve">MINT PACK </v>
      </c>
    </row>
    <row r="4" spans="1:7" x14ac:dyDescent="0.2">
      <c r="A4" t="str">
        <f t="array" aca="1" ref="A4" ca="1">OFFSET(tarifs!M$2,MATCH(0,COUNTIF(A$1:A3,colj),0),)</f>
        <v xml:space="preserve">BOITIER DVD </v>
      </c>
    </row>
    <row r="5" spans="1:7" x14ac:dyDescent="0.2">
      <c r="A5" t="str">
        <f t="array" aca="1" ref="A5" ca="1">OFFSET(tarifs!M$2,MATCH(0,COUNTIF(A$1:A4,colj),0),)</f>
        <v xml:space="preserve">CD superjewel </v>
      </c>
    </row>
    <row r="6" spans="1:7" x14ac:dyDescent="0.2">
      <c r="A6" t="str">
        <f t="array" aca="1" ref="A6" ca="1">OFFSET(tarifs!M$2,MATCH(0,COUNTIF(A$1:A5,colj),0),)</f>
        <v xml:space="preserve">Pochette cartonnée </v>
      </c>
    </row>
    <row r="7" spans="1:7" x14ac:dyDescent="0.2">
      <c r="A7" t="str">
        <f t="array" aca="1" ref="A7" ca="1">OFFSET(tarifs!M$2,MATCH(0,COUNTIF(A$1:A6,colj),0),)</f>
        <v xml:space="preserve">CD DVD </v>
      </c>
    </row>
    <row r="8" spans="1:7" x14ac:dyDescent="0.2">
      <c r="A8" t="str">
        <f t="array" aca="1" ref="A8" ca="1">OFFSET(tarifs!M$2,MATCH(0,COUNTIF(A$1:A7,colj),0),)</f>
        <v xml:space="preserve">4 CDS </v>
      </c>
    </row>
    <row r="9" spans="1:7" x14ac:dyDescent="0.2">
      <c r="A9" t="str">
        <f t="array" aca="1" ref="A9" ca="1">OFFSET(tarifs!M$2,MATCH(0,COUNTIF(A$1:A8,colj),0),)</f>
        <v xml:space="preserve">CD RONDELLE </v>
      </c>
    </row>
    <row r="10" spans="1:7" x14ac:dyDescent="0.2">
      <c r="A10" t="str">
        <f t="array" aca="1" ref="A10" ca="1">OFFSET(tarifs!M$2,MATCH(0,COUNTIF(A$1:A9,colj),0),)</f>
        <v xml:space="preserve">SPINDLE CDS </v>
      </c>
    </row>
    <row r="11" spans="1:7" x14ac:dyDescent="0.2">
      <c r="A11" t="str">
        <f t="array" aca="1" ref="A11" ca="1">OFFSET(tarifs!M$2,MATCH(0,COUNTIF(A$1:A10,colj),0),)</f>
        <v xml:space="preserve">SPINDLE DVDS </v>
      </c>
    </row>
    <row r="12" spans="1:7" x14ac:dyDescent="0.2">
      <c r="A12" t="str">
        <f t="array" aca="1" ref="A12" ca="1">OFFSET(tarifs!M$2,MATCH(0,COUNTIF(A$1:A11,colj),0),)</f>
        <v xml:space="preserve">Double CD </v>
      </c>
    </row>
    <row r="13" spans="1:7" x14ac:dyDescent="0.2">
      <c r="A13" t="str">
        <f t="array" aca="1" ref="A13" ca="1">OFFSET(tarifs!M$2,MATCH(0,COUNTIF(A$1:A12,colj),0),)</f>
        <v xml:space="preserve">CD Slimbox </v>
      </c>
    </row>
    <row r="14" spans="1:7" x14ac:dyDescent="0.2">
      <c r="A14" t="str">
        <f t="array" aca="1" ref="A14" ca="1">OFFSET(tarifs!M$2,MATCH(0,COUNTIF(A$1:A13,colj),0),)</f>
        <v xml:space="preserve">Digipack 4 </v>
      </c>
    </row>
    <row r="15" spans="1:7" x14ac:dyDescent="0.2">
      <c r="A15" t="str">
        <f t="array" aca="1" ref="A15" ca="1">OFFSET(tarifs!M$2,MATCH(0,COUNTIF(A$1:A14,colj),0),)</f>
        <v xml:space="preserve">Digipack 6 </v>
      </c>
    </row>
    <row r="16" spans="1:7" x14ac:dyDescent="0.2">
      <c r="A16" t="str">
        <f t="array" aca="1" ref="A16" ca="1">OFFSET(tarifs!M$2,MATCH(0,COUNTIF(A$1:A15,colj),0),)</f>
        <v xml:space="preserve">Digifile 4 </v>
      </c>
    </row>
    <row r="17" spans="1:1" x14ac:dyDescent="0.2">
      <c r="A17" t="str">
        <f t="array" aca="1" ref="A17" ca="1">OFFSET(tarifs!M$2,MATCH(0,COUNTIF(A$1:A16,colj),0),)</f>
        <v xml:space="preserve">Digifile 3 </v>
      </c>
    </row>
    <row r="18" spans="1:1" x14ac:dyDescent="0.2">
      <c r="A18" t="str">
        <f t="array" aca="1" ref="A18" ca="1">OFFSET(tarifs!M$2,MATCH(0,COUNTIF(A$1:A17,colj),0),)</f>
        <v xml:space="preserve">Digifile 03 </v>
      </c>
    </row>
    <row r="19" spans="1:1" x14ac:dyDescent="0.2">
      <c r="A19" t="str">
        <f t="array" aca="1" ref="A19" ca="1">OFFSET(tarifs!M$2,MATCH(0,COUNTIF(A$1:A18,colj),0),)</f>
        <v xml:space="preserve">Digisleeve insertion </v>
      </c>
    </row>
    <row r="20" spans="1:1" x14ac:dyDescent="0.2">
      <c r="A20" t="str">
        <f t="array" aca="1" ref="A20" ca="1">OFFSET(tarifs!M$2,MATCH(0,COUNTIF(A$1:A19,colj),0),)</f>
        <v xml:space="preserve">Digisleeve 2 </v>
      </c>
    </row>
    <row r="21" spans="1:1" x14ac:dyDescent="0.2">
      <c r="A21" t="str">
        <f t="array" aca="1" ref="A21" ca="1">OFFSET(tarifs!M$2,MATCH(0,COUNTIF(A$1:A20,colj),0),)</f>
        <v xml:space="preserve">Digisleeve 4 </v>
      </c>
    </row>
    <row r="22" spans="1:1" x14ac:dyDescent="0.2">
      <c r="A22" t="str">
        <f t="array" aca="1" ref="A22" ca="1">OFFSET(tarifs!M$2,MATCH(0,COUNTIF(A$1:A21,colj),0),)</f>
        <v xml:space="preserve">Digisleeve 3 </v>
      </c>
    </row>
    <row r="23" spans="1:1" x14ac:dyDescent="0.2">
      <c r="A23" t="str">
        <f t="array" aca="1" ref="A23" ca="1">OFFSET(tarifs!M$2,MATCH(0,COUNTIF(A$1:A22,colj),0),)</f>
        <v xml:space="preserve">DVD5 avec </v>
      </c>
    </row>
    <row r="24" spans="1:1" x14ac:dyDescent="0.2">
      <c r="A24" t="str">
        <f t="array" aca="1" ref="A24" ca="1">OFFSET(tarifs!M$2,MATCH(0,COUNTIF(A$1:A23,colj),0),)</f>
        <v xml:space="preserve">DVD9 avec </v>
      </c>
    </row>
    <row r="25" spans="1:1" x14ac:dyDescent="0.2">
      <c r="A25" t="str">
        <f t="array" aca="1" ref="A25" ca="1">OFFSET(tarifs!M$2,MATCH(0,COUNTIF(A$1:A24,colj),0),)</f>
        <v xml:space="preserve">DIGIPACK 2 </v>
      </c>
    </row>
    <row r="26" spans="1:1" x14ac:dyDescent="0.2">
      <c r="A26" t="str">
        <f t="array" aca="1" ref="A26" ca="1">OFFSET(tarifs!M$2,MATCH(0,COUNTIF(A$1:A25,colj),0),)</f>
        <v xml:space="preserve">DIGIPACK 3 </v>
      </c>
    </row>
    <row r="27" spans="1:1" x14ac:dyDescent="0.2">
      <c r="A27" t="str">
        <f t="array" aca="1" ref="A27" ca="1">OFFSET(tarifs!M$2,MATCH(0,COUNTIF(A$1:A26,colj),0),)</f>
        <v xml:space="preserve">CD Jet </v>
      </c>
    </row>
    <row r="28" spans="1:1" x14ac:dyDescent="0.2">
      <c r="A28" t="str">
        <f t="array" aca="1" ref="A28" ca="1">OFFSET(tarifs!M$2,MATCH(0,COUNTIF(A$1:A27,colj),0),)</f>
        <v xml:space="preserve">DVD Jet </v>
      </c>
    </row>
    <row r="29" spans="1:1" x14ac:dyDescent="0.2">
      <c r="A29" t="str">
        <f t="array" aca="1" ref="A29" ca="1">OFFSET(tarifs!M$2,MATCH(0,COUNTIF(A$1:A28,colj),0),)</f>
        <v xml:space="preserve">CD boitier </v>
      </c>
    </row>
    <row r="30" spans="1:1" x14ac:dyDescent="0.2">
      <c r="A30" t="str">
        <f t="array" aca="1" ref="A30" ca="1">OFFSET(tarifs!M$2,MATCH(0,COUNTIF(A$1:A29,colj),0),)</f>
        <v xml:space="preserve">2 CD </v>
      </c>
    </row>
    <row r="31" spans="1:1" x14ac:dyDescent="0.2">
      <c r="A31" t="e">
        <f t="array" aca="1" ref="A31" ca="1">OFFSET(tarifs!M$2,MATCH(0,COUNTIF(A$1:A30,colj),0),)</f>
        <v>#N/A</v>
      </c>
    </row>
    <row r="32" spans="1:1" x14ac:dyDescent="0.2">
      <c r="A32" t="e">
        <f t="array" aca="1" ref="A32" ca="1">OFFSET(tarifs!M$2,MATCH(0,COUNTIF(A$1:A31,colj),0),)</f>
        <v>#N/A</v>
      </c>
    </row>
    <row r="33" spans="1:1" x14ac:dyDescent="0.2">
      <c r="A33" t="e">
        <f t="array" aca="1" ref="A33" ca="1">OFFSET(tarifs!M$2,MATCH(0,COUNTIF(A$1:A32,colj),0),)</f>
        <v>#N/A</v>
      </c>
    </row>
    <row r="34" spans="1:1" x14ac:dyDescent="0.2">
      <c r="A34" t="e">
        <f t="array" aca="1" ref="A34" ca="1">OFFSET(tarifs!M$2,MATCH(0,COUNTIF(A$1:A33,colj),0),)</f>
        <v>#N/A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tarifs</vt:lpstr>
      <vt:lpstr>devis</vt:lpstr>
      <vt:lpstr>param</vt:lpstr>
      <vt:lpstr>dept</vt:lpstr>
      <vt:lpstr>quantité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Sabatier</dc:creator>
  <cp:lastModifiedBy>MURIEL</cp:lastModifiedBy>
  <cp:revision/>
  <cp:lastPrinted>2016-12-06T14:02:10Z</cp:lastPrinted>
  <dcterms:created xsi:type="dcterms:W3CDTF">2016-11-23T10:02:35Z</dcterms:created>
  <dcterms:modified xsi:type="dcterms:W3CDTF">2016-12-06T14:05:42Z</dcterms:modified>
</cp:coreProperties>
</file>