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240" windowWidth="19425" windowHeight="7275" activeTab="2"/>
  </bookViews>
  <sheets>
    <sheet name="tarifs" sheetId="4" r:id="rId1"/>
    <sheet name="devis" sheetId="5" r:id="rId2"/>
    <sheet name="param" sheetId="6" r:id="rId3"/>
  </sheets>
  <definedNames>
    <definedName name="_xlnm._FilterDatabase" localSheetId="0" hidden="1">tarifs!$A$2:$N$84</definedName>
    <definedName name="abrégé">OFFSET(tarifs!$C$3,,,ROWS(colj))</definedName>
    <definedName name="colb">OFFSET(tarifs!$B$3,,,ROWS(colj))</definedName>
    <definedName name="colj">OFFSET(tarifs!$M$3,,,COUNTIF(tarifs!$M:$M,"&gt;&lt;"))</definedName>
    <definedName name="dept">tarifs!$C$2</definedName>
    <definedName name="Expedition">#REF!</definedName>
    <definedName name="FactureNom">#REF!</definedName>
    <definedName name="liste1">OFFSET(param!$A$2,,,COUNTIF(param!$A:$A,"&gt;&lt;")-1)</definedName>
    <definedName name="NomSociété">#REF!</definedName>
    <definedName name="quantité">tarifs!$G$2:$L$2</definedName>
    <definedName name="RechercheClient">#REF!</definedName>
    <definedName name="SousTotalFacture">#REF!</definedName>
    <definedName name="tarif">OFFSET(tarifs!$G$3:$L$3,,,ROWS(colj))</definedName>
    <definedName name="TauxTVA">#REF!</definedName>
    <definedName name="TVA">#REF!</definedName>
    <definedName name="Versement">#REF!</definedName>
  </definedNames>
  <calcPr calcId="145621"/>
</workbook>
</file>

<file path=xl/calcChain.xml><?xml version="1.0" encoding="utf-8"?>
<calcChain xmlns="http://schemas.openxmlformats.org/spreadsheetml/2006/main">
  <c r="M8" i="4" l="1" a="1"/>
  <c r="M8" i="4" s="1"/>
  <c r="M9" i="4" a="1"/>
  <c r="M9" i="4" s="1"/>
  <c r="M10" i="4" a="1"/>
  <c r="M10" i="4" s="1"/>
  <c r="M11" i="4" a="1"/>
  <c r="M11" i="4" s="1"/>
  <c r="M15" i="4" a="1"/>
  <c r="M15" i="4" s="1"/>
  <c r="M84" i="4" l="1" a="1"/>
  <c r="M84" i="4" s="1"/>
  <c r="M83" i="4" a="1"/>
  <c r="M83" i="4" s="1"/>
  <c r="M82" i="4" a="1"/>
  <c r="M82" i="4" s="1"/>
  <c r="M80" i="4" a="1"/>
  <c r="M80" i="4" s="1"/>
  <c r="M79" i="4" a="1"/>
  <c r="M79" i="4" s="1"/>
  <c r="M81" i="4" l="1" a="1"/>
  <c r="M81" i="4" s="1"/>
  <c r="M71" i="4" a="1"/>
  <c r="M71" i="4" s="1"/>
  <c r="M72" i="4" a="1"/>
  <c r="M72" i="4" s="1"/>
  <c r="M73" i="4" a="1"/>
  <c r="M73" i="4" s="1"/>
  <c r="M74" i="4" a="1"/>
  <c r="M74" i="4" s="1"/>
  <c r="M75" i="4" a="1"/>
  <c r="M75" i="4" s="1"/>
  <c r="M76" i="4" a="1"/>
  <c r="M76" i="4" s="1"/>
  <c r="M77" i="4" a="1"/>
  <c r="M77" i="4" s="1"/>
  <c r="M78" i="4" a="1"/>
  <c r="M78" i="4" s="1"/>
  <c r="M44" i="4" l="1" a="1"/>
  <c r="M44" i="4" s="1"/>
  <c r="M45" i="4" a="1"/>
  <c r="M45" i="4" s="1"/>
  <c r="M46" i="4" a="1"/>
  <c r="M46" i="4" s="1"/>
  <c r="M47" i="4" a="1"/>
  <c r="M47" i="4" s="1"/>
  <c r="M48" i="4" a="1"/>
  <c r="M48" i="4" s="1"/>
  <c r="M49" i="4" a="1"/>
  <c r="M49" i="4" s="1"/>
  <c r="M50" i="4" a="1"/>
  <c r="M50" i="4" s="1"/>
  <c r="M51" i="4" a="1"/>
  <c r="M51" i="4" s="1"/>
  <c r="M52" i="4" a="1"/>
  <c r="M52" i="4" s="1"/>
  <c r="M53" i="4" a="1"/>
  <c r="M53" i="4" s="1"/>
  <c r="M54" i="4" a="1"/>
  <c r="M54" i="4" s="1"/>
  <c r="M55" i="4" a="1"/>
  <c r="M55" i="4" s="1"/>
  <c r="M56" i="4" a="1"/>
  <c r="M56" i="4" s="1"/>
  <c r="M57" i="4" a="1"/>
  <c r="M57" i="4" s="1"/>
  <c r="M58" i="4" a="1"/>
  <c r="M58" i="4" s="1"/>
  <c r="M59" i="4" a="1"/>
  <c r="M59" i="4" s="1"/>
  <c r="M60" i="4" a="1"/>
  <c r="M60" i="4" s="1"/>
  <c r="M61" i="4" a="1"/>
  <c r="M61" i="4" s="1"/>
  <c r="M62" i="4" a="1"/>
  <c r="M62" i="4" s="1"/>
  <c r="M63" i="4" a="1"/>
  <c r="M63" i="4" s="1"/>
  <c r="M64" i="4" a="1"/>
  <c r="M64" i="4" s="1"/>
  <c r="M65" i="4" a="1"/>
  <c r="M65" i="4" s="1"/>
  <c r="M66" i="4" a="1"/>
  <c r="M66" i="4" s="1"/>
  <c r="M67" i="4" a="1"/>
  <c r="M67" i="4" s="1"/>
  <c r="M68" i="4" a="1"/>
  <c r="M68" i="4" s="1"/>
  <c r="M69" i="4" a="1"/>
  <c r="M69" i="4" s="1"/>
  <c r="M70" i="4" a="1"/>
  <c r="M70" i="4" s="1"/>
  <c r="M7" i="4" l="1" a="1"/>
  <c r="M7" i="4" s="1"/>
  <c r="M12" i="4" a="1"/>
  <c r="M12" i="4" s="1"/>
  <c r="M13" i="4" a="1"/>
  <c r="M13" i="4" s="1"/>
  <c r="M14" i="4" a="1"/>
  <c r="M14" i="4" s="1"/>
  <c r="M16" i="4" a="1"/>
  <c r="M16" i="4" s="1"/>
  <c r="M17" i="4" a="1"/>
  <c r="M17" i="4" s="1"/>
  <c r="M18" i="4" a="1"/>
  <c r="M18" i="4" s="1"/>
  <c r="M19" i="4" a="1"/>
  <c r="M19" i="4" s="1"/>
  <c r="M20" i="4" a="1"/>
  <c r="M20" i="4" s="1"/>
  <c r="M21" i="4" a="1"/>
  <c r="M21" i="4" s="1"/>
  <c r="M22" i="4" a="1"/>
  <c r="M22" i="4" s="1"/>
  <c r="M23" i="4" a="1"/>
  <c r="M23" i="4" s="1"/>
  <c r="M24" i="4" a="1"/>
  <c r="M24" i="4" s="1"/>
  <c r="M25" i="4" a="1"/>
  <c r="M25" i="4" s="1"/>
  <c r="M26" i="4" a="1"/>
  <c r="M26" i="4" s="1"/>
  <c r="M27" i="4" a="1"/>
  <c r="M27" i="4" s="1"/>
  <c r="M28" i="4" a="1"/>
  <c r="M28" i="4" s="1"/>
  <c r="M29" i="4" a="1"/>
  <c r="M29" i="4" s="1"/>
  <c r="M30" i="4" a="1"/>
  <c r="M30" i="4" s="1"/>
  <c r="M31" i="4" a="1"/>
  <c r="M31" i="4" s="1"/>
  <c r="M32" i="4" a="1"/>
  <c r="M32" i="4" s="1"/>
  <c r="M33" i="4" a="1"/>
  <c r="M33" i="4" s="1"/>
  <c r="M34" i="4" a="1"/>
  <c r="M34" i="4" s="1"/>
  <c r="M35" i="4" a="1"/>
  <c r="M35" i="4" s="1"/>
  <c r="M36" i="4" a="1"/>
  <c r="M36" i="4" s="1"/>
  <c r="M37" i="4" a="1"/>
  <c r="M37" i="4" s="1"/>
  <c r="M38" i="4" a="1"/>
  <c r="M38" i="4" s="1"/>
  <c r="M39" i="4" a="1"/>
  <c r="M39" i="4" s="1"/>
  <c r="M40" i="4" a="1"/>
  <c r="M40" i="4" s="1"/>
  <c r="M41" i="4" a="1"/>
  <c r="M41" i="4" s="1"/>
  <c r="M42" i="4" a="1"/>
  <c r="M42" i="4" s="1"/>
  <c r="M43" i="4" a="1"/>
  <c r="M43" i="4" s="1"/>
  <c r="M4" i="4" a="1"/>
  <c r="M4" i="4" s="1"/>
  <c r="M5" i="4" a="1"/>
  <c r="M5" i="4" s="1"/>
  <c r="M6" i="4" a="1"/>
  <c r="M6" i="4" s="1"/>
  <c r="M3" i="4" a="1"/>
  <c r="M3" i="4" s="1"/>
  <c r="F11" i="5" l="1"/>
  <c r="H11" i="5" s="1"/>
  <c r="F9" i="5"/>
  <c r="H9" i="5" s="1"/>
  <c r="F7" i="5"/>
  <c r="H7" i="5" s="1"/>
  <c r="D5" i="5"/>
  <c r="D6" i="5"/>
  <c r="F6" i="5"/>
  <c r="H6" i="5" s="1"/>
  <c r="D11" i="5"/>
  <c r="D9" i="5"/>
  <c r="A2" i="6" a="1"/>
  <c r="A2" i="6" s="1"/>
  <c r="D7" i="5"/>
  <c r="F5" i="5"/>
  <c r="H5" i="5" s="1"/>
  <c r="A3" i="6" l="1" a="1"/>
  <c r="A3" i="6" s="1"/>
  <c r="A4" i="6" l="1" a="1"/>
  <c r="A4" i="6" s="1"/>
  <c r="A5" i="6" l="1" a="1"/>
  <c r="A5" i="6" s="1"/>
  <c r="H12" i="5"/>
  <c r="A6" i="6" l="1" a="1"/>
  <c r="A6" i="6" s="1"/>
  <c r="H14" i="5"/>
  <c r="H15" i="5" s="1"/>
  <c r="A7" i="6" l="1" a="1"/>
  <c r="A7" i="6" s="1"/>
  <c r="A8" i="6" l="1" a="1"/>
  <c r="A8" i="6" s="1"/>
  <c r="A9" i="6" s="1" a="1"/>
  <c r="A9" i="6" s="1"/>
  <c r="A10" i="6" l="1" a="1"/>
  <c r="A10" i="6" s="1"/>
  <c r="A11" i="6" l="1" a="1"/>
  <c r="A11" i="6" s="1"/>
  <c r="A12" i="6" l="1" a="1"/>
  <c r="A12" i="6" s="1"/>
  <c r="A13" i="6" l="1" a="1"/>
  <c r="A13" i="6" s="1"/>
  <c r="A14" i="6" l="1" a="1"/>
  <c r="A14" i="6" s="1"/>
  <c r="A15" i="6" l="1" a="1"/>
  <c r="A15" i="6" s="1"/>
  <c r="A16" i="6" l="1" a="1"/>
  <c r="A16" i="6" s="1"/>
  <c r="A17" i="6" s="1" a="1"/>
  <c r="A17" i="6" s="1"/>
  <c r="A18" i="6" s="1" a="1"/>
  <c r="A18" i="6" s="1"/>
  <c r="A19" i="6" l="1" a="1"/>
  <c r="A19" i="6" s="1"/>
  <c r="A20" i="6" l="1" a="1"/>
  <c r="A20" i="6" s="1"/>
  <c r="A21" i="6" l="1" a="1"/>
  <c r="A21" i="6" s="1"/>
  <c r="A22" i="6" l="1" a="1"/>
  <c r="A22" i="6" s="1"/>
  <c r="A23" i="6" l="1" a="1"/>
  <c r="A23" i="6" s="1"/>
  <c r="A24" i="6" l="1" a="1"/>
  <c r="A24" i="6" s="1"/>
  <c r="A25" i="6" l="1" a="1"/>
  <c r="A25" i="6" s="1"/>
  <c r="A26" i="6" l="1" a="1"/>
  <c r="A26" i="6" s="1"/>
  <c r="A27" i="6" l="1" a="1"/>
  <c r="A27" i="6" s="1"/>
  <c r="A28" i="6" l="1" a="1"/>
  <c r="A28" i="6" s="1"/>
  <c r="A29" i="6" l="1" a="1"/>
  <c r="A29" i="6" s="1"/>
  <c r="A30" i="6" l="1" a="1"/>
  <c r="A30" i="6" s="1"/>
  <c r="A31" i="6" l="1" a="1"/>
  <c r="A31" i="6" s="1"/>
  <c r="A32" i="6" s="1" a="1"/>
  <c r="A32" i="6" s="1"/>
  <c r="A33" i="6" s="1" a="1"/>
  <c r="A33" i="6" s="1"/>
  <c r="A34" i="6" s="1" a="1"/>
  <c r="A34" i="6" s="1"/>
  <c r="A35" i="6" s="1" a="1"/>
  <c r="A35" i="6" s="1"/>
  <c r="A36" i="6" s="1" a="1"/>
  <c r="A36" i="6" s="1"/>
</calcChain>
</file>

<file path=xl/sharedStrings.xml><?xml version="1.0" encoding="utf-8"?>
<sst xmlns="http://schemas.openxmlformats.org/spreadsheetml/2006/main" count="188" uniqueCount="181">
  <si>
    <t>Prix unitaire</t>
  </si>
  <si>
    <t>Total</t>
  </si>
  <si>
    <t>Sous-total de facture</t>
  </si>
  <si>
    <t>Taux TVA</t>
  </si>
  <si>
    <t>TVA</t>
  </si>
  <si>
    <t>abrégé</t>
  </si>
  <si>
    <t>description complète produit</t>
  </si>
  <si>
    <t xml:space="preserve">Boitier DVD CD </t>
  </si>
  <si>
    <t>livret 6 faces pli roulé</t>
  </si>
  <si>
    <t>description détaillé</t>
  </si>
  <si>
    <t>liste1</t>
  </si>
  <si>
    <t xml:space="preserve">   article
 choix dans liste</t>
  </si>
  <si>
    <t xml:space="preserve">     description
 choix dans liste
</t>
  </si>
  <si>
    <t>Quantité 
choix dans liste</t>
  </si>
  <si>
    <t>Pochette cartonnée deux faces quadri avec insertion de Flyer quadri deux faces (125x128mm) Cello - Glassmastering - Livraison</t>
  </si>
  <si>
    <t>Pochette cartonnée DVD5 avec rondelle quadri + deux faces quadri cello Transport</t>
  </si>
  <si>
    <t>4 CDS BOITIER DVDS</t>
  </si>
  <si>
    <t>4 CDS avec rondelle quadri boitier DVDS avec jacquette quadri 4/4 Glassmastering Cellon Transport</t>
  </si>
  <si>
    <t>CDS et DVDS SPINDLE</t>
  </si>
  <si>
    <t>pochette cartonnée + DVDS</t>
  </si>
  <si>
    <t>CD + DVD + livrets 4 faces</t>
  </si>
  <si>
    <t>CD + DVD + livrets 8 faces</t>
  </si>
  <si>
    <t>CD + DVD + livrets 12 faces</t>
  </si>
  <si>
    <t>SPINDLE DVDS 9                                          rondelle quadri                                      Transport</t>
  </si>
  <si>
    <t>CD Slimbox avec covercard                         2 faces quadri                                               Cello                                                          Transport</t>
  </si>
  <si>
    <t>DIGIPACK 4 FACES QUADRI + CD</t>
  </si>
  <si>
    <t>Digifile 4 faces quadri avec 2 CDS                                    rondelles quadri                                                               Cello Transport</t>
  </si>
  <si>
    <t>Digisleeve 2 volets quadri + 1 livret 4 faces quadri + 1 CD avec rondelle quadri Cello Transport + 1 code barre offert (sur demande)</t>
  </si>
  <si>
    <t>Digisleeve 2 volets quadri + 1 livret 6 faces quadri + 1 CD avec rondelle quadri Cello Transport + 1 code barre offert (sur demande)</t>
  </si>
  <si>
    <t xml:space="preserve">Digisleeve 4 faces quadri + 2 CDS rondelle quadri Cello Transport </t>
  </si>
  <si>
    <t>Digisleeve 2 volets quadri + 1 livret 16 faces quadri + 1 CD avec rondelle quadri Cello Transport + 1 code barre offert (sur demande)</t>
  </si>
  <si>
    <t>Digisleeve 2 volets quadri + 1 livret 20 faces quadri + 1 CD avec rondelle quadri Cello Transport + 1 code barre offert (sur demande)</t>
  </si>
  <si>
    <t xml:space="preserve">Digisleeve 3 volets quadri +  CD avec rondelle quadri Cello Transport </t>
  </si>
  <si>
    <t>Digisleeve 4 faces quadri + 2 CDS avec rondelle quadri Cello Transport + 1 code barre offert (sur demande)</t>
  </si>
  <si>
    <t>DVD5 avec rondelle quadri + boitier noir ou transparent et jacquette 4/4 Cello Transport</t>
  </si>
  <si>
    <t>DVD5 avec rondelle quadri + boitier transparent et jacquette 4/4 Cello Transport</t>
  </si>
  <si>
    <t>DVD9 avec rondelle quadri + boitier noir ou transparent et jacquette 4/4 Cello Transport</t>
  </si>
  <si>
    <t>DVD9 avec rondelle quadri + boitier noir ou transparent et jacquette 4/4 + livret 4 faces 4/4 Cello Transport</t>
  </si>
  <si>
    <t>DIGIPACK 2 VOLETS Format DVD 4/0 sans livret avec CD Cellophanage Glassmastering Transport</t>
  </si>
  <si>
    <t>DIGIPACK 2 VOLETS Format DVD 4/0 livret 4 faces avec CD Cellophanage Glassmastering Transport</t>
  </si>
  <si>
    <t>DIGIPACK 3 VOLETS Format DVD 4/0 sans livret avec CD Cellophanage Glassmastering Transport</t>
  </si>
  <si>
    <t>DIGIPACK 2 VOLETS avec 2 CDS Glassmastering Plateau CD transparent Cellophanage Code barre Transport</t>
  </si>
  <si>
    <t>CD Jet d'encre - livrés nus avec RONDELLE DE CD QUADRI</t>
  </si>
  <si>
    <t>DVD Jet d'encre - Livrés nus avec RONDELLE QUADRI</t>
  </si>
  <si>
    <t>CD Jet d'encre en pochette carton quadri</t>
  </si>
  <si>
    <t>DVD Jet d'encre en pochette carton quadri format audio</t>
  </si>
  <si>
    <t>CD Jet d'encre en boitier cristal livret 2 pages + jacquette 4/4</t>
  </si>
  <si>
    <t>CD Jet d'encre en digipack 4 pages 4/0 et plateau transparent + livret 8 faces</t>
  </si>
  <si>
    <t xml:space="preserve">2 CD Jet d'encre en digipack 4 pages 4/0 et 2 plateaux transparents </t>
  </si>
  <si>
    <t>DIGIPACK 4 FACES + CD + livret 8</t>
  </si>
  <si>
    <t>DIGIPACK 4 FACES + CD + livret 12</t>
  </si>
  <si>
    <t>DIGIPACK 4 FACES + CD + livret 16</t>
  </si>
  <si>
    <t>DIGIPACK 4 FACES QUADRI + CD + livret 4 insertion type digisleeve</t>
  </si>
  <si>
    <t>DIGIPACK 4 FACES QUADRI + CD + livret 6 insertion type digisleeve</t>
  </si>
  <si>
    <t>Digifile 3 faces quadri sans livret avec CD rondelle quadri Cello Transport</t>
  </si>
  <si>
    <t>Digifile 3 faces quadri avec livret 4 faces avec CD rondelle quadri Cello Transport</t>
  </si>
  <si>
    <t>Digifile 03 volets quadri + 1 livret 04 faces quadri + 1 CD rondelle quadri Cello Transport + 1 code barre offert (sur demande)</t>
  </si>
  <si>
    <t xml:space="preserve">Digifile 3 faces sans livret </t>
  </si>
  <si>
    <t xml:space="preserve">DIGIPACK 6 FACES QUADRI + CD sans livret </t>
  </si>
  <si>
    <t>DIGIPACK 6 FACES QUADRI + CD + livret 4</t>
  </si>
  <si>
    <t>DIGIPACK 6 FACES QUADRI + CD + livret 12</t>
  </si>
  <si>
    <t xml:space="preserve">Digipack 6 faces double CD </t>
  </si>
  <si>
    <t xml:space="preserve">DIGIFILE 4 FACES QUADRI + CD sans livret </t>
  </si>
  <si>
    <t>DIGIFILE 4 FACES QUADRI + CD avec livret 4</t>
  </si>
  <si>
    <t>DIGIFILE 4 FACES QUADRI + CD avec livret 8</t>
  </si>
  <si>
    <t>DIGIFILE 4 FACES QUADRI + CD avec livret 12</t>
  </si>
  <si>
    <t>SPINDLE DVDS 5 + rondelle quadri + Transport</t>
  </si>
  <si>
    <t>SPINDLE DVDS 5</t>
  </si>
  <si>
    <t>SPINDLE DVDS 9</t>
  </si>
  <si>
    <t>BOITIER CRISTAL AVEC 2 CD + livret 16</t>
  </si>
  <si>
    <t>BOITIER CRISTAL AVEC 2 CD + livret 6</t>
  </si>
  <si>
    <t>BOITIER CRISTAL AVEC 2 CD + livret 4</t>
  </si>
  <si>
    <t>SLIMBOX covercard 2 faces</t>
  </si>
  <si>
    <t>SLIMBOX + CD + livret 4</t>
  </si>
  <si>
    <t>SLIMBOX + CD + livret 6</t>
  </si>
  <si>
    <t>Remise (montant en €)</t>
  </si>
  <si>
    <t>CD Jet d'encre + RONDELLE DE CD QUADRI</t>
  </si>
  <si>
    <t>DVD Jet d'encre + RONDELLE QUADRI</t>
  </si>
  <si>
    <t>CD Jet d'encre pochette carton quadri</t>
  </si>
  <si>
    <t>boitier DVD CD livret 4 faces</t>
  </si>
  <si>
    <t>boitier DVD CD livret 8 faces</t>
  </si>
  <si>
    <t>boitier DVD CD livret 12 faces</t>
  </si>
  <si>
    <t>boitier DVD CD livret 16 faces</t>
  </si>
  <si>
    <t>boitier DVD CD livret 20 faces</t>
  </si>
  <si>
    <t>CD superjewel box livret 4 faces</t>
  </si>
  <si>
    <t>CD superjewel box livret 16 faces</t>
  </si>
  <si>
    <t>CD superjewel box livret 12 faces</t>
  </si>
  <si>
    <t>Pochette cartonnée CD</t>
  </si>
  <si>
    <t>pochette cartonnée insert flyer</t>
  </si>
  <si>
    <t>MINT PACK</t>
  </si>
  <si>
    <t>CD rondelle quadri</t>
  </si>
  <si>
    <t>Digisleeve 3 volets + 1 livret 4 faces quadri + 1 CD avec rondelle quadri Cello Transport + 1 code barre offert (sur demande)</t>
  </si>
  <si>
    <t xml:space="preserve">DVD Jet d'encre pochette carton </t>
  </si>
  <si>
    <t xml:space="preserve">CD en boitier SLIMBOX 2 faces </t>
  </si>
  <si>
    <t>CD Jet d'encre digipack 4 pages  + livret 8 faces</t>
  </si>
  <si>
    <t xml:space="preserve">2 CD Jet d'encre digipack 4 pages </t>
  </si>
  <si>
    <t>Digifile 4 faces 2 CDS</t>
  </si>
  <si>
    <t>Digifile 3 faces  CD</t>
  </si>
  <si>
    <t>Digifile 3 volets livret 4 faces CD code barre</t>
  </si>
  <si>
    <t>Digifile 03 volets quadri + 1 livret 06 faces quadri + 1 CD rondelle quadri  + Cello Transport + 1 code barre offert (sur demande)</t>
  </si>
  <si>
    <t>CD boitier SLIMBOX 2 faces quadri, rond de CD quadri</t>
  </si>
  <si>
    <t>Digipack 3 volets sans livret</t>
  </si>
  <si>
    <t>Digipack 3 volets livret 4 faces</t>
  </si>
  <si>
    <t>Digipack 2 volets avec 2 CDS</t>
  </si>
  <si>
    <t xml:space="preserve">CD Jet d'encre boitier cristal livret 2 pages </t>
  </si>
  <si>
    <t xml:space="preserve">DIGIPACK 2 VOLETS Format DVD sans livret </t>
  </si>
  <si>
    <t xml:space="preserve">DIGIPACK 2 VOLETS Format DVD livret 4 faces </t>
  </si>
  <si>
    <t>Digisleeve 2 volets quadri + 1 livret 4 faces + CD + code barre</t>
  </si>
  <si>
    <t>Digisleeve 2 volets quadri + 1 livret 6 faces + CD + code barre</t>
  </si>
  <si>
    <t xml:space="preserve">Digisleeve 4 faces + 2 CDS </t>
  </si>
  <si>
    <t xml:space="preserve">Digisleeve 2 volets + livret 16 faces + CD + code barre offert </t>
  </si>
  <si>
    <t xml:space="preserve">Digisleeve 2 volets + livret 20 faces + CD + code barre offert </t>
  </si>
  <si>
    <t xml:space="preserve">Digisleeve 3 volets + CD </t>
  </si>
  <si>
    <t xml:space="preserve">Digisleeve 3 volets + livret 4 faces + CD + code barre offert </t>
  </si>
  <si>
    <t xml:space="preserve">Digisleeve 4 volets + 2 CDS + code barre offert </t>
  </si>
  <si>
    <t xml:space="preserve">Pochette cartonnée </t>
  </si>
  <si>
    <t xml:space="preserve">Digifile 3 </t>
  </si>
  <si>
    <t>Digifile 03 volets quadri + 1 livret 16 faces quadri + 1 CD rondelle quadri + Cello Transport + 1 code barre offert (sur demande)</t>
  </si>
  <si>
    <t>DVD5 boitier noir ou transparent</t>
  </si>
  <si>
    <t>DVD5 boitier transparent</t>
  </si>
  <si>
    <t xml:space="preserve">DVD9 boitier noir ou transparent </t>
  </si>
  <si>
    <t>DVD9 boitier noir ou transparent + livret 4 faces</t>
  </si>
  <si>
    <t>Digifile 3 volets livret 6 faces CD code barre</t>
  </si>
  <si>
    <t>Digifile 03 volets quadri + 1 livret 08 faces quadri + 1 CD rondelle quadri Cello Transport + 1 code barre offert (sur demande)</t>
  </si>
  <si>
    <t>Digifile 3 volets livret 8 faces CD code barre</t>
  </si>
  <si>
    <t>Digifile 03 volets quadri + 1 livret 12 faces quadri + 1 CD rondelle quadri + Cello Transport + 1 code barre offert (sur demande)</t>
  </si>
  <si>
    <t>Digifile 3 volets livret 12 faces CD code barre</t>
  </si>
  <si>
    <t>Digifile 3 volets livret 16 faces CD code barre</t>
  </si>
  <si>
    <t>dupli CD Jet d'encre en digifile 4 pages 4/0</t>
  </si>
  <si>
    <t xml:space="preserve">dupli CD Jet d'encre en digifile 4 pages 4/0 + livret 4 faces </t>
  </si>
  <si>
    <t>dupli DVD Jet d'encre boitier Amaray avec jacquette 4/4 + plateau transparent</t>
  </si>
  <si>
    <t xml:space="preserve">dupli CD jet d'encre digifile </t>
  </si>
  <si>
    <t>dupli CD jet d'encre digifile livret 4 faces</t>
  </si>
  <si>
    <t>dupli DVD Jet d'encre boitier Amaray</t>
  </si>
  <si>
    <t xml:space="preserve">2 CD </t>
  </si>
  <si>
    <t xml:space="preserve">dupli DVD </t>
  </si>
  <si>
    <t>CD rondelle quadri dans une pochette plastique avec rabat non autocollant Cello Transport</t>
  </si>
  <si>
    <r>
      <t xml:space="preserve">boitier cristal CD rondelle quadri + </t>
    </r>
    <r>
      <rPr>
        <b/>
        <sz val="11"/>
        <rFont val="Calibri"/>
        <family val="2"/>
        <scheme val="minor"/>
      </rPr>
      <t xml:space="preserve">livret 6 faces pli roulé quadri </t>
    </r>
    <r>
      <rPr>
        <sz val="11"/>
        <rFont val="Calibri"/>
        <family val="2"/>
        <scheme val="minor"/>
      </rPr>
      <t>avec jacquette deux faces quadri et plateau transparent Cello transport</t>
    </r>
  </si>
  <si>
    <r>
      <rPr>
        <b/>
        <sz val="11"/>
        <rFont val="Calibri"/>
        <family val="2"/>
        <scheme val="minor"/>
      </rPr>
      <t xml:space="preserve">MINT PACK </t>
    </r>
    <r>
      <rPr>
        <sz val="11"/>
        <rFont val="Calibri"/>
        <family val="2"/>
        <scheme val="minor"/>
      </rPr>
      <t>Produit imprimé tout en quadri, tranche intérieure comprise, rondelle de CD qu</t>
    </r>
    <r>
      <rPr>
        <b/>
        <sz val="11"/>
        <rFont val="Calibri"/>
        <family val="2"/>
        <scheme val="minor"/>
      </rPr>
      <t xml:space="preserve">adri </t>
    </r>
    <r>
      <rPr>
        <sz val="11"/>
        <rFont val="Calibri"/>
        <family val="2"/>
        <scheme val="minor"/>
      </rPr>
      <t>Cello transport</t>
    </r>
  </si>
  <si>
    <r>
      <rPr>
        <b/>
        <sz val="11"/>
        <rFont val="Calibri"/>
        <family val="2"/>
        <scheme val="minor"/>
      </rPr>
      <t>BOITIER DVD AVEC CD</t>
    </r>
    <r>
      <rPr>
        <sz val="11"/>
        <rFont val="Calibri"/>
        <family val="2"/>
        <scheme val="minor"/>
      </rPr>
      <t xml:space="preserve">  Boitier DVD CD rondelle quadri avec jacquette deux faces quadri et plateau transparent Cello transport</t>
    </r>
  </si>
  <si>
    <r>
      <t xml:space="preserve">boitier DVD CD rondelle quadri + </t>
    </r>
    <r>
      <rPr>
        <b/>
        <sz val="11"/>
        <rFont val="Calibri"/>
        <family val="2"/>
        <scheme val="minor"/>
      </rPr>
      <t>Avec plateau transparent avec livret 4 faces quadri et j</t>
    </r>
    <r>
      <rPr>
        <sz val="11"/>
        <rFont val="Calibri"/>
        <family val="2"/>
        <scheme val="minor"/>
      </rPr>
      <t>acquette deux faces quadri Cello et transport</t>
    </r>
  </si>
  <si>
    <r>
      <t xml:space="preserve">boitier DVD CD rondelle quadri + </t>
    </r>
    <r>
      <rPr>
        <b/>
        <sz val="11"/>
        <rFont val="Calibri"/>
        <family val="2"/>
        <scheme val="minor"/>
      </rPr>
      <t>Avec plateau transparent avec livret 8 faces quadri et j</t>
    </r>
    <r>
      <rPr>
        <sz val="11"/>
        <rFont val="Calibri"/>
        <family val="2"/>
        <scheme val="minor"/>
      </rPr>
      <t>acquette deux faces quadri Cello et transport</t>
    </r>
  </si>
  <si>
    <r>
      <t xml:space="preserve">boitier DVD CD rondelle quadri + </t>
    </r>
    <r>
      <rPr>
        <b/>
        <sz val="11"/>
        <rFont val="Calibri"/>
        <family val="2"/>
        <scheme val="minor"/>
      </rPr>
      <t>Avec plateau transparent avec livret 12 faces quadri et j</t>
    </r>
    <r>
      <rPr>
        <sz val="11"/>
        <rFont val="Calibri"/>
        <family val="2"/>
        <scheme val="minor"/>
      </rPr>
      <t>acquette deux faces quadri Cello et transport</t>
    </r>
  </si>
  <si>
    <r>
      <t xml:space="preserve">boitier DVD CD rondelle quadri + </t>
    </r>
    <r>
      <rPr>
        <b/>
        <sz val="11"/>
        <rFont val="Calibri"/>
        <family val="2"/>
        <scheme val="minor"/>
      </rPr>
      <t>Avec plateau transparent avec livret 16 faces quadri et j</t>
    </r>
    <r>
      <rPr>
        <sz val="11"/>
        <rFont val="Calibri"/>
        <family val="2"/>
        <scheme val="minor"/>
      </rPr>
      <t>acquette deux faces quadri Cello et transport</t>
    </r>
  </si>
  <si>
    <r>
      <t xml:space="preserve">boitier DVD CD rondelle quadri + </t>
    </r>
    <r>
      <rPr>
        <b/>
        <sz val="11"/>
        <rFont val="Calibri"/>
        <family val="2"/>
        <scheme val="minor"/>
      </rPr>
      <t>Avec plateau transparent avec livret 20 faces quadri et j</t>
    </r>
    <r>
      <rPr>
        <sz val="11"/>
        <rFont val="Calibri"/>
        <family val="2"/>
        <scheme val="minor"/>
      </rPr>
      <t>acquette deux faces quadri Cello et transport</t>
    </r>
  </si>
  <si>
    <r>
      <t xml:space="preserve">CD superjewel box avec plateau transparent </t>
    </r>
    <r>
      <rPr>
        <b/>
        <sz val="11"/>
        <rFont val="Calibri"/>
        <family val="2"/>
        <scheme val="minor"/>
      </rPr>
      <t>livret 4 faces quadri</t>
    </r>
    <r>
      <rPr>
        <sz val="11"/>
        <rFont val="Calibri"/>
        <family val="2"/>
        <scheme val="minor"/>
      </rPr>
      <t xml:space="preserve"> et jacquette deux faces quadri Cello et transport</t>
    </r>
  </si>
  <si>
    <r>
      <t>CD DVD avec rondelle quadri Boitier cristal plateau transparent</t>
    </r>
    <r>
      <rPr>
        <b/>
        <sz val="11"/>
        <rFont val="Calibri"/>
        <family val="2"/>
        <scheme val="minor"/>
      </rPr>
      <t xml:space="preserve"> livret 4 faces quadri </t>
    </r>
    <r>
      <rPr>
        <sz val="11"/>
        <rFont val="Calibri"/>
        <family val="2"/>
        <scheme val="minor"/>
      </rPr>
      <t>Jacquette deux quadri - Cello et transport</t>
    </r>
  </si>
  <si>
    <r>
      <t>CD DVD avec rondelle quadri Boitier cristal plateau transparent</t>
    </r>
    <r>
      <rPr>
        <b/>
        <sz val="11"/>
        <rFont val="Calibri"/>
        <family val="2"/>
        <scheme val="minor"/>
      </rPr>
      <t xml:space="preserve"> livret 8 faces quadri </t>
    </r>
    <r>
      <rPr>
        <sz val="11"/>
        <rFont val="Calibri"/>
        <family val="2"/>
        <scheme val="minor"/>
      </rPr>
      <t>Jacquette deux quadri - Cello et transport</t>
    </r>
  </si>
  <si>
    <r>
      <t>CD DVD avec rondelle quadri Boitier cristal plateau transparent</t>
    </r>
    <r>
      <rPr>
        <b/>
        <sz val="11"/>
        <rFont val="Calibri"/>
        <family val="2"/>
        <scheme val="minor"/>
      </rPr>
      <t xml:space="preserve"> livret 12 faces quadri </t>
    </r>
    <r>
      <rPr>
        <sz val="11"/>
        <rFont val="Calibri"/>
        <family val="2"/>
        <scheme val="minor"/>
      </rPr>
      <t>Jacquette deux quadri - Cello et transport</t>
    </r>
  </si>
  <si>
    <r>
      <t xml:space="preserve">SPINDLE CDS </t>
    </r>
    <r>
      <rPr>
        <sz val="11"/>
        <rFont val="Calibri"/>
        <family val="2"/>
        <scheme val="minor"/>
      </rPr>
      <t>rondelle quadri Transport</t>
    </r>
  </si>
  <si>
    <r>
      <t xml:space="preserve">Double CD rondelle quadri                          + </t>
    </r>
    <r>
      <rPr>
        <b/>
        <sz val="11"/>
        <rFont val="Calibri"/>
        <family val="2"/>
        <scheme val="minor"/>
      </rPr>
      <t xml:space="preserve">livret 4 faces quadri         </t>
    </r>
    <r>
      <rPr>
        <sz val="11"/>
        <rFont val="Calibri"/>
        <family val="2"/>
        <scheme val="minor"/>
      </rPr>
      <t xml:space="preserve">                     avec jacquette deux faces quadri et cd plateau transparent - cello Transport</t>
    </r>
  </si>
  <si>
    <r>
      <t xml:space="preserve">Double CD rondelle quadri                          + </t>
    </r>
    <r>
      <rPr>
        <b/>
        <sz val="11"/>
        <rFont val="Calibri"/>
        <family val="2"/>
        <scheme val="minor"/>
      </rPr>
      <t xml:space="preserve">livret 6 faces pli roulé quadri         </t>
    </r>
    <r>
      <rPr>
        <sz val="11"/>
        <rFont val="Calibri"/>
        <family val="2"/>
        <scheme val="minor"/>
      </rPr>
      <t xml:space="preserve">                     avec jacquette deux faces quadri et cd plateau transparent - cello Transport</t>
    </r>
  </si>
  <si>
    <r>
      <t xml:space="preserve">Double CD rondelle quadri + </t>
    </r>
    <r>
      <rPr>
        <b/>
        <sz val="11"/>
        <rFont val="Calibri"/>
        <family val="2"/>
        <scheme val="minor"/>
      </rPr>
      <t>livret 16 faces quadri</t>
    </r>
    <r>
      <rPr>
        <sz val="11"/>
        <rFont val="Calibri"/>
        <family val="2"/>
        <scheme val="minor"/>
      </rPr>
      <t xml:space="preserve"> avec jacquette deux faces quadri et cd plateau transparent - cello Transport</t>
    </r>
  </si>
  <si>
    <r>
      <t xml:space="preserve">CD Slimbox avec                                            </t>
    </r>
    <r>
      <rPr>
        <b/>
        <sz val="11"/>
        <rFont val="Calibri"/>
        <family val="2"/>
        <scheme val="minor"/>
      </rPr>
      <t xml:space="preserve">livret 4 faces </t>
    </r>
    <r>
      <rPr>
        <sz val="11"/>
        <rFont val="Calibri"/>
        <family val="2"/>
        <scheme val="minor"/>
      </rPr>
      <t>quadri                                               Cello                                                          Transport</t>
    </r>
  </si>
  <si>
    <r>
      <t xml:space="preserve">CD Slimbox avec                                            </t>
    </r>
    <r>
      <rPr>
        <b/>
        <sz val="11"/>
        <rFont val="Calibri"/>
        <family val="2"/>
        <scheme val="minor"/>
      </rPr>
      <t>livret 6 faces pli roul</t>
    </r>
    <r>
      <rPr>
        <sz val="11"/>
        <rFont val="Calibri"/>
        <family val="2"/>
        <scheme val="minor"/>
      </rPr>
      <t>é quadri                                               Cello                                                          Transport</t>
    </r>
  </si>
  <si>
    <r>
      <t xml:space="preserve">Digipack 4 faces quadri avec CD rondelle                                                             </t>
    </r>
    <r>
      <rPr>
        <b/>
        <sz val="11"/>
        <rFont val="Calibri"/>
        <family val="2"/>
        <scheme val="minor"/>
      </rPr>
      <t>quadri Plateau transparent                            Cello                                                 Transport</t>
    </r>
  </si>
  <si>
    <r>
      <t xml:space="preserve">Digipack 4 faces                                                            + livret 8 faces quadri  </t>
    </r>
    <r>
      <rPr>
        <b/>
        <sz val="11"/>
        <rFont val="Calibri"/>
        <family val="2"/>
        <scheme val="minor"/>
      </rPr>
      <t xml:space="preserve">                         Plateau transparent avec CD rondelle                          quadri Cello Transport</t>
    </r>
  </si>
  <si>
    <r>
      <t xml:space="preserve">Digipack 4 faces                                                            + livret 12 faces quadri  </t>
    </r>
    <r>
      <rPr>
        <b/>
        <sz val="11"/>
        <rFont val="Calibri"/>
        <family val="2"/>
        <scheme val="minor"/>
      </rPr>
      <t xml:space="preserve">                         Plateau transparent avec CD rondelle                          quadri Cello Transport</t>
    </r>
  </si>
  <si>
    <r>
      <t xml:space="preserve">Digipack 4 faces                                                            + livret 16 faces quadri  </t>
    </r>
    <r>
      <rPr>
        <b/>
        <sz val="11"/>
        <rFont val="Calibri"/>
        <family val="2"/>
        <scheme val="minor"/>
      </rPr>
      <t xml:space="preserve">                         Plateau transparent avec CD rondelle                          quadri Cello Transport</t>
    </r>
  </si>
  <si>
    <r>
      <t xml:space="preserve">Digipack 4 faces                                                             </t>
    </r>
    <r>
      <rPr>
        <b/>
        <sz val="11"/>
        <rFont val="Calibri"/>
        <family val="2"/>
        <scheme val="minor"/>
      </rPr>
      <t xml:space="preserve">+ livret 4 faces quadri                          </t>
    </r>
    <r>
      <rPr>
        <sz val="11"/>
        <rFont val="Calibri"/>
        <family val="2"/>
        <scheme val="minor"/>
      </rPr>
      <t>Plateau transparent (</t>
    </r>
    <r>
      <rPr>
        <b/>
        <sz val="11"/>
        <rFont val="Calibri"/>
        <family val="2"/>
        <scheme val="minor"/>
      </rPr>
      <t>offert</t>
    </r>
    <r>
      <rPr>
        <sz val="11"/>
        <rFont val="Calibri"/>
        <family val="2"/>
        <scheme val="minor"/>
      </rPr>
      <t>) avec CD rondelle quadri - Cello  Transport</t>
    </r>
  </si>
  <si>
    <r>
      <t xml:space="preserve">Digipack 4 faces                                                             </t>
    </r>
    <r>
      <rPr>
        <b/>
        <sz val="11"/>
        <rFont val="Calibri"/>
        <family val="2"/>
        <scheme val="minor"/>
      </rPr>
      <t xml:space="preserve">+ livret 6 faces quadri                          </t>
    </r>
    <r>
      <rPr>
        <sz val="11"/>
        <rFont val="Calibri"/>
        <family val="2"/>
        <scheme val="minor"/>
      </rPr>
      <t>Plateau transparent (</t>
    </r>
    <r>
      <rPr>
        <b/>
        <sz val="11"/>
        <rFont val="Calibri"/>
        <family val="2"/>
        <scheme val="minor"/>
      </rPr>
      <t>offert</t>
    </r>
    <r>
      <rPr>
        <sz val="11"/>
        <rFont val="Calibri"/>
        <family val="2"/>
        <scheme val="minor"/>
      </rPr>
      <t>) avec CD rondelle quadri - Cello  Transport</t>
    </r>
  </si>
  <si>
    <r>
      <t>Digipack 6 faces quadri plateau transparent avec CD rondelle quadri (au centre ou à droite)+ Cello Tran</t>
    </r>
    <r>
      <rPr>
        <b/>
        <sz val="11"/>
        <rFont val="Calibri"/>
        <family val="2"/>
        <scheme val="minor"/>
      </rPr>
      <t>sport</t>
    </r>
  </si>
  <si>
    <r>
      <t xml:space="preserve">Digipack 6 faces </t>
    </r>
    <r>
      <rPr>
        <b/>
        <sz val="11"/>
        <rFont val="Calibri"/>
        <family val="2"/>
        <scheme val="minor"/>
      </rPr>
      <t xml:space="preserve">+ livret 4 faces quadri </t>
    </r>
    <r>
      <rPr>
        <sz val="11"/>
        <rFont val="Calibri"/>
        <family val="2"/>
        <scheme val="minor"/>
      </rPr>
      <t>Plateau transparent avec CD rondelle quadri Cello Tran</t>
    </r>
    <r>
      <rPr>
        <b/>
        <sz val="11"/>
        <rFont val="Calibri"/>
        <family val="2"/>
        <scheme val="minor"/>
      </rPr>
      <t>sport</t>
    </r>
  </si>
  <si>
    <r>
      <t xml:space="preserve">Digipack 6 faces </t>
    </r>
    <r>
      <rPr>
        <b/>
        <sz val="11"/>
        <rFont val="Calibri"/>
        <family val="2"/>
        <scheme val="minor"/>
      </rPr>
      <t xml:space="preserve">+ livret 12 faces quadri </t>
    </r>
    <r>
      <rPr>
        <sz val="11"/>
        <rFont val="Calibri"/>
        <family val="2"/>
        <scheme val="minor"/>
      </rPr>
      <t>Plateau transparent avec CD rondelle quadri Cello Tran</t>
    </r>
    <r>
      <rPr>
        <b/>
        <sz val="11"/>
        <rFont val="Calibri"/>
        <family val="2"/>
        <scheme val="minor"/>
      </rPr>
      <t>sport</t>
    </r>
  </si>
  <si>
    <r>
      <t>Digipack 6 faces double CD + Plateau transparent (offert) avec CD rondelle quadri Cello Tran</t>
    </r>
    <r>
      <rPr>
        <b/>
        <sz val="11"/>
        <rFont val="Calibri"/>
        <family val="2"/>
        <scheme val="minor"/>
      </rPr>
      <t>sport</t>
    </r>
  </si>
  <si>
    <r>
      <t>Digifile 4 faces quadri sans livret avec Cd rondelle quadri + Cello + Tran</t>
    </r>
    <r>
      <rPr>
        <b/>
        <sz val="11"/>
        <rFont val="Calibri"/>
        <family val="2"/>
        <scheme val="minor"/>
      </rPr>
      <t>sport</t>
    </r>
  </si>
  <si>
    <r>
      <t xml:space="preserve">Digifile 4 faces                                                           </t>
    </r>
    <r>
      <rPr>
        <b/>
        <sz val="11"/>
        <rFont val="Calibri"/>
        <family val="2"/>
        <scheme val="minor"/>
      </rPr>
      <t xml:space="preserve"> + livret 4 faces quadri </t>
    </r>
    <r>
      <rPr>
        <sz val="11"/>
        <rFont val="Calibri"/>
        <family val="2"/>
        <scheme val="minor"/>
      </rPr>
      <t xml:space="preserve">                          avec CD rondelle quadri                      Cello Tran</t>
    </r>
    <r>
      <rPr>
        <b/>
        <sz val="11"/>
        <rFont val="Calibri"/>
        <family val="2"/>
        <scheme val="minor"/>
      </rPr>
      <t>sport</t>
    </r>
  </si>
  <si>
    <r>
      <t xml:space="preserve">Digifile 4 faces                                                           </t>
    </r>
    <r>
      <rPr>
        <b/>
        <sz val="11"/>
        <rFont val="Calibri"/>
        <family val="2"/>
        <scheme val="minor"/>
      </rPr>
      <t xml:space="preserve"> + livret 8 faces quadri </t>
    </r>
    <r>
      <rPr>
        <sz val="11"/>
        <rFont val="Calibri"/>
        <family val="2"/>
        <scheme val="minor"/>
      </rPr>
      <t xml:space="preserve">                          avec CD rondelle quadri                      Cello Tran</t>
    </r>
    <r>
      <rPr>
        <b/>
        <sz val="11"/>
        <rFont val="Calibri"/>
        <family val="2"/>
        <scheme val="minor"/>
      </rPr>
      <t>sport</t>
    </r>
  </si>
  <si>
    <r>
      <t xml:space="preserve">Digifile 4 faces                                                           </t>
    </r>
    <r>
      <rPr>
        <b/>
        <sz val="11"/>
        <rFont val="Calibri"/>
        <family val="2"/>
        <scheme val="minor"/>
      </rPr>
      <t xml:space="preserve"> + livret 12 faces quadri </t>
    </r>
    <r>
      <rPr>
        <sz val="11"/>
        <rFont val="Calibri"/>
        <family val="2"/>
        <scheme val="minor"/>
      </rPr>
      <t xml:space="preserve">                          avec CD rondelle quadri                      Cello Tran</t>
    </r>
    <r>
      <rPr>
        <b/>
        <sz val="11"/>
        <rFont val="Calibri"/>
        <family val="2"/>
        <scheme val="minor"/>
      </rPr>
      <t>sport</t>
    </r>
  </si>
  <si>
    <r>
      <t xml:space="preserve">DIGIPACK 3 VOLETS Format DVD 4/0 </t>
    </r>
    <r>
      <rPr>
        <b/>
        <sz val="11"/>
        <rFont val="Calibri"/>
        <family val="2"/>
        <scheme val="minor"/>
      </rPr>
      <t>livret 4 faces</t>
    </r>
    <r>
      <rPr>
        <sz val="11"/>
        <rFont val="Calibri"/>
        <family val="2"/>
        <scheme val="minor"/>
      </rPr>
      <t xml:space="preserve"> avec CD Cellophanage Glassmastering Transport</t>
    </r>
  </si>
  <si>
    <r>
      <rPr>
        <b/>
        <sz val="11"/>
        <rFont val="Calibri"/>
        <family val="2"/>
        <scheme val="minor"/>
      </rPr>
      <t>CD superjewe</t>
    </r>
    <r>
      <rPr>
        <sz val="11"/>
        <rFont val="Calibri"/>
        <family val="2"/>
        <scheme val="minor"/>
      </rPr>
      <t xml:space="preserve">l box avec plateau transparent livret </t>
    </r>
    <r>
      <rPr>
        <b/>
        <sz val="11"/>
        <rFont val="Calibri"/>
        <family val="2"/>
        <scheme val="minor"/>
      </rPr>
      <t xml:space="preserve">16 faces quadri </t>
    </r>
    <r>
      <rPr>
        <sz val="11"/>
        <rFont val="Calibri"/>
        <family val="2"/>
        <scheme val="minor"/>
      </rPr>
      <t>et jacquette deux faces quadri Cello et transport</t>
    </r>
  </si>
  <si>
    <r>
      <rPr>
        <b/>
        <sz val="11"/>
        <rFont val="Calibri"/>
        <family val="2"/>
        <scheme val="minor"/>
      </rPr>
      <t>CD superjewel</t>
    </r>
    <r>
      <rPr>
        <sz val="11"/>
        <rFont val="Calibri"/>
        <family val="2"/>
        <scheme val="minor"/>
      </rPr>
      <t xml:space="preserve"> box avec plateau transparent </t>
    </r>
    <r>
      <rPr>
        <b/>
        <sz val="11"/>
        <rFont val="Calibri"/>
        <family val="2"/>
        <scheme val="minor"/>
      </rPr>
      <t>livret 12 faces quadri</t>
    </r>
    <r>
      <rPr>
        <sz val="11"/>
        <rFont val="Calibri"/>
        <family val="2"/>
        <scheme val="minor"/>
      </rPr>
      <t xml:space="preserve"> et</t>
    </r>
    <r>
      <rPr>
        <b/>
        <sz val="11"/>
        <rFont val="Calibri"/>
        <family val="2"/>
        <scheme val="minor"/>
      </rPr>
      <t xml:space="preserve"> jacquette deux faces</t>
    </r>
    <r>
      <rPr>
        <sz val="11"/>
        <rFont val="Calibri"/>
        <family val="2"/>
        <scheme val="minor"/>
      </rPr>
      <t xml:space="preserve"> quadri Cello et transport</t>
    </r>
  </si>
  <si>
    <t>tarif 2</t>
  </si>
  <si>
    <t>tarif 3</t>
  </si>
  <si>
    <t>tarif 1</t>
  </si>
  <si>
    <t>pas réussi à actualiser les quantités dans données / validation de donnnées</t>
  </si>
  <si>
    <t>dans le menu déroulant précédant, mais pas  les choix 50 à 200</t>
  </si>
  <si>
    <t xml:space="preserve">du coup seul le choix "300" fonctionne puisque cette info exsitait déjà </t>
  </si>
  <si>
    <t>choix liste</t>
  </si>
  <si>
    <t xml:space="preserve"> choisir dans la liste </t>
  </si>
  <si>
    <t xml:space="preserve"> choisir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</si>
</sst>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0\ &quot;€&quot;"/>
    <numFmt numFmtId="166" formatCode="_-* #,##0\ [$€-40C]_-;\-* #,##0\ [$€-40C]_-;_-* &quot;-&quot;??\ [$€-40C]_-;_-@_-"/>
  </numFmts>
  <fonts count="22" x14ac:knownFonts="1">
    <font>
      <sz val="10"/>
      <color theme="3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28"/>
      <color theme="3"/>
      <name val="Calibri"/>
      <family val="2"/>
      <scheme val="major"/>
    </font>
    <font>
      <sz val="10"/>
      <color theme="3"/>
      <name val="Calibri"/>
      <family val="2"/>
      <scheme val="major"/>
    </font>
    <font>
      <b/>
      <sz val="10"/>
      <color theme="3"/>
      <name val="Calibri"/>
      <family val="2"/>
      <scheme val="major"/>
    </font>
    <font>
      <b/>
      <sz val="11"/>
      <color theme="1"/>
      <name val="Calibri"/>
      <family val="2"/>
      <scheme val="minor"/>
    </font>
    <font>
      <sz val="10"/>
      <color rgb="FF000066"/>
      <name val="Calibri"/>
      <family val="2"/>
      <scheme val="minor"/>
    </font>
    <font>
      <sz val="9"/>
      <color rgb="FF000066"/>
      <name val="Calibri"/>
      <family val="2"/>
      <scheme val="major"/>
    </font>
    <font>
      <b/>
      <sz val="10"/>
      <color rgb="FF000066"/>
      <name val="Calibri"/>
      <family val="2"/>
      <scheme val="minor"/>
    </font>
    <font>
      <b/>
      <sz val="8"/>
      <color rgb="FF000066"/>
      <name val="Calibri"/>
      <family val="2"/>
      <scheme val="minor"/>
    </font>
    <font>
      <sz val="22"/>
      <color rgb="FF000066"/>
      <name val="Calibri"/>
      <family val="2"/>
      <scheme val="minor"/>
    </font>
    <font>
      <b/>
      <sz val="22"/>
      <color rgb="FF000066"/>
      <name val="Calibri"/>
      <family val="2"/>
      <scheme val="minor"/>
    </font>
    <font>
      <b/>
      <sz val="16"/>
      <color rgb="FF000066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0066"/>
      <name val="Calibri"/>
      <family val="2"/>
      <scheme val="minor"/>
    </font>
    <font>
      <b/>
      <sz val="12"/>
      <color rgb="FF000066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theme="4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theme="4" tint="0.7999511703848384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4" tint="0.79995117038483843"/>
      </patternFill>
    </fill>
    <fill>
      <patternFill patternType="solid">
        <fgColor rgb="FFFFFF00"/>
        <bgColor theme="4" tint="0.79995117038483843"/>
      </patternFill>
    </fill>
  </fills>
  <borders count="35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theme="4" tint="-0.2499465926084170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theme="4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4" tint="-0.24994659260841701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4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/>
  </cellStyleXfs>
  <cellXfs count="131">
    <xf numFmtId="0" fontId="0" fillId="0" borderId="0" xfId="0">
      <alignment vertical="center"/>
    </xf>
    <xf numFmtId="0" fontId="6" fillId="0" borderId="0" xfId="0" applyNumberFormat="1" applyFont="1" applyAlignment="1">
      <alignment vertical="center"/>
    </xf>
    <xf numFmtId="0" fontId="7" fillId="0" borderId="0" xfId="0" applyFont="1" applyProtection="1">
      <alignment vertical="center"/>
    </xf>
    <xf numFmtId="0" fontId="7" fillId="0" borderId="0" xfId="0" applyFont="1">
      <alignment vertical="center"/>
    </xf>
    <xf numFmtId="0" fontId="8" fillId="0" borderId="0" xfId="0" applyFont="1" applyAlignment="1" applyProtection="1">
      <alignment horizontal="left" vertical="top"/>
    </xf>
    <xf numFmtId="0" fontId="7" fillId="0" borderId="0" xfId="0" applyFont="1" applyAlignment="1">
      <alignment vertical="top" wrapText="1"/>
    </xf>
    <xf numFmtId="0" fontId="7" fillId="0" borderId="0" xfId="0" applyFont="1" applyAlignment="1" applyProtection="1">
      <alignment vertical="center"/>
    </xf>
    <xf numFmtId="0" fontId="7" fillId="0" borderId="0" xfId="0" applyFont="1" applyBorder="1" applyAlignment="1" applyProtection="1">
      <alignment horizontal="left" vertical="center"/>
    </xf>
    <xf numFmtId="0" fontId="7" fillId="0" borderId="0" xfId="0" quotePrefix="1" applyFont="1" applyAlignment="1" applyProtection="1">
      <alignment vertical="center"/>
    </xf>
    <xf numFmtId="0" fontId="0" fillId="0" borderId="0" xfId="0" applyBorder="1" applyAlignment="1">
      <alignment vertical="center" wrapText="1"/>
    </xf>
    <xf numFmtId="166" fontId="0" fillId="0" borderId="0" xfId="0" applyNumberFormat="1" applyBorder="1" applyAlignment="1">
      <alignment vertical="center"/>
    </xf>
    <xf numFmtId="0" fontId="7" fillId="0" borderId="5" xfId="0" applyFont="1" applyFill="1" applyBorder="1" applyAlignment="1">
      <alignment horizontal="left" vertical="center" wrapText="1" indent="1"/>
    </xf>
    <xf numFmtId="0" fontId="7" fillId="0" borderId="5" xfId="0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11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4" fontId="9" fillId="0" borderId="5" xfId="0" applyNumberFormat="1" applyFont="1" applyFill="1" applyBorder="1" applyAlignment="1">
      <alignment vertical="center" wrapText="1"/>
    </xf>
    <xf numFmtId="14" fontId="9" fillId="2" borderId="7" xfId="0" applyNumberFormat="1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 indent="1"/>
    </xf>
    <xf numFmtId="0" fontId="7" fillId="2" borderId="7" xfId="0" applyFont="1" applyFill="1" applyBorder="1" applyAlignment="1">
      <alignment horizontal="center" vertical="center" wrapText="1"/>
    </xf>
    <xf numFmtId="165" fontId="7" fillId="2" borderId="7" xfId="0" applyNumberFormat="1" applyFont="1" applyFill="1" applyBorder="1" applyAlignment="1">
      <alignment horizontal="center" vertical="center"/>
    </xf>
    <xf numFmtId="14" fontId="12" fillId="5" borderId="22" xfId="0" applyNumberFormat="1" applyFont="1" applyFill="1" applyBorder="1" applyAlignment="1">
      <alignment vertical="center"/>
    </xf>
    <xf numFmtId="0" fontId="11" fillId="5" borderId="23" xfId="0" applyFont="1" applyFill="1" applyBorder="1" applyAlignment="1">
      <alignment horizontal="left" vertical="center" wrapText="1"/>
    </xf>
    <xf numFmtId="0" fontId="11" fillId="5" borderId="23" xfId="0" applyFont="1" applyFill="1" applyBorder="1" applyAlignment="1">
      <alignment horizontal="left" vertical="center" wrapText="1" indent="1"/>
    </xf>
    <xf numFmtId="0" fontId="11" fillId="5" borderId="23" xfId="0" applyFont="1" applyFill="1" applyBorder="1" applyAlignment="1">
      <alignment horizontal="center" vertical="center" wrapText="1"/>
    </xf>
    <xf numFmtId="165" fontId="11" fillId="5" borderId="23" xfId="0" applyNumberFormat="1" applyFont="1" applyFill="1" applyBorder="1" applyAlignment="1">
      <alignment horizontal="center" vertical="center"/>
    </xf>
    <xf numFmtId="165" fontId="11" fillId="4" borderId="23" xfId="0" applyNumberFormat="1" applyFont="1" applyFill="1" applyBorder="1" applyAlignment="1">
      <alignment horizontal="center" vertical="center"/>
    </xf>
    <xf numFmtId="165" fontId="11" fillId="5" borderId="4" xfId="0" applyNumberFormat="1" applyFont="1" applyFill="1" applyBorder="1" applyAlignment="1">
      <alignment horizontal="center" vertical="center"/>
    </xf>
    <xf numFmtId="14" fontId="9" fillId="2" borderId="3" xfId="0" applyNumberFormat="1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 indent="1"/>
    </xf>
    <xf numFmtId="0" fontId="7" fillId="2" borderId="3" xfId="0" applyFont="1" applyFill="1" applyBorder="1" applyAlignment="1">
      <alignment horizontal="center" vertical="center" wrapText="1"/>
    </xf>
    <xf numFmtId="165" fontId="7" fillId="2" borderId="3" xfId="0" applyNumberFormat="1" applyFont="1" applyFill="1" applyBorder="1" applyAlignment="1">
      <alignment horizontal="center" vertical="center"/>
    </xf>
    <xf numFmtId="14" fontId="9" fillId="0" borderId="24" xfId="0" applyNumberFormat="1" applyFont="1" applyFill="1" applyBorder="1" applyAlignment="1">
      <alignment vertical="center" wrapText="1"/>
    </xf>
    <xf numFmtId="0" fontId="7" fillId="0" borderId="24" xfId="0" applyFont="1" applyFill="1" applyBorder="1" applyAlignment="1">
      <alignment horizontal="left" vertical="center" wrapText="1" indent="1"/>
    </xf>
    <xf numFmtId="165" fontId="7" fillId="0" borderId="24" xfId="0" applyNumberFormat="1" applyFont="1" applyFill="1" applyBorder="1" applyAlignment="1">
      <alignment horizontal="center" vertical="center"/>
    </xf>
    <xf numFmtId="165" fontId="7" fillId="2" borderId="24" xfId="0" applyNumberFormat="1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left" vertical="center" wrapText="1"/>
    </xf>
    <xf numFmtId="0" fontId="13" fillId="4" borderId="23" xfId="0" applyFont="1" applyFill="1" applyBorder="1" applyAlignment="1">
      <alignment horizontal="left" vertical="center" indent="1"/>
    </xf>
    <xf numFmtId="0" fontId="7" fillId="4" borderId="23" xfId="0" applyFont="1" applyFill="1" applyBorder="1" applyAlignment="1">
      <alignment horizontal="center" vertical="center" wrapText="1"/>
    </xf>
    <xf numFmtId="165" fontId="7" fillId="5" borderId="23" xfId="0" applyNumberFormat="1" applyFont="1" applyFill="1" applyBorder="1" applyAlignment="1">
      <alignment horizontal="center" vertical="center"/>
    </xf>
    <xf numFmtId="165" fontId="7" fillId="4" borderId="23" xfId="0" applyNumberFormat="1" applyFont="1" applyFill="1" applyBorder="1" applyAlignment="1">
      <alignment horizontal="center" vertical="center"/>
    </xf>
    <xf numFmtId="165" fontId="7" fillId="5" borderId="4" xfId="0" applyNumberFormat="1" applyFont="1" applyFill="1" applyBorder="1" applyAlignment="1">
      <alignment horizontal="center" vertical="center"/>
    </xf>
    <xf numFmtId="0" fontId="7" fillId="0" borderId="0" xfId="0" quotePrefix="1" applyFont="1" applyProtection="1">
      <alignment vertical="center"/>
    </xf>
    <xf numFmtId="0" fontId="7" fillId="0" borderId="0" xfId="0" applyFont="1" applyAlignment="1">
      <alignment wrapText="1"/>
    </xf>
    <xf numFmtId="14" fontId="7" fillId="2" borderId="7" xfId="0" applyNumberFormat="1" applyFont="1" applyFill="1" applyBorder="1" applyAlignment="1">
      <alignment vertical="center" wrapText="1"/>
    </xf>
    <xf numFmtId="165" fontId="7" fillId="6" borderId="3" xfId="0" applyNumberFormat="1" applyFont="1" applyFill="1" applyBorder="1" applyAlignment="1">
      <alignment horizontal="center" vertical="center"/>
    </xf>
    <xf numFmtId="165" fontId="7" fillId="7" borderId="7" xfId="0" applyNumberFormat="1" applyFont="1" applyFill="1" applyBorder="1" applyAlignment="1">
      <alignment horizontal="center" vertical="center"/>
    </xf>
    <xf numFmtId="165" fontId="7" fillId="6" borderId="7" xfId="0" applyNumberFormat="1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 wrapText="1"/>
    </xf>
    <xf numFmtId="0" fontId="10" fillId="6" borderId="30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</xf>
    <xf numFmtId="0" fontId="0" fillId="0" borderId="0" xfId="0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14" fontId="7" fillId="0" borderId="7" xfId="0" applyNumberFormat="1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horizontal="center" vertical="center"/>
    </xf>
    <xf numFmtId="0" fontId="15" fillId="0" borderId="0" xfId="0" applyFont="1" applyAlignment="1" applyProtection="1">
      <alignment vertical="center"/>
    </xf>
    <xf numFmtId="0" fontId="16" fillId="0" borderId="1" xfId="0" applyFont="1" applyFill="1" applyBorder="1" applyAlignment="1" applyProtection="1">
      <alignment horizontal="right" vertical="center"/>
    </xf>
    <xf numFmtId="165" fontId="15" fillId="0" borderId="1" xfId="0" applyNumberFormat="1" applyFont="1" applyFill="1" applyBorder="1" applyAlignment="1" applyProtection="1">
      <alignment horizontal="right" vertical="center" indent="2"/>
    </xf>
    <xf numFmtId="0" fontId="16" fillId="0" borderId="2" xfId="0" applyFont="1" applyFill="1" applyBorder="1" applyAlignment="1" applyProtection="1">
      <alignment horizontal="right" vertical="center"/>
    </xf>
    <xf numFmtId="164" fontId="15" fillId="0" borderId="2" xfId="4" applyNumberFormat="1" applyFont="1" applyFill="1" applyBorder="1" applyAlignment="1" applyProtection="1">
      <alignment horizontal="right" vertical="center" indent="2"/>
    </xf>
    <xf numFmtId="0" fontId="15" fillId="0" borderId="0" xfId="0" applyFont="1" applyProtection="1">
      <alignment vertical="center"/>
    </xf>
    <xf numFmtId="165" fontId="15" fillId="0" borderId="2" xfId="0" applyNumberFormat="1" applyFont="1" applyFill="1" applyBorder="1" applyAlignment="1" applyProtection="1">
      <alignment horizontal="right" vertical="center" indent="2"/>
    </xf>
    <xf numFmtId="0" fontId="15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166" fontId="17" fillId="0" borderId="0" xfId="0" applyNumberFormat="1" applyFont="1" applyAlignment="1">
      <alignment vertical="center"/>
    </xf>
    <xf numFmtId="0" fontId="19" fillId="0" borderId="0" xfId="0" applyNumberFormat="1" applyFont="1" applyAlignment="1">
      <alignment vertical="center"/>
    </xf>
    <xf numFmtId="0" fontId="19" fillId="0" borderId="3" xfId="0" applyNumberFormat="1" applyFont="1" applyBorder="1" applyAlignment="1">
      <alignment horizontal="center" vertical="center" wrapText="1"/>
    </xf>
    <xf numFmtId="0" fontId="19" fillId="0" borderId="12" xfId="0" applyNumberFormat="1" applyFont="1" applyBorder="1" applyAlignment="1">
      <alignment horizontal="center" vertical="center" wrapText="1"/>
    </xf>
    <xf numFmtId="0" fontId="19" fillId="0" borderId="12" xfId="0" applyNumberFormat="1" applyFont="1" applyBorder="1" applyAlignment="1">
      <alignment vertical="center"/>
    </xf>
    <xf numFmtId="0" fontId="20" fillId="0" borderId="13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66" fontId="20" fillId="0" borderId="5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1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20" fillId="0" borderId="21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166" fontId="20" fillId="0" borderId="3" xfId="0" applyNumberFormat="1" applyFont="1" applyBorder="1" applyAlignment="1">
      <alignment vertical="center"/>
    </xf>
    <xf numFmtId="0" fontId="20" fillId="0" borderId="14" xfId="0" applyFont="1" applyBorder="1" applyAlignment="1">
      <alignment vertical="center" wrapText="1"/>
    </xf>
    <xf numFmtId="166" fontId="20" fillId="0" borderId="14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20" fillId="0" borderId="5" xfId="0" applyFont="1" applyBorder="1" applyAlignment="1">
      <alignment vertical="center" wrapText="1"/>
    </xf>
    <xf numFmtId="166" fontId="20" fillId="0" borderId="17" xfId="0" applyNumberFormat="1" applyFont="1" applyBorder="1" applyAlignment="1">
      <alignment vertical="center"/>
    </xf>
    <xf numFmtId="166" fontId="20" fillId="0" borderId="5" xfId="0" applyNumberFormat="1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166" fontId="20" fillId="0" borderId="19" xfId="0" applyNumberFormat="1" applyFont="1" applyBorder="1" applyAlignment="1">
      <alignment vertical="center" wrapText="1"/>
    </xf>
    <xf numFmtId="166" fontId="20" fillId="0" borderId="19" xfId="0" applyNumberFormat="1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0" fontId="20" fillId="0" borderId="7" xfId="0" applyFont="1" applyBorder="1" applyAlignment="1">
      <alignment vertical="center" wrapText="1"/>
    </xf>
    <xf numFmtId="166" fontId="20" fillId="0" borderId="7" xfId="0" applyNumberFormat="1" applyFont="1" applyBorder="1" applyAlignment="1">
      <alignment vertical="center" wrapText="1"/>
    </xf>
    <xf numFmtId="166" fontId="20" fillId="0" borderId="7" xfId="0" applyNumberFormat="1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20" fillId="0" borderId="3" xfId="0" applyFont="1" applyBorder="1" applyAlignment="1">
      <alignment vertical="center" wrapText="1"/>
    </xf>
    <xf numFmtId="166" fontId="20" fillId="0" borderId="28" xfId="0" applyNumberFormat="1" applyFont="1" applyBorder="1" applyAlignment="1">
      <alignment vertical="center"/>
    </xf>
    <xf numFmtId="0" fontId="20" fillId="0" borderId="19" xfId="0" applyFont="1" applyBorder="1" applyAlignment="1">
      <alignment vertical="center" wrapText="1"/>
    </xf>
    <xf numFmtId="166" fontId="20" fillId="0" borderId="14" xfId="0" applyNumberFormat="1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166" fontId="20" fillId="0" borderId="0" xfId="0" applyNumberFormat="1" applyFont="1" applyAlignment="1">
      <alignment vertical="center"/>
    </xf>
    <xf numFmtId="0" fontId="1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9" fillId="0" borderId="31" xfId="0" applyFont="1" applyFill="1" applyBorder="1" applyAlignment="1">
      <alignment vertical="center"/>
    </xf>
    <xf numFmtId="0" fontId="19" fillId="0" borderId="32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 textRotation="90"/>
    </xf>
    <xf numFmtId="0" fontId="19" fillId="0" borderId="10" xfId="0" applyFont="1" applyFill="1" applyBorder="1" applyAlignment="1">
      <alignment vertical="center" textRotation="90"/>
    </xf>
    <xf numFmtId="0" fontId="19" fillId="0" borderId="11" xfId="0" applyFont="1" applyFill="1" applyBorder="1" applyAlignment="1">
      <alignment vertical="center" textRotation="90"/>
    </xf>
    <xf numFmtId="0" fontId="19" fillId="0" borderId="33" xfId="0" applyFont="1" applyFill="1" applyBorder="1" applyAlignment="1">
      <alignment vertical="center"/>
    </xf>
    <xf numFmtId="0" fontId="19" fillId="0" borderId="8" xfId="0" applyFont="1" applyFill="1" applyBorder="1" applyAlignment="1">
      <alignment vertical="center"/>
    </xf>
    <xf numFmtId="0" fontId="19" fillId="0" borderId="34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19" fillId="0" borderId="11" xfId="0" applyFont="1" applyFill="1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0" fontId="20" fillId="0" borderId="26" xfId="0" applyFont="1" applyFill="1" applyBorder="1" applyAlignment="1">
      <alignment vertical="center"/>
    </xf>
    <xf numFmtId="0" fontId="20" fillId="0" borderId="27" xfId="0" applyFont="1" applyFill="1" applyBorder="1" applyAlignment="1">
      <alignment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21" fillId="0" borderId="0" xfId="0" applyFont="1" applyAlignment="1" applyProtection="1">
      <alignment vertical="center"/>
    </xf>
    <xf numFmtId="0" fontId="21" fillId="0" borderId="0" xfId="0" applyFont="1" applyAlignment="1"/>
    <xf numFmtId="0" fontId="21" fillId="0" borderId="0" xfId="0" applyFont="1" applyAlignment="1">
      <alignment wrapText="1"/>
    </xf>
    <xf numFmtId="0" fontId="20" fillId="3" borderId="13" xfId="0" applyFont="1" applyFill="1" applyBorder="1" applyAlignment="1">
      <alignment vertical="center" wrapText="1"/>
    </xf>
  </cellXfs>
  <cellStyles count="7">
    <cellStyle name="Lien hypertexte" xfId="1" builtinId="8" customBuiltin="1"/>
    <cellStyle name="Lien hypertexte visité" xfId="5" builtinId="9" customBuiltin="1"/>
    <cellStyle name="Normal" xfId="0" builtinId="0" customBuiltin="1"/>
    <cellStyle name="Pourcentage" xfId="4" builtinId="5"/>
    <cellStyle name="Titre" xfId="6" builtinId="15" customBuiltin="1"/>
    <cellStyle name="Titre 1" xfId="2" builtinId="16" customBuiltin="1"/>
    <cellStyle name="Titre 2" xfId="3" builtinId="17" customBuiltin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Commercial Invoice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00A79E"/>
      <color rgb="FF000066"/>
      <color rgb="FF393D5D"/>
      <color rgb="FFBFE9E6"/>
      <color rgb="FFC5D1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Commerical Invoice">
      <a:dk1>
        <a:sysClr val="windowText" lastClr="000000"/>
      </a:dk1>
      <a:lt1>
        <a:sysClr val="window" lastClr="FFFFFF"/>
      </a:lt1>
      <a:dk2>
        <a:srgbClr val="735223"/>
      </a:dk2>
      <a:lt2>
        <a:srgbClr val="F0F0F0"/>
      </a:lt2>
      <a:accent1>
        <a:srgbClr val="ACD175"/>
      </a:accent1>
      <a:accent2>
        <a:srgbClr val="CC9D59"/>
      </a:accent2>
      <a:accent3>
        <a:srgbClr val="32A0FF"/>
      </a:accent3>
      <a:accent4>
        <a:srgbClr val="9B9B9B"/>
      </a:accent4>
      <a:accent5>
        <a:srgbClr val="F01414"/>
      </a:accent5>
      <a:accent6>
        <a:srgbClr val="C300DC"/>
      </a:accent6>
      <a:hlink>
        <a:srgbClr val="32A0FF"/>
      </a:hlink>
      <a:folHlink>
        <a:srgbClr val="C300DC"/>
      </a:folHlink>
    </a:clrScheme>
    <a:fontScheme name="Calibri">
      <a:maj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84"/>
  <sheetViews>
    <sheetView workbookViewId="0">
      <pane ySplit="1080" activePane="bottomLeft"/>
      <selection activeCell="G2" sqref="G2"/>
      <selection pane="bottomLeft" activeCell="C7" sqref="C7"/>
    </sheetView>
  </sheetViews>
  <sheetFormatPr baseColWidth="10" defaultColWidth="11.42578125" defaultRowHeight="15" x14ac:dyDescent="0.2"/>
  <cols>
    <col min="1" max="1" width="5.140625" style="110" customWidth="1"/>
    <col min="2" max="2" width="31.5703125" style="72" customWidth="1"/>
    <col min="3" max="3" width="30.42578125" style="72" customWidth="1"/>
    <col min="4" max="6" width="8.28515625" style="72" customWidth="1"/>
    <col min="7" max="12" width="8.28515625" style="73" customWidth="1"/>
    <col min="13" max="13" width="16.5703125" style="70" customWidth="1"/>
    <col min="14" max="16384" width="11.42578125" style="70"/>
  </cols>
  <sheetData>
    <row r="2" spans="1:14" s="1" customFormat="1" ht="26.25" customHeight="1" thickBot="1" x14ac:dyDescent="0.25">
      <c r="A2" s="108"/>
      <c r="B2" s="75" t="s">
        <v>6</v>
      </c>
      <c r="C2" s="75" t="s">
        <v>5</v>
      </c>
      <c r="D2" s="76">
        <v>50</v>
      </c>
      <c r="E2" s="76">
        <v>100</v>
      </c>
      <c r="F2" s="76">
        <v>200</v>
      </c>
      <c r="G2" s="77">
        <v>300</v>
      </c>
      <c r="H2" s="77">
        <v>500</v>
      </c>
      <c r="I2" s="77">
        <v>1000</v>
      </c>
      <c r="J2" s="77">
        <v>2000</v>
      </c>
      <c r="K2" s="77">
        <v>3000</v>
      </c>
      <c r="L2" s="77">
        <v>5000</v>
      </c>
      <c r="M2" s="74"/>
      <c r="N2" s="74"/>
    </row>
    <row r="3" spans="1:14" ht="60" customHeight="1" x14ac:dyDescent="0.2">
      <c r="A3" s="111"/>
      <c r="B3" s="130" t="s">
        <v>179</v>
      </c>
      <c r="C3" s="79" t="s">
        <v>178</v>
      </c>
      <c r="D3" s="80">
        <v>0</v>
      </c>
      <c r="E3" s="80">
        <v>0</v>
      </c>
      <c r="F3" s="80">
        <v>0</v>
      </c>
      <c r="G3" s="80">
        <v>0</v>
      </c>
      <c r="H3" s="80">
        <v>0</v>
      </c>
      <c r="I3" s="80">
        <v>0</v>
      </c>
      <c r="J3" s="80">
        <v>0</v>
      </c>
      <c r="K3" s="80">
        <v>0</v>
      </c>
      <c r="L3" s="80">
        <v>0</v>
      </c>
      <c r="M3" s="81" t="str">
        <f t="array" ref="M3">LEFT(B3,SEARCH(" ",B3,SMALL(IF(MID(B3,ROW($1:$20),1)=" ",ROW($1:$20),""),2)))</f>
        <v xml:space="preserve"> choisir </v>
      </c>
      <c r="N3" s="81"/>
    </row>
    <row r="4" spans="1:14" ht="60" customHeight="1" x14ac:dyDescent="0.2">
      <c r="A4" s="111"/>
      <c r="B4" s="82" t="s">
        <v>137</v>
      </c>
      <c r="C4" s="83" t="s">
        <v>8</v>
      </c>
      <c r="D4" s="80">
        <v>0</v>
      </c>
      <c r="E4" s="80">
        <v>0</v>
      </c>
      <c r="F4" s="80">
        <v>0</v>
      </c>
      <c r="G4" s="80">
        <v>400</v>
      </c>
      <c r="H4" s="80">
        <v>433</v>
      </c>
      <c r="I4" s="80">
        <v>633</v>
      </c>
      <c r="J4" s="80">
        <v>1200</v>
      </c>
      <c r="K4" s="80">
        <v>1658</v>
      </c>
      <c r="L4" s="80">
        <v>2392</v>
      </c>
      <c r="M4" s="81" t="str">
        <f t="array" ref="M4">LEFT(B4,SEARCH(" ",B4,SMALL(IF(MID(B4,ROW($1:$20),1)=" ",ROW($1:$20),""),2)))</f>
        <v xml:space="preserve">boitier cristal </v>
      </c>
      <c r="N4" s="81"/>
    </row>
    <row r="5" spans="1:14" ht="60" customHeight="1" x14ac:dyDescent="0.2">
      <c r="A5" s="111"/>
      <c r="B5" s="82" t="s">
        <v>138</v>
      </c>
      <c r="C5" s="83" t="s">
        <v>89</v>
      </c>
      <c r="D5" s="80">
        <v>0</v>
      </c>
      <c r="E5" s="80">
        <v>0</v>
      </c>
      <c r="F5" s="80">
        <v>0</v>
      </c>
      <c r="G5" s="80">
        <v>555</v>
      </c>
      <c r="H5" s="80">
        <v>638</v>
      </c>
      <c r="I5" s="80">
        <v>914</v>
      </c>
      <c r="J5" s="80">
        <v>1368</v>
      </c>
      <c r="K5" s="80">
        <v>1653</v>
      </c>
      <c r="L5" s="80">
        <v>2297</v>
      </c>
      <c r="M5" s="81" t="str">
        <f t="array" ref="M5">LEFT(B5,SEARCH(" ",B5,SMALL(IF(MID(B5,ROW($1:$20),1)=" ",ROW($1:$20),""),2)))</f>
        <v xml:space="preserve">MINT PACK </v>
      </c>
      <c r="N5" s="81"/>
    </row>
    <row r="6" spans="1:14" ht="60" customHeight="1" thickBot="1" x14ac:dyDescent="0.25">
      <c r="A6" s="112"/>
      <c r="B6" s="84" t="s">
        <v>139</v>
      </c>
      <c r="C6" s="85" t="s">
        <v>7</v>
      </c>
      <c r="D6" s="86">
        <v>0</v>
      </c>
      <c r="E6" s="86">
        <v>0</v>
      </c>
      <c r="F6" s="86">
        <v>0</v>
      </c>
      <c r="G6" s="86">
        <v>488</v>
      </c>
      <c r="H6" s="86">
        <v>571</v>
      </c>
      <c r="I6" s="86">
        <v>667</v>
      </c>
      <c r="J6" s="86">
        <v>1183</v>
      </c>
      <c r="K6" s="86">
        <v>1542</v>
      </c>
      <c r="L6" s="86">
        <v>2375</v>
      </c>
      <c r="M6" s="81" t="str">
        <f t="array" ref="M6">LEFT(B6,SEARCH(" ",B6,SMALL(IF(MID(B6,ROW($1:$20),1)=" ",ROW($1:$20),""),2)))</f>
        <v xml:space="preserve">BOITIER DVD </v>
      </c>
      <c r="N6" s="81"/>
    </row>
    <row r="7" spans="1:14" s="71" customFormat="1" ht="78" customHeight="1" x14ac:dyDescent="0.2">
      <c r="A7" s="113"/>
      <c r="B7" s="78" t="s">
        <v>140</v>
      </c>
      <c r="C7" s="87" t="s">
        <v>79</v>
      </c>
      <c r="D7" s="88">
        <v>0</v>
      </c>
      <c r="E7" s="88">
        <v>0</v>
      </c>
      <c r="F7" s="88">
        <v>0</v>
      </c>
      <c r="G7" s="88">
        <v>515</v>
      </c>
      <c r="H7" s="88">
        <v>598</v>
      </c>
      <c r="I7" s="88">
        <v>704</v>
      </c>
      <c r="J7" s="88">
        <v>1236</v>
      </c>
      <c r="K7" s="88">
        <v>1665</v>
      </c>
      <c r="L7" s="89">
        <v>2522</v>
      </c>
      <c r="M7" s="81" t="str">
        <f t="array" ref="M7">LEFT(B7,SEARCH(" ",B7,SMALL(IF(MID(B7,ROW($1:$20),1)=" ",ROW($1:$20),""),2)))</f>
        <v xml:space="preserve">boitier DVD </v>
      </c>
      <c r="N7" s="81"/>
    </row>
    <row r="8" spans="1:14" s="71" customFormat="1" ht="60" customHeight="1" x14ac:dyDescent="0.2">
      <c r="A8" s="114"/>
      <c r="B8" s="82" t="s">
        <v>141</v>
      </c>
      <c r="C8" s="90" t="s">
        <v>80</v>
      </c>
      <c r="D8" s="80">
        <v>0</v>
      </c>
      <c r="E8" s="80">
        <v>0</v>
      </c>
      <c r="F8" s="80">
        <v>0</v>
      </c>
      <c r="G8" s="80">
        <v>580</v>
      </c>
      <c r="H8" s="80">
        <v>663</v>
      </c>
      <c r="I8" s="80">
        <v>868</v>
      </c>
      <c r="J8" s="80">
        <v>1376</v>
      </c>
      <c r="K8" s="80">
        <v>1874</v>
      </c>
      <c r="L8" s="91">
        <v>2821</v>
      </c>
      <c r="M8" s="81" t="str">
        <f t="array" ref="M8">LEFT(B8,SEARCH(" ",B8,SMALL(IF(MID(B8,ROW($1:$20),1)=" ",ROW($1:$20),""),2)))</f>
        <v xml:space="preserve">boitier DVD </v>
      </c>
      <c r="N8" s="81"/>
    </row>
    <row r="9" spans="1:14" s="71" customFormat="1" ht="60" customHeight="1" x14ac:dyDescent="0.2">
      <c r="A9" s="114"/>
      <c r="B9" s="82" t="s">
        <v>142</v>
      </c>
      <c r="C9" s="90" t="s">
        <v>81</v>
      </c>
      <c r="D9" s="80">
        <v>0</v>
      </c>
      <c r="E9" s="80">
        <v>0</v>
      </c>
      <c r="F9" s="80">
        <v>0</v>
      </c>
      <c r="G9" s="80">
        <v>629</v>
      </c>
      <c r="H9" s="80">
        <v>713</v>
      </c>
      <c r="I9" s="80">
        <v>917</v>
      </c>
      <c r="J9" s="80">
        <v>1436</v>
      </c>
      <c r="K9" s="80">
        <v>1904</v>
      </c>
      <c r="L9" s="91">
        <v>2871</v>
      </c>
      <c r="M9" s="81" t="str">
        <f t="array" ref="M9">LEFT(B9,SEARCH(" ",B9,SMALL(IF(MID(B9,ROW($1:$20),1)=" ",ROW($1:$20),""),2)))</f>
        <v xml:space="preserve">boitier DVD </v>
      </c>
      <c r="N9" s="81"/>
    </row>
    <row r="10" spans="1:14" s="71" customFormat="1" ht="60" customHeight="1" x14ac:dyDescent="0.2">
      <c r="A10" s="114"/>
      <c r="B10" s="82" t="s">
        <v>143</v>
      </c>
      <c r="C10" s="90" t="s">
        <v>82</v>
      </c>
      <c r="D10" s="80">
        <v>0</v>
      </c>
      <c r="E10" s="80">
        <v>0</v>
      </c>
      <c r="F10" s="80">
        <v>0</v>
      </c>
      <c r="G10" s="80">
        <v>694</v>
      </c>
      <c r="H10" s="80">
        <v>778</v>
      </c>
      <c r="I10" s="80">
        <v>997</v>
      </c>
      <c r="J10" s="80">
        <v>1555</v>
      </c>
      <c r="K10" s="80">
        <v>2083</v>
      </c>
      <c r="L10" s="91">
        <v>3119</v>
      </c>
      <c r="M10" s="81" t="str">
        <f t="array" ref="M10">LEFT(B10,SEARCH(" ",B10,SMALL(IF(MID(B10,ROW($1:$20),1)=" ",ROW($1:$20),""),2)))</f>
        <v xml:space="preserve">boitier DVD </v>
      </c>
      <c r="N10" s="81"/>
    </row>
    <row r="11" spans="1:14" s="71" customFormat="1" ht="60" customHeight="1" x14ac:dyDescent="0.2">
      <c r="A11" s="114"/>
      <c r="B11" s="82" t="s">
        <v>144</v>
      </c>
      <c r="C11" s="90" t="s">
        <v>83</v>
      </c>
      <c r="D11" s="80">
        <v>0</v>
      </c>
      <c r="E11" s="80">
        <v>0</v>
      </c>
      <c r="F11" s="80">
        <v>0</v>
      </c>
      <c r="G11" s="80">
        <v>714</v>
      </c>
      <c r="H11" s="80">
        <v>798</v>
      </c>
      <c r="I11" s="80">
        <v>1017</v>
      </c>
      <c r="J11" s="80">
        <v>1574</v>
      </c>
      <c r="K11" s="80">
        <v>2143</v>
      </c>
      <c r="L11" s="91">
        <v>3219</v>
      </c>
      <c r="M11" s="81" t="str">
        <f t="array" ref="M11">LEFT(B11,SEARCH(" ",B11,SMALL(IF(MID(B11,ROW($1:$20),1)=" ",ROW($1:$20),""),2)))</f>
        <v xml:space="preserve">boitier DVD </v>
      </c>
      <c r="N11" s="81"/>
    </row>
    <row r="12" spans="1:14" ht="60" customHeight="1" x14ac:dyDescent="0.2">
      <c r="A12" s="114"/>
      <c r="B12" s="82" t="s">
        <v>145</v>
      </c>
      <c r="C12" s="92" t="s">
        <v>84</v>
      </c>
      <c r="D12" s="80">
        <v>0</v>
      </c>
      <c r="E12" s="80">
        <v>0</v>
      </c>
      <c r="F12" s="80">
        <v>0</v>
      </c>
      <c r="G12" s="80">
        <v>658</v>
      </c>
      <c r="H12" s="80">
        <v>742</v>
      </c>
      <c r="I12" s="80">
        <v>833</v>
      </c>
      <c r="J12" s="80">
        <v>1667</v>
      </c>
      <c r="K12" s="80">
        <v>2233</v>
      </c>
      <c r="L12" s="91">
        <v>3408</v>
      </c>
      <c r="M12" s="81" t="str">
        <f t="array" ref="M12">LEFT(B12,SEARCH(" ",B12,SMALL(IF(MID(B12,ROW($1:$20),1)=" ",ROW($1:$20),""),2)))</f>
        <v xml:space="preserve">CD superjewel </v>
      </c>
      <c r="N12" s="81"/>
    </row>
    <row r="13" spans="1:14" ht="60" customHeight="1" x14ac:dyDescent="0.2">
      <c r="A13" s="114"/>
      <c r="B13" s="82" t="s">
        <v>171</v>
      </c>
      <c r="C13" s="92" t="s">
        <v>86</v>
      </c>
      <c r="D13" s="80">
        <v>0</v>
      </c>
      <c r="E13" s="80">
        <v>0</v>
      </c>
      <c r="F13" s="80">
        <v>0</v>
      </c>
      <c r="G13" s="80">
        <v>758</v>
      </c>
      <c r="H13" s="80">
        <v>842</v>
      </c>
      <c r="I13" s="80">
        <v>1083</v>
      </c>
      <c r="J13" s="80">
        <v>1850</v>
      </c>
      <c r="K13" s="80">
        <v>2600</v>
      </c>
      <c r="L13" s="91">
        <v>3992</v>
      </c>
      <c r="M13" s="81" t="str">
        <f t="array" ref="M13">LEFT(B13,SEARCH(" ",B13,SMALL(IF(MID(B13,ROW($1:$20),1)=" ",ROW($1:$20),""),2)))</f>
        <v xml:space="preserve">CD superjewel </v>
      </c>
      <c r="N13" s="81"/>
    </row>
    <row r="14" spans="1:14" ht="60" customHeight="1" x14ac:dyDescent="0.2">
      <c r="A14" s="114"/>
      <c r="B14" s="82" t="s">
        <v>170</v>
      </c>
      <c r="C14" s="92" t="s">
        <v>85</v>
      </c>
      <c r="D14" s="80">
        <v>0</v>
      </c>
      <c r="E14" s="80">
        <v>0</v>
      </c>
      <c r="F14" s="80">
        <v>0</v>
      </c>
      <c r="G14" s="80">
        <v>792</v>
      </c>
      <c r="H14" s="80">
        <v>875</v>
      </c>
      <c r="I14" s="80">
        <v>1150</v>
      </c>
      <c r="J14" s="80">
        <v>1958</v>
      </c>
      <c r="K14" s="80">
        <v>2717</v>
      </c>
      <c r="L14" s="91">
        <v>4063</v>
      </c>
      <c r="M14" s="81" t="str">
        <f t="array" ref="M14">LEFT(B14,SEARCH(" ",B14,SMALL(IF(MID(B14,ROW($1:$20),1)=" ",ROW($1:$20),""),2)))</f>
        <v xml:space="preserve">CD superjewel </v>
      </c>
      <c r="N14" s="81"/>
    </row>
    <row r="15" spans="1:14" ht="60" customHeight="1" thickBot="1" x14ac:dyDescent="0.25">
      <c r="A15" s="115"/>
      <c r="B15" s="93" t="s">
        <v>87</v>
      </c>
      <c r="C15" s="94" t="s">
        <v>87</v>
      </c>
      <c r="D15" s="95">
        <v>0</v>
      </c>
      <c r="E15" s="95">
        <v>0</v>
      </c>
      <c r="F15" s="95">
        <v>0</v>
      </c>
      <c r="G15" s="95">
        <v>258</v>
      </c>
      <c r="H15" s="95">
        <v>267</v>
      </c>
      <c r="I15" s="95">
        <v>350</v>
      </c>
      <c r="J15" s="95">
        <v>642</v>
      </c>
      <c r="K15" s="95">
        <v>992</v>
      </c>
      <c r="L15" s="96">
        <v>1483</v>
      </c>
      <c r="M15" s="81" t="str">
        <f t="array" ref="M15">LEFT(B15,SEARCH(" ",B15,SMALL(IF(MID(B15,ROW($1:$20),1)=" ",ROW($1:$20),""),2)))</f>
        <v xml:space="preserve">Pochette cartonnée </v>
      </c>
      <c r="N15" s="81"/>
    </row>
    <row r="16" spans="1:14" ht="60" customHeight="1" x14ac:dyDescent="0.2">
      <c r="A16" s="116"/>
      <c r="B16" s="97" t="s">
        <v>14</v>
      </c>
      <c r="C16" s="98" t="s">
        <v>88</v>
      </c>
      <c r="D16" s="99">
        <v>0</v>
      </c>
      <c r="E16" s="99">
        <v>0</v>
      </c>
      <c r="F16" s="99">
        <v>0</v>
      </c>
      <c r="G16" s="99">
        <v>380</v>
      </c>
      <c r="H16" s="99">
        <v>358</v>
      </c>
      <c r="I16" s="99">
        <v>558</v>
      </c>
      <c r="J16" s="99">
        <v>992</v>
      </c>
      <c r="K16" s="99">
        <v>1286</v>
      </c>
      <c r="L16" s="99">
        <v>1737</v>
      </c>
      <c r="M16" s="81" t="str">
        <f t="array" ref="M16">LEFT(B16,SEARCH(" ",B16,SMALL(IF(MID(B16,ROW($1:$20),1)=" ",ROW($1:$20),""),2)))</f>
        <v xml:space="preserve">Pochette cartonnée </v>
      </c>
      <c r="N16" s="81"/>
    </row>
    <row r="17" spans="1:14" ht="60" customHeight="1" x14ac:dyDescent="0.2">
      <c r="A17" s="117"/>
      <c r="B17" s="90" t="s">
        <v>15</v>
      </c>
      <c r="C17" s="92" t="s">
        <v>19</v>
      </c>
      <c r="D17" s="80">
        <v>0</v>
      </c>
      <c r="E17" s="80">
        <v>0</v>
      </c>
      <c r="F17" s="80">
        <v>0</v>
      </c>
      <c r="G17" s="80">
        <v>350</v>
      </c>
      <c r="H17" s="80">
        <v>433</v>
      </c>
      <c r="I17" s="80">
        <v>625</v>
      </c>
      <c r="J17" s="80">
        <v>1042</v>
      </c>
      <c r="K17" s="80">
        <v>1375</v>
      </c>
      <c r="L17" s="80">
        <v>1767</v>
      </c>
      <c r="M17" s="81" t="str">
        <f t="array" ref="M17">LEFT(B17,SEARCH(" ",B17,SMALL(IF(MID(B17,ROW($1:$20),1)=" ",ROW($1:$20),""),2)))</f>
        <v xml:space="preserve">Pochette cartonnée </v>
      </c>
      <c r="N17" s="81"/>
    </row>
    <row r="18" spans="1:14" ht="60" customHeight="1" x14ac:dyDescent="0.2">
      <c r="A18" s="117"/>
      <c r="B18" s="90" t="s">
        <v>146</v>
      </c>
      <c r="C18" s="92" t="s">
        <v>20</v>
      </c>
      <c r="D18" s="80">
        <v>0</v>
      </c>
      <c r="E18" s="80">
        <v>0</v>
      </c>
      <c r="F18" s="80">
        <v>0</v>
      </c>
      <c r="G18" s="80">
        <v>754</v>
      </c>
      <c r="H18" s="80">
        <v>838</v>
      </c>
      <c r="I18" s="80">
        <v>1058</v>
      </c>
      <c r="J18" s="80">
        <v>1854</v>
      </c>
      <c r="K18" s="80">
        <v>2592</v>
      </c>
      <c r="L18" s="80">
        <v>3967</v>
      </c>
      <c r="M18" s="81" t="str">
        <f t="array" ref="M18">LEFT(B18,SEARCH(" ",B18,SMALL(IF(MID(B18,ROW($1:$20),1)=" ",ROW($1:$20),""),2)))</f>
        <v xml:space="preserve">CD DVD </v>
      </c>
      <c r="N18" s="81"/>
    </row>
    <row r="19" spans="1:14" ht="60" customHeight="1" x14ac:dyDescent="0.2">
      <c r="A19" s="117"/>
      <c r="B19" s="90" t="s">
        <v>147</v>
      </c>
      <c r="C19" s="92" t="s">
        <v>21</v>
      </c>
      <c r="D19" s="80">
        <v>0</v>
      </c>
      <c r="E19" s="80">
        <v>0</v>
      </c>
      <c r="F19" s="80">
        <v>0</v>
      </c>
      <c r="G19" s="80">
        <v>808</v>
      </c>
      <c r="H19" s="80">
        <v>892</v>
      </c>
      <c r="I19" s="80">
        <v>1142</v>
      </c>
      <c r="J19" s="80">
        <v>2073</v>
      </c>
      <c r="K19" s="80">
        <v>2831</v>
      </c>
      <c r="L19" s="80">
        <v>4117</v>
      </c>
      <c r="M19" s="81" t="str">
        <f t="array" ref="M19">LEFT(B19,SEARCH(" ",B19,SMALL(IF(MID(B19,ROW($1:$20),1)=" ",ROW($1:$20),""),2)))</f>
        <v xml:space="preserve">CD DVD </v>
      </c>
      <c r="N19" s="81"/>
    </row>
    <row r="20" spans="1:14" ht="60" customHeight="1" x14ac:dyDescent="0.2">
      <c r="A20" s="117"/>
      <c r="B20" s="90" t="s">
        <v>148</v>
      </c>
      <c r="C20" s="92" t="s">
        <v>22</v>
      </c>
      <c r="D20" s="80">
        <v>0</v>
      </c>
      <c r="E20" s="80">
        <v>0</v>
      </c>
      <c r="F20" s="80">
        <v>0</v>
      </c>
      <c r="G20" s="80">
        <v>848</v>
      </c>
      <c r="H20" s="80">
        <v>932</v>
      </c>
      <c r="I20" s="80">
        <v>1246</v>
      </c>
      <c r="J20" s="80">
        <v>2153</v>
      </c>
      <c r="K20" s="80">
        <v>2920</v>
      </c>
      <c r="L20" s="80">
        <v>4416</v>
      </c>
      <c r="M20" s="81" t="str">
        <f t="array" ref="M20">LEFT(B20,SEARCH(" ",B20,SMALL(IF(MID(B20,ROW($1:$20),1)=" ",ROW($1:$20),""),2)))</f>
        <v xml:space="preserve">CD DVD </v>
      </c>
      <c r="N20" s="81"/>
    </row>
    <row r="21" spans="1:14" ht="60" customHeight="1" x14ac:dyDescent="0.2">
      <c r="A21" s="117"/>
      <c r="B21" s="97" t="s">
        <v>17</v>
      </c>
      <c r="C21" s="92" t="s">
        <v>16</v>
      </c>
      <c r="D21" s="80">
        <v>0</v>
      </c>
      <c r="E21" s="80">
        <v>0</v>
      </c>
      <c r="F21" s="80">
        <v>0</v>
      </c>
      <c r="G21" s="80">
        <v>1058</v>
      </c>
      <c r="H21" s="80">
        <v>1142</v>
      </c>
      <c r="I21" s="80">
        <v>2083</v>
      </c>
      <c r="J21" s="80">
        <v>3821</v>
      </c>
      <c r="K21" s="80">
        <v>5277</v>
      </c>
      <c r="L21" s="80">
        <v>8908</v>
      </c>
      <c r="M21" s="81" t="str">
        <f t="array" ref="M21">LEFT(B21,SEARCH(" ",B21,SMALL(IF(MID(B21,ROW($1:$20),1)=" ",ROW($1:$20),""),2)))</f>
        <v xml:space="preserve">4 CDS </v>
      </c>
      <c r="N21" s="81"/>
    </row>
    <row r="22" spans="1:14" ht="60" customHeight="1" x14ac:dyDescent="0.2">
      <c r="A22" s="117"/>
      <c r="B22" s="90" t="s">
        <v>136</v>
      </c>
      <c r="C22" s="92" t="s">
        <v>90</v>
      </c>
      <c r="D22" s="80">
        <v>0</v>
      </c>
      <c r="E22" s="80">
        <v>0</v>
      </c>
      <c r="F22" s="80">
        <v>0</v>
      </c>
      <c r="G22" s="80">
        <v>233</v>
      </c>
      <c r="H22" s="80">
        <v>300</v>
      </c>
      <c r="I22" s="80">
        <v>350</v>
      </c>
      <c r="J22" s="80">
        <v>617</v>
      </c>
      <c r="K22" s="80">
        <v>833</v>
      </c>
      <c r="L22" s="80">
        <v>1242</v>
      </c>
      <c r="M22" s="81" t="str">
        <f t="array" ref="M22">LEFT(B22,SEARCH(" ",B22,SMALL(IF(MID(B22,ROW($1:$20),1)=" ",ROW($1:$20),""),2)))</f>
        <v xml:space="preserve">CD rondelle </v>
      </c>
      <c r="N22" s="81"/>
    </row>
    <row r="23" spans="1:14" ht="60" customHeight="1" x14ac:dyDescent="0.2">
      <c r="A23" s="117"/>
      <c r="B23" s="83" t="s">
        <v>149</v>
      </c>
      <c r="C23" s="92" t="s">
        <v>18</v>
      </c>
      <c r="D23" s="80">
        <v>0</v>
      </c>
      <c r="E23" s="80">
        <v>0</v>
      </c>
      <c r="F23" s="80">
        <v>0</v>
      </c>
      <c r="G23" s="80">
        <v>233</v>
      </c>
      <c r="H23" s="80">
        <v>267</v>
      </c>
      <c r="I23" s="80">
        <v>342</v>
      </c>
      <c r="J23" s="80">
        <v>533</v>
      </c>
      <c r="K23" s="80">
        <v>723</v>
      </c>
      <c r="L23" s="80">
        <v>1000</v>
      </c>
      <c r="M23" s="81" t="str">
        <f t="array" ref="M23">LEFT(B23,SEARCH(" ",B23,SMALL(IF(MID(B23,ROW($1:$20),1)=" ",ROW($1:$20),""),2)))</f>
        <v xml:space="preserve">SPINDLE CDS </v>
      </c>
      <c r="N23" s="81"/>
    </row>
    <row r="24" spans="1:14" ht="60" customHeight="1" x14ac:dyDescent="0.2">
      <c r="A24" s="117"/>
      <c r="B24" s="90" t="s">
        <v>66</v>
      </c>
      <c r="C24" s="92" t="s">
        <v>67</v>
      </c>
      <c r="D24" s="80">
        <v>0</v>
      </c>
      <c r="E24" s="80">
        <v>0</v>
      </c>
      <c r="F24" s="80">
        <v>0</v>
      </c>
      <c r="G24" s="80">
        <v>267</v>
      </c>
      <c r="H24" s="80">
        <v>333</v>
      </c>
      <c r="I24" s="80">
        <v>458</v>
      </c>
      <c r="J24" s="80">
        <v>848</v>
      </c>
      <c r="K24" s="80">
        <v>1108</v>
      </c>
      <c r="L24" s="80">
        <v>1667</v>
      </c>
      <c r="M24" s="81" t="str">
        <f t="array" ref="M24">LEFT(B24,SEARCH(" ",B24,SMALL(IF(MID(B24,ROW($1:$20),1)=" ",ROW($1:$20),""),2)))</f>
        <v xml:space="preserve">SPINDLE DVDS </v>
      </c>
      <c r="N24" s="81"/>
    </row>
    <row r="25" spans="1:14" ht="60" customHeight="1" x14ac:dyDescent="0.2">
      <c r="A25" s="117"/>
      <c r="B25" s="90" t="s">
        <v>23</v>
      </c>
      <c r="C25" s="92" t="s">
        <v>68</v>
      </c>
      <c r="D25" s="80">
        <v>0</v>
      </c>
      <c r="E25" s="80">
        <v>0</v>
      </c>
      <c r="F25" s="80">
        <v>0</v>
      </c>
      <c r="G25" s="80">
        <v>413</v>
      </c>
      <c r="H25" s="80">
        <v>479</v>
      </c>
      <c r="I25" s="80">
        <v>588</v>
      </c>
      <c r="J25" s="80">
        <v>868</v>
      </c>
      <c r="K25" s="80">
        <v>1142</v>
      </c>
      <c r="L25" s="80">
        <v>1675</v>
      </c>
      <c r="M25" s="81" t="str">
        <f t="array" ref="M25">LEFT(B25,SEARCH(" ",B25,SMALL(IF(MID(B25,ROW($1:$20),1)=" ",ROW($1:$20),""),2)))</f>
        <v xml:space="preserve">SPINDLE DVDS </v>
      </c>
      <c r="N25" s="81"/>
    </row>
    <row r="26" spans="1:14" ht="60" customHeight="1" x14ac:dyDescent="0.2">
      <c r="A26" s="117"/>
      <c r="B26" s="90" t="s">
        <v>150</v>
      </c>
      <c r="C26" s="92" t="s">
        <v>71</v>
      </c>
      <c r="D26" s="80">
        <v>0</v>
      </c>
      <c r="E26" s="80">
        <v>0</v>
      </c>
      <c r="F26" s="80">
        <v>0</v>
      </c>
      <c r="G26" s="80">
        <v>621</v>
      </c>
      <c r="H26" s="80">
        <v>704</v>
      </c>
      <c r="I26" s="80">
        <v>850</v>
      </c>
      <c r="J26" s="80">
        <v>1558.3333333333335</v>
      </c>
      <c r="K26" s="80">
        <v>2141.666666666667</v>
      </c>
      <c r="L26" s="80">
        <v>3241.666666666667</v>
      </c>
      <c r="M26" s="81" t="str">
        <f t="array" ref="M26">LEFT(B26,SEARCH(" ",B26,SMALL(IF(MID(B26,ROW($1:$20),1)=" ",ROW($1:$20),""),2)))</f>
        <v xml:space="preserve">Double CD </v>
      </c>
      <c r="N26" s="81"/>
    </row>
    <row r="27" spans="1:14" ht="60" customHeight="1" x14ac:dyDescent="0.2">
      <c r="A27" s="117"/>
      <c r="B27" s="90" t="s">
        <v>151</v>
      </c>
      <c r="C27" s="92" t="s">
        <v>70</v>
      </c>
      <c r="D27" s="80">
        <v>0</v>
      </c>
      <c r="E27" s="80">
        <v>0</v>
      </c>
      <c r="F27" s="80">
        <v>0</v>
      </c>
      <c r="G27" s="80">
        <v>683</v>
      </c>
      <c r="H27" s="80">
        <v>783</v>
      </c>
      <c r="I27" s="80">
        <v>983.33333333333337</v>
      </c>
      <c r="J27" s="80">
        <v>1679.1666666666667</v>
      </c>
      <c r="K27" s="80">
        <v>2283.3333333333335</v>
      </c>
      <c r="L27" s="80">
        <v>3466.666666666667</v>
      </c>
      <c r="M27" s="81" t="str">
        <f t="array" ref="M27">LEFT(B27,SEARCH(" ",B27,SMALL(IF(MID(B27,ROW($1:$20),1)=" ",ROW($1:$20),""),2)))</f>
        <v xml:space="preserve">Double CD </v>
      </c>
      <c r="N27" s="81"/>
    </row>
    <row r="28" spans="1:14" ht="60" customHeight="1" x14ac:dyDescent="0.2">
      <c r="A28" s="117"/>
      <c r="B28" s="90" t="s">
        <v>152</v>
      </c>
      <c r="C28" s="92" t="s">
        <v>69</v>
      </c>
      <c r="D28" s="80">
        <v>0</v>
      </c>
      <c r="E28" s="80">
        <v>0</v>
      </c>
      <c r="F28" s="80">
        <v>0</v>
      </c>
      <c r="G28" s="80">
        <v>800</v>
      </c>
      <c r="H28" s="80">
        <v>900</v>
      </c>
      <c r="I28" s="80">
        <v>1086.6666666666667</v>
      </c>
      <c r="J28" s="80">
        <v>1858.3333333333335</v>
      </c>
      <c r="K28" s="80">
        <v>2558.3333333333335</v>
      </c>
      <c r="L28" s="80">
        <v>3783.3333333333335</v>
      </c>
      <c r="M28" s="81" t="str">
        <f t="array" ref="M28">LEFT(B28,SEARCH(" ",B28,SMALL(IF(MID(B28,ROW($1:$20),1)=" ",ROW($1:$20),""),2)))</f>
        <v xml:space="preserve">Double CD </v>
      </c>
      <c r="N28" s="81"/>
    </row>
    <row r="29" spans="1:14" ht="60" customHeight="1" x14ac:dyDescent="0.2">
      <c r="A29" s="117"/>
      <c r="B29" s="90" t="s">
        <v>24</v>
      </c>
      <c r="C29" s="92" t="s">
        <v>72</v>
      </c>
      <c r="D29" s="80">
        <v>0</v>
      </c>
      <c r="E29" s="80">
        <v>0</v>
      </c>
      <c r="F29" s="80">
        <v>0</v>
      </c>
      <c r="G29" s="80">
        <v>400</v>
      </c>
      <c r="H29" s="80">
        <v>449</v>
      </c>
      <c r="I29" s="80">
        <v>600</v>
      </c>
      <c r="J29" s="80">
        <v>1083.3333333333335</v>
      </c>
      <c r="K29" s="80">
        <v>1385.8333333333335</v>
      </c>
      <c r="L29" s="80">
        <v>2096.666666666667</v>
      </c>
      <c r="M29" s="81" t="str">
        <f t="array" ref="M29">LEFT(B29,SEARCH(" ",B29,SMALL(IF(MID(B29,ROW($1:$20),1)=" ",ROW($1:$20),""),2)))</f>
        <v xml:space="preserve">CD Slimbox </v>
      </c>
      <c r="N29" s="81"/>
    </row>
    <row r="30" spans="1:14" ht="60" customHeight="1" x14ac:dyDescent="0.2">
      <c r="A30" s="117"/>
      <c r="B30" s="90" t="s">
        <v>153</v>
      </c>
      <c r="C30" s="92" t="s">
        <v>73</v>
      </c>
      <c r="D30" s="80">
        <v>0</v>
      </c>
      <c r="E30" s="80">
        <v>0</v>
      </c>
      <c r="F30" s="80">
        <v>0</v>
      </c>
      <c r="G30" s="80">
        <v>391</v>
      </c>
      <c r="H30" s="80">
        <v>474</v>
      </c>
      <c r="I30" s="80">
        <v>630</v>
      </c>
      <c r="J30" s="80">
        <v>1046.6666666666667</v>
      </c>
      <c r="K30" s="80">
        <v>1433.3333333333335</v>
      </c>
      <c r="L30" s="80">
        <v>2146.666666666667</v>
      </c>
      <c r="M30" s="81" t="str">
        <f t="array" ref="M30">LEFT(B30,SEARCH(" ",B30,SMALL(IF(MID(B30,ROW($1:$20),1)=" ",ROW($1:$20),""),2)))</f>
        <v xml:space="preserve">CD Slimbox </v>
      </c>
      <c r="N30" s="81"/>
    </row>
    <row r="31" spans="1:14" ht="60" customHeight="1" x14ac:dyDescent="0.2">
      <c r="A31" s="117"/>
      <c r="B31" s="90" t="s">
        <v>154</v>
      </c>
      <c r="C31" s="92" t="s">
        <v>74</v>
      </c>
      <c r="D31" s="80">
        <v>0</v>
      </c>
      <c r="E31" s="80">
        <v>0</v>
      </c>
      <c r="F31" s="80">
        <v>0</v>
      </c>
      <c r="G31" s="80">
        <v>425</v>
      </c>
      <c r="H31" s="80">
        <v>508</v>
      </c>
      <c r="I31" s="80">
        <v>698.33333333333337</v>
      </c>
      <c r="J31" s="80">
        <v>1106.6666666666667</v>
      </c>
      <c r="K31" s="80">
        <v>1535</v>
      </c>
      <c r="L31" s="80">
        <v>2212.5</v>
      </c>
      <c r="M31" s="81" t="str">
        <f t="array" ref="M31">LEFT(B31,SEARCH(" ",B31,SMALL(IF(MID(B31,ROW($1:$20),1)=" ",ROW($1:$20),""),2)))</f>
        <v xml:space="preserve">CD Slimbox </v>
      </c>
      <c r="N31" s="81"/>
    </row>
    <row r="32" spans="1:14" ht="60" customHeight="1" x14ac:dyDescent="0.2">
      <c r="A32" s="117"/>
      <c r="B32" s="90" t="s">
        <v>155</v>
      </c>
      <c r="C32" s="92" t="s">
        <v>25</v>
      </c>
      <c r="D32" s="80">
        <v>0</v>
      </c>
      <c r="E32" s="80">
        <v>0</v>
      </c>
      <c r="F32" s="80">
        <v>0</v>
      </c>
      <c r="G32" s="80">
        <v>550</v>
      </c>
      <c r="H32" s="80">
        <v>575</v>
      </c>
      <c r="I32" s="80">
        <v>725</v>
      </c>
      <c r="J32" s="80">
        <v>1208.3333333333335</v>
      </c>
      <c r="K32" s="80">
        <v>1535.8333333333335</v>
      </c>
      <c r="L32" s="80">
        <v>2375</v>
      </c>
      <c r="M32" s="81" t="str">
        <f t="array" ref="M32">LEFT(B32,SEARCH(" ",B32,SMALL(IF(MID(B32,ROW($1:$20),1)=" ",ROW($1:$20),""),2)))</f>
        <v xml:space="preserve">Digipack 4 </v>
      </c>
      <c r="N32" s="81"/>
    </row>
    <row r="33" spans="1:14" ht="60" customHeight="1" x14ac:dyDescent="0.2">
      <c r="A33" s="117"/>
      <c r="B33" s="90" t="s">
        <v>156</v>
      </c>
      <c r="C33" s="92" t="s">
        <v>49</v>
      </c>
      <c r="D33" s="80">
        <v>0</v>
      </c>
      <c r="E33" s="80">
        <v>0</v>
      </c>
      <c r="F33" s="80">
        <v>0</v>
      </c>
      <c r="G33" s="80">
        <v>633</v>
      </c>
      <c r="H33" s="80">
        <v>683</v>
      </c>
      <c r="I33" s="80">
        <v>925</v>
      </c>
      <c r="J33" s="80">
        <v>1500.8333333333335</v>
      </c>
      <c r="K33" s="80">
        <v>1948.3333333333335</v>
      </c>
      <c r="L33" s="80">
        <v>2908.3333333333335</v>
      </c>
      <c r="M33" s="81" t="str">
        <f t="array" ref="M33">LEFT(B33,SEARCH(" ",B33,SMALL(IF(MID(B33,ROW($1:$20),1)=" ",ROW($1:$20),""),2)))</f>
        <v xml:space="preserve">Digipack 4 </v>
      </c>
      <c r="N33" s="81"/>
    </row>
    <row r="34" spans="1:14" ht="60" customHeight="1" x14ac:dyDescent="0.2">
      <c r="A34" s="117"/>
      <c r="B34" s="90" t="s">
        <v>157</v>
      </c>
      <c r="C34" s="92" t="s">
        <v>50</v>
      </c>
      <c r="D34" s="80">
        <v>0</v>
      </c>
      <c r="E34" s="80">
        <v>0</v>
      </c>
      <c r="F34" s="80">
        <v>0</v>
      </c>
      <c r="G34" s="80">
        <v>658</v>
      </c>
      <c r="H34" s="80">
        <v>774</v>
      </c>
      <c r="I34" s="80">
        <v>950</v>
      </c>
      <c r="J34" s="80">
        <v>1566.6666666666667</v>
      </c>
      <c r="K34" s="80">
        <v>2050</v>
      </c>
      <c r="L34" s="80">
        <v>3125</v>
      </c>
      <c r="M34" s="81" t="str">
        <f t="array" ref="M34">LEFT(B34,SEARCH(" ",B34,SMALL(IF(MID(B34,ROW($1:$20),1)=" ",ROW($1:$20),""),2)))</f>
        <v xml:space="preserve">Digipack 4 </v>
      </c>
      <c r="N34" s="81"/>
    </row>
    <row r="35" spans="1:14" ht="60" customHeight="1" x14ac:dyDescent="0.2">
      <c r="A35" s="117"/>
      <c r="B35" s="90" t="s">
        <v>158</v>
      </c>
      <c r="C35" s="92" t="s">
        <v>51</v>
      </c>
      <c r="D35" s="80">
        <v>0</v>
      </c>
      <c r="E35" s="80">
        <v>0</v>
      </c>
      <c r="F35" s="80">
        <v>0</v>
      </c>
      <c r="G35" s="80">
        <v>742</v>
      </c>
      <c r="H35" s="80">
        <v>825</v>
      </c>
      <c r="I35" s="80">
        <v>1041.6666666666667</v>
      </c>
      <c r="J35" s="80">
        <v>1675</v>
      </c>
      <c r="K35" s="80">
        <v>2190.8333333333335</v>
      </c>
      <c r="L35" s="80">
        <v>3323.3333333333335</v>
      </c>
      <c r="M35" s="81" t="str">
        <f t="array" ref="M35">LEFT(B35,SEARCH(" ",B35,SMALL(IF(MID(B35,ROW($1:$20),1)=" ",ROW($1:$20),""),2)))</f>
        <v xml:space="preserve">Digipack 4 </v>
      </c>
      <c r="N35" s="81"/>
    </row>
    <row r="36" spans="1:14" ht="60" customHeight="1" x14ac:dyDescent="0.2">
      <c r="A36" s="117"/>
      <c r="B36" s="90" t="s">
        <v>159</v>
      </c>
      <c r="C36" s="92" t="s">
        <v>52</v>
      </c>
      <c r="D36" s="80">
        <v>0</v>
      </c>
      <c r="E36" s="80">
        <v>0</v>
      </c>
      <c r="F36" s="80">
        <v>0</v>
      </c>
      <c r="G36" s="80">
        <v>575</v>
      </c>
      <c r="H36" s="80">
        <v>625</v>
      </c>
      <c r="I36" s="80">
        <v>866.66666666666674</v>
      </c>
      <c r="J36" s="80">
        <v>1429.1666666666667</v>
      </c>
      <c r="K36" s="80">
        <v>1804.1666666666667</v>
      </c>
      <c r="L36" s="80">
        <v>2720</v>
      </c>
      <c r="M36" s="81" t="str">
        <f t="array" ref="M36">LEFT(B36,SEARCH(" ",B36,SMALL(IF(MID(B36,ROW($1:$20),1)=" ",ROW($1:$20),""),2)))</f>
        <v xml:space="preserve">Digipack 4 </v>
      </c>
      <c r="N36" s="81"/>
    </row>
    <row r="37" spans="1:14" ht="60" customHeight="1" x14ac:dyDescent="0.2">
      <c r="A37" s="117"/>
      <c r="B37" s="90" t="s">
        <v>160</v>
      </c>
      <c r="C37" s="92" t="s">
        <v>53</v>
      </c>
      <c r="D37" s="80">
        <v>0</v>
      </c>
      <c r="E37" s="80">
        <v>0</v>
      </c>
      <c r="F37" s="80">
        <v>0</v>
      </c>
      <c r="G37" s="80">
        <v>592</v>
      </c>
      <c r="H37" s="80">
        <v>638</v>
      </c>
      <c r="I37" s="80">
        <v>900</v>
      </c>
      <c r="J37" s="80">
        <v>1454.1666666666667</v>
      </c>
      <c r="K37" s="80">
        <v>1825</v>
      </c>
      <c r="L37" s="80">
        <v>2758.3333333333335</v>
      </c>
      <c r="M37" s="81" t="str">
        <f t="array" ref="M37">LEFT(B37,SEARCH(" ",B37,SMALL(IF(MID(B37,ROW($1:$20),1)=" ",ROW($1:$20),""),2)))</f>
        <v xml:space="preserve">Digipack 4 </v>
      </c>
      <c r="N37" s="81"/>
    </row>
    <row r="38" spans="1:14" ht="60" customHeight="1" x14ac:dyDescent="0.2">
      <c r="A38" s="117"/>
      <c r="B38" s="90" t="s">
        <v>161</v>
      </c>
      <c r="C38" s="92" t="s">
        <v>58</v>
      </c>
      <c r="D38" s="80">
        <v>0</v>
      </c>
      <c r="E38" s="80">
        <v>0</v>
      </c>
      <c r="F38" s="80">
        <v>0</v>
      </c>
      <c r="G38" s="80">
        <v>612</v>
      </c>
      <c r="H38" s="80">
        <v>667</v>
      </c>
      <c r="I38" s="80">
        <v>941.66666666666674</v>
      </c>
      <c r="J38" s="80">
        <v>1333.3333333333335</v>
      </c>
      <c r="K38" s="80">
        <v>2083.3333333333335</v>
      </c>
      <c r="L38" s="80">
        <v>3000</v>
      </c>
      <c r="M38" s="81" t="str">
        <f t="array" ref="M38">LEFT(B38,SEARCH(" ",B38,SMALL(IF(MID(B38,ROW($1:$20),1)=" ",ROW($1:$20),""),2)))</f>
        <v xml:space="preserve">Digipack 6 </v>
      </c>
      <c r="N38" s="81"/>
    </row>
    <row r="39" spans="1:14" ht="60" customHeight="1" x14ac:dyDescent="0.2">
      <c r="A39" s="117"/>
      <c r="B39" s="90" t="s">
        <v>162</v>
      </c>
      <c r="C39" s="92" t="s">
        <v>59</v>
      </c>
      <c r="D39" s="80">
        <v>0</v>
      </c>
      <c r="E39" s="80">
        <v>0</v>
      </c>
      <c r="F39" s="80">
        <v>0</v>
      </c>
      <c r="G39" s="80">
        <v>667</v>
      </c>
      <c r="H39" s="80">
        <v>717</v>
      </c>
      <c r="I39" s="80">
        <v>1058.3333333333335</v>
      </c>
      <c r="J39" s="80">
        <v>1625</v>
      </c>
      <c r="K39" s="80">
        <v>2208.3333333333335</v>
      </c>
      <c r="L39" s="80">
        <v>3250</v>
      </c>
      <c r="M39" s="81" t="str">
        <f t="array" ref="M39">LEFT(B39,SEARCH(" ",B39,SMALL(IF(MID(B39,ROW($1:$20),1)=" ",ROW($1:$20),""),2)))</f>
        <v xml:space="preserve">Digipack 6 </v>
      </c>
      <c r="N39" s="81"/>
    </row>
    <row r="40" spans="1:14" ht="60" customHeight="1" x14ac:dyDescent="0.2">
      <c r="A40" s="117"/>
      <c r="B40" s="90" t="s">
        <v>163</v>
      </c>
      <c r="C40" s="92" t="s">
        <v>60</v>
      </c>
      <c r="D40" s="80">
        <v>0</v>
      </c>
      <c r="E40" s="80">
        <v>0</v>
      </c>
      <c r="F40" s="80">
        <v>0</v>
      </c>
      <c r="G40" s="80">
        <v>725</v>
      </c>
      <c r="H40" s="80">
        <v>792</v>
      </c>
      <c r="I40" s="80">
        <v>1145.8333333333335</v>
      </c>
      <c r="J40" s="80">
        <v>1875</v>
      </c>
      <c r="K40" s="80">
        <v>2566.666666666667</v>
      </c>
      <c r="L40" s="80">
        <v>3600</v>
      </c>
      <c r="M40" s="81" t="str">
        <f t="array" ref="M40">LEFT(B40,SEARCH(" ",B40,SMALL(IF(MID(B40,ROW($1:$20),1)=" ",ROW($1:$20),""),2)))</f>
        <v xml:space="preserve">Digipack 6 </v>
      </c>
      <c r="N40" s="81"/>
    </row>
    <row r="41" spans="1:14" ht="60" customHeight="1" x14ac:dyDescent="0.2">
      <c r="A41" s="117"/>
      <c r="B41" s="90" t="s">
        <v>164</v>
      </c>
      <c r="C41" s="92" t="s">
        <v>61</v>
      </c>
      <c r="D41" s="80">
        <v>0</v>
      </c>
      <c r="E41" s="80">
        <v>0</v>
      </c>
      <c r="F41" s="80">
        <v>0</v>
      </c>
      <c r="G41" s="80">
        <v>792</v>
      </c>
      <c r="H41" s="80">
        <v>867</v>
      </c>
      <c r="I41" s="80">
        <v>1166.6666666666667</v>
      </c>
      <c r="J41" s="80">
        <v>1833.3333333333335</v>
      </c>
      <c r="K41" s="80">
        <v>2713.3333333333335</v>
      </c>
      <c r="L41" s="80">
        <v>3750</v>
      </c>
      <c r="M41" s="81" t="str">
        <f t="array" ref="M41">LEFT(B41,SEARCH(" ",B41,SMALL(IF(MID(B41,ROW($1:$20),1)=" ",ROW($1:$20),""),2)))</f>
        <v xml:space="preserve">Digipack 6 </v>
      </c>
      <c r="N41" s="81"/>
    </row>
    <row r="42" spans="1:14" ht="60" customHeight="1" x14ac:dyDescent="0.2">
      <c r="A42" s="117"/>
      <c r="B42" s="90" t="s">
        <v>165</v>
      </c>
      <c r="C42" s="92" t="s">
        <v>62</v>
      </c>
      <c r="D42" s="80">
        <v>0</v>
      </c>
      <c r="E42" s="80">
        <v>0</v>
      </c>
      <c r="F42" s="80">
        <v>0</v>
      </c>
      <c r="G42" s="80">
        <v>483</v>
      </c>
      <c r="H42" s="80">
        <v>517</v>
      </c>
      <c r="I42" s="80">
        <v>683.33333333333337</v>
      </c>
      <c r="J42" s="80">
        <v>1083.3333333333335</v>
      </c>
      <c r="K42" s="80">
        <v>1685</v>
      </c>
      <c r="L42" s="80">
        <v>2416.666666666667</v>
      </c>
      <c r="M42" s="81" t="str">
        <f t="array" ref="M42">LEFT(B42,SEARCH(" ",B42,SMALL(IF(MID(B42,ROW($1:$20),1)=" ",ROW($1:$20),""),2)))</f>
        <v xml:space="preserve">Digifile 4 </v>
      </c>
      <c r="N42" s="81"/>
    </row>
    <row r="43" spans="1:14" ht="60" customHeight="1" x14ac:dyDescent="0.2">
      <c r="A43" s="117"/>
      <c r="B43" s="90" t="s">
        <v>166</v>
      </c>
      <c r="C43" s="92" t="s">
        <v>63</v>
      </c>
      <c r="D43" s="80">
        <v>0</v>
      </c>
      <c r="E43" s="80">
        <v>0</v>
      </c>
      <c r="F43" s="80">
        <v>0</v>
      </c>
      <c r="G43" s="80">
        <v>550</v>
      </c>
      <c r="H43" s="80">
        <v>571</v>
      </c>
      <c r="I43" s="80">
        <v>783.33333333333337</v>
      </c>
      <c r="J43" s="80">
        <v>1333.3333333333335</v>
      </c>
      <c r="K43" s="80">
        <v>1933.3333333333335</v>
      </c>
      <c r="L43" s="80">
        <v>2495.8333333333335</v>
      </c>
      <c r="M43" s="81" t="str">
        <f t="array" ref="M43">LEFT(B43,SEARCH(" ",B43,SMALL(IF(MID(B43,ROW($1:$20),1)=" ",ROW($1:$20),""),2)))</f>
        <v xml:space="preserve">Digifile 4 </v>
      </c>
      <c r="N43" s="81"/>
    </row>
    <row r="44" spans="1:14" ht="60" customHeight="1" x14ac:dyDescent="0.2">
      <c r="A44" s="117"/>
      <c r="B44" s="90" t="s">
        <v>167</v>
      </c>
      <c r="C44" s="92" t="s">
        <v>64</v>
      </c>
      <c r="D44" s="80">
        <v>0</v>
      </c>
      <c r="E44" s="80">
        <v>0</v>
      </c>
      <c r="F44" s="80">
        <v>0</v>
      </c>
      <c r="G44" s="80">
        <v>640</v>
      </c>
      <c r="H44" s="80">
        <v>723</v>
      </c>
      <c r="I44" s="80">
        <v>1048.3333333333335</v>
      </c>
      <c r="J44" s="80">
        <v>1517.5</v>
      </c>
      <c r="K44" s="80">
        <v>2141.666666666667</v>
      </c>
      <c r="L44" s="80">
        <v>3058.3333333333335</v>
      </c>
      <c r="M44" s="81" t="str">
        <f t="array" ref="M44">LEFT(B44,SEARCH(" ",B44,SMALL(IF(MID(B44,ROW($1:$20),1)=" ",ROW($1:$20),""),2)))</f>
        <v xml:space="preserve">Digifile 4 </v>
      </c>
      <c r="N44" s="81"/>
    </row>
    <row r="45" spans="1:14" ht="60" customHeight="1" thickBot="1" x14ac:dyDescent="0.25">
      <c r="A45" s="118"/>
      <c r="B45" s="90" t="s">
        <v>168</v>
      </c>
      <c r="C45" s="92" t="s">
        <v>65</v>
      </c>
      <c r="D45" s="80">
        <v>0</v>
      </c>
      <c r="E45" s="80">
        <v>0</v>
      </c>
      <c r="F45" s="80">
        <v>0</v>
      </c>
      <c r="G45" s="80">
        <v>675</v>
      </c>
      <c r="H45" s="80">
        <v>758</v>
      </c>
      <c r="I45" s="80">
        <v>1075</v>
      </c>
      <c r="J45" s="80">
        <v>1529.1666666666667</v>
      </c>
      <c r="K45" s="80">
        <v>2183.3333333333335</v>
      </c>
      <c r="L45" s="80">
        <v>3111.666666666667</v>
      </c>
      <c r="M45" s="81" t="str">
        <f t="array" ref="M45">LEFT(B45,SEARCH(" ",B45,SMALL(IF(MID(B45,ROW($1:$20),1)=" ",ROW($1:$20),""),2)))</f>
        <v xml:space="preserve">Digifile 4 </v>
      </c>
      <c r="N45" s="81"/>
    </row>
    <row r="46" spans="1:14" ht="60" customHeight="1" x14ac:dyDescent="0.2">
      <c r="A46" s="119"/>
      <c r="B46" s="100" t="s">
        <v>26</v>
      </c>
      <c r="C46" s="92" t="s">
        <v>96</v>
      </c>
      <c r="D46" s="80">
        <v>0</v>
      </c>
      <c r="E46" s="80">
        <v>0</v>
      </c>
      <c r="F46" s="80">
        <v>0</v>
      </c>
      <c r="G46" s="80">
        <v>575</v>
      </c>
      <c r="H46" s="80">
        <v>658</v>
      </c>
      <c r="I46" s="80">
        <v>891.66666666666674</v>
      </c>
      <c r="J46" s="80">
        <v>1679.1666666666667</v>
      </c>
      <c r="K46" s="80">
        <v>2290</v>
      </c>
      <c r="L46" s="80">
        <v>3283.3333333333335</v>
      </c>
      <c r="M46" s="81" t="str">
        <f t="array" ref="M46">LEFT(B46,SEARCH(" ",B46,SMALL(IF(MID(B46,ROW($1:$20),1)=" ",ROW($1:$20),""),2)))</f>
        <v xml:space="preserve">Digifile 4 </v>
      </c>
      <c r="N46" s="81"/>
    </row>
    <row r="47" spans="1:14" ht="60" customHeight="1" x14ac:dyDescent="0.2">
      <c r="A47" s="120"/>
      <c r="B47" s="100" t="s">
        <v>54</v>
      </c>
      <c r="C47" s="92" t="s">
        <v>57</v>
      </c>
      <c r="D47" s="80">
        <v>0</v>
      </c>
      <c r="E47" s="80">
        <v>0</v>
      </c>
      <c r="F47" s="80">
        <v>0</v>
      </c>
      <c r="G47" s="80">
        <v>492</v>
      </c>
      <c r="H47" s="80">
        <v>707</v>
      </c>
      <c r="I47" s="80">
        <v>825</v>
      </c>
      <c r="J47" s="80">
        <v>1333</v>
      </c>
      <c r="K47" s="80">
        <v>1458.3333333333335</v>
      </c>
      <c r="L47" s="80">
        <v>2049.166666666667</v>
      </c>
      <c r="M47" s="81" t="str">
        <f t="array" ref="M47">LEFT(B47,SEARCH(" ",B47,SMALL(IF(MID(B47,ROW($1:$20),1)=" ",ROW($1:$20),""),2)))</f>
        <v xml:space="preserve">Digifile 3 </v>
      </c>
      <c r="N47" s="81"/>
    </row>
    <row r="48" spans="1:14" ht="60" customHeight="1" x14ac:dyDescent="0.2">
      <c r="A48" s="120"/>
      <c r="B48" s="100" t="s">
        <v>55</v>
      </c>
      <c r="C48" s="92" t="s">
        <v>97</v>
      </c>
      <c r="D48" s="80">
        <v>0</v>
      </c>
      <c r="E48" s="80">
        <v>0</v>
      </c>
      <c r="F48" s="80">
        <v>0</v>
      </c>
      <c r="G48" s="80">
        <v>575</v>
      </c>
      <c r="H48" s="80">
        <v>825</v>
      </c>
      <c r="I48" s="80">
        <v>933.33333333333337</v>
      </c>
      <c r="J48" s="80">
        <v>1541.6666666666667</v>
      </c>
      <c r="K48" s="80">
        <v>1641.6666666666667</v>
      </c>
      <c r="L48" s="80">
        <v>2191.666666666667</v>
      </c>
      <c r="M48" s="81" t="str">
        <f t="array" ref="M48">LEFT(B48,SEARCH(" ",B48,SMALL(IF(MID(B48,ROW($1:$20),1)=" ",ROW($1:$20),""),2)))</f>
        <v xml:space="preserve">Digifile 3 </v>
      </c>
      <c r="N48" s="81"/>
    </row>
    <row r="49" spans="1:14" ht="60" customHeight="1" x14ac:dyDescent="0.2">
      <c r="A49" s="120"/>
      <c r="B49" s="100" t="s">
        <v>56</v>
      </c>
      <c r="C49" s="92" t="s">
        <v>98</v>
      </c>
      <c r="D49" s="80">
        <v>0</v>
      </c>
      <c r="E49" s="80">
        <v>0</v>
      </c>
      <c r="F49" s="80">
        <v>0</v>
      </c>
      <c r="G49" s="80">
        <v>605</v>
      </c>
      <c r="H49" s="80">
        <v>623</v>
      </c>
      <c r="I49" s="80">
        <v>959.16666666666674</v>
      </c>
      <c r="J49" s="80">
        <v>1472.5</v>
      </c>
      <c r="K49" s="80">
        <v>1890</v>
      </c>
      <c r="L49" s="80">
        <v>2775</v>
      </c>
      <c r="M49" s="81" t="str">
        <f t="array" ref="M49">LEFT(B49,SEARCH(" ",B49,SMALL(IF(MID(B49,ROW($1:$20),1)=" ",ROW($1:$20),""),2)))</f>
        <v xml:space="preserve">Digifile 03 </v>
      </c>
      <c r="N49" s="81"/>
    </row>
    <row r="50" spans="1:14" ht="60" customHeight="1" x14ac:dyDescent="0.2">
      <c r="A50" s="120"/>
      <c r="B50" s="100" t="s">
        <v>99</v>
      </c>
      <c r="C50" s="92" t="s">
        <v>122</v>
      </c>
      <c r="D50" s="80">
        <v>0</v>
      </c>
      <c r="E50" s="80">
        <v>0</v>
      </c>
      <c r="F50" s="80">
        <v>0</v>
      </c>
      <c r="G50" s="80">
        <v>610</v>
      </c>
      <c r="H50" s="80">
        <v>629</v>
      </c>
      <c r="I50" s="80">
        <v>969.16666666666674</v>
      </c>
      <c r="J50" s="80">
        <v>1490</v>
      </c>
      <c r="K50" s="80">
        <v>1916.6666666666667</v>
      </c>
      <c r="L50" s="80">
        <v>2791.666666666667</v>
      </c>
      <c r="M50" s="81" t="str">
        <f t="array" ref="M50">LEFT(B50,SEARCH(" ",B50,SMALL(IF(MID(B50,ROW($1:$20),1)=" ",ROW($1:$20),""),2)))</f>
        <v xml:space="preserve">Digifile 03 </v>
      </c>
      <c r="N50" s="81"/>
    </row>
    <row r="51" spans="1:14" ht="60" customHeight="1" x14ac:dyDescent="0.2">
      <c r="A51" s="120"/>
      <c r="B51" s="100" t="s">
        <v>123</v>
      </c>
      <c r="C51" s="92" t="s">
        <v>124</v>
      </c>
      <c r="D51" s="80">
        <v>0</v>
      </c>
      <c r="E51" s="80">
        <v>0</v>
      </c>
      <c r="F51" s="80">
        <v>0</v>
      </c>
      <c r="G51" s="80">
        <v>623</v>
      </c>
      <c r="H51" s="80">
        <v>643</v>
      </c>
      <c r="I51" s="80">
        <v>994.16666666666674</v>
      </c>
      <c r="J51" s="80">
        <v>1534.1666666666667</v>
      </c>
      <c r="K51" s="80">
        <v>2040</v>
      </c>
      <c r="L51" s="80">
        <v>2940</v>
      </c>
      <c r="M51" s="81" t="str">
        <f t="array" ref="M51">LEFT(B51,SEARCH(" ",B51,SMALL(IF(MID(B51,ROW($1:$20),1)=" ",ROW($1:$20),""),2)))</f>
        <v xml:space="preserve">Digifile 03 </v>
      </c>
      <c r="N51" s="81"/>
    </row>
    <row r="52" spans="1:14" ht="60" customHeight="1" x14ac:dyDescent="0.2">
      <c r="A52" s="120"/>
      <c r="B52" s="100" t="s">
        <v>125</v>
      </c>
      <c r="C52" s="92" t="s">
        <v>126</v>
      </c>
      <c r="D52" s="80">
        <v>0</v>
      </c>
      <c r="E52" s="80">
        <v>0</v>
      </c>
      <c r="F52" s="80">
        <v>0</v>
      </c>
      <c r="G52" s="80">
        <v>638</v>
      </c>
      <c r="H52" s="80">
        <v>657</v>
      </c>
      <c r="I52" s="80">
        <v>1020</v>
      </c>
      <c r="J52" s="80">
        <v>1575</v>
      </c>
      <c r="K52" s="80">
        <v>2112.5</v>
      </c>
      <c r="L52" s="80">
        <v>2985</v>
      </c>
      <c r="M52" s="81" t="str">
        <f t="array" ref="M52">LEFT(B52,SEARCH(" ",B52,SMALL(IF(MID(B52,ROW($1:$20),1)=" ",ROW($1:$20),""),2)))</f>
        <v xml:space="preserve">Digifile 03 </v>
      </c>
      <c r="N52" s="81"/>
    </row>
    <row r="53" spans="1:14" ht="60" customHeight="1" x14ac:dyDescent="0.2">
      <c r="A53" s="120"/>
      <c r="B53" s="100" t="s">
        <v>117</v>
      </c>
      <c r="C53" s="92" t="s">
        <v>127</v>
      </c>
      <c r="D53" s="80">
        <v>0</v>
      </c>
      <c r="E53" s="80">
        <v>0</v>
      </c>
      <c r="F53" s="80">
        <v>0</v>
      </c>
      <c r="G53" s="80">
        <v>668</v>
      </c>
      <c r="H53" s="80">
        <v>688</v>
      </c>
      <c r="I53" s="80">
        <v>1076.6666666666667</v>
      </c>
      <c r="J53" s="80">
        <v>1688.3333333333335</v>
      </c>
      <c r="K53" s="80">
        <v>2253.3333333333335</v>
      </c>
      <c r="L53" s="80">
        <v>3175</v>
      </c>
      <c r="M53" s="81" t="str">
        <f t="array" ref="M53">LEFT(B53,SEARCH(" ",B53,SMALL(IF(MID(B53,ROW($1:$20),1)=" ",ROW($1:$20),""),2)))</f>
        <v xml:space="preserve">Digifile 03 </v>
      </c>
      <c r="N53" s="81"/>
    </row>
    <row r="54" spans="1:14" ht="60" customHeight="1" x14ac:dyDescent="0.2">
      <c r="A54" s="120"/>
      <c r="B54" s="100" t="s">
        <v>27</v>
      </c>
      <c r="C54" s="100" t="s">
        <v>107</v>
      </c>
      <c r="D54" s="80">
        <v>0</v>
      </c>
      <c r="E54" s="80">
        <v>0</v>
      </c>
      <c r="F54" s="80">
        <v>0</v>
      </c>
      <c r="G54" s="80">
        <v>550</v>
      </c>
      <c r="H54" s="80">
        <v>671</v>
      </c>
      <c r="I54" s="80">
        <v>832.5</v>
      </c>
      <c r="J54" s="80">
        <v>1125</v>
      </c>
      <c r="K54" s="80">
        <v>1458.3333333333335</v>
      </c>
      <c r="L54" s="80">
        <v>2000</v>
      </c>
      <c r="M54" s="81" t="str">
        <f t="array" ref="M54">LEFT(B54,SEARCH(" ",B54,SMALL(IF(MID(B54,ROW($1:$20),1)=" ",ROW($1:$20),""),2)))</f>
        <v xml:space="preserve">Digisleeve 2 </v>
      </c>
      <c r="N54" s="81"/>
    </row>
    <row r="55" spans="1:14" ht="60" customHeight="1" thickBot="1" x14ac:dyDescent="0.25">
      <c r="A55" s="121"/>
      <c r="B55" s="100" t="s">
        <v>28</v>
      </c>
      <c r="C55" s="100" t="s">
        <v>108</v>
      </c>
      <c r="D55" s="80">
        <v>0</v>
      </c>
      <c r="E55" s="80">
        <v>0</v>
      </c>
      <c r="F55" s="80">
        <v>0</v>
      </c>
      <c r="G55" s="80">
        <v>588</v>
      </c>
      <c r="H55" s="80">
        <v>621</v>
      </c>
      <c r="I55" s="80">
        <v>922.5</v>
      </c>
      <c r="J55" s="80">
        <v>1393.3333333333335</v>
      </c>
      <c r="K55" s="80">
        <v>2476.666666666667</v>
      </c>
      <c r="L55" s="80">
        <v>4022.5</v>
      </c>
      <c r="M55" s="81" t="str">
        <f t="array" ref="M55">LEFT(B55,SEARCH(" ",B55,SMALL(IF(MID(B55,ROW($1:$20),1)=" ",ROW($1:$20),""),2)))</f>
        <v xml:space="preserve">Digisleeve 2 </v>
      </c>
      <c r="N55" s="81"/>
    </row>
    <row r="56" spans="1:14" ht="60" customHeight="1" x14ac:dyDescent="0.2">
      <c r="A56" s="120"/>
      <c r="B56" s="100" t="s">
        <v>29</v>
      </c>
      <c r="C56" s="100" t="s">
        <v>109</v>
      </c>
      <c r="D56" s="80">
        <v>0</v>
      </c>
      <c r="E56" s="80">
        <v>0</v>
      </c>
      <c r="F56" s="80">
        <v>0</v>
      </c>
      <c r="G56" s="80">
        <v>575</v>
      </c>
      <c r="H56" s="80">
        <v>658</v>
      </c>
      <c r="I56" s="80">
        <v>891.66666666666674</v>
      </c>
      <c r="J56" s="80">
        <v>1679</v>
      </c>
      <c r="K56" s="80">
        <v>2290</v>
      </c>
      <c r="L56" s="80">
        <v>3283.3333333333335</v>
      </c>
      <c r="M56" s="81" t="str">
        <f t="array" ref="M56">LEFT(B56,SEARCH(" ",B56,SMALL(IF(MID(B56,ROW($1:$20),1)=" ",ROW($1:$20),""),2)))</f>
        <v xml:space="preserve">Digisleeve 4 </v>
      </c>
      <c r="N56" s="81"/>
    </row>
    <row r="57" spans="1:14" ht="60" customHeight="1" x14ac:dyDescent="0.2">
      <c r="A57" s="120"/>
      <c r="B57" s="100" t="s">
        <v>30</v>
      </c>
      <c r="C57" s="100" t="s">
        <v>110</v>
      </c>
      <c r="D57" s="80">
        <v>0</v>
      </c>
      <c r="E57" s="80">
        <v>0</v>
      </c>
      <c r="F57" s="80">
        <v>0</v>
      </c>
      <c r="G57" s="80">
        <v>647</v>
      </c>
      <c r="H57" s="80">
        <v>666</v>
      </c>
      <c r="I57" s="80">
        <v>1029.1666666666667</v>
      </c>
      <c r="J57" s="80">
        <v>1590</v>
      </c>
      <c r="K57" s="80">
        <v>2866.666666666667</v>
      </c>
      <c r="L57" s="80">
        <v>4511.666666666667</v>
      </c>
      <c r="M57" s="81" t="str">
        <f t="array" ref="M57">LEFT(B57,SEARCH(" ",B57,SMALL(IF(MID(B57,ROW($1:$20),1)=" ",ROW($1:$20),""),2)))</f>
        <v xml:space="preserve">Digisleeve 2 </v>
      </c>
      <c r="N57" s="81"/>
    </row>
    <row r="58" spans="1:14" ht="60" customHeight="1" x14ac:dyDescent="0.2">
      <c r="A58" s="120"/>
      <c r="B58" s="100" t="s">
        <v>31</v>
      </c>
      <c r="C58" s="100" t="s">
        <v>111</v>
      </c>
      <c r="D58" s="80">
        <v>0</v>
      </c>
      <c r="E58" s="80">
        <v>0</v>
      </c>
      <c r="F58" s="80">
        <v>0</v>
      </c>
      <c r="G58" s="80">
        <v>658</v>
      </c>
      <c r="H58" s="80">
        <v>678</v>
      </c>
      <c r="I58" s="80">
        <v>1063.3333333333335</v>
      </c>
      <c r="J58" s="80">
        <v>1633</v>
      </c>
      <c r="K58" s="80">
        <v>2934.166666666667</v>
      </c>
      <c r="L58" s="80">
        <v>4704.166666666667</v>
      </c>
      <c r="M58" s="81" t="str">
        <f t="array" ref="M58">LEFT(B58,SEARCH(" ",B58,SMALL(IF(MID(B58,ROW($1:$20),1)=" ",ROW($1:$20),""),2)))</f>
        <v xml:space="preserve">Digisleeve 2 </v>
      </c>
      <c r="N58" s="81"/>
    </row>
    <row r="59" spans="1:14" ht="60" customHeight="1" x14ac:dyDescent="0.2">
      <c r="A59" s="120"/>
      <c r="B59" s="100" t="s">
        <v>32</v>
      </c>
      <c r="C59" s="100" t="s">
        <v>112</v>
      </c>
      <c r="D59" s="80">
        <v>0</v>
      </c>
      <c r="E59" s="80">
        <v>0</v>
      </c>
      <c r="F59" s="80">
        <v>0</v>
      </c>
      <c r="G59" s="80">
        <v>494</v>
      </c>
      <c r="H59" s="80">
        <v>578</v>
      </c>
      <c r="I59" s="80">
        <v>848.33333333333337</v>
      </c>
      <c r="J59" s="80">
        <v>1258</v>
      </c>
      <c r="K59" s="80">
        <v>1637.5</v>
      </c>
      <c r="L59" s="80">
        <v>2400</v>
      </c>
      <c r="M59" s="81" t="str">
        <f t="array" ref="M59">LEFT(B59,SEARCH(" ",B59,SMALL(IF(MID(B59,ROW($1:$20),1)=" ",ROW($1:$20),""),2)))</f>
        <v xml:space="preserve">Digisleeve 3 </v>
      </c>
      <c r="N59" s="81"/>
    </row>
    <row r="60" spans="1:14" ht="60" customHeight="1" x14ac:dyDescent="0.2">
      <c r="A60" s="120"/>
      <c r="B60" s="100" t="s">
        <v>91</v>
      </c>
      <c r="C60" s="100" t="s">
        <v>113</v>
      </c>
      <c r="D60" s="80">
        <v>0</v>
      </c>
      <c r="E60" s="80">
        <v>0</v>
      </c>
      <c r="F60" s="80">
        <v>0</v>
      </c>
      <c r="G60" s="80">
        <v>605</v>
      </c>
      <c r="H60" s="80">
        <v>623</v>
      </c>
      <c r="I60" s="80">
        <v>959.16666666666674</v>
      </c>
      <c r="J60" s="80">
        <v>1473</v>
      </c>
      <c r="K60" s="80">
        <v>1890</v>
      </c>
      <c r="L60" s="80">
        <v>2775</v>
      </c>
      <c r="M60" s="81" t="str">
        <f t="array" ref="M60">LEFT(B60,SEARCH(" ",B60,SMALL(IF(MID(B60,ROW($1:$20),1)=" ",ROW($1:$20),""),2)))</f>
        <v xml:space="preserve">Digisleeve 3 </v>
      </c>
      <c r="N60" s="81"/>
    </row>
    <row r="61" spans="1:14" ht="60" customHeight="1" thickBot="1" x14ac:dyDescent="0.25">
      <c r="A61" s="121"/>
      <c r="B61" s="100" t="s">
        <v>33</v>
      </c>
      <c r="C61" s="100" t="s">
        <v>114</v>
      </c>
      <c r="D61" s="80">
        <v>0</v>
      </c>
      <c r="E61" s="80">
        <v>0</v>
      </c>
      <c r="F61" s="80">
        <v>0</v>
      </c>
      <c r="G61" s="80">
        <v>575</v>
      </c>
      <c r="H61" s="80">
        <v>658</v>
      </c>
      <c r="I61" s="80">
        <v>891.66666666666674</v>
      </c>
      <c r="J61" s="80">
        <v>1679</v>
      </c>
      <c r="K61" s="80">
        <v>2290</v>
      </c>
      <c r="L61" s="80">
        <v>3283.3333333333335</v>
      </c>
      <c r="M61" s="81" t="str">
        <f t="array" ref="M61">LEFT(B61,SEARCH(" ",B61,SMALL(IF(MID(B61,ROW($1:$20),1)=" ",ROW($1:$20),""),2)))</f>
        <v xml:space="preserve">Digisleeve 4 </v>
      </c>
      <c r="N61" s="81"/>
    </row>
    <row r="62" spans="1:14" ht="60" customHeight="1" x14ac:dyDescent="0.2">
      <c r="A62" s="119"/>
      <c r="B62" s="100" t="s">
        <v>34</v>
      </c>
      <c r="C62" s="92" t="s">
        <v>118</v>
      </c>
      <c r="D62" s="80">
        <v>0</v>
      </c>
      <c r="E62" s="80">
        <v>0</v>
      </c>
      <c r="F62" s="80">
        <v>0</v>
      </c>
      <c r="G62" s="80">
        <v>400</v>
      </c>
      <c r="H62" s="80">
        <v>446</v>
      </c>
      <c r="I62" s="80">
        <v>752.5</v>
      </c>
      <c r="J62" s="80">
        <v>1193</v>
      </c>
      <c r="K62" s="80">
        <v>1462.5</v>
      </c>
      <c r="L62" s="80">
        <v>2500</v>
      </c>
      <c r="M62" s="81" t="str">
        <f t="array" ref="M62">LEFT(B62,SEARCH(" ",B62,SMALL(IF(MID(B62,ROW($1:$20),1)=" ",ROW($1:$20),""),2)))</f>
        <v xml:space="preserve">DVD5 avec </v>
      </c>
      <c r="N62" s="81"/>
    </row>
    <row r="63" spans="1:14" ht="60" customHeight="1" x14ac:dyDescent="0.2">
      <c r="A63" s="120"/>
      <c r="B63" s="100" t="s">
        <v>35</v>
      </c>
      <c r="C63" s="92" t="s">
        <v>119</v>
      </c>
      <c r="D63" s="80">
        <v>0</v>
      </c>
      <c r="E63" s="80">
        <v>0</v>
      </c>
      <c r="F63" s="80">
        <v>0</v>
      </c>
      <c r="G63" s="80">
        <v>466</v>
      </c>
      <c r="H63" s="80">
        <v>504</v>
      </c>
      <c r="I63" s="80">
        <v>825</v>
      </c>
      <c r="J63" s="80">
        <v>1354</v>
      </c>
      <c r="K63" s="80">
        <v>1768.3333333333335</v>
      </c>
      <c r="L63" s="80">
        <v>2885.8333333333335</v>
      </c>
      <c r="M63" s="81" t="str">
        <f t="array" ref="M63">LEFT(B63,SEARCH(" ",B63,SMALL(IF(MID(B63,ROW($1:$20),1)=" ",ROW($1:$20),""),2)))</f>
        <v xml:space="preserve">DVD5 avec </v>
      </c>
      <c r="N63" s="81"/>
    </row>
    <row r="64" spans="1:14" ht="60" customHeight="1" x14ac:dyDescent="0.2">
      <c r="A64" s="120"/>
      <c r="B64" s="100" t="s">
        <v>36</v>
      </c>
      <c r="C64" s="92" t="s">
        <v>120</v>
      </c>
      <c r="D64" s="80">
        <v>0</v>
      </c>
      <c r="E64" s="80">
        <v>0</v>
      </c>
      <c r="F64" s="80">
        <v>0</v>
      </c>
      <c r="G64" s="80">
        <v>400</v>
      </c>
      <c r="H64" s="80">
        <v>446</v>
      </c>
      <c r="I64" s="80">
        <v>752.5</v>
      </c>
      <c r="J64" s="80">
        <v>1193</v>
      </c>
      <c r="K64" s="80">
        <v>1462.5</v>
      </c>
      <c r="L64" s="80">
        <v>2500</v>
      </c>
      <c r="M64" s="81" t="str">
        <f t="array" ref="M64">LEFT(B64,SEARCH(" ",B64,SMALL(IF(MID(B64,ROW($1:$20),1)=" ",ROW($1:$20),""),2)))</f>
        <v xml:space="preserve">DVD9 avec </v>
      </c>
      <c r="N64" s="81"/>
    </row>
    <row r="65" spans="1:14" ht="60" customHeight="1" thickBot="1" x14ac:dyDescent="0.25">
      <c r="A65" s="120"/>
      <c r="B65" s="100" t="s">
        <v>37</v>
      </c>
      <c r="C65" s="92" t="s">
        <v>121</v>
      </c>
      <c r="D65" s="80">
        <v>0</v>
      </c>
      <c r="E65" s="80">
        <v>0</v>
      </c>
      <c r="F65" s="80">
        <v>0</v>
      </c>
      <c r="G65" s="80">
        <v>466</v>
      </c>
      <c r="H65" s="80">
        <v>504</v>
      </c>
      <c r="I65" s="80">
        <v>825</v>
      </c>
      <c r="J65" s="80">
        <v>1354</v>
      </c>
      <c r="K65" s="80">
        <v>1768.3333333333335</v>
      </c>
      <c r="L65" s="80">
        <v>2885.8333333333335</v>
      </c>
      <c r="M65" s="81" t="str">
        <f t="array" ref="M65">LEFT(B65,SEARCH(" ",B65,SMALL(IF(MID(B65,ROW($1:$20),1)=" ",ROW($1:$20),""),2)))</f>
        <v xml:space="preserve">DVD9 avec </v>
      </c>
      <c r="N65" s="81"/>
    </row>
    <row r="66" spans="1:14" ht="60" customHeight="1" x14ac:dyDescent="0.2">
      <c r="A66" s="119"/>
      <c r="B66" s="100" t="s">
        <v>38</v>
      </c>
      <c r="C66" s="100" t="s">
        <v>105</v>
      </c>
      <c r="D66" s="80">
        <v>0</v>
      </c>
      <c r="E66" s="80">
        <v>0</v>
      </c>
      <c r="F66" s="80">
        <v>0</v>
      </c>
      <c r="G66" s="80">
        <v>572</v>
      </c>
      <c r="H66" s="80">
        <v>604</v>
      </c>
      <c r="I66" s="80">
        <v>910</v>
      </c>
      <c r="J66" s="80">
        <v>1392</v>
      </c>
      <c r="K66" s="80">
        <v>1825</v>
      </c>
      <c r="L66" s="80">
        <v>2610</v>
      </c>
      <c r="M66" s="81" t="str">
        <f t="array" ref="M66">LEFT(B66,SEARCH(" ",B66,SMALL(IF(MID(B66,ROW($1:$20),1)=" ",ROW($1:$20),""),2)))</f>
        <v xml:space="preserve">DIGIPACK 2 </v>
      </c>
      <c r="N66" s="81"/>
    </row>
    <row r="67" spans="1:14" ht="60" customHeight="1" thickBot="1" x14ac:dyDescent="0.25">
      <c r="A67" s="120"/>
      <c r="B67" s="100" t="s">
        <v>39</v>
      </c>
      <c r="C67" s="100" t="s">
        <v>106</v>
      </c>
      <c r="D67" s="80">
        <v>0</v>
      </c>
      <c r="E67" s="80">
        <v>0</v>
      </c>
      <c r="F67" s="80">
        <v>0</v>
      </c>
      <c r="G67" s="80">
        <v>628</v>
      </c>
      <c r="H67" s="80">
        <v>666</v>
      </c>
      <c r="I67" s="80">
        <v>1026.6666666666667</v>
      </c>
      <c r="J67" s="80">
        <v>1612</v>
      </c>
      <c r="K67" s="80">
        <v>2218.3333333333335</v>
      </c>
      <c r="L67" s="80">
        <v>3146.666666666667</v>
      </c>
      <c r="M67" s="81" t="str">
        <f t="array" ref="M67">LEFT(B67,SEARCH(" ",B67,SMALL(IF(MID(B67,ROW($1:$20),1)=" ",ROW($1:$20),""),2)))</f>
        <v xml:space="preserve">DIGIPACK 2 </v>
      </c>
      <c r="N67" s="81"/>
    </row>
    <row r="68" spans="1:14" ht="60" customHeight="1" x14ac:dyDescent="0.2">
      <c r="A68" s="119"/>
      <c r="B68" s="100" t="s">
        <v>40</v>
      </c>
      <c r="C68" s="92" t="s">
        <v>101</v>
      </c>
      <c r="D68" s="80">
        <v>0</v>
      </c>
      <c r="E68" s="80">
        <v>0</v>
      </c>
      <c r="F68" s="80">
        <v>0</v>
      </c>
      <c r="G68" s="80">
        <v>648</v>
      </c>
      <c r="H68" s="80">
        <v>682</v>
      </c>
      <c r="I68" s="80">
        <v>1050.8333333333335</v>
      </c>
      <c r="J68" s="80">
        <v>1659.1666666666667</v>
      </c>
      <c r="K68" s="80">
        <v>2212.5</v>
      </c>
      <c r="L68" s="80">
        <v>3225</v>
      </c>
      <c r="M68" s="81" t="str">
        <f t="array" ref="M68">LEFT(B68,SEARCH(" ",B68,SMALL(IF(MID(B68,ROW($1:$20),1)=" ",ROW($1:$20),""),2)))</f>
        <v xml:space="preserve">DIGIPACK 3 </v>
      </c>
      <c r="N68" s="81"/>
    </row>
    <row r="69" spans="1:14" ht="60" customHeight="1" x14ac:dyDescent="0.2">
      <c r="A69" s="120"/>
      <c r="B69" s="100" t="s">
        <v>169</v>
      </c>
      <c r="C69" s="92" t="s">
        <v>102</v>
      </c>
      <c r="D69" s="80">
        <v>0</v>
      </c>
      <c r="E69" s="80">
        <v>0</v>
      </c>
      <c r="F69" s="80">
        <v>0</v>
      </c>
      <c r="G69" s="80">
        <v>704</v>
      </c>
      <c r="H69" s="80">
        <v>743</v>
      </c>
      <c r="I69" s="80">
        <v>1167.5</v>
      </c>
      <c r="J69" s="80">
        <v>1879.1666666666667</v>
      </c>
      <c r="K69" s="80">
        <v>2606.666666666667</v>
      </c>
      <c r="L69" s="80">
        <v>3758.3333333333335</v>
      </c>
      <c r="M69" s="81" t="str">
        <f t="array" ref="M69">LEFT(B69,SEARCH(" ",B69,SMALL(IF(MID(B69,ROW($1:$20),1)=" ",ROW($1:$20),""),2)))</f>
        <v xml:space="preserve">DIGIPACK 3 </v>
      </c>
      <c r="N69" s="81"/>
    </row>
    <row r="70" spans="1:14" ht="60" customHeight="1" thickBot="1" x14ac:dyDescent="0.25">
      <c r="A70" s="121"/>
      <c r="B70" s="101" t="s">
        <v>41</v>
      </c>
      <c r="C70" s="92" t="s">
        <v>103</v>
      </c>
      <c r="D70" s="80">
        <v>0</v>
      </c>
      <c r="E70" s="80">
        <v>0</v>
      </c>
      <c r="F70" s="80">
        <v>0</v>
      </c>
      <c r="G70" s="86">
        <v>658</v>
      </c>
      <c r="H70" s="86">
        <v>710</v>
      </c>
      <c r="I70" s="86">
        <v>1105</v>
      </c>
      <c r="J70" s="86">
        <v>1841.6666666666667</v>
      </c>
      <c r="K70" s="86">
        <v>2461.666666666667</v>
      </c>
      <c r="L70" s="86">
        <v>3683.3333333333335</v>
      </c>
      <c r="M70" s="81" t="str">
        <f t="array" ref="M70">LEFT(B70,SEARCH(" ",B70,SMALL(IF(MID(B70,ROW($1:$20),1)=" ",ROW($1:$20),""),2)))</f>
        <v xml:space="preserve">DIGIPACK 2 </v>
      </c>
      <c r="N70" s="81"/>
    </row>
    <row r="71" spans="1:14" ht="60" customHeight="1" x14ac:dyDescent="0.2">
      <c r="A71" s="122"/>
      <c r="B71" s="87" t="s">
        <v>42</v>
      </c>
      <c r="C71" s="88" t="s">
        <v>76</v>
      </c>
      <c r="D71" s="88">
        <v>87</v>
      </c>
      <c r="E71" s="88">
        <v>112</v>
      </c>
      <c r="F71" s="88">
        <v>149</v>
      </c>
      <c r="G71" s="88">
        <v>191</v>
      </c>
      <c r="H71" s="88">
        <v>0</v>
      </c>
      <c r="I71" s="88">
        <v>0</v>
      </c>
      <c r="J71" s="88">
        <v>0</v>
      </c>
      <c r="K71" s="88">
        <v>0</v>
      </c>
      <c r="L71" s="89">
        <v>0</v>
      </c>
      <c r="M71" s="81" t="str">
        <f t="array" ref="M71">LEFT(B71,SEARCH(" ",B71,SMALL(IF(MID(B71,ROW($1:$20),1)=" ",ROW($1:$20),""),2)))</f>
        <v xml:space="preserve">CD Jet </v>
      </c>
      <c r="N71" s="81"/>
    </row>
    <row r="72" spans="1:14" ht="60" customHeight="1" x14ac:dyDescent="0.2">
      <c r="A72" s="123"/>
      <c r="B72" s="90" t="s">
        <v>43</v>
      </c>
      <c r="C72" s="90" t="s">
        <v>77</v>
      </c>
      <c r="D72" s="80">
        <v>94</v>
      </c>
      <c r="E72" s="80">
        <v>124.16666666666667</v>
      </c>
      <c r="F72" s="80">
        <v>175.83333333333334</v>
      </c>
      <c r="G72" s="80">
        <v>233</v>
      </c>
      <c r="H72" s="80">
        <v>0</v>
      </c>
      <c r="I72" s="80">
        <v>0</v>
      </c>
      <c r="J72" s="80">
        <v>0</v>
      </c>
      <c r="K72" s="80">
        <v>0</v>
      </c>
      <c r="L72" s="91">
        <v>0</v>
      </c>
      <c r="M72" s="81" t="str">
        <f t="array" ref="M72">LEFT(B72,SEARCH(" ",B72,SMALL(IF(MID(B72,ROW($1:$20),1)=" ",ROW($1:$20),""),2)))</f>
        <v xml:space="preserve">DVD Jet </v>
      </c>
      <c r="N72" s="81"/>
    </row>
    <row r="73" spans="1:14" ht="60" customHeight="1" x14ac:dyDescent="0.2">
      <c r="A73" s="123"/>
      <c r="B73" s="90" t="s">
        <v>44</v>
      </c>
      <c r="C73" s="80" t="s">
        <v>78</v>
      </c>
      <c r="D73" s="80">
        <v>128</v>
      </c>
      <c r="E73" s="80">
        <v>149.16666666666669</v>
      </c>
      <c r="F73" s="80">
        <v>229.16666666666669</v>
      </c>
      <c r="G73" s="80">
        <v>294</v>
      </c>
      <c r="H73" s="80">
        <v>0</v>
      </c>
      <c r="I73" s="80">
        <v>0</v>
      </c>
      <c r="J73" s="80">
        <v>0</v>
      </c>
      <c r="K73" s="80">
        <v>0</v>
      </c>
      <c r="L73" s="91">
        <v>0</v>
      </c>
      <c r="M73" s="81" t="str">
        <f t="array" ref="M73">LEFT(B73,SEARCH(" ",B73,SMALL(IF(MID(B73,ROW($1:$20),1)=" ",ROW($1:$20),""),2)))</f>
        <v xml:space="preserve">CD Jet </v>
      </c>
      <c r="N73" s="81"/>
    </row>
    <row r="74" spans="1:14" ht="60" customHeight="1" x14ac:dyDescent="0.2">
      <c r="A74" s="123"/>
      <c r="B74" s="90" t="s">
        <v>45</v>
      </c>
      <c r="C74" s="90" t="s">
        <v>92</v>
      </c>
      <c r="D74" s="80">
        <v>131</v>
      </c>
      <c r="E74" s="80">
        <v>157.5</v>
      </c>
      <c r="F74" s="80">
        <v>261.66666666666669</v>
      </c>
      <c r="G74" s="80">
        <v>332</v>
      </c>
      <c r="H74" s="80">
        <v>0</v>
      </c>
      <c r="I74" s="80">
        <v>0</v>
      </c>
      <c r="J74" s="80">
        <v>0</v>
      </c>
      <c r="K74" s="80">
        <v>0</v>
      </c>
      <c r="L74" s="91">
        <v>0</v>
      </c>
      <c r="M74" s="81" t="str">
        <f t="array" ref="M74">LEFT(B74,SEARCH(" ",B74,SMALL(IF(MID(B74,ROW($1:$20),1)=" ",ROW($1:$20),""),2)))</f>
        <v xml:space="preserve">DVD Jet </v>
      </c>
      <c r="N74" s="81"/>
    </row>
    <row r="75" spans="1:14" ht="60" customHeight="1" x14ac:dyDescent="0.2">
      <c r="A75" s="123"/>
      <c r="B75" s="90" t="s">
        <v>100</v>
      </c>
      <c r="C75" s="90" t="s">
        <v>93</v>
      </c>
      <c r="D75" s="80">
        <v>89</v>
      </c>
      <c r="E75" s="80">
        <v>147.5</v>
      </c>
      <c r="F75" s="80">
        <v>222.5</v>
      </c>
      <c r="G75" s="80">
        <v>314</v>
      </c>
      <c r="H75" s="80">
        <v>0</v>
      </c>
      <c r="I75" s="80">
        <v>0</v>
      </c>
      <c r="J75" s="80">
        <v>0</v>
      </c>
      <c r="K75" s="80">
        <v>0</v>
      </c>
      <c r="L75" s="91">
        <v>0</v>
      </c>
      <c r="M75" s="81" t="str">
        <f t="array" ref="M75">LEFT(B75,SEARCH(" ",B75,SMALL(IF(MID(B75,ROW($1:$20),1)=" ",ROW($1:$20),""),2)))</f>
        <v xml:space="preserve">CD boitier </v>
      </c>
      <c r="N75" s="81"/>
    </row>
    <row r="76" spans="1:14" ht="60" customHeight="1" x14ac:dyDescent="0.2">
      <c r="A76" s="123"/>
      <c r="B76" s="90" t="s">
        <v>46</v>
      </c>
      <c r="C76" s="90" t="s">
        <v>104</v>
      </c>
      <c r="D76" s="80">
        <v>90</v>
      </c>
      <c r="E76" s="80">
        <v>157.5</v>
      </c>
      <c r="F76" s="80">
        <v>281.66666666666669</v>
      </c>
      <c r="G76" s="80">
        <v>392</v>
      </c>
      <c r="H76" s="80">
        <v>0</v>
      </c>
      <c r="I76" s="80">
        <v>0</v>
      </c>
      <c r="J76" s="80">
        <v>0</v>
      </c>
      <c r="K76" s="80">
        <v>0</v>
      </c>
      <c r="L76" s="91">
        <v>0</v>
      </c>
      <c r="M76" s="81" t="str">
        <f t="array" ref="M76">LEFT(B76,SEARCH(" ",B76,SMALL(IF(MID(B76,ROW($1:$20),1)=" ",ROW($1:$20),""),2)))</f>
        <v xml:space="preserve">CD Jet </v>
      </c>
      <c r="N76" s="81"/>
    </row>
    <row r="77" spans="1:14" ht="60" customHeight="1" x14ac:dyDescent="0.2">
      <c r="A77" s="123"/>
      <c r="B77" s="102" t="s">
        <v>47</v>
      </c>
      <c r="C77" s="102" t="s">
        <v>94</v>
      </c>
      <c r="D77" s="86">
        <v>163</v>
      </c>
      <c r="E77" s="86">
        <v>263.33333333333337</v>
      </c>
      <c r="F77" s="86">
        <v>439.16666666666669</v>
      </c>
      <c r="G77" s="86">
        <v>592</v>
      </c>
      <c r="H77" s="86">
        <v>0</v>
      </c>
      <c r="I77" s="86">
        <v>0</v>
      </c>
      <c r="J77" s="86">
        <v>0</v>
      </c>
      <c r="K77" s="86">
        <v>0</v>
      </c>
      <c r="L77" s="103">
        <v>0</v>
      </c>
      <c r="M77" s="81" t="str">
        <f t="array" ref="M77">LEFT(B77,SEARCH(" ",B77,SMALL(IF(MID(B77,ROW($1:$20),1)=" ",ROW($1:$20),""),2)))</f>
        <v xml:space="preserve">CD Jet </v>
      </c>
      <c r="N77" s="81"/>
    </row>
    <row r="78" spans="1:14" ht="60" customHeight="1" thickBot="1" x14ac:dyDescent="0.25">
      <c r="A78" s="124"/>
      <c r="B78" s="104" t="s">
        <v>48</v>
      </c>
      <c r="C78" s="104" t="s">
        <v>95</v>
      </c>
      <c r="D78" s="95">
        <v>228</v>
      </c>
      <c r="E78" s="95">
        <v>313</v>
      </c>
      <c r="F78" s="95">
        <v>522</v>
      </c>
      <c r="G78" s="95">
        <v>689</v>
      </c>
      <c r="H78" s="95">
        <v>0</v>
      </c>
      <c r="I78" s="95">
        <v>0</v>
      </c>
      <c r="J78" s="95">
        <v>0</v>
      </c>
      <c r="K78" s="95">
        <v>0</v>
      </c>
      <c r="L78" s="96">
        <v>0</v>
      </c>
      <c r="M78" s="81" t="str">
        <f t="array" ref="M78">LEFT(B78,SEARCH(" ",B78,SMALL(IF(MID(B78,ROW($1:$20),1)=" ",ROW($1:$20),""),2)))</f>
        <v xml:space="preserve">2 CD </v>
      </c>
      <c r="N78" s="81"/>
    </row>
    <row r="79" spans="1:14" ht="60" customHeight="1" x14ac:dyDescent="0.2">
      <c r="A79" s="122"/>
      <c r="B79" s="87" t="s">
        <v>128</v>
      </c>
      <c r="C79" s="105" t="s">
        <v>131</v>
      </c>
      <c r="D79" s="88">
        <v>157</v>
      </c>
      <c r="E79" s="88">
        <v>208</v>
      </c>
      <c r="F79" s="88">
        <v>329</v>
      </c>
      <c r="G79" s="88">
        <v>413</v>
      </c>
      <c r="H79" s="88">
        <v>0</v>
      </c>
      <c r="I79" s="88">
        <v>0</v>
      </c>
      <c r="J79" s="88">
        <v>0</v>
      </c>
      <c r="K79" s="88">
        <v>0</v>
      </c>
      <c r="L79" s="89">
        <v>0</v>
      </c>
      <c r="M79" s="81" t="str">
        <f t="array" ref="M79">LEFT(B79,SEARCH(" ",B79,SMALL(IF(MID(B79,ROW($1:$20),1)=" ",ROW($1:$20),""),2)))</f>
        <v xml:space="preserve">dupli CD </v>
      </c>
      <c r="N79" s="81"/>
    </row>
    <row r="80" spans="1:14" ht="60" customHeight="1" x14ac:dyDescent="0.2">
      <c r="A80" s="123"/>
      <c r="B80" s="90" t="s">
        <v>129</v>
      </c>
      <c r="C80" s="92" t="s">
        <v>132</v>
      </c>
      <c r="D80" s="80">
        <v>188</v>
      </c>
      <c r="E80" s="80">
        <v>259</v>
      </c>
      <c r="F80" s="80">
        <v>413</v>
      </c>
      <c r="G80" s="80">
        <v>539</v>
      </c>
      <c r="H80" s="80">
        <v>0</v>
      </c>
      <c r="I80" s="80">
        <v>0</v>
      </c>
      <c r="J80" s="80">
        <v>0</v>
      </c>
      <c r="K80" s="80">
        <v>0</v>
      </c>
      <c r="L80" s="91">
        <v>0</v>
      </c>
      <c r="M80" s="81" t="str">
        <f t="array" ref="M80">LEFT(B80,SEARCH(" ",B80,SMALL(IF(MID(B80,ROW($1:$20),1)=" ",ROW($1:$20),""),2)))</f>
        <v xml:space="preserve">dupli CD </v>
      </c>
      <c r="N80" s="81"/>
    </row>
    <row r="81" spans="1:14" ht="60" customHeight="1" thickBot="1" x14ac:dyDescent="0.25">
      <c r="A81" s="124"/>
      <c r="B81" s="104" t="s">
        <v>130</v>
      </c>
      <c r="C81" s="94" t="s">
        <v>133</v>
      </c>
      <c r="D81" s="95">
        <v>107</v>
      </c>
      <c r="E81" s="95">
        <v>174</v>
      </c>
      <c r="F81" s="95">
        <v>312</v>
      </c>
      <c r="G81" s="95">
        <v>443</v>
      </c>
      <c r="H81" s="95">
        <v>0</v>
      </c>
      <c r="I81" s="95">
        <v>0</v>
      </c>
      <c r="J81" s="95">
        <v>0</v>
      </c>
      <c r="K81" s="95">
        <v>0</v>
      </c>
      <c r="L81" s="96">
        <v>0</v>
      </c>
      <c r="M81" s="81" t="str">
        <f t="array" ref="M81">LEFT(B81,SEARCH(" ",B81,SMALL(IF(MID(B81,ROW($1:$20),1)=" ",ROW($1:$20),""),2)))</f>
        <v xml:space="preserve">dupli DVD </v>
      </c>
      <c r="N81" s="81"/>
    </row>
    <row r="82" spans="1:14" ht="12.75" customHeight="1" x14ac:dyDescent="0.2">
      <c r="A82" s="109"/>
      <c r="B82" s="106"/>
      <c r="C82" s="106"/>
      <c r="D82" s="106"/>
      <c r="E82" s="106"/>
      <c r="F82" s="106"/>
      <c r="G82" s="107"/>
      <c r="H82" s="107"/>
      <c r="I82" s="107"/>
      <c r="J82" s="107"/>
      <c r="K82" s="107"/>
      <c r="L82" s="107"/>
      <c r="M82" s="81" t="e">
        <f t="array" ref="M82">LEFT(B82,SEARCH(" ",B82,SMALL(IF(MID(B82,ROW($1:$20),1)=" ",ROW($1:$20),""),2)))</f>
        <v>#NUM!</v>
      </c>
      <c r="N82" s="81"/>
    </row>
    <row r="83" spans="1:14" ht="12.75" customHeight="1" x14ac:dyDescent="0.2">
      <c r="A83" s="109"/>
      <c r="B83" s="106"/>
      <c r="C83" s="106"/>
      <c r="D83" s="106"/>
      <c r="E83" s="106"/>
      <c r="F83" s="106"/>
      <c r="G83" s="107"/>
      <c r="H83" s="107"/>
      <c r="I83" s="107"/>
      <c r="J83" s="107"/>
      <c r="K83" s="107"/>
      <c r="L83" s="107"/>
      <c r="M83" s="81" t="e">
        <f t="array" ref="M83">LEFT(B83,SEARCH(" ",B83,SMALL(IF(MID(B83,ROW($1:$20),1)=" ",ROW($1:$20),""),2)))</f>
        <v>#NUM!</v>
      </c>
      <c r="N83" s="81"/>
    </row>
    <row r="84" spans="1:14" ht="12.75" customHeight="1" x14ac:dyDescent="0.2">
      <c r="A84" s="109"/>
      <c r="B84" s="106"/>
      <c r="C84" s="106"/>
      <c r="D84" s="106"/>
      <c r="E84" s="106"/>
      <c r="F84" s="106"/>
      <c r="G84" s="107"/>
      <c r="H84" s="107"/>
      <c r="I84" s="107"/>
      <c r="J84" s="107"/>
      <c r="K84" s="107"/>
      <c r="L84" s="107"/>
      <c r="M84" s="81" t="e">
        <f t="array" ref="M84">LEFT(B84,SEARCH(" ",B84,SMALL(IF(MID(B84,ROW($1:$20),1)=" ",ROW($1:$20),""),2)))</f>
        <v>#NUM!</v>
      </c>
      <c r="N84" s="81"/>
    </row>
  </sheetData>
  <pageMargins left="0.7" right="0.7" top="0.75" bottom="0.75" header="0.3" footer="0.3"/>
  <pageSetup paperSize="9" scale="57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Q16"/>
  <sheetViews>
    <sheetView workbookViewId="0">
      <selection activeCell="D5" sqref="D5"/>
    </sheetView>
  </sheetViews>
  <sheetFormatPr baseColWidth="10" defaultColWidth="9.28515625" defaultRowHeight="19.5" customHeight="1" x14ac:dyDescent="0.2"/>
  <cols>
    <col min="1" max="1" width="2.140625" style="2" customWidth="1"/>
    <col min="2" max="2" width="18" style="2" customWidth="1"/>
    <col min="3" max="3" width="21.28515625" style="16" customWidth="1"/>
    <col min="4" max="4" width="45.5703125" style="2" customWidth="1"/>
    <col min="5" max="5" width="17.7109375" style="2" customWidth="1"/>
    <col min="6" max="6" width="11.5703125" style="2" customWidth="1"/>
    <col min="7" max="7" width="10.7109375" style="2" customWidth="1"/>
    <col min="8" max="8" width="18.140625" style="2" customWidth="1"/>
    <col min="9" max="9" width="2" style="2" customWidth="1"/>
    <col min="10" max="16384" width="9.28515625" style="2"/>
  </cols>
  <sheetData>
    <row r="1" spans="2:17" ht="7.5" customHeight="1" x14ac:dyDescent="0.2"/>
    <row r="2" spans="2:17" ht="19.5" customHeight="1" thickBot="1" x14ac:dyDescent="0.25">
      <c r="E2" s="3"/>
      <c r="F2" s="4"/>
      <c r="G2" s="5"/>
      <c r="K2" s="9"/>
      <c r="L2" s="10"/>
      <c r="M2" s="10"/>
      <c r="N2" s="10"/>
      <c r="O2" s="10"/>
      <c r="P2" s="10"/>
      <c r="Q2" s="10"/>
    </row>
    <row r="3" spans="2:17" s="57" customFormat="1" ht="42.75" customHeight="1" thickTop="1" x14ac:dyDescent="0.2">
      <c r="B3" s="56" t="s">
        <v>11</v>
      </c>
      <c r="C3" s="53" t="s">
        <v>12</v>
      </c>
      <c r="D3" s="53" t="s">
        <v>9</v>
      </c>
      <c r="E3" s="53" t="s">
        <v>13</v>
      </c>
      <c r="F3" s="53" t="s">
        <v>0</v>
      </c>
      <c r="G3" s="54" t="s">
        <v>75</v>
      </c>
      <c r="H3" s="55" t="s">
        <v>1</v>
      </c>
      <c r="K3" s="58"/>
      <c r="L3" s="59"/>
      <c r="M3" s="59"/>
      <c r="N3" s="59"/>
      <c r="O3" s="59"/>
      <c r="P3" s="59"/>
      <c r="Q3" s="59"/>
    </row>
    <row r="4" spans="2:17" s="15" customFormat="1" ht="24.75" customHeight="1" x14ac:dyDescent="0.2">
      <c r="B4" s="25" t="s">
        <v>174</v>
      </c>
      <c r="C4" s="26"/>
      <c r="D4" s="27"/>
      <c r="E4" s="28"/>
      <c r="F4" s="29"/>
      <c r="G4" s="30"/>
      <c r="H4" s="31"/>
    </row>
    <row r="5" spans="2:17" s="6" customFormat="1" ht="59.25" customHeight="1" x14ac:dyDescent="0.2">
      <c r="B5" s="20" t="s">
        <v>180</v>
      </c>
      <c r="C5" s="21" t="s">
        <v>178</v>
      </c>
      <c r="D5" s="22" t="str">
        <f ca="1">INDEX(colb,MATCH(devis!$C5,abrégé,0))</f>
        <v xml:space="preserve"> choisir dans la liste </v>
      </c>
      <c r="E5" s="23">
        <v>3000</v>
      </c>
      <c r="F5" s="24">
        <f ca="1">SUMPRODUCT((colj=B5)*(abrégé=C5)*(quantité=E5)*(tarif))/E5</f>
        <v>0</v>
      </c>
      <c r="G5" s="24">
        <v>0</v>
      </c>
      <c r="H5" s="24">
        <f ca="1">(F5-G5)*E5</f>
        <v>0</v>
      </c>
      <c r="K5" s="9"/>
      <c r="L5" s="10"/>
      <c r="M5" s="10"/>
      <c r="N5" s="10"/>
      <c r="O5" s="10"/>
      <c r="P5" s="10"/>
      <c r="Q5" s="10"/>
    </row>
    <row r="6" spans="2:17" s="6" customFormat="1" ht="59.25" customHeight="1" x14ac:dyDescent="0.2">
      <c r="B6" s="19" t="s">
        <v>115</v>
      </c>
      <c r="C6" s="17" t="s">
        <v>87</v>
      </c>
      <c r="D6" s="11" t="str">
        <f ca="1">INDEX(colb,MATCH(devis!$C6,abrégé,0))</f>
        <v>Pochette cartonnée CD</v>
      </c>
      <c r="E6" s="12">
        <v>5000</v>
      </c>
      <c r="F6" s="13">
        <f ca="1">SUMPRODUCT((colj=B6)*(abrégé=C6)*(quantité=E6)*(tarif))/E6</f>
        <v>0.29659999999999997</v>
      </c>
      <c r="G6" s="13">
        <v>0</v>
      </c>
      <c r="H6" s="13">
        <f ca="1">(F6-G6)*E6</f>
        <v>1482.9999999999998</v>
      </c>
      <c r="K6" s="9"/>
      <c r="L6" s="10"/>
      <c r="M6" s="10"/>
      <c r="N6" s="10"/>
      <c r="O6" s="10"/>
      <c r="P6" s="10"/>
      <c r="Q6" s="10"/>
    </row>
    <row r="7" spans="2:17" s="6" customFormat="1" ht="59.25" customHeight="1" x14ac:dyDescent="0.2">
      <c r="B7" s="32" t="s">
        <v>116</v>
      </c>
      <c r="C7" s="33" t="s">
        <v>57</v>
      </c>
      <c r="D7" s="34" t="str">
        <f ca="1">INDEX(colb,MATCH(devis!$C7,abrégé,0))</f>
        <v>Digifile 3 faces quadri sans livret avec CD rondelle quadri Cello Transport</v>
      </c>
      <c r="E7" s="35">
        <v>300</v>
      </c>
      <c r="F7" s="36">
        <f ca="1">SUMPRODUCT((colj=B7)*(abrégé=C7)*(quantité=E7)*(tarif))/E7</f>
        <v>1.64</v>
      </c>
      <c r="G7" s="50">
        <v>0</v>
      </c>
      <c r="H7" s="36">
        <f t="shared" ref="H7:H11" ca="1" si="0">(F7-G7)*E7</f>
        <v>491.99999999999994</v>
      </c>
    </row>
    <row r="8" spans="2:17" s="15" customFormat="1" ht="24.75" customHeight="1" x14ac:dyDescent="0.2">
      <c r="B8" s="25" t="s">
        <v>172</v>
      </c>
      <c r="C8" s="26"/>
      <c r="D8" s="27"/>
      <c r="E8" s="28"/>
      <c r="F8" s="29"/>
      <c r="G8" s="30"/>
      <c r="H8" s="31"/>
    </row>
    <row r="9" spans="2:17" s="6" customFormat="1" ht="59.25" customHeight="1" x14ac:dyDescent="0.2">
      <c r="B9" s="37" t="s">
        <v>134</v>
      </c>
      <c r="C9" s="60" t="s">
        <v>95</v>
      </c>
      <c r="D9" s="38" t="str">
        <f ca="1">INDEX(colb,MATCH(devis!$C9,abrégé,0))</f>
        <v xml:space="preserve">2 CD Jet d'encre en digipack 4 pages 4/0 et 2 plateaux transparents </v>
      </c>
      <c r="E9" s="125">
        <v>300</v>
      </c>
      <c r="F9" s="39">
        <f ca="1">SUMPRODUCT((colj=B9)*(abrégé=C9)*(quantité=E9)*(tarif))/E9</f>
        <v>2.2966666666666669</v>
      </c>
      <c r="G9" s="39">
        <v>0</v>
      </c>
      <c r="H9" s="40">
        <f t="shared" ca="1" si="0"/>
        <v>689</v>
      </c>
      <c r="K9" s="8"/>
    </row>
    <row r="10" spans="2:17" s="6" customFormat="1" ht="24" customHeight="1" x14ac:dyDescent="0.2">
      <c r="B10" s="25" t="s">
        <v>173</v>
      </c>
      <c r="C10" s="41"/>
      <c r="D10" s="42"/>
      <c r="E10" s="43"/>
      <c r="F10" s="44"/>
      <c r="G10" s="45"/>
      <c r="H10" s="46"/>
      <c r="K10" s="8"/>
    </row>
    <row r="11" spans="2:17" s="6" customFormat="1" ht="50.1" customHeight="1" x14ac:dyDescent="0.2">
      <c r="B11" s="20" t="s">
        <v>135</v>
      </c>
      <c r="C11" s="49" t="s">
        <v>133</v>
      </c>
      <c r="D11" s="22" t="e">
        <f ca="1">INDEX(colb,MATCH(devis!$C11,abrégé,0))</f>
        <v>#N/A</v>
      </c>
      <c r="E11" s="126">
        <v>50</v>
      </c>
      <c r="F11" s="61">
        <f ca="1">SUMPRODUCT((colj=B11)*(abrégé=C11)*(quantité=E11)*(tarif))/E11</f>
        <v>0</v>
      </c>
      <c r="G11" s="52">
        <v>0</v>
      </c>
      <c r="H11" s="51">
        <f t="shared" ca="1" si="0"/>
        <v>0</v>
      </c>
      <c r="K11" s="8"/>
    </row>
    <row r="12" spans="2:17" s="3" customFormat="1" ht="19.5" customHeight="1" x14ac:dyDescent="0.2">
      <c r="C12" s="18"/>
      <c r="F12" s="62"/>
      <c r="G12" s="63" t="s">
        <v>2</v>
      </c>
      <c r="H12" s="64">
        <f ca="1">SUBTOTAL(109,devis!$H$5:$H$11)</f>
        <v>2664</v>
      </c>
    </row>
    <row r="13" spans="2:17" s="6" customFormat="1" ht="19.5" customHeight="1" x14ac:dyDescent="0.2">
      <c r="C13" s="47"/>
      <c r="D13" s="127" t="s">
        <v>175</v>
      </c>
      <c r="E13" s="7"/>
      <c r="F13" s="62"/>
      <c r="G13" s="65" t="s">
        <v>3</v>
      </c>
      <c r="H13" s="66">
        <v>0.2</v>
      </c>
    </row>
    <row r="14" spans="2:17" ht="19.5" customHeight="1" x14ac:dyDescent="0.2">
      <c r="D14" s="127" t="s">
        <v>177</v>
      </c>
      <c r="E14" s="7"/>
      <c r="F14" s="67"/>
      <c r="G14" s="65" t="s">
        <v>4</v>
      </c>
      <c r="H14" s="68">
        <f ca="1">(H12*(1+H13))-H12</f>
        <v>532.79999999999973</v>
      </c>
    </row>
    <row r="15" spans="2:17" ht="19.5" customHeight="1" x14ac:dyDescent="0.25">
      <c r="B15" s="48"/>
      <c r="C15" s="48"/>
      <c r="D15" s="128" t="s">
        <v>176</v>
      </c>
      <c r="E15" s="48"/>
      <c r="F15" s="69"/>
      <c r="G15" s="65" t="s">
        <v>1</v>
      </c>
      <c r="H15" s="68">
        <f ca="1">H12+H14</f>
        <v>3196.7999999999997</v>
      </c>
    </row>
    <row r="16" spans="2:17" ht="19.5" customHeight="1" x14ac:dyDescent="0.2">
      <c r="B16" s="48"/>
      <c r="C16" s="48"/>
      <c r="D16" s="129"/>
      <c r="E16" s="48"/>
      <c r="F16" s="48"/>
    </row>
  </sheetData>
  <dataValidations count="3">
    <dataValidation type="list" allowBlank="1" showInputMessage="1" showErrorMessage="1" sqref="C5:C6 C11 C9">
      <formula1>OFFSET(dept,MATCH(B5,colj,0),,COUNTIF(colj,B5))</formula1>
    </dataValidation>
    <dataValidation type="list" allowBlank="1" showInputMessage="1" showErrorMessage="1" sqref="E5:E7 E9">
      <formula1>quantité</formula1>
    </dataValidation>
    <dataValidation type="list" allowBlank="1" showInputMessage="1" showErrorMessage="1" errorTitle="Données indisponibles" error="Données indisponibles_x000a_Veuillez re formuler votre demande" sqref="C7">
      <formula1>OFFSET(dept,MATCH(B7,colj,0),,COUNTIF(colj,B7))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param!$A$2:$A$26</xm:f>
          </x14:formula1>
          <xm:sqref>B5:B7</xm:sqref>
        </x14:dataValidation>
        <x14:dataValidation type="list" allowBlank="1" showInputMessage="1" showErrorMessage="1">
          <x14:formula1>
            <xm:f>tarifs!$G$2:$L$2</xm:f>
          </x14:formula1>
          <xm:sqref>E5:E6 E9</xm:sqref>
        </x14:dataValidation>
        <x14:dataValidation type="list" allowBlank="1" showInputMessage="1" showErrorMessage="1">
          <x14:formula1>
            <xm:f>param!$A$27:$A$30</xm:f>
          </x14:formula1>
          <xm:sqref>B9</xm:sqref>
        </x14:dataValidation>
        <x14:dataValidation type="list" allowBlank="1" showInputMessage="1" showErrorMessage="1">
          <x14:formula1>
            <xm:f>tarifs!$D$2:$G$2</xm:f>
          </x14:formula1>
          <xm:sqref>E11</xm:sqref>
        </x14:dataValidation>
        <x14:dataValidation type="list" allowBlank="1" showInputMessage="1" showErrorMessage="1">
          <x14:formula1>
            <xm:f>param!$A$31:$A$32</xm:f>
          </x14:formula1>
          <xm:sqref>B11</xm:sqref>
        </x14:dataValidation>
        <x14:dataValidation type="list" allowBlank="1" showInputMessage="1" showErrorMessage="1">
          <x14:formula1>
            <xm:f>tarifs!$C$3:$C$6</xm:f>
          </x14:formula1>
          <xm:sqref>C5</xm:sqref>
        </x14:dataValidation>
        <x14:dataValidation type="list" allowBlank="1" showInputMessage="1" showErrorMessage="1">
          <x14:formula1>
            <xm:f>tarifs!$B$3:$B$6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/>
  </sheetViews>
  <sheetFormatPr baseColWidth="10" defaultRowHeight="12.75" x14ac:dyDescent="0.2"/>
  <cols>
    <col min="1" max="1" width="21.7109375" customWidth="1"/>
    <col min="2" max="2" width="4.7109375" customWidth="1"/>
  </cols>
  <sheetData>
    <row r="1" spans="1:7" x14ac:dyDescent="0.2">
      <c r="A1" t="s">
        <v>10</v>
      </c>
    </row>
    <row r="2" spans="1:7" x14ac:dyDescent="0.2">
      <c r="A2" t="str">
        <f t="array" aca="1" ref="A2" ca="1">OFFSET(tarifs!M$2,MATCH(0,COUNTIF(A$1:A1,colj),0),)</f>
        <v xml:space="preserve"> choisir </v>
      </c>
      <c r="G2" s="14"/>
    </row>
    <row r="3" spans="1:7" x14ac:dyDescent="0.2">
      <c r="A3" t="str">
        <f t="array" aca="1" ref="A3" ca="1">OFFSET(tarifs!M$2,MATCH(0,COUNTIF(A$1:A2,colj),0),)</f>
        <v xml:space="preserve">boitier cristal </v>
      </c>
    </row>
    <row r="4" spans="1:7" x14ac:dyDescent="0.2">
      <c r="A4" t="str">
        <f t="array" aca="1" ref="A4" ca="1">OFFSET(tarifs!M$2,MATCH(0,COUNTIF(A$1:A3,colj),0),)</f>
        <v xml:space="preserve">MINT PACK </v>
      </c>
    </row>
    <row r="5" spans="1:7" x14ac:dyDescent="0.2">
      <c r="A5" t="str">
        <f t="array" aca="1" ref="A5" ca="1">OFFSET(tarifs!M$2,MATCH(0,COUNTIF(A$1:A4,colj),0),)</f>
        <v xml:space="preserve">BOITIER DVD </v>
      </c>
    </row>
    <row r="6" spans="1:7" x14ac:dyDescent="0.2">
      <c r="A6" t="str">
        <f t="array" aca="1" ref="A6" ca="1">OFFSET(tarifs!M$2,MATCH(0,COUNTIF(A$1:A5,colj),0),)</f>
        <v xml:space="preserve">CD superjewel </v>
      </c>
    </row>
    <row r="7" spans="1:7" x14ac:dyDescent="0.2">
      <c r="A7" t="str">
        <f t="array" aca="1" ref="A7" ca="1">OFFSET(tarifs!M$2,MATCH(0,COUNTIF(A$1:A6,colj),0),)</f>
        <v xml:space="preserve">Pochette cartonnée </v>
      </c>
    </row>
    <row r="8" spans="1:7" x14ac:dyDescent="0.2">
      <c r="A8" t="str">
        <f t="array" aca="1" ref="A8" ca="1">OFFSET(tarifs!M$2,MATCH(0,COUNTIF(A$1:A7,colj),0),)</f>
        <v xml:space="preserve">CD DVD </v>
      </c>
    </row>
    <row r="9" spans="1:7" x14ac:dyDescent="0.2">
      <c r="A9" t="str">
        <f t="array" aca="1" ref="A9" ca="1">OFFSET(tarifs!M$2,MATCH(0,COUNTIF(A$1:A8,colj),0),)</f>
        <v xml:space="preserve">4 CDS </v>
      </c>
    </row>
    <row r="10" spans="1:7" x14ac:dyDescent="0.2">
      <c r="A10" t="str">
        <f t="array" aca="1" ref="A10" ca="1">OFFSET(tarifs!M$2,MATCH(0,COUNTIF(A$1:A9,colj),0),)</f>
        <v xml:space="preserve">CD rondelle </v>
      </c>
    </row>
    <row r="11" spans="1:7" x14ac:dyDescent="0.2">
      <c r="A11" t="str">
        <f t="array" aca="1" ref="A11" ca="1">OFFSET(tarifs!M$2,MATCH(0,COUNTIF(A$1:A10,colj),0),)</f>
        <v xml:space="preserve">SPINDLE CDS </v>
      </c>
    </row>
    <row r="12" spans="1:7" x14ac:dyDescent="0.2">
      <c r="A12" t="str">
        <f t="array" aca="1" ref="A12" ca="1">OFFSET(tarifs!M$2,MATCH(0,COUNTIF(A$1:A11,colj),0),)</f>
        <v xml:space="preserve">SPINDLE DVDS </v>
      </c>
    </row>
    <row r="13" spans="1:7" x14ac:dyDescent="0.2">
      <c r="A13" t="str">
        <f t="array" aca="1" ref="A13" ca="1">OFFSET(tarifs!M$2,MATCH(0,COUNTIF(A$1:A12,colj),0),)</f>
        <v xml:space="preserve">Double CD </v>
      </c>
    </row>
    <row r="14" spans="1:7" x14ac:dyDescent="0.2">
      <c r="A14" t="str">
        <f t="array" aca="1" ref="A14" ca="1">OFFSET(tarifs!M$2,MATCH(0,COUNTIF(A$1:A13,colj),0),)</f>
        <v xml:space="preserve">CD Slimbox </v>
      </c>
    </row>
    <row r="15" spans="1:7" x14ac:dyDescent="0.2">
      <c r="A15" t="str">
        <f t="array" aca="1" ref="A15" ca="1">OFFSET(tarifs!M$2,MATCH(0,COUNTIF(A$1:A14,colj),0),)</f>
        <v xml:space="preserve">Digipack 4 </v>
      </c>
    </row>
    <row r="16" spans="1:7" x14ac:dyDescent="0.2">
      <c r="A16" t="str">
        <f t="array" aca="1" ref="A16" ca="1">OFFSET(tarifs!M$2,MATCH(0,COUNTIF(A$1:A15,colj),0),)</f>
        <v xml:space="preserve">Digipack 6 </v>
      </c>
    </row>
    <row r="17" spans="1:1" x14ac:dyDescent="0.2">
      <c r="A17" t="str">
        <f t="array" aca="1" ref="A17" ca="1">OFFSET(tarifs!M$2,MATCH(0,COUNTIF(A$1:A16,colj),0),)</f>
        <v xml:space="preserve">Digifile 4 </v>
      </c>
    </row>
    <row r="18" spans="1:1" x14ac:dyDescent="0.2">
      <c r="A18" t="str">
        <f t="array" aca="1" ref="A18" ca="1">OFFSET(tarifs!M$2,MATCH(0,COUNTIF(A$1:A17,colj),0),)</f>
        <v xml:space="preserve">Digifile 3 </v>
      </c>
    </row>
    <row r="19" spans="1:1" x14ac:dyDescent="0.2">
      <c r="A19" t="str">
        <f t="array" aca="1" ref="A19" ca="1">OFFSET(tarifs!M$2,MATCH(0,COUNTIF(A$1:A18,colj),0),)</f>
        <v xml:space="preserve">Digifile 03 </v>
      </c>
    </row>
    <row r="20" spans="1:1" x14ac:dyDescent="0.2">
      <c r="A20" t="str">
        <f t="array" aca="1" ref="A20" ca="1">OFFSET(tarifs!M$2,MATCH(0,COUNTIF(A$1:A19,colj),0),)</f>
        <v xml:space="preserve">Digisleeve 2 </v>
      </c>
    </row>
    <row r="21" spans="1:1" x14ac:dyDescent="0.2">
      <c r="A21" t="str">
        <f t="array" aca="1" ref="A21" ca="1">OFFSET(tarifs!M$2,MATCH(0,COUNTIF(A$1:A20,colj),0),)</f>
        <v xml:space="preserve">Digisleeve 4 </v>
      </c>
    </row>
    <row r="22" spans="1:1" x14ac:dyDescent="0.2">
      <c r="A22" t="str">
        <f t="array" aca="1" ref="A22" ca="1">OFFSET(tarifs!M$2,MATCH(0,COUNTIF(A$1:A21,colj),0),)</f>
        <v xml:space="preserve">Digisleeve 3 </v>
      </c>
    </row>
    <row r="23" spans="1:1" x14ac:dyDescent="0.2">
      <c r="A23" t="str">
        <f t="array" aca="1" ref="A23" ca="1">OFFSET(tarifs!M$2,MATCH(0,COUNTIF(A$1:A22,colj),0),)</f>
        <v xml:space="preserve">DVD5 avec </v>
      </c>
    </row>
    <row r="24" spans="1:1" x14ac:dyDescent="0.2">
      <c r="A24" t="str">
        <f t="array" aca="1" ref="A24" ca="1">OFFSET(tarifs!M$2,MATCH(0,COUNTIF(A$1:A23,colj),0),)</f>
        <v xml:space="preserve">DVD9 avec </v>
      </c>
    </row>
    <row r="25" spans="1:1" x14ac:dyDescent="0.2">
      <c r="A25" t="str">
        <f t="array" aca="1" ref="A25" ca="1">OFFSET(tarifs!M$2,MATCH(0,COUNTIF(A$1:A24,colj),0),)</f>
        <v xml:space="preserve">DIGIPACK 2 </v>
      </c>
    </row>
    <row r="26" spans="1:1" x14ac:dyDescent="0.2">
      <c r="A26" t="str">
        <f t="array" aca="1" ref="A26" ca="1">OFFSET(tarifs!M$2,MATCH(0,COUNTIF(A$1:A25,colj),0),)</f>
        <v xml:space="preserve">DIGIPACK 3 </v>
      </c>
    </row>
    <row r="27" spans="1:1" x14ac:dyDescent="0.2">
      <c r="A27" t="str">
        <f t="array" aca="1" ref="A27" ca="1">OFFSET(tarifs!M$2,MATCH(0,COUNTIF(A$1:A26,colj),0),)</f>
        <v xml:space="preserve">CD Jet </v>
      </c>
    </row>
    <row r="28" spans="1:1" x14ac:dyDescent="0.2">
      <c r="A28" t="str">
        <f t="array" aca="1" ref="A28" ca="1">OFFSET(tarifs!M$2,MATCH(0,COUNTIF(A$1:A27,colj),0),)</f>
        <v xml:space="preserve">DVD Jet </v>
      </c>
    </row>
    <row r="29" spans="1:1" x14ac:dyDescent="0.2">
      <c r="A29" t="str">
        <f t="array" aca="1" ref="A29" ca="1">OFFSET(tarifs!M$2,MATCH(0,COUNTIF(A$1:A28,colj),0),)</f>
        <v xml:space="preserve">CD boitier </v>
      </c>
    </row>
    <row r="30" spans="1:1" x14ac:dyDescent="0.2">
      <c r="A30" t="str">
        <f t="array" aca="1" ref="A30" ca="1">OFFSET(tarifs!M$2,MATCH(0,COUNTIF(A$1:A29,colj),0),)</f>
        <v xml:space="preserve">2 CD </v>
      </c>
    </row>
    <row r="31" spans="1:1" x14ac:dyDescent="0.2">
      <c r="A31" t="str">
        <f t="array" aca="1" ref="A31" ca="1">OFFSET(tarifs!M$2,MATCH(0,COUNTIF(A$1:A30,colj),0),)</f>
        <v xml:space="preserve">dupli CD </v>
      </c>
    </row>
    <row r="32" spans="1:1" x14ac:dyDescent="0.2">
      <c r="A32" t="e">
        <f t="array" aca="1" ref="A32" ca="1">OFFSET(tarifs!M$2,MATCH(0,COUNTIF(A$1:A31,colj),0),)</f>
        <v>#N/A</v>
      </c>
    </row>
    <row r="33" spans="1:1" x14ac:dyDescent="0.2">
      <c r="A33" t="e">
        <f t="array" aca="1" ref="A33" ca="1">OFFSET(tarifs!M$2,MATCH(0,COUNTIF(A$1:A32,colj),0),)</f>
        <v>#N/A</v>
      </c>
    </row>
    <row r="34" spans="1:1" x14ac:dyDescent="0.2">
      <c r="A34" t="e">
        <f t="array" aca="1" ref="A34" ca="1">OFFSET(tarifs!M$2,MATCH(0,COUNTIF(A$1:A33,colj),0),)</f>
        <v>#N/A</v>
      </c>
    </row>
    <row r="35" spans="1:1" x14ac:dyDescent="0.2">
      <c r="A35" t="e">
        <f t="array" aca="1" ref="A35" ca="1">OFFSET(tarifs!M$2,MATCH(0,COUNTIF(A$1:A34,colj),0),)</f>
        <v>#N/A</v>
      </c>
    </row>
    <row r="36" spans="1:1" x14ac:dyDescent="0.2">
      <c r="A36" t="e">
        <f t="array" aca="1" ref="A36" ca="1">OFFSET(tarifs!M$2,MATCH(0,COUNTIF(A$1:A35,colj),0),)</f>
        <v>#N/A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tarifs</vt:lpstr>
      <vt:lpstr>devis</vt:lpstr>
      <vt:lpstr>param</vt:lpstr>
      <vt:lpstr>dept</vt:lpstr>
      <vt:lpstr>quantité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Sabatier</dc:creator>
  <cp:lastModifiedBy>MURIEL</cp:lastModifiedBy>
  <cp:revision/>
  <cp:lastPrinted>2016-12-08T09:44:55Z</cp:lastPrinted>
  <dcterms:created xsi:type="dcterms:W3CDTF">2016-11-23T10:02:35Z</dcterms:created>
  <dcterms:modified xsi:type="dcterms:W3CDTF">2016-12-08T10:06:03Z</dcterms:modified>
</cp:coreProperties>
</file>