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pivotTables/pivotTable1.xml" ContentType="application/vnd.openxmlformats-officedocument.spreadsheetml.pivotTable+xml"/>
  <Override PartName="/xl/tables/table7.xml" ContentType="application/vnd.openxmlformats-officedocument.spreadsheetml.table+xml"/>
  <Override PartName="/xl/tables/table8.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ACG\Desktop\"/>
    </mc:Choice>
  </mc:AlternateContent>
  <bookViews>
    <workbookView xWindow="0" yWindow="0" windowWidth="13080" windowHeight="8544"/>
  </bookViews>
  <sheets>
    <sheet name="Base" sheetId="1" r:id="rId1"/>
    <sheet name="Cookies" sheetId="2" r:id="rId2"/>
    <sheet name="Cakes" sheetId="3" r:id="rId3"/>
    <sheet name="Gâteaux" sheetId="4" r:id="rId4"/>
    <sheet name="Planning" sheetId="5" r:id="rId5"/>
    <sheet name="Liste courses" sheetId="6" r:id="rId6"/>
  </sheets>
  <definedNames>
    <definedName name="f_ingrédients">OFFSET(P_ingrédients,0,0,COUNTA(Liste_ingrédients),1)</definedName>
    <definedName name="L_ingrédients">T_ingédients[Ingrédient]</definedName>
    <definedName name="Liste_ingrédients">T_ingédients[Ingrédient]</definedName>
    <definedName name="P_ingrédients">Base!$B$4</definedName>
  </definedNames>
  <calcPr calcId="162913"/>
  <pivotCaches>
    <pivotCache cacheId="5" r:id="rId7"/>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13" i="4" l="1"/>
  <c r="E13" i="4"/>
  <c r="D13" i="4"/>
  <c r="C12" i="4"/>
  <c r="C11" i="4"/>
  <c r="C10" i="4"/>
  <c r="C9" i="4"/>
  <c r="C8" i="4"/>
  <c r="C7" i="4"/>
  <c r="C6" i="4"/>
  <c r="C5" i="4"/>
  <c r="C32" i="2"/>
  <c r="C33" i="2"/>
  <c r="C34" i="2"/>
  <c r="C35" i="2"/>
  <c r="C36" i="2"/>
  <c r="C37" i="2"/>
  <c r="C38" i="2"/>
  <c r="C39" i="2"/>
  <c r="C31" i="2"/>
  <c r="C40" i="2"/>
  <c r="C26" i="2"/>
  <c r="C27" i="2"/>
  <c r="C28" i="2"/>
  <c r="C29" i="2"/>
  <c r="C30" i="2"/>
  <c r="C41" i="2"/>
  <c r="C42" i="2"/>
  <c r="C43" i="2"/>
  <c r="C44" i="2"/>
  <c r="C45" i="2"/>
  <c r="C11" i="3"/>
  <c r="C12" i="3"/>
  <c r="C14" i="3"/>
  <c r="F16" i="3"/>
  <c r="E16" i="3"/>
  <c r="D16" i="3"/>
  <c r="C15" i="3"/>
  <c r="C13" i="3"/>
  <c r="C10" i="3"/>
  <c r="C9" i="3"/>
  <c r="C8" i="3"/>
  <c r="C7" i="3"/>
  <c r="C6" i="3"/>
  <c r="C5" i="3"/>
  <c r="C5" i="2"/>
  <c r="F47" i="2"/>
  <c r="E47" i="2"/>
  <c r="D47" i="2"/>
  <c r="C46" i="2"/>
  <c r="C25" i="2"/>
  <c r="C24" i="2"/>
  <c r="C23" i="2"/>
  <c r="C22" i="2"/>
  <c r="C21" i="2"/>
  <c r="C20" i="2"/>
  <c r="C19" i="2"/>
  <c r="C6" i="2"/>
  <c r="C7" i="2"/>
  <c r="C8" i="2"/>
  <c r="C9" i="2"/>
  <c r="C10" i="2"/>
  <c r="C11" i="2"/>
  <c r="C12" i="2"/>
  <c r="D13" i="2" l="1"/>
  <c r="E13" i="2"/>
  <c r="F13" i="2"/>
  <c r="J43" i="3" l="1"/>
  <c r="L42" i="3"/>
  <c r="O42" i="3" s="1"/>
  <c r="K42" i="3"/>
  <c r="N42" i="3" s="1"/>
  <c r="O41" i="3"/>
  <c r="N41" i="3"/>
  <c r="M41" i="3"/>
  <c r="L40" i="3"/>
  <c r="K40" i="3"/>
  <c r="N40" i="3" s="1"/>
  <c r="J34" i="3"/>
  <c r="O33" i="3"/>
  <c r="N33" i="3"/>
  <c r="L23" i="3"/>
  <c r="N23" i="3" s="1"/>
  <c r="K23" i="3"/>
  <c r="K24" i="3" s="1"/>
  <c r="L43" i="3" l="1"/>
  <c r="O40" i="3"/>
  <c r="O43" i="3" s="1"/>
  <c r="N43" i="3"/>
  <c r="M42" i="3"/>
  <c r="L24" i="3"/>
  <c r="O24" i="3" s="1"/>
  <c r="M23" i="3"/>
  <c r="M40" i="3"/>
  <c r="K43" i="3"/>
  <c r="M24" i="3"/>
  <c r="K25" i="3"/>
  <c r="O23" i="3"/>
  <c r="N24" i="3" l="1"/>
  <c r="L25" i="3"/>
  <c r="O25" i="3" s="1"/>
  <c r="M43" i="3"/>
  <c r="K26" i="3"/>
  <c r="M25" i="3"/>
  <c r="N25" i="3"/>
  <c r="L26" i="3"/>
  <c r="L29" i="3" l="1"/>
  <c r="O26" i="3"/>
  <c r="N26" i="3"/>
  <c r="M26" i="3"/>
  <c r="K29" i="3"/>
  <c r="K31" i="3" l="1"/>
  <c r="M29" i="3"/>
  <c r="N29" i="3"/>
  <c r="O29" i="3"/>
  <c r="L31" i="3"/>
  <c r="K32" i="3" l="1"/>
  <c r="M31" i="3"/>
  <c r="O31" i="3"/>
  <c r="L32" i="3"/>
  <c r="N31" i="3"/>
  <c r="N32" i="3" l="1"/>
  <c r="N34" i="3" s="1"/>
  <c r="O32" i="3"/>
  <c r="O34" i="3" s="1"/>
  <c r="L34" i="3"/>
  <c r="M32" i="3"/>
  <c r="K33" i="3"/>
  <c r="M33" i="3" l="1"/>
  <c r="M34" i="3" s="1"/>
  <c r="K34" i="3"/>
</calcChain>
</file>

<file path=xl/sharedStrings.xml><?xml version="1.0" encoding="utf-8"?>
<sst xmlns="http://schemas.openxmlformats.org/spreadsheetml/2006/main" count="247" uniqueCount="86">
  <si>
    <t>Ingrédients</t>
  </si>
  <si>
    <t>Unité</t>
  </si>
  <si>
    <t>Rayon</t>
  </si>
  <si>
    <t>Prix/Kg</t>
  </si>
  <si>
    <t>Beurre doux</t>
  </si>
  <si>
    <t>Beurre demi-sel</t>
  </si>
  <si>
    <t>Cookie chocolat noir, cacahuètes &amp; caramel</t>
  </si>
  <si>
    <t>Sucre cassonade</t>
  </si>
  <si>
    <t>Vergeoise brune</t>
  </si>
  <si>
    <t>Œufs coquilles</t>
  </si>
  <si>
    <t>Farine de riz complète</t>
  </si>
  <si>
    <t>Levure chimique</t>
  </si>
  <si>
    <t>Chocolat de couverture noir 70%</t>
  </si>
  <si>
    <t>Cacahuètes grillées non salées</t>
  </si>
  <si>
    <t>g</t>
  </si>
  <si>
    <t>TOTAL</t>
  </si>
  <si>
    <t>Quantité</t>
  </si>
  <si>
    <t>Philadelphia</t>
  </si>
  <si>
    <t>Sucre semoule</t>
  </si>
  <si>
    <t>Fleur de sel</t>
  </si>
  <si>
    <t>Jaunes d'œufs coquilles</t>
  </si>
  <si>
    <t>Crème liquide 35% MG</t>
  </si>
  <si>
    <t>Fécule de maïs</t>
  </si>
  <si>
    <t>26*2</t>
  </si>
  <si>
    <t>Cake crème de marrons</t>
  </si>
  <si>
    <t>Farine de blé T55</t>
  </si>
  <si>
    <t>Crème de marrons</t>
  </si>
  <si>
    <t>1800*3</t>
  </si>
  <si>
    <t>Vanille gousse</t>
  </si>
  <si>
    <t>gousse</t>
  </si>
  <si>
    <t>B.O.L.</t>
  </si>
  <si>
    <t>Épicerie sucrée</t>
  </si>
  <si>
    <t>Épicerie salée</t>
  </si>
  <si>
    <t>Basque cheesecake nature</t>
  </si>
  <si>
    <t>Catégorie</t>
  </si>
  <si>
    <t>Recette</t>
  </si>
  <si>
    <t>Cookies</t>
  </si>
  <si>
    <t>Cookies chocolat noir, cacahuètes &amp; caramel</t>
  </si>
  <si>
    <t>Cakes</t>
  </si>
  <si>
    <t>Gâteaux</t>
  </si>
  <si>
    <t>Rhum ambré</t>
  </si>
  <si>
    <t>Fournisseur</t>
  </si>
  <si>
    <t>Qualifrais</t>
  </si>
  <si>
    <t>Métro</t>
  </si>
  <si>
    <t>Rungis market</t>
  </si>
  <si>
    <t>David Vanille</t>
  </si>
  <si>
    <t>La liste d'ingrédienst est en réalité beaucoup plus longue; j'ai pour le moment seulement saisi ceux nécéssaires aux recettes rentrées pour l'exemple. Contrairement à ce qui se fait habituellement mes unités sont exprimées en grammes car les quantités que j'utilise pour une production ne dépassent quasi jamais le kilo.</t>
  </si>
  <si>
    <r>
      <t>CAKE</t>
    </r>
    <r>
      <rPr>
        <b/>
        <sz val="11"/>
        <color theme="1"/>
        <rFont val="Calibri"/>
        <family val="2"/>
      </rPr>
      <t xml:space="preserve"> CRÈME DE MARRONS</t>
    </r>
  </si>
  <si>
    <t>Quantités/Contenance du moule</t>
  </si>
  <si>
    <t>1800*2</t>
  </si>
  <si>
    <t>2400*2</t>
  </si>
  <si>
    <t>SIROP D'IMBIBAGE</t>
  </si>
  <si>
    <t>Eau minérale</t>
  </si>
  <si>
    <t>Ingrédient</t>
  </si>
  <si>
    <t>Selon les besoins et/ou les ventes du jour, je suis amenée à faire en général mes cookies par 6, 12 ou 16 pièces. Je voudrais pouvoir remplir ma liste d'ingrédients (et ce dans toutes les feuilles) lors de la saisi d'une nouvelle recette à partir d'une liste déroulante afin de gagner du temps et éviter les fautes de frappe. Si l'unité pouvait suivre avec ce serait tip top.</t>
  </si>
  <si>
    <t>Ici, la contenance correspond au volume de mes moules à cakes, et comme pour les cookies, en fonction des besoins/ventes du jour/prévisions, je ne suis pas amenée à faire les même quantités chaque semaine. Il y a deux lignes "crème de marrons" c'est normal, car ces quantités ne sont pas ajoutés au même moment lors de l'élaboration de la recette. Ci-dessous juste pour mieux comprendre, une copie de mon fichier excel "de base" sur lequel j'ai saisi toutes mes recettes, c'est beaucoup plus lisible pour moi mais je pense que c'est quasi impossible de garder ce mode de saisi car j'ai fusionné des cellules de partout !</t>
  </si>
  <si>
    <t>Là, idéalement, un peu comme pour les ingrédients, je voudrais pouvoir cliquer via une liste déroulante dans catégorie, sélectionner la catégorie en question puis à côté dans la case droite sélectionner la recette, puis dans la case encore à droite soit la quantité, la contenance ou le diamètre en fonction du type de prod dont il s'agît.</t>
  </si>
  <si>
    <t>Ici, idéalement apparaîtrait les ingrédients nécessaires à la réalisation des recettes que j'ai rentré dans le planning pour la semaine en question. Je ne verrais apparaître qu'une seule ligne "sucre en poudre" par exemple, même si celui-ci est utilisé dans deux recettes différentes.</t>
  </si>
  <si>
    <t>Total</t>
  </si>
  <si>
    <t>6</t>
  </si>
  <si>
    <t>12</t>
  </si>
  <si>
    <t>16</t>
  </si>
  <si>
    <t>18</t>
  </si>
  <si>
    <t>26</t>
  </si>
  <si>
    <t>Boissons</t>
  </si>
  <si>
    <t>Alcools</t>
  </si>
  <si>
    <t>1800</t>
  </si>
  <si>
    <t>2400</t>
  </si>
  <si>
    <t>Il y aura d'autres feuilles de catégories de recettes, là encore j'ai seulement mis cookies, cakes et gâteaux pour que l'exemple soit le plus simple possible !</t>
  </si>
  <si>
    <t>Semaine</t>
  </si>
  <si>
    <t>Quantité / contenance / diamètre</t>
  </si>
  <si>
    <t>Planning</t>
  </si>
  <si>
    <t>S40</t>
  </si>
  <si>
    <t xml:space="preserve">Liste courses </t>
  </si>
  <si>
    <t>Liste des ingrédients utilisés</t>
  </si>
  <si>
    <t>Quantités</t>
  </si>
  <si>
    <t>Formule utilisée pour liste déroulante semi automatique</t>
  </si>
  <si>
    <t>SI(B5&lt;&gt;"";DECALER(f_ingrédients;EQUIV(B5&amp;"*";Liste_ingrédients;0)-1;;NB.SI(f_ingrédients;B5&amp;"*");1);f_ingrédients)</t>
  </si>
  <si>
    <t>Colonne1</t>
  </si>
  <si>
    <t>Colonne2</t>
  </si>
  <si>
    <t>Colonne3</t>
  </si>
  <si>
    <t>Modèle tableau recette</t>
  </si>
  <si>
    <t>Diamètre</t>
  </si>
  <si>
    <t>Contenance</t>
  </si>
  <si>
    <t>Récap catégories/Recettes/Nombre,diamètre ou contenance</t>
  </si>
  <si>
    <t>Nombre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</si>
</sst>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
    <numFmt numFmtId="165" formatCode="_-* #,##0_-;\-* #,##0_-;_-* &quot;-&quot;??_-;_-@_-"/>
  </numFmts>
  <fonts count="16" x14ac:knownFonts="1">
    <font>
      <sz val="11"/>
      <color theme="1"/>
      <name val="Calibri"/>
      <family val="2"/>
      <scheme val="minor"/>
    </font>
    <font>
      <b/>
      <sz val="11"/>
      <color theme="1"/>
      <name val="Calibri"/>
      <family val="2"/>
      <scheme val="minor"/>
    </font>
    <font>
      <sz val="11"/>
      <color rgb="FF000000"/>
      <name val="Calibri"/>
      <family val="2"/>
      <scheme val="minor"/>
    </font>
    <font>
      <b/>
      <sz val="11"/>
      <color theme="1"/>
      <name val="Calibri"/>
      <family val="2"/>
    </font>
    <font>
      <sz val="13"/>
      <color theme="1"/>
      <name val="Calibri"/>
      <family val="2"/>
      <scheme val="minor"/>
    </font>
    <font>
      <b/>
      <sz val="11"/>
      <color rgb="FF000000"/>
      <name val="Calibri"/>
      <family val="2"/>
      <scheme val="minor"/>
    </font>
    <font>
      <i/>
      <sz val="13"/>
      <color theme="1"/>
      <name val="Calibri"/>
      <family val="2"/>
      <scheme val="minor"/>
    </font>
    <font>
      <sz val="11"/>
      <color theme="1"/>
      <name val="Calibri"/>
      <family val="2"/>
      <scheme val="minor"/>
    </font>
    <font>
      <sz val="12"/>
      <color theme="1"/>
      <name val="Calibri"/>
      <family val="2"/>
      <scheme val="minor"/>
    </font>
    <font>
      <b/>
      <sz val="12"/>
      <color theme="1"/>
      <name val="Calibri"/>
      <family val="2"/>
      <scheme val="minor"/>
    </font>
    <font>
      <sz val="12"/>
      <name val="Calibri"/>
      <family val="2"/>
      <scheme val="minor"/>
    </font>
    <font>
      <sz val="12"/>
      <color theme="8" tint="-0.249977111117893"/>
      <name val="Calibri"/>
      <family val="2"/>
      <scheme val="minor"/>
    </font>
    <font>
      <sz val="11"/>
      <name val="Calibri"/>
      <family val="2"/>
      <scheme val="minor"/>
    </font>
    <font>
      <b/>
      <sz val="11"/>
      <name val="Calibri"/>
      <family val="2"/>
      <scheme val="minor"/>
    </font>
    <font>
      <sz val="12"/>
      <color theme="1"/>
      <name val="Calibri"/>
      <scheme val="minor"/>
    </font>
    <font>
      <sz val="11"/>
      <name val="Calibri"/>
      <family val="2"/>
    </font>
  </fonts>
  <fills count="9">
    <fill>
      <patternFill patternType="none"/>
    </fill>
    <fill>
      <patternFill patternType="gray125"/>
    </fill>
    <fill>
      <patternFill patternType="solid">
        <fgColor theme="4" tint="0.79998168889431442"/>
        <bgColor theme="4" tint="0.79998168889431442"/>
      </patternFill>
    </fill>
    <fill>
      <patternFill patternType="solid">
        <fgColor theme="9" tint="0.79998168889431442"/>
        <bgColor indexed="64"/>
      </patternFill>
    </fill>
    <fill>
      <patternFill patternType="solid">
        <fgColor theme="4" tint="-0.249977111117893"/>
        <bgColor indexed="64"/>
      </patternFill>
    </fill>
    <fill>
      <patternFill patternType="solid">
        <fgColor theme="4" tint="0.59999389629810485"/>
        <bgColor indexed="64"/>
      </patternFill>
    </fill>
    <fill>
      <patternFill patternType="solid">
        <fgColor theme="8" tint="0.39997558519241921"/>
        <bgColor theme="4" tint="0.79998168889431442"/>
      </patternFill>
    </fill>
    <fill>
      <patternFill patternType="solid">
        <fgColor theme="8" tint="0.79998168889431442"/>
        <bgColor theme="4" tint="0.79998168889431442"/>
      </patternFill>
    </fill>
    <fill>
      <patternFill patternType="solid">
        <fgColor theme="8" tint="0.39997558519241921"/>
        <bgColor indexed="64"/>
      </patternFill>
    </fill>
  </fills>
  <borders count="20">
    <border>
      <left/>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diagonal/>
    </border>
    <border>
      <left/>
      <right style="medium">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right/>
      <top style="thin">
        <color theme="4" tint="0.39997558519241921"/>
      </top>
      <bottom/>
      <diagonal/>
    </border>
    <border>
      <left style="medium">
        <color indexed="64"/>
      </left>
      <right/>
      <top style="thin">
        <color theme="4" tint="0.39997558519241921"/>
      </top>
      <bottom/>
      <diagonal/>
    </border>
    <border>
      <left style="medium">
        <color indexed="64"/>
      </left>
      <right style="medium">
        <color indexed="64"/>
      </right>
      <top style="thin">
        <color theme="4" tint="0.39997558519241921"/>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thin">
        <color theme="4" tint="0.39997558519241921"/>
      </top>
      <bottom/>
      <diagonal/>
    </border>
  </borders>
  <cellStyleXfs count="2">
    <xf numFmtId="0" fontId="0" fillId="0" borderId="0"/>
    <xf numFmtId="43" fontId="7" fillId="0" borderId="0" applyFont="0" applyFill="0" applyBorder="0" applyAlignment="0" applyProtection="0"/>
  </cellStyleXfs>
  <cellXfs count="230">
    <xf numFmtId="0" fontId="0" fillId="0" borderId="0" xfId="0"/>
    <xf numFmtId="0" fontId="0" fillId="0" borderId="0" xfId="0" applyAlignment="1">
      <alignment horizontal="center" vertical="center"/>
    </xf>
    <xf numFmtId="0" fontId="0" fillId="0" borderId="1" xfId="0" applyBorder="1" applyAlignment="1">
      <alignment vertical="center"/>
    </xf>
    <xf numFmtId="0" fontId="2" fillId="0" borderId="2" xfId="0" applyFont="1" applyBorder="1" applyAlignment="1">
      <alignment vertical="center" wrapText="1"/>
    </xf>
    <xf numFmtId="0" fontId="1" fillId="0" borderId="1" xfId="0" applyFont="1" applyBorder="1" applyAlignment="1">
      <alignment horizontal="center" vertical="center"/>
    </xf>
    <xf numFmtId="0" fontId="1" fillId="0" borderId="11" xfId="0" applyFont="1" applyBorder="1" applyAlignment="1">
      <alignment horizontal="center" vertical="center"/>
    </xf>
    <xf numFmtId="1" fontId="0" fillId="0" borderId="3" xfId="0" applyNumberFormat="1" applyBorder="1" applyAlignment="1">
      <alignment horizontal="center" vertical="center" wrapText="1"/>
    </xf>
    <xf numFmtId="1" fontId="2" fillId="0" borderId="5" xfId="0" applyNumberFormat="1" applyFont="1" applyBorder="1" applyAlignment="1">
      <alignment horizontal="center" vertical="center" wrapText="1"/>
    </xf>
    <xf numFmtId="0" fontId="0" fillId="0" borderId="1" xfId="0" applyBorder="1" applyAlignment="1">
      <alignment horizontal="center" vertical="center"/>
    </xf>
    <xf numFmtId="1" fontId="0" fillId="0" borderId="9" xfId="0" applyNumberFormat="1" applyBorder="1" applyAlignment="1">
      <alignment horizontal="center" vertical="center" wrapText="1"/>
    </xf>
    <xf numFmtId="1" fontId="2" fillId="0" borderId="10" xfId="0" applyNumberFormat="1" applyFont="1" applyBorder="1" applyAlignment="1">
      <alignment horizontal="center" vertical="center" wrapText="1"/>
    </xf>
    <xf numFmtId="0" fontId="0" fillId="0" borderId="2" xfId="0" applyBorder="1" applyAlignment="1">
      <alignment horizontal="center" vertical="center"/>
    </xf>
    <xf numFmtId="164" fontId="2" fillId="0" borderId="10" xfId="0" applyNumberFormat="1" applyFont="1" applyBorder="1" applyAlignment="1">
      <alignment horizontal="center" vertical="center" wrapText="1"/>
    </xf>
    <xf numFmtId="1" fontId="2" fillId="0" borderId="8" xfId="0" applyNumberFormat="1" applyFont="1" applyBorder="1" applyAlignment="1">
      <alignment horizontal="center" vertical="center" wrapText="1"/>
    </xf>
    <xf numFmtId="0" fontId="1" fillId="0" borderId="11" xfId="0" applyFont="1" applyBorder="1" applyAlignment="1">
      <alignment horizontal="right" vertical="center"/>
    </xf>
    <xf numFmtId="1" fontId="1" fillId="0" borderId="12" xfId="0" applyNumberFormat="1" applyFont="1" applyBorder="1" applyAlignment="1">
      <alignment horizontal="center" vertical="center"/>
    </xf>
    <xf numFmtId="1" fontId="1" fillId="0" borderId="11" xfId="0" applyNumberFormat="1" applyFont="1" applyBorder="1" applyAlignment="1">
      <alignment horizontal="center" vertical="center"/>
    </xf>
    <xf numFmtId="0" fontId="1" fillId="0" borderId="0" xfId="0" applyFont="1" applyAlignment="1">
      <alignment vertical="center"/>
    </xf>
    <xf numFmtId="0" fontId="1" fillId="0" borderId="0" xfId="0" applyFont="1" applyAlignment="1">
      <alignment horizontal="center" vertical="center"/>
    </xf>
    <xf numFmtId="1" fontId="2" fillId="0" borderId="0" xfId="0" applyNumberFormat="1" applyFont="1" applyAlignment="1">
      <alignment horizontal="center" vertical="center" wrapText="1"/>
    </xf>
    <xf numFmtId="0" fontId="0" fillId="0" borderId="0" xfId="0" applyAlignment="1">
      <alignment vertical="center"/>
    </xf>
    <xf numFmtId="1" fontId="0" fillId="0" borderId="0" xfId="0" applyNumberFormat="1" applyAlignment="1">
      <alignment vertical="center"/>
    </xf>
    <xf numFmtId="164" fontId="2" fillId="0" borderId="0" xfId="0" applyNumberFormat="1" applyFont="1" applyAlignment="1">
      <alignment horizontal="center" vertical="center" wrapText="1"/>
    </xf>
    <xf numFmtId="1" fontId="1" fillId="0" borderId="0" xfId="0" applyNumberFormat="1" applyFont="1" applyAlignment="1">
      <alignment horizontal="center" vertical="center"/>
    </xf>
    <xf numFmtId="0" fontId="0" fillId="0" borderId="7" xfId="0" applyBorder="1"/>
    <xf numFmtId="0" fontId="1" fillId="0" borderId="0" xfId="0" applyFont="1" applyAlignment="1">
      <alignment horizontal="right" vertical="center"/>
    </xf>
    <xf numFmtId="0" fontId="2" fillId="0" borderId="1" xfId="0" applyFont="1" applyBorder="1" applyAlignment="1">
      <alignment vertical="center" wrapText="1"/>
    </xf>
    <xf numFmtId="0" fontId="2" fillId="0" borderId="12" xfId="0" applyFont="1" applyBorder="1" applyAlignment="1">
      <alignment vertical="center" wrapText="1"/>
    </xf>
    <xf numFmtId="0" fontId="0" fillId="0" borderId="2" xfId="0" applyBorder="1"/>
    <xf numFmtId="0" fontId="2" fillId="2" borderId="16" xfId="0" applyFont="1" applyFill="1" applyBorder="1" applyAlignment="1">
      <alignment vertical="center" wrapText="1"/>
    </xf>
    <xf numFmtId="0" fontId="2" fillId="0" borderId="16" xfId="0" applyFont="1" applyBorder="1" applyAlignment="1">
      <alignment vertical="center" wrapText="1"/>
    </xf>
    <xf numFmtId="0" fontId="0" fillId="0" borderId="12" xfId="0" applyBorder="1"/>
    <xf numFmtId="0" fontId="0" fillId="0" borderId="1" xfId="0" applyBorder="1"/>
    <xf numFmtId="0" fontId="0" fillId="0" borderId="12" xfId="0" applyBorder="1" applyAlignment="1">
      <alignment horizontal="center" vertical="center"/>
    </xf>
    <xf numFmtId="0" fontId="0" fillId="0" borderId="2" xfId="0" applyBorder="1" applyAlignment="1">
      <alignment vertical="center"/>
    </xf>
    <xf numFmtId="0" fontId="0" fillId="0" borderId="12" xfId="0" applyBorder="1" applyAlignment="1">
      <alignment vertical="center"/>
    </xf>
    <xf numFmtId="0" fontId="0" fillId="0" borderId="3" xfId="0" applyBorder="1" applyAlignment="1">
      <alignment horizontal="center" vertical="center"/>
    </xf>
    <xf numFmtId="0" fontId="0" fillId="0" borderId="9" xfId="0" applyBorder="1" applyAlignment="1">
      <alignment horizontal="center" vertical="center"/>
    </xf>
    <xf numFmtId="0" fontId="0" fillId="0" borderId="4" xfId="0" applyBorder="1" applyAlignment="1">
      <alignment horizontal="center" vertical="center"/>
    </xf>
    <xf numFmtId="1" fontId="0" fillId="0" borderId="2" xfId="0" applyNumberFormat="1" applyBorder="1" applyAlignment="1">
      <alignment horizontal="center" vertical="center"/>
    </xf>
    <xf numFmtId="1" fontId="2" fillId="0" borderId="3" xfId="0" applyNumberFormat="1" applyFont="1" applyBorder="1" applyAlignment="1">
      <alignment horizontal="center" vertical="center" wrapText="1"/>
    </xf>
    <xf numFmtId="1" fontId="2" fillId="0" borderId="1" xfId="0" applyNumberFormat="1" applyFont="1" applyBorder="1" applyAlignment="1">
      <alignment horizontal="center" vertical="center" wrapText="1"/>
    </xf>
    <xf numFmtId="1" fontId="2" fillId="0" borderId="9" xfId="0" applyNumberFormat="1" applyFont="1" applyBorder="1" applyAlignment="1">
      <alignment horizontal="center" vertical="center" wrapText="1"/>
    </xf>
    <xf numFmtId="1" fontId="2" fillId="0" borderId="2" xfId="0" applyNumberFormat="1" applyFont="1" applyBorder="1" applyAlignment="1">
      <alignment horizontal="center" vertical="center" wrapText="1"/>
    </xf>
    <xf numFmtId="164" fontId="0" fillId="0" borderId="2" xfId="0" applyNumberFormat="1" applyBorder="1" applyAlignment="1">
      <alignment horizontal="center" vertical="center"/>
    </xf>
    <xf numFmtId="164" fontId="2" fillId="0" borderId="9" xfId="0" applyNumberFormat="1" applyFont="1" applyBorder="1" applyAlignment="1">
      <alignment horizontal="center" vertical="center" wrapText="1"/>
    </xf>
    <xf numFmtId="164" fontId="2" fillId="0" borderId="2" xfId="0" applyNumberFormat="1" applyFont="1" applyBorder="1" applyAlignment="1">
      <alignment horizontal="center" vertical="center" wrapText="1"/>
    </xf>
    <xf numFmtId="1" fontId="2" fillId="0" borderId="12" xfId="0" applyNumberFormat="1" applyFont="1" applyBorder="1" applyAlignment="1">
      <alignment horizontal="center" vertical="center" wrapText="1"/>
    </xf>
    <xf numFmtId="0" fontId="1" fillId="0" borderId="12" xfId="0" applyFont="1" applyBorder="1" applyAlignment="1">
      <alignment horizontal="right" vertical="center"/>
    </xf>
    <xf numFmtId="0" fontId="1" fillId="0" borderId="13" xfId="0" applyFont="1" applyBorder="1" applyAlignment="1">
      <alignment horizontal="center" vertical="center"/>
    </xf>
    <xf numFmtId="1" fontId="0" fillId="0" borderId="10" xfId="0" applyNumberFormat="1" applyBorder="1" applyAlignment="1">
      <alignment horizontal="center" vertical="center"/>
    </xf>
    <xf numFmtId="164" fontId="0" fillId="0" borderId="10" xfId="0" applyNumberFormat="1" applyBorder="1" applyAlignment="1">
      <alignment horizontal="center" vertical="center"/>
    </xf>
    <xf numFmtId="1" fontId="1" fillId="0" borderId="17" xfId="0" applyNumberFormat="1" applyFont="1" applyBorder="1" applyAlignment="1">
      <alignment horizontal="center" vertical="center"/>
    </xf>
    <xf numFmtId="0" fontId="3" fillId="0" borderId="3" xfId="0" applyFont="1" applyBorder="1" applyAlignment="1">
      <alignment horizontal="center" vertical="center"/>
    </xf>
    <xf numFmtId="164" fontId="0" fillId="0" borderId="0" xfId="0" applyNumberFormat="1" applyAlignment="1">
      <alignment vertical="center"/>
    </xf>
    <xf numFmtId="164" fontId="1" fillId="0" borderId="0" xfId="0" applyNumberFormat="1" applyFont="1" applyAlignment="1">
      <alignment vertical="center"/>
    </xf>
    <xf numFmtId="0" fontId="1" fillId="0" borderId="2" xfId="0" applyFont="1" applyBorder="1" applyAlignment="1">
      <alignment horizontal="center" vertical="center" wrapText="1"/>
    </xf>
    <xf numFmtId="0" fontId="0" fillId="0" borderId="9" xfId="0" applyBorder="1"/>
    <xf numFmtId="0" fontId="0" fillId="0" borderId="6" xfId="0" applyBorder="1"/>
    <xf numFmtId="0" fontId="0" fillId="0" borderId="0" xfId="0" applyBorder="1"/>
    <xf numFmtId="0" fontId="5" fillId="0" borderId="0" xfId="0" applyFont="1" applyBorder="1" applyAlignment="1">
      <alignment horizontal="right" vertical="center" wrapText="1"/>
    </xf>
    <xf numFmtId="0" fontId="1" fillId="0" borderId="0" xfId="0" applyFont="1" applyBorder="1" applyAlignment="1">
      <alignment horizontal="center" vertical="center"/>
    </xf>
    <xf numFmtId="1" fontId="1" fillId="0" borderId="0" xfId="0" applyNumberFormat="1" applyFont="1" applyBorder="1" applyAlignment="1">
      <alignment horizontal="center" vertical="center"/>
    </xf>
    <xf numFmtId="0" fontId="1" fillId="0" borderId="0" xfId="0" applyFont="1" applyBorder="1" applyAlignment="1">
      <alignment vertical="center"/>
    </xf>
    <xf numFmtId="0" fontId="0" fillId="0" borderId="0" xfId="0" applyFont="1" applyFill="1" applyBorder="1"/>
    <xf numFmtId="0" fontId="2" fillId="0" borderId="2" xfId="0" applyFont="1" applyFill="1" applyBorder="1" applyAlignment="1">
      <alignment vertical="center" wrapText="1"/>
    </xf>
    <xf numFmtId="0" fontId="6" fillId="0" borderId="0" xfId="0" applyFont="1" applyFill="1" applyBorder="1" applyAlignment="1">
      <alignment vertical="center"/>
    </xf>
    <xf numFmtId="0" fontId="1" fillId="0" borderId="0" xfId="0" applyFont="1" applyFill="1" applyBorder="1" applyAlignment="1">
      <alignment vertical="center"/>
    </xf>
    <xf numFmtId="0" fontId="0" fillId="0" borderId="0" xfId="0" applyFill="1" applyBorder="1" applyAlignment="1">
      <alignment horizontal="center" vertical="center"/>
    </xf>
    <xf numFmtId="0" fontId="0" fillId="0" borderId="0" xfId="0" applyFill="1" applyBorder="1"/>
    <xf numFmtId="0" fontId="0" fillId="0" borderId="0" xfId="0" applyFill="1" applyBorder="1" applyAlignment="1">
      <alignment vertical="center"/>
    </xf>
    <xf numFmtId="0" fontId="4" fillId="0" borderId="0" xfId="0" applyFont="1" applyFill="1" applyBorder="1" applyAlignment="1"/>
    <xf numFmtId="0" fontId="1" fillId="0" borderId="0" xfId="0" applyFont="1" applyFill="1" applyBorder="1" applyAlignment="1">
      <alignment vertical="center" wrapText="1"/>
    </xf>
    <xf numFmtId="0" fontId="0" fillId="0" borderId="0" xfId="0" applyBorder="1" applyAlignment="1"/>
    <xf numFmtId="0" fontId="0" fillId="0" borderId="5" xfId="0" applyBorder="1" applyAlignment="1">
      <alignment vertical="center"/>
    </xf>
    <xf numFmtId="0" fontId="0" fillId="0" borderId="10" xfId="0" applyBorder="1" applyAlignment="1">
      <alignment vertical="center"/>
    </xf>
    <xf numFmtId="0" fontId="8" fillId="4" borderId="11" xfId="0" applyFont="1" applyFill="1" applyBorder="1" applyAlignment="1">
      <alignment horizontal="center" vertical="center"/>
    </xf>
    <xf numFmtId="0" fontId="8" fillId="0" borderId="11" xfId="0" applyFont="1" applyBorder="1" applyAlignment="1">
      <alignment horizontal="center"/>
    </xf>
    <xf numFmtId="0" fontId="8" fillId="0" borderId="13" xfId="0" applyFont="1" applyBorder="1" applyAlignment="1">
      <alignment horizontal="center"/>
    </xf>
    <xf numFmtId="0" fontId="9" fillId="4" borderId="3" xfId="0" applyFont="1" applyFill="1" applyBorder="1" applyAlignment="1">
      <alignment horizontal="center" vertical="center"/>
    </xf>
    <xf numFmtId="0" fontId="9" fillId="4" borderId="11" xfId="0" applyFont="1" applyFill="1" applyBorder="1" applyAlignment="1">
      <alignment horizontal="center" vertical="center"/>
    </xf>
    <xf numFmtId="0" fontId="9" fillId="4" borderId="11" xfId="0" applyFont="1" applyFill="1" applyBorder="1" applyAlignment="1">
      <alignment horizontal="center" vertical="center" wrapText="1"/>
    </xf>
    <xf numFmtId="0" fontId="8" fillId="0" borderId="0" xfId="0" applyFont="1" applyBorder="1" applyAlignment="1"/>
    <xf numFmtId="0" fontId="9" fillId="4" borderId="0" xfId="0" applyFont="1" applyFill="1" applyBorder="1" applyAlignment="1">
      <alignment horizontal="center" vertical="center"/>
    </xf>
    <xf numFmtId="0" fontId="9" fillId="4" borderId="2" xfId="0" applyFont="1" applyFill="1" applyBorder="1" applyAlignment="1">
      <alignment horizontal="center" vertical="center"/>
    </xf>
    <xf numFmtId="0" fontId="9" fillId="4" borderId="0" xfId="0" applyFont="1" applyFill="1" applyBorder="1" applyAlignment="1">
      <alignment horizontal="center" vertical="center" wrapText="1"/>
    </xf>
    <xf numFmtId="0" fontId="11" fillId="0" borderId="11" xfId="0" applyFont="1" applyBorder="1" applyAlignment="1">
      <alignment horizontal="center" vertical="center"/>
    </xf>
    <xf numFmtId="0" fontId="11" fillId="0" borderId="0" xfId="0" applyFont="1" applyBorder="1" applyAlignment="1">
      <alignment horizontal="center"/>
    </xf>
    <xf numFmtId="0" fontId="11" fillId="0" borderId="11" xfId="0" applyFont="1" applyBorder="1" applyAlignment="1">
      <alignment horizontal="center"/>
    </xf>
    <xf numFmtId="0" fontId="11" fillId="0" borderId="1" xfId="0" applyFont="1" applyBorder="1" applyAlignment="1">
      <alignment horizontal="center"/>
    </xf>
    <xf numFmtId="0" fontId="10" fillId="7" borderId="11" xfId="0" applyFont="1" applyFill="1" applyBorder="1" applyAlignment="1">
      <alignment horizontal="right" vertical="center" wrapText="1"/>
    </xf>
    <xf numFmtId="0" fontId="13" fillId="7" borderId="17" xfId="0" applyFont="1" applyFill="1" applyBorder="1" applyAlignment="1">
      <alignment horizontal="center" vertical="center"/>
    </xf>
    <xf numFmtId="165" fontId="13" fillId="7" borderId="11" xfId="0" applyNumberFormat="1" applyFont="1" applyFill="1" applyBorder="1" applyAlignment="1">
      <alignment horizontal="center" vertical="center"/>
    </xf>
    <xf numFmtId="165" fontId="13" fillId="7" borderId="13" xfId="0" applyNumberFormat="1" applyFont="1" applyFill="1" applyBorder="1" applyAlignment="1">
      <alignment horizontal="center" vertical="center"/>
    </xf>
    <xf numFmtId="0" fontId="1" fillId="0" borderId="0" xfId="0" applyFont="1" applyFill="1" applyBorder="1" applyAlignment="1">
      <alignment horizontal="center"/>
    </xf>
    <xf numFmtId="0" fontId="11" fillId="0" borderId="0" xfId="0" applyFont="1" applyFill="1" applyBorder="1" applyAlignment="1">
      <alignment horizontal="center"/>
    </xf>
    <xf numFmtId="0" fontId="13" fillId="0" borderId="0" xfId="0" applyFont="1" applyFill="1" applyBorder="1"/>
    <xf numFmtId="0" fontId="12" fillId="0" borderId="9" xfId="0" applyFont="1" applyBorder="1" applyAlignment="1">
      <alignment vertical="center"/>
    </xf>
    <xf numFmtId="0" fontId="2" fillId="0" borderId="15" xfId="0" applyFont="1" applyFill="1" applyBorder="1" applyAlignment="1">
      <alignment vertical="center" wrapText="1"/>
    </xf>
    <xf numFmtId="0" fontId="2" fillId="0" borderId="15" xfId="0" applyFont="1" applyBorder="1" applyAlignment="1">
      <alignment vertical="center" wrapText="1"/>
    </xf>
    <xf numFmtId="0" fontId="1" fillId="0" borderId="0" xfId="0" applyFont="1"/>
    <xf numFmtId="0" fontId="10" fillId="0" borderId="11" xfId="0" applyFont="1" applyFill="1" applyBorder="1" applyAlignment="1">
      <alignment horizontal="right" vertical="center" wrapText="1"/>
    </xf>
    <xf numFmtId="0" fontId="13" fillId="0" borderId="17" xfId="0" applyFont="1" applyFill="1" applyBorder="1" applyAlignment="1">
      <alignment horizontal="center" vertical="center"/>
    </xf>
    <xf numFmtId="165" fontId="13" fillId="0" borderId="11" xfId="0" applyNumberFormat="1" applyFont="1" applyFill="1" applyBorder="1" applyAlignment="1">
      <alignment horizontal="center" vertical="center"/>
    </xf>
    <xf numFmtId="165" fontId="13" fillId="0" borderId="13" xfId="0" applyNumberFormat="1" applyFont="1" applyFill="1" applyBorder="1" applyAlignment="1">
      <alignment horizontal="center" vertical="center"/>
    </xf>
    <xf numFmtId="0" fontId="12" fillId="0" borderId="3" xfId="0" applyFont="1" applyBorder="1" applyAlignment="1">
      <alignment vertical="center"/>
    </xf>
    <xf numFmtId="0" fontId="2" fillId="0" borderId="9" xfId="0" applyFont="1" applyFill="1" applyBorder="1" applyAlignment="1">
      <alignment vertical="center" wrapText="1"/>
    </xf>
    <xf numFmtId="0" fontId="10" fillId="0" borderId="17" xfId="0" applyFont="1" applyFill="1" applyBorder="1" applyAlignment="1">
      <alignment horizontal="right" vertical="center" wrapText="1"/>
    </xf>
    <xf numFmtId="0" fontId="13" fillId="0" borderId="11" xfId="0" applyFont="1" applyFill="1" applyBorder="1" applyAlignment="1">
      <alignment horizontal="center" vertical="center"/>
    </xf>
    <xf numFmtId="165" fontId="13" fillId="0" borderId="18" xfId="0" applyNumberFormat="1" applyFont="1" applyFill="1" applyBorder="1" applyAlignment="1">
      <alignment horizontal="center" vertical="center"/>
    </xf>
    <xf numFmtId="0" fontId="12" fillId="0" borderId="2" xfId="0" applyFont="1" applyFill="1" applyBorder="1" applyAlignment="1">
      <alignment vertical="center"/>
    </xf>
    <xf numFmtId="0" fontId="11" fillId="0" borderId="18" xfId="0" applyFont="1" applyBorder="1" applyAlignment="1">
      <alignment horizontal="center"/>
    </xf>
    <xf numFmtId="0" fontId="12" fillId="0" borderId="0" xfId="0" applyFont="1" applyFill="1" applyBorder="1" applyAlignment="1">
      <alignment horizontal="center" vertical="center"/>
    </xf>
    <xf numFmtId="0" fontId="12" fillId="0" borderId="2" xfId="0" applyFont="1" applyFill="1" applyBorder="1" applyAlignment="1">
      <alignment vertical="center" wrapText="1"/>
    </xf>
    <xf numFmtId="0" fontId="12" fillId="0" borderId="16" xfId="0" applyFont="1" applyFill="1" applyBorder="1" applyAlignment="1">
      <alignment horizontal="center" vertical="center"/>
    </xf>
    <xf numFmtId="0" fontId="12" fillId="0" borderId="0" xfId="0" applyNumberFormat="1" applyFont="1" applyFill="1" applyBorder="1" applyAlignment="1">
      <alignment horizontal="center" vertical="center"/>
    </xf>
    <xf numFmtId="0" fontId="12" fillId="0" borderId="16" xfId="0" applyFont="1" applyBorder="1" applyAlignment="1">
      <alignment horizontal="center" vertical="center"/>
    </xf>
    <xf numFmtId="0" fontId="12" fillId="0" borderId="3" xfId="0" applyFont="1" applyBorder="1" applyAlignment="1">
      <alignment horizontal="center" vertical="center"/>
    </xf>
    <xf numFmtId="165" fontId="12" fillId="0" borderId="2" xfId="1" applyNumberFormat="1" applyFont="1" applyBorder="1" applyAlignment="1">
      <alignment horizontal="center" vertical="center"/>
    </xf>
    <xf numFmtId="165" fontId="12" fillId="0" borderId="1" xfId="1" applyNumberFormat="1" applyFont="1" applyBorder="1" applyAlignment="1">
      <alignment horizontal="center" vertical="center"/>
    </xf>
    <xf numFmtId="165" fontId="12" fillId="0" borderId="10" xfId="1" applyNumberFormat="1" applyFont="1" applyBorder="1" applyAlignment="1">
      <alignment horizontal="center" vertical="center"/>
    </xf>
    <xf numFmtId="0" fontId="12" fillId="0" borderId="15" xfId="0" applyFont="1" applyFill="1" applyBorder="1" applyAlignment="1">
      <alignment horizontal="center" vertical="center"/>
    </xf>
    <xf numFmtId="165" fontId="12" fillId="0" borderId="16" xfId="1" applyNumberFormat="1" applyFont="1" applyFill="1" applyBorder="1" applyAlignment="1">
      <alignment horizontal="center" vertical="center"/>
    </xf>
    <xf numFmtId="165" fontId="12" fillId="0" borderId="19" xfId="1" applyNumberFormat="1" applyFont="1" applyFill="1" applyBorder="1" applyAlignment="1">
      <alignment horizontal="center" vertical="center"/>
    </xf>
    <xf numFmtId="0" fontId="12" fillId="0" borderId="15" xfId="0" applyFont="1" applyBorder="1" applyAlignment="1">
      <alignment horizontal="center" vertical="center"/>
    </xf>
    <xf numFmtId="165" fontId="12" fillId="0" borderId="16" xfId="1" applyNumberFormat="1" applyFont="1" applyBorder="1" applyAlignment="1">
      <alignment horizontal="center" vertical="center"/>
    </xf>
    <xf numFmtId="165" fontId="12" fillId="0" borderId="19" xfId="1" applyNumberFormat="1" applyFont="1" applyBorder="1" applyAlignment="1">
      <alignment horizontal="center" vertical="center"/>
    </xf>
    <xf numFmtId="165" fontId="12" fillId="0" borderId="2" xfId="1" applyNumberFormat="1" applyFont="1" applyFill="1" applyBorder="1" applyAlignment="1">
      <alignment horizontal="right" vertical="center"/>
    </xf>
    <xf numFmtId="165" fontId="12" fillId="0" borderId="0" xfId="1" applyNumberFormat="1" applyFont="1" applyFill="1" applyBorder="1" applyAlignment="1">
      <alignment horizontal="right" vertical="center"/>
    </xf>
    <xf numFmtId="0" fontId="12" fillId="0" borderId="1" xfId="0" applyFont="1" applyBorder="1" applyAlignment="1">
      <alignment horizontal="center" vertical="center"/>
    </xf>
    <xf numFmtId="0" fontId="12" fillId="0" borderId="2" xfId="0" applyNumberFormat="1" applyFont="1" applyFill="1" applyBorder="1" applyAlignment="1">
      <alignment horizontal="center" vertical="center"/>
    </xf>
    <xf numFmtId="0" fontId="12" fillId="0" borderId="2" xfId="0" applyFont="1" applyFill="1" applyBorder="1" applyAlignment="1">
      <alignment horizontal="center" vertical="center"/>
    </xf>
    <xf numFmtId="0" fontId="12" fillId="0" borderId="1" xfId="0" applyFont="1" applyBorder="1" applyAlignment="1">
      <alignment horizontal="right" vertical="center"/>
    </xf>
    <xf numFmtId="0" fontId="12" fillId="0" borderId="3" xfId="0" applyFont="1" applyBorder="1" applyAlignment="1">
      <alignment horizontal="right" vertical="center"/>
    </xf>
    <xf numFmtId="0" fontId="12" fillId="0" borderId="2" xfId="0" applyFont="1" applyBorder="1" applyAlignment="1">
      <alignment horizontal="right" vertical="center"/>
    </xf>
    <xf numFmtId="0" fontId="12" fillId="0" borderId="15" xfId="0" applyFont="1" applyBorder="1" applyAlignment="1">
      <alignment horizontal="right" vertical="center"/>
    </xf>
    <xf numFmtId="0" fontId="12" fillId="2" borderId="2" xfId="0" applyFont="1" applyFill="1" applyBorder="1" applyAlignment="1">
      <alignment horizontal="right" vertical="center"/>
    </xf>
    <xf numFmtId="0" fontId="12" fillId="2" borderId="9" xfId="0" applyFont="1" applyFill="1" applyBorder="1" applyAlignment="1">
      <alignment horizontal="right" vertical="center"/>
    </xf>
    <xf numFmtId="0" fontId="12" fillId="0" borderId="9" xfId="0" applyFont="1" applyBorder="1" applyAlignment="1">
      <alignment horizontal="right" vertical="center"/>
    </xf>
    <xf numFmtId="0" fontId="12" fillId="2" borderId="12" xfId="0" applyFont="1" applyFill="1" applyBorder="1" applyAlignment="1">
      <alignment horizontal="right" vertical="center"/>
    </xf>
    <xf numFmtId="0" fontId="12" fillId="2" borderId="6" xfId="0" applyFont="1" applyFill="1" applyBorder="1" applyAlignment="1">
      <alignment horizontal="right" vertical="center"/>
    </xf>
    <xf numFmtId="0" fontId="12" fillId="0" borderId="1" xfId="0" applyFont="1" applyFill="1" applyBorder="1" applyAlignment="1">
      <alignment horizontal="right" vertical="center"/>
    </xf>
    <xf numFmtId="0" fontId="12" fillId="0" borderId="0" xfId="0" applyFont="1" applyFill="1" applyAlignment="1">
      <alignment horizontal="right" vertical="center"/>
    </xf>
    <xf numFmtId="0" fontId="12" fillId="0" borderId="16" xfId="0" applyFont="1" applyFill="1" applyBorder="1" applyAlignment="1">
      <alignment horizontal="right" vertical="center"/>
    </xf>
    <xf numFmtId="0" fontId="12" fillId="0" borderId="14" xfId="0" applyFont="1" applyFill="1" applyBorder="1" applyAlignment="1">
      <alignment horizontal="right" vertical="center"/>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5" xfId="0" applyBorder="1" applyAlignment="1">
      <alignment horizontal="center" vertical="center" wrapText="1"/>
    </xf>
    <xf numFmtId="0" fontId="0" fillId="0" borderId="9" xfId="0" applyBorder="1" applyAlignment="1">
      <alignment horizontal="center" vertical="center" wrapText="1"/>
    </xf>
    <xf numFmtId="0" fontId="0" fillId="0" borderId="0" xfId="0" applyBorder="1" applyAlignment="1">
      <alignment horizontal="center" vertical="center" wrapText="1"/>
    </xf>
    <xf numFmtId="0" fontId="0" fillId="0" borderId="10" xfId="0" applyBorder="1" applyAlignment="1">
      <alignment horizontal="center" vertical="center" wrapText="1"/>
    </xf>
    <xf numFmtId="0" fontId="0" fillId="0" borderId="6"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1" fillId="0" borderId="5" xfId="0" applyFont="1" applyBorder="1" applyAlignment="1">
      <alignment horizontal="center" vertical="center" wrapText="1"/>
    </xf>
    <xf numFmtId="0" fontId="1" fillId="0" borderId="9" xfId="0" applyFont="1" applyBorder="1" applyAlignment="1">
      <alignment horizontal="center" vertical="center" wrapText="1"/>
    </xf>
    <xf numFmtId="0" fontId="1" fillId="0" borderId="0" xfId="0" applyFont="1" applyAlignment="1">
      <alignment horizontal="center" vertical="center" wrapText="1"/>
    </xf>
    <xf numFmtId="0" fontId="1" fillId="0" borderId="10" xfId="0" applyFont="1" applyBorder="1" applyAlignment="1">
      <alignment horizontal="center" vertical="center" wrapText="1"/>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1" fillId="0" borderId="8" xfId="0" applyFont="1" applyBorder="1" applyAlignment="1">
      <alignment horizontal="center" vertical="center" wrapText="1"/>
    </xf>
    <xf numFmtId="0" fontId="6" fillId="6" borderId="17" xfId="0" applyFont="1" applyFill="1" applyBorder="1" applyAlignment="1">
      <alignment horizontal="center" vertical="center"/>
    </xf>
    <xf numFmtId="0" fontId="6" fillId="6" borderId="18" xfId="0" applyFont="1" applyFill="1" applyBorder="1" applyAlignment="1">
      <alignment horizontal="center" vertical="center"/>
    </xf>
    <xf numFmtId="0" fontId="6" fillId="6" borderId="13" xfId="0" applyFont="1" applyFill="1" applyBorder="1" applyAlignment="1">
      <alignment horizontal="center" vertical="center"/>
    </xf>
    <xf numFmtId="0" fontId="1" fillId="0" borderId="9" xfId="0" applyFont="1" applyBorder="1" applyAlignment="1">
      <alignment horizontal="center" vertical="center"/>
    </xf>
    <xf numFmtId="0" fontId="1" fillId="0" borderId="10" xfId="0" applyFont="1" applyBorder="1" applyAlignment="1">
      <alignment horizontal="center" vertical="center"/>
    </xf>
    <xf numFmtId="0" fontId="1" fillId="0" borderId="17" xfId="0" applyFont="1" applyBorder="1" applyAlignment="1">
      <alignment horizontal="center"/>
    </xf>
    <xf numFmtId="0" fontId="1" fillId="0" borderId="18" xfId="0" applyFont="1" applyBorder="1" applyAlignment="1">
      <alignment horizontal="center"/>
    </xf>
    <xf numFmtId="0" fontId="1" fillId="0" borderId="13" xfId="0" applyFont="1" applyBorder="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1" fillId="0" borderId="1" xfId="0" applyFont="1" applyBorder="1" applyAlignment="1">
      <alignment horizontal="center" vertical="center"/>
    </xf>
    <xf numFmtId="0" fontId="1" fillId="0" borderId="2" xfId="0" applyFont="1" applyBorder="1" applyAlignment="1">
      <alignment horizontal="center" vertical="center"/>
    </xf>
    <xf numFmtId="0" fontId="1" fillId="0" borderId="12" xfId="0" applyFont="1" applyBorder="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0" fontId="1" fillId="0" borderId="5" xfId="0" applyFont="1" applyBorder="1" applyAlignment="1">
      <alignment horizontal="center" vertical="center"/>
    </xf>
    <xf numFmtId="0" fontId="1" fillId="0" borderId="6" xfId="0" applyFont="1" applyBorder="1" applyAlignment="1">
      <alignment horizontal="center" vertical="center"/>
    </xf>
    <xf numFmtId="0" fontId="1" fillId="0" borderId="7" xfId="0" applyFont="1" applyBorder="1" applyAlignment="1">
      <alignment horizontal="center" vertical="center"/>
    </xf>
    <xf numFmtId="0" fontId="1" fillId="0" borderId="8" xfId="0" applyFont="1" applyBorder="1" applyAlignment="1">
      <alignment horizontal="center" vertical="center"/>
    </xf>
    <xf numFmtId="0" fontId="1" fillId="3" borderId="3" xfId="0" applyFont="1" applyFill="1" applyBorder="1" applyAlignment="1">
      <alignment horizontal="center" vertical="center"/>
    </xf>
    <xf numFmtId="0" fontId="1" fillId="3" borderId="4" xfId="0" applyFont="1" applyFill="1" applyBorder="1" applyAlignment="1">
      <alignment horizontal="center" vertical="center"/>
    </xf>
    <xf numFmtId="0" fontId="1" fillId="3" borderId="5" xfId="0" applyFont="1" applyFill="1" applyBorder="1" applyAlignment="1">
      <alignment horizontal="center" vertical="center"/>
    </xf>
    <xf numFmtId="0" fontId="1" fillId="3" borderId="6" xfId="0" applyFont="1" applyFill="1" applyBorder="1" applyAlignment="1">
      <alignment horizontal="center" vertical="center"/>
    </xf>
    <xf numFmtId="0" fontId="1" fillId="3" borderId="7" xfId="0" applyFont="1" applyFill="1" applyBorder="1" applyAlignment="1">
      <alignment horizontal="center" vertical="center"/>
    </xf>
    <xf numFmtId="0" fontId="1" fillId="3" borderId="8" xfId="0" applyFont="1" applyFill="1" applyBorder="1" applyAlignment="1">
      <alignment horizontal="center" vertical="center"/>
    </xf>
    <xf numFmtId="0" fontId="1" fillId="0" borderId="3"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1" fillId="0" borderId="10" xfId="0" applyFont="1" applyFill="1" applyBorder="1" applyAlignment="1">
      <alignment horizontal="center" vertical="center" wrapText="1"/>
    </xf>
    <xf numFmtId="0" fontId="1" fillId="0" borderId="6"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6" fillId="5" borderId="3" xfId="0" applyFont="1" applyFill="1" applyBorder="1" applyAlignment="1">
      <alignment horizontal="center" vertical="center"/>
    </xf>
    <xf numFmtId="0" fontId="6" fillId="5" borderId="4" xfId="0" applyFont="1" applyFill="1" applyBorder="1" applyAlignment="1">
      <alignment horizontal="center" vertical="center"/>
    </xf>
    <xf numFmtId="0" fontId="6" fillId="5" borderId="5" xfId="0" applyFont="1" applyFill="1" applyBorder="1" applyAlignment="1">
      <alignment horizontal="center" vertical="center"/>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12" xfId="0" applyFont="1" applyBorder="1" applyAlignment="1">
      <alignment horizontal="center" vertical="center" wrapText="1"/>
    </xf>
    <xf numFmtId="0" fontId="6" fillId="5" borderId="3" xfId="0" applyFont="1" applyFill="1" applyBorder="1" applyAlignment="1">
      <alignment horizontal="center"/>
    </xf>
    <xf numFmtId="0" fontId="6" fillId="5" borderId="4" xfId="0" applyFont="1" applyFill="1" applyBorder="1" applyAlignment="1">
      <alignment horizontal="center"/>
    </xf>
    <xf numFmtId="0" fontId="6" fillId="5" borderId="5" xfId="0" applyFont="1" applyFill="1" applyBorder="1" applyAlignment="1">
      <alignment horizontal="center"/>
    </xf>
    <xf numFmtId="0" fontId="0" fillId="0" borderId="0" xfId="0" pivotButton="1"/>
    <xf numFmtId="0" fontId="0" fillId="0" borderId="0" xfId="0" applyAlignment="1">
      <alignment horizontal="left"/>
    </xf>
    <xf numFmtId="0" fontId="8" fillId="0" borderId="1" xfId="0" applyFont="1" applyBorder="1" applyAlignment="1">
      <alignment horizontal="center" vertical="center"/>
    </xf>
    <xf numFmtId="0" fontId="14" fillId="0" borderId="1" xfId="0" applyFont="1" applyBorder="1" applyAlignment="1">
      <alignment horizontal="center" vertical="center"/>
    </xf>
    <xf numFmtId="0" fontId="6" fillId="8" borderId="17" xfId="0" applyFont="1" applyFill="1" applyBorder="1" applyAlignment="1">
      <alignment horizontal="center" vertical="center"/>
    </xf>
    <xf numFmtId="0" fontId="6" fillId="8" borderId="18" xfId="0" applyFont="1" applyFill="1" applyBorder="1" applyAlignment="1">
      <alignment horizontal="center" vertical="center"/>
    </xf>
    <xf numFmtId="0" fontId="6" fillId="8" borderId="13" xfId="0" applyFont="1" applyFill="1" applyBorder="1" applyAlignment="1">
      <alignment horizontal="center" vertical="center"/>
    </xf>
    <xf numFmtId="0" fontId="8" fillId="0" borderId="11" xfId="0" applyFont="1" applyFill="1" applyBorder="1" applyAlignment="1">
      <alignment horizontal="center" vertical="center"/>
    </xf>
    <xf numFmtId="0" fontId="8" fillId="0" borderId="18" xfId="0" applyFont="1" applyFill="1" applyBorder="1" applyAlignment="1">
      <alignment horizontal="center" vertical="center"/>
    </xf>
    <xf numFmtId="0" fontId="12" fillId="0" borderId="2" xfId="0" applyFont="1" applyBorder="1" applyAlignment="1">
      <alignment horizontal="center" vertical="center"/>
    </xf>
    <xf numFmtId="0" fontId="12" fillId="0" borderId="0" xfId="0" applyFont="1" applyAlignment="1">
      <alignment horizontal="center" vertical="center"/>
    </xf>
    <xf numFmtId="0" fontId="15" fillId="0" borderId="2" xfId="0" applyFont="1" applyBorder="1" applyAlignment="1">
      <alignment horizontal="center" vertical="center"/>
    </xf>
    <xf numFmtId="0" fontId="12" fillId="0" borderId="10" xfId="0" applyFont="1" applyBorder="1" applyAlignment="1">
      <alignment horizontal="center" vertical="center"/>
    </xf>
    <xf numFmtId="0" fontId="12" fillId="0" borderId="9" xfId="0" applyFont="1" applyBorder="1" applyAlignment="1">
      <alignment horizontal="center" vertical="center"/>
    </xf>
    <xf numFmtId="0" fontId="12" fillId="0" borderId="12" xfId="0" applyFont="1" applyBorder="1" applyAlignment="1">
      <alignment horizontal="center" vertical="center"/>
    </xf>
    <xf numFmtId="0" fontId="12" fillId="0" borderId="12" xfId="0" applyFont="1" applyFill="1" applyBorder="1" applyAlignment="1">
      <alignment vertical="center"/>
    </xf>
    <xf numFmtId="0" fontId="12" fillId="0" borderId="2" xfId="0" applyFont="1" applyBorder="1" applyAlignment="1">
      <alignment vertical="center"/>
    </xf>
    <xf numFmtId="0" fontId="6" fillId="8" borderId="3" xfId="0" applyFont="1" applyFill="1" applyBorder="1" applyAlignment="1">
      <alignment horizontal="center" vertical="center"/>
    </xf>
    <xf numFmtId="0" fontId="6" fillId="8" borderId="4" xfId="0" applyFont="1" applyFill="1" applyBorder="1" applyAlignment="1">
      <alignment horizontal="center" vertical="center"/>
    </xf>
    <xf numFmtId="0" fontId="6" fillId="8" borderId="5" xfId="0" applyFont="1" applyFill="1" applyBorder="1" applyAlignment="1">
      <alignment horizontal="center" vertical="center"/>
    </xf>
    <xf numFmtId="0" fontId="8" fillId="0" borderId="11" xfId="0" applyFont="1" applyFill="1" applyBorder="1" applyAlignment="1">
      <alignment vertical="center"/>
    </xf>
    <xf numFmtId="0" fontId="12" fillId="0" borderId="1" xfId="0" applyFont="1" applyBorder="1" applyAlignment="1">
      <alignment vertical="center"/>
    </xf>
    <xf numFmtId="0" fontId="12" fillId="0" borderId="4" xfId="0" applyFont="1" applyBorder="1" applyAlignment="1">
      <alignment vertical="center"/>
    </xf>
    <xf numFmtId="0" fontId="12" fillId="0" borderId="0" xfId="0" applyFont="1" applyBorder="1" applyAlignment="1">
      <alignment vertical="center"/>
    </xf>
    <xf numFmtId="0" fontId="0" fillId="0" borderId="16" xfId="0" applyBorder="1" applyAlignment="1">
      <alignment vertical="center"/>
    </xf>
    <xf numFmtId="0" fontId="12" fillId="0" borderId="0" xfId="0" applyFont="1" applyFill="1" applyBorder="1" applyAlignment="1">
      <alignment vertical="center"/>
    </xf>
    <xf numFmtId="0" fontId="12" fillId="0" borderId="7" xfId="0" applyFont="1" applyFill="1" applyBorder="1" applyAlignment="1">
      <alignment vertical="center"/>
    </xf>
  </cellXfs>
  <cellStyles count="2">
    <cellStyle name="Milliers" xfId="1" builtinId="3"/>
    <cellStyle name="Normal" xfId="0" builtinId="0"/>
  </cellStyles>
  <dxfs count="87">
    <dxf>
      <font>
        <strike val="0"/>
        <outline val="0"/>
        <shadow val="0"/>
        <u val="none"/>
        <vertAlign val="baseline"/>
        <sz val="11"/>
        <color auto="1"/>
        <name val="Calibri"/>
        <scheme val="minor"/>
      </font>
      <alignment vertical="center" textRotation="0" indent="0" justifyLastLine="0" shrinkToFit="0" readingOrder="0"/>
    </dxf>
    <dxf>
      <font>
        <strike val="0"/>
        <outline val="0"/>
        <shadow val="0"/>
        <u val="none"/>
        <vertAlign val="baseline"/>
        <sz val="12"/>
        <color theme="1"/>
        <name val="Calibri"/>
        <scheme val="minor"/>
      </font>
      <alignment vertical="center" textRotation="0" indent="0" justifyLastLine="0" shrinkToFit="0" readingOrder="0"/>
    </dxf>
    <dxf>
      <font>
        <strike val="0"/>
        <outline val="0"/>
        <shadow val="0"/>
        <u val="none"/>
        <vertAlign val="baseline"/>
        <sz val="11"/>
        <color auto="1"/>
        <name val="Calibri"/>
        <scheme val="minor"/>
      </font>
      <alignment horizontal="center" vertical="center" textRotation="0" wrapText="0" indent="0" justifyLastLine="0" shrinkToFit="0" readingOrder="0"/>
      <border diagonalUp="0" diagonalDown="0" outline="0">
        <left style="medium">
          <color indexed="64"/>
        </left>
        <right style="medium">
          <color indexed="64"/>
        </right>
        <top/>
        <bottom/>
      </border>
    </dxf>
    <dxf>
      <font>
        <strike val="0"/>
        <outline val="0"/>
        <shadow val="0"/>
        <u val="none"/>
        <vertAlign val="baseline"/>
        <sz val="11"/>
        <color auto="1"/>
        <name val="Calibri"/>
        <scheme val="minor"/>
      </font>
      <alignment vertical="center" textRotation="0" indent="0" justifyLastLine="0" shrinkToFit="0" readingOrder="0"/>
      <border outline="0">
        <right style="medium">
          <color indexed="64"/>
        </right>
      </border>
    </dxf>
    <dxf>
      <font>
        <strike val="0"/>
        <outline val="0"/>
        <shadow val="0"/>
        <u val="none"/>
        <vertAlign val="baseline"/>
        <sz val="11"/>
        <color auto="1"/>
        <name val="Calibri"/>
        <scheme val="minor"/>
      </font>
      <alignment vertical="center" textRotation="0" indent="0" justifyLastLine="0" shrinkToFit="0" readingOrder="0"/>
      <border diagonalUp="0" diagonalDown="0" outline="0">
        <left style="medium">
          <color indexed="64"/>
        </left>
        <right style="medium">
          <color indexed="64"/>
        </right>
        <top/>
        <bottom/>
      </border>
    </dxf>
    <dxf>
      <alignment vertical="center" textRotation="0" indent="0" justifyLastLine="0" shrinkToFit="0" readingOrder="0"/>
    </dxf>
    <dxf>
      <font>
        <i val="0"/>
        <strike val="0"/>
        <outline val="0"/>
        <shadow val="0"/>
        <u val="none"/>
        <vertAlign val="baseline"/>
        <sz val="12"/>
        <color theme="1"/>
        <name val="Calibri"/>
        <scheme val="minor"/>
      </font>
      <fill>
        <patternFill patternType="none">
          <fgColor indexed="64"/>
          <bgColor auto="1"/>
        </patternFill>
      </fill>
      <alignment vertical="center" textRotation="0" indent="0" justifyLastLine="0" shrinkToFit="0" readingOrder="0"/>
      <border diagonalUp="0" diagonalDown="0" outline="0">
        <left style="medium">
          <color auto="1"/>
        </left>
        <right style="medium">
          <color auto="1"/>
        </right>
        <top/>
        <bottom/>
      </border>
    </dxf>
    <dxf>
      <font>
        <strike val="0"/>
        <outline val="0"/>
        <shadow val="0"/>
        <u val="none"/>
        <vertAlign val="baseline"/>
        <sz val="11"/>
        <color auto="1"/>
        <name val="Calibri"/>
      </font>
      <alignment horizontal="center" vertical="center" textRotation="0" wrapText="0" indent="0" justifyLastLine="0" shrinkToFit="0" readingOrder="0"/>
      <border diagonalUp="0" diagonalDown="0" outline="0">
        <left style="medium">
          <color indexed="64"/>
        </left>
        <right style="medium">
          <color indexed="64"/>
        </right>
        <top/>
        <bottom/>
      </border>
    </dxf>
    <dxf>
      <font>
        <strike val="0"/>
        <outline val="0"/>
        <shadow val="0"/>
        <u val="none"/>
        <vertAlign val="baseline"/>
        <sz val="11"/>
        <color auto="1"/>
        <name val="Calibri"/>
      </font>
      <alignment horizontal="center" vertical="center" textRotation="0" wrapText="0" indent="0" justifyLastLine="0" shrinkToFit="0" readingOrder="0"/>
      <border diagonalUp="0" diagonalDown="0" outline="0">
        <left style="medium">
          <color indexed="64"/>
        </left>
        <right/>
        <top/>
        <bottom/>
      </border>
    </dxf>
    <dxf>
      <font>
        <strike val="0"/>
        <outline val="0"/>
        <shadow val="0"/>
        <u val="none"/>
        <vertAlign val="baseline"/>
        <sz val="11"/>
        <color auto="1"/>
        <name val="Calibri"/>
      </font>
      <alignment horizontal="center" vertical="center" textRotation="0" wrapText="0" indent="0" justifyLastLine="0" shrinkToFit="0" readingOrder="0"/>
      <border outline="0">
        <left style="medium">
          <color indexed="64"/>
        </left>
        <right style="medium">
          <color indexed="64"/>
        </right>
      </border>
    </dxf>
    <dxf>
      <font>
        <strike val="0"/>
        <outline val="0"/>
        <shadow val="0"/>
        <u val="none"/>
        <vertAlign val="baseline"/>
        <sz val="11"/>
        <color auto="1"/>
        <name val="Calibri"/>
      </font>
      <alignment horizontal="center" vertical="center" textRotation="0" wrapText="0" indent="0" justifyLastLine="0" shrinkToFit="0" readingOrder="0"/>
      <border diagonalUp="0" diagonalDown="0" outline="0">
        <left/>
        <right style="medium">
          <color indexed="64"/>
        </right>
        <top/>
        <bottom/>
      </border>
    </dxf>
    <dxf>
      <alignment vertical="center" textRotation="0" indent="0" justifyLastLine="0" shrinkToFit="0" readingOrder="0"/>
      <border diagonalUp="0" diagonalDown="0" outline="0">
        <left style="medium">
          <color indexed="64"/>
        </left>
        <right style="medium">
          <color indexed="64"/>
        </right>
        <top/>
        <bottom/>
      </border>
    </dxf>
    <dxf>
      <border>
        <bottom style="medium">
          <color indexed="64"/>
        </bottom>
      </border>
    </dxf>
    <dxf>
      <border diagonalUp="0" diagonalDown="0">
        <left style="medium">
          <color indexed="64"/>
        </left>
        <right style="medium">
          <color indexed="64"/>
        </right>
        <top style="medium">
          <color indexed="64"/>
        </top>
        <bottom style="medium">
          <color indexed="64"/>
        </bottom>
      </border>
    </dxf>
    <dxf>
      <font>
        <b/>
        <i val="0"/>
        <strike val="0"/>
        <condense val="0"/>
        <extend val="0"/>
        <outline val="0"/>
        <shadow val="0"/>
        <u val="none"/>
        <vertAlign val="baseline"/>
        <sz val="11"/>
        <color auto="1"/>
        <name val="Calibri"/>
        <scheme val="minor"/>
      </font>
      <numFmt numFmtId="165" formatCode="_-* #,##0_-;\-* #,##0_-;_-* &quot;-&quot;??_-;_-@_-"/>
      <fill>
        <patternFill patternType="solid">
          <fgColor theme="4" tint="0.79998168889431442"/>
          <bgColor theme="8" tint="0.79998168889431442"/>
        </patternFill>
      </fill>
      <alignment horizontal="center" vertical="center" textRotation="0" wrapText="0" indent="0" justifyLastLine="0" shrinkToFit="0" readingOrder="0"/>
      <border diagonalUp="0" diagonalDown="0" outline="0">
        <left/>
        <right style="medium">
          <color indexed="64"/>
        </right>
        <top style="medium">
          <color indexed="64"/>
        </top>
        <bottom style="medium">
          <color indexed="64"/>
        </bottom>
      </border>
    </dxf>
    <dxf>
      <font>
        <b/>
        <i val="0"/>
        <strike val="0"/>
        <condense val="0"/>
        <extend val="0"/>
        <outline val="0"/>
        <shadow val="0"/>
        <u val="none"/>
        <vertAlign val="baseline"/>
        <sz val="11"/>
        <color auto="1"/>
        <name val="Calibri"/>
        <scheme val="minor"/>
      </font>
      <numFmt numFmtId="165" formatCode="_-* #,##0_-;\-* #,##0_-;_-* &quot;-&quot;??_-;_-@_-"/>
      <fill>
        <patternFill patternType="solid">
          <fgColor theme="4" tint="0.79998168889431442"/>
          <bgColor theme="8" tint="0.79998168889431442"/>
        </patternFill>
      </fill>
      <alignment horizontal="center" vertical="center" textRotation="0" wrapText="0" indent="0" justifyLastLine="0" shrinkToFit="0" readingOrder="0"/>
      <border diagonalUp="0" diagonalDown="0" outline="0">
        <left style="medium">
          <color indexed="64"/>
        </left>
        <right style="medium">
          <color indexed="64"/>
        </right>
        <top style="medium">
          <color indexed="64"/>
        </top>
        <bottom style="medium">
          <color indexed="64"/>
        </bottom>
      </border>
    </dxf>
    <dxf>
      <font>
        <b/>
        <i val="0"/>
        <strike val="0"/>
        <condense val="0"/>
        <extend val="0"/>
        <outline val="0"/>
        <shadow val="0"/>
        <u val="none"/>
        <vertAlign val="baseline"/>
        <sz val="11"/>
        <color auto="1"/>
        <name val="Calibri"/>
        <scheme val="minor"/>
      </font>
      <numFmt numFmtId="165" formatCode="_-* #,##0_-;\-* #,##0_-;_-* &quot;-&quot;??_-;_-@_-"/>
      <fill>
        <patternFill patternType="solid">
          <fgColor theme="4" tint="0.79998168889431442"/>
          <bgColor theme="8" tint="0.79998168889431442"/>
        </patternFill>
      </fill>
      <alignment horizontal="center" vertical="center" textRotation="0" wrapText="0" indent="0" justifyLastLine="0" shrinkToFit="0" readingOrder="0"/>
      <border diagonalUp="0" diagonalDown="0" outline="0">
        <left style="medium">
          <color indexed="64"/>
        </left>
        <right style="medium">
          <color indexed="64"/>
        </right>
        <top style="medium">
          <color indexed="64"/>
        </top>
        <bottom style="medium">
          <color indexed="64"/>
        </bottom>
      </border>
    </dxf>
    <dxf>
      <font>
        <b/>
        <i val="0"/>
        <strike val="0"/>
        <condense val="0"/>
        <extend val="0"/>
        <outline val="0"/>
        <shadow val="0"/>
        <u val="none"/>
        <vertAlign val="baseline"/>
        <sz val="11"/>
        <color auto="1"/>
        <name val="Calibri"/>
        <scheme val="minor"/>
      </font>
      <fill>
        <patternFill patternType="solid">
          <fgColor theme="4" tint="0.79998168889431442"/>
          <bgColor theme="8" tint="0.79998168889431442"/>
        </patternFill>
      </fill>
      <alignment horizontal="center" vertical="center" textRotation="0" wrapText="0" indent="0" justifyLastLine="0" shrinkToFit="0" readingOrder="0"/>
      <border diagonalUp="0" diagonalDown="0" outline="0">
        <left style="medium">
          <color indexed="64"/>
        </left>
        <right/>
        <top style="medium">
          <color indexed="64"/>
        </top>
        <bottom style="medium">
          <color indexed="64"/>
        </bottom>
      </border>
    </dxf>
    <dxf>
      <font>
        <b val="0"/>
        <i val="0"/>
        <strike val="0"/>
        <condense val="0"/>
        <extend val="0"/>
        <outline val="0"/>
        <shadow val="0"/>
        <u val="none"/>
        <vertAlign val="baseline"/>
        <sz val="12"/>
        <color auto="1"/>
        <name val="Calibri"/>
        <scheme val="minor"/>
      </font>
      <fill>
        <patternFill patternType="solid">
          <fgColor theme="4" tint="0.79998168889431442"/>
          <bgColor theme="8" tint="0.79998168889431442"/>
        </patternFill>
      </fill>
      <alignment horizontal="right" vertical="center" textRotation="0" wrapText="1" indent="0" justifyLastLine="0" shrinkToFit="0" readingOrder="0"/>
      <border diagonalUp="0" diagonalDown="0" outline="0">
        <left style="medium">
          <color indexed="64"/>
        </left>
        <right style="medium">
          <color indexed="64"/>
        </right>
        <top style="medium">
          <color indexed="64"/>
        </top>
        <bottom style="medium">
          <color indexed="64"/>
        </bottom>
      </border>
    </dxf>
    <dxf>
      <alignment horizontal="center" vertical="center" textRotation="0" wrapText="0" indent="0" justifyLastLine="0" shrinkToFit="0" readingOrder="0"/>
      <border diagonalUp="0" diagonalDown="0">
        <left style="medium">
          <color indexed="64"/>
        </left>
        <right/>
        <top/>
        <bottom/>
        <vertical/>
        <horizontal/>
      </border>
    </dxf>
    <dxf>
      <border diagonalUp="0" diagonalDown="0">
        <left style="medium">
          <color indexed="64"/>
        </left>
        <right style="medium">
          <color indexed="64"/>
        </right>
        <top/>
        <bottom/>
        <vertical/>
        <horizontal/>
      </border>
    </dxf>
    <dxf>
      <border diagonalUp="0" diagonalDown="0">
        <left style="medium">
          <color indexed="64"/>
        </left>
        <right style="medium">
          <color indexed="64"/>
        </right>
        <top/>
        <bottom/>
        <vertical/>
        <horizontal/>
      </border>
    </dxf>
    <dxf>
      <border diagonalUp="0" diagonalDown="0">
        <left style="medium">
          <color indexed="64"/>
        </left>
        <right style="medium">
          <color indexed="64"/>
        </right>
        <top/>
        <bottom/>
        <vertical/>
        <horizontal/>
      </border>
    </dxf>
    <dxf>
      <alignment horizontal="general" vertical="center" textRotation="0" wrapText="0" indent="0" justifyLastLine="0" shrinkToFit="0" readingOrder="0"/>
      <border diagonalUp="0" diagonalDown="0">
        <left/>
        <right style="medium">
          <color indexed="64"/>
        </right>
        <top/>
        <bottom/>
        <vertical/>
        <horizontal/>
      </border>
    </dxf>
    <dxf>
      <border outline="0">
        <left style="medium">
          <color indexed="64"/>
        </left>
        <right style="medium">
          <color indexed="64"/>
        </right>
        <top style="medium">
          <color indexed="64"/>
        </top>
        <bottom style="medium">
          <color indexed="64"/>
        </bottom>
      </border>
    </dxf>
    <dxf>
      <font>
        <b/>
        <i val="0"/>
        <strike val="0"/>
        <condense val="0"/>
        <extend val="0"/>
        <outline val="0"/>
        <shadow val="0"/>
        <u val="none"/>
        <vertAlign val="baseline"/>
        <sz val="12"/>
        <color theme="1"/>
        <name val="Calibri"/>
        <scheme val="minor"/>
      </font>
      <fill>
        <patternFill patternType="solid">
          <fgColor indexed="64"/>
          <bgColor theme="4" tint="-0.249977111117893"/>
        </patternFill>
      </fill>
      <alignment horizontal="center" vertical="center" textRotation="0" wrapText="0" indent="0" justifyLastLine="0" shrinkToFit="0" readingOrder="0"/>
      <border diagonalUp="0" diagonalDown="0" outline="0">
        <left style="medium">
          <color indexed="64"/>
        </left>
        <right style="medium">
          <color indexed="64"/>
        </right>
        <top/>
        <bottom/>
      </border>
    </dxf>
    <dxf>
      <alignment horizontal="center" vertical="center" textRotation="0" wrapText="0" indent="0" justifyLastLine="0" shrinkToFit="0" readingOrder="0"/>
    </dxf>
    <dxf>
      <alignment horizontal="general" vertical="center" textRotation="0" wrapText="0" indent="0" justifyLastLine="0" shrinkToFit="0" readingOrder="0"/>
    </dxf>
    <dxf>
      <border outline="0">
        <right style="medium">
          <color indexed="64"/>
        </right>
      </border>
    </dxf>
    <dxf>
      <font>
        <strike val="0"/>
        <outline val="0"/>
        <shadow val="0"/>
        <u val="none"/>
        <vertAlign val="baseline"/>
        <sz val="12"/>
        <color theme="1"/>
        <name val="Calibri"/>
        <scheme val="minor"/>
      </font>
      <fill>
        <patternFill patternType="solid">
          <fgColor indexed="64"/>
          <bgColor theme="4" tint="-0.249977111117893"/>
        </patternFill>
      </fill>
    </dxf>
    <dxf>
      <font>
        <b/>
        <i val="0"/>
        <strike val="0"/>
        <condense val="0"/>
        <extend val="0"/>
        <outline val="0"/>
        <shadow val="0"/>
        <u val="none"/>
        <vertAlign val="baseline"/>
        <sz val="11"/>
        <color auto="1"/>
        <name val="Calibri"/>
        <scheme val="minor"/>
      </font>
      <numFmt numFmtId="165" formatCode="_-* #,##0_-;\-* #,##0_-;_-* &quot;-&quot;??_-;_-@_-"/>
      <fill>
        <patternFill patternType="none">
          <fgColor indexed="64"/>
          <bgColor indexed="65"/>
        </patternFill>
      </fill>
      <alignment horizontal="center" vertical="center" textRotation="0" wrapText="0" indent="0" justifyLastLine="0" shrinkToFit="0" readingOrder="0"/>
      <border diagonalUp="0" diagonalDown="0" outline="0">
        <left/>
        <right style="medium">
          <color indexed="64"/>
        </right>
        <top style="medium">
          <color indexed="64"/>
        </top>
        <bottom style="medium">
          <color indexed="64"/>
        </bottom>
      </border>
    </dxf>
    <dxf>
      <font>
        <b val="0"/>
        <i val="0"/>
        <strike val="0"/>
        <condense val="0"/>
        <extend val="0"/>
        <outline val="0"/>
        <shadow val="0"/>
        <u val="none"/>
        <vertAlign val="baseline"/>
        <sz val="11"/>
        <color auto="1"/>
        <name val="Calibri"/>
        <scheme val="minor"/>
      </font>
      <numFmt numFmtId="165" formatCode="_-* #,##0_-;\-* #,##0_-;_-* &quot;-&quot;??_-;_-@_-"/>
      <fill>
        <patternFill patternType="none">
          <fgColor indexed="64"/>
          <bgColor indexed="65"/>
        </patternFill>
      </fill>
      <alignment horizontal="right" vertical="center" textRotation="0" wrapText="0" indent="0" justifyLastLine="0" shrinkToFit="0" readingOrder="0"/>
      <border diagonalUp="0" diagonalDown="0" outline="0">
        <left/>
        <right/>
        <top style="thin">
          <color theme="4" tint="0.39997558519241921"/>
        </top>
        <bottom/>
      </border>
    </dxf>
    <dxf>
      <font>
        <b/>
        <i val="0"/>
        <strike val="0"/>
        <condense val="0"/>
        <extend val="0"/>
        <outline val="0"/>
        <shadow val="0"/>
        <u val="none"/>
        <vertAlign val="baseline"/>
        <sz val="11"/>
        <color auto="1"/>
        <name val="Calibri"/>
        <scheme val="minor"/>
      </font>
      <numFmt numFmtId="165" formatCode="_-* #,##0_-;\-* #,##0_-;_-* &quot;-&quot;??_-;_-@_-"/>
      <fill>
        <patternFill patternType="none">
          <fgColor indexed="64"/>
          <bgColor indexed="65"/>
        </patternFill>
      </fill>
      <alignment horizontal="center" vertical="center" textRotation="0" wrapText="0" indent="0" justifyLastLine="0" shrinkToFit="0" readingOrder="0"/>
      <border diagonalUp="0" diagonalDown="0" outline="0">
        <left style="medium">
          <color indexed="64"/>
        </left>
        <right style="medium">
          <color indexed="64"/>
        </right>
        <top style="medium">
          <color indexed="64"/>
        </top>
        <bottom style="medium">
          <color indexed="64"/>
        </bottom>
      </border>
    </dxf>
    <dxf>
      <font>
        <b val="0"/>
        <i val="0"/>
        <strike val="0"/>
        <condense val="0"/>
        <extend val="0"/>
        <outline val="0"/>
        <shadow val="0"/>
        <u val="none"/>
        <vertAlign val="baseline"/>
        <sz val="11"/>
        <color auto="1"/>
        <name val="Calibri"/>
        <scheme val="minor"/>
      </font>
      <numFmt numFmtId="165" formatCode="_-* #,##0_-;\-* #,##0_-;_-* &quot;-&quot;??_-;_-@_-"/>
      <fill>
        <patternFill patternType="none">
          <fgColor indexed="64"/>
          <bgColor indexed="65"/>
        </patternFill>
      </fill>
      <alignment horizontal="right" vertical="center" textRotation="0" wrapText="0" indent="0" justifyLastLine="0" shrinkToFit="0" readingOrder="0"/>
      <border diagonalUp="0" diagonalDown="0" outline="0">
        <left style="medium">
          <color indexed="64"/>
        </left>
        <right style="medium">
          <color indexed="64"/>
        </right>
        <top style="thin">
          <color theme="4" tint="0.39997558519241921"/>
        </top>
        <bottom/>
      </border>
    </dxf>
    <dxf>
      <font>
        <b/>
        <i val="0"/>
        <strike val="0"/>
        <condense val="0"/>
        <extend val="0"/>
        <outline val="0"/>
        <shadow val="0"/>
        <u val="none"/>
        <vertAlign val="baseline"/>
        <sz val="11"/>
        <color auto="1"/>
        <name val="Calibri"/>
        <scheme val="minor"/>
      </font>
      <numFmt numFmtId="165" formatCode="_-* #,##0_-;\-* #,##0_-;_-* &quot;-&quot;??_-;_-@_-"/>
      <fill>
        <patternFill patternType="none">
          <fgColor indexed="64"/>
          <bgColor indexed="65"/>
        </patternFill>
      </fill>
      <alignment horizontal="center" vertical="center" textRotation="0" wrapText="0" indent="0" justifyLastLine="0" shrinkToFit="0" readingOrder="0"/>
      <border diagonalUp="0" diagonalDown="0" outline="0">
        <left style="medium">
          <color indexed="64"/>
        </left>
        <right style="medium">
          <color indexed="64"/>
        </right>
        <top style="medium">
          <color indexed="64"/>
        </top>
        <bottom style="medium">
          <color indexed="64"/>
        </bottom>
      </border>
    </dxf>
    <dxf>
      <font>
        <b val="0"/>
        <i val="0"/>
        <strike val="0"/>
        <condense val="0"/>
        <extend val="0"/>
        <outline val="0"/>
        <shadow val="0"/>
        <u val="none"/>
        <vertAlign val="baseline"/>
        <sz val="11"/>
        <color auto="1"/>
        <name val="Calibri"/>
        <scheme val="minor"/>
      </font>
      <numFmt numFmtId="165" formatCode="_-* #,##0_-;\-* #,##0_-;_-* &quot;-&quot;??_-;_-@_-"/>
      <fill>
        <patternFill patternType="none">
          <fgColor indexed="64"/>
          <bgColor indexed="65"/>
        </patternFill>
      </fill>
      <alignment horizontal="right" vertical="center" textRotation="0" wrapText="0" indent="0" justifyLastLine="0" shrinkToFit="0" readingOrder="0"/>
      <border diagonalUp="0" diagonalDown="0" outline="0">
        <left style="medium">
          <color indexed="64"/>
        </left>
        <right style="medium">
          <color indexed="64"/>
        </right>
        <top style="thin">
          <color theme="4" tint="0.39997558519241921"/>
        </top>
        <bottom/>
      </border>
    </dxf>
    <dxf>
      <font>
        <b/>
        <i val="0"/>
        <strike val="0"/>
        <condense val="0"/>
        <extend val="0"/>
        <outline val="0"/>
        <shadow val="0"/>
        <u val="none"/>
        <vertAlign val="baseline"/>
        <sz val="11"/>
        <color auto="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medium">
          <color indexed="64"/>
        </left>
        <right/>
        <top style="medium">
          <color indexed="64"/>
        </top>
        <bottom style="medium">
          <color indexed="64"/>
        </bottom>
      </border>
    </dxf>
    <dxf>
      <font>
        <b val="0"/>
        <i val="0"/>
        <strike val="0"/>
        <condense val="0"/>
        <extend val="0"/>
        <outline val="0"/>
        <shadow val="0"/>
        <u val="none"/>
        <vertAlign val="baseline"/>
        <sz val="11"/>
        <color auto="1"/>
        <name val="Calibri"/>
        <scheme val="minor"/>
      </font>
      <numFmt numFmtId="0" formatCode="General"/>
      <fill>
        <patternFill patternType="none">
          <fgColor theme="4" tint="0.79998168889431442"/>
          <bgColor auto="1"/>
        </patternFill>
      </fill>
      <alignment horizontal="center" vertical="center" textRotation="0" wrapText="0" indent="0" justifyLastLine="0" shrinkToFit="0" readingOrder="0"/>
    </dxf>
    <dxf>
      <font>
        <b val="0"/>
        <i val="0"/>
        <strike val="0"/>
        <condense val="0"/>
        <extend val="0"/>
        <outline val="0"/>
        <shadow val="0"/>
        <u val="none"/>
        <vertAlign val="baseline"/>
        <sz val="12"/>
        <color auto="1"/>
        <name val="Calibri"/>
        <scheme val="minor"/>
      </font>
      <fill>
        <patternFill patternType="none">
          <fgColor indexed="64"/>
          <bgColor indexed="65"/>
        </patternFill>
      </fill>
      <alignment horizontal="right" vertical="center" textRotation="0" wrapText="1" indent="0" justifyLastLine="0" shrinkToFit="0" readingOrder="0"/>
      <border diagonalUp="0" diagonalDown="0" outline="0">
        <left style="medium">
          <color indexed="64"/>
        </left>
        <right style="medium">
          <color indexed="64"/>
        </right>
        <top style="medium">
          <color indexed="64"/>
        </top>
        <bottom style="medium">
          <color indexed="64"/>
        </bottom>
      </border>
    </dxf>
    <dxf>
      <font>
        <b val="0"/>
        <i val="0"/>
        <strike val="0"/>
        <condense val="0"/>
        <extend val="0"/>
        <outline val="0"/>
        <shadow val="0"/>
        <u val="none"/>
        <vertAlign val="baseline"/>
        <sz val="11"/>
        <color auto="1"/>
        <name val="Calibri"/>
        <scheme val="minor"/>
      </font>
      <fill>
        <patternFill patternType="none">
          <fgColor theme="4" tint="0.79998168889431442"/>
          <bgColor auto="1"/>
        </patternFill>
      </fill>
      <alignment horizontal="general" vertical="center" textRotation="0" wrapText="1" indent="0" justifyLastLine="0" shrinkToFit="0" readingOrder="0"/>
      <border diagonalUp="0" diagonalDown="0" outline="0">
        <left style="medium">
          <color indexed="64"/>
        </left>
        <right style="medium">
          <color indexed="64"/>
        </right>
        <top/>
        <bottom/>
      </border>
    </dxf>
    <dxf>
      <border>
        <top style="medium">
          <color indexed="64"/>
        </top>
      </border>
    </dxf>
    <dxf>
      <fill>
        <patternFill>
          <bgColor theme="8" tint="0.79998168889431442"/>
        </patternFill>
      </fill>
      <border diagonalUp="0" diagonalDown="0">
        <left style="medium">
          <color auto="1"/>
        </left>
        <right style="medium">
          <color auto="1"/>
        </right>
        <top/>
        <bottom/>
        <vertical style="medium">
          <color auto="1"/>
        </vertical>
        <horizontal/>
      </border>
    </dxf>
    <dxf>
      <border diagonalUp="0" diagonalDown="0">
        <left style="medium">
          <color indexed="64"/>
        </left>
        <right style="medium">
          <color indexed="64"/>
        </right>
        <top style="medium">
          <color indexed="64"/>
        </top>
        <bottom style="medium">
          <color indexed="64"/>
        </bottom>
      </border>
    </dxf>
    <dxf>
      <font>
        <b val="0"/>
        <i val="0"/>
        <strike val="0"/>
        <condense val="0"/>
        <extend val="0"/>
        <outline val="0"/>
        <shadow val="0"/>
        <u val="none"/>
        <vertAlign val="baseline"/>
        <sz val="11"/>
        <color auto="1"/>
        <name val="Calibri"/>
        <scheme val="minor"/>
      </font>
      <fill>
        <patternFill patternType="solid">
          <fgColor theme="4" tint="0.79998168889431442"/>
          <bgColor theme="4" tint="0.79998168889431442"/>
        </patternFill>
      </fill>
    </dxf>
    <dxf>
      <border>
        <bottom style="medium">
          <color indexed="64"/>
        </bottom>
      </border>
    </dxf>
    <dxf>
      <font>
        <b val="0"/>
        <i val="0"/>
        <strike val="0"/>
        <condense val="0"/>
        <extend val="0"/>
        <outline val="0"/>
        <shadow val="0"/>
        <u val="none"/>
        <vertAlign val="baseline"/>
        <sz val="12"/>
        <color theme="8" tint="-0.249977111117893"/>
        <name val="Calibri"/>
        <scheme val="minor"/>
      </font>
      <alignment horizontal="center" textRotation="0" wrapText="0" indent="0" justifyLastLine="0" shrinkToFit="0" readingOrder="0"/>
      <border diagonalUp="0" diagonalDown="0">
        <left style="medium">
          <color auto="1"/>
        </left>
        <right style="medium">
          <color auto="1"/>
        </right>
        <top/>
        <bottom/>
        <vertical style="medium">
          <color auto="1"/>
        </vertical>
        <horizontal/>
      </border>
    </dxf>
    <dxf>
      <font>
        <b/>
        <i val="0"/>
        <strike val="0"/>
        <condense val="0"/>
        <extend val="0"/>
        <outline val="0"/>
        <shadow val="0"/>
        <u val="none"/>
        <vertAlign val="baseline"/>
        <sz val="11"/>
        <color auto="1"/>
        <name val="Calibri"/>
        <scheme val="minor"/>
      </font>
      <numFmt numFmtId="165" formatCode="_-* #,##0_-;\-* #,##0_-;_-* &quot;-&quot;??_-;_-@_-"/>
      <fill>
        <patternFill patternType="none">
          <fgColor indexed="64"/>
          <bgColor indexed="65"/>
        </patternFill>
      </fill>
      <alignment horizontal="center" vertical="center" textRotation="0" wrapText="0" indent="0" justifyLastLine="0" shrinkToFit="0" readingOrder="0"/>
      <border diagonalUp="0" diagonalDown="0" outline="0">
        <left/>
        <right style="medium">
          <color indexed="64"/>
        </right>
        <top style="medium">
          <color indexed="64"/>
        </top>
        <bottom style="medium">
          <color indexed="64"/>
        </bottom>
      </border>
    </dxf>
    <dxf>
      <font>
        <b val="0"/>
        <i val="0"/>
        <strike val="0"/>
        <condense val="0"/>
        <extend val="0"/>
        <outline val="0"/>
        <shadow val="0"/>
        <u val="none"/>
        <vertAlign val="baseline"/>
        <sz val="11"/>
        <color auto="1"/>
        <name val="Calibri"/>
        <scheme val="minor"/>
      </font>
      <numFmt numFmtId="165" formatCode="_-* #,##0_-;\-* #,##0_-;_-* &quot;-&quot;??_-;_-@_-"/>
      <fill>
        <patternFill patternType="solid">
          <fgColor theme="4" tint="0.79998168889431442"/>
          <bgColor theme="4" tint="0.79998168889431442"/>
        </patternFill>
      </fill>
      <alignment horizontal="right" vertical="center" textRotation="0" wrapText="0" indent="0" justifyLastLine="0" shrinkToFit="0" readingOrder="0"/>
      <border diagonalUp="0" diagonalDown="0" outline="0">
        <left style="medium">
          <color indexed="64"/>
        </left>
        <right style="medium">
          <color indexed="64"/>
        </right>
        <top/>
        <bottom/>
      </border>
    </dxf>
    <dxf>
      <font>
        <b/>
        <i val="0"/>
        <strike val="0"/>
        <condense val="0"/>
        <extend val="0"/>
        <outline val="0"/>
        <shadow val="0"/>
        <u val="none"/>
        <vertAlign val="baseline"/>
        <sz val="11"/>
        <color auto="1"/>
        <name val="Calibri"/>
        <scheme val="minor"/>
      </font>
      <numFmt numFmtId="165" formatCode="_-* #,##0_-;\-* #,##0_-;_-* &quot;-&quot;??_-;_-@_-"/>
      <fill>
        <patternFill patternType="none">
          <fgColor indexed="64"/>
          <bgColor indexed="65"/>
        </patternFill>
      </fill>
      <alignment horizontal="center" vertical="center" textRotation="0" wrapText="0" indent="0" justifyLastLine="0" shrinkToFit="0" readingOrder="0"/>
      <border diagonalUp="0" diagonalDown="0" outline="0">
        <left style="medium">
          <color indexed="64"/>
        </left>
        <right style="medium">
          <color indexed="64"/>
        </right>
        <top style="medium">
          <color indexed="64"/>
        </top>
        <bottom style="medium">
          <color indexed="64"/>
        </bottom>
      </border>
    </dxf>
    <dxf>
      <font>
        <b val="0"/>
        <i val="0"/>
        <strike val="0"/>
        <condense val="0"/>
        <extend val="0"/>
        <outline val="0"/>
        <shadow val="0"/>
        <u val="none"/>
        <vertAlign val="baseline"/>
        <sz val="11"/>
        <color auto="1"/>
        <name val="Calibri"/>
        <scheme val="minor"/>
      </font>
      <numFmt numFmtId="165" formatCode="_-* #,##0_-;\-* #,##0_-;_-* &quot;-&quot;??_-;_-@_-"/>
      <fill>
        <patternFill patternType="solid">
          <fgColor theme="4" tint="0.79998168889431442"/>
          <bgColor theme="4" tint="0.79998168889431442"/>
        </patternFill>
      </fill>
      <alignment horizontal="right" vertical="center" textRotation="0" wrapText="0" indent="0" justifyLastLine="0" shrinkToFit="0" readingOrder="0"/>
      <border diagonalUp="0" diagonalDown="0" outline="0">
        <left style="medium">
          <color indexed="64"/>
        </left>
        <right style="medium">
          <color indexed="64"/>
        </right>
        <top/>
        <bottom/>
      </border>
    </dxf>
    <dxf>
      <font>
        <b/>
        <i val="0"/>
        <strike val="0"/>
        <condense val="0"/>
        <extend val="0"/>
        <outline val="0"/>
        <shadow val="0"/>
        <u val="none"/>
        <vertAlign val="baseline"/>
        <sz val="11"/>
        <color auto="1"/>
        <name val="Calibri"/>
        <scheme val="minor"/>
      </font>
      <numFmt numFmtId="165" formatCode="_-* #,##0_-;\-* #,##0_-;_-* &quot;-&quot;??_-;_-@_-"/>
      <fill>
        <patternFill patternType="none">
          <fgColor indexed="64"/>
          <bgColor indexed="65"/>
        </patternFill>
      </fill>
      <alignment horizontal="center" vertical="center" textRotation="0" wrapText="0" indent="0" justifyLastLine="0" shrinkToFit="0" readingOrder="0"/>
      <border diagonalUp="0" diagonalDown="0" outline="0">
        <left/>
        <right/>
        <top style="medium">
          <color indexed="64"/>
        </top>
        <bottom style="medium">
          <color indexed="64"/>
        </bottom>
      </border>
    </dxf>
    <dxf>
      <font>
        <b val="0"/>
        <i val="0"/>
        <strike val="0"/>
        <condense val="0"/>
        <extend val="0"/>
        <outline val="0"/>
        <shadow val="0"/>
        <u val="none"/>
        <vertAlign val="baseline"/>
        <sz val="11"/>
        <color auto="1"/>
        <name val="Calibri"/>
        <scheme val="minor"/>
      </font>
      <numFmt numFmtId="165" formatCode="_-* #,##0_-;\-* #,##0_-;_-* &quot;-&quot;??_-;_-@_-"/>
      <fill>
        <patternFill patternType="solid">
          <fgColor theme="4" tint="0.79998168889431442"/>
          <bgColor theme="4" tint="0.79998168889431442"/>
        </patternFill>
      </fill>
      <alignment horizontal="right" vertical="center" textRotation="0" wrapText="0" indent="0" justifyLastLine="0" shrinkToFit="0" readingOrder="0"/>
      <border diagonalUp="0" diagonalDown="0" outline="0">
        <left style="medium">
          <color indexed="64"/>
        </left>
        <right style="medium">
          <color indexed="64"/>
        </right>
        <top/>
        <bottom/>
      </border>
    </dxf>
    <dxf>
      <font>
        <b/>
        <i val="0"/>
        <strike val="0"/>
        <condense val="0"/>
        <extend val="0"/>
        <outline val="0"/>
        <shadow val="0"/>
        <u val="none"/>
        <vertAlign val="baseline"/>
        <sz val="11"/>
        <color auto="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medium">
          <color indexed="64"/>
        </left>
        <right style="medium">
          <color indexed="64"/>
        </right>
        <top style="medium">
          <color indexed="64"/>
        </top>
        <bottom style="medium">
          <color indexed="64"/>
        </bottom>
      </border>
    </dxf>
    <dxf>
      <font>
        <b val="0"/>
        <i val="0"/>
        <strike val="0"/>
        <condense val="0"/>
        <extend val="0"/>
        <outline val="0"/>
        <shadow val="0"/>
        <u val="none"/>
        <vertAlign val="baseline"/>
        <sz val="11"/>
        <color auto="1"/>
        <name val="Calibri"/>
        <scheme val="minor"/>
      </font>
      <numFmt numFmtId="0" formatCode="General"/>
      <fill>
        <patternFill patternType="solid">
          <fgColor theme="4" tint="0.79998168889431442"/>
          <bgColor theme="4" tint="0.79998168889431442"/>
        </patternFill>
      </fill>
      <alignment horizontal="center" vertical="center" textRotation="0" wrapText="0" indent="0" justifyLastLine="0" shrinkToFit="0" readingOrder="0"/>
      <border diagonalUp="0" diagonalDown="0" outline="0">
        <left style="medium">
          <color indexed="64"/>
        </left>
        <right style="medium">
          <color indexed="64"/>
        </right>
        <top/>
        <bottom/>
      </border>
    </dxf>
    <dxf>
      <font>
        <b val="0"/>
        <i val="0"/>
        <strike val="0"/>
        <condense val="0"/>
        <extend val="0"/>
        <outline val="0"/>
        <shadow val="0"/>
        <u val="none"/>
        <vertAlign val="baseline"/>
        <sz val="12"/>
        <color auto="1"/>
        <name val="Calibri"/>
        <scheme val="minor"/>
      </font>
      <fill>
        <patternFill patternType="none">
          <fgColor indexed="64"/>
          <bgColor indexed="65"/>
        </patternFill>
      </fill>
      <alignment horizontal="right" vertical="center" textRotation="0" wrapText="1" indent="0" justifyLastLine="0" shrinkToFit="0" readingOrder="0"/>
      <border diagonalUp="0" diagonalDown="0" outline="0">
        <left style="medium">
          <color indexed="64"/>
        </left>
        <right/>
        <top style="medium">
          <color indexed="64"/>
        </top>
        <bottom style="medium">
          <color indexed="64"/>
        </bottom>
      </border>
    </dxf>
    <dxf>
      <font>
        <b val="0"/>
        <i val="0"/>
        <strike val="0"/>
        <condense val="0"/>
        <extend val="0"/>
        <outline val="0"/>
        <shadow val="0"/>
        <u val="none"/>
        <vertAlign val="baseline"/>
        <sz val="11"/>
        <color rgb="FF000000"/>
        <name val="Calibri"/>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medium">
          <color indexed="64"/>
        </left>
        <right style="medium">
          <color indexed="64"/>
        </right>
        <top/>
        <bottom/>
      </border>
    </dxf>
    <dxf>
      <border>
        <top style="medium">
          <color indexed="64"/>
        </top>
      </border>
    </dxf>
    <dxf>
      <fill>
        <patternFill>
          <bgColor theme="8" tint="0.79998168889431442"/>
        </patternFill>
      </fill>
      <border diagonalUp="0" diagonalDown="0" outline="0">
        <left style="medium">
          <color auto="1"/>
        </left>
        <right style="medium">
          <color auto="1"/>
        </right>
        <top/>
        <bottom/>
      </border>
    </dxf>
    <dxf>
      <border diagonalUp="0" diagonalDown="0">
        <left style="medium">
          <color indexed="64"/>
        </left>
        <right style="medium">
          <color indexed="64"/>
        </right>
        <top style="medium">
          <color indexed="64"/>
        </top>
        <bottom style="medium">
          <color indexed="64"/>
        </bottom>
      </border>
    </dxf>
    <dxf>
      <font>
        <b val="0"/>
        <i val="0"/>
        <strike val="0"/>
        <condense val="0"/>
        <extend val="0"/>
        <outline val="0"/>
        <shadow val="0"/>
        <u val="none"/>
        <vertAlign val="baseline"/>
        <sz val="11"/>
        <color theme="1"/>
        <name val="Calibri"/>
        <scheme val="minor"/>
      </font>
      <fill>
        <patternFill patternType="solid">
          <fgColor theme="4" tint="0.79998168889431442"/>
          <bgColor theme="4" tint="0.79998168889431442"/>
        </patternFill>
      </fill>
    </dxf>
    <dxf>
      <font>
        <b val="0"/>
        <i val="0"/>
        <strike val="0"/>
        <condense val="0"/>
        <extend val="0"/>
        <outline val="0"/>
        <shadow val="0"/>
        <u val="none"/>
        <vertAlign val="baseline"/>
        <sz val="12"/>
        <color theme="8" tint="-0.249977111117893"/>
        <name val="Calibri"/>
        <scheme val="minor"/>
      </font>
      <alignment horizontal="center" textRotation="0" wrapText="0" indent="0" justifyLastLine="0" shrinkToFit="0" readingOrder="0"/>
    </dxf>
    <dxf>
      <font>
        <b/>
        <i val="0"/>
        <strike val="0"/>
        <condense val="0"/>
        <extend val="0"/>
        <outline val="0"/>
        <shadow val="0"/>
        <u val="none"/>
        <vertAlign val="baseline"/>
        <sz val="11"/>
        <color auto="1"/>
        <name val="Calibri"/>
        <scheme val="minor"/>
      </font>
      <numFmt numFmtId="165" formatCode="_-* #,##0_-;\-* #,##0_-;_-* &quot;-&quot;??_-;_-@_-"/>
      <fill>
        <patternFill patternType="none">
          <fgColor indexed="64"/>
          <bgColor indexed="65"/>
        </patternFill>
      </fill>
      <alignment horizontal="center" vertical="center" textRotation="0" wrapText="0" indent="0" justifyLastLine="0" shrinkToFit="0" readingOrder="0"/>
      <border diagonalUp="0" diagonalDown="0" outline="0">
        <left/>
        <right style="medium">
          <color indexed="64"/>
        </right>
        <top style="medium">
          <color indexed="64"/>
        </top>
        <bottom style="medium">
          <color indexed="64"/>
        </bottom>
      </border>
    </dxf>
    <dxf>
      <font>
        <b val="0"/>
        <i val="0"/>
        <strike val="0"/>
        <condense val="0"/>
        <extend val="0"/>
        <outline val="0"/>
        <shadow val="0"/>
        <u val="none"/>
        <vertAlign val="baseline"/>
        <sz val="11"/>
        <color auto="1"/>
        <name val="Calibri"/>
        <scheme val="minor"/>
      </font>
      <numFmt numFmtId="165" formatCode="_-* #,##0_-;\-* #,##0_-;_-* &quot;-&quot;??_-;_-@_-"/>
      <fill>
        <patternFill patternType="none">
          <fgColor theme="4" tint="0.79998168889431442"/>
          <bgColor auto="1"/>
        </patternFill>
      </fill>
      <alignment horizontal="right" vertical="center" textRotation="0" wrapText="0" indent="0" justifyLastLine="0" shrinkToFit="0" readingOrder="0"/>
      <border diagonalUp="0" diagonalDown="0" outline="0">
        <left style="medium">
          <color indexed="64"/>
        </left>
        <right style="medium">
          <color indexed="64"/>
        </right>
        <top/>
        <bottom/>
      </border>
    </dxf>
    <dxf>
      <font>
        <b/>
        <i val="0"/>
        <strike val="0"/>
        <condense val="0"/>
        <extend val="0"/>
        <outline val="0"/>
        <shadow val="0"/>
        <u val="none"/>
        <vertAlign val="baseline"/>
        <sz val="11"/>
        <color auto="1"/>
        <name val="Calibri"/>
        <scheme val="minor"/>
      </font>
      <numFmt numFmtId="165" formatCode="_-* #,##0_-;\-* #,##0_-;_-* &quot;-&quot;??_-;_-@_-"/>
      <fill>
        <patternFill patternType="none">
          <fgColor indexed="64"/>
          <bgColor indexed="65"/>
        </patternFill>
      </fill>
      <alignment horizontal="center" vertical="center" textRotation="0" wrapText="0" indent="0" justifyLastLine="0" shrinkToFit="0" readingOrder="0"/>
      <border diagonalUp="0" diagonalDown="0" outline="0">
        <left style="medium">
          <color indexed="64"/>
        </left>
        <right style="medium">
          <color indexed="64"/>
        </right>
        <top style="medium">
          <color indexed="64"/>
        </top>
        <bottom style="medium">
          <color indexed="64"/>
        </bottom>
      </border>
    </dxf>
    <dxf>
      <font>
        <b val="0"/>
        <i val="0"/>
        <strike val="0"/>
        <condense val="0"/>
        <extend val="0"/>
        <outline val="0"/>
        <shadow val="0"/>
        <u val="none"/>
        <vertAlign val="baseline"/>
        <sz val="11"/>
        <color auto="1"/>
        <name val="Calibri"/>
        <scheme val="minor"/>
      </font>
      <numFmt numFmtId="165" formatCode="_-* #,##0_-;\-* #,##0_-;_-* &quot;-&quot;??_-;_-@_-"/>
      <fill>
        <patternFill patternType="none">
          <fgColor theme="4" tint="0.79998168889431442"/>
          <bgColor auto="1"/>
        </patternFill>
      </fill>
      <alignment horizontal="right" vertical="center" textRotation="0" wrapText="0" indent="0" justifyLastLine="0" shrinkToFit="0" readingOrder="0"/>
    </dxf>
    <dxf>
      <font>
        <b/>
        <i val="0"/>
        <strike val="0"/>
        <condense val="0"/>
        <extend val="0"/>
        <outline val="0"/>
        <shadow val="0"/>
        <u val="none"/>
        <vertAlign val="baseline"/>
        <sz val="11"/>
        <color auto="1"/>
        <name val="Calibri"/>
        <scheme val="minor"/>
      </font>
      <numFmt numFmtId="165" formatCode="_-* #,##0_-;\-* #,##0_-;_-* &quot;-&quot;??_-;_-@_-"/>
      <fill>
        <patternFill patternType="none">
          <fgColor indexed="64"/>
          <bgColor indexed="65"/>
        </patternFill>
      </fill>
      <alignment horizontal="center" vertical="center" textRotation="0" wrapText="0" indent="0" justifyLastLine="0" shrinkToFit="0" readingOrder="0"/>
      <border diagonalUp="0" diagonalDown="0" outline="0">
        <left style="medium">
          <color indexed="64"/>
        </left>
        <right style="medium">
          <color indexed="64"/>
        </right>
        <top style="medium">
          <color indexed="64"/>
        </top>
        <bottom style="medium">
          <color indexed="64"/>
        </bottom>
      </border>
    </dxf>
    <dxf>
      <font>
        <b val="0"/>
        <i val="0"/>
        <strike val="0"/>
        <condense val="0"/>
        <extend val="0"/>
        <outline val="0"/>
        <shadow val="0"/>
        <u val="none"/>
        <vertAlign val="baseline"/>
        <sz val="11"/>
        <color auto="1"/>
        <name val="Calibri"/>
        <scheme val="minor"/>
      </font>
      <numFmt numFmtId="165" formatCode="_-* #,##0_-;\-* #,##0_-;_-* &quot;-&quot;??_-;_-@_-"/>
      <fill>
        <patternFill patternType="none">
          <fgColor theme="4" tint="0.79998168889431442"/>
          <bgColor auto="1"/>
        </patternFill>
      </fill>
      <alignment horizontal="right" vertical="center" textRotation="0" wrapText="0" indent="0" justifyLastLine="0" shrinkToFit="0" readingOrder="0"/>
      <border diagonalUp="0" diagonalDown="0" outline="0">
        <left style="medium">
          <color indexed="64"/>
        </left>
        <right style="medium">
          <color indexed="64"/>
        </right>
        <top/>
        <bottom/>
      </border>
    </dxf>
    <dxf>
      <font>
        <b/>
        <i val="0"/>
        <strike val="0"/>
        <condense val="0"/>
        <extend val="0"/>
        <outline val="0"/>
        <shadow val="0"/>
        <u val="none"/>
        <vertAlign val="baseline"/>
        <sz val="11"/>
        <color auto="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medium">
          <color indexed="64"/>
        </left>
        <right/>
        <top style="medium">
          <color indexed="64"/>
        </top>
        <bottom style="medium">
          <color indexed="64"/>
        </bottom>
      </border>
    </dxf>
    <dxf>
      <font>
        <b val="0"/>
        <i val="0"/>
        <strike val="0"/>
        <condense val="0"/>
        <extend val="0"/>
        <outline val="0"/>
        <shadow val="0"/>
        <u val="none"/>
        <vertAlign val="baseline"/>
        <sz val="11"/>
        <color auto="1"/>
        <name val="Calibri"/>
        <scheme val="minor"/>
      </font>
      <numFmt numFmtId="0" formatCode="General"/>
      <fill>
        <patternFill patternType="none">
          <fgColor theme="4" tint="0.79998168889431442"/>
          <bgColor auto="1"/>
        </patternFill>
      </fill>
      <alignment horizontal="center" vertical="center" textRotation="0" wrapText="0" indent="0" justifyLastLine="0" shrinkToFit="0" readingOrder="0"/>
    </dxf>
    <dxf>
      <font>
        <b val="0"/>
        <i val="0"/>
        <strike val="0"/>
        <condense val="0"/>
        <extend val="0"/>
        <outline val="0"/>
        <shadow val="0"/>
        <u val="none"/>
        <vertAlign val="baseline"/>
        <sz val="12"/>
        <color auto="1"/>
        <name val="Calibri"/>
        <scheme val="minor"/>
      </font>
      <fill>
        <patternFill patternType="none">
          <fgColor indexed="64"/>
          <bgColor indexed="65"/>
        </patternFill>
      </fill>
      <alignment horizontal="right" vertical="center" textRotation="0" wrapText="1" indent="0" justifyLastLine="0" shrinkToFit="0" readingOrder="0"/>
      <border diagonalUp="0" diagonalDown="0" outline="0">
        <left style="medium">
          <color indexed="64"/>
        </left>
        <right style="medium">
          <color indexed="64"/>
        </right>
        <top style="medium">
          <color indexed="64"/>
        </top>
        <bottom style="medium">
          <color indexed="64"/>
        </bottom>
      </border>
    </dxf>
    <dxf>
      <font>
        <b val="0"/>
        <i val="0"/>
        <strike val="0"/>
        <condense val="0"/>
        <extend val="0"/>
        <outline val="0"/>
        <shadow val="0"/>
        <u val="none"/>
        <vertAlign val="baseline"/>
        <sz val="11"/>
        <color rgb="FF000000"/>
        <name val="Calibri"/>
        <scheme val="minor"/>
      </font>
      <fill>
        <patternFill patternType="none">
          <fgColor theme="4" tint="0.79998168889431442"/>
          <bgColor auto="1"/>
        </patternFill>
      </fill>
      <alignment horizontal="general" vertical="center" textRotation="0" wrapText="1" indent="0" justifyLastLine="0" shrinkToFit="0" readingOrder="0"/>
      <border diagonalUp="0" diagonalDown="0">
        <left style="medium">
          <color indexed="64"/>
        </left>
        <right style="medium">
          <color indexed="64"/>
        </right>
        <top/>
        <bottom/>
        <vertical/>
        <horizontal/>
      </border>
    </dxf>
    <dxf>
      <border>
        <top style="medium">
          <color indexed="64"/>
        </top>
      </border>
    </dxf>
    <dxf>
      <fill>
        <patternFill>
          <bgColor theme="8" tint="0.79998168889431442"/>
        </patternFill>
      </fill>
      <border diagonalUp="0" diagonalDown="0">
        <left style="medium">
          <color auto="1"/>
        </left>
        <right style="medium">
          <color auto="1"/>
        </right>
        <top/>
        <bottom/>
        <vertical style="medium">
          <color auto="1"/>
        </vertical>
        <horizontal/>
      </border>
    </dxf>
    <dxf>
      <border diagonalUp="0" diagonalDown="0">
        <left style="medium">
          <color indexed="64"/>
        </left>
        <right style="medium">
          <color indexed="64"/>
        </right>
        <top style="medium">
          <color indexed="64"/>
        </top>
        <bottom style="medium">
          <color indexed="64"/>
        </bottom>
      </border>
    </dxf>
    <dxf>
      <font>
        <b val="0"/>
        <i val="0"/>
        <strike val="0"/>
        <condense val="0"/>
        <extend val="0"/>
        <outline val="0"/>
        <shadow val="0"/>
        <u val="none"/>
        <vertAlign val="baseline"/>
        <sz val="11"/>
        <color theme="1"/>
        <name val="Calibri"/>
        <scheme val="minor"/>
      </font>
      <fill>
        <patternFill patternType="solid">
          <fgColor theme="4" tint="0.79998168889431442"/>
          <bgColor theme="4" tint="0.79998168889431442"/>
        </patternFill>
      </fill>
    </dxf>
    <dxf>
      <border>
        <bottom style="medium">
          <color indexed="64"/>
        </bottom>
      </border>
    </dxf>
    <dxf>
      <font>
        <b val="0"/>
        <i val="0"/>
        <strike val="0"/>
        <condense val="0"/>
        <extend val="0"/>
        <outline val="0"/>
        <shadow val="0"/>
        <u val="none"/>
        <vertAlign val="baseline"/>
        <sz val="12"/>
        <color theme="8" tint="-0.249977111117893"/>
        <name val="Calibri"/>
        <scheme val="minor"/>
      </font>
      <alignment horizontal="center" textRotation="0" wrapText="0" indent="0" justifyLastLine="0" shrinkToFit="0" readingOrder="0"/>
      <border diagonalUp="0" diagonalDown="0">
        <left style="medium">
          <color auto="1"/>
        </left>
        <right style="medium">
          <color auto="1"/>
        </right>
        <top/>
        <bottom/>
        <vertical style="medium">
          <color auto="1"/>
        </vertical>
        <horizontal/>
      </border>
    </dxf>
    <dxf>
      <font>
        <b val="0"/>
        <i val="0"/>
        <strike val="0"/>
        <condense val="0"/>
        <extend val="0"/>
        <outline val="0"/>
        <shadow val="0"/>
        <u val="none"/>
        <vertAlign val="baseline"/>
        <sz val="11"/>
        <color auto="1"/>
        <name val="Calibri"/>
        <scheme val="minor"/>
      </font>
      <numFmt numFmtId="165" formatCode="_-* #,##0_-;\-* #,##0_-;_-* &quot;-&quot;??_-;_-@_-"/>
      <fill>
        <patternFill patternType="solid">
          <fgColor theme="4" tint="0.79998168889431442"/>
          <bgColor theme="4" tint="0.79998168889431442"/>
        </patternFill>
      </fill>
      <alignment horizontal="center" vertical="center" textRotation="0" wrapText="0" indent="0" justifyLastLine="0" shrinkToFit="0" readingOrder="0"/>
      <border diagonalUp="0" diagonalDown="0" outline="0">
        <left/>
        <right/>
        <top style="medium">
          <color auto="1"/>
        </top>
        <bottom style="medium">
          <color auto="1"/>
        </bottom>
      </border>
    </dxf>
    <dxf>
      <font>
        <b val="0"/>
        <i val="0"/>
        <strike val="0"/>
        <condense val="0"/>
        <extend val="0"/>
        <outline val="0"/>
        <shadow val="0"/>
        <u val="none"/>
        <vertAlign val="baseline"/>
        <sz val="11"/>
        <color auto="1"/>
        <name val="Calibri"/>
        <scheme val="minor"/>
      </font>
      <numFmt numFmtId="165" formatCode="_-* #,##0_-;\-* #,##0_-;_-* &quot;-&quot;??_-;_-@_-"/>
      <fill>
        <patternFill patternType="solid">
          <fgColor theme="4" tint="0.79998168889431442"/>
          <bgColor theme="4" tint="0.79998168889431442"/>
        </patternFill>
      </fill>
      <alignment horizontal="center" vertical="center" textRotation="0" wrapText="0" indent="0" justifyLastLine="0" shrinkToFit="0" readingOrder="0"/>
      <border diagonalUp="0" diagonalDown="0" outline="0">
        <left/>
        <right/>
        <top style="medium">
          <color auto="1"/>
        </top>
        <bottom style="medium">
          <color auto="1"/>
        </bottom>
      </border>
    </dxf>
    <dxf>
      <font>
        <b val="0"/>
        <i val="0"/>
        <strike val="0"/>
        <condense val="0"/>
        <extend val="0"/>
        <outline val="0"/>
        <shadow val="0"/>
        <u val="none"/>
        <vertAlign val="baseline"/>
        <sz val="11"/>
        <color auto="1"/>
        <name val="Calibri"/>
        <scheme val="minor"/>
      </font>
      <numFmt numFmtId="165" formatCode="_-* #,##0_-;\-* #,##0_-;_-* &quot;-&quot;??_-;_-@_-"/>
      <fill>
        <patternFill patternType="solid">
          <fgColor theme="4" tint="0.79998168889431442"/>
          <bgColor theme="4" tint="0.79998168889431442"/>
        </patternFill>
      </fill>
      <alignment horizontal="center" vertical="center" textRotation="0" wrapText="0" indent="0" justifyLastLine="0" shrinkToFit="0" readingOrder="0"/>
      <border diagonalUp="0" diagonalDown="0" outline="0">
        <left/>
        <right/>
        <top style="medium">
          <color auto="1"/>
        </top>
        <bottom style="medium">
          <color auto="1"/>
        </bottom>
      </border>
    </dxf>
    <dxf>
      <font>
        <b val="0"/>
        <i val="0"/>
        <strike val="0"/>
        <condense val="0"/>
        <extend val="0"/>
        <outline val="0"/>
        <shadow val="0"/>
        <u val="none"/>
        <vertAlign val="baseline"/>
        <sz val="11"/>
        <color auto="1"/>
        <name val="Calibri"/>
        <scheme val="minor"/>
      </font>
      <numFmt numFmtId="0" formatCode="General"/>
      <fill>
        <patternFill patternType="solid">
          <fgColor theme="4" tint="0.79998168889431442"/>
          <bgColor theme="4" tint="0.79998168889431442"/>
        </patternFill>
      </fill>
      <alignment horizontal="center" vertical="center" textRotation="0" wrapText="0" indent="0" justifyLastLine="0" shrinkToFit="0" readingOrder="0"/>
      <border diagonalUp="0" diagonalDown="0" outline="0">
        <left/>
        <right/>
        <top style="medium">
          <color auto="1"/>
        </top>
        <bottom style="medium">
          <color auto="1"/>
        </bottom>
      </border>
    </dxf>
    <dxf>
      <font>
        <b val="0"/>
        <i val="0"/>
        <strike val="0"/>
        <condense val="0"/>
        <extend val="0"/>
        <outline val="0"/>
        <shadow val="0"/>
        <u val="none"/>
        <vertAlign val="baseline"/>
        <sz val="11"/>
        <color rgb="FF000000"/>
        <name val="Calibri"/>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left/>
        <right/>
        <top style="medium">
          <color auto="1"/>
        </top>
        <bottom style="medium">
          <color auto="1"/>
        </bottom>
        <vertical/>
        <horizontal style="medium">
          <color auto="1"/>
        </horizontal>
      </border>
    </dxf>
    <dxf>
      <border>
        <top style="medium">
          <color indexed="64"/>
        </top>
      </border>
    </dxf>
    <dxf>
      <fill>
        <patternFill>
          <bgColor theme="8" tint="0.79998168889431442"/>
        </patternFill>
      </fill>
      <border diagonalUp="0" diagonalDown="0" outline="0">
        <left style="medium">
          <color auto="1"/>
        </left>
        <right style="medium">
          <color auto="1"/>
        </right>
        <top/>
        <bottom/>
      </border>
    </dxf>
    <dxf>
      <border diagonalUp="0" diagonalDown="0">
        <left style="medium">
          <color indexed="64"/>
        </left>
        <right style="medium">
          <color indexed="64"/>
        </right>
        <top style="medium">
          <color indexed="64"/>
        </top>
        <bottom style="medium">
          <color indexed="64"/>
        </bottom>
      </border>
    </dxf>
    <dxf>
      <font>
        <b val="0"/>
        <i val="0"/>
        <strike val="0"/>
        <condense val="0"/>
        <extend val="0"/>
        <outline val="0"/>
        <shadow val="0"/>
        <u val="none"/>
        <vertAlign val="baseline"/>
        <sz val="11"/>
        <color theme="1"/>
        <name val="Calibri"/>
        <scheme val="minor"/>
      </font>
      <fill>
        <patternFill patternType="solid">
          <fgColor theme="4" tint="0.79998168889431442"/>
          <bgColor theme="4" tint="0.79998168889431442"/>
        </patternFill>
      </fill>
    </dxf>
    <dxf>
      <font>
        <b val="0"/>
        <i val="0"/>
        <strike val="0"/>
        <condense val="0"/>
        <extend val="0"/>
        <outline val="0"/>
        <shadow val="0"/>
        <u val="none"/>
        <vertAlign val="baseline"/>
        <sz val="12"/>
        <color theme="8" tint="-0.249977111117893"/>
        <name val="Calibri"/>
        <scheme val="minor"/>
      </font>
      <alignment horizontal="center"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pivotCacheDefinition" Target="pivotCache/pivotCacheDefinition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ACG" refreshedDate="44999.76501909722" createdVersion="6" refreshedVersion="6" minRefreshableVersion="3" recordCount="23">
  <cacheSource type="worksheet">
    <worksheetSource name="T_planning"/>
  </cacheSource>
  <cacheFields count="4">
    <cacheField name="Semaine" numFmtId="0">
      <sharedItems containsBlank="1" count="2">
        <s v="S40"/>
        <m/>
      </sharedItems>
    </cacheField>
    <cacheField name="Catégorie" numFmtId="0">
      <sharedItems containsBlank="1" count="4">
        <s v="Cookies"/>
        <s v="Cakes"/>
        <s v="Gâteaux"/>
        <m/>
      </sharedItems>
    </cacheField>
    <cacheField name="Recette" numFmtId="0">
      <sharedItems containsBlank="1" count="4">
        <s v="Cookies chocolat noir, cacahuètes &amp; caramel"/>
        <s v="Cake crème de marrons"/>
        <s v="Basque cheesecake nature"/>
        <m/>
      </sharedItems>
    </cacheField>
    <cacheField name="Quantité / contenance / diamètre" numFmtId="0">
      <sharedItems containsString="0" containsBlank="1" containsNumber="1" containsInteger="1" minValue="16" maxValue="2400" count="4">
        <n v="16"/>
        <n v="2400"/>
        <n v="26"/>
        <m/>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23">
  <r>
    <x v="0"/>
    <x v="0"/>
    <x v="0"/>
    <x v="0"/>
  </r>
  <r>
    <x v="0"/>
    <x v="1"/>
    <x v="1"/>
    <x v="1"/>
  </r>
  <r>
    <x v="0"/>
    <x v="2"/>
    <x v="2"/>
    <x v="2"/>
  </r>
  <r>
    <x v="1"/>
    <x v="3"/>
    <x v="3"/>
    <x v="3"/>
  </r>
  <r>
    <x v="1"/>
    <x v="3"/>
    <x v="3"/>
    <x v="3"/>
  </r>
  <r>
    <x v="1"/>
    <x v="3"/>
    <x v="3"/>
    <x v="3"/>
  </r>
  <r>
    <x v="1"/>
    <x v="3"/>
    <x v="3"/>
    <x v="3"/>
  </r>
  <r>
    <x v="1"/>
    <x v="3"/>
    <x v="3"/>
    <x v="3"/>
  </r>
  <r>
    <x v="1"/>
    <x v="3"/>
    <x v="3"/>
    <x v="3"/>
  </r>
  <r>
    <x v="1"/>
    <x v="3"/>
    <x v="3"/>
    <x v="3"/>
  </r>
  <r>
    <x v="1"/>
    <x v="3"/>
    <x v="3"/>
    <x v="3"/>
  </r>
  <r>
    <x v="1"/>
    <x v="3"/>
    <x v="3"/>
    <x v="3"/>
  </r>
  <r>
    <x v="1"/>
    <x v="3"/>
    <x v="3"/>
    <x v="3"/>
  </r>
  <r>
    <x v="1"/>
    <x v="3"/>
    <x v="3"/>
    <x v="3"/>
  </r>
  <r>
    <x v="1"/>
    <x v="3"/>
    <x v="3"/>
    <x v="3"/>
  </r>
  <r>
    <x v="1"/>
    <x v="3"/>
    <x v="3"/>
    <x v="3"/>
  </r>
  <r>
    <x v="1"/>
    <x v="3"/>
    <x v="3"/>
    <x v="3"/>
  </r>
  <r>
    <x v="1"/>
    <x v="3"/>
    <x v="3"/>
    <x v="3"/>
  </r>
  <r>
    <x v="1"/>
    <x v="3"/>
    <x v="3"/>
    <x v="3"/>
  </r>
  <r>
    <x v="1"/>
    <x v="3"/>
    <x v="3"/>
    <x v="3"/>
  </r>
  <r>
    <x v="1"/>
    <x v="3"/>
    <x v="3"/>
    <x v="3"/>
  </r>
  <r>
    <x v="1"/>
    <x v="3"/>
    <x v="3"/>
    <x v="3"/>
  </r>
  <r>
    <x v="1"/>
    <x v="3"/>
    <x v="3"/>
    <x v="3"/>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Tableau croisé dynamique1" cacheId="5" applyNumberFormats="0" applyBorderFormats="0" applyFontFormats="0" applyPatternFormats="0" applyAlignmentFormats="0" applyWidthHeightFormats="1" dataCaption="Valeurs" updatedVersion="6" minRefreshableVersion="3" useAutoFormatting="1" itemPrintTitles="1" createdVersion="6" indent="0" outline="1" outlineData="1" multipleFieldFilters="0">
  <location ref="J5" firstHeaderRow="0" firstDataRow="0" firstDataCol="0" rowPageCount="3" colPageCount="1"/>
  <pivotFields count="4">
    <pivotField showAll="0">
      <items count="3">
        <item x="0"/>
        <item x="1"/>
        <item t="default"/>
      </items>
    </pivotField>
    <pivotField axis="axisPage" showAll="0">
      <items count="5">
        <item x="1"/>
        <item x="0"/>
        <item x="2"/>
        <item x="3"/>
        <item t="default"/>
      </items>
    </pivotField>
    <pivotField axis="axisPage" showAll="0">
      <items count="5">
        <item x="2"/>
        <item x="1"/>
        <item x="0"/>
        <item x="3"/>
        <item t="default"/>
      </items>
    </pivotField>
    <pivotField axis="axisPage" showAll="0">
      <items count="5">
        <item x="0"/>
        <item x="2"/>
        <item x="1"/>
        <item x="3"/>
        <item t="default"/>
      </items>
    </pivotField>
  </pivotFields>
  <pageFields count="3">
    <pageField fld="1" item="0" hier="-1"/>
    <pageField fld="2" item="1" hier="-1"/>
    <pageField fld="3" item="2" hier="-1"/>
  </page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tables/table1.xml><?xml version="1.0" encoding="utf-8"?>
<table xmlns="http://schemas.openxmlformats.org/spreadsheetml/2006/main" id="1" name="T_ingédients" displayName="T_ingédients" ref="B3:F23" totalsRowShown="0" headerRowDxfId="6" dataDxfId="5" headerRowBorderDxfId="12" tableBorderDxfId="13">
  <sortState ref="B4:E21">
    <sortCondition ref="B3"/>
  </sortState>
  <tableColumns count="5">
    <tableColumn id="1" name="Ingrédient" dataDxfId="11"/>
    <tableColumn id="3" name="Rayon" dataDxfId="10"/>
    <tableColumn id="2" name="Unité" dataDxfId="9"/>
    <tableColumn id="7" name="Prix/Kg" dataDxfId="8"/>
    <tableColumn id="4" name="Fournisseur" dataDxfId="7"/>
  </tableColumns>
  <tableStyleInfo name="TableStyleLight6" showFirstColumn="0" showLastColumn="0" showRowStripes="1" showColumnStripes="0"/>
</table>
</file>

<file path=xl/tables/table2.xml><?xml version="1.0" encoding="utf-8"?>
<table xmlns="http://schemas.openxmlformats.org/spreadsheetml/2006/main" id="10" name="T_Catégories_recettes" displayName="T_Catégories_recettes" ref="H3:J23" totalsRowShown="0" headerRowDxfId="1" dataDxfId="0">
  <autoFilter ref="H3:J23">
    <filterColumn colId="0" hiddenButton="1"/>
    <filterColumn colId="1" hiddenButton="1"/>
    <filterColumn colId="2" hiddenButton="1"/>
  </autoFilter>
  <tableColumns count="3">
    <tableColumn id="1" name="Catégorie" dataDxfId="4"/>
    <tableColumn id="2" name="Recette" dataDxfId="3"/>
    <tableColumn id="3" name="Nombre" dataDxfId="2"/>
  </tableColumns>
  <tableStyleInfo name="TableStyleLight6" showFirstColumn="0" showLastColumn="0" showRowStripes="1" showColumnStripes="0"/>
</table>
</file>

<file path=xl/tables/table3.xml><?xml version="1.0" encoding="utf-8"?>
<table xmlns="http://schemas.openxmlformats.org/spreadsheetml/2006/main" id="4" name="T_CookieSG_cacahuètes" displayName="T_CookieSG_cacahuètes" ref="B4:F13" totalsRowCount="1" headerRowDxfId="86" dataDxfId="85" totalsRowDxfId="83" tableBorderDxfId="84" totalsRowBorderDxfId="82">
  <autoFilter ref="B4:F12">
    <filterColumn colId="0" hiddenButton="1"/>
    <filterColumn colId="1" hiddenButton="1"/>
    <filterColumn colId="2" hiddenButton="1"/>
    <filterColumn colId="3" hiddenButton="1"/>
    <filterColumn colId="4" hiddenButton="1"/>
  </autoFilter>
  <tableColumns count="5">
    <tableColumn id="1" name="Ingrédients" totalsRowLabel="Total" dataDxfId="81" totalsRowDxfId="18"/>
    <tableColumn id="2" name="Unité" totalsRowLabel="g" dataDxfId="80" totalsRowDxfId="17">
      <calculatedColumnFormula>VLOOKUP(T_CookieSG_cacahuètes[[#This Row],[Ingrédients]],T_ingédients[],3,0)</calculatedColumnFormula>
    </tableColumn>
    <tableColumn id="3" name="6" totalsRowFunction="sum" dataDxfId="79" totalsRowDxfId="16" dataCellStyle="Milliers"/>
    <tableColumn id="4" name="12" totalsRowFunction="sum" dataDxfId="78" totalsRowDxfId="15" dataCellStyle="Milliers"/>
    <tableColumn id="5" name="16" totalsRowFunction="sum" dataDxfId="77" totalsRowDxfId="14" dataCellStyle="Milliers"/>
  </tableColumns>
  <tableStyleInfo name="TableStyleLight6" showFirstColumn="0" showLastColumn="0" showRowStripes="1" showColumnStripes="0"/>
</table>
</file>

<file path=xl/tables/table4.xml><?xml version="1.0" encoding="utf-8"?>
<table xmlns="http://schemas.openxmlformats.org/spreadsheetml/2006/main" id="2" name="T_CookieSG_cacahuètes3" displayName="T_CookieSG_cacahuètes3" ref="B18:F47" totalsRowCount="1" headerRowDxfId="76" dataDxfId="74" totalsRowDxfId="72" headerRowBorderDxfId="75" tableBorderDxfId="73" totalsRowBorderDxfId="71">
  <autoFilter ref="B18:F46">
    <filterColumn colId="0" hiddenButton="1"/>
    <filterColumn colId="1" hiddenButton="1"/>
    <filterColumn colId="2" hiddenButton="1"/>
    <filterColumn colId="3" hiddenButton="1"/>
    <filterColumn colId="4" hiddenButton="1"/>
  </autoFilter>
  <tableColumns count="5">
    <tableColumn id="1" name="Ingrédients" totalsRowLabel="Total" dataDxfId="70" totalsRowDxfId="69"/>
    <tableColumn id="2" name="Unité" totalsRowLabel="g" dataDxfId="68" totalsRowDxfId="67">
      <calculatedColumnFormula>VLOOKUP(T_CookieSG_cacahuètes3[[#This Row],[Ingrédients]],T_ingédients[],3,0)</calculatedColumnFormula>
    </tableColumn>
    <tableColumn id="3" name="Colonne1" totalsRowFunction="sum" dataDxfId="66" totalsRowDxfId="65" dataCellStyle="Milliers"/>
    <tableColumn id="4" name="Colonne2" totalsRowFunction="sum" dataDxfId="64" totalsRowDxfId="63" dataCellStyle="Milliers"/>
    <tableColumn id="5" name="Colonne3" totalsRowFunction="sum" dataDxfId="62" totalsRowDxfId="61" dataCellStyle="Milliers"/>
  </tableColumns>
  <tableStyleInfo name="TableStyleLight6" showFirstColumn="0" showLastColumn="0" showRowStripes="1" showColumnStripes="0"/>
</table>
</file>

<file path=xl/tables/table5.xml><?xml version="1.0" encoding="utf-8"?>
<table xmlns="http://schemas.openxmlformats.org/spreadsheetml/2006/main" id="3" name="T_CookieSG_cacahuètes34" displayName="T_CookieSG_cacahuètes34" ref="B4:F16" totalsRowCount="1" headerRowDxfId="60" dataDxfId="59" totalsRowDxfId="57" tableBorderDxfId="58" totalsRowBorderDxfId="56">
  <autoFilter ref="B4:F15">
    <filterColumn colId="0" hiddenButton="1"/>
    <filterColumn colId="1" hiddenButton="1"/>
    <filterColumn colId="2" hiddenButton="1"/>
    <filterColumn colId="3" hiddenButton="1"/>
    <filterColumn colId="4" hiddenButton="1"/>
  </autoFilter>
  <tableColumns count="5">
    <tableColumn id="1" name="Ingrédients" totalsRowLabel="Total" dataDxfId="55" totalsRowDxfId="54"/>
    <tableColumn id="2" name="Unité" totalsRowLabel="g" dataDxfId="53" totalsRowDxfId="52">
      <calculatedColumnFormula>VLOOKUP(T_CookieSG_cacahuètes34[[#This Row],[Ingrédients]],T_ingédients[],3,0)</calculatedColumnFormula>
    </tableColumn>
    <tableColumn id="3" name="1800" totalsRowFunction="sum" dataDxfId="51" totalsRowDxfId="50" dataCellStyle="Milliers"/>
    <tableColumn id="4" name="2400" totalsRowFunction="sum" dataDxfId="49" totalsRowDxfId="48" dataCellStyle="Milliers"/>
    <tableColumn id="5" name="1800*3" totalsRowFunction="sum" dataDxfId="47" totalsRowDxfId="46" dataCellStyle="Milliers"/>
  </tableColumns>
  <tableStyleInfo name="TableStyleLight6" showFirstColumn="0" showLastColumn="0" showRowStripes="1" showColumnStripes="0"/>
</table>
</file>

<file path=xl/tables/table6.xml><?xml version="1.0" encoding="utf-8"?>
<table xmlns="http://schemas.openxmlformats.org/spreadsheetml/2006/main" id="6" name="T_CookieSG_cacahuètes37" displayName="T_CookieSG_cacahuètes37" ref="B4:F13" totalsRowCount="1" headerRowDxfId="45" dataDxfId="43" totalsRowDxfId="41" headerRowBorderDxfId="44" tableBorderDxfId="42" totalsRowBorderDxfId="40">
  <autoFilter ref="B4:F12">
    <filterColumn colId="0" hiddenButton="1"/>
    <filterColumn colId="1" hiddenButton="1"/>
    <filterColumn colId="2" hiddenButton="1"/>
    <filterColumn colId="3" hiddenButton="1"/>
    <filterColumn colId="4" hiddenButton="1"/>
  </autoFilter>
  <tableColumns count="5">
    <tableColumn id="1" name="Ingrédients" totalsRowLabel="Total" dataDxfId="39" totalsRowDxfId="38"/>
    <tableColumn id="2" name="Unité" totalsRowLabel="g" dataDxfId="37" totalsRowDxfId="36">
      <calculatedColumnFormula>VLOOKUP(T_CookieSG_cacahuètes37[[#This Row],[Ingrédients]],T_ingédients[],3,0)</calculatedColumnFormula>
    </tableColumn>
    <tableColumn id="3" name="18" totalsRowFunction="sum" dataDxfId="35" totalsRowDxfId="34" dataCellStyle="Milliers"/>
    <tableColumn id="4" name="26" totalsRowFunction="sum" dataDxfId="33" totalsRowDxfId="32" dataCellStyle="Milliers"/>
    <tableColumn id="5" name="26*2" totalsRowFunction="sum" dataDxfId="31" totalsRowDxfId="30" dataCellStyle="Milliers"/>
  </tableColumns>
  <tableStyleInfo name="TableStyleLight6" showFirstColumn="0" showLastColumn="0" showRowStripes="1" showColumnStripes="0"/>
</table>
</file>

<file path=xl/tables/table7.xml><?xml version="1.0" encoding="utf-8"?>
<table xmlns="http://schemas.openxmlformats.org/spreadsheetml/2006/main" id="7" name="T_Planning" displayName="T_Planning" ref="B3:E26" totalsRowShown="0" headerRowDxfId="29" tableBorderDxfId="28">
  <autoFilter ref="B3:E26">
    <filterColumn colId="0" hiddenButton="1"/>
    <filterColumn colId="1" hiddenButton="1"/>
    <filterColumn colId="2" hiddenButton="1"/>
    <filterColumn colId="3" hiddenButton="1"/>
  </autoFilter>
  <tableColumns count="4">
    <tableColumn id="1" name="Semaine"/>
    <tableColumn id="2" name="Catégorie" dataDxfId="27"/>
    <tableColumn id="3" name="Recette"/>
    <tableColumn id="4" name="Quantité / contenance / diamètre" dataDxfId="26"/>
  </tableColumns>
  <tableStyleInfo name="TableStyleMedium2" showFirstColumn="0" showLastColumn="0" showRowStripes="1" showColumnStripes="0"/>
</table>
</file>

<file path=xl/tables/table8.xml><?xml version="1.0" encoding="utf-8"?>
<table xmlns="http://schemas.openxmlformats.org/spreadsheetml/2006/main" id="9" name="T_Listecourses" displayName="T_Listecourses" ref="B3:G26" totalsRowShown="0" headerRowDxfId="25" tableBorderDxfId="24">
  <autoFilter ref="B3:G26">
    <filterColumn colId="0" hiddenButton="1"/>
    <filterColumn colId="1" hiddenButton="1"/>
    <filterColumn colId="2" hiddenButton="1"/>
    <filterColumn colId="3" hiddenButton="1"/>
    <filterColumn colId="4" hiddenButton="1"/>
    <filterColumn colId="5" hiddenButton="1"/>
  </autoFilter>
  <tableColumns count="6">
    <tableColumn id="1" name="Semaine" dataDxfId="23"/>
    <tableColumn id="2" name="Ingrédient"/>
    <tableColumn id="5" name="Quantités" dataDxfId="22"/>
    <tableColumn id="6" name="Unité" dataDxfId="21"/>
    <tableColumn id="3" name="Rayon" dataDxfId="20"/>
    <tableColumn id="4" name="Fournisseur" dataDxfId="19"/>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table" Target="../tables/table3.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table" Target="../tables/table5.xml"/></Relationships>
</file>

<file path=xl/worksheets/_rels/sheet4.xml.rels><?xml version="1.0" encoding="UTF-8" standalone="yes"?>
<Relationships xmlns="http://schemas.openxmlformats.org/package/2006/relationships"><Relationship Id="rId1" Type="http://schemas.openxmlformats.org/officeDocument/2006/relationships/table" Target="../tables/table6.xml"/></Relationships>
</file>

<file path=xl/worksheets/_rels/sheet5.xml.rels><?xml version="1.0" encoding="UTF-8" standalone="yes"?>
<Relationships xmlns="http://schemas.openxmlformats.org/package/2006/relationships"><Relationship Id="rId2" Type="http://schemas.openxmlformats.org/officeDocument/2006/relationships/table" Target="../tables/table7.xml"/><Relationship Id="rId1" Type="http://schemas.openxmlformats.org/officeDocument/2006/relationships/pivotTable" Target="../pivotTables/pivotTable1.xml"/></Relationships>
</file>

<file path=xl/worksheets/_rels/sheet6.xml.rels><?xml version="1.0" encoding="UTF-8" standalone="yes"?>
<Relationships xmlns="http://schemas.openxmlformats.org/package/2006/relationships"><Relationship Id="rId1" Type="http://schemas.openxmlformats.org/officeDocument/2006/relationships/table" Target="../tables/table8.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J47"/>
  <sheetViews>
    <sheetView tabSelected="1" zoomScale="80" zoomScaleNormal="80" workbookViewId="0">
      <selection activeCell="C34" sqref="C34"/>
    </sheetView>
  </sheetViews>
  <sheetFormatPr baseColWidth="10" defaultRowHeight="14.4" x14ac:dyDescent="0.3"/>
  <cols>
    <col min="1" max="1" width="3.6640625" style="20" customWidth="1"/>
    <col min="2" max="2" width="46.33203125" style="20" customWidth="1"/>
    <col min="3" max="3" width="28.109375" style="20" customWidth="1"/>
    <col min="4" max="5" width="11.5546875" style="20"/>
    <col min="6" max="6" width="20.33203125" style="20" customWidth="1"/>
    <col min="7" max="7" width="11.5546875" style="20"/>
    <col min="8" max="8" width="20.77734375" style="20" customWidth="1"/>
    <col min="9" max="9" width="45.77734375" style="20" customWidth="1"/>
    <col min="10" max="10" width="20.88671875" style="20" customWidth="1"/>
    <col min="11" max="16384" width="11.5546875" style="20"/>
  </cols>
  <sheetData>
    <row r="1" spans="2:10" ht="16.2" customHeight="1" thickBot="1" x14ac:dyDescent="0.35"/>
    <row r="2" spans="2:10" ht="16.2" customHeight="1" thickBot="1" x14ac:dyDescent="0.35">
      <c r="B2" s="207" t="s">
        <v>74</v>
      </c>
      <c r="C2" s="208"/>
      <c r="D2" s="208"/>
      <c r="E2" s="208"/>
      <c r="F2" s="209"/>
      <c r="H2" s="220" t="s">
        <v>84</v>
      </c>
      <c r="I2" s="221"/>
      <c r="J2" s="222"/>
    </row>
    <row r="3" spans="2:10" ht="16.2" thickBot="1" x14ac:dyDescent="0.35">
      <c r="B3" s="223" t="s">
        <v>53</v>
      </c>
      <c r="C3" s="210" t="s">
        <v>2</v>
      </c>
      <c r="D3" s="211" t="s">
        <v>1</v>
      </c>
      <c r="E3" s="210" t="s">
        <v>3</v>
      </c>
      <c r="F3" s="210" t="s">
        <v>41</v>
      </c>
      <c r="H3" s="205" t="s">
        <v>34</v>
      </c>
      <c r="I3" s="205" t="s">
        <v>35</v>
      </c>
      <c r="J3" s="206" t="s">
        <v>85</v>
      </c>
    </row>
    <row r="4" spans="2:10" x14ac:dyDescent="0.3">
      <c r="B4" s="34" t="s">
        <v>5</v>
      </c>
      <c r="C4" s="212" t="s">
        <v>30</v>
      </c>
      <c r="D4" s="213" t="s">
        <v>14</v>
      </c>
      <c r="E4" s="129">
        <v>2.15</v>
      </c>
      <c r="F4" s="213" t="s">
        <v>42</v>
      </c>
      <c r="H4" s="224" t="s">
        <v>36</v>
      </c>
      <c r="I4" s="225" t="s">
        <v>37</v>
      </c>
      <c r="J4" s="129">
        <v>6</v>
      </c>
    </row>
    <row r="5" spans="2:10" x14ac:dyDescent="0.3">
      <c r="B5" s="34" t="s">
        <v>4</v>
      </c>
      <c r="C5" s="212" t="s">
        <v>30</v>
      </c>
      <c r="D5" s="213" t="s">
        <v>14</v>
      </c>
      <c r="E5" s="212">
        <v>2.09</v>
      </c>
      <c r="F5" s="213" t="s">
        <v>42</v>
      </c>
      <c r="H5" s="219" t="s">
        <v>36</v>
      </c>
      <c r="I5" s="226" t="s">
        <v>37</v>
      </c>
      <c r="J5" s="212">
        <v>12</v>
      </c>
    </row>
    <row r="6" spans="2:10" x14ac:dyDescent="0.3">
      <c r="B6" s="29" t="s">
        <v>13</v>
      </c>
      <c r="C6" s="214" t="s">
        <v>32</v>
      </c>
      <c r="D6" s="213" t="s">
        <v>14</v>
      </c>
      <c r="E6" s="212">
        <v>15.8</v>
      </c>
      <c r="F6" s="213" t="s">
        <v>43</v>
      </c>
      <c r="H6" s="219" t="s">
        <v>36</v>
      </c>
      <c r="I6" s="226" t="s">
        <v>37</v>
      </c>
      <c r="J6" s="212">
        <v>16</v>
      </c>
    </row>
    <row r="7" spans="2:10" x14ac:dyDescent="0.3">
      <c r="B7" s="30" t="s">
        <v>12</v>
      </c>
      <c r="C7" s="214" t="s">
        <v>31</v>
      </c>
      <c r="D7" s="213" t="s">
        <v>14</v>
      </c>
      <c r="E7" s="212">
        <v>35</v>
      </c>
      <c r="F7" s="213" t="s">
        <v>43</v>
      </c>
      <c r="H7" s="219" t="s">
        <v>38</v>
      </c>
      <c r="I7" s="226" t="s">
        <v>24</v>
      </c>
      <c r="J7" s="212">
        <v>1800</v>
      </c>
    </row>
    <row r="8" spans="2:10" x14ac:dyDescent="0.3">
      <c r="B8" s="3" t="s">
        <v>26</v>
      </c>
      <c r="C8" s="214" t="s">
        <v>31</v>
      </c>
      <c r="D8" s="213" t="s">
        <v>14</v>
      </c>
      <c r="E8" s="212">
        <v>12.36</v>
      </c>
      <c r="F8" s="213" t="s">
        <v>43</v>
      </c>
      <c r="H8" s="219" t="s">
        <v>38</v>
      </c>
      <c r="I8" s="226" t="s">
        <v>24</v>
      </c>
      <c r="J8" s="212">
        <v>2400</v>
      </c>
    </row>
    <row r="9" spans="2:10" x14ac:dyDescent="0.3">
      <c r="B9" s="3" t="s">
        <v>21</v>
      </c>
      <c r="C9" s="212" t="s">
        <v>30</v>
      </c>
      <c r="D9" s="213" t="s">
        <v>14</v>
      </c>
      <c r="E9" s="212">
        <v>8.1999999999999993</v>
      </c>
      <c r="F9" s="213" t="s">
        <v>44</v>
      </c>
      <c r="H9" s="219" t="s">
        <v>38</v>
      </c>
      <c r="I9" s="226" t="s">
        <v>24</v>
      </c>
      <c r="J9" s="212" t="s">
        <v>27</v>
      </c>
    </row>
    <row r="10" spans="2:10" x14ac:dyDescent="0.3">
      <c r="B10" s="3" t="s">
        <v>52</v>
      </c>
      <c r="C10" s="215" t="s">
        <v>64</v>
      </c>
      <c r="D10" s="212" t="s">
        <v>14</v>
      </c>
      <c r="E10" s="216">
        <v>0.13</v>
      </c>
      <c r="F10" s="212" t="s">
        <v>43</v>
      </c>
      <c r="H10" s="219" t="s">
        <v>39</v>
      </c>
      <c r="I10" s="226" t="s">
        <v>33</v>
      </c>
      <c r="J10" s="212">
        <v>18</v>
      </c>
    </row>
    <row r="11" spans="2:10" x14ac:dyDescent="0.3">
      <c r="B11" s="34" t="s">
        <v>25</v>
      </c>
      <c r="C11" s="214" t="s">
        <v>32</v>
      </c>
      <c r="D11" s="213" t="s">
        <v>14</v>
      </c>
      <c r="E11" s="212">
        <v>1.5</v>
      </c>
      <c r="F11" s="213" t="s">
        <v>43</v>
      </c>
      <c r="H11" s="219" t="s">
        <v>39</v>
      </c>
      <c r="I11" s="226" t="s">
        <v>33</v>
      </c>
      <c r="J11" s="212">
        <v>26</v>
      </c>
    </row>
    <row r="12" spans="2:10" x14ac:dyDescent="0.3">
      <c r="B12" s="34" t="s">
        <v>10</v>
      </c>
      <c r="C12" s="214" t="s">
        <v>32</v>
      </c>
      <c r="D12" s="213" t="s">
        <v>14</v>
      </c>
      <c r="E12" s="212">
        <v>3.8</v>
      </c>
      <c r="F12" s="213" t="s">
        <v>43</v>
      </c>
      <c r="H12" s="219" t="s">
        <v>39</v>
      </c>
      <c r="I12" s="226" t="s">
        <v>33</v>
      </c>
      <c r="J12" s="212" t="s">
        <v>23</v>
      </c>
    </row>
    <row r="13" spans="2:10" x14ac:dyDescent="0.3">
      <c r="B13" s="34" t="s">
        <v>22</v>
      </c>
      <c r="C13" s="214" t="s">
        <v>32</v>
      </c>
      <c r="D13" s="213" t="s">
        <v>14</v>
      </c>
      <c r="E13" s="212">
        <v>2.4</v>
      </c>
      <c r="F13" s="213" t="s">
        <v>43</v>
      </c>
      <c r="H13" s="219"/>
      <c r="I13" s="226"/>
      <c r="J13" s="212"/>
    </row>
    <row r="14" spans="2:10" x14ac:dyDescent="0.3">
      <c r="B14" s="34" t="s">
        <v>19</v>
      </c>
      <c r="C14" s="214" t="s">
        <v>32</v>
      </c>
      <c r="D14" s="213" t="s">
        <v>14</v>
      </c>
      <c r="E14" s="212">
        <v>12.8</v>
      </c>
      <c r="F14" s="213" t="s">
        <v>43</v>
      </c>
      <c r="H14" s="219"/>
      <c r="I14" s="226"/>
      <c r="J14" s="212"/>
    </row>
    <row r="15" spans="2:10" x14ac:dyDescent="0.3">
      <c r="B15" s="34" t="s">
        <v>20</v>
      </c>
      <c r="C15" s="212" t="s">
        <v>30</v>
      </c>
      <c r="D15" s="213" t="s">
        <v>14</v>
      </c>
      <c r="E15" s="212">
        <v>4</v>
      </c>
      <c r="F15" s="213" t="s">
        <v>42</v>
      </c>
      <c r="H15" s="219"/>
      <c r="I15" s="226"/>
      <c r="J15" s="212"/>
    </row>
    <row r="16" spans="2:10" x14ac:dyDescent="0.3">
      <c r="B16" s="3" t="s">
        <v>11</v>
      </c>
      <c r="C16" s="214" t="s">
        <v>31</v>
      </c>
      <c r="D16" s="213" t="s">
        <v>14</v>
      </c>
      <c r="E16" s="212">
        <v>6.2</v>
      </c>
      <c r="F16" s="213" t="s">
        <v>43</v>
      </c>
      <c r="H16" s="219"/>
      <c r="I16" s="226"/>
      <c r="J16" s="212"/>
    </row>
    <row r="17" spans="2:10" x14ac:dyDescent="0.3">
      <c r="B17" s="227" t="s">
        <v>9</v>
      </c>
      <c r="C17" s="212" t="s">
        <v>30</v>
      </c>
      <c r="D17" s="213" t="s">
        <v>14</v>
      </c>
      <c r="E17" s="212">
        <v>4.5</v>
      </c>
      <c r="F17" s="213" t="s">
        <v>42</v>
      </c>
      <c r="H17" s="219"/>
      <c r="I17" s="226"/>
      <c r="J17" s="212"/>
    </row>
    <row r="18" spans="2:10" x14ac:dyDescent="0.3">
      <c r="B18" s="34" t="s">
        <v>17</v>
      </c>
      <c r="C18" s="212" t="s">
        <v>30</v>
      </c>
      <c r="D18" s="213" t="s">
        <v>14</v>
      </c>
      <c r="E18" s="212">
        <v>32.1</v>
      </c>
      <c r="F18" s="213" t="s">
        <v>43</v>
      </c>
      <c r="H18" s="219"/>
      <c r="I18" s="226"/>
      <c r="J18" s="212"/>
    </row>
    <row r="19" spans="2:10" x14ac:dyDescent="0.3">
      <c r="B19" s="34" t="s">
        <v>40</v>
      </c>
      <c r="C19" s="215" t="s">
        <v>65</v>
      </c>
      <c r="D19" s="212" t="s">
        <v>14</v>
      </c>
      <c r="E19" s="216">
        <v>14</v>
      </c>
      <c r="F19" s="212" t="s">
        <v>43</v>
      </c>
      <c r="H19" s="110"/>
      <c r="I19" s="228"/>
      <c r="J19" s="212"/>
    </row>
    <row r="20" spans="2:10" x14ac:dyDescent="0.3">
      <c r="B20" s="34" t="s">
        <v>7</v>
      </c>
      <c r="C20" s="214" t="s">
        <v>31</v>
      </c>
      <c r="D20" s="213" t="s">
        <v>14</v>
      </c>
      <c r="E20" s="212">
        <v>3.65</v>
      </c>
      <c r="F20" s="213" t="s">
        <v>43</v>
      </c>
      <c r="H20" s="110"/>
      <c r="I20" s="228"/>
      <c r="J20" s="212"/>
    </row>
    <row r="21" spans="2:10" x14ac:dyDescent="0.3">
      <c r="B21" s="34" t="s">
        <v>18</v>
      </c>
      <c r="C21" s="214" t="s">
        <v>31</v>
      </c>
      <c r="D21" s="213" t="s">
        <v>14</v>
      </c>
      <c r="E21" s="212">
        <v>2.4</v>
      </c>
      <c r="F21" s="213" t="s">
        <v>43</v>
      </c>
      <c r="H21" s="110"/>
      <c r="I21" s="228"/>
      <c r="J21" s="212"/>
    </row>
    <row r="22" spans="2:10" x14ac:dyDescent="0.3">
      <c r="B22" s="34" t="s">
        <v>28</v>
      </c>
      <c r="C22" s="214" t="s">
        <v>31</v>
      </c>
      <c r="D22" s="213" t="s">
        <v>29</v>
      </c>
      <c r="E22" s="212">
        <v>125</v>
      </c>
      <c r="F22" s="213" t="s">
        <v>45</v>
      </c>
      <c r="H22" s="110"/>
      <c r="I22" s="228"/>
      <c r="J22" s="212"/>
    </row>
    <row r="23" spans="2:10" ht="15" thickBot="1" x14ac:dyDescent="0.35">
      <c r="B23" s="35" t="s">
        <v>8</v>
      </c>
      <c r="C23" s="214" t="s">
        <v>31</v>
      </c>
      <c r="D23" s="213" t="s">
        <v>14</v>
      </c>
      <c r="E23" s="217">
        <v>2.8</v>
      </c>
      <c r="F23" s="213" t="s">
        <v>43</v>
      </c>
      <c r="H23" s="218"/>
      <c r="I23" s="229"/>
      <c r="J23" s="217"/>
    </row>
    <row r="24" spans="2:10" x14ac:dyDescent="0.3">
      <c r="H24" s="70"/>
      <c r="I24" s="70"/>
    </row>
    <row r="25" spans="2:10" x14ac:dyDescent="0.3">
      <c r="H25" s="70"/>
      <c r="I25" s="70"/>
    </row>
    <row r="26" spans="2:10" ht="15" thickBot="1" x14ac:dyDescent="0.35">
      <c r="H26" s="70"/>
      <c r="I26" s="70"/>
    </row>
    <row r="27" spans="2:10" x14ac:dyDescent="0.3">
      <c r="H27" s="145" t="s">
        <v>46</v>
      </c>
      <c r="I27" s="146"/>
      <c r="J27" s="147"/>
    </row>
    <row r="28" spans="2:10" x14ac:dyDescent="0.3">
      <c r="H28" s="148"/>
      <c r="I28" s="149"/>
      <c r="J28" s="150"/>
    </row>
    <row r="29" spans="2:10" x14ac:dyDescent="0.3">
      <c r="H29" s="148"/>
      <c r="I29" s="149"/>
      <c r="J29" s="150"/>
    </row>
    <row r="30" spans="2:10" x14ac:dyDescent="0.3">
      <c r="H30" s="148"/>
      <c r="I30" s="149"/>
      <c r="J30" s="150"/>
    </row>
    <row r="31" spans="2:10" x14ac:dyDescent="0.3">
      <c r="H31" s="148"/>
      <c r="I31" s="149"/>
      <c r="J31" s="150"/>
    </row>
    <row r="32" spans="2:10" x14ac:dyDescent="0.3">
      <c r="H32" s="148"/>
      <c r="I32" s="149"/>
      <c r="J32" s="150"/>
    </row>
    <row r="33" spans="8:10" x14ac:dyDescent="0.3">
      <c r="H33" s="148"/>
      <c r="I33" s="149"/>
      <c r="J33" s="150"/>
    </row>
    <row r="34" spans="8:10" x14ac:dyDescent="0.3">
      <c r="H34" s="148"/>
      <c r="I34" s="149"/>
      <c r="J34" s="150"/>
    </row>
    <row r="35" spans="8:10" x14ac:dyDescent="0.3">
      <c r="H35" s="148"/>
      <c r="I35" s="149"/>
      <c r="J35" s="150"/>
    </row>
    <row r="36" spans="8:10" x14ac:dyDescent="0.3">
      <c r="H36" s="148"/>
      <c r="I36" s="149"/>
      <c r="J36" s="150"/>
    </row>
    <row r="37" spans="8:10" x14ac:dyDescent="0.3">
      <c r="H37" s="148"/>
      <c r="I37" s="149"/>
      <c r="J37" s="150"/>
    </row>
    <row r="38" spans="8:10" x14ac:dyDescent="0.3">
      <c r="H38" s="148"/>
      <c r="I38" s="149"/>
      <c r="J38" s="150"/>
    </row>
    <row r="39" spans="8:10" x14ac:dyDescent="0.3">
      <c r="H39" s="148"/>
      <c r="I39" s="149"/>
      <c r="J39" s="150"/>
    </row>
    <row r="40" spans="8:10" x14ac:dyDescent="0.3">
      <c r="H40" s="148"/>
      <c r="I40" s="149"/>
      <c r="J40" s="150"/>
    </row>
    <row r="41" spans="8:10" x14ac:dyDescent="0.3">
      <c r="H41" s="148"/>
      <c r="I41" s="149"/>
      <c r="J41" s="150"/>
    </row>
    <row r="42" spans="8:10" x14ac:dyDescent="0.3">
      <c r="H42" s="148"/>
      <c r="I42" s="149"/>
      <c r="J42" s="150"/>
    </row>
    <row r="43" spans="8:10" x14ac:dyDescent="0.3">
      <c r="H43" s="148"/>
      <c r="I43" s="149"/>
      <c r="J43" s="150"/>
    </row>
    <row r="44" spans="8:10" x14ac:dyDescent="0.3">
      <c r="H44" s="148"/>
      <c r="I44" s="149"/>
      <c r="J44" s="150"/>
    </row>
    <row r="45" spans="8:10" x14ac:dyDescent="0.3">
      <c r="H45" s="148"/>
      <c r="I45" s="149"/>
      <c r="J45" s="150"/>
    </row>
    <row r="46" spans="8:10" x14ac:dyDescent="0.3">
      <c r="H46" s="148"/>
      <c r="I46" s="149"/>
      <c r="J46" s="150"/>
    </row>
    <row r="47" spans="8:10" ht="15" thickBot="1" x14ac:dyDescent="0.35">
      <c r="H47" s="151"/>
      <c r="I47" s="152"/>
      <c r="J47" s="153"/>
    </row>
  </sheetData>
  <mergeCells count="3">
    <mergeCell ref="H27:J47"/>
    <mergeCell ref="B2:F2"/>
    <mergeCell ref="H2:J2"/>
  </mergeCells>
  <pageMargins left="0.7" right="0.7" top="0.75" bottom="0.75" header="0.3" footer="0.3"/>
  <pageSetup paperSize="9" orientation="portrait" horizontalDpi="4294967293" verticalDpi="0" r:id="rId1"/>
  <tableParts count="2">
    <tablePart r:id="rId2"/>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O48"/>
  <sheetViews>
    <sheetView zoomScale="80" zoomScaleNormal="80" workbookViewId="0">
      <selection activeCell="B21" sqref="B21"/>
    </sheetView>
  </sheetViews>
  <sheetFormatPr baseColWidth="10" defaultRowHeight="14.4" x14ac:dyDescent="0.3"/>
  <cols>
    <col min="1" max="1" width="3.6640625" customWidth="1"/>
    <col min="2" max="2" width="40.6640625" customWidth="1"/>
    <col min="15" max="15" width="111.33203125" customWidth="1"/>
  </cols>
  <sheetData>
    <row r="1" spans="2:14" ht="16.2" customHeight="1" thickBot="1" x14ac:dyDescent="0.35">
      <c r="I1" s="154" t="s">
        <v>54</v>
      </c>
      <c r="J1" s="155"/>
      <c r="K1" s="155"/>
      <c r="L1" s="155"/>
      <c r="M1" s="155"/>
      <c r="N1" s="156"/>
    </row>
    <row r="2" spans="2:14" ht="18" customHeight="1" thickBot="1" x14ac:dyDescent="0.35">
      <c r="B2" s="163" t="s">
        <v>6</v>
      </c>
      <c r="C2" s="164"/>
      <c r="D2" s="164"/>
      <c r="E2" s="164"/>
      <c r="F2" s="165"/>
      <c r="G2" s="66"/>
      <c r="I2" s="157"/>
      <c r="J2" s="158"/>
      <c r="K2" s="158"/>
      <c r="L2" s="158"/>
      <c r="M2" s="158"/>
      <c r="N2" s="159"/>
    </row>
    <row r="3" spans="2:14" ht="16.95" customHeight="1" thickBot="1" x14ac:dyDescent="0.35">
      <c r="B3" s="166"/>
      <c r="C3" s="167"/>
      <c r="D3" s="168" t="s">
        <v>16</v>
      </c>
      <c r="E3" s="169"/>
      <c r="F3" s="170"/>
      <c r="G3" s="94"/>
      <c r="I3" s="157"/>
      <c r="J3" s="158"/>
      <c r="K3" s="158"/>
      <c r="L3" s="158"/>
      <c r="M3" s="158"/>
      <c r="N3" s="159"/>
    </row>
    <row r="4" spans="2:14" ht="16.95" customHeight="1" thickBot="1" x14ac:dyDescent="0.35">
      <c r="B4" s="86" t="s">
        <v>0</v>
      </c>
      <c r="C4" s="87" t="s">
        <v>1</v>
      </c>
      <c r="D4" s="88" t="s">
        <v>59</v>
      </c>
      <c r="E4" s="89" t="s">
        <v>60</v>
      </c>
      <c r="F4" s="88" t="s">
        <v>61</v>
      </c>
      <c r="G4" s="95"/>
      <c r="I4" s="157"/>
      <c r="J4" s="158"/>
      <c r="K4" s="158"/>
      <c r="L4" s="158"/>
      <c r="M4" s="158"/>
      <c r="N4" s="159"/>
    </row>
    <row r="5" spans="2:14" x14ac:dyDescent="0.3">
      <c r="B5" s="97" t="s">
        <v>4</v>
      </c>
      <c r="C5" s="117" t="str">
        <f>VLOOKUP(T_CookieSG_cacahuètes[[#This Row],[Ingrédients]],T_ingédients[],3,0)</f>
        <v>g</v>
      </c>
      <c r="D5" s="118">
        <v>78</v>
      </c>
      <c r="E5" s="119">
        <v>157</v>
      </c>
      <c r="F5" s="120">
        <v>209</v>
      </c>
      <c r="G5" s="64"/>
      <c r="I5" s="157"/>
      <c r="J5" s="158"/>
      <c r="K5" s="158"/>
      <c r="L5" s="158"/>
      <c r="M5" s="158"/>
      <c r="N5" s="159"/>
    </row>
    <row r="6" spans="2:14" x14ac:dyDescent="0.3">
      <c r="B6" s="98" t="s">
        <v>7</v>
      </c>
      <c r="C6" s="121" t="str">
        <f>VLOOKUP(T_CookieSG_cacahuètes[[#This Row],[Ingrédients]],T_ingédients[],3,0)</f>
        <v>g</v>
      </c>
      <c r="D6" s="122">
        <v>62</v>
      </c>
      <c r="E6" s="122">
        <v>124</v>
      </c>
      <c r="F6" s="123">
        <v>165</v>
      </c>
      <c r="G6" s="64"/>
      <c r="I6" s="157"/>
      <c r="J6" s="158"/>
      <c r="K6" s="158"/>
      <c r="L6" s="158"/>
      <c r="M6" s="158"/>
      <c r="N6" s="159"/>
    </row>
    <row r="7" spans="2:14" x14ac:dyDescent="0.3">
      <c r="B7" s="99" t="s">
        <v>8</v>
      </c>
      <c r="C7" s="124" t="str">
        <f>VLOOKUP(T_CookieSG_cacahuètes[[#This Row],[Ingrédients]],T_ingédients[],3,0)</f>
        <v>g</v>
      </c>
      <c r="D7" s="125">
        <v>62</v>
      </c>
      <c r="E7" s="125">
        <v>124</v>
      </c>
      <c r="F7" s="126">
        <v>165</v>
      </c>
      <c r="G7" s="64"/>
      <c r="I7" s="157"/>
      <c r="J7" s="158"/>
      <c r="K7" s="158"/>
      <c r="L7" s="158"/>
      <c r="M7" s="158"/>
      <c r="N7" s="159"/>
    </row>
    <row r="8" spans="2:14" x14ac:dyDescent="0.3">
      <c r="B8" s="98" t="s">
        <v>9</v>
      </c>
      <c r="C8" s="121" t="str">
        <f>VLOOKUP(T_CookieSG_cacahuètes[[#This Row],[Ingrédients]],T_ingédients[],3,0)</f>
        <v>g</v>
      </c>
      <c r="D8" s="122">
        <v>38</v>
      </c>
      <c r="E8" s="122">
        <v>75</v>
      </c>
      <c r="F8" s="123">
        <v>100</v>
      </c>
      <c r="G8" s="64"/>
      <c r="I8" s="157"/>
      <c r="J8" s="158"/>
      <c r="K8" s="158"/>
      <c r="L8" s="158"/>
      <c r="M8" s="158"/>
      <c r="N8" s="159"/>
    </row>
    <row r="9" spans="2:14" x14ac:dyDescent="0.3">
      <c r="B9" s="99" t="s">
        <v>10</v>
      </c>
      <c r="C9" s="124" t="str">
        <f>VLOOKUP(T_CookieSG_cacahuètes[[#This Row],[Ingrédients]],T_ingédients[],3,0)</f>
        <v>g</v>
      </c>
      <c r="D9" s="125">
        <v>131</v>
      </c>
      <c r="E9" s="125">
        <v>263</v>
      </c>
      <c r="F9" s="126">
        <v>350</v>
      </c>
      <c r="G9" s="64"/>
      <c r="I9" s="157"/>
      <c r="J9" s="158"/>
      <c r="K9" s="158"/>
      <c r="L9" s="158"/>
      <c r="M9" s="158"/>
      <c r="N9" s="159"/>
    </row>
    <row r="10" spans="2:14" x14ac:dyDescent="0.3">
      <c r="B10" s="98" t="s">
        <v>11</v>
      </c>
      <c r="C10" s="121" t="str">
        <f>VLOOKUP(T_CookieSG_cacahuètes[[#This Row],[Ingrédients]],T_ingédients[],3,0)</f>
        <v>g</v>
      </c>
      <c r="D10" s="122">
        <v>2.7</v>
      </c>
      <c r="E10" s="122">
        <v>5.4</v>
      </c>
      <c r="F10" s="123">
        <v>7.2</v>
      </c>
      <c r="G10" s="64"/>
      <c r="I10" s="157"/>
      <c r="J10" s="158"/>
      <c r="K10" s="158"/>
      <c r="L10" s="158"/>
      <c r="M10" s="158"/>
      <c r="N10" s="159"/>
    </row>
    <row r="11" spans="2:14" x14ac:dyDescent="0.3">
      <c r="B11" s="99" t="s">
        <v>12</v>
      </c>
      <c r="C11" s="124" t="str">
        <f>VLOOKUP(T_CookieSG_cacahuètes[[#This Row],[Ingrédients]],T_ingédients[],3,0)</f>
        <v>g</v>
      </c>
      <c r="D11" s="125">
        <v>53</v>
      </c>
      <c r="E11" s="125">
        <v>107</v>
      </c>
      <c r="F11" s="126">
        <v>142</v>
      </c>
      <c r="G11" s="64"/>
      <c r="I11" s="157"/>
      <c r="J11" s="158"/>
      <c r="K11" s="158"/>
      <c r="L11" s="158"/>
      <c r="M11" s="158"/>
      <c r="N11" s="159"/>
    </row>
    <row r="12" spans="2:14" ht="15" thickBot="1" x14ac:dyDescent="0.35">
      <c r="B12" s="98" t="s">
        <v>13</v>
      </c>
      <c r="C12" s="121" t="str">
        <f>VLOOKUP(T_CookieSG_cacahuètes[[#This Row],[Ingrédients]],T_ingédients[],3,0)</f>
        <v>g</v>
      </c>
      <c r="D12" s="122">
        <v>53</v>
      </c>
      <c r="E12" s="122">
        <v>107</v>
      </c>
      <c r="F12" s="123">
        <v>142</v>
      </c>
      <c r="G12" s="64"/>
      <c r="I12" s="160"/>
      <c r="J12" s="161"/>
      <c r="K12" s="161"/>
      <c r="L12" s="161"/>
      <c r="M12" s="161"/>
      <c r="N12" s="162"/>
    </row>
    <row r="13" spans="2:14" ht="16.2" thickBot="1" x14ac:dyDescent="0.35">
      <c r="B13" s="90" t="s">
        <v>58</v>
      </c>
      <c r="C13" s="91" t="s">
        <v>14</v>
      </c>
      <c r="D13" s="92">
        <f>SUBTOTAL(109,T_CookieSG_cacahuètes[6])</f>
        <v>479.7</v>
      </c>
      <c r="E13" s="92">
        <f>SUBTOTAL(109,T_CookieSG_cacahuètes[12])</f>
        <v>962.4</v>
      </c>
      <c r="F13" s="93">
        <f>SUBTOTAL(109,T_CookieSG_cacahuètes[16])</f>
        <v>1280.2</v>
      </c>
      <c r="G13" s="96"/>
    </row>
    <row r="14" spans="2:14" x14ac:dyDescent="0.3">
      <c r="G14" s="67"/>
      <c r="H14" s="17"/>
      <c r="I14" s="17"/>
      <c r="J14" s="17"/>
      <c r="K14" s="17"/>
    </row>
    <row r="15" spans="2:14" ht="17.399999999999999" customHeight="1" thickBot="1" x14ac:dyDescent="0.35">
      <c r="B15" s="66"/>
      <c r="C15" s="66"/>
      <c r="D15" s="66"/>
      <c r="E15" s="66"/>
      <c r="F15" s="66"/>
      <c r="G15" s="67"/>
      <c r="H15" s="17"/>
      <c r="I15" s="17"/>
      <c r="J15" s="17"/>
      <c r="K15" s="17"/>
    </row>
    <row r="16" spans="2:14" ht="18" customHeight="1" thickBot="1" x14ac:dyDescent="0.35">
      <c r="B16" s="163" t="s">
        <v>81</v>
      </c>
      <c r="C16" s="164"/>
      <c r="D16" s="164"/>
      <c r="E16" s="164"/>
      <c r="F16" s="165"/>
      <c r="G16" s="66"/>
      <c r="H16" s="17"/>
      <c r="I16" s="17"/>
      <c r="J16" s="17"/>
      <c r="K16" s="17"/>
    </row>
    <row r="17" spans="2:15" ht="16.95" customHeight="1" thickBot="1" x14ac:dyDescent="0.35">
      <c r="B17" s="166"/>
      <c r="C17" s="167"/>
      <c r="D17" s="168" t="s">
        <v>16</v>
      </c>
      <c r="E17" s="169"/>
      <c r="F17" s="170"/>
      <c r="G17" s="94"/>
      <c r="H17" s="18"/>
      <c r="I17" s="18"/>
      <c r="J17" s="17"/>
      <c r="K17" s="17"/>
    </row>
    <row r="18" spans="2:15" ht="16.95" customHeight="1" thickBot="1" x14ac:dyDescent="0.35">
      <c r="B18" s="86" t="s">
        <v>0</v>
      </c>
      <c r="C18" s="111" t="s">
        <v>1</v>
      </c>
      <c r="D18" s="88" t="s">
        <v>78</v>
      </c>
      <c r="E18" s="88" t="s">
        <v>79</v>
      </c>
      <c r="F18" s="88" t="s">
        <v>80</v>
      </c>
      <c r="G18" s="95"/>
      <c r="H18" s="19"/>
      <c r="I18" s="20"/>
      <c r="J18" s="1"/>
      <c r="K18" s="21"/>
    </row>
    <row r="19" spans="2:15" ht="14.4" customHeight="1" x14ac:dyDescent="0.3">
      <c r="B19" s="110"/>
      <c r="C19" s="112" t="e">
        <f>VLOOKUP(T_CookieSG_cacahuètes3[[#This Row],[Ingrédients]],T_ingédients[],3,0)</f>
        <v>#N/A</v>
      </c>
      <c r="D19" s="127"/>
      <c r="E19" s="128"/>
      <c r="F19" s="127"/>
      <c r="G19" s="64"/>
      <c r="H19" s="19"/>
      <c r="I19" s="20"/>
      <c r="J19" s="1"/>
      <c r="K19" s="21"/>
    </row>
    <row r="20" spans="2:15" ht="14.4" customHeight="1" x14ac:dyDescent="0.3">
      <c r="B20" s="65"/>
      <c r="C20" s="112" t="e">
        <f>VLOOKUP(T_CookieSG_cacahuètes3[[#This Row],[Ingrédients]],T_ingédients[],3,0)</f>
        <v>#N/A</v>
      </c>
      <c r="D20" s="127"/>
      <c r="E20" s="128"/>
      <c r="F20" s="127"/>
      <c r="G20" s="64"/>
      <c r="H20" s="19"/>
      <c r="I20" s="20"/>
      <c r="J20" s="1"/>
      <c r="K20" s="21"/>
    </row>
    <row r="21" spans="2:15" ht="14.4" customHeight="1" x14ac:dyDescent="0.3">
      <c r="B21" s="65"/>
      <c r="C21" s="112" t="e">
        <f>VLOOKUP(T_CookieSG_cacahuètes3[[#This Row],[Ingrédients]],T_ingédients[],3,0)</f>
        <v>#N/A</v>
      </c>
      <c r="D21" s="127"/>
      <c r="E21" s="128"/>
      <c r="F21" s="127"/>
      <c r="G21" s="64"/>
      <c r="H21" s="19"/>
      <c r="I21" s="20"/>
      <c r="J21" s="1"/>
      <c r="K21" s="21"/>
      <c r="O21" s="100" t="s">
        <v>76</v>
      </c>
    </row>
    <row r="22" spans="2:15" ht="14.4" customHeight="1" x14ac:dyDescent="0.3">
      <c r="B22" s="65"/>
      <c r="C22" s="112" t="e">
        <f>VLOOKUP(T_CookieSG_cacahuètes3[[#This Row],[Ingrédients]],T_ingédients[],3,0)</f>
        <v>#N/A</v>
      </c>
      <c r="D22" s="127"/>
      <c r="E22" s="128"/>
      <c r="F22" s="127"/>
      <c r="G22" s="64"/>
      <c r="H22" s="19"/>
      <c r="I22" s="20"/>
      <c r="J22" s="1"/>
      <c r="K22" s="21"/>
      <c r="O22" s="20" t="s">
        <v>77</v>
      </c>
    </row>
    <row r="23" spans="2:15" ht="14.4" customHeight="1" x14ac:dyDescent="0.3">
      <c r="B23" s="65"/>
      <c r="C23" s="112" t="e">
        <f>VLOOKUP(T_CookieSG_cacahuètes3[[#This Row],[Ingrédients]],T_ingédients[],3,0)</f>
        <v>#N/A</v>
      </c>
      <c r="D23" s="127"/>
      <c r="E23" s="128"/>
      <c r="F23" s="127"/>
      <c r="G23" s="64"/>
      <c r="H23" s="19"/>
      <c r="I23" s="20"/>
      <c r="J23" s="1"/>
      <c r="K23" s="21"/>
    </row>
    <row r="24" spans="2:15" ht="14.4" customHeight="1" x14ac:dyDescent="0.3">
      <c r="B24" s="65"/>
      <c r="C24" s="112" t="e">
        <f>VLOOKUP(T_CookieSG_cacahuètes3[[#This Row],[Ingrédients]],T_ingédients[],3,0)</f>
        <v>#N/A</v>
      </c>
      <c r="D24" s="127"/>
      <c r="E24" s="128"/>
      <c r="F24" s="127"/>
      <c r="G24" s="64"/>
      <c r="H24" s="19"/>
      <c r="I24" s="20"/>
      <c r="J24" s="1"/>
      <c r="K24" s="21"/>
    </row>
    <row r="25" spans="2:15" ht="14.4" customHeight="1" x14ac:dyDescent="0.3">
      <c r="B25" s="65"/>
      <c r="C25" s="112" t="e">
        <f>VLOOKUP(T_CookieSG_cacahuètes3[[#This Row],[Ingrédients]],T_ingédients[],3,0)</f>
        <v>#N/A</v>
      </c>
      <c r="D25" s="127"/>
      <c r="E25" s="128"/>
      <c r="F25" s="127"/>
      <c r="G25" s="64"/>
      <c r="H25" s="22"/>
      <c r="I25" s="20"/>
      <c r="J25" s="1"/>
      <c r="K25" s="21"/>
    </row>
    <row r="26" spans="2:15" ht="14.4" customHeight="1" x14ac:dyDescent="0.3">
      <c r="B26" s="65"/>
      <c r="C26" s="115" t="e">
        <f>VLOOKUP(T_CookieSG_cacahuètes3[[#This Row],[Ingrédients]],T_ingédients[],3,0)</f>
        <v>#N/A</v>
      </c>
      <c r="D26" s="127"/>
      <c r="E26" s="128"/>
      <c r="F26" s="127"/>
      <c r="G26" s="64"/>
      <c r="H26" s="22"/>
      <c r="I26" s="20"/>
      <c r="J26" s="1"/>
      <c r="K26" s="21"/>
    </row>
    <row r="27" spans="2:15" ht="14.4" customHeight="1" x14ac:dyDescent="0.3">
      <c r="B27" s="65"/>
      <c r="C27" s="115" t="e">
        <f>VLOOKUP(T_CookieSG_cacahuètes3[[#This Row],[Ingrédients]],T_ingédients[],3,0)</f>
        <v>#N/A</v>
      </c>
      <c r="D27" s="127"/>
      <c r="E27" s="128"/>
      <c r="F27" s="127"/>
      <c r="G27" s="64"/>
      <c r="H27" s="22"/>
      <c r="I27" s="20"/>
      <c r="J27" s="1"/>
      <c r="K27" s="21"/>
    </row>
    <row r="28" spans="2:15" ht="14.4" customHeight="1" x14ac:dyDescent="0.3">
      <c r="B28" s="65"/>
      <c r="C28" s="115" t="e">
        <f>VLOOKUP(T_CookieSG_cacahuètes3[[#This Row],[Ingrédients]],T_ingédients[],3,0)</f>
        <v>#N/A</v>
      </c>
      <c r="D28" s="127"/>
      <c r="E28" s="128"/>
      <c r="F28" s="127"/>
      <c r="G28" s="64"/>
      <c r="H28" s="22"/>
      <c r="I28" s="20"/>
      <c r="J28" s="1"/>
      <c r="K28" s="21"/>
    </row>
    <row r="29" spans="2:15" ht="14.4" customHeight="1" x14ac:dyDescent="0.3">
      <c r="B29" s="65"/>
      <c r="C29" s="115" t="e">
        <f>VLOOKUP(T_CookieSG_cacahuètes3[[#This Row],[Ingrédients]],T_ingédients[],3,0)</f>
        <v>#N/A</v>
      </c>
      <c r="D29" s="127"/>
      <c r="E29" s="128"/>
      <c r="F29" s="127"/>
      <c r="G29" s="64"/>
      <c r="H29" s="22"/>
      <c r="I29" s="20"/>
      <c r="J29" s="1"/>
      <c r="K29" s="21"/>
    </row>
    <row r="30" spans="2:15" ht="14.4" customHeight="1" x14ac:dyDescent="0.3">
      <c r="B30" s="65"/>
      <c r="C30" s="115" t="e">
        <f>VLOOKUP(T_CookieSG_cacahuètes3[[#This Row],[Ingrédients]],T_ingédients[],3,0)</f>
        <v>#N/A</v>
      </c>
      <c r="D30" s="127"/>
      <c r="E30" s="128"/>
      <c r="F30" s="127"/>
      <c r="G30" s="64"/>
      <c r="H30" s="22"/>
      <c r="I30" s="20"/>
      <c r="J30" s="1"/>
      <c r="K30" s="21"/>
    </row>
    <row r="31" spans="2:15" ht="14.4" customHeight="1" x14ac:dyDescent="0.3">
      <c r="B31" s="65"/>
      <c r="C31" s="115" t="e">
        <f>VLOOKUP(T_CookieSG_cacahuètes3[[#This Row],[Ingrédients]],T_ingédients[],3,0)</f>
        <v>#N/A</v>
      </c>
      <c r="D31" s="127"/>
      <c r="E31" s="128"/>
      <c r="F31" s="127"/>
      <c r="G31" s="64"/>
      <c r="H31" s="22"/>
      <c r="I31" s="20"/>
      <c r="J31" s="1"/>
      <c r="K31" s="21"/>
    </row>
    <row r="32" spans="2:15" ht="14.4" customHeight="1" x14ac:dyDescent="0.3">
      <c r="B32" s="65"/>
      <c r="C32" s="115" t="e">
        <f>VLOOKUP(T_CookieSG_cacahuètes3[[#This Row],[Ingrédients]],T_ingédients[],3,0)</f>
        <v>#N/A</v>
      </c>
      <c r="D32" s="127"/>
      <c r="E32" s="128"/>
      <c r="F32" s="127"/>
      <c r="G32" s="64"/>
      <c r="H32" s="22"/>
      <c r="I32" s="20"/>
      <c r="J32" s="1"/>
      <c r="K32" s="21"/>
    </row>
    <row r="33" spans="2:11" ht="14.4" customHeight="1" x14ac:dyDescent="0.3">
      <c r="B33" s="65"/>
      <c r="C33" s="115" t="e">
        <f>VLOOKUP(T_CookieSG_cacahuètes3[[#This Row],[Ingrédients]],T_ingédients[],3,0)</f>
        <v>#N/A</v>
      </c>
      <c r="D33" s="127"/>
      <c r="E33" s="128"/>
      <c r="F33" s="127"/>
      <c r="G33" s="64"/>
      <c r="H33" s="22"/>
      <c r="I33" s="20"/>
      <c r="J33" s="1"/>
      <c r="K33" s="21"/>
    </row>
    <row r="34" spans="2:11" ht="14.4" customHeight="1" x14ac:dyDescent="0.3">
      <c r="B34" s="65"/>
      <c r="C34" s="115" t="e">
        <f>VLOOKUP(T_CookieSG_cacahuètes3[[#This Row],[Ingrédients]],T_ingédients[],3,0)</f>
        <v>#N/A</v>
      </c>
      <c r="D34" s="127"/>
      <c r="E34" s="128"/>
      <c r="F34" s="127"/>
      <c r="G34" s="64"/>
      <c r="H34" s="22"/>
      <c r="I34" s="20"/>
      <c r="J34" s="1"/>
      <c r="K34" s="21"/>
    </row>
    <row r="35" spans="2:11" ht="14.4" customHeight="1" x14ac:dyDescent="0.3">
      <c r="B35" s="65"/>
      <c r="C35" s="115" t="e">
        <f>VLOOKUP(T_CookieSG_cacahuètes3[[#This Row],[Ingrédients]],T_ingédients[],3,0)</f>
        <v>#N/A</v>
      </c>
      <c r="D35" s="127"/>
      <c r="E35" s="128"/>
      <c r="F35" s="127"/>
      <c r="G35" s="64"/>
      <c r="H35" s="22"/>
      <c r="I35" s="20"/>
      <c r="J35" s="1"/>
      <c r="K35" s="21"/>
    </row>
    <row r="36" spans="2:11" ht="14.4" customHeight="1" x14ac:dyDescent="0.3">
      <c r="B36" s="65"/>
      <c r="C36" s="115" t="e">
        <f>VLOOKUP(T_CookieSG_cacahuètes3[[#This Row],[Ingrédients]],T_ingédients[],3,0)</f>
        <v>#N/A</v>
      </c>
      <c r="D36" s="127"/>
      <c r="E36" s="128"/>
      <c r="F36" s="127"/>
      <c r="G36" s="64"/>
      <c r="H36" s="22"/>
      <c r="I36" s="20"/>
      <c r="J36" s="1"/>
      <c r="K36" s="21"/>
    </row>
    <row r="37" spans="2:11" ht="14.4" customHeight="1" x14ac:dyDescent="0.3">
      <c r="B37" s="65"/>
      <c r="C37" s="115" t="e">
        <f>VLOOKUP(T_CookieSG_cacahuètes3[[#This Row],[Ingrédients]],T_ingédients[],3,0)</f>
        <v>#N/A</v>
      </c>
      <c r="D37" s="127"/>
      <c r="E37" s="128"/>
      <c r="F37" s="127"/>
      <c r="G37" s="64"/>
      <c r="H37" s="22"/>
      <c r="I37" s="20"/>
      <c r="J37" s="1"/>
      <c r="K37" s="21"/>
    </row>
    <row r="38" spans="2:11" ht="14.4" customHeight="1" x14ac:dyDescent="0.3">
      <c r="B38" s="65"/>
      <c r="C38" s="115" t="e">
        <f>VLOOKUP(T_CookieSG_cacahuètes3[[#This Row],[Ingrédients]],T_ingédients[],3,0)</f>
        <v>#N/A</v>
      </c>
      <c r="D38" s="127"/>
      <c r="E38" s="128"/>
      <c r="F38" s="127"/>
      <c r="G38" s="64"/>
      <c r="H38" s="22"/>
      <c r="I38" s="20"/>
      <c r="J38" s="1"/>
      <c r="K38" s="21"/>
    </row>
    <row r="39" spans="2:11" ht="14.4" customHeight="1" x14ac:dyDescent="0.3">
      <c r="B39" s="65"/>
      <c r="C39" s="115" t="e">
        <f>VLOOKUP(T_CookieSG_cacahuètes3[[#This Row],[Ingrédients]],T_ingédients[],3,0)</f>
        <v>#N/A</v>
      </c>
      <c r="D39" s="127"/>
      <c r="E39" s="128"/>
      <c r="F39" s="127"/>
      <c r="G39" s="64"/>
      <c r="H39" s="22"/>
      <c r="I39" s="20"/>
      <c r="J39" s="1"/>
      <c r="K39" s="21"/>
    </row>
    <row r="40" spans="2:11" ht="14.4" customHeight="1" x14ac:dyDescent="0.3">
      <c r="B40" s="65"/>
      <c r="C40" s="115" t="e">
        <f>VLOOKUP(T_CookieSG_cacahuètes3[[#This Row],[Ingrédients]],T_ingédients[],3,0)</f>
        <v>#N/A</v>
      </c>
      <c r="D40" s="127"/>
      <c r="E40" s="128"/>
      <c r="F40" s="127"/>
      <c r="G40" s="64"/>
      <c r="H40" s="22"/>
      <c r="I40" s="20"/>
      <c r="J40" s="1"/>
      <c r="K40" s="21"/>
    </row>
    <row r="41" spans="2:11" ht="14.4" customHeight="1" x14ac:dyDescent="0.3">
      <c r="B41" s="65"/>
      <c r="C41" s="115" t="e">
        <f>VLOOKUP(T_CookieSG_cacahuètes3[[#This Row],[Ingrédients]],T_ingédients[],3,0)</f>
        <v>#N/A</v>
      </c>
      <c r="D41" s="127"/>
      <c r="E41" s="128"/>
      <c r="F41" s="127"/>
      <c r="G41" s="64"/>
      <c r="H41" s="22"/>
      <c r="I41" s="20"/>
      <c r="J41" s="1"/>
      <c r="K41" s="21"/>
    </row>
    <row r="42" spans="2:11" ht="14.4" customHeight="1" x14ac:dyDescent="0.3">
      <c r="B42" s="65"/>
      <c r="C42" s="115" t="e">
        <f>VLOOKUP(T_CookieSG_cacahuètes3[[#This Row],[Ingrédients]],T_ingédients[],3,0)</f>
        <v>#N/A</v>
      </c>
      <c r="D42" s="127"/>
      <c r="E42" s="128"/>
      <c r="F42" s="127"/>
      <c r="G42" s="64"/>
      <c r="H42" s="22"/>
      <c r="I42" s="20"/>
      <c r="J42" s="1"/>
      <c r="K42" s="21"/>
    </row>
    <row r="43" spans="2:11" ht="14.4" customHeight="1" x14ac:dyDescent="0.3">
      <c r="B43" s="65"/>
      <c r="C43" s="115" t="e">
        <f>VLOOKUP(T_CookieSG_cacahuètes3[[#This Row],[Ingrédients]],T_ingédients[],3,0)</f>
        <v>#N/A</v>
      </c>
      <c r="D43" s="127"/>
      <c r="E43" s="128"/>
      <c r="F43" s="127"/>
      <c r="G43" s="64"/>
      <c r="H43" s="22"/>
      <c r="I43" s="20"/>
      <c r="J43" s="1"/>
      <c r="K43" s="21"/>
    </row>
    <row r="44" spans="2:11" ht="14.4" customHeight="1" x14ac:dyDescent="0.3">
      <c r="B44" s="65"/>
      <c r="C44" s="115" t="e">
        <f>VLOOKUP(T_CookieSG_cacahuètes3[[#This Row],[Ingrédients]],T_ingédients[],3,0)</f>
        <v>#N/A</v>
      </c>
      <c r="D44" s="127"/>
      <c r="E44" s="128"/>
      <c r="F44" s="127"/>
      <c r="G44" s="64"/>
      <c r="H44" s="22"/>
      <c r="I44" s="20"/>
      <c r="J44" s="1"/>
      <c r="K44" s="21"/>
    </row>
    <row r="45" spans="2:11" ht="14.4" customHeight="1" x14ac:dyDescent="0.3">
      <c r="B45" s="65"/>
      <c r="C45" s="115" t="e">
        <f>VLOOKUP(T_CookieSG_cacahuètes3[[#This Row],[Ingrédients]],T_ingédients[],3,0)</f>
        <v>#N/A</v>
      </c>
      <c r="D45" s="127"/>
      <c r="E45" s="128"/>
      <c r="F45" s="127"/>
      <c r="G45" s="64"/>
      <c r="H45" s="22"/>
      <c r="I45" s="20"/>
      <c r="J45" s="1"/>
      <c r="K45" s="21"/>
    </row>
    <row r="46" spans="2:11" ht="15" customHeight="1" thickBot="1" x14ac:dyDescent="0.35">
      <c r="B46" s="65"/>
      <c r="C46" s="112" t="e">
        <f>VLOOKUP(T_CookieSG_cacahuètes3[[#This Row],[Ingrédients]],T_ingédients[],3,0)</f>
        <v>#N/A</v>
      </c>
      <c r="D46" s="127"/>
      <c r="E46" s="128"/>
      <c r="F46" s="127"/>
      <c r="G46" s="64"/>
      <c r="H46" s="23"/>
      <c r="I46" s="23"/>
      <c r="J46" s="23"/>
      <c r="K46" s="23"/>
    </row>
    <row r="47" spans="2:11" ht="16.2" thickBot="1" x14ac:dyDescent="0.35">
      <c r="B47" s="101" t="s">
        <v>58</v>
      </c>
      <c r="C47" s="102" t="s">
        <v>14</v>
      </c>
      <c r="D47" s="103">
        <f>SUBTOTAL(109,T_CookieSG_cacahuètes3[Colonne1])</f>
        <v>0</v>
      </c>
      <c r="E47" s="103">
        <f>SUBTOTAL(109,T_CookieSG_cacahuètes3[Colonne2])</f>
        <v>0</v>
      </c>
      <c r="F47" s="104">
        <f>SUBTOTAL(109,T_CookieSG_cacahuètes3[Colonne3])</f>
        <v>0</v>
      </c>
      <c r="G47" s="96"/>
    </row>
    <row r="48" spans="2:11" x14ac:dyDescent="0.3">
      <c r="B48" s="25"/>
      <c r="C48" s="18"/>
      <c r="D48" s="23"/>
      <c r="E48" s="23"/>
      <c r="F48" s="23"/>
    </row>
  </sheetData>
  <mergeCells count="7">
    <mergeCell ref="I1:N12"/>
    <mergeCell ref="B2:F2"/>
    <mergeCell ref="B3:C3"/>
    <mergeCell ref="B17:C17"/>
    <mergeCell ref="B16:F16"/>
    <mergeCell ref="D3:F3"/>
    <mergeCell ref="D17:F17"/>
  </mergeCells>
  <dataValidations count="2">
    <dataValidation type="list" allowBlank="1" showInputMessage="1" showErrorMessage="1" sqref="B51:B58">
      <formula1>IF(B51&lt;&gt;"",OFFSET(f_ingrédients,MATCH(B51&amp;"*",Liste_ingrédients,0)-1,,COUNTIF(f_ingrédients,B51&amp;"*"),1),f_ingrédients)</formula1>
    </dataValidation>
    <dataValidation type="list" allowBlank="1" showInputMessage="1" sqref="B50 B5:B12 B19:B46">
      <formula1>IF(B5&lt;&gt;"",OFFSET(f_ingrédients,MATCH(B5&amp;"*",Liste_ingrédients,0)-1,,COUNTIF(f_ingrédients,B5&amp;"*"),1),f_ingrédients)</formula1>
    </dataValidation>
  </dataValidations>
  <pageMargins left="0.7" right="0.7" top="0.75" bottom="0.75" header="0.3" footer="0.3"/>
  <pageSetup paperSize="9" orientation="portrait" horizontalDpi="4294967293" verticalDpi="0" r:id="rId1"/>
  <tableParts count="2">
    <tablePart r:id="rId2"/>
    <tablePart r:id="rId3"/>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43"/>
  <sheetViews>
    <sheetView zoomScale="80" zoomScaleNormal="80" workbookViewId="0">
      <selection activeCell="F23" sqref="F23"/>
    </sheetView>
  </sheetViews>
  <sheetFormatPr baseColWidth="10" defaultRowHeight="14.4" x14ac:dyDescent="0.3"/>
  <cols>
    <col min="1" max="1" width="3.6640625" customWidth="1"/>
    <col min="2" max="2" width="40.6640625" customWidth="1"/>
    <col min="8" max="8" width="20.6640625" customWidth="1"/>
  </cols>
  <sheetData>
    <row r="1" spans="2:14" ht="16.2" customHeight="1" thickBot="1" x14ac:dyDescent="0.35"/>
    <row r="2" spans="2:14" ht="18" customHeight="1" thickBot="1" x14ac:dyDescent="0.35">
      <c r="B2" s="163" t="s">
        <v>24</v>
      </c>
      <c r="C2" s="164"/>
      <c r="D2" s="164"/>
      <c r="E2" s="164"/>
      <c r="F2" s="165"/>
      <c r="H2" s="154" t="s">
        <v>55</v>
      </c>
      <c r="I2" s="155"/>
      <c r="J2" s="155"/>
      <c r="K2" s="155"/>
      <c r="L2" s="155"/>
      <c r="M2" s="155"/>
      <c r="N2" s="156"/>
    </row>
    <row r="3" spans="2:14" ht="15" thickBot="1" x14ac:dyDescent="0.35">
      <c r="B3" s="166"/>
      <c r="C3" s="167"/>
      <c r="D3" s="168" t="s">
        <v>83</v>
      </c>
      <c r="E3" s="169"/>
      <c r="F3" s="170"/>
      <c r="H3" s="157"/>
      <c r="I3" s="158"/>
      <c r="J3" s="158"/>
      <c r="K3" s="158"/>
      <c r="L3" s="158"/>
      <c r="M3" s="158"/>
      <c r="N3" s="159"/>
    </row>
    <row r="4" spans="2:14" ht="16.2" thickBot="1" x14ac:dyDescent="0.35">
      <c r="B4" s="86" t="s">
        <v>0</v>
      </c>
      <c r="C4" s="87" t="s">
        <v>1</v>
      </c>
      <c r="D4" s="77" t="s">
        <v>66</v>
      </c>
      <c r="E4" s="77" t="s">
        <v>67</v>
      </c>
      <c r="F4" s="78" t="s">
        <v>27</v>
      </c>
      <c r="H4" s="157"/>
      <c r="I4" s="158"/>
      <c r="J4" s="158"/>
      <c r="K4" s="158"/>
      <c r="L4" s="158"/>
      <c r="M4" s="158"/>
      <c r="N4" s="159"/>
    </row>
    <row r="5" spans="2:14" x14ac:dyDescent="0.3">
      <c r="B5" s="105" t="s">
        <v>4</v>
      </c>
      <c r="C5" s="129" t="str">
        <f>VLOOKUP(T_CookieSG_cacahuètes34[[#This Row],[Ingrédients]],T_ingédients[],3,0)</f>
        <v>g</v>
      </c>
      <c r="D5" s="132">
        <v>252</v>
      </c>
      <c r="E5" s="133">
        <v>336</v>
      </c>
      <c r="F5" s="132">
        <v>1008</v>
      </c>
      <c r="H5" s="157"/>
      <c r="I5" s="158"/>
      <c r="J5" s="158"/>
      <c r="K5" s="158"/>
      <c r="L5" s="158"/>
      <c r="M5" s="158"/>
      <c r="N5" s="159"/>
    </row>
    <row r="6" spans="2:14" x14ac:dyDescent="0.3">
      <c r="B6" s="98" t="s">
        <v>18</v>
      </c>
      <c r="C6" s="114" t="str">
        <f>VLOOKUP(T_CookieSG_cacahuètes34[[#This Row],[Ingrédients]],T_ingédients[],3,0)</f>
        <v>g</v>
      </c>
      <c r="D6" s="134">
        <v>252</v>
      </c>
      <c r="E6" s="135">
        <v>336</v>
      </c>
      <c r="F6" s="134">
        <v>1008</v>
      </c>
      <c r="H6" s="157"/>
      <c r="I6" s="158"/>
      <c r="J6" s="158"/>
      <c r="K6" s="158"/>
      <c r="L6" s="158"/>
      <c r="M6" s="158"/>
      <c r="N6" s="159"/>
    </row>
    <row r="7" spans="2:14" x14ac:dyDescent="0.3">
      <c r="B7" s="99" t="s">
        <v>19</v>
      </c>
      <c r="C7" s="116" t="str">
        <f>VLOOKUP(T_CookieSG_cacahuètes34[[#This Row],[Ingrédients]],T_ingédients[],3,0)</f>
        <v>g</v>
      </c>
      <c r="D7" s="134">
        <v>5.4</v>
      </c>
      <c r="E7" s="135">
        <v>7.2</v>
      </c>
      <c r="F7" s="134">
        <v>21.6</v>
      </c>
      <c r="H7" s="157"/>
      <c r="I7" s="158"/>
      <c r="J7" s="158"/>
      <c r="K7" s="158"/>
      <c r="L7" s="158"/>
      <c r="M7" s="158"/>
      <c r="N7" s="159"/>
    </row>
    <row r="8" spans="2:14" x14ac:dyDescent="0.3">
      <c r="B8" s="98" t="s">
        <v>9</v>
      </c>
      <c r="C8" s="114" t="str">
        <f>VLOOKUP(T_CookieSG_cacahuètes34[[#This Row],[Ingrédients]],T_ingédients[],3,0)</f>
        <v>g</v>
      </c>
      <c r="D8" s="134">
        <v>189</v>
      </c>
      <c r="E8" s="135">
        <v>252</v>
      </c>
      <c r="F8" s="134">
        <v>756</v>
      </c>
      <c r="H8" s="157"/>
      <c r="I8" s="158"/>
      <c r="J8" s="158"/>
      <c r="K8" s="158"/>
      <c r="L8" s="158"/>
      <c r="M8" s="158"/>
      <c r="N8" s="159"/>
    </row>
    <row r="9" spans="2:14" x14ac:dyDescent="0.3">
      <c r="B9" s="99" t="s">
        <v>21</v>
      </c>
      <c r="C9" s="116" t="str">
        <f>VLOOKUP(T_CookieSG_cacahuètes34[[#This Row],[Ingrédients]],T_ingédients[],3,0)</f>
        <v>g</v>
      </c>
      <c r="D9" s="134">
        <v>378</v>
      </c>
      <c r="E9" s="135">
        <v>504</v>
      </c>
      <c r="F9" s="134">
        <v>1512</v>
      </c>
      <c r="H9" s="157"/>
      <c r="I9" s="158"/>
      <c r="J9" s="158"/>
      <c r="K9" s="158"/>
      <c r="L9" s="158"/>
      <c r="M9" s="158"/>
      <c r="N9" s="159"/>
    </row>
    <row r="10" spans="2:14" x14ac:dyDescent="0.3">
      <c r="B10" s="98" t="s">
        <v>25</v>
      </c>
      <c r="C10" s="114" t="str">
        <f>VLOOKUP(T_CookieSG_cacahuètes34[[#This Row],[Ingrédients]],T_ingédients[],3,0)</f>
        <v>g</v>
      </c>
      <c r="D10" s="134">
        <v>405</v>
      </c>
      <c r="E10" s="135">
        <v>540</v>
      </c>
      <c r="F10" s="134">
        <v>1620</v>
      </c>
      <c r="H10" s="157"/>
      <c r="I10" s="158"/>
      <c r="J10" s="158"/>
      <c r="K10" s="158"/>
      <c r="L10" s="158"/>
      <c r="M10" s="158"/>
      <c r="N10" s="159"/>
    </row>
    <row r="11" spans="2:14" x14ac:dyDescent="0.3">
      <c r="B11" s="106" t="s">
        <v>11</v>
      </c>
      <c r="C11" s="130" t="str">
        <f>VLOOKUP(T_CookieSG_cacahuètes34[[#This Row],[Ingrédients]],T_ingédients[],3,0)</f>
        <v>g</v>
      </c>
      <c r="D11" s="134">
        <v>9</v>
      </c>
      <c r="E11" s="135">
        <v>12</v>
      </c>
      <c r="F11" s="134">
        <v>36</v>
      </c>
      <c r="H11" s="157"/>
      <c r="I11" s="158"/>
      <c r="J11" s="158"/>
      <c r="K11" s="158"/>
      <c r="L11" s="158"/>
      <c r="M11" s="158"/>
      <c r="N11" s="159"/>
    </row>
    <row r="12" spans="2:14" x14ac:dyDescent="0.3">
      <c r="B12" s="106" t="s">
        <v>26</v>
      </c>
      <c r="C12" s="130" t="str">
        <f>VLOOKUP(T_CookieSG_cacahuètes34[[#This Row],[Ingrédients]],T_ingédients[],3,0)</f>
        <v>g</v>
      </c>
      <c r="D12" s="134">
        <v>187</v>
      </c>
      <c r="E12" s="135">
        <v>250</v>
      </c>
      <c r="F12" s="134">
        <v>750</v>
      </c>
      <c r="H12" s="157"/>
      <c r="I12" s="158"/>
      <c r="J12" s="158"/>
      <c r="K12" s="158"/>
      <c r="L12" s="158"/>
      <c r="M12" s="158"/>
      <c r="N12" s="159"/>
    </row>
    <row r="13" spans="2:14" x14ac:dyDescent="0.3">
      <c r="B13" s="106" t="s">
        <v>52</v>
      </c>
      <c r="C13" s="131" t="str">
        <f>VLOOKUP(T_CookieSG_cacahuètes34[[#This Row],[Ingrédients]],T_ingédients[],3,0)</f>
        <v>g</v>
      </c>
      <c r="D13" s="136">
        <v>180</v>
      </c>
      <c r="E13" s="137">
        <v>240</v>
      </c>
      <c r="F13" s="136">
        <v>360</v>
      </c>
      <c r="H13" s="157"/>
      <c r="I13" s="158"/>
      <c r="J13" s="158"/>
      <c r="K13" s="158"/>
      <c r="L13" s="158"/>
      <c r="M13" s="158"/>
      <c r="N13" s="159"/>
    </row>
    <row r="14" spans="2:14" x14ac:dyDescent="0.3">
      <c r="B14" s="106" t="s">
        <v>26</v>
      </c>
      <c r="C14" s="130" t="str">
        <f>VLOOKUP(T_CookieSG_cacahuètes34[[#This Row],[Ingrédients]],T_ingédients[],3,0)</f>
        <v>g</v>
      </c>
      <c r="D14" s="134">
        <v>180</v>
      </c>
      <c r="E14" s="138">
        <v>240</v>
      </c>
      <c r="F14" s="134">
        <v>360</v>
      </c>
      <c r="H14" s="157"/>
      <c r="I14" s="158"/>
      <c r="J14" s="158"/>
      <c r="K14" s="158"/>
      <c r="L14" s="158"/>
      <c r="M14" s="158"/>
      <c r="N14" s="159"/>
    </row>
    <row r="15" spans="2:14" ht="15" thickBot="1" x14ac:dyDescent="0.35">
      <c r="B15" s="106" t="s">
        <v>40</v>
      </c>
      <c r="C15" s="131" t="str">
        <f>VLOOKUP(T_CookieSG_cacahuètes34[[#This Row],[Ingrédients]],T_ingédients[],3,0)</f>
        <v>g</v>
      </c>
      <c r="D15" s="139">
        <v>14</v>
      </c>
      <c r="E15" s="140">
        <v>19</v>
      </c>
      <c r="F15" s="139">
        <v>29</v>
      </c>
      <c r="H15" s="157"/>
      <c r="I15" s="158"/>
      <c r="J15" s="158"/>
      <c r="K15" s="158"/>
      <c r="L15" s="158"/>
      <c r="M15" s="158"/>
      <c r="N15" s="159"/>
    </row>
    <row r="16" spans="2:14" ht="16.2" thickBot="1" x14ac:dyDescent="0.35">
      <c r="B16" s="107" t="s">
        <v>58</v>
      </c>
      <c r="C16" s="108" t="s">
        <v>14</v>
      </c>
      <c r="D16" s="109">
        <f>SUBTOTAL(109,T_CookieSG_cacahuètes34[1800])</f>
        <v>2051.4</v>
      </c>
      <c r="E16" s="103">
        <f>SUBTOTAL(109,T_CookieSG_cacahuètes34[2400])</f>
        <v>2736.2</v>
      </c>
      <c r="F16" s="104">
        <f>SUBTOTAL(109,T_CookieSG_cacahuètes34[1800*3])</f>
        <v>7460.6</v>
      </c>
      <c r="H16" s="160"/>
      <c r="I16" s="161"/>
      <c r="J16" s="161"/>
      <c r="K16" s="161"/>
      <c r="L16" s="161"/>
      <c r="M16" s="161"/>
      <c r="N16" s="162"/>
    </row>
    <row r="17" spans="1:18" ht="15" thickBot="1" x14ac:dyDescent="0.35">
      <c r="A17" s="59"/>
      <c r="B17" s="60"/>
      <c r="C17" s="61"/>
      <c r="D17" s="62"/>
      <c r="E17" s="62"/>
      <c r="F17" s="62"/>
      <c r="G17" s="63"/>
      <c r="H17" s="17"/>
      <c r="I17" s="17"/>
      <c r="J17" s="17"/>
      <c r="K17" s="17"/>
    </row>
    <row r="18" spans="1:18" x14ac:dyDescent="0.3">
      <c r="G18" s="17"/>
      <c r="H18" s="182" t="s">
        <v>47</v>
      </c>
      <c r="I18" s="183"/>
      <c r="J18" s="183"/>
      <c r="K18" s="183"/>
      <c r="L18" s="183"/>
      <c r="M18" s="183"/>
      <c r="N18" s="183"/>
      <c r="O18" s="184"/>
      <c r="P18" s="17"/>
      <c r="Q18" s="17"/>
      <c r="R18" s="17"/>
    </row>
    <row r="19" spans="1:18" ht="15" thickBot="1" x14ac:dyDescent="0.35">
      <c r="G19" s="17"/>
      <c r="H19" s="185"/>
      <c r="I19" s="186"/>
      <c r="J19" s="186"/>
      <c r="K19" s="186"/>
      <c r="L19" s="186"/>
      <c r="M19" s="186"/>
      <c r="N19" s="186"/>
      <c r="O19" s="187"/>
      <c r="P19" s="17"/>
      <c r="Q19" s="17"/>
      <c r="R19" s="17"/>
    </row>
    <row r="20" spans="1:18" x14ac:dyDescent="0.3">
      <c r="G20" s="17"/>
      <c r="H20" s="171" t="s">
        <v>0</v>
      </c>
      <c r="I20" s="173" t="s">
        <v>1</v>
      </c>
      <c r="J20" s="176" t="s">
        <v>48</v>
      </c>
      <c r="K20" s="177"/>
      <c r="L20" s="177"/>
      <c r="M20" s="177"/>
      <c r="N20" s="177"/>
      <c r="O20" s="178"/>
      <c r="P20" s="17"/>
      <c r="Q20" s="17"/>
      <c r="R20" s="17"/>
    </row>
    <row r="21" spans="1:18" ht="15" thickBot="1" x14ac:dyDescent="0.35">
      <c r="G21" s="18"/>
      <c r="H21" s="172"/>
      <c r="I21" s="174"/>
      <c r="J21" s="179"/>
      <c r="K21" s="180"/>
      <c r="L21" s="180"/>
      <c r="M21" s="180"/>
      <c r="N21" s="180"/>
      <c r="O21" s="181"/>
      <c r="P21" s="17"/>
      <c r="Q21" s="17"/>
      <c r="R21" s="17"/>
    </row>
    <row r="22" spans="1:18" ht="14.4" customHeight="1" thickBot="1" x14ac:dyDescent="0.35">
      <c r="G22" s="19"/>
      <c r="H22" s="172"/>
      <c r="I22" s="175"/>
      <c r="J22" s="5">
        <v>1000</v>
      </c>
      <c r="K22" s="53">
        <v>1800</v>
      </c>
      <c r="L22" s="4">
        <v>2400</v>
      </c>
      <c r="M22" s="5" t="s">
        <v>49</v>
      </c>
      <c r="N22" s="5" t="s">
        <v>27</v>
      </c>
      <c r="O22" s="49" t="s">
        <v>50</v>
      </c>
      <c r="P22" s="17"/>
      <c r="Q22" s="17"/>
      <c r="R22" s="17"/>
    </row>
    <row r="23" spans="1:18" ht="14.4" customHeight="1" x14ac:dyDescent="0.3">
      <c r="G23" s="19"/>
      <c r="H23" s="26" t="s">
        <v>4</v>
      </c>
      <c r="I23" s="38" t="s">
        <v>14</v>
      </c>
      <c r="J23" s="39">
        <v>140</v>
      </c>
      <c r="K23" s="40">
        <f t="shared" ref="K23:K33" si="0">J23*K22/J22</f>
        <v>252</v>
      </c>
      <c r="L23" s="41">
        <f t="shared" ref="L23:L25" si="1">J23*L22/J22</f>
        <v>336</v>
      </c>
      <c r="M23" s="7">
        <f>K23*2</f>
        <v>504</v>
      </c>
      <c r="N23" s="10">
        <f>L23*3</f>
        <v>1008</v>
      </c>
      <c r="O23" s="50">
        <f>L23*2</f>
        <v>672</v>
      </c>
      <c r="P23" s="17"/>
      <c r="Q23" s="17"/>
      <c r="R23" s="17"/>
    </row>
    <row r="24" spans="1:18" ht="14.4" customHeight="1" x14ac:dyDescent="0.3">
      <c r="G24" s="19"/>
      <c r="H24" s="3" t="s">
        <v>18</v>
      </c>
      <c r="I24" s="1" t="s">
        <v>14</v>
      </c>
      <c r="J24" s="39">
        <v>140</v>
      </c>
      <c r="K24" s="42">
        <f t="shared" si="0"/>
        <v>252</v>
      </c>
      <c r="L24" s="43">
        <f t="shared" si="1"/>
        <v>336</v>
      </c>
      <c r="M24" s="10">
        <f t="shared" ref="M24:M33" si="2">K24*2</f>
        <v>504</v>
      </c>
      <c r="N24" s="10">
        <f t="shared" ref="N24:N33" si="3">L24*3</f>
        <v>1008</v>
      </c>
      <c r="O24" s="50">
        <f t="shared" ref="O24:O33" si="4">L24*2</f>
        <v>672</v>
      </c>
      <c r="P24" s="17"/>
      <c r="Q24" s="17"/>
      <c r="R24" s="17"/>
    </row>
    <row r="25" spans="1:18" ht="14.4" customHeight="1" x14ac:dyDescent="0.3">
      <c r="G25" s="19"/>
      <c r="H25" s="3" t="s">
        <v>19</v>
      </c>
      <c r="I25" s="1" t="s">
        <v>14</v>
      </c>
      <c r="J25" s="44">
        <v>3</v>
      </c>
      <c r="K25" s="45">
        <f t="shared" si="0"/>
        <v>5.4</v>
      </c>
      <c r="L25" s="46">
        <f t="shared" si="1"/>
        <v>7.2</v>
      </c>
      <c r="M25" s="12">
        <f t="shared" si="2"/>
        <v>10.8</v>
      </c>
      <c r="N25" s="12">
        <f t="shared" si="3"/>
        <v>21.6</v>
      </c>
      <c r="O25" s="51">
        <f t="shared" si="4"/>
        <v>14.4</v>
      </c>
      <c r="P25" s="17"/>
      <c r="Q25" s="17"/>
      <c r="R25" s="17"/>
    </row>
    <row r="26" spans="1:18" ht="14.4" customHeight="1" x14ac:dyDescent="0.3">
      <c r="G26" s="19"/>
      <c r="H26" s="3" t="s">
        <v>9</v>
      </c>
      <c r="I26" s="1" t="s">
        <v>14</v>
      </c>
      <c r="J26" s="39">
        <v>105</v>
      </c>
      <c r="K26" s="42">
        <f>J26*K25/J25</f>
        <v>189</v>
      </c>
      <c r="L26" s="43">
        <f>J26*L25/J25</f>
        <v>252</v>
      </c>
      <c r="M26" s="10">
        <f t="shared" si="2"/>
        <v>378</v>
      </c>
      <c r="N26" s="10">
        <f t="shared" si="3"/>
        <v>756</v>
      </c>
      <c r="O26" s="50">
        <f t="shared" si="4"/>
        <v>504</v>
      </c>
      <c r="P26" s="17"/>
      <c r="Q26" s="17"/>
      <c r="R26" s="17"/>
    </row>
    <row r="27" spans="1:18" ht="14.4" customHeight="1" x14ac:dyDescent="0.3">
      <c r="G27" s="19"/>
      <c r="H27" s="3"/>
      <c r="I27" s="1"/>
      <c r="J27" s="39"/>
      <c r="K27" s="42"/>
      <c r="L27" s="43"/>
      <c r="M27" s="10"/>
      <c r="N27" s="10"/>
      <c r="O27" s="50"/>
      <c r="P27" s="17"/>
      <c r="Q27" s="17"/>
      <c r="R27" s="17"/>
    </row>
    <row r="28" spans="1:18" ht="14.4" customHeight="1" x14ac:dyDescent="0.3">
      <c r="G28" s="19"/>
      <c r="H28" s="3"/>
      <c r="I28" s="1"/>
      <c r="J28" s="39"/>
      <c r="K28" s="42"/>
      <c r="L28" s="43"/>
      <c r="M28" s="10"/>
      <c r="N28" s="10"/>
      <c r="O28" s="50"/>
      <c r="P28" s="17"/>
      <c r="Q28" s="17"/>
      <c r="R28" s="17"/>
    </row>
    <row r="29" spans="1:18" ht="14.4" customHeight="1" x14ac:dyDescent="0.3">
      <c r="G29" s="22"/>
      <c r="H29" s="3" t="s">
        <v>21</v>
      </c>
      <c r="I29" s="1" t="s">
        <v>14</v>
      </c>
      <c r="J29" s="39">
        <v>210</v>
      </c>
      <c r="K29" s="42">
        <f>J29*K26/J26</f>
        <v>378</v>
      </c>
      <c r="L29" s="43">
        <f>J29*L26/J26</f>
        <v>504</v>
      </c>
      <c r="M29" s="10">
        <f t="shared" si="2"/>
        <v>756</v>
      </c>
      <c r="N29" s="10">
        <f t="shared" si="3"/>
        <v>1512</v>
      </c>
      <c r="O29" s="50">
        <f t="shared" si="4"/>
        <v>1008</v>
      </c>
      <c r="P29" s="17"/>
      <c r="Q29" s="17"/>
      <c r="R29" s="17"/>
    </row>
    <row r="30" spans="1:18" ht="14.4" customHeight="1" x14ac:dyDescent="0.3">
      <c r="G30" s="22"/>
      <c r="H30" s="3"/>
      <c r="I30" s="1"/>
      <c r="J30" s="39"/>
      <c r="K30" s="42"/>
      <c r="L30" s="43"/>
      <c r="M30" s="10"/>
      <c r="N30" s="10"/>
      <c r="O30" s="50"/>
      <c r="P30" s="17"/>
      <c r="Q30" s="17"/>
      <c r="R30" s="17"/>
    </row>
    <row r="31" spans="1:18" ht="14.4" customHeight="1" x14ac:dyDescent="0.3">
      <c r="G31" s="19"/>
      <c r="H31" s="3" t="s">
        <v>25</v>
      </c>
      <c r="I31" s="1" t="s">
        <v>14</v>
      </c>
      <c r="J31" s="39">
        <v>225</v>
      </c>
      <c r="K31" s="42">
        <f>J31*K29/J29</f>
        <v>405</v>
      </c>
      <c r="L31" s="43">
        <f>J31*L29/J29</f>
        <v>540</v>
      </c>
      <c r="M31" s="10">
        <f t="shared" si="2"/>
        <v>810</v>
      </c>
      <c r="N31" s="10">
        <f t="shared" si="3"/>
        <v>1620</v>
      </c>
      <c r="O31" s="50">
        <f t="shared" si="4"/>
        <v>1080</v>
      </c>
      <c r="P31" s="17"/>
      <c r="Q31" s="17"/>
      <c r="R31" s="17"/>
    </row>
    <row r="32" spans="1:18" ht="14.4" customHeight="1" x14ac:dyDescent="0.3">
      <c r="G32" s="19"/>
      <c r="H32" s="3" t="s">
        <v>11</v>
      </c>
      <c r="I32" s="1" t="s">
        <v>14</v>
      </c>
      <c r="J32" s="44">
        <v>5</v>
      </c>
      <c r="K32" s="45">
        <f>J32*K31/J31</f>
        <v>9</v>
      </c>
      <c r="L32" s="46">
        <f>J32*L31/J31</f>
        <v>12</v>
      </c>
      <c r="M32" s="12">
        <f t="shared" si="2"/>
        <v>18</v>
      </c>
      <c r="N32" s="12">
        <f t="shared" si="3"/>
        <v>36</v>
      </c>
      <c r="O32" s="51">
        <f t="shared" si="4"/>
        <v>24</v>
      </c>
      <c r="P32" s="17"/>
      <c r="Q32" s="17"/>
      <c r="R32" s="17"/>
    </row>
    <row r="33" spans="2:18" ht="14.4" customHeight="1" thickBot="1" x14ac:dyDescent="0.35">
      <c r="G33" s="23"/>
      <c r="H33" s="27" t="s">
        <v>26</v>
      </c>
      <c r="I33" s="1" t="s">
        <v>14</v>
      </c>
      <c r="J33" s="39">
        <v>104</v>
      </c>
      <c r="K33" s="42">
        <f t="shared" si="0"/>
        <v>187.2</v>
      </c>
      <c r="L33" s="47">
        <v>250</v>
      </c>
      <c r="M33" s="13">
        <f t="shared" si="2"/>
        <v>374.4</v>
      </c>
      <c r="N33" s="10">
        <f t="shared" si="3"/>
        <v>750</v>
      </c>
      <c r="O33" s="50">
        <f t="shared" si="4"/>
        <v>500</v>
      </c>
      <c r="P33" s="17"/>
      <c r="Q33" s="17"/>
      <c r="R33" s="17"/>
    </row>
    <row r="34" spans="2:18" ht="14.4" customHeight="1" thickBot="1" x14ac:dyDescent="0.35">
      <c r="H34" s="48" t="s">
        <v>15</v>
      </c>
      <c r="I34" s="5" t="s">
        <v>14</v>
      </c>
      <c r="J34" s="16">
        <f t="shared" ref="J34:O34" si="5">SUM(J23:J33)</f>
        <v>932</v>
      </c>
      <c r="K34" s="16">
        <f t="shared" si="5"/>
        <v>1677.6000000000001</v>
      </c>
      <c r="L34" s="15">
        <f t="shared" si="5"/>
        <v>2237.1999999999998</v>
      </c>
      <c r="M34" s="15">
        <f t="shared" si="5"/>
        <v>3355.2000000000003</v>
      </c>
      <c r="N34" s="16">
        <f t="shared" si="5"/>
        <v>6711.6</v>
      </c>
      <c r="O34" s="16">
        <f t="shared" si="5"/>
        <v>4474.3999999999996</v>
      </c>
      <c r="P34" s="17"/>
      <c r="Q34" s="17"/>
      <c r="R34" s="17"/>
    </row>
    <row r="35" spans="2:18" x14ac:dyDescent="0.3">
      <c r="B35" s="25"/>
      <c r="C35" s="18"/>
      <c r="D35" s="23"/>
      <c r="E35" s="23"/>
      <c r="F35" s="23"/>
      <c r="H35" s="176" t="s">
        <v>51</v>
      </c>
      <c r="I35" s="177"/>
      <c r="J35" s="177"/>
      <c r="K35" s="177"/>
      <c r="L35" s="177"/>
      <c r="M35" s="177"/>
      <c r="N35" s="177"/>
      <c r="O35" s="178"/>
      <c r="P35" s="17"/>
      <c r="Q35" s="17"/>
      <c r="R35" s="17"/>
    </row>
    <row r="36" spans="2:18" ht="15" thickBot="1" x14ac:dyDescent="0.35">
      <c r="H36" s="179"/>
      <c r="I36" s="180"/>
      <c r="J36" s="180"/>
      <c r="K36" s="180"/>
      <c r="L36" s="180"/>
      <c r="M36" s="180"/>
      <c r="N36" s="180"/>
      <c r="O36" s="181"/>
      <c r="P36" s="17"/>
      <c r="Q36" s="17"/>
      <c r="R36" s="17"/>
    </row>
    <row r="37" spans="2:18" x14ac:dyDescent="0.3">
      <c r="H37" s="171" t="s">
        <v>0</v>
      </c>
      <c r="I37" s="173" t="s">
        <v>1</v>
      </c>
      <c r="J37" s="176" t="s">
        <v>48</v>
      </c>
      <c r="K37" s="177"/>
      <c r="L37" s="177"/>
      <c r="M37" s="177"/>
      <c r="N37" s="177"/>
      <c r="O37" s="178"/>
      <c r="P37" s="17"/>
      <c r="Q37" s="17"/>
      <c r="R37" s="17"/>
    </row>
    <row r="38" spans="2:18" ht="15" thickBot="1" x14ac:dyDescent="0.35">
      <c r="H38" s="172"/>
      <c r="I38" s="174"/>
      <c r="J38" s="179"/>
      <c r="K38" s="180"/>
      <c r="L38" s="180"/>
      <c r="M38" s="180"/>
      <c r="N38" s="180"/>
      <c r="O38" s="181"/>
      <c r="P38" s="17"/>
      <c r="Q38" s="17"/>
      <c r="R38" s="17"/>
    </row>
    <row r="39" spans="2:18" ht="15" thickBot="1" x14ac:dyDescent="0.35">
      <c r="H39" s="172"/>
      <c r="I39" s="175"/>
      <c r="J39" s="5">
        <v>1000</v>
      </c>
      <c r="K39" s="53">
        <v>1800</v>
      </c>
      <c r="L39" s="4">
        <v>2400</v>
      </c>
      <c r="M39" s="5" t="s">
        <v>49</v>
      </c>
      <c r="N39" s="5" t="s">
        <v>27</v>
      </c>
      <c r="O39" s="49" t="s">
        <v>50</v>
      </c>
      <c r="P39" s="18"/>
      <c r="Q39" s="17"/>
      <c r="R39" s="17"/>
    </row>
    <row r="40" spans="2:18" x14ac:dyDescent="0.3">
      <c r="H40" s="26" t="s">
        <v>52</v>
      </c>
      <c r="I40" s="38" t="s">
        <v>14</v>
      </c>
      <c r="J40" s="39">
        <v>100</v>
      </c>
      <c r="K40" s="6">
        <f>J40*K39/J39</f>
        <v>180</v>
      </c>
      <c r="L40" s="41">
        <f>J40*L39/J39</f>
        <v>240</v>
      </c>
      <c r="M40" s="10">
        <f>K40*2</f>
        <v>360</v>
      </c>
      <c r="N40" s="43">
        <f>K40*3</f>
        <v>540</v>
      </c>
      <c r="O40" s="50">
        <f>L40*2</f>
        <v>480</v>
      </c>
      <c r="P40" s="20"/>
      <c r="Q40" s="1"/>
      <c r="R40" s="54"/>
    </row>
    <row r="41" spans="2:18" x14ac:dyDescent="0.3">
      <c r="H41" s="3" t="s">
        <v>26</v>
      </c>
      <c r="I41" s="1" t="s">
        <v>14</v>
      </c>
      <c r="J41" s="39">
        <v>100</v>
      </c>
      <c r="K41" s="9">
        <v>180</v>
      </c>
      <c r="L41" s="43">
        <v>240</v>
      </c>
      <c r="M41" s="10">
        <f>K41*2</f>
        <v>360</v>
      </c>
      <c r="N41" s="43">
        <f>K41*3</f>
        <v>540</v>
      </c>
      <c r="O41" s="50">
        <f>L41*2</f>
        <v>480</v>
      </c>
      <c r="P41" s="20"/>
      <c r="Q41" s="1"/>
      <c r="R41" s="54"/>
    </row>
    <row r="42" spans="2:18" ht="15" thickBot="1" x14ac:dyDescent="0.35">
      <c r="H42" s="3" t="s">
        <v>40</v>
      </c>
      <c r="I42" s="1" t="s">
        <v>14</v>
      </c>
      <c r="J42" s="39">
        <v>8</v>
      </c>
      <c r="K42" s="9">
        <f>J42*K41/J41</f>
        <v>14.4</v>
      </c>
      <c r="L42" s="43">
        <f>J42*L41/J41</f>
        <v>19.2</v>
      </c>
      <c r="M42" s="10">
        <f>K42*2</f>
        <v>28.8</v>
      </c>
      <c r="N42" s="43">
        <f>K42*3</f>
        <v>43.2</v>
      </c>
      <c r="O42" s="50">
        <f>L42*2</f>
        <v>38.4</v>
      </c>
      <c r="P42" s="20"/>
      <c r="Q42" s="1"/>
      <c r="R42" s="54"/>
    </row>
    <row r="43" spans="2:18" ht="15" thickBot="1" x14ac:dyDescent="0.35">
      <c r="H43" s="14" t="s">
        <v>15</v>
      </c>
      <c r="I43" s="5" t="s">
        <v>14</v>
      </c>
      <c r="J43" s="52">
        <f t="shared" ref="J43:O43" si="6">SUM(J40:J42)</f>
        <v>208</v>
      </c>
      <c r="K43" s="52">
        <f t="shared" si="6"/>
        <v>374.4</v>
      </c>
      <c r="L43" s="16">
        <f t="shared" si="6"/>
        <v>499.2</v>
      </c>
      <c r="M43" s="16">
        <f t="shared" si="6"/>
        <v>748.8</v>
      </c>
      <c r="N43" s="16">
        <f t="shared" si="6"/>
        <v>1123.2</v>
      </c>
      <c r="O43" s="16">
        <f t="shared" si="6"/>
        <v>998.4</v>
      </c>
      <c r="P43" s="23"/>
      <c r="Q43" s="18"/>
      <c r="R43" s="55"/>
    </row>
  </sheetData>
  <mergeCells count="12">
    <mergeCell ref="B2:F2"/>
    <mergeCell ref="B3:C3"/>
    <mergeCell ref="D3:F3"/>
    <mergeCell ref="H2:N16"/>
    <mergeCell ref="H37:H39"/>
    <mergeCell ref="I37:I39"/>
    <mergeCell ref="J37:O38"/>
    <mergeCell ref="H35:O36"/>
    <mergeCell ref="H18:O19"/>
    <mergeCell ref="J20:O21"/>
    <mergeCell ref="H20:H22"/>
    <mergeCell ref="I20:I22"/>
  </mergeCells>
  <dataValidations count="1">
    <dataValidation type="list" allowBlank="1" showInputMessage="1" sqref="B5:B15">
      <formula1>IF(B5&lt;&gt;"",OFFSET(f_ingrédients,MATCH(B5&amp;"*",Liste_ingrédients,0)-1,,COUNTIF(f_ingrédients,B5&amp;"*"),1),f_ingrédients)</formula1>
    </dataValidation>
  </dataValidations>
  <pageMargins left="0.7" right="0.7" top="0.75" bottom="0.75" header="0.3" footer="0.3"/>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M27"/>
  <sheetViews>
    <sheetView zoomScale="80" zoomScaleNormal="80" workbookViewId="0">
      <selection activeCell="F17" sqref="F17"/>
    </sheetView>
  </sheetViews>
  <sheetFormatPr baseColWidth="10" defaultRowHeight="14.4" x14ac:dyDescent="0.3"/>
  <cols>
    <col min="1" max="1" width="3.6640625" customWidth="1"/>
    <col min="2" max="2" width="40.6640625" customWidth="1"/>
  </cols>
  <sheetData>
    <row r="1" spans="2:13" ht="16.2" customHeight="1" thickBot="1" x14ac:dyDescent="0.35"/>
    <row r="2" spans="2:13" ht="18" customHeight="1" thickBot="1" x14ac:dyDescent="0.35">
      <c r="B2" s="163" t="s">
        <v>33</v>
      </c>
      <c r="C2" s="164"/>
      <c r="D2" s="164"/>
      <c r="E2" s="164"/>
      <c r="F2" s="165"/>
      <c r="H2" s="154" t="s">
        <v>68</v>
      </c>
      <c r="I2" s="155"/>
      <c r="J2" s="155"/>
      <c r="K2" s="155"/>
      <c r="L2" s="155"/>
      <c r="M2" s="156"/>
    </row>
    <row r="3" spans="2:13" ht="15" thickBot="1" x14ac:dyDescent="0.35">
      <c r="B3" s="166"/>
      <c r="C3" s="167"/>
      <c r="D3" s="168" t="s">
        <v>82</v>
      </c>
      <c r="E3" s="169"/>
      <c r="F3" s="170"/>
      <c r="H3" s="157"/>
      <c r="I3" s="158"/>
      <c r="J3" s="158"/>
      <c r="K3" s="158"/>
      <c r="L3" s="158"/>
      <c r="M3" s="159"/>
    </row>
    <row r="4" spans="2:13" ht="16.2" thickBot="1" x14ac:dyDescent="0.35">
      <c r="B4" s="86" t="s">
        <v>0</v>
      </c>
      <c r="C4" s="111" t="s">
        <v>1</v>
      </c>
      <c r="D4" s="88" t="s">
        <v>62</v>
      </c>
      <c r="E4" s="88" t="s">
        <v>63</v>
      </c>
      <c r="F4" s="88" t="s">
        <v>23</v>
      </c>
      <c r="H4" s="157"/>
      <c r="I4" s="158"/>
      <c r="J4" s="158"/>
      <c r="K4" s="158"/>
      <c r="L4" s="158"/>
      <c r="M4" s="159"/>
    </row>
    <row r="5" spans="2:13" x14ac:dyDescent="0.3">
      <c r="B5" s="110" t="s">
        <v>17</v>
      </c>
      <c r="C5" s="112" t="str">
        <f>VLOOKUP(T_CookieSG_cacahuètes37[[#This Row],[Ingrédients]],T_ingédients[],3,0)</f>
        <v>g</v>
      </c>
      <c r="D5" s="141">
        <v>571</v>
      </c>
      <c r="E5" s="141">
        <v>825</v>
      </c>
      <c r="F5" s="142">
        <v>1650</v>
      </c>
      <c r="H5" s="157"/>
      <c r="I5" s="158"/>
      <c r="J5" s="158"/>
      <c r="K5" s="158"/>
      <c r="L5" s="158"/>
      <c r="M5" s="159"/>
    </row>
    <row r="6" spans="2:13" x14ac:dyDescent="0.3">
      <c r="B6" s="113" t="s">
        <v>18</v>
      </c>
      <c r="C6" s="112" t="str">
        <f>VLOOKUP(T_CookieSG_cacahuètes37[[#This Row],[Ingrédients]],T_ingédients[],3,0)</f>
        <v>g</v>
      </c>
      <c r="D6" s="143">
        <v>228</v>
      </c>
      <c r="E6" s="143">
        <v>330</v>
      </c>
      <c r="F6" s="144">
        <v>660</v>
      </c>
      <c r="H6" s="157"/>
      <c r="I6" s="158"/>
      <c r="J6" s="158"/>
      <c r="K6" s="158"/>
      <c r="L6" s="158"/>
      <c r="M6" s="159"/>
    </row>
    <row r="7" spans="2:13" x14ac:dyDescent="0.3">
      <c r="B7" s="113" t="s">
        <v>19</v>
      </c>
      <c r="C7" s="112" t="str">
        <f>VLOOKUP(T_CookieSG_cacahuètes37[[#This Row],[Ingrédients]],T_ingédients[],3,0)</f>
        <v>g</v>
      </c>
      <c r="D7" s="143">
        <v>0.7</v>
      </c>
      <c r="E7" s="143">
        <v>1</v>
      </c>
      <c r="F7" s="144">
        <v>2</v>
      </c>
      <c r="H7" s="157"/>
      <c r="I7" s="158"/>
      <c r="J7" s="158"/>
      <c r="K7" s="158"/>
      <c r="L7" s="158"/>
      <c r="M7" s="159"/>
    </row>
    <row r="8" spans="2:13" x14ac:dyDescent="0.3">
      <c r="B8" s="113" t="s">
        <v>9</v>
      </c>
      <c r="C8" s="112" t="str">
        <f>VLOOKUP(T_CookieSG_cacahuètes37[[#This Row],[Ingrédients]],T_ingédients[],3,0)</f>
        <v>g</v>
      </c>
      <c r="D8" s="143">
        <v>127</v>
      </c>
      <c r="E8" s="143">
        <v>184</v>
      </c>
      <c r="F8" s="144">
        <v>368</v>
      </c>
      <c r="H8" s="157"/>
      <c r="I8" s="158"/>
      <c r="J8" s="158"/>
      <c r="K8" s="158"/>
      <c r="L8" s="158"/>
      <c r="M8" s="159"/>
    </row>
    <row r="9" spans="2:13" x14ac:dyDescent="0.3">
      <c r="B9" s="113" t="s">
        <v>20</v>
      </c>
      <c r="C9" s="112" t="str">
        <f>VLOOKUP(T_CookieSG_cacahuètes37[[#This Row],[Ingrédients]],T_ingédients[],3,0)</f>
        <v>g</v>
      </c>
      <c r="D9" s="143">
        <v>20</v>
      </c>
      <c r="E9" s="143">
        <v>29</v>
      </c>
      <c r="F9" s="144">
        <v>58</v>
      </c>
      <c r="H9" s="157"/>
      <c r="I9" s="158"/>
      <c r="J9" s="158"/>
      <c r="K9" s="158"/>
      <c r="L9" s="158"/>
      <c r="M9" s="159"/>
    </row>
    <row r="10" spans="2:13" x14ac:dyDescent="0.3">
      <c r="B10" s="113" t="s">
        <v>21</v>
      </c>
      <c r="C10" s="112" t="str">
        <f>VLOOKUP(T_CookieSG_cacahuètes37[[#This Row],[Ingrédients]],T_ingédients[],3,0)</f>
        <v>g</v>
      </c>
      <c r="D10" s="143">
        <v>343</v>
      </c>
      <c r="E10" s="143">
        <v>495</v>
      </c>
      <c r="F10" s="144">
        <v>990</v>
      </c>
      <c r="H10" s="157"/>
      <c r="I10" s="158"/>
      <c r="J10" s="158"/>
      <c r="K10" s="158"/>
      <c r="L10" s="158"/>
      <c r="M10" s="159"/>
    </row>
    <row r="11" spans="2:13" x14ac:dyDescent="0.3">
      <c r="B11" s="113" t="s">
        <v>28</v>
      </c>
      <c r="C11" s="112" t="str">
        <f>VLOOKUP(T_CookieSG_cacahuètes37[[#This Row],[Ingrédients]],T_ingédients[],3,0)</f>
        <v>gousse</v>
      </c>
      <c r="D11" s="143">
        <v>1</v>
      </c>
      <c r="E11" s="143">
        <v>1.5</v>
      </c>
      <c r="F11" s="144">
        <v>3</v>
      </c>
      <c r="H11" s="157"/>
      <c r="I11" s="158"/>
      <c r="J11" s="158"/>
      <c r="K11" s="158"/>
      <c r="L11" s="158"/>
      <c r="M11" s="159"/>
    </row>
    <row r="12" spans="2:13" ht="15" thickBot="1" x14ac:dyDescent="0.35">
      <c r="B12" s="113" t="s">
        <v>22</v>
      </c>
      <c r="C12" s="115" t="str">
        <f>VLOOKUP(T_CookieSG_cacahuètes37[[#This Row],[Ingrédients]],T_ingédients[],3,0)</f>
        <v>g</v>
      </c>
      <c r="D12" s="143">
        <v>24</v>
      </c>
      <c r="E12" s="143">
        <v>34</v>
      </c>
      <c r="F12" s="144">
        <v>68</v>
      </c>
      <c r="H12" s="157"/>
      <c r="I12" s="158"/>
      <c r="J12" s="158"/>
      <c r="K12" s="158"/>
      <c r="L12" s="158"/>
      <c r="M12" s="159"/>
    </row>
    <row r="13" spans="2:13" ht="16.2" thickBot="1" x14ac:dyDescent="0.35">
      <c r="B13" s="101" t="s">
        <v>58</v>
      </c>
      <c r="C13" s="102" t="s">
        <v>14</v>
      </c>
      <c r="D13" s="103">
        <f>SUBTOTAL(109,T_CookieSG_cacahuètes37[18])</f>
        <v>1314.7</v>
      </c>
      <c r="E13" s="103">
        <f>SUBTOTAL(109,T_CookieSG_cacahuètes37[26])</f>
        <v>1899.5</v>
      </c>
      <c r="F13" s="104">
        <f>SUBTOTAL(109,T_CookieSG_cacahuètes37[26*2])</f>
        <v>3799</v>
      </c>
      <c r="H13" s="160"/>
      <c r="I13" s="161"/>
      <c r="J13" s="161"/>
      <c r="K13" s="161"/>
      <c r="L13" s="161"/>
      <c r="M13" s="162"/>
    </row>
    <row r="14" spans="2:13" x14ac:dyDescent="0.3">
      <c r="G14" s="17"/>
      <c r="H14" s="17"/>
      <c r="I14" s="17"/>
      <c r="J14" s="17"/>
      <c r="K14" s="17"/>
    </row>
    <row r="15" spans="2:13" x14ac:dyDescent="0.3">
      <c r="G15" s="17"/>
      <c r="H15" s="17"/>
      <c r="I15" s="17"/>
      <c r="J15" s="17"/>
      <c r="K15" s="17"/>
    </row>
    <row r="16" spans="2:13" x14ac:dyDescent="0.3">
      <c r="G16" s="17"/>
      <c r="H16" s="17"/>
      <c r="I16" s="17"/>
      <c r="J16" s="17"/>
      <c r="K16" s="17"/>
    </row>
    <row r="17" spans="7:11" x14ac:dyDescent="0.3">
      <c r="G17" s="17"/>
      <c r="H17" s="17"/>
      <c r="I17" s="17"/>
      <c r="J17" s="17"/>
      <c r="K17" s="17"/>
    </row>
    <row r="18" spans="7:11" x14ac:dyDescent="0.3">
      <c r="G18" s="18"/>
      <c r="H18" s="18"/>
      <c r="I18" s="18"/>
      <c r="J18" s="17"/>
      <c r="K18" s="17"/>
    </row>
    <row r="19" spans="7:11" x14ac:dyDescent="0.3">
      <c r="G19" s="19"/>
      <c r="H19" s="19"/>
      <c r="I19" s="20"/>
      <c r="J19" s="1"/>
      <c r="K19" s="21"/>
    </row>
    <row r="20" spans="7:11" x14ac:dyDescent="0.3">
      <c r="G20" s="19"/>
      <c r="H20" s="19"/>
      <c r="I20" s="20"/>
      <c r="J20" s="1"/>
      <c r="K20" s="21"/>
    </row>
    <row r="21" spans="7:11" x14ac:dyDescent="0.3">
      <c r="G21" s="19"/>
      <c r="H21" s="19"/>
      <c r="I21" s="20"/>
      <c r="J21" s="1"/>
      <c r="K21" s="21"/>
    </row>
    <row r="22" spans="7:11" x14ac:dyDescent="0.3">
      <c r="G22" s="19"/>
      <c r="H22" s="19"/>
      <c r="I22" s="20"/>
      <c r="J22" s="1"/>
      <c r="K22" s="21"/>
    </row>
    <row r="23" spans="7:11" x14ac:dyDescent="0.3">
      <c r="G23" s="19"/>
      <c r="H23" s="19"/>
      <c r="I23" s="20"/>
      <c r="J23" s="1"/>
      <c r="K23" s="21"/>
    </row>
    <row r="24" spans="7:11" x14ac:dyDescent="0.3">
      <c r="G24" s="22"/>
      <c r="H24" s="19"/>
      <c r="I24" s="20"/>
      <c r="J24" s="1"/>
      <c r="K24" s="21"/>
    </row>
    <row r="25" spans="7:11" x14ac:dyDescent="0.3">
      <c r="G25" s="19"/>
      <c r="H25" s="19"/>
      <c r="I25" s="20"/>
      <c r="J25" s="1"/>
      <c r="K25" s="21"/>
    </row>
    <row r="26" spans="7:11" x14ac:dyDescent="0.3">
      <c r="G26" s="19"/>
      <c r="H26" s="22"/>
      <c r="I26" s="20"/>
      <c r="J26" s="1"/>
      <c r="K26" s="21"/>
    </row>
    <row r="27" spans="7:11" x14ac:dyDescent="0.3">
      <c r="G27" s="23"/>
      <c r="H27" s="23"/>
      <c r="I27" s="23"/>
      <c r="J27" s="23"/>
      <c r="K27" s="23"/>
    </row>
  </sheetData>
  <mergeCells count="4">
    <mergeCell ref="H2:M13"/>
    <mergeCell ref="B2:F2"/>
    <mergeCell ref="B3:C3"/>
    <mergeCell ref="D3:F3"/>
  </mergeCells>
  <dataValidations count="1">
    <dataValidation type="list" allowBlank="1" showInputMessage="1" sqref="B5:B12">
      <formula1>IF(B5&lt;&gt;"",OFFSET(f_ingrédients,MATCH(B5&amp;"*",Liste_ingrédients,0)-1,,COUNTIF(f_ingrédients,B5&amp;"*"),1),f_ingrédients)</formula1>
    </dataValidation>
  </dataValidations>
  <pageMargins left="0.7" right="0.7" top="0.75" bottom="0.75" header="0.3" footer="0.3"/>
  <tableParts count="1">
    <tablePart r:id="rId1"/>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K27"/>
  <sheetViews>
    <sheetView zoomScale="70" zoomScaleNormal="70" workbookViewId="0">
      <selection activeCell="J3" sqref="J3"/>
    </sheetView>
  </sheetViews>
  <sheetFormatPr baseColWidth="10" defaultRowHeight="14.4" x14ac:dyDescent="0.3"/>
  <cols>
    <col min="1" max="1" width="3.6640625" customWidth="1"/>
    <col min="2" max="2" width="21.21875" customWidth="1"/>
    <col min="3" max="3" width="20.6640625" customWidth="1"/>
    <col min="4" max="4" width="45.6640625" customWidth="1"/>
    <col min="5" max="5" width="23.77734375" customWidth="1"/>
    <col min="6" max="6" width="10.77734375" customWidth="1"/>
    <col min="7" max="7" width="20.6640625" customWidth="1"/>
    <col min="8" max="8" width="45.6640625" customWidth="1"/>
    <col min="9" max="9" width="20.6640625" customWidth="1"/>
    <col min="10" max="10" width="30.44140625" customWidth="1"/>
    <col min="11" max="11" width="24.6640625" customWidth="1"/>
    <col min="12" max="13" width="24.21875" bestFit="1" customWidth="1"/>
    <col min="14" max="14" width="12.33203125" bestFit="1" customWidth="1"/>
  </cols>
  <sheetData>
    <row r="1" spans="2:11" ht="16.2" customHeight="1" thickBot="1" x14ac:dyDescent="0.35">
      <c r="J1" s="203" t="s">
        <v>34</v>
      </c>
      <c r="K1" t="s">
        <v>38</v>
      </c>
    </row>
    <row r="2" spans="2:11" ht="19.95" customHeight="1" thickBot="1" x14ac:dyDescent="0.4">
      <c r="B2" s="194" t="s">
        <v>71</v>
      </c>
      <c r="C2" s="195"/>
      <c r="D2" s="195"/>
      <c r="E2" s="196"/>
      <c r="G2" s="188" t="s">
        <v>56</v>
      </c>
      <c r="H2" s="189"/>
      <c r="I2" s="71"/>
      <c r="J2" s="203" t="s">
        <v>35</v>
      </c>
      <c r="K2" t="s">
        <v>24</v>
      </c>
    </row>
    <row r="3" spans="2:11" ht="31.2" customHeight="1" thickBot="1" x14ac:dyDescent="0.35">
      <c r="B3" s="76" t="s">
        <v>69</v>
      </c>
      <c r="C3" s="79" t="s">
        <v>34</v>
      </c>
      <c r="D3" s="80" t="s">
        <v>35</v>
      </c>
      <c r="E3" s="81" t="s">
        <v>70</v>
      </c>
      <c r="F3" s="82"/>
      <c r="G3" s="190"/>
      <c r="H3" s="191"/>
      <c r="I3" s="72"/>
      <c r="J3" s="203" t="s">
        <v>70</v>
      </c>
      <c r="K3" s="204">
        <v>2400</v>
      </c>
    </row>
    <row r="4" spans="2:11" x14ac:dyDescent="0.3">
      <c r="B4" s="37" t="s">
        <v>72</v>
      </c>
      <c r="C4" s="2" t="s">
        <v>36</v>
      </c>
      <c r="D4" s="59" t="s">
        <v>37</v>
      </c>
      <c r="E4" s="8">
        <v>16</v>
      </c>
      <c r="F4" s="73"/>
      <c r="G4" s="190"/>
      <c r="H4" s="191"/>
      <c r="I4" s="72"/>
    </row>
    <row r="5" spans="2:11" x14ac:dyDescent="0.3">
      <c r="B5" s="37" t="s">
        <v>72</v>
      </c>
      <c r="C5" s="34" t="s">
        <v>38</v>
      </c>
      <c r="D5" s="59" t="s">
        <v>24</v>
      </c>
      <c r="E5" s="11">
        <v>2400</v>
      </c>
      <c r="G5" s="190"/>
      <c r="H5" s="191"/>
      <c r="I5" s="68"/>
    </row>
    <row r="6" spans="2:11" x14ac:dyDescent="0.3">
      <c r="B6" s="37" t="s">
        <v>72</v>
      </c>
      <c r="C6" s="34" t="s">
        <v>39</v>
      </c>
      <c r="D6" s="59" t="s">
        <v>33</v>
      </c>
      <c r="E6" s="11">
        <v>26</v>
      </c>
      <c r="G6" s="190"/>
      <c r="H6" s="191"/>
      <c r="I6" s="68"/>
    </row>
    <row r="7" spans="2:11" x14ac:dyDescent="0.3">
      <c r="B7" s="57"/>
      <c r="C7" s="34"/>
      <c r="D7" s="59"/>
      <c r="E7" s="11"/>
      <c r="G7" s="190"/>
      <c r="H7" s="191"/>
      <c r="I7" s="68"/>
    </row>
    <row r="8" spans="2:11" x14ac:dyDescent="0.3">
      <c r="B8" s="57"/>
      <c r="C8" s="34"/>
      <c r="D8" s="56"/>
      <c r="E8" s="11"/>
      <c r="G8" s="190"/>
      <c r="H8" s="191"/>
      <c r="I8" s="68"/>
    </row>
    <row r="9" spans="2:11" x14ac:dyDescent="0.3">
      <c r="B9" s="57"/>
      <c r="C9" s="34"/>
      <c r="D9" s="56"/>
      <c r="E9" s="11"/>
      <c r="G9" s="190"/>
      <c r="H9" s="191"/>
      <c r="I9" s="68"/>
    </row>
    <row r="10" spans="2:11" x14ac:dyDescent="0.3">
      <c r="B10" s="57"/>
      <c r="C10" s="34"/>
      <c r="D10" s="56"/>
      <c r="E10" s="11"/>
      <c r="G10" s="190"/>
      <c r="H10" s="191"/>
      <c r="I10" s="68"/>
    </row>
    <row r="11" spans="2:11" x14ac:dyDescent="0.3">
      <c r="B11" s="57"/>
      <c r="C11" s="34"/>
      <c r="D11" s="56"/>
      <c r="E11" s="11"/>
      <c r="G11" s="190"/>
      <c r="H11" s="191"/>
      <c r="I11" s="68"/>
    </row>
    <row r="12" spans="2:11" x14ac:dyDescent="0.3">
      <c r="B12" s="57"/>
      <c r="C12" s="34"/>
      <c r="D12" s="56"/>
      <c r="E12" s="11"/>
      <c r="G12" s="190"/>
      <c r="H12" s="191"/>
      <c r="I12" s="68"/>
    </row>
    <row r="13" spans="2:11" x14ac:dyDescent="0.3">
      <c r="B13" s="57"/>
      <c r="C13" s="34"/>
      <c r="D13" s="56"/>
      <c r="E13" s="11"/>
      <c r="G13" s="190"/>
      <c r="H13" s="191"/>
      <c r="I13" s="68"/>
    </row>
    <row r="14" spans="2:11" x14ac:dyDescent="0.3">
      <c r="B14" s="57"/>
      <c r="C14" s="34"/>
      <c r="D14" s="56"/>
      <c r="E14" s="11"/>
      <c r="G14" s="190"/>
      <c r="H14" s="191"/>
      <c r="I14" s="68"/>
    </row>
    <row r="15" spans="2:11" x14ac:dyDescent="0.3">
      <c r="B15" s="57"/>
      <c r="C15" s="34"/>
      <c r="D15" s="56"/>
      <c r="E15" s="11"/>
      <c r="G15" s="190"/>
      <c r="H15" s="191"/>
      <c r="I15" s="68"/>
    </row>
    <row r="16" spans="2:11" x14ac:dyDescent="0.3">
      <c r="B16" s="57"/>
      <c r="C16" s="34"/>
      <c r="D16" s="56"/>
      <c r="E16" s="11"/>
      <c r="G16" s="190"/>
      <c r="H16" s="191"/>
      <c r="I16" s="68"/>
    </row>
    <row r="17" spans="2:9" ht="15" thickBot="1" x14ac:dyDescent="0.35">
      <c r="B17" s="57"/>
      <c r="C17" s="34"/>
      <c r="D17" s="56"/>
      <c r="E17" s="11"/>
      <c r="G17" s="192"/>
      <c r="H17" s="193"/>
      <c r="I17" s="68"/>
    </row>
    <row r="18" spans="2:9" x14ac:dyDescent="0.3">
      <c r="B18" s="57"/>
      <c r="C18" s="34"/>
      <c r="D18" s="59"/>
      <c r="E18" s="11"/>
      <c r="G18" s="69"/>
      <c r="H18" s="69"/>
      <c r="I18" s="68"/>
    </row>
    <row r="19" spans="2:9" x14ac:dyDescent="0.3">
      <c r="B19" s="57"/>
      <c r="C19" s="34"/>
      <c r="D19" s="59"/>
      <c r="E19" s="11"/>
      <c r="G19" s="70"/>
      <c r="H19" s="69"/>
      <c r="I19" s="68"/>
    </row>
    <row r="20" spans="2:9" x14ac:dyDescent="0.3">
      <c r="B20" s="57"/>
      <c r="C20" s="34"/>
      <c r="D20" s="59"/>
      <c r="E20" s="11"/>
      <c r="G20" s="70"/>
      <c r="H20" s="69"/>
      <c r="I20" s="68"/>
    </row>
    <row r="21" spans="2:9" x14ac:dyDescent="0.3">
      <c r="B21" s="57"/>
      <c r="C21" s="34"/>
      <c r="D21" s="59"/>
      <c r="E21" s="11"/>
      <c r="G21" s="70"/>
      <c r="H21" s="69"/>
      <c r="I21" s="68"/>
    </row>
    <row r="22" spans="2:9" x14ac:dyDescent="0.3">
      <c r="B22" s="57"/>
      <c r="C22" s="34"/>
      <c r="D22" s="59"/>
      <c r="E22" s="11"/>
      <c r="G22" s="70"/>
      <c r="H22" s="69"/>
      <c r="I22" s="68"/>
    </row>
    <row r="23" spans="2:9" x14ac:dyDescent="0.3">
      <c r="B23" s="57"/>
      <c r="C23" s="34"/>
      <c r="D23" s="59"/>
      <c r="E23" s="11"/>
      <c r="G23" s="70"/>
      <c r="H23" s="69"/>
      <c r="I23" s="68"/>
    </row>
    <row r="24" spans="2:9" x14ac:dyDescent="0.3">
      <c r="B24" s="57"/>
      <c r="C24" s="34"/>
      <c r="D24" s="59"/>
      <c r="E24" s="11"/>
      <c r="G24" s="70"/>
      <c r="H24" s="69"/>
      <c r="I24" s="68"/>
    </row>
    <row r="25" spans="2:9" x14ac:dyDescent="0.3">
      <c r="B25" s="57"/>
      <c r="C25" s="34"/>
      <c r="D25" s="59"/>
      <c r="E25" s="11"/>
      <c r="G25" s="70"/>
      <c r="H25" s="69"/>
      <c r="I25" s="68"/>
    </row>
    <row r="26" spans="2:9" ht="15" thickBot="1" x14ac:dyDescent="0.35">
      <c r="B26" s="58"/>
      <c r="C26" s="35"/>
      <c r="D26" s="24"/>
      <c r="E26" s="33"/>
      <c r="G26" s="70"/>
      <c r="H26" s="69"/>
      <c r="I26" s="68"/>
    </row>
    <row r="27" spans="2:9" x14ac:dyDescent="0.3">
      <c r="I27" s="68"/>
    </row>
  </sheetData>
  <mergeCells count="2">
    <mergeCell ref="G2:H17"/>
    <mergeCell ref="B2:E2"/>
  </mergeCells>
  <pageMargins left="0.7" right="0.7" top="0.75" bottom="0.75" header="0.3" footer="0.3"/>
  <tableParts count="1">
    <tablePart r:id="rId2"/>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L26"/>
  <sheetViews>
    <sheetView zoomScale="70" zoomScaleNormal="70" workbookViewId="0">
      <selection activeCell="B3" sqref="B3"/>
    </sheetView>
  </sheetViews>
  <sheetFormatPr baseColWidth="10" defaultRowHeight="14.4" x14ac:dyDescent="0.3"/>
  <cols>
    <col min="1" max="1" width="3.6640625" customWidth="1"/>
    <col min="2" max="2" width="13.44140625" customWidth="1"/>
    <col min="3" max="3" width="45.6640625" customWidth="1"/>
    <col min="4" max="4" width="26.21875" customWidth="1"/>
    <col min="5" max="5" width="12.109375" customWidth="1"/>
    <col min="6" max="6" width="22.44140625" customWidth="1"/>
    <col min="7" max="7" width="20.77734375" customWidth="1"/>
    <col min="8" max="8" width="3.6640625" customWidth="1"/>
    <col min="9" max="9" width="20.6640625" customWidth="1"/>
    <col min="10" max="10" width="45.6640625" customWidth="1"/>
    <col min="11" max="11" width="20.6640625" customWidth="1"/>
  </cols>
  <sheetData>
    <row r="1" spans="2:12" ht="16.2" customHeight="1" thickBot="1" x14ac:dyDescent="0.35"/>
    <row r="2" spans="2:12" ht="19.95" customHeight="1" thickBot="1" x14ac:dyDescent="0.4">
      <c r="B2" s="200" t="s">
        <v>73</v>
      </c>
      <c r="C2" s="201"/>
      <c r="D2" s="201"/>
      <c r="E2" s="201"/>
      <c r="F2" s="201"/>
      <c r="G2" s="202"/>
      <c r="I2" s="71"/>
      <c r="J2" s="197" t="s">
        <v>57</v>
      </c>
      <c r="K2" s="71"/>
      <c r="L2" s="71"/>
    </row>
    <row r="3" spans="2:12" ht="14.4" customHeight="1" thickBot="1" x14ac:dyDescent="0.35">
      <c r="B3" s="83" t="s">
        <v>69</v>
      </c>
      <c r="C3" s="80" t="s">
        <v>53</v>
      </c>
      <c r="D3" s="84" t="s">
        <v>75</v>
      </c>
      <c r="E3" s="84" t="s">
        <v>1</v>
      </c>
      <c r="F3" s="84" t="s">
        <v>2</v>
      </c>
      <c r="G3" s="85" t="s">
        <v>41</v>
      </c>
      <c r="I3" s="67"/>
      <c r="J3" s="198"/>
      <c r="K3" s="67"/>
      <c r="L3" s="72"/>
    </row>
    <row r="4" spans="2:12" x14ac:dyDescent="0.3">
      <c r="B4" s="74"/>
      <c r="D4" s="32"/>
      <c r="E4" s="32"/>
      <c r="F4" s="32"/>
      <c r="G4" s="36"/>
      <c r="I4" s="70"/>
      <c r="J4" s="198"/>
      <c r="K4" s="69"/>
      <c r="L4" s="68"/>
    </row>
    <row r="5" spans="2:12" x14ac:dyDescent="0.3">
      <c r="B5" s="75"/>
      <c r="D5" s="28"/>
      <c r="E5" s="28"/>
      <c r="F5" s="28"/>
      <c r="G5" s="37"/>
      <c r="I5" s="70"/>
      <c r="J5" s="198"/>
      <c r="K5" s="69"/>
      <c r="L5" s="68"/>
    </row>
    <row r="6" spans="2:12" x14ac:dyDescent="0.3">
      <c r="B6" s="75"/>
      <c r="D6" s="28"/>
      <c r="E6" s="28"/>
      <c r="F6" s="28"/>
      <c r="G6" s="37"/>
      <c r="I6" s="70"/>
      <c r="J6" s="198"/>
      <c r="K6" s="69"/>
      <c r="L6" s="68"/>
    </row>
    <row r="7" spans="2:12" x14ac:dyDescent="0.3">
      <c r="B7" s="75"/>
      <c r="D7" s="28"/>
      <c r="E7" s="28"/>
      <c r="F7" s="28"/>
      <c r="G7" s="37"/>
      <c r="I7" s="70"/>
      <c r="J7" s="198"/>
      <c r="K7" s="69"/>
      <c r="L7" s="68"/>
    </row>
    <row r="8" spans="2:12" x14ac:dyDescent="0.3">
      <c r="B8" s="75"/>
      <c r="D8" s="28"/>
      <c r="E8" s="28"/>
      <c r="F8" s="28"/>
      <c r="G8" s="37"/>
      <c r="I8" s="70"/>
      <c r="J8" s="198"/>
      <c r="K8" s="69"/>
      <c r="L8" s="68"/>
    </row>
    <row r="9" spans="2:12" x14ac:dyDescent="0.3">
      <c r="B9" s="75"/>
      <c r="D9" s="28"/>
      <c r="E9" s="28"/>
      <c r="F9" s="28"/>
      <c r="G9" s="37"/>
      <c r="I9" s="70"/>
      <c r="J9" s="198"/>
      <c r="K9" s="69"/>
      <c r="L9" s="68"/>
    </row>
    <row r="10" spans="2:12" x14ac:dyDescent="0.3">
      <c r="B10" s="75"/>
      <c r="D10" s="28"/>
      <c r="E10" s="28"/>
      <c r="F10" s="28"/>
      <c r="G10" s="37"/>
      <c r="I10" s="70"/>
      <c r="J10" s="198"/>
      <c r="K10" s="69"/>
      <c r="L10" s="68"/>
    </row>
    <row r="11" spans="2:12" x14ac:dyDescent="0.3">
      <c r="B11" s="75"/>
      <c r="D11" s="28"/>
      <c r="E11" s="28"/>
      <c r="F11" s="28"/>
      <c r="G11" s="37"/>
      <c r="I11" s="70"/>
      <c r="J11" s="198"/>
      <c r="K11" s="69"/>
      <c r="L11" s="68"/>
    </row>
    <row r="12" spans="2:12" x14ac:dyDescent="0.3">
      <c r="B12" s="75"/>
      <c r="D12" s="28"/>
      <c r="E12" s="28"/>
      <c r="F12" s="28"/>
      <c r="G12" s="37"/>
      <c r="I12" s="70"/>
      <c r="J12" s="198"/>
      <c r="K12" s="69"/>
      <c r="L12" s="68"/>
    </row>
    <row r="13" spans="2:12" x14ac:dyDescent="0.3">
      <c r="B13" s="75"/>
      <c r="D13" s="28"/>
      <c r="E13" s="28"/>
      <c r="F13" s="28"/>
      <c r="G13" s="37"/>
      <c r="I13" s="70"/>
      <c r="J13" s="198"/>
      <c r="K13" s="69"/>
      <c r="L13" s="68"/>
    </row>
    <row r="14" spans="2:12" x14ac:dyDescent="0.3">
      <c r="B14" s="75"/>
      <c r="D14" s="28"/>
      <c r="E14" s="28"/>
      <c r="F14" s="28"/>
      <c r="G14" s="37"/>
      <c r="I14" s="70"/>
      <c r="J14" s="198"/>
      <c r="K14" s="69"/>
      <c r="L14" s="68"/>
    </row>
    <row r="15" spans="2:12" x14ac:dyDescent="0.3">
      <c r="B15" s="75"/>
      <c r="D15" s="28"/>
      <c r="E15" s="28"/>
      <c r="F15" s="28"/>
      <c r="G15" s="37"/>
      <c r="I15" s="70"/>
      <c r="J15" s="198"/>
      <c r="K15" s="69"/>
      <c r="L15" s="68"/>
    </row>
    <row r="16" spans="2:12" ht="15" thickBot="1" x14ac:dyDescent="0.35">
      <c r="B16" s="75"/>
      <c r="D16" s="28"/>
      <c r="E16" s="28"/>
      <c r="F16" s="28"/>
      <c r="G16" s="37"/>
      <c r="I16" s="70"/>
      <c r="J16" s="199"/>
      <c r="K16" s="69"/>
      <c r="L16" s="68"/>
    </row>
    <row r="17" spans="2:12" x14ac:dyDescent="0.3">
      <c r="B17" s="75"/>
      <c r="D17" s="28"/>
      <c r="E17" s="28"/>
      <c r="F17" s="28"/>
      <c r="G17" s="37"/>
      <c r="I17" s="70"/>
      <c r="J17" s="69"/>
      <c r="K17" s="69"/>
      <c r="L17" s="68"/>
    </row>
    <row r="18" spans="2:12" x14ac:dyDescent="0.3">
      <c r="B18" s="75"/>
      <c r="D18" s="28"/>
      <c r="E18" s="28"/>
      <c r="F18" s="28"/>
      <c r="G18" s="37"/>
      <c r="I18" s="70"/>
      <c r="J18" s="69"/>
      <c r="K18" s="69"/>
      <c r="L18" s="68"/>
    </row>
    <row r="19" spans="2:12" x14ac:dyDescent="0.3">
      <c r="B19" s="75"/>
      <c r="D19" s="28"/>
      <c r="E19" s="28"/>
      <c r="F19" s="28"/>
      <c r="G19" s="37"/>
      <c r="I19" s="70"/>
      <c r="J19" s="69"/>
      <c r="K19" s="69"/>
      <c r="L19" s="68"/>
    </row>
    <row r="20" spans="2:12" x14ac:dyDescent="0.3">
      <c r="B20" s="75"/>
      <c r="D20" s="28"/>
      <c r="E20" s="28"/>
      <c r="F20" s="28"/>
      <c r="G20" s="37"/>
      <c r="I20" s="70"/>
      <c r="J20" s="69"/>
      <c r="K20" s="69"/>
      <c r="L20" s="68"/>
    </row>
    <row r="21" spans="2:12" x14ac:dyDescent="0.3">
      <c r="B21" s="75"/>
      <c r="D21" s="28"/>
      <c r="E21" s="28"/>
      <c r="F21" s="28"/>
      <c r="G21" s="37"/>
      <c r="I21" s="70"/>
      <c r="J21" s="69"/>
      <c r="K21" s="69"/>
      <c r="L21" s="68"/>
    </row>
    <row r="22" spans="2:12" x14ac:dyDescent="0.3">
      <c r="B22" s="75"/>
      <c r="D22" s="28"/>
      <c r="E22" s="28"/>
      <c r="F22" s="28"/>
      <c r="G22" s="37"/>
      <c r="I22" s="70"/>
      <c r="J22" s="69"/>
      <c r="K22" s="69"/>
      <c r="L22" s="68"/>
    </row>
    <row r="23" spans="2:12" x14ac:dyDescent="0.3">
      <c r="B23" s="75"/>
      <c r="D23" s="28"/>
      <c r="E23" s="28"/>
      <c r="F23" s="28"/>
      <c r="G23" s="37"/>
      <c r="I23" s="70"/>
      <c r="J23" s="69"/>
      <c r="K23" s="69"/>
      <c r="L23" s="68"/>
    </row>
    <row r="24" spans="2:12" x14ac:dyDescent="0.3">
      <c r="B24" s="75"/>
      <c r="D24" s="28"/>
      <c r="E24" s="28"/>
      <c r="F24" s="28"/>
      <c r="G24" s="37"/>
      <c r="I24" s="70"/>
      <c r="J24" s="69"/>
      <c r="K24" s="69"/>
      <c r="L24" s="68"/>
    </row>
    <row r="25" spans="2:12" x14ac:dyDescent="0.3">
      <c r="B25" s="75"/>
      <c r="D25" s="28"/>
      <c r="E25" s="28"/>
      <c r="F25" s="28"/>
      <c r="G25" s="37"/>
      <c r="I25" s="70"/>
      <c r="J25" s="69"/>
      <c r="K25" s="69"/>
      <c r="L25" s="68"/>
    </row>
    <row r="26" spans="2:12" ht="15" thickBot="1" x14ac:dyDescent="0.35">
      <c r="B26" s="75"/>
      <c r="C26" s="59"/>
      <c r="D26" s="31"/>
      <c r="E26" s="28"/>
      <c r="F26" s="28"/>
      <c r="G26" s="37"/>
      <c r="I26" s="70"/>
      <c r="J26" s="69"/>
      <c r="K26" s="69"/>
      <c r="L26" s="68"/>
    </row>
  </sheetData>
  <mergeCells count="2">
    <mergeCell ref="J2:J16"/>
    <mergeCell ref="B2:G2"/>
  </mergeCells>
  <pageMargins left="0.7" right="0.7" top="0.75" bottom="0.75" header="0.3" footer="0.3"/>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6</vt:i4>
      </vt:variant>
      <vt:variant>
        <vt:lpstr>Plages nommées</vt:lpstr>
      </vt:variant>
      <vt:variant>
        <vt:i4>3</vt:i4>
      </vt:variant>
    </vt:vector>
  </HeadingPairs>
  <TitlesOfParts>
    <vt:vector size="9" baseType="lpstr">
      <vt:lpstr>Base</vt:lpstr>
      <vt:lpstr>Cookies</vt:lpstr>
      <vt:lpstr>Cakes</vt:lpstr>
      <vt:lpstr>Gâteaux</vt:lpstr>
      <vt:lpstr>Planning</vt:lpstr>
      <vt:lpstr>Liste courses</vt:lpstr>
      <vt:lpstr>L_ingrédients</vt:lpstr>
      <vt:lpstr>Liste_ingrédients</vt:lpstr>
      <vt:lpstr>P_ingrédients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ACG</dc:creator>
  <cp:lastModifiedBy>ACG</cp:lastModifiedBy>
  <dcterms:created xsi:type="dcterms:W3CDTF">2023-03-13T12:32:37Z</dcterms:created>
  <dcterms:modified xsi:type="dcterms:W3CDTF">2023-03-14T17:30:34Z</dcterms:modified>
</cp:coreProperties>
</file>