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CARRIERE\"/>
    </mc:Choice>
  </mc:AlternateContent>
  <bookViews>
    <workbookView xWindow="0" yWindow="0" windowWidth="24000" windowHeight="9435"/>
  </bookViews>
  <sheets>
    <sheet name="Feuil1" sheetId="1" r:id="rId1"/>
    <sheet name="Feuil2" sheetId="2" r:id="rId2"/>
  </sheets>
  <externalReferences>
    <externalReference r:id="rId3"/>
  </externalReferences>
  <definedNames>
    <definedName name="_xlnm.Print_Area" localSheetId="0">Feuil1!$A$1:$L$45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0" i="1" l="1"/>
  <c r="E15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13" i="1"/>
  <c r="F14" i="1"/>
  <c r="F15" i="1"/>
  <c r="F16" i="1"/>
  <c r="F17" i="1"/>
  <c r="E38" i="1"/>
  <c r="E39" i="1"/>
  <c r="E40" i="1"/>
  <c r="K13" i="1"/>
  <c r="F42" i="1" l="1"/>
  <c r="K18" i="1" s="1"/>
  <c r="J26" i="1"/>
  <c r="E14" i="1" l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13" i="1"/>
  <c r="K1" i="1" l="1"/>
  <c r="K12" i="1" s="1"/>
  <c r="K19" i="1" s="1"/>
  <c r="K24" i="1" s="1"/>
  <c r="L32" i="1" l="1"/>
  <c r="K14" i="1" l="1"/>
  <c r="P15" i="1" l="1"/>
  <c r="Q15" i="1" s="1"/>
  <c r="P16" i="1"/>
  <c r="Q16" i="1" s="1"/>
  <c r="P17" i="1"/>
  <c r="Q17" i="1" s="1"/>
  <c r="P18" i="1"/>
  <c r="Q18" i="1" s="1"/>
  <c r="P19" i="1"/>
  <c r="Q19" i="1" s="1"/>
  <c r="P20" i="1"/>
  <c r="Q20" i="1" s="1"/>
  <c r="P21" i="1"/>
  <c r="Q21" i="1" s="1"/>
  <c r="P22" i="1"/>
  <c r="Q22" i="1" s="1"/>
  <c r="P23" i="1"/>
  <c r="Q23" i="1" s="1"/>
  <c r="P24" i="1"/>
  <c r="Q24" i="1" s="1"/>
  <c r="P25" i="1"/>
  <c r="Q25" i="1" s="1"/>
  <c r="P26" i="1"/>
  <c r="Q26" i="1" s="1"/>
  <c r="P27" i="1"/>
  <c r="Q27" i="1" s="1"/>
  <c r="P28" i="1"/>
  <c r="Q28" i="1" s="1"/>
  <c r="P29" i="1"/>
  <c r="Q29" i="1" s="1"/>
  <c r="P30" i="1"/>
  <c r="Q30" i="1" s="1"/>
  <c r="P31" i="1"/>
  <c r="Q31" i="1" s="1"/>
  <c r="P32" i="1"/>
  <c r="Q32" i="1" s="1"/>
  <c r="P33" i="1"/>
  <c r="Q33" i="1" s="1"/>
  <c r="P34" i="1"/>
  <c r="Q34" i="1" s="1"/>
  <c r="P35" i="1"/>
  <c r="Q35" i="1" s="1"/>
  <c r="P36" i="1"/>
  <c r="Q36" i="1" s="1"/>
  <c r="P37" i="1"/>
  <c r="Q37" i="1" s="1"/>
  <c r="P39" i="1"/>
  <c r="Q39" i="1" s="1"/>
  <c r="P40" i="1"/>
  <c r="Q40" i="1" s="1"/>
  <c r="N31" i="1" l="1"/>
  <c r="N32" i="1" s="1"/>
  <c r="N33" i="1" s="1"/>
  <c r="L31" i="1" s="1"/>
  <c r="L24" i="1"/>
  <c r="M24" i="1" s="1"/>
  <c r="K28" i="1" l="1"/>
  <c r="K29" i="1" s="1"/>
  <c r="L33" i="1" l="1"/>
  <c r="N36" i="1" l="1"/>
  <c r="N37" i="1" s="1"/>
  <c r="N38" i="1" s="1"/>
  <c r="K41" i="1" s="1"/>
  <c r="K43" i="1" s="1"/>
  <c r="L35" i="1"/>
  <c r="M33" i="1"/>
  <c r="M34" i="1" s="1"/>
  <c r="M35" i="1" s="1"/>
  <c r="L39" i="1" l="1"/>
</calcChain>
</file>

<file path=xl/sharedStrings.xml><?xml version="1.0" encoding="utf-8"?>
<sst xmlns="http://schemas.openxmlformats.org/spreadsheetml/2006/main" count="1113" uniqueCount="71">
  <si>
    <t>Début</t>
  </si>
  <si>
    <t>C2</t>
  </si>
  <si>
    <t>C3</t>
  </si>
  <si>
    <t>C4</t>
  </si>
  <si>
    <t>B4</t>
  </si>
  <si>
    <t>B3</t>
  </si>
  <si>
    <t>C1</t>
  </si>
  <si>
    <t>B2</t>
  </si>
  <si>
    <t>B1</t>
  </si>
  <si>
    <t>A6</t>
  </si>
  <si>
    <t>A5</t>
  </si>
  <si>
    <t>A4</t>
  </si>
  <si>
    <t>A3</t>
  </si>
  <si>
    <t>A2</t>
  </si>
  <si>
    <t>A1</t>
  </si>
  <si>
    <t>D1</t>
  </si>
  <si>
    <t>D2</t>
  </si>
  <si>
    <t>D3</t>
  </si>
  <si>
    <t>D4</t>
  </si>
  <si>
    <t>D5</t>
  </si>
  <si>
    <t>D6</t>
  </si>
  <si>
    <t>E1</t>
  </si>
  <si>
    <t>E2</t>
  </si>
  <si>
    <t>E3</t>
  </si>
  <si>
    <t>F1</t>
  </si>
  <si>
    <t>F2</t>
  </si>
  <si>
    <t>Fin</t>
  </si>
  <si>
    <t>Matricule :</t>
  </si>
  <si>
    <t>Nom &amp; Prénoms :</t>
  </si>
  <si>
    <t>Grade actuel :</t>
  </si>
  <si>
    <t>DEROULEMENT DE CARRIERE</t>
  </si>
  <si>
    <t xml:space="preserve">DATE : </t>
  </si>
  <si>
    <t>Stagnation hors séjour</t>
  </si>
  <si>
    <t>Années</t>
  </si>
  <si>
    <t>SEJOUR NORMAL</t>
  </si>
  <si>
    <t>SEJOUR PASSE</t>
  </si>
  <si>
    <t>Mois</t>
  </si>
  <si>
    <t>G</t>
  </si>
  <si>
    <t>H</t>
  </si>
  <si>
    <t>Arrondi</t>
  </si>
  <si>
    <t>Date dernier grade :</t>
  </si>
  <si>
    <t>mois</t>
  </si>
  <si>
    <t>Stagnation hors séjour :</t>
  </si>
  <si>
    <t>Stagnation séjour :</t>
  </si>
  <si>
    <t>Durée séjour selon niveau:</t>
  </si>
  <si>
    <t>Ouvre droit à notation ? :</t>
  </si>
  <si>
    <t>Stagnation Séjour :</t>
  </si>
  <si>
    <t>TOTAL STAGNATION :</t>
  </si>
  <si>
    <t>Durée éloignement (Dsipo / SNO) :</t>
  </si>
  <si>
    <t>Mois restants à régulariser :</t>
  </si>
  <si>
    <t>Mois restants dans séjour normal :</t>
  </si>
  <si>
    <t xml:space="preserve">Total mois restants : </t>
  </si>
  <si>
    <t>Ouvre droit à un niveau suppl ? :</t>
  </si>
  <si>
    <t>Final</t>
  </si>
  <si>
    <t>sejour 2</t>
  </si>
  <si>
    <t>E4</t>
  </si>
  <si>
    <t>Grade à promouvoir (1) :</t>
  </si>
  <si>
    <t>Nouveau séjour :</t>
  </si>
  <si>
    <t>Niveau à promouvoir :</t>
  </si>
  <si>
    <t>Total</t>
  </si>
  <si>
    <t>Eloignement (dispo / SNO) :</t>
  </si>
  <si>
    <t>ETABLISSEMENT</t>
  </si>
  <si>
    <t>XXX</t>
  </si>
  <si>
    <t>Nivaux</t>
  </si>
  <si>
    <t>Etablissement</t>
  </si>
  <si>
    <t>Matricule</t>
  </si>
  <si>
    <t>Nom et Prénoms</t>
  </si>
  <si>
    <t>Niveau actuel</t>
  </si>
  <si>
    <t>Niveau à promouvoir</t>
  </si>
  <si>
    <t>Nouvelle date de poste</t>
  </si>
  <si>
    <t>Nouvelle Date de Poste (MAJ)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</si>
</sst>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D_A_-;\-* #,##0.00\ _D_A_-;_-* &quot;-&quot;??\ _D_A_-;_-@_-"/>
    <numFmt numFmtId="164" formatCode="mm/yyyy"/>
    <numFmt numFmtId="165" formatCode="mm\-yyyy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C00000"/>
      <name val="Calibri"/>
      <family val="2"/>
      <scheme val="minor"/>
    </font>
    <font>
      <sz val="14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.5"/>
      <color theme="1"/>
      <name val="Calibri"/>
      <family val="2"/>
      <scheme val="minor"/>
    </font>
    <font>
      <sz val="10.5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3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 applyProtection="1">
      <alignment horizontal="left" vertical="center"/>
    </xf>
    <xf numFmtId="0" fontId="0" fillId="0" borderId="0" xfId="0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1" fontId="0" fillId="0" borderId="1" xfId="0" applyNumberFormat="1" applyBorder="1" applyAlignment="1" applyProtection="1">
      <alignment horizontal="center" vertical="center"/>
    </xf>
    <xf numFmtId="1" fontId="0" fillId="0" borderId="2" xfId="0" applyNumberFormat="1" applyBorder="1" applyAlignment="1" applyProtection="1">
      <alignment horizontal="center" vertical="center"/>
    </xf>
    <xf numFmtId="17" fontId="9" fillId="0" borderId="0" xfId="0" applyNumberFormat="1" applyFont="1" applyFill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17" fontId="11" fillId="0" borderId="0" xfId="0" applyNumberFormat="1" applyFont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 wrapText="1"/>
    </xf>
    <xf numFmtId="0" fontId="10" fillId="0" borderId="0" xfId="0" applyFont="1" applyAlignment="1" applyProtection="1">
      <alignment horizontal="center" vertical="center"/>
    </xf>
    <xf numFmtId="0" fontId="12" fillId="0" borderId="0" xfId="0" applyFont="1" applyAlignment="1" applyProtection="1">
      <alignment horizontal="center" vertical="center"/>
    </xf>
    <xf numFmtId="0" fontId="13" fillId="0" borderId="0" xfId="0" applyFont="1" applyAlignment="1" applyProtection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0" fillId="2" borderId="0" xfId="0" applyFont="1" applyFill="1" applyAlignment="1" applyProtection="1">
      <alignment horizontal="center" vertical="center"/>
    </xf>
    <xf numFmtId="0" fontId="10" fillId="2" borderId="0" xfId="1" applyNumberFormat="1" applyFont="1" applyFill="1" applyAlignment="1" applyProtection="1">
      <alignment horizontal="center" vertic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1" fontId="14" fillId="0" borderId="0" xfId="0" applyNumberFormat="1" applyFont="1" applyBorder="1" applyAlignment="1" applyProtection="1">
      <alignment horizontal="center" vertical="center"/>
    </xf>
    <xf numFmtId="0" fontId="12" fillId="0" borderId="0" xfId="0" applyFont="1" applyAlignment="1">
      <alignment horizontal="center" vertical="center"/>
    </xf>
    <xf numFmtId="0" fontId="15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horizontal="left" vertical="center"/>
    </xf>
    <xf numFmtId="0" fontId="15" fillId="0" borderId="0" xfId="0" applyFont="1" applyAlignment="1" applyProtection="1">
      <alignment horizontal="center" vertical="center"/>
    </xf>
    <xf numFmtId="0" fontId="4" fillId="0" borderId="0" xfId="0" applyFont="1" applyAlignment="1">
      <alignment horizontal="center" vertical="center"/>
    </xf>
    <xf numFmtId="0" fontId="16" fillId="0" borderId="0" xfId="0" applyFont="1" applyAlignment="1" applyProtection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 applyProtection="1">
      <alignment horizontal="center" vertical="center"/>
    </xf>
    <xf numFmtId="0" fontId="18" fillId="0" borderId="0" xfId="0" applyFont="1" applyAlignment="1" applyProtection="1">
      <alignment horizontal="center" vertical="center"/>
    </xf>
    <xf numFmtId="0" fontId="9" fillId="0" borderId="0" xfId="0" applyFont="1" applyFill="1" applyAlignment="1" applyProtection="1">
      <alignment horizontal="center" vertical="center"/>
    </xf>
    <xf numFmtId="0" fontId="13" fillId="0" borderId="0" xfId="0" applyFont="1" applyBorder="1" applyAlignment="1" applyProtection="1">
      <alignment horizontal="center" vertical="center"/>
    </xf>
    <xf numFmtId="0" fontId="5" fillId="0" borderId="8" xfId="0" applyFont="1" applyBorder="1" applyAlignment="1" applyProtection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 applyProtection="1">
      <alignment horizontal="center" vertical="center"/>
    </xf>
    <xf numFmtId="0" fontId="5" fillId="0" borderId="10" xfId="0" applyFont="1" applyBorder="1" applyAlignment="1" applyProtection="1">
      <alignment horizontal="center" vertical="center"/>
    </xf>
    <xf numFmtId="0" fontId="5" fillId="0" borderId="13" xfId="0" applyFont="1" applyBorder="1" applyAlignment="1" applyProtection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7" fillId="0" borderId="13" xfId="0" applyFont="1" applyBorder="1" applyAlignment="1" applyProtection="1">
      <alignment horizontal="center" vertical="center"/>
    </xf>
    <xf numFmtId="1" fontId="5" fillId="0" borderId="10" xfId="0" applyNumberFormat="1" applyFont="1" applyBorder="1" applyAlignment="1" applyProtection="1">
      <alignment horizontal="center" vertical="center"/>
    </xf>
    <xf numFmtId="1" fontId="4" fillId="0" borderId="0" xfId="0" applyNumberFormat="1" applyFont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20" fillId="0" borderId="0" xfId="0" applyFont="1" applyAlignment="1" applyProtection="1">
      <alignment horizontal="center" vertical="center"/>
    </xf>
    <xf numFmtId="14" fontId="16" fillId="0" borderId="0" xfId="0" applyNumberFormat="1" applyFont="1" applyAlignment="1" applyProtection="1">
      <alignment horizontal="left" vertical="center"/>
    </xf>
    <xf numFmtId="0" fontId="15" fillId="0" borderId="9" xfId="0" applyFont="1" applyBorder="1" applyAlignment="1" applyProtection="1">
      <alignment horizontal="center" vertical="center"/>
    </xf>
    <xf numFmtId="0" fontId="15" fillId="0" borderId="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15" fillId="0" borderId="6" xfId="0" applyFont="1" applyBorder="1" applyAlignment="1" applyProtection="1">
      <alignment horizontal="center" vertical="center"/>
    </xf>
    <xf numFmtId="0" fontId="15" fillId="0" borderId="7" xfId="0" applyFont="1" applyBorder="1" applyAlignment="1" applyProtection="1">
      <alignment horizontal="center" vertical="center"/>
    </xf>
    <xf numFmtId="0" fontId="0" fillId="0" borderId="9" xfId="0" applyBorder="1" applyAlignment="1" applyProtection="1">
      <alignment horizontal="right" vertical="center"/>
    </xf>
    <xf numFmtId="0" fontId="0" fillId="0" borderId="0" xfId="0" applyBorder="1" applyAlignment="1" applyProtection="1">
      <alignment horizontal="right" vertical="center"/>
    </xf>
    <xf numFmtId="0" fontId="21" fillId="0" borderId="9" xfId="0" applyFont="1" applyBorder="1" applyAlignment="1" applyProtection="1">
      <alignment horizontal="left" vertical="center"/>
    </xf>
    <xf numFmtId="0" fontId="21" fillId="0" borderId="0" xfId="0" applyFont="1" applyBorder="1" applyAlignment="1" applyProtection="1">
      <alignment horizontal="left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 applyProtection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6" fillId="0" borderId="0" xfId="0" applyFont="1" applyAlignment="1" applyProtection="1">
      <alignment horizontal="center" vertical="center" wrapText="1"/>
    </xf>
    <xf numFmtId="0" fontId="8" fillId="0" borderId="11" xfId="0" applyFont="1" applyBorder="1" applyAlignment="1" applyProtection="1">
      <alignment horizontal="center" vertical="center"/>
    </xf>
    <xf numFmtId="0" fontId="8" fillId="0" borderId="12" xfId="0" applyFont="1" applyBorder="1" applyAlignment="1" applyProtection="1">
      <alignment horizontal="center" vertical="center"/>
    </xf>
    <xf numFmtId="0" fontId="4" fillId="0" borderId="10" xfId="0" applyFont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8" fillId="0" borderId="0" xfId="0" applyFont="1" applyAlignment="1">
      <alignment horizontal="center"/>
    </xf>
    <xf numFmtId="164" fontId="4" fillId="0" borderId="0" xfId="0" applyNumberFormat="1" applyFont="1" applyFill="1" applyAlignment="1" applyProtection="1">
      <alignment horizontal="left" vertical="center"/>
      <protection locked="0"/>
    </xf>
    <xf numFmtId="0" fontId="4" fillId="0" borderId="0" xfId="0" applyNumberFormat="1" applyFont="1" applyFill="1" applyAlignment="1" applyProtection="1">
      <alignment horizontal="center" vertical="center"/>
      <protection locked="0"/>
    </xf>
    <xf numFmtId="0" fontId="15" fillId="0" borderId="0" xfId="0" applyFont="1" applyFill="1" applyAlignment="1" applyProtection="1">
      <alignment horizontal="center" vertical="center"/>
    </xf>
    <xf numFmtId="164" fontId="0" fillId="0" borderId="1" xfId="0" applyNumberFormat="1" applyFill="1" applyBorder="1" applyAlignment="1" applyProtection="1">
      <alignment horizontal="center" vertical="center"/>
      <protection locked="0"/>
    </xf>
    <xf numFmtId="0" fontId="16" fillId="4" borderId="0" xfId="0" applyFont="1" applyFill="1" applyAlignment="1" applyProtection="1">
      <alignment horizontal="left" vertical="center"/>
      <protection locked="0"/>
    </xf>
    <xf numFmtId="0" fontId="0" fillId="4" borderId="0" xfId="0" applyFill="1" applyAlignment="1" applyProtection="1">
      <alignment horizontal="center" vertical="center"/>
      <protection locked="0"/>
    </xf>
    <xf numFmtId="0" fontId="4" fillId="4" borderId="0" xfId="0" applyFont="1" applyFill="1" applyAlignment="1" applyProtection="1">
      <alignment horizontal="left" vertical="center"/>
      <protection locked="0"/>
    </xf>
    <xf numFmtId="0" fontId="4" fillId="4" borderId="0" xfId="0" applyFont="1" applyFill="1" applyAlignment="1" applyProtection="1">
      <alignment horizontal="center" vertical="center"/>
      <protection locked="0"/>
    </xf>
    <xf numFmtId="0" fontId="19" fillId="4" borderId="3" xfId="0" applyFont="1" applyFill="1" applyBorder="1" applyAlignment="1">
      <alignment horizontal="center" vertical="center"/>
    </xf>
    <xf numFmtId="165" fontId="19" fillId="4" borderId="4" xfId="0" applyNumberFormat="1" applyFont="1" applyFill="1" applyBorder="1" applyAlignment="1" applyProtection="1">
      <alignment horizontal="center" vertical="center"/>
    </xf>
    <xf numFmtId="165" fontId="19" fillId="4" borderId="5" xfId="0" applyNumberFormat="1" applyFont="1" applyFill="1" applyBorder="1" applyAlignment="1" applyProtection="1">
      <alignment horizontal="center" vertical="center"/>
    </xf>
  </cellXfs>
  <cellStyles count="2">
    <cellStyle name="Milliers" xfId="1" builtinId="3"/>
    <cellStyle name="Normal" xfId="0" builtinId="0"/>
  </cellStyles>
  <dxfs count="1"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457200</xdr:colOff>
          <xdr:row>6</xdr:row>
          <xdr:rowOff>19050</xdr:rowOff>
        </xdr:from>
        <xdr:to>
          <xdr:col>11</xdr:col>
          <xdr:colOff>361950</xdr:colOff>
          <xdr:row>8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190500</xdr:colOff>
      <xdr:row>42</xdr:row>
      <xdr:rowOff>161925</xdr:rowOff>
    </xdr:from>
    <xdr:to>
      <xdr:col>6</xdr:col>
      <xdr:colOff>0</xdr:colOff>
      <xdr:row>44</xdr:row>
      <xdr:rowOff>142875</xdr:rowOff>
    </xdr:to>
    <xdr:sp macro="" textlink="">
      <xdr:nvSpPr>
        <xdr:cNvPr id="3" name="Légende encadrée 1 2"/>
        <xdr:cNvSpPr/>
      </xdr:nvSpPr>
      <xdr:spPr>
        <a:xfrm>
          <a:off x="1866900" y="9648825"/>
          <a:ext cx="1838325" cy="552450"/>
        </a:xfrm>
        <a:prstGeom prst="borderCallout1">
          <a:avLst>
            <a:gd name="adj1" fmla="val 46336"/>
            <a:gd name="adj2" fmla="val 100116"/>
            <a:gd name="adj3" fmla="val 9052"/>
            <a:gd name="adj4" fmla="val 124604"/>
          </a:avLst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800"/>
            <a:t>Calculée selon les différents séjours restants (séjou normal</a:t>
          </a:r>
          <a:r>
            <a:rPr lang="fr-FR" sz="800" baseline="0"/>
            <a:t> et séjour restant dans la régularisation) après obtention du nouveau niveau</a:t>
          </a:r>
          <a:endParaRPr lang="fr-FR" sz="800"/>
        </a:p>
      </xdr:txBody>
    </xdr:sp>
    <xdr:clientData/>
  </xdr:twoCellAnchor>
  <xdr:twoCellAnchor>
    <xdr:from>
      <xdr:col>9</xdr:col>
      <xdr:colOff>514350</xdr:colOff>
      <xdr:row>24</xdr:row>
      <xdr:rowOff>66675</xdr:rowOff>
    </xdr:from>
    <xdr:to>
      <xdr:col>11</xdr:col>
      <xdr:colOff>485776</xdr:colOff>
      <xdr:row>26</xdr:row>
      <xdr:rowOff>76200</xdr:rowOff>
    </xdr:to>
    <xdr:sp macro="" textlink="">
      <xdr:nvSpPr>
        <xdr:cNvPr id="5" name="Légende encadrée 1 4"/>
        <xdr:cNvSpPr/>
      </xdr:nvSpPr>
      <xdr:spPr>
        <a:xfrm>
          <a:off x="5476875" y="5715000"/>
          <a:ext cx="1019176" cy="400050"/>
        </a:xfrm>
        <a:prstGeom prst="borderCallout1">
          <a:avLst>
            <a:gd name="adj1" fmla="val 99784"/>
            <a:gd name="adj2" fmla="val 29132"/>
            <a:gd name="adj3" fmla="val 131690"/>
            <a:gd name="adj4" fmla="val 25046"/>
          </a:avLst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800"/>
            <a:t>Non pris en compte les mois restants</a:t>
          </a:r>
        </a:p>
      </xdr:txBody>
    </xdr:sp>
    <xdr:clientData/>
  </xdr:twoCellAnchor>
  <xdr:twoCellAnchor>
    <xdr:from>
      <xdr:col>8</xdr:col>
      <xdr:colOff>142874</xdr:colOff>
      <xdr:row>35</xdr:row>
      <xdr:rowOff>95250</xdr:rowOff>
    </xdr:from>
    <xdr:to>
      <xdr:col>11</xdr:col>
      <xdr:colOff>104774</xdr:colOff>
      <xdr:row>37</xdr:row>
      <xdr:rowOff>114300</xdr:rowOff>
    </xdr:to>
    <xdr:sp macro="" textlink="">
      <xdr:nvSpPr>
        <xdr:cNvPr id="6" name="Légende encadrée 1 5"/>
        <xdr:cNvSpPr/>
      </xdr:nvSpPr>
      <xdr:spPr>
        <a:xfrm>
          <a:off x="4581524" y="8067675"/>
          <a:ext cx="1533525" cy="400050"/>
        </a:xfrm>
        <a:prstGeom prst="borderCallout1">
          <a:avLst>
            <a:gd name="adj1" fmla="val 104546"/>
            <a:gd name="adj2" fmla="val 76337"/>
            <a:gd name="adj3" fmla="val 138832"/>
            <a:gd name="adj4" fmla="val 87814"/>
          </a:avLst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800"/>
            <a:t>Niveau final obtenu après calcul des séjours</a:t>
          </a:r>
          <a:r>
            <a:rPr lang="fr-FR" sz="800" baseline="0"/>
            <a:t> normaux  et restants à régulariser</a:t>
          </a:r>
          <a:endParaRPr lang="fr-FR" sz="800"/>
        </a:p>
      </xdr:txBody>
    </xdr:sp>
    <xdr:clientData/>
  </xdr:twoCellAnchor>
  <xdr:twoCellAnchor>
    <xdr:from>
      <xdr:col>4</xdr:col>
      <xdr:colOff>514351</xdr:colOff>
      <xdr:row>5</xdr:row>
      <xdr:rowOff>180975</xdr:rowOff>
    </xdr:from>
    <xdr:to>
      <xdr:col>10</xdr:col>
      <xdr:colOff>114300</xdr:colOff>
      <xdr:row>11</xdr:row>
      <xdr:rowOff>161925</xdr:rowOff>
    </xdr:to>
    <xdr:cxnSp macro="">
      <xdr:nvCxnSpPr>
        <xdr:cNvPr id="7" name="Connecteur droit avec flèche 6"/>
        <xdr:cNvCxnSpPr/>
      </xdr:nvCxnSpPr>
      <xdr:spPr>
        <a:xfrm flipH="1" flipV="1">
          <a:off x="2790826" y="1362075"/>
          <a:ext cx="2809874" cy="143827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561979</xdr:colOff>
      <xdr:row>17</xdr:row>
      <xdr:rowOff>76201</xdr:rowOff>
    </xdr:from>
    <xdr:to>
      <xdr:col>10</xdr:col>
      <xdr:colOff>104775</xdr:colOff>
      <xdr:row>41</xdr:row>
      <xdr:rowOff>114304</xdr:rowOff>
    </xdr:to>
    <xdr:cxnSp macro="">
      <xdr:nvCxnSpPr>
        <xdr:cNvPr id="12" name="Connecteur en angle 11"/>
        <xdr:cNvCxnSpPr/>
      </xdr:nvCxnSpPr>
      <xdr:spPr>
        <a:xfrm rot="5400000">
          <a:off x="1952626" y="5753104"/>
          <a:ext cx="5229228" cy="2047871"/>
        </a:xfrm>
        <a:prstGeom prst="bentConnector3">
          <a:avLst>
            <a:gd name="adj1" fmla="val -7195"/>
          </a:avLst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C\AppData\Roaming\Microsoft\AddIns\DEROULEMENT%20CARRIERE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definedNames>
      <definedName name="ENREGISTRER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B53"/>
  <sheetViews>
    <sheetView tabSelected="1" topLeftCell="A7" zoomScaleNormal="100" workbookViewId="0">
      <selection activeCell="S9" sqref="S9"/>
    </sheetView>
  </sheetViews>
  <sheetFormatPr baseColWidth="10" defaultRowHeight="15" x14ac:dyDescent="0.25"/>
  <cols>
    <col min="1" max="1" width="9.42578125" style="1" customWidth="1"/>
    <col min="2" max="3" width="7.85546875" style="1" bestFit="1" customWidth="1"/>
    <col min="4" max="4" width="9" style="1" bestFit="1" customWidth="1"/>
    <col min="5" max="5" width="10.5703125" style="1" bestFit="1" customWidth="1"/>
    <col min="6" max="6" width="10.85546875" style="1" bestFit="1" customWidth="1"/>
    <col min="7" max="7" width="3.140625" style="1" customWidth="1"/>
    <col min="8" max="13" width="7.85546875" style="1" customWidth="1"/>
    <col min="14" max="15" width="11.42578125" style="1"/>
    <col min="16" max="17" width="0" style="1" hidden="1" customWidth="1"/>
    <col min="18" max="18" width="11.42578125" style="1"/>
    <col min="19" max="54" width="3.42578125" style="1" customWidth="1"/>
    <col min="55" max="16384" width="11.42578125" style="1"/>
  </cols>
  <sheetData>
    <row r="1" spans="1:54" ht="15.75" x14ac:dyDescent="0.25">
      <c r="A1" s="86" t="s">
        <v>61</v>
      </c>
      <c r="B1" s="87"/>
      <c r="C1" s="6"/>
      <c r="D1" s="6"/>
      <c r="E1" s="6"/>
      <c r="F1" s="6"/>
      <c r="G1" s="6"/>
      <c r="H1" s="6"/>
      <c r="I1" s="6"/>
      <c r="J1" s="52" t="s">
        <v>31</v>
      </c>
      <c r="K1" s="53">
        <f ca="1">TODAY()</f>
        <v>42702</v>
      </c>
      <c r="L1" s="53"/>
      <c r="M1" s="6"/>
      <c r="N1" s="6"/>
      <c r="O1" s="6"/>
      <c r="P1" s="6"/>
      <c r="Q1" s="6"/>
    </row>
    <row r="2" spans="1:54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</row>
    <row r="3" spans="1:54" ht="21" x14ac:dyDescent="0.25">
      <c r="A3" s="56" t="s">
        <v>27</v>
      </c>
      <c r="B3" s="56"/>
      <c r="C3" s="88" t="s">
        <v>62</v>
      </c>
      <c r="D3" s="88"/>
      <c r="E3" s="88"/>
      <c r="F3" s="88"/>
      <c r="G3" s="88"/>
      <c r="H3" s="88"/>
      <c r="I3" s="6"/>
      <c r="J3" s="6"/>
      <c r="K3" s="6"/>
      <c r="L3" s="6"/>
      <c r="M3" s="6"/>
      <c r="N3" s="6"/>
      <c r="O3" s="6"/>
      <c r="P3" s="6"/>
      <c r="Q3" s="6"/>
    </row>
    <row r="4" spans="1:54" ht="21" x14ac:dyDescent="0.25">
      <c r="A4" s="56" t="s">
        <v>28</v>
      </c>
      <c r="B4" s="56"/>
      <c r="C4" s="56"/>
      <c r="D4" s="88" t="s">
        <v>62</v>
      </c>
      <c r="E4" s="88"/>
      <c r="F4" s="88"/>
      <c r="G4" s="88"/>
      <c r="H4" s="88"/>
      <c r="I4" s="88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</row>
    <row r="5" spans="1:54" ht="21" x14ac:dyDescent="0.25">
      <c r="A5" s="56" t="s">
        <v>29</v>
      </c>
      <c r="B5" s="56"/>
      <c r="C5" s="89" t="s">
        <v>14</v>
      </c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</row>
    <row r="6" spans="1:54" ht="21" x14ac:dyDescent="0.25">
      <c r="A6" s="27" t="s">
        <v>40</v>
      </c>
      <c r="B6" s="6"/>
      <c r="C6" s="6"/>
      <c r="D6" s="82">
        <v>40940</v>
      </c>
      <c r="E6" s="82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54" ht="21" customHeight="1" x14ac:dyDescent="0.25">
      <c r="A7" s="65" t="s">
        <v>48</v>
      </c>
      <c r="B7" s="65"/>
      <c r="C7" s="65"/>
      <c r="D7" s="83">
        <v>0</v>
      </c>
      <c r="E7" s="84" t="s">
        <v>41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</row>
    <row r="8" spans="1:54" ht="21" customHeight="1" x14ac:dyDescent="0.25">
      <c r="A8" s="65"/>
      <c r="B8" s="65"/>
      <c r="C8" s="65"/>
      <c r="D8" s="83"/>
      <c r="E8" s="84"/>
      <c r="G8" s="6"/>
      <c r="H8" s="6"/>
      <c r="I8" s="6"/>
      <c r="J8" s="6"/>
      <c r="K8" s="6"/>
      <c r="L8" s="6"/>
      <c r="M8" s="6"/>
      <c r="N8" s="6"/>
      <c r="O8" s="6"/>
      <c r="P8" s="6"/>
      <c r="Q8" s="6"/>
    </row>
    <row r="9" spans="1:54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</row>
    <row r="10" spans="1:54" ht="21" x14ac:dyDescent="0.25">
      <c r="A10" s="57" t="s">
        <v>30</v>
      </c>
      <c r="B10" s="57"/>
      <c r="C10" s="57"/>
      <c r="D10" s="57"/>
      <c r="E10" s="57"/>
      <c r="F10" s="57"/>
      <c r="G10" s="57"/>
      <c r="H10" s="6"/>
      <c r="I10" s="6"/>
      <c r="J10" s="6"/>
      <c r="K10" s="6"/>
      <c r="L10" s="6"/>
      <c r="M10" s="6"/>
      <c r="N10" s="6"/>
      <c r="O10" s="6"/>
      <c r="P10" s="6"/>
      <c r="Q10" s="6"/>
    </row>
    <row r="11" spans="1:54" ht="15.75" thickBo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 t="s">
        <v>41</v>
      </c>
      <c r="L11" s="6"/>
      <c r="M11" s="6"/>
      <c r="N11" s="6"/>
      <c r="O11" s="6"/>
      <c r="P11" s="6"/>
      <c r="Q11" s="6"/>
    </row>
    <row r="12" spans="1:54" ht="30" x14ac:dyDescent="0.25">
      <c r="A12" s="13" t="s">
        <v>63</v>
      </c>
      <c r="B12" s="13" t="s">
        <v>0</v>
      </c>
      <c r="C12" s="13" t="s">
        <v>26</v>
      </c>
      <c r="D12" s="14" t="s">
        <v>34</v>
      </c>
      <c r="E12" s="14" t="s">
        <v>35</v>
      </c>
      <c r="F12" s="14" t="s">
        <v>32</v>
      </c>
      <c r="G12" s="6"/>
      <c r="H12" s="66" t="s">
        <v>43</v>
      </c>
      <c r="I12" s="67"/>
      <c r="J12" s="67"/>
      <c r="K12" s="37">
        <f ca="1">DATEDIF(D6,K1,"m")</f>
        <v>57</v>
      </c>
      <c r="L12" s="6"/>
      <c r="M12" s="6"/>
      <c r="N12" s="6"/>
      <c r="O12" s="6"/>
      <c r="P12" s="6"/>
      <c r="Q12" s="6"/>
    </row>
    <row r="13" spans="1:54" ht="18.75" x14ac:dyDescent="0.25">
      <c r="A13" s="7" t="s">
        <v>14</v>
      </c>
      <c r="B13" s="85"/>
      <c r="C13" s="85"/>
      <c r="D13" s="8">
        <v>24</v>
      </c>
      <c r="E13" s="8">
        <f>DATEDIF(B13,C13,"m")</f>
        <v>0</v>
      </c>
      <c r="F13" s="8" t="str">
        <f t="shared" ref="F13:F16" si="0">IF(E13-D13&gt;0,E13-D13,"")</f>
        <v/>
      </c>
      <c r="G13" s="6"/>
      <c r="H13" s="70" t="s">
        <v>44</v>
      </c>
      <c r="I13" s="71"/>
      <c r="J13" s="71"/>
      <c r="K13" s="38">
        <f>VLOOKUP(C5,O:R,4,FALSE)</f>
        <v>24</v>
      </c>
      <c r="L13" s="6"/>
      <c r="M13" s="6"/>
      <c r="N13" s="6"/>
      <c r="O13" s="6"/>
      <c r="P13" s="6"/>
      <c r="Q13" s="6"/>
    </row>
    <row r="14" spans="1:54" ht="19.5" thickBot="1" x14ac:dyDescent="0.3">
      <c r="A14" s="7" t="s">
        <v>13</v>
      </c>
      <c r="B14" s="85"/>
      <c r="C14" s="85"/>
      <c r="D14" s="8">
        <v>24</v>
      </c>
      <c r="E14" s="8">
        <f t="shared" ref="E14:E40" si="1">DATEDIF(B14,C14,"m")</f>
        <v>0</v>
      </c>
      <c r="F14" s="8" t="str">
        <f t="shared" si="0"/>
        <v/>
      </c>
      <c r="G14" s="6"/>
      <c r="H14" s="72" t="s">
        <v>45</v>
      </c>
      <c r="I14" s="73"/>
      <c r="J14" s="73"/>
      <c r="K14" s="39" t="str">
        <f ca="1">IF(K12&gt;K13,"OUI","NON")</f>
        <v>OUI</v>
      </c>
      <c r="L14" s="6"/>
      <c r="M14" s="6"/>
      <c r="N14" s="6"/>
      <c r="O14" s="20"/>
      <c r="P14" s="20"/>
      <c r="Q14" s="20"/>
      <c r="R14" s="18"/>
      <c r="S14" s="22"/>
      <c r="T14" s="23">
        <v>0</v>
      </c>
      <c r="U14" s="23">
        <v>1</v>
      </c>
      <c r="V14" s="23">
        <v>2</v>
      </c>
      <c r="W14" s="23">
        <v>3</v>
      </c>
      <c r="X14" s="23">
        <v>4</v>
      </c>
      <c r="Y14" s="23">
        <v>5</v>
      </c>
      <c r="Z14" s="23">
        <v>6</v>
      </c>
      <c r="AA14" s="23">
        <v>7</v>
      </c>
      <c r="AB14" s="23">
        <v>8</v>
      </c>
      <c r="AC14" s="23">
        <v>9</v>
      </c>
      <c r="AD14" s="23">
        <v>10</v>
      </c>
      <c r="AE14" s="23">
        <v>11</v>
      </c>
      <c r="AF14" s="23">
        <v>12</v>
      </c>
      <c r="AG14" s="23">
        <v>13</v>
      </c>
      <c r="AH14" s="23">
        <v>14</v>
      </c>
      <c r="AI14" s="23">
        <v>15</v>
      </c>
      <c r="AJ14" s="23">
        <v>16</v>
      </c>
      <c r="AK14" s="23">
        <v>17</v>
      </c>
      <c r="AL14" s="23">
        <v>18</v>
      </c>
      <c r="AM14" s="23">
        <v>19</v>
      </c>
      <c r="AN14" s="23">
        <v>20</v>
      </c>
      <c r="AO14" s="23">
        <v>21</v>
      </c>
      <c r="AP14" s="23">
        <v>22</v>
      </c>
      <c r="AQ14" s="23">
        <v>23</v>
      </c>
      <c r="AR14" s="23">
        <v>24</v>
      </c>
      <c r="AS14" s="23">
        <v>25</v>
      </c>
      <c r="AT14" s="23">
        <v>26</v>
      </c>
      <c r="AU14" s="23">
        <v>27</v>
      </c>
      <c r="AV14" s="23">
        <v>28</v>
      </c>
      <c r="AW14" s="23">
        <v>29</v>
      </c>
      <c r="AX14" s="23">
        <v>30</v>
      </c>
      <c r="AY14" s="23">
        <v>31</v>
      </c>
      <c r="AZ14" s="23">
        <v>32</v>
      </c>
      <c r="BA14" s="23">
        <v>33</v>
      </c>
      <c r="BB14" s="23">
        <v>34</v>
      </c>
    </row>
    <row r="15" spans="1:54" x14ac:dyDescent="0.25">
      <c r="A15" s="7" t="s">
        <v>12</v>
      </c>
      <c r="B15" s="85"/>
      <c r="C15" s="85"/>
      <c r="D15" s="8">
        <v>24</v>
      </c>
      <c r="E15" s="8">
        <f t="shared" si="1"/>
        <v>0</v>
      </c>
      <c r="F15" s="8" t="str">
        <f t="shared" si="0"/>
        <v/>
      </c>
      <c r="G15" s="6"/>
      <c r="N15" s="6"/>
      <c r="O15" s="20" t="s">
        <v>14</v>
      </c>
      <c r="P15" s="20" t="e">
        <f>#REF!/2</f>
        <v>#REF!</v>
      </c>
      <c r="Q15" s="21" t="e">
        <f>ROUNDDOWN(P15,0)</f>
        <v>#REF!</v>
      </c>
      <c r="R15" s="18">
        <v>24</v>
      </c>
      <c r="S15" s="23" t="s">
        <v>14</v>
      </c>
      <c r="T15" s="22" t="s">
        <v>14</v>
      </c>
      <c r="U15" s="22" t="s">
        <v>14</v>
      </c>
      <c r="V15" s="22" t="s">
        <v>13</v>
      </c>
      <c r="W15" s="22" t="s">
        <v>13</v>
      </c>
      <c r="X15" s="22" t="s">
        <v>12</v>
      </c>
      <c r="Y15" s="22" t="s">
        <v>12</v>
      </c>
      <c r="Z15" s="22" t="s">
        <v>11</v>
      </c>
      <c r="AA15" s="22" t="s">
        <v>11</v>
      </c>
      <c r="AB15" s="22" t="s">
        <v>10</v>
      </c>
      <c r="AC15" s="22" t="s">
        <v>10</v>
      </c>
      <c r="AD15" s="22" t="s">
        <v>9</v>
      </c>
      <c r="AE15" s="22" t="s">
        <v>9</v>
      </c>
      <c r="AF15" s="22" t="s">
        <v>8</v>
      </c>
      <c r="AG15" s="22" t="s">
        <v>8</v>
      </c>
      <c r="AH15" s="22" t="s">
        <v>8</v>
      </c>
      <c r="AI15" s="22" t="s">
        <v>7</v>
      </c>
      <c r="AJ15" s="22" t="s">
        <v>7</v>
      </c>
      <c r="AK15" s="22" t="s">
        <v>7</v>
      </c>
      <c r="AL15" s="22" t="s">
        <v>5</v>
      </c>
      <c r="AM15" s="22" t="s">
        <v>5</v>
      </c>
      <c r="AN15" s="22" t="s">
        <v>5</v>
      </c>
      <c r="AO15" s="22" t="s">
        <v>4</v>
      </c>
      <c r="AP15" s="22" t="s">
        <v>4</v>
      </c>
      <c r="AQ15" s="22" t="s">
        <v>4</v>
      </c>
      <c r="AR15" s="22" t="s">
        <v>6</v>
      </c>
      <c r="AS15" s="22" t="s">
        <v>6</v>
      </c>
      <c r="AT15" s="22" t="s">
        <v>6</v>
      </c>
      <c r="AU15" s="22" t="s">
        <v>6</v>
      </c>
      <c r="AV15" s="22" t="s">
        <v>1</v>
      </c>
      <c r="AW15" s="22" t="s">
        <v>1</v>
      </c>
      <c r="AX15" s="22" t="s">
        <v>1</v>
      </c>
      <c r="AY15" s="22" t="s">
        <v>1</v>
      </c>
      <c r="AZ15" s="22" t="s">
        <v>2</v>
      </c>
      <c r="BA15" s="22" t="s">
        <v>2</v>
      </c>
      <c r="BB15" s="22" t="s">
        <v>2</v>
      </c>
    </row>
    <row r="16" spans="1:54" ht="15.75" thickBot="1" x14ac:dyDescent="0.3">
      <c r="A16" s="7" t="s">
        <v>11</v>
      </c>
      <c r="B16" s="85"/>
      <c r="C16" s="85"/>
      <c r="D16" s="8">
        <v>24</v>
      </c>
      <c r="E16" s="8">
        <f t="shared" si="1"/>
        <v>0</v>
      </c>
      <c r="F16" s="8" t="str">
        <f t="shared" si="0"/>
        <v/>
      </c>
      <c r="G16" s="6"/>
      <c r="N16" s="6"/>
      <c r="O16" s="20" t="s">
        <v>13</v>
      </c>
      <c r="P16" s="20" t="e">
        <f>#REF!/2</f>
        <v>#REF!</v>
      </c>
      <c r="Q16" s="21" t="e">
        <f t="shared" ref="Q16:Q37" si="2">ROUNDDOWN(P16,0)</f>
        <v>#REF!</v>
      </c>
      <c r="R16" s="18">
        <v>24</v>
      </c>
      <c r="S16" s="23" t="s">
        <v>13</v>
      </c>
      <c r="T16" s="22" t="s">
        <v>13</v>
      </c>
      <c r="U16" s="22" t="s">
        <v>13</v>
      </c>
      <c r="V16" s="22" t="s">
        <v>12</v>
      </c>
      <c r="W16" s="22" t="s">
        <v>12</v>
      </c>
      <c r="X16" s="22" t="s">
        <v>11</v>
      </c>
      <c r="Y16" s="22" t="s">
        <v>11</v>
      </c>
      <c r="Z16" s="22" t="s">
        <v>10</v>
      </c>
      <c r="AA16" s="22" t="s">
        <v>10</v>
      </c>
      <c r="AB16" s="22" t="s">
        <v>9</v>
      </c>
      <c r="AC16" s="22" t="s">
        <v>9</v>
      </c>
      <c r="AD16" s="22" t="s">
        <v>8</v>
      </c>
      <c r="AE16" s="22" t="s">
        <v>8</v>
      </c>
      <c r="AF16" s="22" t="s">
        <v>8</v>
      </c>
      <c r="AG16" s="22" t="s">
        <v>7</v>
      </c>
      <c r="AH16" s="22" t="s">
        <v>7</v>
      </c>
      <c r="AI16" s="22" t="s">
        <v>7</v>
      </c>
      <c r="AJ16" s="22" t="s">
        <v>5</v>
      </c>
      <c r="AK16" s="22" t="s">
        <v>5</v>
      </c>
      <c r="AL16" s="22" t="s">
        <v>5</v>
      </c>
      <c r="AM16" s="22" t="s">
        <v>4</v>
      </c>
      <c r="AN16" s="22" t="s">
        <v>4</v>
      </c>
      <c r="AO16" s="22" t="s">
        <v>4</v>
      </c>
      <c r="AP16" s="22" t="s">
        <v>6</v>
      </c>
      <c r="AQ16" s="22" t="s">
        <v>6</v>
      </c>
      <c r="AR16" s="22" t="s">
        <v>6</v>
      </c>
      <c r="AS16" s="22" t="s">
        <v>6</v>
      </c>
      <c r="AT16" s="22" t="s">
        <v>1</v>
      </c>
      <c r="AU16" s="22" t="s">
        <v>1</v>
      </c>
      <c r="AV16" s="22" t="s">
        <v>1</v>
      </c>
      <c r="AW16" s="22" t="s">
        <v>1</v>
      </c>
      <c r="AX16" s="22" t="s">
        <v>2</v>
      </c>
      <c r="AY16" s="22" t="s">
        <v>2</v>
      </c>
      <c r="AZ16" s="22" t="s">
        <v>2</v>
      </c>
      <c r="BA16" s="22" t="s">
        <v>2</v>
      </c>
      <c r="BB16" s="22" t="s">
        <v>3</v>
      </c>
    </row>
    <row r="17" spans="1:54" x14ac:dyDescent="0.25">
      <c r="A17" s="7" t="s">
        <v>10</v>
      </c>
      <c r="B17" s="85">
        <v>33878</v>
      </c>
      <c r="C17" s="85">
        <v>34151</v>
      </c>
      <c r="D17" s="8">
        <v>24</v>
      </c>
      <c r="E17" s="8">
        <f t="shared" si="1"/>
        <v>9</v>
      </c>
      <c r="F17" s="8" t="str">
        <f>IF(E17-D17&gt;0,E17-D17,"")</f>
        <v/>
      </c>
      <c r="G17" s="6"/>
      <c r="H17" s="40"/>
      <c r="I17" s="41"/>
      <c r="J17" s="41"/>
      <c r="K17" s="42" t="s">
        <v>36</v>
      </c>
      <c r="N17" s="6"/>
      <c r="O17" s="20" t="s">
        <v>12</v>
      </c>
      <c r="P17" s="20" t="e">
        <f>#REF!/2</f>
        <v>#REF!</v>
      </c>
      <c r="Q17" s="21" t="e">
        <f t="shared" si="2"/>
        <v>#REF!</v>
      </c>
      <c r="R17" s="18">
        <v>24</v>
      </c>
      <c r="S17" s="23" t="s">
        <v>12</v>
      </c>
      <c r="T17" s="22" t="s">
        <v>12</v>
      </c>
      <c r="U17" s="22" t="s">
        <v>12</v>
      </c>
      <c r="V17" s="22" t="s">
        <v>11</v>
      </c>
      <c r="W17" s="22" t="s">
        <v>11</v>
      </c>
      <c r="X17" s="22" t="s">
        <v>10</v>
      </c>
      <c r="Y17" s="22" t="s">
        <v>10</v>
      </c>
      <c r="Z17" s="22" t="s">
        <v>9</v>
      </c>
      <c r="AA17" s="22" t="s">
        <v>9</v>
      </c>
      <c r="AB17" s="22" t="s">
        <v>8</v>
      </c>
      <c r="AC17" s="22" t="s">
        <v>8</v>
      </c>
      <c r="AD17" s="22" t="s">
        <v>8</v>
      </c>
      <c r="AE17" s="22" t="s">
        <v>7</v>
      </c>
      <c r="AF17" s="22" t="s">
        <v>7</v>
      </c>
      <c r="AG17" s="22" t="s">
        <v>7</v>
      </c>
      <c r="AH17" s="22" t="s">
        <v>5</v>
      </c>
      <c r="AI17" s="22" t="s">
        <v>5</v>
      </c>
      <c r="AJ17" s="22" t="s">
        <v>5</v>
      </c>
      <c r="AK17" s="22" t="s">
        <v>4</v>
      </c>
      <c r="AL17" s="22" t="s">
        <v>4</v>
      </c>
      <c r="AM17" s="22" t="s">
        <v>4</v>
      </c>
      <c r="AN17" s="22" t="s">
        <v>6</v>
      </c>
      <c r="AO17" s="22" t="s">
        <v>6</v>
      </c>
      <c r="AP17" s="22" t="s">
        <v>6</v>
      </c>
      <c r="AQ17" s="22" t="s">
        <v>6</v>
      </c>
      <c r="AR17" s="22" t="s">
        <v>1</v>
      </c>
      <c r="AS17" s="22" t="s">
        <v>1</v>
      </c>
      <c r="AT17" s="22" t="s">
        <v>1</v>
      </c>
      <c r="AU17" s="22" t="s">
        <v>1</v>
      </c>
      <c r="AV17" s="22" t="s">
        <v>2</v>
      </c>
      <c r="AW17" s="22" t="s">
        <v>2</v>
      </c>
      <c r="AX17" s="22" t="s">
        <v>2</v>
      </c>
      <c r="AY17" s="22" t="s">
        <v>2</v>
      </c>
      <c r="AZ17" s="22" t="s">
        <v>3</v>
      </c>
      <c r="BA17" s="22" t="s">
        <v>3</v>
      </c>
      <c r="BB17" s="22" t="s">
        <v>3</v>
      </c>
    </row>
    <row r="18" spans="1:54" ht="18.75" x14ac:dyDescent="0.25">
      <c r="A18" s="7" t="s">
        <v>9</v>
      </c>
      <c r="B18" s="85"/>
      <c r="C18" s="85"/>
      <c r="D18" s="8">
        <v>24</v>
      </c>
      <c r="E18" s="8">
        <f t="shared" si="1"/>
        <v>0</v>
      </c>
      <c r="F18" s="8" t="str">
        <f t="shared" ref="F18:F40" si="3">IF(E18-D18&gt;0,E18-D18,"")</f>
        <v/>
      </c>
      <c r="G18" s="6"/>
      <c r="H18" s="54" t="s">
        <v>42</v>
      </c>
      <c r="I18" s="55"/>
      <c r="J18" s="55"/>
      <c r="K18" s="49">
        <f>F42</f>
        <v>73</v>
      </c>
      <c r="L18" s="6"/>
      <c r="N18" s="6"/>
      <c r="O18" s="20" t="s">
        <v>11</v>
      </c>
      <c r="P18" s="20" t="e">
        <f>#REF!/2</f>
        <v>#REF!</v>
      </c>
      <c r="Q18" s="21" t="e">
        <f t="shared" si="2"/>
        <v>#REF!</v>
      </c>
      <c r="R18" s="18">
        <v>24</v>
      </c>
      <c r="S18" s="23" t="s">
        <v>11</v>
      </c>
      <c r="T18" s="22" t="s">
        <v>11</v>
      </c>
      <c r="U18" s="22" t="s">
        <v>11</v>
      </c>
      <c r="V18" s="22" t="s">
        <v>10</v>
      </c>
      <c r="W18" s="22" t="s">
        <v>10</v>
      </c>
      <c r="X18" s="22" t="s">
        <v>9</v>
      </c>
      <c r="Y18" s="22" t="s">
        <v>9</v>
      </c>
      <c r="Z18" s="22" t="s">
        <v>8</v>
      </c>
      <c r="AA18" s="22" t="s">
        <v>8</v>
      </c>
      <c r="AB18" s="22" t="s">
        <v>8</v>
      </c>
      <c r="AC18" s="22" t="s">
        <v>7</v>
      </c>
      <c r="AD18" s="22" t="s">
        <v>7</v>
      </c>
      <c r="AE18" s="22" t="s">
        <v>7</v>
      </c>
      <c r="AF18" s="22" t="s">
        <v>5</v>
      </c>
      <c r="AG18" s="22" t="s">
        <v>5</v>
      </c>
      <c r="AH18" s="22" t="s">
        <v>5</v>
      </c>
      <c r="AI18" s="22" t="s">
        <v>4</v>
      </c>
      <c r="AJ18" s="22" t="s">
        <v>4</v>
      </c>
      <c r="AK18" s="22" t="s">
        <v>4</v>
      </c>
      <c r="AL18" s="22" t="s">
        <v>6</v>
      </c>
      <c r="AM18" s="22" t="s">
        <v>6</v>
      </c>
      <c r="AN18" s="22" t="s">
        <v>6</v>
      </c>
      <c r="AO18" s="22" t="s">
        <v>6</v>
      </c>
      <c r="AP18" s="22" t="s">
        <v>1</v>
      </c>
      <c r="AQ18" s="22" t="s">
        <v>1</v>
      </c>
      <c r="AR18" s="22" t="s">
        <v>1</v>
      </c>
      <c r="AS18" s="22" t="s">
        <v>1</v>
      </c>
      <c r="AT18" s="22" t="s">
        <v>2</v>
      </c>
      <c r="AU18" s="22" t="s">
        <v>2</v>
      </c>
      <c r="AV18" s="22" t="s">
        <v>2</v>
      </c>
      <c r="AW18" s="22" t="s">
        <v>2</v>
      </c>
      <c r="AX18" s="22" t="s">
        <v>3</v>
      </c>
      <c r="AY18" s="22" t="s">
        <v>3</v>
      </c>
      <c r="AZ18" s="22" t="s">
        <v>3</v>
      </c>
      <c r="BA18" s="22" t="s">
        <v>3</v>
      </c>
      <c r="BB18" s="22" t="s">
        <v>15</v>
      </c>
    </row>
    <row r="19" spans="1:54" ht="18.75" x14ac:dyDescent="0.25">
      <c r="A19" s="7" t="s">
        <v>8</v>
      </c>
      <c r="B19" s="85">
        <v>34151</v>
      </c>
      <c r="C19" s="85">
        <v>35612</v>
      </c>
      <c r="D19" s="8">
        <v>36</v>
      </c>
      <c r="E19" s="8">
        <f t="shared" si="1"/>
        <v>48</v>
      </c>
      <c r="F19" s="8">
        <f t="shared" si="3"/>
        <v>12</v>
      </c>
      <c r="G19" s="6"/>
      <c r="H19" s="74" t="s">
        <v>46</v>
      </c>
      <c r="I19" s="75"/>
      <c r="J19" s="75"/>
      <c r="K19" s="38">
        <f ca="1">IF(K12&gt;K13,K12,"")</f>
        <v>57</v>
      </c>
      <c r="L19" s="6"/>
      <c r="M19" s="6"/>
      <c r="N19" s="6"/>
      <c r="O19" s="20" t="s">
        <v>10</v>
      </c>
      <c r="P19" s="20" t="e">
        <f>#REF!/2</f>
        <v>#REF!</v>
      </c>
      <c r="Q19" s="21" t="e">
        <f t="shared" si="2"/>
        <v>#REF!</v>
      </c>
      <c r="R19" s="18">
        <v>24</v>
      </c>
      <c r="S19" s="23" t="s">
        <v>10</v>
      </c>
      <c r="T19" s="22" t="s">
        <v>10</v>
      </c>
      <c r="U19" s="22" t="s">
        <v>10</v>
      </c>
      <c r="V19" s="22" t="s">
        <v>9</v>
      </c>
      <c r="W19" s="22" t="s">
        <v>9</v>
      </c>
      <c r="X19" s="22" t="s">
        <v>8</v>
      </c>
      <c r="Y19" s="22" t="s">
        <v>8</v>
      </c>
      <c r="Z19" s="22" t="s">
        <v>8</v>
      </c>
      <c r="AA19" s="22" t="s">
        <v>7</v>
      </c>
      <c r="AB19" s="22" t="s">
        <v>7</v>
      </c>
      <c r="AC19" s="22" t="s">
        <v>7</v>
      </c>
      <c r="AD19" s="22" t="s">
        <v>5</v>
      </c>
      <c r="AE19" s="22" t="s">
        <v>5</v>
      </c>
      <c r="AF19" s="22" t="s">
        <v>5</v>
      </c>
      <c r="AG19" s="22" t="s">
        <v>4</v>
      </c>
      <c r="AH19" s="22" t="s">
        <v>4</v>
      </c>
      <c r="AI19" s="22" t="s">
        <v>4</v>
      </c>
      <c r="AJ19" s="22" t="s">
        <v>6</v>
      </c>
      <c r="AK19" s="22" t="s">
        <v>6</v>
      </c>
      <c r="AL19" s="22" t="s">
        <v>6</v>
      </c>
      <c r="AM19" s="22" t="s">
        <v>6</v>
      </c>
      <c r="AN19" s="22" t="s">
        <v>1</v>
      </c>
      <c r="AO19" s="22" t="s">
        <v>1</v>
      </c>
      <c r="AP19" s="22" t="s">
        <v>1</v>
      </c>
      <c r="AQ19" s="22" t="s">
        <v>1</v>
      </c>
      <c r="AR19" s="22" t="s">
        <v>2</v>
      </c>
      <c r="AS19" s="22" t="s">
        <v>2</v>
      </c>
      <c r="AT19" s="22" t="s">
        <v>2</v>
      </c>
      <c r="AU19" s="22" t="s">
        <v>2</v>
      </c>
      <c r="AV19" s="22" t="s">
        <v>3</v>
      </c>
      <c r="AW19" s="22" t="s">
        <v>3</v>
      </c>
      <c r="AX19" s="22" t="s">
        <v>3</v>
      </c>
      <c r="AY19" s="22" t="s">
        <v>3</v>
      </c>
      <c r="AZ19" s="22" t="s">
        <v>15</v>
      </c>
      <c r="BA19" s="22" t="s">
        <v>15</v>
      </c>
      <c r="BB19" s="22" t="s">
        <v>15</v>
      </c>
    </row>
    <row r="20" spans="1:54" ht="19.5" thickBot="1" x14ac:dyDescent="0.3">
      <c r="A20" s="7" t="s">
        <v>7</v>
      </c>
      <c r="B20" s="85"/>
      <c r="C20" s="85"/>
      <c r="D20" s="8">
        <v>36</v>
      </c>
      <c r="E20" s="8">
        <f t="shared" si="1"/>
        <v>0</v>
      </c>
      <c r="F20" s="8" t="str">
        <f t="shared" si="3"/>
        <v/>
      </c>
      <c r="G20" s="6"/>
      <c r="H20" s="68" t="s">
        <v>60</v>
      </c>
      <c r="I20" s="69"/>
      <c r="J20" s="69"/>
      <c r="K20" s="44">
        <f>D7</f>
        <v>0</v>
      </c>
      <c r="L20" s="6"/>
      <c r="M20" s="6"/>
      <c r="N20" s="6"/>
      <c r="O20" s="20" t="s">
        <v>9</v>
      </c>
      <c r="P20" s="20" t="e">
        <f>#REF!/2</f>
        <v>#REF!</v>
      </c>
      <c r="Q20" s="21" t="e">
        <f t="shared" si="2"/>
        <v>#REF!</v>
      </c>
      <c r="R20" s="18">
        <v>24</v>
      </c>
      <c r="S20" s="23" t="s">
        <v>9</v>
      </c>
      <c r="T20" s="22" t="s">
        <v>9</v>
      </c>
      <c r="U20" s="22" t="s">
        <v>9</v>
      </c>
      <c r="V20" s="22" t="s">
        <v>8</v>
      </c>
      <c r="W20" s="22" t="s">
        <v>8</v>
      </c>
      <c r="X20" s="22" t="s">
        <v>8</v>
      </c>
      <c r="Y20" s="22" t="s">
        <v>7</v>
      </c>
      <c r="Z20" s="22" t="s">
        <v>7</v>
      </c>
      <c r="AA20" s="22" t="s">
        <v>7</v>
      </c>
      <c r="AB20" s="22" t="s">
        <v>5</v>
      </c>
      <c r="AC20" s="22" t="s">
        <v>5</v>
      </c>
      <c r="AD20" s="22" t="s">
        <v>5</v>
      </c>
      <c r="AE20" s="22" t="s">
        <v>4</v>
      </c>
      <c r="AF20" s="22" t="s">
        <v>4</v>
      </c>
      <c r="AG20" s="22" t="s">
        <v>4</v>
      </c>
      <c r="AH20" s="22" t="s">
        <v>6</v>
      </c>
      <c r="AI20" s="22" t="s">
        <v>6</v>
      </c>
      <c r="AJ20" s="22" t="s">
        <v>6</v>
      </c>
      <c r="AK20" s="22" t="s">
        <v>6</v>
      </c>
      <c r="AL20" s="22" t="s">
        <v>1</v>
      </c>
      <c r="AM20" s="22" t="s">
        <v>1</v>
      </c>
      <c r="AN20" s="22" t="s">
        <v>1</v>
      </c>
      <c r="AO20" s="22" t="s">
        <v>1</v>
      </c>
      <c r="AP20" s="22" t="s">
        <v>2</v>
      </c>
      <c r="AQ20" s="22" t="s">
        <v>2</v>
      </c>
      <c r="AR20" s="22" t="s">
        <v>2</v>
      </c>
      <c r="AS20" s="22" t="s">
        <v>2</v>
      </c>
      <c r="AT20" s="22" t="s">
        <v>3</v>
      </c>
      <c r="AU20" s="22" t="s">
        <v>3</v>
      </c>
      <c r="AV20" s="22" t="s">
        <v>3</v>
      </c>
      <c r="AW20" s="22" t="s">
        <v>3</v>
      </c>
      <c r="AX20" s="22" t="s">
        <v>15</v>
      </c>
      <c r="AY20" s="22" t="s">
        <v>15</v>
      </c>
      <c r="AZ20" s="22" t="s">
        <v>15</v>
      </c>
      <c r="BA20" s="22" t="s">
        <v>15</v>
      </c>
      <c r="BB20" s="22" t="s">
        <v>15</v>
      </c>
    </row>
    <row r="21" spans="1:54" x14ac:dyDescent="0.25">
      <c r="A21" s="7" t="s">
        <v>5</v>
      </c>
      <c r="B21" s="85">
        <v>35612</v>
      </c>
      <c r="C21" s="85">
        <v>37530</v>
      </c>
      <c r="D21" s="8">
        <v>36</v>
      </c>
      <c r="E21" s="8">
        <f t="shared" si="1"/>
        <v>63</v>
      </c>
      <c r="F21" s="8">
        <f t="shared" si="3"/>
        <v>27</v>
      </c>
      <c r="G21" s="6"/>
      <c r="L21" s="6"/>
      <c r="M21" s="6"/>
      <c r="N21" s="6"/>
      <c r="O21" s="20" t="s">
        <v>8</v>
      </c>
      <c r="P21" s="20" t="e">
        <f>#REF!/3</f>
        <v>#REF!</v>
      </c>
      <c r="Q21" s="21" t="e">
        <f t="shared" si="2"/>
        <v>#REF!</v>
      </c>
      <c r="R21" s="18">
        <v>36</v>
      </c>
      <c r="S21" s="23" t="s">
        <v>8</v>
      </c>
      <c r="T21" s="22" t="s">
        <v>8</v>
      </c>
      <c r="U21" s="22" t="s">
        <v>8</v>
      </c>
      <c r="V21" s="22" t="s">
        <v>8</v>
      </c>
      <c r="W21" s="22" t="s">
        <v>7</v>
      </c>
      <c r="X21" s="22" t="s">
        <v>7</v>
      </c>
      <c r="Y21" s="22" t="s">
        <v>7</v>
      </c>
      <c r="Z21" s="22" t="s">
        <v>5</v>
      </c>
      <c r="AA21" s="22" t="s">
        <v>5</v>
      </c>
      <c r="AB21" s="22" t="s">
        <v>5</v>
      </c>
      <c r="AC21" s="22" t="s">
        <v>4</v>
      </c>
      <c r="AD21" s="22" t="s">
        <v>4</v>
      </c>
      <c r="AE21" s="22" t="s">
        <v>4</v>
      </c>
      <c r="AF21" s="22" t="s">
        <v>6</v>
      </c>
      <c r="AG21" s="22" t="s">
        <v>6</v>
      </c>
      <c r="AH21" s="22" t="s">
        <v>6</v>
      </c>
      <c r="AI21" s="22" t="s">
        <v>6</v>
      </c>
      <c r="AJ21" s="22" t="s">
        <v>1</v>
      </c>
      <c r="AK21" s="22" t="s">
        <v>1</v>
      </c>
      <c r="AL21" s="22" t="s">
        <v>1</v>
      </c>
      <c r="AM21" s="22" t="s">
        <v>1</v>
      </c>
      <c r="AN21" s="22" t="s">
        <v>2</v>
      </c>
      <c r="AO21" s="22" t="s">
        <v>2</v>
      </c>
      <c r="AP21" s="22" t="s">
        <v>2</v>
      </c>
      <c r="AQ21" s="22" t="s">
        <v>2</v>
      </c>
      <c r="AR21" s="22" t="s">
        <v>3</v>
      </c>
      <c r="AS21" s="22" t="s">
        <v>3</v>
      </c>
      <c r="AT21" s="22" t="s">
        <v>3</v>
      </c>
      <c r="AU21" s="22" t="s">
        <v>3</v>
      </c>
      <c r="AV21" s="22" t="s">
        <v>15</v>
      </c>
      <c r="AW21" s="22" t="s">
        <v>15</v>
      </c>
      <c r="AX21" s="22" t="s">
        <v>15</v>
      </c>
      <c r="AY21" s="22" t="s">
        <v>15</v>
      </c>
      <c r="AZ21" s="22" t="s">
        <v>15</v>
      </c>
      <c r="BA21" s="22" t="s">
        <v>16</v>
      </c>
      <c r="BB21" s="22" t="s">
        <v>16</v>
      </c>
    </row>
    <row r="22" spans="1:54" x14ac:dyDescent="0.25">
      <c r="A22" s="7" t="s">
        <v>4</v>
      </c>
      <c r="B22" s="85">
        <v>37530</v>
      </c>
      <c r="C22" s="85">
        <v>39479</v>
      </c>
      <c r="D22" s="8">
        <v>36</v>
      </c>
      <c r="E22" s="8">
        <f t="shared" si="1"/>
        <v>64</v>
      </c>
      <c r="F22" s="8">
        <f t="shared" si="3"/>
        <v>28</v>
      </c>
      <c r="G22" s="6"/>
      <c r="H22" s="6"/>
      <c r="I22" s="6"/>
      <c r="J22" s="6"/>
      <c r="L22" s="6"/>
      <c r="M22" s="6"/>
      <c r="N22" s="6"/>
      <c r="O22" s="20" t="s">
        <v>7</v>
      </c>
      <c r="P22" s="20" t="e">
        <f>#REF!/3</f>
        <v>#REF!</v>
      </c>
      <c r="Q22" s="21" t="e">
        <f t="shared" si="2"/>
        <v>#REF!</v>
      </c>
      <c r="R22" s="18">
        <v>36</v>
      </c>
      <c r="S22" s="23" t="s">
        <v>7</v>
      </c>
      <c r="T22" s="22" t="s">
        <v>7</v>
      </c>
      <c r="U22" s="22" t="s">
        <v>7</v>
      </c>
      <c r="V22" s="22" t="s">
        <v>7</v>
      </c>
      <c r="W22" s="22" t="s">
        <v>5</v>
      </c>
      <c r="X22" s="22" t="s">
        <v>5</v>
      </c>
      <c r="Y22" s="22" t="s">
        <v>5</v>
      </c>
      <c r="Z22" s="22" t="s">
        <v>4</v>
      </c>
      <c r="AA22" s="22" t="s">
        <v>4</v>
      </c>
      <c r="AB22" s="22" t="s">
        <v>4</v>
      </c>
      <c r="AC22" s="22" t="s">
        <v>6</v>
      </c>
      <c r="AD22" s="22" t="s">
        <v>6</v>
      </c>
      <c r="AE22" s="22" t="s">
        <v>6</v>
      </c>
      <c r="AF22" s="22" t="s">
        <v>6</v>
      </c>
      <c r="AG22" s="22" t="s">
        <v>1</v>
      </c>
      <c r="AH22" s="22" t="s">
        <v>1</v>
      </c>
      <c r="AI22" s="22" t="s">
        <v>1</v>
      </c>
      <c r="AJ22" s="22" t="s">
        <v>1</v>
      </c>
      <c r="AK22" s="22" t="s">
        <v>2</v>
      </c>
      <c r="AL22" s="22" t="s">
        <v>2</v>
      </c>
      <c r="AM22" s="22" t="s">
        <v>2</v>
      </c>
      <c r="AN22" s="22" t="s">
        <v>2</v>
      </c>
      <c r="AO22" s="22" t="s">
        <v>3</v>
      </c>
      <c r="AP22" s="22" t="s">
        <v>3</v>
      </c>
      <c r="AQ22" s="22" t="s">
        <v>3</v>
      </c>
      <c r="AR22" s="22" t="s">
        <v>3</v>
      </c>
      <c r="AS22" s="22" t="s">
        <v>15</v>
      </c>
      <c r="AT22" s="22" t="s">
        <v>15</v>
      </c>
      <c r="AU22" s="22" t="s">
        <v>15</v>
      </c>
      <c r="AV22" s="22" t="s">
        <v>15</v>
      </c>
      <c r="AW22" s="22" t="s">
        <v>15</v>
      </c>
      <c r="AX22" s="22" t="s">
        <v>16</v>
      </c>
      <c r="AY22" s="22" t="s">
        <v>16</v>
      </c>
      <c r="AZ22" s="22" t="s">
        <v>16</v>
      </c>
      <c r="BA22" s="22" t="s">
        <v>16</v>
      </c>
      <c r="BB22" s="22" t="s">
        <v>16</v>
      </c>
    </row>
    <row r="23" spans="1:54" x14ac:dyDescent="0.25">
      <c r="A23" s="7" t="s">
        <v>6</v>
      </c>
      <c r="B23" s="85"/>
      <c r="C23" s="85"/>
      <c r="D23" s="8">
        <v>48</v>
      </c>
      <c r="E23" s="8">
        <f t="shared" si="1"/>
        <v>0</v>
      </c>
      <c r="F23" s="8" t="str">
        <f t="shared" si="3"/>
        <v/>
      </c>
      <c r="G23" s="6"/>
      <c r="K23" s="1" t="s">
        <v>36</v>
      </c>
      <c r="L23" s="6" t="s">
        <v>33</v>
      </c>
      <c r="M23" s="33" t="s">
        <v>39</v>
      </c>
      <c r="N23" s="33"/>
      <c r="O23" s="20" t="s">
        <v>5</v>
      </c>
      <c r="P23" s="20" t="e">
        <f>#REF!/3</f>
        <v>#REF!</v>
      </c>
      <c r="Q23" s="21" t="e">
        <f t="shared" si="2"/>
        <v>#REF!</v>
      </c>
      <c r="R23" s="18">
        <v>36</v>
      </c>
      <c r="S23" s="23" t="s">
        <v>5</v>
      </c>
      <c r="T23" s="22" t="s">
        <v>5</v>
      </c>
      <c r="U23" s="22" t="s">
        <v>5</v>
      </c>
      <c r="V23" s="22" t="s">
        <v>5</v>
      </c>
      <c r="W23" s="22" t="s">
        <v>4</v>
      </c>
      <c r="X23" s="22" t="s">
        <v>4</v>
      </c>
      <c r="Y23" s="22" t="s">
        <v>4</v>
      </c>
      <c r="Z23" s="22" t="s">
        <v>6</v>
      </c>
      <c r="AA23" s="22" t="s">
        <v>6</v>
      </c>
      <c r="AB23" s="22" t="s">
        <v>6</v>
      </c>
      <c r="AC23" s="22" t="s">
        <v>6</v>
      </c>
      <c r="AD23" s="22" t="s">
        <v>1</v>
      </c>
      <c r="AE23" s="22" t="s">
        <v>1</v>
      </c>
      <c r="AF23" s="22" t="s">
        <v>1</v>
      </c>
      <c r="AG23" s="22" t="s">
        <v>1</v>
      </c>
      <c r="AH23" s="22" t="s">
        <v>2</v>
      </c>
      <c r="AI23" s="22" t="s">
        <v>2</v>
      </c>
      <c r="AJ23" s="22" t="s">
        <v>2</v>
      </c>
      <c r="AK23" s="22" t="s">
        <v>2</v>
      </c>
      <c r="AL23" s="22" t="s">
        <v>3</v>
      </c>
      <c r="AM23" s="22" t="s">
        <v>3</v>
      </c>
      <c r="AN23" s="22" t="s">
        <v>3</v>
      </c>
      <c r="AO23" s="22" t="s">
        <v>3</v>
      </c>
      <c r="AP23" s="22" t="s">
        <v>15</v>
      </c>
      <c r="AQ23" s="22" t="s">
        <v>15</v>
      </c>
      <c r="AR23" s="22" t="s">
        <v>15</v>
      </c>
      <c r="AS23" s="22" t="s">
        <v>15</v>
      </c>
      <c r="AT23" s="22" t="s">
        <v>15</v>
      </c>
      <c r="AU23" s="22" t="s">
        <v>16</v>
      </c>
      <c r="AV23" s="22" t="s">
        <v>16</v>
      </c>
      <c r="AW23" s="22" t="s">
        <v>16</v>
      </c>
      <c r="AX23" s="22" t="s">
        <v>16</v>
      </c>
      <c r="AY23" s="22" t="s">
        <v>16</v>
      </c>
      <c r="AZ23" s="22" t="s">
        <v>17</v>
      </c>
      <c r="BA23" s="22" t="s">
        <v>17</v>
      </c>
      <c r="BB23" s="22" t="s">
        <v>17</v>
      </c>
    </row>
    <row r="24" spans="1:54" ht="21" x14ac:dyDescent="0.25">
      <c r="A24" s="7" t="s">
        <v>1</v>
      </c>
      <c r="B24" s="85">
        <v>39479</v>
      </c>
      <c r="C24" s="85">
        <v>41122</v>
      </c>
      <c r="D24" s="8">
        <v>48</v>
      </c>
      <c r="E24" s="8">
        <f t="shared" si="1"/>
        <v>54</v>
      </c>
      <c r="F24" s="8">
        <f t="shared" si="3"/>
        <v>6</v>
      </c>
      <c r="G24" s="6"/>
      <c r="H24" s="64" t="s">
        <v>47</v>
      </c>
      <c r="I24" s="64"/>
      <c r="J24" s="64"/>
      <c r="K24" s="50">
        <f ca="1">SUM(K18:K19)-K20</f>
        <v>130</v>
      </c>
      <c r="L24" s="29">
        <f ca="1">K24/12</f>
        <v>10.833333333333334</v>
      </c>
      <c r="M24" s="34">
        <f ca="1">ROUNDDOWN(L24,0)</f>
        <v>10</v>
      </c>
      <c r="N24" s="15"/>
      <c r="O24" s="20" t="s">
        <v>4</v>
      </c>
      <c r="P24" s="20" t="e">
        <f>#REF!/3</f>
        <v>#REF!</v>
      </c>
      <c r="Q24" s="21" t="e">
        <f t="shared" si="2"/>
        <v>#REF!</v>
      </c>
      <c r="R24" s="18">
        <v>36</v>
      </c>
      <c r="S24" s="23" t="s">
        <v>4</v>
      </c>
      <c r="T24" s="22" t="s">
        <v>4</v>
      </c>
      <c r="U24" s="22" t="s">
        <v>4</v>
      </c>
      <c r="V24" s="22" t="s">
        <v>4</v>
      </c>
      <c r="W24" s="22" t="s">
        <v>6</v>
      </c>
      <c r="X24" s="22" t="s">
        <v>6</v>
      </c>
      <c r="Y24" s="22" t="s">
        <v>6</v>
      </c>
      <c r="Z24" s="22" t="s">
        <v>6</v>
      </c>
      <c r="AA24" s="22" t="s">
        <v>1</v>
      </c>
      <c r="AB24" s="22" t="s">
        <v>1</v>
      </c>
      <c r="AC24" s="22" t="s">
        <v>1</v>
      </c>
      <c r="AD24" s="22" t="s">
        <v>1</v>
      </c>
      <c r="AE24" s="22" t="s">
        <v>2</v>
      </c>
      <c r="AF24" s="22" t="s">
        <v>2</v>
      </c>
      <c r="AG24" s="22" t="s">
        <v>2</v>
      </c>
      <c r="AH24" s="22" t="s">
        <v>2</v>
      </c>
      <c r="AI24" s="22" t="s">
        <v>3</v>
      </c>
      <c r="AJ24" s="22" t="s">
        <v>3</v>
      </c>
      <c r="AK24" s="22" t="s">
        <v>3</v>
      </c>
      <c r="AL24" s="22" t="s">
        <v>3</v>
      </c>
      <c r="AM24" s="22" t="s">
        <v>15</v>
      </c>
      <c r="AN24" s="22" t="s">
        <v>15</v>
      </c>
      <c r="AO24" s="22" t="s">
        <v>15</v>
      </c>
      <c r="AP24" s="22" t="s">
        <v>15</v>
      </c>
      <c r="AQ24" s="22" t="s">
        <v>15</v>
      </c>
      <c r="AR24" s="22" t="s">
        <v>16</v>
      </c>
      <c r="AS24" s="22" t="s">
        <v>16</v>
      </c>
      <c r="AT24" s="22" t="s">
        <v>16</v>
      </c>
      <c r="AU24" s="22" t="s">
        <v>16</v>
      </c>
      <c r="AV24" s="22" t="s">
        <v>16</v>
      </c>
      <c r="AW24" s="22" t="s">
        <v>17</v>
      </c>
      <c r="AX24" s="22" t="s">
        <v>17</v>
      </c>
      <c r="AY24" s="22" t="s">
        <v>17</v>
      </c>
      <c r="AZ24" s="22" t="s">
        <v>17</v>
      </c>
      <c r="BA24" s="22" t="s">
        <v>17</v>
      </c>
      <c r="BB24" s="22" t="s">
        <v>18</v>
      </c>
    </row>
    <row r="25" spans="1:54" x14ac:dyDescent="0.25">
      <c r="A25" s="7" t="s">
        <v>2</v>
      </c>
      <c r="B25" s="85"/>
      <c r="C25" s="85"/>
      <c r="D25" s="8">
        <v>48</v>
      </c>
      <c r="E25" s="8">
        <f t="shared" si="1"/>
        <v>0</v>
      </c>
      <c r="F25" s="8" t="str">
        <f t="shared" si="3"/>
        <v/>
      </c>
      <c r="G25" s="6"/>
      <c r="L25" s="6"/>
      <c r="M25" s="15"/>
      <c r="N25" s="15"/>
      <c r="O25" s="20" t="s">
        <v>6</v>
      </c>
      <c r="P25" s="20" t="e">
        <f>#REF!/4</f>
        <v>#REF!</v>
      </c>
      <c r="Q25" s="21" t="e">
        <f t="shared" si="2"/>
        <v>#REF!</v>
      </c>
      <c r="R25" s="18">
        <v>48</v>
      </c>
      <c r="S25" s="23" t="s">
        <v>6</v>
      </c>
      <c r="T25" s="22" t="s">
        <v>6</v>
      </c>
      <c r="U25" s="22" t="s">
        <v>6</v>
      </c>
      <c r="V25" s="22" t="s">
        <v>6</v>
      </c>
      <c r="W25" s="22" t="s">
        <v>6</v>
      </c>
      <c r="X25" s="22" t="s">
        <v>1</v>
      </c>
      <c r="Y25" s="22" t="s">
        <v>1</v>
      </c>
      <c r="Z25" s="22" t="s">
        <v>1</v>
      </c>
      <c r="AA25" s="22" t="s">
        <v>1</v>
      </c>
      <c r="AB25" s="22" t="s">
        <v>2</v>
      </c>
      <c r="AC25" s="22" t="s">
        <v>2</v>
      </c>
      <c r="AD25" s="22" t="s">
        <v>2</v>
      </c>
      <c r="AE25" s="22" t="s">
        <v>2</v>
      </c>
      <c r="AF25" s="22" t="s">
        <v>3</v>
      </c>
      <c r="AG25" s="22" t="s">
        <v>3</v>
      </c>
      <c r="AH25" s="22" t="s">
        <v>3</v>
      </c>
      <c r="AI25" s="22" t="s">
        <v>3</v>
      </c>
      <c r="AJ25" s="22" t="s">
        <v>15</v>
      </c>
      <c r="AK25" s="22" t="s">
        <v>15</v>
      </c>
      <c r="AL25" s="22" t="s">
        <v>15</v>
      </c>
      <c r="AM25" s="22" t="s">
        <v>15</v>
      </c>
      <c r="AN25" s="22" t="s">
        <v>15</v>
      </c>
      <c r="AO25" s="22" t="s">
        <v>16</v>
      </c>
      <c r="AP25" s="22" t="s">
        <v>16</v>
      </c>
      <c r="AQ25" s="22" t="s">
        <v>16</v>
      </c>
      <c r="AR25" s="22" t="s">
        <v>16</v>
      </c>
      <c r="AS25" s="22" t="s">
        <v>16</v>
      </c>
      <c r="AT25" s="22" t="s">
        <v>17</v>
      </c>
      <c r="AU25" s="22" t="s">
        <v>17</v>
      </c>
      <c r="AV25" s="22" t="s">
        <v>17</v>
      </c>
      <c r="AW25" s="22" t="s">
        <v>17</v>
      </c>
      <c r="AX25" s="22" t="s">
        <v>17</v>
      </c>
      <c r="AY25" s="22" t="s">
        <v>18</v>
      </c>
      <c r="AZ25" s="22" t="s">
        <v>18</v>
      </c>
      <c r="BA25" s="22" t="s">
        <v>18</v>
      </c>
      <c r="BB25" s="22" t="s">
        <v>18</v>
      </c>
    </row>
    <row r="26" spans="1:54" ht="15.75" x14ac:dyDescent="0.25">
      <c r="A26" s="7" t="s">
        <v>3</v>
      </c>
      <c r="B26" s="85"/>
      <c r="C26" s="85"/>
      <c r="D26" s="8">
        <v>48</v>
      </c>
      <c r="E26" s="8">
        <f t="shared" si="1"/>
        <v>0</v>
      </c>
      <c r="F26" s="8" t="str">
        <f t="shared" si="3"/>
        <v/>
      </c>
      <c r="G26" s="6"/>
      <c r="H26" s="26" t="s">
        <v>29</v>
      </c>
      <c r="J26" s="30" t="str">
        <f>C5</f>
        <v>A1</v>
      </c>
      <c r="L26" s="6"/>
      <c r="M26" s="15"/>
      <c r="N26" s="15"/>
      <c r="O26" s="20" t="s">
        <v>1</v>
      </c>
      <c r="P26" s="20" t="e">
        <f>#REF!/4</f>
        <v>#REF!</v>
      </c>
      <c r="Q26" s="21" t="e">
        <f t="shared" si="2"/>
        <v>#REF!</v>
      </c>
      <c r="R26" s="18">
        <v>48</v>
      </c>
      <c r="S26" s="23" t="s">
        <v>1</v>
      </c>
      <c r="T26" s="22" t="s">
        <v>1</v>
      </c>
      <c r="U26" s="22" t="s">
        <v>1</v>
      </c>
      <c r="V26" s="22" t="s">
        <v>1</v>
      </c>
      <c r="W26" s="22" t="s">
        <v>1</v>
      </c>
      <c r="X26" s="22" t="s">
        <v>2</v>
      </c>
      <c r="Y26" s="22" t="s">
        <v>2</v>
      </c>
      <c r="Z26" s="22" t="s">
        <v>2</v>
      </c>
      <c r="AA26" s="22" t="s">
        <v>2</v>
      </c>
      <c r="AB26" s="22" t="s">
        <v>3</v>
      </c>
      <c r="AC26" s="22" t="s">
        <v>3</v>
      </c>
      <c r="AD26" s="22" t="s">
        <v>3</v>
      </c>
      <c r="AE26" s="22" t="s">
        <v>3</v>
      </c>
      <c r="AF26" s="22" t="s">
        <v>15</v>
      </c>
      <c r="AG26" s="22" t="s">
        <v>15</v>
      </c>
      <c r="AH26" s="22" t="s">
        <v>15</v>
      </c>
      <c r="AI26" s="22" t="s">
        <v>15</v>
      </c>
      <c r="AJ26" s="22" t="s">
        <v>15</v>
      </c>
      <c r="AK26" s="22" t="s">
        <v>16</v>
      </c>
      <c r="AL26" s="22" t="s">
        <v>16</v>
      </c>
      <c r="AM26" s="22" t="s">
        <v>16</v>
      </c>
      <c r="AN26" s="22" t="s">
        <v>16</v>
      </c>
      <c r="AO26" s="22" t="s">
        <v>16</v>
      </c>
      <c r="AP26" s="22" t="s">
        <v>17</v>
      </c>
      <c r="AQ26" s="22" t="s">
        <v>17</v>
      </c>
      <c r="AR26" s="22" t="s">
        <v>17</v>
      </c>
      <c r="AS26" s="22" t="s">
        <v>17</v>
      </c>
      <c r="AT26" s="22" t="s">
        <v>17</v>
      </c>
      <c r="AU26" s="22" t="s">
        <v>18</v>
      </c>
      <c r="AV26" s="22" t="s">
        <v>18</v>
      </c>
      <c r="AW26" s="22" t="s">
        <v>18</v>
      </c>
      <c r="AX26" s="22" t="s">
        <v>18</v>
      </c>
      <c r="AY26" s="22" t="s">
        <v>18</v>
      </c>
      <c r="AZ26" s="22" t="s">
        <v>19</v>
      </c>
      <c r="BA26" s="22" t="s">
        <v>19</v>
      </c>
      <c r="BB26" s="22" t="s">
        <v>19</v>
      </c>
    </row>
    <row r="27" spans="1:54" x14ac:dyDescent="0.25">
      <c r="A27" s="7" t="s">
        <v>15</v>
      </c>
      <c r="B27" s="85"/>
      <c r="C27" s="85"/>
      <c r="D27" s="8">
        <v>60</v>
      </c>
      <c r="E27" s="8">
        <f t="shared" si="1"/>
        <v>0</v>
      </c>
      <c r="F27" s="8" t="str">
        <f t="shared" si="3"/>
        <v/>
      </c>
      <c r="G27" s="6"/>
      <c r="M27" s="18"/>
      <c r="N27" s="15"/>
      <c r="O27" s="20" t="s">
        <v>2</v>
      </c>
      <c r="P27" s="20" t="e">
        <f>#REF!/4</f>
        <v>#REF!</v>
      </c>
      <c r="Q27" s="21" t="e">
        <f t="shared" si="2"/>
        <v>#REF!</v>
      </c>
      <c r="R27" s="18">
        <v>48</v>
      </c>
      <c r="S27" s="23" t="s">
        <v>2</v>
      </c>
      <c r="T27" s="22" t="s">
        <v>2</v>
      </c>
      <c r="U27" s="22" t="s">
        <v>2</v>
      </c>
      <c r="V27" s="22" t="s">
        <v>2</v>
      </c>
      <c r="W27" s="22" t="s">
        <v>2</v>
      </c>
      <c r="X27" s="22" t="s">
        <v>3</v>
      </c>
      <c r="Y27" s="22" t="s">
        <v>3</v>
      </c>
      <c r="Z27" s="22" t="s">
        <v>3</v>
      </c>
      <c r="AA27" s="22" t="s">
        <v>3</v>
      </c>
      <c r="AB27" s="22" t="s">
        <v>15</v>
      </c>
      <c r="AC27" s="22" t="s">
        <v>15</v>
      </c>
      <c r="AD27" s="22" t="s">
        <v>15</v>
      </c>
      <c r="AE27" s="22" t="s">
        <v>15</v>
      </c>
      <c r="AF27" s="22" t="s">
        <v>15</v>
      </c>
      <c r="AG27" s="22" t="s">
        <v>16</v>
      </c>
      <c r="AH27" s="22" t="s">
        <v>16</v>
      </c>
      <c r="AI27" s="22" t="s">
        <v>16</v>
      </c>
      <c r="AJ27" s="22" t="s">
        <v>16</v>
      </c>
      <c r="AK27" s="22" t="s">
        <v>16</v>
      </c>
      <c r="AL27" s="22" t="s">
        <v>17</v>
      </c>
      <c r="AM27" s="22" t="s">
        <v>17</v>
      </c>
      <c r="AN27" s="22" t="s">
        <v>17</v>
      </c>
      <c r="AO27" s="22" t="s">
        <v>17</v>
      </c>
      <c r="AP27" s="22" t="s">
        <v>17</v>
      </c>
      <c r="AQ27" s="22" t="s">
        <v>18</v>
      </c>
      <c r="AR27" s="22" t="s">
        <v>18</v>
      </c>
      <c r="AS27" s="22" t="s">
        <v>18</v>
      </c>
      <c r="AT27" s="22" t="s">
        <v>18</v>
      </c>
      <c r="AU27" s="22" t="s">
        <v>18</v>
      </c>
      <c r="AV27" s="22" t="s">
        <v>19</v>
      </c>
      <c r="AW27" s="22" t="s">
        <v>19</v>
      </c>
      <c r="AX27" s="22" t="s">
        <v>19</v>
      </c>
      <c r="AY27" s="22" t="s">
        <v>19</v>
      </c>
      <c r="AZ27" s="22" t="s">
        <v>19</v>
      </c>
      <c r="BA27" s="22" t="s">
        <v>20</v>
      </c>
      <c r="BB27" s="22" t="s">
        <v>20</v>
      </c>
    </row>
    <row r="28" spans="1:54" ht="15.75" x14ac:dyDescent="0.25">
      <c r="A28" s="7" t="s">
        <v>16</v>
      </c>
      <c r="B28" s="85"/>
      <c r="C28" s="85"/>
      <c r="D28" s="8">
        <v>60</v>
      </c>
      <c r="E28" s="8">
        <f t="shared" si="1"/>
        <v>0</v>
      </c>
      <c r="F28" s="8" t="str">
        <f t="shared" si="3"/>
        <v/>
      </c>
      <c r="G28" s="6"/>
      <c r="H28" s="26" t="s">
        <v>56</v>
      </c>
      <c r="I28" s="28"/>
      <c r="J28" s="28"/>
      <c r="K28" s="36" t="str">
        <f ca="1">INDEX(T15:BB42,MATCH(J26,S15:S42,0),MATCH(M24,T14:BB14,0))</f>
        <v>A6</v>
      </c>
      <c r="M28" s="18"/>
      <c r="N28" s="15"/>
      <c r="O28" s="20" t="s">
        <v>3</v>
      </c>
      <c r="P28" s="20" t="e">
        <f>#REF!/4</f>
        <v>#REF!</v>
      </c>
      <c r="Q28" s="21" t="e">
        <f t="shared" si="2"/>
        <v>#REF!</v>
      </c>
      <c r="R28" s="18">
        <v>48</v>
      </c>
      <c r="S28" s="23" t="s">
        <v>3</v>
      </c>
      <c r="T28" s="22" t="s">
        <v>3</v>
      </c>
      <c r="U28" s="22" t="s">
        <v>3</v>
      </c>
      <c r="V28" s="22" t="s">
        <v>3</v>
      </c>
      <c r="W28" s="22" t="s">
        <v>3</v>
      </c>
      <c r="X28" s="22" t="s">
        <v>15</v>
      </c>
      <c r="Y28" s="22" t="s">
        <v>15</v>
      </c>
      <c r="Z28" s="22" t="s">
        <v>15</v>
      </c>
      <c r="AA28" s="22" t="s">
        <v>15</v>
      </c>
      <c r="AB28" s="22" t="s">
        <v>15</v>
      </c>
      <c r="AC28" s="22" t="s">
        <v>16</v>
      </c>
      <c r="AD28" s="22" t="s">
        <v>16</v>
      </c>
      <c r="AE28" s="22" t="s">
        <v>16</v>
      </c>
      <c r="AF28" s="22" t="s">
        <v>16</v>
      </c>
      <c r="AG28" s="22" t="s">
        <v>16</v>
      </c>
      <c r="AH28" s="22" t="s">
        <v>17</v>
      </c>
      <c r="AI28" s="22" t="s">
        <v>17</v>
      </c>
      <c r="AJ28" s="22" t="s">
        <v>17</v>
      </c>
      <c r="AK28" s="22" t="s">
        <v>17</v>
      </c>
      <c r="AL28" s="22" t="s">
        <v>17</v>
      </c>
      <c r="AM28" s="22" t="s">
        <v>18</v>
      </c>
      <c r="AN28" s="22" t="s">
        <v>18</v>
      </c>
      <c r="AO28" s="22" t="s">
        <v>18</v>
      </c>
      <c r="AP28" s="22" t="s">
        <v>18</v>
      </c>
      <c r="AQ28" s="22" t="s">
        <v>18</v>
      </c>
      <c r="AR28" s="22" t="s">
        <v>19</v>
      </c>
      <c r="AS28" s="22" t="s">
        <v>19</v>
      </c>
      <c r="AT28" s="22" t="s">
        <v>19</v>
      </c>
      <c r="AU28" s="22" t="s">
        <v>19</v>
      </c>
      <c r="AV28" s="22" t="s">
        <v>19</v>
      </c>
      <c r="AW28" s="22" t="s">
        <v>20</v>
      </c>
      <c r="AX28" s="22" t="s">
        <v>20</v>
      </c>
      <c r="AY28" s="22" t="s">
        <v>20</v>
      </c>
      <c r="AZ28" s="22" t="s">
        <v>20</v>
      </c>
      <c r="BA28" s="22" t="s">
        <v>20</v>
      </c>
      <c r="BB28" s="22" t="s">
        <v>21</v>
      </c>
    </row>
    <row r="29" spans="1:54" x14ac:dyDescent="0.25">
      <c r="A29" s="7" t="s">
        <v>17</v>
      </c>
      <c r="B29" s="85"/>
      <c r="C29" s="85"/>
      <c r="D29" s="8">
        <v>60</v>
      </c>
      <c r="E29" s="8">
        <f t="shared" si="1"/>
        <v>0</v>
      </c>
      <c r="F29" s="8" t="str">
        <f t="shared" si="3"/>
        <v/>
      </c>
      <c r="G29" s="6"/>
      <c r="H29" s="6"/>
      <c r="I29" s="15"/>
      <c r="J29" s="33" t="s">
        <v>54</v>
      </c>
      <c r="K29" s="33">
        <f ca="1">VLOOKUP(K28,O:R,4,FALSE)</f>
        <v>24</v>
      </c>
      <c r="L29" s="33"/>
      <c r="M29" s="15"/>
      <c r="N29" s="15"/>
      <c r="O29" s="20" t="s">
        <v>15</v>
      </c>
      <c r="P29" s="20" t="e">
        <f>#REF!/5</f>
        <v>#REF!</v>
      </c>
      <c r="Q29" s="21" t="e">
        <f t="shared" si="2"/>
        <v>#REF!</v>
      </c>
      <c r="R29" s="18">
        <v>60</v>
      </c>
      <c r="S29" s="23" t="s">
        <v>15</v>
      </c>
      <c r="T29" s="22" t="s">
        <v>15</v>
      </c>
      <c r="U29" s="22" t="s">
        <v>15</v>
      </c>
      <c r="V29" s="22" t="s">
        <v>15</v>
      </c>
      <c r="W29" s="22" t="s">
        <v>15</v>
      </c>
      <c r="X29" s="22" t="s">
        <v>15</v>
      </c>
      <c r="Y29" s="22" t="s">
        <v>16</v>
      </c>
      <c r="Z29" s="22" t="s">
        <v>16</v>
      </c>
      <c r="AA29" s="22" t="s">
        <v>16</v>
      </c>
      <c r="AB29" s="22" t="s">
        <v>16</v>
      </c>
      <c r="AC29" s="22" t="s">
        <v>16</v>
      </c>
      <c r="AD29" s="22" t="s">
        <v>17</v>
      </c>
      <c r="AE29" s="22" t="s">
        <v>17</v>
      </c>
      <c r="AF29" s="22" t="s">
        <v>17</v>
      </c>
      <c r="AG29" s="22" t="s">
        <v>17</v>
      </c>
      <c r="AH29" s="22" t="s">
        <v>17</v>
      </c>
      <c r="AI29" s="22" t="s">
        <v>18</v>
      </c>
      <c r="AJ29" s="22" t="s">
        <v>18</v>
      </c>
      <c r="AK29" s="22" t="s">
        <v>18</v>
      </c>
      <c r="AL29" s="22" t="s">
        <v>18</v>
      </c>
      <c r="AM29" s="22" t="s">
        <v>18</v>
      </c>
      <c r="AN29" s="22" t="s">
        <v>19</v>
      </c>
      <c r="AO29" s="22" t="s">
        <v>19</v>
      </c>
      <c r="AP29" s="22" t="s">
        <v>19</v>
      </c>
      <c r="AQ29" s="22" t="s">
        <v>19</v>
      </c>
      <c r="AR29" s="22" t="s">
        <v>19</v>
      </c>
      <c r="AS29" s="22" t="s">
        <v>20</v>
      </c>
      <c r="AT29" s="22" t="s">
        <v>20</v>
      </c>
      <c r="AU29" s="22" t="s">
        <v>20</v>
      </c>
      <c r="AV29" s="22" t="s">
        <v>20</v>
      </c>
      <c r="AW29" s="22" t="s">
        <v>20</v>
      </c>
      <c r="AX29" s="22" t="s">
        <v>21</v>
      </c>
      <c r="AY29" s="22" t="s">
        <v>22</v>
      </c>
      <c r="AZ29" s="22" t="s">
        <v>23</v>
      </c>
      <c r="BA29" s="22" t="s">
        <v>24</v>
      </c>
      <c r="BB29" s="22" t="s">
        <v>25</v>
      </c>
    </row>
    <row r="30" spans="1:54" ht="15.75" thickBot="1" x14ac:dyDescent="0.3">
      <c r="A30" s="7" t="s">
        <v>18</v>
      </c>
      <c r="B30" s="85"/>
      <c r="C30" s="85"/>
      <c r="D30" s="8">
        <v>60</v>
      </c>
      <c r="E30" s="8">
        <f t="shared" si="1"/>
        <v>0</v>
      </c>
      <c r="F30" s="8" t="str">
        <f t="shared" si="3"/>
        <v/>
      </c>
      <c r="G30" s="6"/>
      <c r="M30" s="33"/>
      <c r="N30" s="33"/>
      <c r="O30" s="20" t="s">
        <v>16</v>
      </c>
      <c r="P30" s="20" t="e">
        <f>#REF!/5</f>
        <v>#REF!</v>
      </c>
      <c r="Q30" s="21" t="e">
        <f t="shared" si="2"/>
        <v>#REF!</v>
      </c>
      <c r="R30" s="18">
        <v>60</v>
      </c>
      <c r="S30" s="23" t="s">
        <v>16</v>
      </c>
      <c r="T30" s="22" t="s">
        <v>16</v>
      </c>
      <c r="U30" s="22" t="s">
        <v>16</v>
      </c>
      <c r="V30" s="22" t="s">
        <v>16</v>
      </c>
      <c r="W30" s="22" t="s">
        <v>16</v>
      </c>
      <c r="X30" s="22" t="s">
        <v>16</v>
      </c>
      <c r="Y30" s="22" t="s">
        <v>17</v>
      </c>
      <c r="Z30" s="22" t="s">
        <v>17</v>
      </c>
      <c r="AA30" s="22" t="s">
        <v>17</v>
      </c>
      <c r="AB30" s="22" t="s">
        <v>17</v>
      </c>
      <c r="AC30" s="22" t="s">
        <v>17</v>
      </c>
      <c r="AD30" s="22" t="s">
        <v>18</v>
      </c>
      <c r="AE30" s="22" t="s">
        <v>18</v>
      </c>
      <c r="AF30" s="22" t="s">
        <v>18</v>
      </c>
      <c r="AG30" s="22" t="s">
        <v>18</v>
      </c>
      <c r="AH30" s="22" t="s">
        <v>18</v>
      </c>
      <c r="AI30" s="22" t="s">
        <v>19</v>
      </c>
      <c r="AJ30" s="22" t="s">
        <v>19</v>
      </c>
      <c r="AK30" s="22" t="s">
        <v>19</v>
      </c>
      <c r="AL30" s="22" t="s">
        <v>19</v>
      </c>
      <c r="AM30" s="22" t="s">
        <v>19</v>
      </c>
      <c r="AN30" s="22" t="s">
        <v>20</v>
      </c>
      <c r="AO30" s="22" t="s">
        <v>20</v>
      </c>
      <c r="AP30" s="22" t="s">
        <v>20</v>
      </c>
      <c r="AQ30" s="22" t="s">
        <v>20</v>
      </c>
      <c r="AR30" s="22" t="s">
        <v>20</v>
      </c>
      <c r="AS30" s="22" t="s">
        <v>21</v>
      </c>
      <c r="AT30" s="22" t="s">
        <v>21</v>
      </c>
      <c r="AU30" s="22" t="s">
        <v>21</v>
      </c>
      <c r="AV30" s="22" t="s">
        <v>21</v>
      </c>
      <c r="AW30" s="22" t="s">
        <v>21</v>
      </c>
      <c r="AX30" s="22" t="s">
        <v>21</v>
      </c>
      <c r="AY30" s="22" t="s">
        <v>22</v>
      </c>
      <c r="AZ30" s="22" t="s">
        <v>22</v>
      </c>
      <c r="BA30" s="22" t="s">
        <v>22</v>
      </c>
      <c r="BB30" s="22" t="s">
        <v>22</v>
      </c>
    </row>
    <row r="31" spans="1:54" ht="18.75" x14ac:dyDescent="0.25">
      <c r="A31" s="7" t="s">
        <v>19</v>
      </c>
      <c r="B31" s="85"/>
      <c r="C31" s="85"/>
      <c r="D31" s="8">
        <v>60</v>
      </c>
      <c r="E31" s="8">
        <f t="shared" si="1"/>
        <v>0</v>
      </c>
      <c r="F31" s="8" t="str">
        <f t="shared" si="3"/>
        <v/>
      </c>
      <c r="G31" s="6"/>
      <c r="H31" s="58" t="s">
        <v>49</v>
      </c>
      <c r="I31" s="59"/>
      <c r="J31" s="59"/>
      <c r="K31" s="59"/>
      <c r="L31" s="37">
        <f ca="1">K24-N33</f>
        <v>10</v>
      </c>
      <c r="M31" s="33"/>
      <c r="N31" s="33">
        <f ca="1">K24/K13</f>
        <v>5.416666666666667</v>
      </c>
      <c r="O31" s="20" t="s">
        <v>17</v>
      </c>
      <c r="P31" s="20" t="e">
        <f>#REF!/5</f>
        <v>#REF!</v>
      </c>
      <c r="Q31" s="21" t="e">
        <f t="shared" si="2"/>
        <v>#REF!</v>
      </c>
      <c r="R31" s="18">
        <v>60</v>
      </c>
      <c r="S31" s="23" t="s">
        <v>17</v>
      </c>
      <c r="T31" s="22" t="s">
        <v>17</v>
      </c>
      <c r="U31" s="22" t="s">
        <v>17</v>
      </c>
      <c r="V31" s="22" t="s">
        <v>17</v>
      </c>
      <c r="W31" s="22" t="s">
        <v>17</v>
      </c>
      <c r="X31" s="22" t="s">
        <v>17</v>
      </c>
      <c r="Y31" s="22" t="s">
        <v>18</v>
      </c>
      <c r="Z31" s="22" t="s">
        <v>18</v>
      </c>
      <c r="AA31" s="22" t="s">
        <v>18</v>
      </c>
      <c r="AB31" s="22" t="s">
        <v>18</v>
      </c>
      <c r="AC31" s="22" t="s">
        <v>18</v>
      </c>
      <c r="AD31" s="22" t="s">
        <v>19</v>
      </c>
      <c r="AE31" s="22" t="s">
        <v>19</v>
      </c>
      <c r="AF31" s="22" t="s">
        <v>19</v>
      </c>
      <c r="AG31" s="22" t="s">
        <v>19</v>
      </c>
      <c r="AH31" s="22" t="s">
        <v>19</v>
      </c>
      <c r="AI31" s="22" t="s">
        <v>20</v>
      </c>
      <c r="AJ31" s="22" t="s">
        <v>20</v>
      </c>
      <c r="AK31" s="22" t="s">
        <v>20</v>
      </c>
      <c r="AL31" s="22" t="s">
        <v>20</v>
      </c>
      <c r="AM31" s="22" t="s">
        <v>20</v>
      </c>
      <c r="AN31" s="22" t="s">
        <v>21</v>
      </c>
      <c r="AO31" s="22" t="s">
        <v>21</v>
      </c>
      <c r="AP31" s="22" t="s">
        <v>21</v>
      </c>
      <c r="AQ31" s="22" t="s">
        <v>21</v>
      </c>
      <c r="AR31" s="22" t="s">
        <v>21</v>
      </c>
      <c r="AS31" s="22" t="s">
        <v>21</v>
      </c>
      <c r="AT31" s="22" t="s">
        <v>22</v>
      </c>
      <c r="AU31" s="22" t="s">
        <v>22</v>
      </c>
      <c r="AV31" s="22" t="s">
        <v>22</v>
      </c>
      <c r="AW31" s="22" t="s">
        <v>22</v>
      </c>
      <c r="AX31" s="22" t="s">
        <v>22</v>
      </c>
      <c r="AY31" s="22" t="s">
        <v>22</v>
      </c>
      <c r="AZ31" s="22" t="s">
        <v>23</v>
      </c>
      <c r="BA31" s="22" t="s">
        <v>23</v>
      </c>
      <c r="BB31" s="22" t="s">
        <v>23</v>
      </c>
    </row>
    <row r="32" spans="1:54" ht="18.75" x14ac:dyDescent="0.25">
      <c r="A32" s="7" t="s">
        <v>20</v>
      </c>
      <c r="B32" s="85"/>
      <c r="C32" s="85"/>
      <c r="D32" s="8">
        <v>60</v>
      </c>
      <c r="E32" s="8">
        <f t="shared" si="1"/>
        <v>0</v>
      </c>
      <c r="F32" s="8" t="str">
        <f t="shared" si="3"/>
        <v/>
      </c>
      <c r="G32" s="6"/>
      <c r="H32" s="62" t="s">
        <v>50</v>
      </c>
      <c r="I32" s="63"/>
      <c r="J32" s="63"/>
      <c r="K32" s="63"/>
      <c r="L32" s="43">
        <f ca="1">IF(K12&lt;K13,K12,0)</f>
        <v>0</v>
      </c>
      <c r="M32" s="33"/>
      <c r="N32" s="33">
        <f ca="1">ROUNDDOWN(N31,0)</f>
        <v>5</v>
      </c>
      <c r="O32" s="20" t="s">
        <v>18</v>
      </c>
      <c r="P32" s="20" t="e">
        <f>#REF!/5</f>
        <v>#REF!</v>
      </c>
      <c r="Q32" s="21" t="e">
        <f t="shared" si="2"/>
        <v>#REF!</v>
      </c>
      <c r="R32" s="18">
        <v>60</v>
      </c>
      <c r="S32" s="23" t="s">
        <v>18</v>
      </c>
      <c r="T32" s="22" t="s">
        <v>18</v>
      </c>
      <c r="U32" s="22" t="s">
        <v>18</v>
      </c>
      <c r="V32" s="22" t="s">
        <v>18</v>
      </c>
      <c r="W32" s="22" t="s">
        <v>18</v>
      </c>
      <c r="X32" s="22" t="s">
        <v>18</v>
      </c>
      <c r="Y32" s="22" t="s">
        <v>19</v>
      </c>
      <c r="Z32" s="22" t="s">
        <v>19</v>
      </c>
      <c r="AA32" s="22" t="s">
        <v>19</v>
      </c>
      <c r="AB32" s="22" t="s">
        <v>19</v>
      </c>
      <c r="AC32" s="22" t="s">
        <v>19</v>
      </c>
      <c r="AD32" s="22" t="s">
        <v>20</v>
      </c>
      <c r="AE32" s="22" t="s">
        <v>20</v>
      </c>
      <c r="AF32" s="22" t="s">
        <v>20</v>
      </c>
      <c r="AG32" s="22" t="s">
        <v>20</v>
      </c>
      <c r="AH32" s="22" t="s">
        <v>20</v>
      </c>
      <c r="AI32" s="22" t="s">
        <v>21</v>
      </c>
      <c r="AJ32" s="22" t="s">
        <v>21</v>
      </c>
      <c r="AK32" s="22" t="s">
        <v>21</v>
      </c>
      <c r="AL32" s="22" t="s">
        <v>21</v>
      </c>
      <c r="AM32" s="22" t="s">
        <v>21</v>
      </c>
      <c r="AN32" s="22" t="s">
        <v>21</v>
      </c>
      <c r="AO32" s="22" t="s">
        <v>22</v>
      </c>
      <c r="AP32" s="22" t="s">
        <v>22</v>
      </c>
      <c r="AQ32" s="22" t="s">
        <v>22</v>
      </c>
      <c r="AR32" s="22" t="s">
        <v>22</v>
      </c>
      <c r="AS32" s="22" t="s">
        <v>22</v>
      </c>
      <c r="AT32" s="22" t="s">
        <v>22</v>
      </c>
      <c r="AU32" s="22" t="s">
        <v>23</v>
      </c>
      <c r="AV32" s="22" t="s">
        <v>23</v>
      </c>
      <c r="AW32" s="22" t="s">
        <v>23</v>
      </c>
      <c r="AX32" s="22" t="s">
        <v>23</v>
      </c>
      <c r="AY32" s="22" t="s">
        <v>23</v>
      </c>
      <c r="AZ32" s="22" t="s">
        <v>23</v>
      </c>
      <c r="BA32" s="22" t="s">
        <v>55</v>
      </c>
      <c r="BB32" s="22" t="s">
        <v>55</v>
      </c>
    </row>
    <row r="33" spans="1:54" ht="18.75" x14ac:dyDescent="0.25">
      <c r="A33" s="7" t="s">
        <v>21</v>
      </c>
      <c r="B33" s="85"/>
      <c r="C33" s="85"/>
      <c r="D33" s="8">
        <v>72</v>
      </c>
      <c r="E33" s="8">
        <f t="shared" si="1"/>
        <v>0</v>
      </c>
      <c r="F33" s="8" t="str">
        <f t="shared" si="3"/>
        <v/>
      </c>
      <c r="G33" s="6"/>
      <c r="H33" s="60" t="s">
        <v>51</v>
      </c>
      <c r="I33" s="61"/>
      <c r="J33" s="61"/>
      <c r="K33" s="61"/>
      <c r="L33" s="43">
        <f ca="1">L31+L32</f>
        <v>10</v>
      </c>
      <c r="M33" s="33">
        <f ca="1">IF(L33&gt;K13,L33,0)</f>
        <v>0</v>
      </c>
      <c r="N33" s="35">
        <f ca="1">N32*K13</f>
        <v>120</v>
      </c>
      <c r="O33" s="20" t="s">
        <v>19</v>
      </c>
      <c r="P33" s="20" t="e">
        <f>#REF!/5</f>
        <v>#REF!</v>
      </c>
      <c r="Q33" s="21" t="e">
        <f t="shared" si="2"/>
        <v>#REF!</v>
      </c>
      <c r="R33" s="19">
        <v>60</v>
      </c>
      <c r="S33" s="23" t="s">
        <v>19</v>
      </c>
      <c r="T33" s="22" t="s">
        <v>19</v>
      </c>
      <c r="U33" s="22" t="s">
        <v>19</v>
      </c>
      <c r="V33" s="22" t="s">
        <v>19</v>
      </c>
      <c r="W33" s="22" t="s">
        <v>19</v>
      </c>
      <c r="X33" s="22" t="s">
        <v>19</v>
      </c>
      <c r="Y33" s="22" t="s">
        <v>20</v>
      </c>
      <c r="Z33" s="22" t="s">
        <v>20</v>
      </c>
      <c r="AA33" s="22" t="s">
        <v>20</v>
      </c>
      <c r="AB33" s="22" t="s">
        <v>20</v>
      </c>
      <c r="AC33" s="22" t="s">
        <v>20</v>
      </c>
      <c r="AD33" s="22" t="s">
        <v>21</v>
      </c>
      <c r="AE33" s="22" t="s">
        <v>21</v>
      </c>
      <c r="AF33" s="22" t="s">
        <v>21</v>
      </c>
      <c r="AG33" s="22" t="s">
        <v>21</v>
      </c>
      <c r="AH33" s="22" t="s">
        <v>21</v>
      </c>
      <c r="AI33" s="22" t="s">
        <v>21</v>
      </c>
      <c r="AJ33" s="22" t="s">
        <v>22</v>
      </c>
      <c r="AK33" s="22" t="s">
        <v>22</v>
      </c>
      <c r="AL33" s="22" t="s">
        <v>22</v>
      </c>
      <c r="AM33" s="22" t="s">
        <v>22</v>
      </c>
      <c r="AN33" s="22" t="s">
        <v>22</v>
      </c>
      <c r="AO33" s="22" t="s">
        <v>22</v>
      </c>
      <c r="AP33" s="22" t="s">
        <v>23</v>
      </c>
      <c r="AQ33" s="22" t="s">
        <v>23</v>
      </c>
      <c r="AR33" s="22" t="s">
        <v>23</v>
      </c>
      <c r="AS33" s="22" t="s">
        <v>23</v>
      </c>
      <c r="AT33" s="22" t="s">
        <v>23</v>
      </c>
      <c r="AU33" s="22" t="s">
        <v>23</v>
      </c>
      <c r="AV33" s="22" t="s">
        <v>55</v>
      </c>
      <c r="AW33" s="22" t="s">
        <v>55</v>
      </c>
      <c r="AX33" s="22" t="s">
        <v>55</v>
      </c>
      <c r="AY33" s="22" t="s">
        <v>55</v>
      </c>
      <c r="AZ33" s="22" t="s">
        <v>55</v>
      </c>
      <c r="BA33" s="22" t="s">
        <v>55</v>
      </c>
      <c r="BB33" s="22" t="s">
        <v>24</v>
      </c>
    </row>
    <row r="34" spans="1:54" x14ac:dyDescent="0.25">
      <c r="A34" s="7" t="s">
        <v>22</v>
      </c>
      <c r="B34" s="85"/>
      <c r="C34" s="85"/>
      <c r="D34" s="8">
        <v>72</v>
      </c>
      <c r="E34" s="8">
        <f t="shared" si="1"/>
        <v>0</v>
      </c>
      <c r="F34" s="8" t="str">
        <f t="shared" si="3"/>
        <v/>
      </c>
      <c r="G34" s="6"/>
      <c r="H34" s="45"/>
      <c r="I34" s="46"/>
      <c r="J34" s="46"/>
      <c r="K34" s="46"/>
      <c r="L34" s="47"/>
      <c r="M34" s="33">
        <f ca="1">M33/12</f>
        <v>0</v>
      </c>
      <c r="N34" s="32"/>
      <c r="O34" s="20" t="s">
        <v>20</v>
      </c>
      <c r="P34" s="20" t="e">
        <f>#REF!/5</f>
        <v>#REF!</v>
      </c>
      <c r="Q34" s="21" t="e">
        <f t="shared" si="2"/>
        <v>#REF!</v>
      </c>
      <c r="R34" s="19">
        <v>60</v>
      </c>
      <c r="S34" s="23" t="s">
        <v>20</v>
      </c>
      <c r="T34" s="22" t="s">
        <v>20</v>
      </c>
      <c r="U34" s="22" t="s">
        <v>20</v>
      </c>
      <c r="V34" s="22" t="s">
        <v>20</v>
      </c>
      <c r="W34" s="22" t="s">
        <v>20</v>
      </c>
      <c r="X34" s="22" t="s">
        <v>20</v>
      </c>
      <c r="Y34" s="22" t="s">
        <v>21</v>
      </c>
      <c r="Z34" s="22" t="s">
        <v>21</v>
      </c>
      <c r="AA34" s="22" t="s">
        <v>21</v>
      </c>
      <c r="AB34" s="22" t="s">
        <v>21</v>
      </c>
      <c r="AC34" s="22" t="s">
        <v>21</v>
      </c>
      <c r="AD34" s="22" t="s">
        <v>21</v>
      </c>
      <c r="AE34" s="22" t="s">
        <v>22</v>
      </c>
      <c r="AF34" s="22" t="s">
        <v>22</v>
      </c>
      <c r="AG34" s="22" t="s">
        <v>22</v>
      </c>
      <c r="AH34" s="22" t="s">
        <v>22</v>
      </c>
      <c r="AI34" s="22" t="s">
        <v>22</v>
      </c>
      <c r="AJ34" s="22" t="s">
        <v>22</v>
      </c>
      <c r="AK34" s="22" t="s">
        <v>23</v>
      </c>
      <c r="AL34" s="22" t="s">
        <v>23</v>
      </c>
      <c r="AM34" s="22" t="s">
        <v>23</v>
      </c>
      <c r="AN34" s="22" t="s">
        <v>23</v>
      </c>
      <c r="AO34" s="22" t="s">
        <v>23</v>
      </c>
      <c r="AP34" s="22" t="s">
        <v>23</v>
      </c>
      <c r="AQ34" s="22" t="s">
        <v>55</v>
      </c>
      <c r="AR34" s="22" t="s">
        <v>55</v>
      </c>
      <c r="AS34" s="22" t="s">
        <v>55</v>
      </c>
      <c r="AT34" s="22" t="s">
        <v>55</v>
      </c>
      <c r="AU34" s="22" t="s">
        <v>55</v>
      </c>
      <c r="AV34" s="22" t="s">
        <v>55</v>
      </c>
      <c r="AW34" s="22" t="s">
        <v>24</v>
      </c>
      <c r="AX34" s="22" t="s">
        <v>24</v>
      </c>
      <c r="AY34" s="22" t="s">
        <v>24</v>
      </c>
      <c r="AZ34" s="22" t="s">
        <v>24</v>
      </c>
      <c r="BA34" s="22" t="s">
        <v>24</v>
      </c>
      <c r="BB34" s="22" t="s">
        <v>24</v>
      </c>
    </row>
    <row r="35" spans="1:54" ht="19.5" thickBot="1" x14ac:dyDescent="0.3">
      <c r="A35" s="7" t="s">
        <v>23</v>
      </c>
      <c r="B35" s="85"/>
      <c r="C35" s="85"/>
      <c r="D35" s="8">
        <v>72</v>
      </c>
      <c r="E35" s="8">
        <f t="shared" si="1"/>
        <v>0</v>
      </c>
      <c r="F35" s="8" t="str">
        <f t="shared" si="3"/>
        <v/>
      </c>
      <c r="G35" s="6"/>
      <c r="H35" s="77" t="s">
        <v>52</v>
      </c>
      <c r="I35" s="78"/>
      <c r="J35" s="78"/>
      <c r="K35" s="78"/>
      <c r="L35" s="48" t="str">
        <f ca="1">IF(L33&gt;K29,"OUI","NON")</f>
        <v>NON</v>
      </c>
      <c r="M35" s="33">
        <f ca="1">ROUNDDOWN(M34,0)</f>
        <v>0</v>
      </c>
      <c r="N35" s="32"/>
      <c r="O35" s="20" t="s">
        <v>21</v>
      </c>
      <c r="P35" s="20" t="e">
        <f>#REF!/6</f>
        <v>#REF!</v>
      </c>
      <c r="Q35" s="21" t="e">
        <f t="shared" si="2"/>
        <v>#REF!</v>
      </c>
      <c r="R35" s="19">
        <v>72</v>
      </c>
      <c r="S35" s="23" t="s">
        <v>21</v>
      </c>
      <c r="T35" s="22" t="s">
        <v>21</v>
      </c>
      <c r="U35" s="22" t="s">
        <v>21</v>
      </c>
      <c r="V35" s="22" t="s">
        <v>21</v>
      </c>
      <c r="W35" s="22" t="s">
        <v>21</v>
      </c>
      <c r="X35" s="22" t="s">
        <v>21</v>
      </c>
      <c r="Y35" s="22" t="s">
        <v>21</v>
      </c>
      <c r="Z35" s="22" t="s">
        <v>22</v>
      </c>
      <c r="AA35" s="22" t="s">
        <v>22</v>
      </c>
      <c r="AB35" s="22" t="s">
        <v>22</v>
      </c>
      <c r="AC35" s="22" t="s">
        <v>22</v>
      </c>
      <c r="AD35" s="22" t="s">
        <v>22</v>
      </c>
      <c r="AE35" s="22" t="s">
        <v>22</v>
      </c>
      <c r="AF35" s="22" t="s">
        <v>23</v>
      </c>
      <c r="AG35" s="22" t="s">
        <v>23</v>
      </c>
      <c r="AH35" s="22" t="s">
        <v>23</v>
      </c>
      <c r="AI35" s="22" t="s">
        <v>23</v>
      </c>
      <c r="AJ35" s="22" t="s">
        <v>23</v>
      </c>
      <c r="AK35" s="22" t="s">
        <v>23</v>
      </c>
      <c r="AL35" s="22" t="s">
        <v>55</v>
      </c>
      <c r="AM35" s="22" t="s">
        <v>55</v>
      </c>
      <c r="AN35" s="22" t="s">
        <v>55</v>
      </c>
      <c r="AO35" s="22" t="s">
        <v>55</v>
      </c>
      <c r="AP35" s="22" t="s">
        <v>55</v>
      </c>
      <c r="AQ35" s="22" t="s">
        <v>55</v>
      </c>
      <c r="AR35" s="22" t="s">
        <v>24</v>
      </c>
      <c r="AS35" s="22" t="s">
        <v>24</v>
      </c>
      <c r="AT35" s="22" t="s">
        <v>24</v>
      </c>
      <c r="AU35" s="22" t="s">
        <v>24</v>
      </c>
      <c r="AV35" s="22" t="s">
        <v>24</v>
      </c>
      <c r="AW35" s="22" t="s">
        <v>24</v>
      </c>
      <c r="AX35" s="22" t="s">
        <v>24</v>
      </c>
      <c r="AY35" s="22" t="s">
        <v>25</v>
      </c>
      <c r="AZ35" s="22" t="s">
        <v>25</v>
      </c>
      <c r="BA35" s="22" t="s">
        <v>25</v>
      </c>
      <c r="BB35" s="22" t="s">
        <v>25</v>
      </c>
    </row>
    <row r="36" spans="1:54" x14ac:dyDescent="0.25">
      <c r="A36" s="7" t="s">
        <v>55</v>
      </c>
      <c r="B36" s="85"/>
      <c r="C36" s="85"/>
      <c r="D36" s="8">
        <v>72</v>
      </c>
      <c r="E36" s="8">
        <f t="shared" si="1"/>
        <v>0</v>
      </c>
      <c r="F36" s="8" t="str">
        <f t="shared" si="3"/>
        <v/>
      </c>
      <c r="G36" s="6"/>
      <c r="M36" s="33"/>
      <c r="N36" s="32">
        <f ca="1">L33/K29</f>
        <v>0.41666666666666669</v>
      </c>
      <c r="O36" s="20" t="s">
        <v>22</v>
      </c>
      <c r="P36" s="20" t="e">
        <f>#REF!/6</f>
        <v>#REF!</v>
      </c>
      <c r="Q36" s="21" t="e">
        <f t="shared" si="2"/>
        <v>#REF!</v>
      </c>
      <c r="R36" s="19">
        <v>72</v>
      </c>
      <c r="S36" s="23" t="s">
        <v>22</v>
      </c>
      <c r="T36" s="22" t="s">
        <v>22</v>
      </c>
      <c r="U36" s="22" t="s">
        <v>22</v>
      </c>
      <c r="V36" s="22" t="s">
        <v>22</v>
      </c>
      <c r="W36" s="22" t="s">
        <v>22</v>
      </c>
      <c r="X36" s="22" t="s">
        <v>22</v>
      </c>
      <c r="Y36" s="22" t="s">
        <v>22</v>
      </c>
      <c r="Z36" s="22" t="s">
        <v>23</v>
      </c>
      <c r="AA36" s="22" t="s">
        <v>23</v>
      </c>
      <c r="AB36" s="22" t="s">
        <v>23</v>
      </c>
      <c r="AC36" s="22" t="s">
        <v>23</v>
      </c>
      <c r="AD36" s="22" t="s">
        <v>23</v>
      </c>
      <c r="AE36" s="22" t="s">
        <v>23</v>
      </c>
      <c r="AF36" s="22" t="s">
        <v>55</v>
      </c>
      <c r="AG36" s="22" t="s">
        <v>55</v>
      </c>
      <c r="AH36" s="22" t="s">
        <v>55</v>
      </c>
      <c r="AI36" s="22" t="s">
        <v>55</v>
      </c>
      <c r="AJ36" s="22" t="s">
        <v>55</v>
      </c>
      <c r="AK36" s="22" t="s">
        <v>55</v>
      </c>
      <c r="AL36" s="22" t="s">
        <v>24</v>
      </c>
      <c r="AM36" s="22" t="s">
        <v>24</v>
      </c>
      <c r="AN36" s="22" t="s">
        <v>24</v>
      </c>
      <c r="AO36" s="22" t="s">
        <v>24</v>
      </c>
      <c r="AP36" s="22" t="s">
        <v>24</v>
      </c>
      <c r="AQ36" s="22" t="s">
        <v>24</v>
      </c>
      <c r="AR36" s="22" t="s">
        <v>24</v>
      </c>
      <c r="AS36" s="22" t="s">
        <v>25</v>
      </c>
      <c r="AT36" s="22" t="s">
        <v>25</v>
      </c>
      <c r="AU36" s="22" t="s">
        <v>25</v>
      </c>
      <c r="AV36" s="22" t="s">
        <v>25</v>
      </c>
      <c r="AW36" s="22" t="s">
        <v>25</v>
      </c>
      <c r="AX36" s="22" t="s">
        <v>25</v>
      </c>
      <c r="AY36" s="22" t="s">
        <v>25</v>
      </c>
      <c r="AZ36" s="22" t="s">
        <v>37</v>
      </c>
      <c r="BA36" s="22" t="s">
        <v>37</v>
      </c>
      <c r="BB36" s="22" t="s">
        <v>37</v>
      </c>
    </row>
    <row r="37" spans="1:54" x14ac:dyDescent="0.25">
      <c r="A37" s="7" t="s">
        <v>24</v>
      </c>
      <c r="B37" s="85"/>
      <c r="C37" s="85"/>
      <c r="D37" s="8">
        <v>84</v>
      </c>
      <c r="E37" s="8">
        <f t="shared" si="1"/>
        <v>0</v>
      </c>
      <c r="F37" s="8" t="str">
        <f t="shared" si="3"/>
        <v/>
      </c>
      <c r="G37" s="6"/>
      <c r="M37" s="33"/>
      <c r="N37" s="35">
        <f ca="1">ROUNDDOWN(N36,0)</f>
        <v>0</v>
      </c>
      <c r="O37" s="20" t="s">
        <v>23</v>
      </c>
      <c r="P37" s="20" t="e">
        <f>#REF!/6</f>
        <v>#REF!</v>
      </c>
      <c r="Q37" s="21" t="e">
        <f t="shared" si="2"/>
        <v>#REF!</v>
      </c>
      <c r="R37" s="19">
        <v>72</v>
      </c>
      <c r="S37" s="23" t="s">
        <v>23</v>
      </c>
      <c r="T37" s="22" t="s">
        <v>23</v>
      </c>
      <c r="U37" s="22" t="s">
        <v>23</v>
      </c>
      <c r="V37" s="22" t="s">
        <v>23</v>
      </c>
      <c r="W37" s="22" t="s">
        <v>23</v>
      </c>
      <c r="X37" s="22" t="s">
        <v>23</v>
      </c>
      <c r="Y37" s="22" t="s">
        <v>23</v>
      </c>
      <c r="Z37" s="22" t="s">
        <v>55</v>
      </c>
      <c r="AA37" s="22" t="s">
        <v>55</v>
      </c>
      <c r="AB37" s="22" t="s">
        <v>55</v>
      </c>
      <c r="AC37" s="22" t="s">
        <v>55</v>
      </c>
      <c r="AD37" s="22" t="s">
        <v>55</v>
      </c>
      <c r="AE37" s="22" t="s">
        <v>55</v>
      </c>
      <c r="AF37" s="22" t="s">
        <v>24</v>
      </c>
      <c r="AG37" s="22" t="s">
        <v>24</v>
      </c>
      <c r="AH37" s="22" t="s">
        <v>24</v>
      </c>
      <c r="AI37" s="22" t="s">
        <v>24</v>
      </c>
      <c r="AJ37" s="22" t="s">
        <v>24</v>
      </c>
      <c r="AK37" s="22" t="s">
        <v>24</v>
      </c>
      <c r="AL37" s="22" t="s">
        <v>24</v>
      </c>
      <c r="AM37" s="22" t="s">
        <v>25</v>
      </c>
      <c r="AN37" s="22" t="s">
        <v>25</v>
      </c>
      <c r="AO37" s="22" t="s">
        <v>25</v>
      </c>
      <c r="AP37" s="22" t="s">
        <v>25</v>
      </c>
      <c r="AQ37" s="22" t="s">
        <v>25</v>
      </c>
      <c r="AR37" s="22" t="s">
        <v>25</v>
      </c>
      <c r="AS37" s="22" t="s">
        <v>25</v>
      </c>
      <c r="AT37" s="22" t="s">
        <v>37</v>
      </c>
      <c r="AU37" s="22" t="s">
        <v>37</v>
      </c>
      <c r="AV37" s="22" t="s">
        <v>37</v>
      </c>
      <c r="AW37" s="22" t="s">
        <v>37</v>
      </c>
      <c r="AX37" s="22" t="s">
        <v>37</v>
      </c>
      <c r="AY37" s="22" t="s">
        <v>37</v>
      </c>
      <c r="AZ37" s="22" t="s">
        <v>37</v>
      </c>
      <c r="BA37" s="22" t="s">
        <v>37</v>
      </c>
      <c r="BB37" s="22" t="s">
        <v>38</v>
      </c>
    </row>
    <row r="38" spans="1:54" ht="15.75" thickBot="1" x14ac:dyDescent="0.3">
      <c r="A38" s="7" t="s">
        <v>25</v>
      </c>
      <c r="B38" s="85"/>
      <c r="C38" s="85"/>
      <c r="D38" s="8">
        <v>84</v>
      </c>
      <c r="E38" s="8">
        <f t="shared" si="1"/>
        <v>0</v>
      </c>
      <c r="F38" s="8" t="str">
        <f t="shared" si="3"/>
        <v/>
      </c>
      <c r="G38" s="6"/>
      <c r="I38" s="6"/>
      <c r="J38" s="6"/>
      <c r="K38" s="6"/>
      <c r="L38" s="6"/>
      <c r="M38" s="33"/>
      <c r="N38" s="33">
        <f ca="1">N37*K29</f>
        <v>0</v>
      </c>
      <c r="O38" s="1" t="s">
        <v>55</v>
      </c>
      <c r="R38" s="1">
        <v>72</v>
      </c>
      <c r="S38" s="23" t="s">
        <v>55</v>
      </c>
      <c r="T38" s="22" t="s">
        <v>55</v>
      </c>
      <c r="U38" s="22" t="s">
        <v>55</v>
      </c>
      <c r="V38" s="22" t="s">
        <v>55</v>
      </c>
      <c r="W38" s="22" t="s">
        <v>55</v>
      </c>
      <c r="X38" s="22" t="s">
        <v>55</v>
      </c>
      <c r="Y38" s="22" t="s">
        <v>55</v>
      </c>
      <c r="Z38" s="22" t="s">
        <v>24</v>
      </c>
      <c r="AA38" s="22" t="s">
        <v>24</v>
      </c>
      <c r="AB38" s="22" t="s">
        <v>24</v>
      </c>
      <c r="AC38" s="22" t="s">
        <v>24</v>
      </c>
      <c r="AD38" s="22" t="s">
        <v>24</v>
      </c>
      <c r="AE38" s="22" t="s">
        <v>24</v>
      </c>
      <c r="AF38" s="22" t="s">
        <v>24</v>
      </c>
      <c r="AG38" s="22" t="s">
        <v>25</v>
      </c>
      <c r="AH38" s="22" t="s">
        <v>25</v>
      </c>
      <c r="AI38" s="22" t="s">
        <v>25</v>
      </c>
      <c r="AJ38" s="22" t="s">
        <v>25</v>
      </c>
      <c r="AK38" s="22" t="s">
        <v>25</v>
      </c>
      <c r="AL38" s="22" t="s">
        <v>25</v>
      </c>
      <c r="AM38" s="22" t="s">
        <v>25</v>
      </c>
      <c r="AN38" s="22" t="s">
        <v>37</v>
      </c>
      <c r="AO38" s="22" t="s">
        <v>37</v>
      </c>
      <c r="AP38" s="22" t="s">
        <v>37</v>
      </c>
      <c r="AQ38" s="22" t="s">
        <v>37</v>
      </c>
      <c r="AR38" s="22" t="s">
        <v>37</v>
      </c>
      <c r="AS38" s="22" t="s">
        <v>37</v>
      </c>
      <c r="AT38" s="22" t="s">
        <v>37</v>
      </c>
      <c r="AU38" s="22" t="s">
        <v>37</v>
      </c>
      <c r="AV38" s="22" t="s">
        <v>38</v>
      </c>
      <c r="AW38" s="1" t="s">
        <v>38</v>
      </c>
      <c r="AX38" s="1" t="s">
        <v>38</v>
      </c>
      <c r="AY38" s="1" t="s">
        <v>38</v>
      </c>
      <c r="AZ38" s="1" t="s">
        <v>38</v>
      </c>
      <c r="BA38" s="1" t="s">
        <v>38</v>
      </c>
      <c r="BB38" s="1" t="s">
        <v>38</v>
      </c>
    </row>
    <row r="39" spans="1:54" ht="27" thickBot="1" x14ac:dyDescent="0.3">
      <c r="A39" s="7" t="s">
        <v>37</v>
      </c>
      <c r="B39" s="85"/>
      <c r="C39" s="85"/>
      <c r="D39" s="8">
        <v>96</v>
      </c>
      <c r="E39" s="8">
        <f t="shared" si="1"/>
        <v>0</v>
      </c>
      <c r="F39" s="8" t="str">
        <f t="shared" si="3"/>
        <v/>
      </c>
      <c r="G39" s="6"/>
      <c r="H39" s="57" t="s">
        <v>58</v>
      </c>
      <c r="I39" s="57"/>
      <c r="J39" s="57"/>
      <c r="K39" s="79"/>
      <c r="L39" s="90" t="str">
        <f ca="1">INDEX(T15:BB42,MATCH(K28,S15:S42,0),MATCH(M35,T14:BB14,0))</f>
        <v>A6</v>
      </c>
      <c r="M39" s="6"/>
      <c r="N39" s="6"/>
      <c r="O39" s="20" t="s">
        <v>24</v>
      </c>
      <c r="P39" s="20" t="e">
        <f>#REF!/7</f>
        <v>#REF!</v>
      </c>
      <c r="Q39" s="21" t="e">
        <f>ROUNDDOWN(P39,0)</f>
        <v>#REF!</v>
      </c>
      <c r="R39" s="18">
        <v>84</v>
      </c>
      <c r="S39" s="51" t="s">
        <v>24</v>
      </c>
      <c r="T39" s="1" t="s">
        <v>24</v>
      </c>
      <c r="U39" s="1" t="s">
        <v>24</v>
      </c>
      <c r="V39" s="1" t="s">
        <v>24</v>
      </c>
      <c r="W39" s="1" t="s">
        <v>24</v>
      </c>
      <c r="X39" s="1" t="s">
        <v>24</v>
      </c>
      <c r="Y39" s="1" t="s">
        <v>24</v>
      </c>
      <c r="Z39" s="1" t="s">
        <v>24</v>
      </c>
      <c r="AA39" s="1" t="s">
        <v>25</v>
      </c>
      <c r="AB39" s="1" t="s">
        <v>25</v>
      </c>
      <c r="AC39" s="1" t="s">
        <v>25</v>
      </c>
      <c r="AD39" s="1" t="s">
        <v>25</v>
      </c>
      <c r="AE39" s="1" t="s">
        <v>25</v>
      </c>
      <c r="AF39" s="1" t="s">
        <v>25</v>
      </c>
      <c r="AG39" s="1" t="s">
        <v>25</v>
      </c>
      <c r="AH39" s="1" t="s">
        <v>37</v>
      </c>
      <c r="AI39" s="1" t="s">
        <v>37</v>
      </c>
      <c r="AJ39" s="1" t="s">
        <v>37</v>
      </c>
      <c r="AK39" s="1" t="s">
        <v>37</v>
      </c>
      <c r="AL39" s="1" t="s">
        <v>37</v>
      </c>
      <c r="AM39" s="1" t="s">
        <v>37</v>
      </c>
      <c r="AN39" s="1" t="s">
        <v>37</v>
      </c>
      <c r="AO39" s="1" t="s">
        <v>37</v>
      </c>
      <c r="AP39" s="1" t="s">
        <v>38</v>
      </c>
      <c r="AQ39" s="1" t="s">
        <v>38</v>
      </c>
      <c r="AR39" s="1" t="s">
        <v>38</v>
      </c>
      <c r="AS39" s="1" t="s">
        <v>38</v>
      </c>
      <c r="AT39" s="1" t="s">
        <v>38</v>
      </c>
      <c r="AU39" s="1" t="s">
        <v>38</v>
      </c>
      <c r="AV39" s="1" t="s">
        <v>38</v>
      </c>
      <c r="AW39" s="1" t="s">
        <v>38</v>
      </c>
      <c r="AX39" s="1" t="s">
        <v>38</v>
      </c>
      <c r="AY39" s="1" t="s">
        <v>38</v>
      </c>
      <c r="AZ39" s="1" t="s">
        <v>38</v>
      </c>
      <c r="BA39" s="1" t="s">
        <v>38</v>
      </c>
      <c r="BB39" s="1" t="s">
        <v>38</v>
      </c>
    </row>
    <row r="40" spans="1:54" x14ac:dyDescent="0.25">
      <c r="A40" s="7" t="s">
        <v>38</v>
      </c>
      <c r="B40" s="85"/>
      <c r="C40" s="85"/>
      <c r="D40" s="8">
        <v>102</v>
      </c>
      <c r="E40" s="8">
        <f t="shared" si="1"/>
        <v>0</v>
      </c>
      <c r="F40" s="8" t="str">
        <f t="shared" si="3"/>
        <v/>
      </c>
      <c r="G40" s="6"/>
      <c r="H40" s="6"/>
      <c r="I40" s="80" t="s">
        <v>53</v>
      </c>
      <c r="J40" s="80"/>
      <c r="K40" s="6"/>
      <c r="L40" s="6"/>
      <c r="M40" s="6"/>
      <c r="N40" s="6"/>
      <c r="O40" s="20" t="s">
        <v>25</v>
      </c>
      <c r="P40" s="20" t="e">
        <f>#REF!/7</f>
        <v>#REF!</v>
      </c>
      <c r="Q40" s="21" t="e">
        <f>ROUNDDOWN(P40,0)</f>
        <v>#REF!</v>
      </c>
      <c r="R40" s="18">
        <v>84</v>
      </c>
      <c r="S40" s="23" t="s">
        <v>25</v>
      </c>
      <c r="T40" s="1" t="s">
        <v>25</v>
      </c>
      <c r="U40" s="1" t="s">
        <v>25</v>
      </c>
      <c r="V40" s="1" t="s">
        <v>25</v>
      </c>
      <c r="W40" s="1" t="s">
        <v>25</v>
      </c>
      <c r="X40" s="1" t="s">
        <v>25</v>
      </c>
      <c r="Y40" s="1" t="s">
        <v>25</v>
      </c>
      <c r="Z40" s="1" t="s">
        <v>25</v>
      </c>
      <c r="AA40" s="1" t="s">
        <v>37</v>
      </c>
      <c r="AB40" s="1" t="s">
        <v>37</v>
      </c>
      <c r="AC40" s="1" t="s">
        <v>37</v>
      </c>
      <c r="AD40" s="1" t="s">
        <v>37</v>
      </c>
      <c r="AE40" s="1" t="s">
        <v>37</v>
      </c>
      <c r="AF40" s="1" t="s">
        <v>37</v>
      </c>
      <c r="AG40" s="1" t="s">
        <v>37</v>
      </c>
      <c r="AH40" s="1" t="s">
        <v>37</v>
      </c>
      <c r="AI40" s="1" t="s">
        <v>38</v>
      </c>
      <c r="AJ40" s="1" t="s">
        <v>38</v>
      </c>
      <c r="AK40" s="1" t="s">
        <v>38</v>
      </c>
      <c r="AL40" s="1" t="s">
        <v>38</v>
      </c>
      <c r="AM40" s="1" t="s">
        <v>38</v>
      </c>
      <c r="AN40" s="1" t="s">
        <v>38</v>
      </c>
      <c r="AO40" s="1" t="s">
        <v>38</v>
      </c>
      <c r="AP40" s="1" t="s">
        <v>38</v>
      </c>
      <c r="AQ40" s="1" t="s">
        <v>38</v>
      </c>
      <c r="AR40" s="1" t="s">
        <v>38</v>
      </c>
      <c r="AS40" s="1" t="s">
        <v>38</v>
      </c>
      <c r="AT40" s="1" t="s">
        <v>38</v>
      </c>
      <c r="AU40" s="1" t="s">
        <v>38</v>
      </c>
      <c r="AV40" s="22" t="s">
        <v>38</v>
      </c>
      <c r="AW40" s="22" t="s">
        <v>38</v>
      </c>
      <c r="AX40" s="22" t="s">
        <v>38</v>
      </c>
      <c r="AY40" s="22" t="s">
        <v>38</v>
      </c>
      <c r="AZ40" s="22" t="s">
        <v>38</v>
      </c>
      <c r="BA40" s="22" t="s">
        <v>38</v>
      </c>
      <c r="BB40" s="22" t="s">
        <v>38</v>
      </c>
    </row>
    <row r="41" spans="1:54" x14ac:dyDescent="0.25">
      <c r="A41" s="7"/>
      <c r="B41" s="85"/>
      <c r="C41" s="85"/>
      <c r="D41" s="8"/>
      <c r="E41" s="8"/>
      <c r="F41" s="8"/>
      <c r="G41" s="6"/>
      <c r="H41" s="32"/>
      <c r="I41" s="31" t="s">
        <v>57</v>
      </c>
      <c r="J41" s="32"/>
      <c r="K41" s="32">
        <f ca="1">L33-N38</f>
        <v>10</v>
      </c>
      <c r="L41" s="32" t="s">
        <v>36</v>
      </c>
      <c r="M41" s="6"/>
      <c r="N41" s="6"/>
      <c r="O41" s="20" t="s">
        <v>37</v>
      </c>
      <c r="P41" s="20"/>
      <c r="Q41" s="20"/>
      <c r="R41" s="18">
        <v>96</v>
      </c>
      <c r="S41" s="23" t="s">
        <v>37</v>
      </c>
      <c r="T41" s="1" t="s">
        <v>37</v>
      </c>
      <c r="U41" s="1" t="s">
        <v>37</v>
      </c>
      <c r="V41" s="1" t="s">
        <v>37</v>
      </c>
      <c r="W41" s="1" t="s">
        <v>37</v>
      </c>
      <c r="X41" s="1" t="s">
        <v>37</v>
      </c>
      <c r="Y41" s="1" t="s">
        <v>37</v>
      </c>
      <c r="Z41" s="1" t="s">
        <v>37</v>
      </c>
      <c r="AA41" s="1" t="s">
        <v>37</v>
      </c>
      <c r="AB41" s="1" t="s">
        <v>38</v>
      </c>
      <c r="AC41" s="1" t="s">
        <v>38</v>
      </c>
      <c r="AD41" s="1" t="s">
        <v>38</v>
      </c>
      <c r="AE41" s="1" t="s">
        <v>38</v>
      </c>
      <c r="AF41" s="1" t="s">
        <v>38</v>
      </c>
      <c r="AG41" s="1" t="s">
        <v>38</v>
      </c>
      <c r="AH41" s="1" t="s">
        <v>38</v>
      </c>
      <c r="AI41" s="1" t="s">
        <v>38</v>
      </c>
      <c r="AJ41" s="1" t="s">
        <v>38</v>
      </c>
      <c r="AK41" s="1" t="s">
        <v>38</v>
      </c>
      <c r="AL41" s="1" t="s">
        <v>38</v>
      </c>
      <c r="AM41" s="1" t="s">
        <v>38</v>
      </c>
      <c r="AN41" s="1" t="s">
        <v>38</v>
      </c>
      <c r="AO41" s="22" t="s">
        <v>38</v>
      </c>
      <c r="AP41" s="22" t="s">
        <v>38</v>
      </c>
      <c r="AQ41" s="22" t="s">
        <v>38</v>
      </c>
      <c r="AR41" s="22" t="s">
        <v>38</v>
      </c>
      <c r="AS41" s="22" t="s">
        <v>38</v>
      </c>
      <c r="AT41" s="22" t="s">
        <v>38</v>
      </c>
      <c r="AU41" s="22" t="s">
        <v>38</v>
      </c>
      <c r="AV41" s="22" t="s">
        <v>38</v>
      </c>
      <c r="AW41" s="22" t="s">
        <v>38</v>
      </c>
      <c r="AX41" s="22" t="s">
        <v>38</v>
      </c>
      <c r="AY41" s="22" t="s">
        <v>38</v>
      </c>
      <c r="AZ41" s="22" t="s">
        <v>38</v>
      </c>
      <c r="BA41" s="22" t="s">
        <v>38</v>
      </c>
      <c r="BB41" s="22" t="s">
        <v>38</v>
      </c>
    </row>
    <row r="42" spans="1:54" ht="15.75" thickBot="1" x14ac:dyDescent="0.3">
      <c r="A42" s="7"/>
      <c r="B42" s="85"/>
      <c r="C42" s="85"/>
      <c r="D42" s="8"/>
      <c r="E42" s="8" t="s">
        <v>59</v>
      </c>
      <c r="F42" s="8">
        <f>SUM(F13:F41)</f>
        <v>73</v>
      </c>
      <c r="G42" s="6"/>
      <c r="H42" s="6"/>
      <c r="I42" s="6"/>
      <c r="J42" s="6"/>
      <c r="K42" s="6"/>
      <c r="L42" s="6"/>
      <c r="M42" s="6"/>
      <c r="N42" s="6"/>
      <c r="O42" s="20" t="s">
        <v>38</v>
      </c>
      <c r="P42" s="20"/>
      <c r="Q42" s="20"/>
      <c r="R42" s="18">
        <v>108</v>
      </c>
      <c r="S42" s="23" t="s">
        <v>38</v>
      </c>
      <c r="T42" s="22" t="s">
        <v>38</v>
      </c>
      <c r="U42" s="22" t="s">
        <v>38</v>
      </c>
      <c r="V42" s="22" t="s">
        <v>38</v>
      </c>
      <c r="W42" s="22" t="s">
        <v>38</v>
      </c>
      <c r="X42" s="22" t="s">
        <v>38</v>
      </c>
      <c r="Y42" s="22" t="s">
        <v>38</v>
      </c>
      <c r="Z42" s="22" t="s">
        <v>38</v>
      </c>
      <c r="AA42" s="22" t="s">
        <v>38</v>
      </c>
      <c r="AB42" s="22" t="s">
        <v>38</v>
      </c>
      <c r="AC42" s="22" t="s">
        <v>38</v>
      </c>
      <c r="AD42" s="22" t="s">
        <v>38</v>
      </c>
      <c r="AE42" s="22" t="s">
        <v>38</v>
      </c>
      <c r="AF42" s="22" t="s">
        <v>38</v>
      </c>
      <c r="AG42" s="22" t="s">
        <v>38</v>
      </c>
      <c r="AH42" s="22" t="s">
        <v>38</v>
      </c>
      <c r="AI42" s="22" t="s">
        <v>38</v>
      </c>
      <c r="AJ42" s="22" t="s">
        <v>38</v>
      </c>
      <c r="AK42" s="22" t="s">
        <v>38</v>
      </c>
      <c r="AL42" s="22" t="s">
        <v>38</v>
      </c>
      <c r="AM42" s="22" t="s">
        <v>38</v>
      </c>
      <c r="AN42" s="22" t="s">
        <v>38</v>
      </c>
      <c r="AO42" s="22" t="s">
        <v>38</v>
      </c>
      <c r="AP42" s="22" t="s">
        <v>38</v>
      </c>
      <c r="AQ42" s="22" t="s">
        <v>38</v>
      </c>
      <c r="AR42" s="22" t="s">
        <v>38</v>
      </c>
      <c r="AS42" s="22" t="s">
        <v>38</v>
      </c>
      <c r="AT42" s="22" t="s">
        <v>38</v>
      </c>
      <c r="AU42" s="22" t="s">
        <v>38</v>
      </c>
      <c r="AV42" s="22" t="s">
        <v>38</v>
      </c>
      <c r="AW42" s="22" t="s">
        <v>38</v>
      </c>
      <c r="AX42" s="22" t="s">
        <v>38</v>
      </c>
      <c r="AY42" s="22" t="s">
        <v>38</v>
      </c>
      <c r="AZ42" s="22" t="s">
        <v>38</v>
      </c>
      <c r="BA42" s="22" t="s">
        <v>38</v>
      </c>
      <c r="BB42" s="22" t="s">
        <v>38</v>
      </c>
    </row>
    <row r="43" spans="1:54" ht="29.25" customHeight="1" thickBot="1" x14ac:dyDescent="0.3">
      <c r="A43" s="6"/>
      <c r="B43" s="6"/>
      <c r="C43" s="6"/>
      <c r="D43" s="6"/>
      <c r="E43" s="9"/>
      <c r="F43" s="6"/>
      <c r="G43" s="6"/>
      <c r="H43" s="76" t="s">
        <v>70</v>
      </c>
      <c r="I43" s="76"/>
      <c r="J43" s="76"/>
      <c r="K43" s="91">
        <f ca="1">EDATE(K1,-K41)</f>
        <v>42397</v>
      </c>
      <c r="L43" s="92"/>
      <c r="M43" s="6"/>
      <c r="N43" s="6"/>
      <c r="O43" s="20"/>
      <c r="P43" s="20"/>
      <c r="Q43" s="20"/>
      <c r="R43" s="18"/>
    </row>
    <row r="44" spans="1:54" ht="15.75" x14ac:dyDescent="0.25">
      <c r="A44" s="5"/>
      <c r="B44" s="6"/>
      <c r="C44" s="12"/>
      <c r="D44" s="10"/>
      <c r="E44" s="6"/>
      <c r="F44" s="17"/>
      <c r="G44" s="6"/>
      <c r="H44" s="6"/>
      <c r="I44" s="6"/>
      <c r="J44" s="6"/>
      <c r="K44" s="6"/>
      <c r="L44" s="6"/>
      <c r="M44" s="6"/>
      <c r="N44" s="6"/>
      <c r="O44" s="15"/>
      <c r="P44" s="15"/>
      <c r="Q44" s="15"/>
      <c r="R44" s="18"/>
    </row>
    <row r="45" spans="1:54" x14ac:dyDescent="0.25">
      <c r="A45" s="6"/>
      <c r="B45" s="15"/>
      <c r="C45" s="15"/>
      <c r="D45" s="24"/>
      <c r="E45" s="15"/>
      <c r="F45" s="15"/>
      <c r="G45" s="6"/>
      <c r="H45" s="6"/>
      <c r="I45" s="6"/>
      <c r="J45" s="6"/>
      <c r="K45" s="6"/>
      <c r="L45" s="6"/>
      <c r="M45" s="6"/>
      <c r="N45" s="6"/>
      <c r="O45" s="15"/>
      <c r="P45" s="15"/>
      <c r="Q45" s="15"/>
      <c r="R45" s="18"/>
    </row>
    <row r="46" spans="1:54" ht="18.75" x14ac:dyDescent="0.25">
      <c r="A46" s="6"/>
      <c r="B46" s="16"/>
      <c r="C46" s="16"/>
      <c r="D46" s="16"/>
      <c r="E46" s="15"/>
      <c r="F46" s="16"/>
      <c r="G46" s="6"/>
      <c r="H46" s="6"/>
      <c r="I46" s="6"/>
      <c r="J46" s="6"/>
      <c r="K46" s="6"/>
      <c r="L46" s="6"/>
      <c r="M46" s="6"/>
      <c r="N46" s="6"/>
      <c r="O46" s="15"/>
      <c r="P46" s="15"/>
      <c r="Q46" s="15"/>
      <c r="R46" s="18"/>
    </row>
    <row r="47" spans="1:54" ht="18.75" x14ac:dyDescent="0.25">
      <c r="B47" s="18"/>
      <c r="C47" s="25"/>
      <c r="D47" s="15"/>
      <c r="E47" s="15"/>
      <c r="F47" s="15"/>
      <c r="O47" s="18"/>
      <c r="P47" s="18"/>
      <c r="Q47" s="18"/>
      <c r="R47" s="18"/>
    </row>
    <row r="48" spans="1:54" ht="18.75" x14ac:dyDescent="0.25">
      <c r="B48" s="25"/>
      <c r="C48" s="25"/>
      <c r="D48" s="15"/>
      <c r="E48" s="15"/>
      <c r="F48" s="11"/>
      <c r="O48" s="18"/>
      <c r="P48" s="18"/>
      <c r="Q48" s="18"/>
      <c r="R48" s="18"/>
    </row>
    <row r="49" spans="2:6" ht="18.75" x14ac:dyDescent="0.25">
      <c r="C49" s="2"/>
      <c r="F49" s="2"/>
    </row>
    <row r="50" spans="2:6" ht="18.75" x14ac:dyDescent="0.25">
      <c r="B50" s="2"/>
      <c r="C50" s="2"/>
      <c r="D50" s="2"/>
      <c r="E50" s="4"/>
      <c r="F50" s="2"/>
    </row>
    <row r="51" spans="2:6" ht="21" x14ac:dyDescent="0.25">
      <c r="C51" s="2"/>
      <c r="F51" s="3"/>
    </row>
    <row r="52" spans="2:6" ht="18.75" x14ac:dyDescent="0.25">
      <c r="B52" s="2"/>
      <c r="C52" s="2"/>
      <c r="D52" s="2"/>
      <c r="E52" s="4"/>
      <c r="F52" s="2"/>
    </row>
    <row r="53" spans="2:6" ht="18.75" x14ac:dyDescent="0.25">
      <c r="C53" s="2"/>
      <c r="D53" s="2"/>
      <c r="E53" s="4"/>
      <c r="F53" s="2"/>
    </row>
  </sheetData>
  <sheetProtection selectLockedCells="1"/>
  <mergeCells count="26">
    <mergeCell ref="H43:J43"/>
    <mergeCell ref="K43:L43"/>
    <mergeCell ref="H35:K35"/>
    <mergeCell ref="H39:K39"/>
    <mergeCell ref="I40:J40"/>
    <mergeCell ref="H31:K31"/>
    <mergeCell ref="H33:K33"/>
    <mergeCell ref="H32:K32"/>
    <mergeCell ref="H24:J24"/>
    <mergeCell ref="A7:C8"/>
    <mergeCell ref="D7:D8"/>
    <mergeCell ref="E7:E8"/>
    <mergeCell ref="H12:J12"/>
    <mergeCell ref="H20:J20"/>
    <mergeCell ref="H13:J13"/>
    <mergeCell ref="H14:J14"/>
    <mergeCell ref="H19:J19"/>
    <mergeCell ref="K1:L1"/>
    <mergeCell ref="H18:J18"/>
    <mergeCell ref="A3:B3"/>
    <mergeCell ref="A4:C4"/>
    <mergeCell ref="A5:B5"/>
    <mergeCell ref="A10:G10"/>
    <mergeCell ref="C3:H3"/>
    <mergeCell ref="D4:I4"/>
    <mergeCell ref="D6:E6"/>
  </mergeCells>
  <conditionalFormatting sqref="F13:F42">
    <cfRule type="cellIs" dxfId="0" priority="1" operator="greaterThan">
      <formula>0</formula>
    </cfRule>
  </conditionalFormatting>
  <pageMargins left="0.24" right="0.24" top="0.3" bottom="0.41" header="0.3" footer="0.3"/>
  <pageSetup paperSize="9" orientation="portrait" horizontalDpi="4294967294" verticalDpi="429496729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1]!ENREGISTRER">
                <anchor moveWithCells="1" sizeWithCells="1">
                  <from>
                    <xdr:col>8</xdr:col>
                    <xdr:colOff>457200</xdr:colOff>
                    <xdr:row>6</xdr:row>
                    <xdr:rowOff>19050</xdr:rowOff>
                  </from>
                  <to>
                    <xdr:col>11</xdr:col>
                    <xdr:colOff>361950</xdr:colOff>
                    <xdr:row>8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"/>
  <sheetViews>
    <sheetView workbookViewId="0">
      <selection activeCell="H3" sqref="H3"/>
    </sheetView>
  </sheetViews>
  <sheetFormatPr baseColWidth="10" defaultRowHeight="15" x14ac:dyDescent="0.25"/>
  <cols>
    <col min="1" max="1" width="13.5703125" style="22" bestFit="1" customWidth="1"/>
    <col min="2" max="2" width="9.42578125" style="22" bestFit="1" customWidth="1"/>
    <col min="3" max="3" width="41.42578125" style="22" customWidth="1"/>
    <col min="4" max="4" width="13.140625" style="22" bestFit="1" customWidth="1"/>
    <col min="5" max="5" width="19.7109375" style="22" bestFit="1" customWidth="1"/>
    <col min="6" max="6" width="22" style="22" bestFit="1" customWidth="1"/>
    <col min="7" max="16384" width="11.42578125" style="22"/>
  </cols>
  <sheetData>
    <row r="1" spans="1:6" x14ac:dyDescent="0.25">
      <c r="A1" s="81" t="s">
        <v>64</v>
      </c>
      <c r="B1" s="81" t="s">
        <v>65</v>
      </c>
      <c r="C1" s="81" t="s">
        <v>66</v>
      </c>
      <c r="D1" s="81" t="s">
        <v>67</v>
      </c>
      <c r="E1" s="81" t="s">
        <v>68</v>
      </c>
      <c r="F1" s="81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Feuil1!Zone_d_impression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PC;KHEBBEB M.C - AMFC</dc:creator>
  <cp:lastModifiedBy>PC</cp:lastModifiedBy>
  <cp:lastPrinted>2016-11-27T09:12:38Z</cp:lastPrinted>
  <dcterms:created xsi:type="dcterms:W3CDTF">2016-11-24T06:55:52Z</dcterms:created>
  <dcterms:modified xsi:type="dcterms:W3CDTF">2016-11-28T12:55:40Z</dcterms:modified>
</cp:coreProperties>
</file>