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OBJECTIF ET POINT\"/>
    </mc:Choice>
  </mc:AlternateContent>
  <bookViews>
    <workbookView xWindow="0" yWindow="0" windowWidth="20490" windowHeight="7905"/>
  </bookViews>
  <sheets>
    <sheet name="MO Qte" sheetId="1" r:id="rId1"/>
    <sheet name="BETON Qte" sheetId="2" r:id="rId2"/>
    <sheet name="ACIER Qte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2" i="3" l="1"/>
  <c r="K122" i="3"/>
  <c r="J122" i="3"/>
  <c r="O122" i="3"/>
  <c r="H122" i="3"/>
  <c r="L121" i="3"/>
  <c r="K121" i="3"/>
  <c r="J121" i="3"/>
  <c r="O121" i="3"/>
  <c r="H121" i="3"/>
  <c r="L120" i="3"/>
  <c r="K120" i="3"/>
  <c r="J120" i="3"/>
  <c r="O120" i="3"/>
  <c r="H120" i="3"/>
  <c r="W119" i="3"/>
  <c r="V119" i="3"/>
  <c r="T119" i="3"/>
  <c r="Q119" i="3"/>
  <c r="L119" i="3"/>
  <c r="J119" i="3"/>
  <c r="K119" i="3"/>
  <c r="H119" i="3"/>
  <c r="G119" i="3"/>
  <c r="F119" i="3"/>
  <c r="E119" i="3"/>
  <c r="W112" i="3"/>
  <c r="V112" i="3"/>
  <c r="O112" i="3"/>
  <c r="L112" i="3"/>
  <c r="K112" i="3"/>
  <c r="J112" i="3"/>
  <c r="M112" i="3"/>
  <c r="H112" i="3"/>
  <c r="V111" i="3"/>
  <c r="V109" i="3"/>
  <c r="L111" i="3"/>
  <c r="L109" i="3"/>
  <c r="K111" i="3"/>
  <c r="H111" i="3"/>
  <c r="W110" i="3"/>
  <c r="V110" i="3"/>
  <c r="L110" i="3"/>
  <c r="K110" i="3"/>
  <c r="J110" i="3"/>
  <c r="H110" i="3"/>
  <c r="T109" i="3"/>
  <c r="Q109" i="3"/>
  <c r="G109" i="3"/>
  <c r="F109" i="3"/>
  <c r="E109" i="3"/>
  <c r="L108" i="3"/>
  <c r="V108" i="3"/>
  <c r="W108" i="3"/>
  <c r="K108" i="3"/>
  <c r="J108" i="3"/>
  <c r="H108" i="3"/>
  <c r="V107" i="3"/>
  <c r="O107" i="3"/>
  <c r="L107" i="3"/>
  <c r="K107" i="3"/>
  <c r="J107" i="3"/>
  <c r="M107" i="3"/>
  <c r="H107" i="3"/>
  <c r="W107" i="3"/>
  <c r="L106" i="3"/>
  <c r="V106" i="3"/>
  <c r="W106" i="3"/>
  <c r="K106" i="3"/>
  <c r="J106" i="3"/>
  <c r="H106" i="3"/>
  <c r="V105" i="3"/>
  <c r="L105" i="3"/>
  <c r="K105" i="3"/>
  <c r="J105" i="3"/>
  <c r="H105" i="3"/>
  <c r="L104" i="3"/>
  <c r="V104" i="3"/>
  <c r="W104" i="3"/>
  <c r="K104" i="3"/>
  <c r="J104" i="3"/>
  <c r="H104" i="3"/>
  <c r="V103" i="3"/>
  <c r="W103" i="3"/>
  <c r="L103" i="3"/>
  <c r="K103" i="3"/>
  <c r="J103" i="3"/>
  <c r="O103" i="3"/>
  <c r="H103" i="3"/>
  <c r="L102" i="3"/>
  <c r="V102" i="3"/>
  <c r="W102" i="3"/>
  <c r="K102" i="3"/>
  <c r="J102" i="3"/>
  <c r="H102" i="3"/>
  <c r="W101" i="3"/>
  <c r="V101" i="3"/>
  <c r="M101" i="3"/>
  <c r="L101" i="3"/>
  <c r="K101" i="3"/>
  <c r="H101" i="3"/>
  <c r="J101" i="3"/>
  <c r="O101" i="3"/>
  <c r="L100" i="3"/>
  <c r="V100" i="3"/>
  <c r="W100" i="3"/>
  <c r="K100" i="3"/>
  <c r="J100" i="3"/>
  <c r="H100" i="3"/>
  <c r="V99" i="3"/>
  <c r="L99" i="3"/>
  <c r="K99" i="3"/>
  <c r="J99" i="3"/>
  <c r="H99" i="3"/>
  <c r="W99" i="3"/>
  <c r="L98" i="3"/>
  <c r="V98" i="3"/>
  <c r="W98" i="3"/>
  <c r="K98" i="3"/>
  <c r="J98" i="3"/>
  <c r="H98" i="3"/>
  <c r="V97" i="3"/>
  <c r="L97" i="3"/>
  <c r="K97" i="3"/>
  <c r="J97" i="3"/>
  <c r="M97" i="3"/>
  <c r="H97" i="3"/>
  <c r="L96" i="3"/>
  <c r="K96" i="3"/>
  <c r="J96" i="3"/>
  <c r="H96" i="3"/>
  <c r="V95" i="3"/>
  <c r="L95" i="3"/>
  <c r="K95" i="3"/>
  <c r="J95" i="3"/>
  <c r="O95" i="3"/>
  <c r="H95" i="3"/>
  <c r="L94" i="3"/>
  <c r="V94" i="3"/>
  <c r="W94" i="3"/>
  <c r="K94" i="3"/>
  <c r="J94" i="3"/>
  <c r="H94" i="3"/>
  <c r="T93" i="3"/>
  <c r="Q93" i="3"/>
  <c r="G93" i="3"/>
  <c r="F93" i="3"/>
  <c r="E93" i="3"/>
  <c r="L92" i="3"/>
  <c r="L90" i="3"/>
  <c r="K92" i="3"/>
  <c r="H92" i="3"/>
  <c r="H90" i="3"/>
  <c r="V91" i="3"/>
  <c r="L91" i="3"/>
  <c r="K91" i="3"/>
  <c r="J91" i="3"/>
  <c r="H91" i="3"/>
  <c r="W91" i="3"/>
  <c r="T90" i="3"/>
  <c r="Q90" i="3"/>
  <c r="G90" i="3"/>
  <c r="F90" i="3"/>
  <c r="E90" i="3"/>
  <c r="L89" i="3"/>
  <c r="V89" i="3"/>
  <c r="W89" i="3"/>
  <c r="K89" i="3"/>
  <c r="J89" i="3"/>
  <c r="H89" i="3"/>
  <c r="V88" i="3"/>
  <c r="V87" i="3"/>
  <c r="L88" i="3"/>
  <c r="K88" i="3"/>
  <c r="H88" i="3"/>
  <c r="T87" i="3"/>
  <c r="Q87" i="3"/>
  <c r="G87" i="3"/>
  <c r="F87" i="3"/>
  <c r="E87" i="3"/>
  <c r="V86" i="3"/>
  <c r="L86" i="3"/>
  <c r="K86" i="3"/>
  <c r="J86" i="3"/>
  <c r="H86" i="3"/>
  <c r="W86" i="3"/>
  <c r="L85" i="3"/>
  <c r="V85" i="3"/>
  <c r="K85" i="3"/>
  <c r="H85" i="3"/>
  <c r="W84" i="3"/>
  <c r="V84" i="3"/>
  <c r="L84" i="3"/>
  <c r="K84" i="3"/>
  <c r="J84" i="3"/>
  <c r="O84" i="3"/>
  <c r="H84" i="3"/>
  <c r="L83" i="3"/>
  <c r="V83" i="3"/>
  <c r="K83" i="3"/>
  <c r="H83" i="3"/>
  <c r="W82" i="3"/>
  <c r="V82" i="3"/>
  <c r="L82" i="3"/>
  <c r="K82" i="3"/>
  <c r="H82" i="3"/>
  <c r="J82" i="3"/>
  <c r="O82" i="3"/>
  <c r="L81" i="3"/>
  <c r="L79" i="3"/>
  <c r="K81" i="3"/>
  <c r="H81" i="3"/>
  <c r="V80" i="3"/>
  <c r="L80" i="3"/>
  <c r="K80" i="3"/>
  <c r="J80" i="3"/>
  <c r="M80" i="3"/>
  <c r="H80" i="3"/>
  <c r="T79" i="3"/>
  <c r="Q79" i="3"/>
  <c r="G79" i="3"/>
  <c r="F79" i="3"/>
  <c r="F67" i="3"/>
  <c r="E79" i="3"/>
  <c r="L78" i="3"/>
  <c r="V78" i="3"/>
  <c r="W78" i="3"/>
  <c r="K78" i="3"/>
  <c r="J78" i="3"/>
  <c r="H78" i="3"/>
  <c r="V77" i="3"/>
  <c r="R77" i="3"/>
  <c r="L77" i="3"/>
  <c r="K77" i="3"/>
  <c r="J77" i="3"/>
  <c r="O77" i="3"/>
  <c r="P77" i="3"/>
  <c r="H77" i="3"/>
  <c r="W77" i="3"/>
  <c r="L76" i="3"/>
  <c r="V76" i="3"/>
  <c r="W76" i="3"/>
  <c r="K76" i="3"/>
  <c r="J76" i="3"/>
  <c r="H76" i="3"/>
  <c r="V75" i="3"/>
  <c r="L75" i="3"/>
  <c r="K75" i="3"/>
  <c r="H75" i="3"/>
  <c r="W74" i="3"/>
  <c r="L74" i="3"/>
  <c r="V74" i="3"/>
  <c r="K74" i="3"/>
  <c r="J74" i="3"/>
  <c r="H74" i="3"/>
  <c r="L73" i="3"/>
  <c r="V73" i="3"/>
  <c r="K73" i="3"/>
  <c r="H73" i="3"/>
  <c r="L72" i="3"/>
  <c r="V72" i="3"/>
  <c r="W72" i="3"/>
  <c r="K72" i="3"/>
  <c r="J72" i="3"/>
  <c r="H72" i="3"/>
  <c r="O71" i="3"/>
  <c r="L71" i="3"/>
  <c r="V71" i="3"/>
  <c r="K71" i="3"/>
  <c r="J71" i="3"/>
  <c r="M71" i="3"/>
  <c r="H71" i="3"/>
  <c r="W71" i="3"/>
  <c r="L70" i="3"/>
  <c r="V70" i="3"/>
  <c r="W70" i="3"/>
  <c r="K70" i="3"/>
  <c r="J70" i="3"/>
  <c r="H70" i="3"/>
  <c r="R69" i="3"/>
  <c r="L69" i="3"/>
  <c r="K69" i="3"/>
  <c r="J69" i="3"/>
  <c r="O69" i="3"/>
  <c r="P69" i="3"/>
  <c r="H69" i="3"/>
  <c r="T68" i="3"/>
  <c r="Q68" i="3"/>
  <c r="G68" i="3"/>
  <c r="G67" i="3"/>
  <c r="F68" i="3"/>
  <c r="E68" i="3"/>
  <c r="E67" i="3"/>
  <c r="W60" i="3"/>
  <c r="V60" i="3"/>
  <c r="L60" i="3"/>
  <c r="K60" i="3"/>
  <c r="J60" i="3"/>
  <c r="H60" i="3"/>
  <c r="V59" i="3"/>
  <c r="V57" i="3"/>
  <c r="L59" i="3"/>
  <c r="L57" i="3"/>
  <c r="K59" i="3"/>
  <c r="H59" i="3"/>
  <c r="W58" i="3"/>
  <c r="V58" i="3"/>
  <c r="L58" i="3"/>
  <c r="K58" i="3"/>
  <c r="J58" i="3"/>
  <c r="H58" i="3"/>
  <c r="T57" i="3"/>
  <c r="Q57" i="3"/>
  <c r="G57" i="3"/>
  <c r="F57" i="3"/>
  <c r="E57" i="3"/>
  <c r="L56" i="3"/>
  <c r="V56" i="3"/>
  <c r="W56" i="3"/>
  <c r="K56" i="3"/>
  <c r="J56" i="3"/>
  <c r="H56" i="3"/>
  <c r="V55" i="3"/>
  <c r="O55" i="3"/>
  <c r="L55" i="3"/>
  <c r="K55" i="3"/>
  <c r="J55" i="3"/>
  <c r="M55" i="3"/>
  <c r="H55" i="3"/>
  <c r="W55" i="3"/>
  <c r="L54" i="3"/>
  <c r="V54" i="3"/>
  <c r="W54" i="3"/>
  <c r="K54" i="3"/>
  <c r="J54" i="3"/>
  <c r="H54" i="3"/>
  <c r="V53" i="3"/>
  <c r="L53" i="3"/>
  <c r="K53" i="3"/>
  <c r="J53" i="3"/>
  <c r="M53" i="3"/>
  <c r="H53" i="3"/>
  <c r="L52" i="3"/>
  <c r="V52" i="3"/>
  <c r="W52" i="3"/>
  <c r="K52" i="3"/>
  <c r="J52" i="3"/>
  <c r="H52" i="3"/>
  <c r="W51" i="3"/>
  <c r="V51" i="3"/>
  <c r="L51" i="3"/>
  <c r="K51" i="3"/>
  <c r="J51" i="3"/>
  <c r="O51" i="3"/>
  <c r="H51" i="3"/>
  <c r="L50" i="3"/>
  <c r="V50" i="3"/>
  <c r="W50" i="3"/>
  <c r="K50" i="3"/>
  <c r="J50" i="3"/>
  <c r="H50" i="3"/>
  <c r="V49" i="3"/>
  <c r="L49" i="3"/>
  <c r="K49" i="3"/>
  <c r="H49" i="3"/>
  <c r="L48" i="3"/>
  <c r="V48" i="3"/>
  <c r="W48" i="3"/>
  <c r="K48" i="3"/>
  <c r="J48" i="3"/>
  <c r="H48" i="3"/>
  <c r="V47" i="3"/>
  <c r="L47" i="3"/>
  <c r="K47" i="3"/>
  <c r="J47" i="3"/>
  <c r="O47" i="3"/>
  <c r="H47" i="3"/>
  <c r="W47" i="3"/>
  <c r="L46" i="3"/>
  <c r="V46" i="3"/>
  <c r="W46" i="3"/>
  <c r="K46" i="3"/>
  <c r="J46" i="3"/>
  <c r="H46" i="3"/>
  <c r="V45" i="3"/>
  <c r="O45" i="3"/>
  <c r="L45" i="3"/>
  <c r="K45" i="3"/>
  <c r="J45" i="3"/>
  <c r="M45" i="3"/>
  <c r="H45" i="3"/>
  <c r="W45" i="3"/>
  <c r="L44" i="3"/>
  <c r="V44" i="3"/>
  <c r="W44" i="3"/>
  <c r="K44" i="3"/>
  <c r="J44" i="3"/>
  <c r="H44" i="3"/>
  <c r="W43" i="3"/>
  <c r="V43" i="3"/>
  <c r="L43" i="3"/>
  <c r="K43" i="3"/>
  <c r="J43" i="3"/>
  <c r="O43" i="3"/>
  <c r="H43" i="3"/>
  <c r="L42" i="3"/>
  <c r="V42" i="3"/>
  <c r="W42" i="3"/>
  <c r="K42" i="3"/>
  <c r="J42" i="3"/>
  <c r="H42" i="3"/>
  <c r="V41" i="3"/>
  <c r="T41" i="3"/>
  <c r="Q41" i="3"/>
  <c r="L41" i="3"/>
  <c r="G41" i="3"/>
  <c r="G11" i="3"/>
  <c r="F41" i="3"/>
  <c r="E41" i="3"/>
  <c r="L40" i="3"/>
  <c r="L38" i="3"/>
  <c r="K40" i="3"/>
  <c r="H40" i="3"/>
  <c r="V39" i="3"/>
  <c r="O39" i="3"/>
  <c r="L39" i="3"/>
  <c r="K39" i="3"/>
  <c r="J39" i="3"/>
  <c r="H39" i="3"/>
  <c r="W39" i="3"/>
  <c r="T38" i="3"/>
  <c r="Q38" i="3"/>
  <c r="G38" i="3"/>
  <c r="F38" i="3"/>
  <c r="E38" i="3"/>
  <c r="L37" i="3"/>
  <c r="V37" i="3"/>
  <c r="W37" i="3"/>
  <c r="K37" i="3"/>
  <c r="J37" i="3"/>
  <c r="H37" i="3"/>
  <c r="V36" i="3"/>
  <c r="L36" i="3"/>
  <c r="K36" i="3"/>
  <c r="H36" i="3"/>
  <c r="T35" i="3"/>
  <c r="Q35" i="3"/>
  <c r="G35" i="3"/>
  <c r="F35" i="3"/>
  <c r="E35" i="3"/>
  <c r="V34" i="3"/>
  <c r="L34" i="3"/>
  <c r="K34" i="3"/>
  <c r="J34" i="3"/>
  <c r="M34" i="3"/>
  <c r="H34" i="3"/>
  <c r="W34" i="3"/>
  <c r="L33" i="3"/>
  <c r="V33" i="3"/>
  <c r="K33" i="3"/>
  <c r="H33" i="3"/>
  <c r="V32" i="3"/>
  <c r="L32" i="3"/>
  <c r="K32" i="3"/>
  <c r="J32" i="3"/>
  <c r="M32" i="3"/>
  <c r="H32" i="3"/>
  <c r="W32" i="3"/>
  <c r="L31" i="3"/>
  <c r="V31" i="3"/>
  <c r="K31" i="3"/>
  <c r="H31" i="3"/>
  <c r="W30" i="3"/>
  <c r="V30" i="3"/>
  <c r="L30" i="3"/>
  <c r="K30" i="3"/>
  <c r="J30" i="3"/>
  <c r="O30" i="3"/>
  <c r="H30" i="3"/>
  <c r="L29" i="3"/>
  <c r="V29" i="3"/>
  <c r="K29" i="3"/>
  <c r="H29" i="3"/>
  <c r="V28" i="3"/>
  <c r="L28" i="3"/>
  <c r="K28" i="3"/>
  <c r="H28" i="3"/>
  <c r="L27" i="3"/>
  <c r="V27" i="3"/>
  <c r="K27" i="3"/>
  <c r="H27" i="3"/>
  <c r="V26" i="3"/>
  <c r="L26" i="3"/>
  <c r="K26" i="3"/>
  <c r="J26" i="3"/>
  <c r="O26" i="3"/>
  <c r="H26" i="3"/>
  <c r="W26" i="3"/>
  <c r="L25" i="3"/>
  <c r="V25" i="3"/>
  <c r="K25" i="3"/>
  <c r="H25" i="3"/>
  <c r="T24" i="3"/>
  <c r="Q24" i="3"/>
  <c r="Q11" i="3"/>
  <c r="L24" i="3"/>
  <c r="G24" i="3"/>
  <c r="F24" i="3"/>
  <c r="F11" i="3"/>
  <c r="F6" i="3"/>
  <c r="E24" i="3"/>
  <c r="O23" i="3"/>
  <c r="L23" i="3"/>
  <c r="V23" i="3"/>
  <c r="K23" i="3"/>
  <c r="J23" i="3"/>
  <c r="M23" i="3"/>
  <c r="H23" i="3"/>
  <c r="W23" i="3"/>
  <c r="L22" i="3"/>
  <c r="V22" i="3"/>
  <c r="W22" i="3"/>
  <c r="K22" i="3"/>
  <c r="J22" i="3"/>
  <c r="H22" i="3"/>
  <c r="V21" i="3"/>
  <c r="L21" i="3"/>
  <c r="K21" i="3"/>
  <c r="J21" i="3"/>
  <c r="O21" i="3"/>
  <c r="P21" i="3"/>
  <c r="H21" i="3"/>
  <c r="L20" i="3"/>
  <c r="V20" i="3"/>
  <c r="W20" i="3"/>
  <c r="K20" i="3"/>
  <c r="J20" i="3"/>
  <c r="H20" i="3"/>
  <c r="V19" i="3"/>
  <c r="L19" i="3"/>
  <c r="K19" i="3"/>
  <c r="H19" i="3"/>
  <c r="W18" i="3"/>
  <c r="L18" i="3"/>
  <c r="V18" i="3"/>
  <c r="K18" i="3"/>
  <c r="J18" i="3"/>
  <c r="H18" i="3"/>
  <c r="L17" i="3"/>
  <c r="V17" i="3"/>
  <c r="K17" i="3"/>
  <c r="H17" i="3"/>
  <c r="L16" i="3"/>
  <c r="V16" i="3"/>
  <c r="W16" i="3"/>
  <c r="K16" i="3"/>
  <c r="J16" i="3"/>
  <c r="H16" i="3"/>
  <c r="H15" i="3"/>
  <c r="J15" i="3"/>
  <c r="O15" i="3"/>
  <c r="L15" i="3"/>
  <c r="V15" i="3"/>
  <c r="K15" i="3"/>
  <c r="M15" i="3"/>
  <c r="L14" i="3"/>
  <c r="V14" i="3"/>
  <c r="W14" i="3"/>
  <c r="K14" i="3"/>
  <c r="J14" i="3"/>
  <c r="H14" i="3"/>
  <c r="R13" i="3"/>
  <c r="L13" i="3"/>
  <c r="K13" i="3"/>
  <c r="J13" i="3"/>
  <c r="O13" i="3"/>
  <c r="P13" i="3"/>
  <c r="H13" i="3"/>
  <c r="T12" i="3"/>
  <c r="Q12" i="3"/>
  <c r="G12" i="3"/>
  <c r="F12" i="3"/>
  <c r="E12" i="3"/>
  <c r="L6" i="3"/>
  <c r="G6" i="3"/>
  <c r="T5" i="3"/>
  <c r="O5" i="3"/>
  <c r="J5" i="3"/>
  <c r="O123" i="2"/>
  <c r="L123" i="2"/>
  <c r="H123" i="2"/>
  <c r="J123" i="2"/>
  <c r="L122" i="2"/>
  <c r="J122" i="2"/>
  <c r="H122" i="2"/>
  <c r="L121" i="2"/>
  <c r="J121" i="2"/>
  <c r="H121" i="2"/>
  <c r="L120" i="2"/>
  <c r="H120" i="2"/>
  <c r="J120" i="2"/>
  <c r="W119" i="2"/>
  <c r="V119" i="2"/>
  <c r="T119" i="2"/>
  <c r="Q119" i="2"/>
  <c r="L119" i="2"/>
  <c r="G119" i="2"/>
  <c r="F119" i="2"/>
  <c r="E119" i="2"/>
  <c r="V112" i="2"/>
  <c r="L112" i="2"/>
  <c r="H112" i="2"/>
  <c r="J112" i="2"/>
  <c r="L111" i="2"/>
  <c r="V111" i="2"/>
  <c r="H111" i="2"/>
  <c r="L110" i="2"/>
  <c r="J110" i="2"/>
  <c r="H110" i="2"/>
  <c r="T109" i="2"/>
  <c r="Q109" i="2"/>
  <c r="G109" i="2"/>
  <c r="F109" i="2"/>
  <c r="E109" i="2"/>
  <c r="L108" i="2"/>
  <c r="V108" i="2"/>
  <c r="J108" i="2"/>
  <c r="H108" i="2"/>
  <c r="V107" i="2"/>
  <c r="L107" i="2"/>
  <c r="H107" i="2"/>
  <c r="J107" i="2"/>
  <c r="W106" i="2"/>
  <c r="V106" i="2"/>
  <c r="M106" i="2"/>
  <c r="L106" i="2"/>
  <c r="J106" i="2"/>
  <c r="O106" i="2"/>
  <c r="H106" i="2"/>
  <c r="L105" i="2"/>
  <c r="V105" i="2"/>
  <c r="H105" i="2"/>
  <c r="J105" i="2"/>
  <c r="V104" i="2"/>
  <c r="L104" i="2"/>
  <c r="J104" i="2"/>
  <c r="H104" i="2"/>
  <c r="V103" i="2"/>
  <c r="L103" i="2"/>
  <c r="H103" i="2"/>
  <c r="V102" i="2"/>
  <c r="L102" i="2"/>
  <c r="J102" i="2"/>
  <c r="H102" i="2"/>
  <c r="L101" i="2"/>
  <c r="V101" i="2"/>
  <c r="H101" i="2"/>
  <c r="P100" i="2"/>
  <c r="L100" i="2"/>
  <c r="M100" i="2"/>
  <c r="J100" i="2"/>
  <c r="O100" i="2"/>
  <c r="R100" i="2"/>
  <c r="H100" i="2"/>
  <c r="V99" i="2"/>
  <c r="W99" i="2"/>
  <c r="O99" i="2"/>
  <c r="M99" i="2"/>
  <c r="L99" i="2"/>
  <c r="H99" i="2"/>
  <c r="J99" i="2"/>
  <c r="W98" i="2"/>
  <c r="V98" i="2"/>
  <c r="M98" i="2"/>
  <c r="L98" i="2"/>
  <c r="J98" i="2"/>
  <c r="O98" i="2"/>
  <c r="R98" i="2"/>
  <c r="H98" i="2"/>
  <c r="L97" i="2"/>
  <c r="J97" i="2"/>
  <c r="H97" i="2"/>
  <c r="M96" i="2"/>
  <c r="L96" i="2"/>
  <c r="V96" i="2"/>
  <c r="J96" i="2"/>
  <c r="O96" i="2"/>
  <c r="R96" i="2"/>
  <c r="H96" i="2"/>
  <c r="L95" i="2"/>
  <c r="V95" i="2"/>
  <c r="H95" i="2"/>
  <c r="W95" i="2"/>
  <c r="W94" i="2"/>
  <c r="V94" i="2"/>
  <c r="O94" i="2"/>
  <c r="M94" i="2"/>
  <c r="L94" i="2"/>
  <c r="H94" i="2"/>
  <c r="J94" i="2"/>
  <c r="T93" i="2"/>
  <c r="Q93" i="2"/>
  <c r="G93" i="2"/>
  <c r="F93" i="2"/>
  <c r="E93" i="2"/>
  <c r="W92" i="2"/>
  <c r="V92" i="2"/>
  <c r="O92" i="2"/>
  <c r="M92" i="2"/>
  <c r="L92" i="2"/>
  <c r="H92" i="2"/>
  <c r="J92" i="2"/>
  <c r="L91" i="2"/>
  <c r="J91" i="2"/>
  <c r="H91" i="2"/>
  <c r="T90" i="2"/>
  <c r="Q90" i="2"/>
  <c r="J90" i="2"/>
  <c r="K90" i="2"/>
  <c r="H90" i="2"/>
  <c r="G90" i="2"/>
  <c r="F90" i="2"/>
  <c r="E90" i="2"/>
  <c r="O89" i="2"/>
  <c r="L89" i="2"/>
  <c r="J89" i="2"/>
  <c r="H89" i="2"/>
  <c r="H87" i="2"/>
  <c r="V88" i="2"/>
  <c r="L88" i="2"/>
  <c r="J88" i="2"/>
  <c r="H88" i="2"/>
  <c r="T87" i="2"/>
  <c r="Q87" i="2"/>
  <c r="G87" i="2"/>
  <c r="G67" i="2"/>
  <c r="F87" i="2"/>
  <c r="F67" i="2"/>
  <c r="E87" i="2"/>
  <c r="P86" i="2"/>
  <c r="M86" i="2"/>
  <c r="L86" i="2"/>
  <c r="V86" i="2"/>
  <c r="J86" i="2"/>
  <c r="O86" i="2"/>
  <c r="R86" i="2"/>
  <c r="H86" i="2"/>
  <c r="W86" i="2"/>
  <c r="W85" i="2"/>
  <c r="M85" i="2"/>
  <c r="L85" i="2"/>
  <c r="V85" i="2"/>
  <c r="H85" i="2"/>
  <c r="J85" i="2"/>
  <c r="O85" i="2"/>
  <c r="V84" i="2"/>
  <c r="L84" i="2"/>
  <c r="H84" i="2"/>
  <c r="W83" i="2"/>
  <c r="L83" i="2"/>
  <c r="V83" i="2"/>
  <c r="J83" i="2"/>
  <c r="H83" i="2"/>
  <c r="L82" i="2"/>
  <c r="V82" i="2"/>
  <c r="J82" i="2"/>
  <c r="H82" i="2"/>
  <c r="W82" i="2"/>
  <c r="V81" i="2"/>
  <c r="L81" i="2"/>
  <c r="H81" i="2"/>
  <c r="V80" i="2"/>
  <c r="L80" i="2"/>
  <c r="J80" i="2"/>
  <c r="M80" i="2"/>
  <c r="H80" i="2"/>
  <c r="W80" i="2"/>
  <c r="T79" i="2"/>
  <c r="Q79" i="2"/>
  <c r="Q67" i="2"/>
  <c r="Q5" i="2"/>
  <c r="G79" i="2"/>
  <c r="F79" i="2"/>
  <c r="E79" i="2"/>
  <c r="V78" i="2"/>
  <c r="O78" i="2"/>
  <c r="L78" i="2"/>
  <c r="H78" i="2"/>
  <c r="J78" i="2"/>
  <c r="M78" i="2"/>
  <c r="W77" i="2"/>
  <c r="L77" i="2"/>
  <c r="V77" i="2"/>
  <c r="H77" i="2"/>
  <c r="J77" i="2"/>
  <c r="L76" i="2"/>
  <c r="V76" i="2"/>
  <c r="J76" i="2"/>
  <c r="O76" i="2"/>
  <c r="P76" i="2"/>
  <c r="H76" i="2"/>
  <c r="V75" i="2"/>
  <c r="W75" i="2"/>
  <c r="L75" i="2"/>
  <c r="H75" i="2"/>
  <c r="J75" i="2"/>
  <c r="V74" i="2"/>
  <c r="O74" i="2"/>
  <c r="L74" i="2"/>
  <c r="J74" i="2"/>
  <c r="M74" i="2"/>
  <c r="H74" i="2"/>
  <c r="L73" i="2"/>
  <c r="V73" i="2"/>
  <c r="H73" i="2"/>
  <c r="W73" i="2"/>
  <c r="P72" i="2"/>
  <c r="L72" i="2"/>
  <c r="V72" i="2"/>
  <c r="J72" i="2"/>
  <c r="O72" i="2"/>
  <c r="R72" i="2"/>
  <c r="H72" i="2"/>
  <c r="V71" i="2"/>
  <c r="W71" i="2"/>
  <c r="O71" i="2"/>
  <c r="L71" i="2"/>
  <c r="H71" i="2"/>
  <c r="J71" i="2"/>
  <c r="L70" i="2"/>
  <c r="V70" i="2"/>
  <c r="H70" i="2"/>
  <c r="V69" i="2"/>
  <c r="L69" i="2"/>
  <c r="H69" i="2"/>
  <c r="J69" i="2"/>
  <c r="O69" i="2"/>
  <c r="T68" i="2"/>
  <c r="Q68" i="2"/>
  <c r="G68" i="2"/>
  <c r="F68" i="2"/>
  <c r="E68" i="2"/>
  <c r="V60" i="2"/>
  <c r="W60" i="2"/>
  <c r="M60" i="2"/>
  <c r="L60" i="2"/>
  <c r="H60" i="2"/>
  <c r="J60" i="2"/>
  <c r="O60" i="2"/>
  <c r="V59" i="2"/>
  <c r="L59" i="2"/>
  <c r="J59" i="2"/>
  <c r="H59" i="2"/>
  <c r="W59" i="2"/>
  <c r="L58" i="2"/>
  <c r="J58" i="2"/>
  <c r="H58" i="2"/>
  <c r="T57" i="2"/>
  <c r="Q57" i="2"/>
  <c r="G57" i="2"/>
  <c r="F57" i="2"/>
  <c r="E57" i="2"/>
  <c r="L56" i="2"/>
  <c r="V56" i="2"/>
  <c r="J56" i="2"/>
  <c r="H56" i="2"/>
  <c r="W56" i="2"/>
  <c r="P55" i="2"/>
  <c r="M55" i="2"/>
  <c r="L55" i="2"/>
  <c r="V55" i="2"/>
  <c r="J55" i="2"/>
  <c r="O55" i="2"/>
  <c r="R55" i="2"/>
  <c r="H55" i="2"/>
  <c r="W55" i="2"/>
  <c r="W54" i="2"/>
  <c r="O54" i="2"/>
  <c r="M54" i="2"/>
  <c r="L54" i="2"/>
  <c r="V54" i="2"/>
  <c r="H54" i="2"/>
  <c r="J54" i="2"/>
  <c r="W53" i="2"/>
  <c r="V53" i="2"/>
  <c r="M53" i="2"/>
  <c r="L53" i="2"/>
  <c r="J53" i="2"/>
  <c r="O53" i="2"/>
  <c r="H53" i="2"/>
  <c r="W52" i="2"/>
  <c r="L52" i="2"/>
  <c r="V52" i="2"/>
  <c r="J52" i="2"/>
  <c r="H52" i="2"/>
  <c r="L51" i="2"/>
  <c r="V51" i="2"/>
  <c r="J51" i="2"/>
  <c r="H51" i="2"/>
  <c r="W51" i="2"/>
  <c r="L50" i="2"/>
  <c r="V50" i="2"/>
  <c r="H50" i="2"/>
  <c r="W49" i="2"/>
  <c r="V49" i="2"/>
  <c r="O49" i="2"/>
  <c r="M49" i="2"/>
  <c r="L49" i="2"/>
  <c r="H49" i="2"/>
  <c r="J49" i="2"/>
  <c r="W48" i="2"/>
  <c r="O48" i="2"/>
  <c r="L48" i="2"/>
  <c r="V48" i="2"/>
  <c r="J48" i="2"/>
  <c r="H48" i="2"/>
  <c r="V47" i="2"/>
  <c r="L47" i="2"/>
  <c r="J47" i="2"/>
  <c r="H47" i="2"/>
  <c r="L46" i="2"/>
  <c r="V46" i="2"/>
  <c r="H46" i="2"/>
  <c r="H41" i="2"/>
  <c r="V45" i="2"/>
  <c r="O45" i="2"/>
  <c r="R45" i="2"/>
  <c r="L45" i="2"/>
  <c r="J45" i="2"/>
  <c r="M45" i="2"/>
  <c r="H45" i="2"/>
  <c r="W45" i="2"/>
  <c r="L44" i="2"/>
  <c r="V44" i="2"/>
  <c r="H44" i="2"/>
  <c r="V43" i="2"/>
  <c r="M43" i="2"/>
  <c r="L43" i="2"/>
  <c r="J43" i="2"/>
  <c r="O43" i="2"/>
  <c r="R43" i="2"/>
  <c r="H43" i="2"/>
  <c r="L42" i="2"/>
  <c r="L41" i="2"/>
  <c r="H42" i="2"/>
  <c r="J42" i="2"/>
  <c r="O42" i="2"/>
  <c r="T41" i="2"/>
  <c r="Q41" i="2"/>
  <c r="G41" i="2"/>
  <c r="F41" i="2"/>
  <c r="E41" i="2"/>
  <c r="V40" i="2"/>
  <c r="W40" i="2"/>
  <c r="M40" i="2"/>
  <c r="L40" i="2"/>
  <c r="H40" i="2"/>
  <c r="J40" i="2"/>
  <c r="O40" i="2"/>
  <c r="V39" i="2"/>
  <c r="V38" i="2"/>
  <c r="L39" i="2"/>
  <c r="J39" i="2"/>
  <c r="H39" i="2"/>
  <c r="W39" i="2"/>
  <c r="T38" i="2"/>
  <c r="Q38" i="2"/>
  <c r="L38" i="2"/>
  <c r="G38" i="2"/>
  <c r="F38" i="2"/>
  <c r="E38" i="2"/>
  <c r="V37" i="2"/>
  <c r="L37" i="2"/>
  <c r="J37" i="2"/>
  <c r="H37" i="2"/>
  <c r="W37" i="2"/>
  <c r="L36" i="2"/>
  <c r="J36" i="2"/>
  <c r="H36" i="2"/>
  <c r="T35" i="2"/>
  <c r="Q35" i="2"/>
  <c r="G35" i="2"/>
  <c r="F35" i="2"/>
  <c r="E35" i="2"/>
  <c r="L34" i="2"/>
  <c r="V34" i="2"/>
  <c r="J34" i="2"/>
  <c r="H34" i="2"/>
  <c r="W34" i="2"/>
  <c r="P33" i="2"/>
  <c r="M33" i="2"/>
  <c r="L33" i="2"/>
  <c r="V33" i="2"/>
  <c r="J33" i="2"/>
  <c r="O33" i="2"/>
  <c r="R33" i="2"/>
  <c r="H33" i="2"/>
  <c r="W33" i="2"/>
  <c r="W32" i="2"/>
  <c r="O32" i="2"/>
  <c r="M32" i="2"/>
  <c r="L32" i="2"/>
  <c r="V32" i="2"/>
  <c r="H32" i="2"/>
  <c r="J32" i="2"/>
  <c r="W31" i="2"/>
  <c r="V31" i="2"/>
  <c r="M31" i="2"/>
  <c r="L31" i="2"/>
  <c r="J31" i="2"/>
  <c r="O31" i="2"/>
  <c r="H31" i="2"/>
  <c r="W30" i="2"/>
  <c r="L30" i="2"/>
  <c r="V30" i="2"/>
  <c r="J30" i="2"/>
  <c r="H30" i="2"/>
  <c r="L29" i="2"/>
  <c r="V29" i="2"/>
  <c r="J29" i="2"/>
  <c r="H29" i="2"/>
  <c r="W29" i="2"/>
  <c r="L28" i="2"/>
  <c r="V28" i="2"/>
  <c r="H28" i="2"/>
  <c r="W27" i="2"/>
  <c r="V27" i="2"/>
  <c r="O27" i="2"/>
  <c r="M27" i="2"/>
  <c r="L27" i="2"/>
  <c r="H27" i="2"/>
  <c r="J27" i="2"/>
  <c r="W26" i="2"/>
  <c r="O26" i="2"/>
  <c r="L26" i="2"/>
  <c r="V26" i="2"/>
  <c r="J26" i="2"/>
  <c r="H26" i="2"/>
  <c r="W25" i="2"/>
  <c r="V25" i="2"/>
  <c r="M25" i="2"/>
  <c r="L25" i="2"/>
  <c r="H25" i="2"/>
  <c r="J25" i="2"/>
  <c r="O25" i="2"/>
  <c r="T24" i="2"/>
  <c r="Q24" i="2"/>
  <c r="Q11" i="2"/>
  <c r="L24" i="2"/>
  <c r="H24" i="2"/>
  <c r="G24" i="2"/>
  <c r="F24" i="2"/>
  <c r="E24" i="2"/>
  <c r="W23" i="2"/>
  <c r="V23" i="2"/>
  <c r="M23" i="2"/>
  <c r="L23" i="2"/>
  <c r="H23" i="2"/>
  <c r="J23" i="2"/>
  <c r="O23" i="2"/>
  <c r="V22" i="2"/>
  <c r="L22" i="2"/>
  <c r="H22" i="2"/>
  <c r="W22" i="2"/>
  <c r="L21" i="2"/>
  <c r="V21" i="2"/>
  <c r="J21" i="2"/>
  <c r="H21" i="2"/>
  <c r="R20" i="2"/>
  <c r="M20" i="2"/>
  <c r="L20" i="2"/>
  <c r="V20" i="2"/>
  <c r="J20" i="2"/>
  <c r="O20" i="2"/>
  <c r="P20" i="2"/>
  <c r="H20" i="2"/>
  <c r="W19" i="2"/>
  <c r="V19" i="2"/>
  <c r="M19" i="2"/>
  <c r="L19" i="2"/>
  <c r="H19" i="2"/>
  <c r="J19" i="2"/>
  <c r="O19" i="2"/>
  <c r="V18" i="2"/>
  <c r="L18" i="2"/>
  <c r="H18" i="2"/>
  <c r="W18" i="2"/>
  <c r="L17" i="2"/>
  <c r="V17" i="2"/>
  <c r="J17" i="2"/>
  <c r="H17" i="2"/>
  <c r="R16" i="2"/>
  <c r="M16" i="2"/>
  <c r="L16" i="2"/>
  <c r="V16" i="2"/>
  <c r="J16" i="2"/>
  <c r="O16" i="2"/>
  <c r="P16" i="2"/>
  <c r="H16" i="2"/>
  <c r="H15" i="2"/>
  <c r="W15" i="2"/>
  <c r="V15" i="2"/>
  <c r="J15" i="2"/>
  <c r="M15" i="2"/>
  <c r="L15" i="2"/>
  <c r="O15" i="2"/>
  <c r="V14" i="2"/>
  <c r="L14" i="2"/>
  <c r="H14" i="2"/>
  <c r="H12" i="2"/>
  <c r="L13" i="2"/>
  <c r="J13" i="2"/>
  <c r="H13" i="2"/>
  <c r="T12" i="2"/>
  <c r="Q12" i="2"/>
  <c r="G12" i="2"/>
  <c r="F12" i="2"/>
  <c r="E12" i="2"/>
  <c r="E11" i="2"/>
  <c r="T11" i="2"/>
  <c r="L6" i="2"/>
  <c r="T5" i="2"/>
  <c r="O5" i="2"/>
  <c r="J5" i="2"/>
  <c r="R154" i="1"/>
  <c r="M154" i="1"/>
  <c r="L154" i="1"/>
  <c r="J154" i="1"/>
  <c r="O154" i="1"/>
  <c r="P154" i="1"/>
  <c r="H154" i="1"/>
  <c r="L153" i="1"/>
  <c r="J153" i="1"/>
  <c r="H153" i="1"/>
  <c r="L152" i="1"/>
  <c r="J152" i="1"/>
  <c r="M152" i="1"/>
  <c r="H152" i="1"/>
  <c r="M151" i="1"/>
  <c r="L151" i="1"/>
  <c r="H151" i="1"/>
  <c r="J151" i="1"/>
  <c r="O151" i="1"/>
  <c r="L150" i="1"/>
  <c r="M150" i="1"/>
  <c r="J150" i="1"/>
  <c r="O150" i="1"/>
  <c r="P150" i="1"/>
  <c r="H150" i="1"/>
  <c r="L149" i="1"/>
  <c r="J149" i="1"/>
  <c r="H149" i="1"/>
  <c r="L148" i="1"/>
  <c r="H148" i="1"/>
  <c r="J148" i="1"/>
  <c r="L147" i="1"/>
  <c r="H147" i="1"/>
  <c r="J147" i="1"/>
  <c r="O147" i="1"/>
  <c r="L146" i="1"/>
  <c r="M146" i="1"/>
  <c r="J146" i="1"/>
  <c r="O146" i="1"/>
  <c r="P146" i="1"/>
  <c r="H146" i="1"/>
  <c r="L145" i="1"/>
  <c r="J145" i="1"/>
  <c r="H145" i="1"/>
  <c r="L144" i="1"/>
  <c r="H144" i="1"/>
  <c r="J144" i="1"/>
  <c r="O143" i="1"/>
  <c r="L143" i="1"/>
  <c r="H143" i="1"/>
  <c r="J143" i="1"/>
  <c r="M143" i="1"/>
  <c r="R142" i="1"/>
  <c r="M142" i="1"/>
  <c r="L142" i="1"/>
  <c r="J142" i="1"/>
  <c r="O142" i="1"/>
  <c r="P142" i="1"/>
  <c r="H142" i="1"/>
  <c r="L141" i="1"/>
  <c r="J141" i="1"/>
  <c r="H141" i="1"/>
  <c r="O140" i="1"/>
  <c r="R140" i="1"/>
  <c r="L140" i="1"/>
  <c r="J140" i="1"/>
  <c r="M140" i="1"/>
  <c r="H140" i="1"/>
  <c r="O139" i="1"/>
  <c r="M139" i="1"/>
  <c r="L139" i="1"/>
  <c r="H139" i="1"/>
  <c r="J139" i="1"/>
  <c r="R138" i="1"/>
  <c r="M138" i="1"/>
  <c r="L138" i="1"/>
  <c r="J138" i="1"/>
  <c r="O138" i="1"/>
  <c r="P138" i="1"/>
  <c r="H138" i="1"/>
  <c r="L137" i="1"/>
  <c r="J137" i="1"/>
  <c r="H137" i="1"/>
  <c r="L136" i="1"/>
  <c r="J136" i="1"/>
  <c r="M136" i="1"/>
  <c r="H136" i="1"/>
  <c r="M135" i="1"/>
  <c r="L135" i="1"/>
  <c r="H135" i="1"/>
  <c r="J135" i="1"/>
  <c r="O135" i="1"/>
  <c r="L134" i="1"/>
  <c r="M134" i="1"/>
  <c r="J134" i="1"/>
  <c r="O134" i="1"/>
  <c r="P134" i="1"/>
  <c r="H134" i="1"/>
  <c r="L133" i="1"/>
  <c r="J133" i="1"/>
  <c r="H133" i="1"/>
  <c r="L132" i="1"/>
  <c r="H132" i="1"/>
  <c r="J132" i="1"/>
  <c r="L131" i="1"/>
  <c r="H131" i="1"/>
  <c r="J131" i="1"/>
  <c r="L130" i="1"/>
  <c r="M130" i="1"/>
  <c r="J130" i="1"/>
  <c r="O130" i="1"/>
  <c r="H130" i="1"/>
  <c r="L129" i="1"/>
  <c r="J129" i="1"/>
  <c r="H129" i="1"/>
  <c r="O128" i="1"/>
  <c r="L128" i="1"/>
  <c r="H128" i="1"/>
  <c r="J128" i="1"/>
  <c r="M128" i="1"/>
  <c r="O127" i="1"/>
  <c r="L127" i="1"/>
  <c r="H127" i="1"/>
  <c r="J127" i="1"/>
  <c r="M127" i="1"/>
  <c r="R126" i="1"/>
  <c r="M126" i="1"/>
  <c r="L126" i="1"/>
  <c r="J126" i="1"/>
  <c r="O126" i="1"/>
  <c r="P126" i="1"/>
  <c r="H126" i="1"/>
  <c r="L125" i="1"/>
  <c r="J125" i="1"/>
  <c r="H125" i="1"/>
  <c r="O124" i="1"/>
  <c r="R124" i="1"/>
  <c r="L124" i="1"/>
  <c r="J124" i="1"/>
  <c r="M124" i="1"/>
  <c r="H124" i="1"/>
  <c r="O123" i="1"/>
  <c r="M123" i="1"/>
  <c r="L123" i="1"/>
  <c r="H123" i="1"/>
  <c r="J123" i="1"/>
  <c r="R122" i="1"/>
  <c r="M122" i="1"/>
  <c r="L122" i="1"/>
  <c r="J122" i="1"/>
  <c r="O122" i="1"/>
  <c r="P122" i="1"/>
  <c r="H122" i="1"/>
  <c r="L121" i="1"/>
  <c r="J121" i="1"/>
  <c r="H121" i="1"/>
  <c r="L120" i="1"/>
  <c r="J120" i="1"/>
  <c r="H120" i="1"/>
  <c r="H119" i="1"/>
  <c r="W119" i="1"/>
  <c r="V119" i="1"/>
  <c r="T119" i="1"/>
  <c r="Q119" i="1"/>
  <c r="G119" i="1"/>
  <c r="F119" i="1"/>
  <c r="E119" i="1"/>
  <c r="W112" i="1"/>
  <c r="V112" i="1"/>
  <c r="L112" i="1"/>
  <c r="K112" i="1"/>
  <c r="J112" i="1"/>
  <c r="H112" i="1"/>
  <c r="L111" i="1"/>
  <c r="L109" i="1"/>
  <c r="K111" i="1"/>
  <c r="H111" i="1"/>
  <c r="W110" i="1"/>
  <c r="V110" i="1"/>
  <c r="L110" i="1"/>
  <c r="K110" i="1"/>
  <c r="J110" i="1"/>
  <c r="H110" i="1"/>
  <c r="T109" i="1"/>
  <c r="Q109" i="1"/>
  <c r="G109" i="1"/>
  <c r="F109" i="1"/>
  <c r="F67" i="1"/>
  <c r="E109" i="1"/>
  <c r="L108" i="1"/>
  <c r="V108" i="1"/>
  <c r="W108" i="1"/>
  <c r="K108" i="1"/>
  <c r="J108" i="1"/>
  <c r="H108" i="1"/>
  <c r="V107" i="1"/>
  <c r="W107" i="1"/>
  <c r="L107" i="1"/>
  <c r="K107" i="1"/>
  <c r="J107" i="1"/>
  <c r="O107" i="1"/>
  <c r="H107" i="1"/>
  <c r="L106" i="1"/>
  <c r="V106" i="1"/>
  <c r="W106" i="1"/>
  <c r="K106" i="1"/>
  <c r="J106" i="1"/>
  <c r="H106" i="1"/>
  <c r="W105" i="1"/>
  <c r="V105" i="1"/>
  <c r="L105" i="1"/>
  <c r="K105" i="1"/>
  <c r="H105" i="1"/>
  <c r="J105" i="1"/>
  <c r="L104" i="1"/>
  <c r="V104" i="1"/>
  <c r="W104" i="1"/>
  <c r="K104" i="1"/>
  <c r="J104" i="1"/>
  <c r="H104" i="1"/>
  <c r="V103" i="1"/>
  <c r="L103" i="1"/>
  <c r="K103" i="1"/>
  <c r="H103" i="1"/>
  <c r="L102" i="1"/>
  <c r="V102" i="1"/>
  <c r="W102" i="1"/>
  <c r="K102" i="1"/>
  <c r="J102" i="1"/>
  <c r="H102" i="1"/>
  <c r="V101" i="1"/>
  <c r="L101" i="1"/>
  <c r="K101" i="1"/>
  <c r="J101" i="1"/>
  <c r="M101" i="1"/>
  <c r="H101" i="1"/>
  <c r="W101" i="1"/>
  <c r="L100" i="1"/>
  <c r="V100" i="1"/>
  <c r="W100" i="1"/>
  <c r="K100" i="1"/>
  <c r="J100" i="1"/>
  <c r="H100" i="1"/>
  <c r="V99" i="1"/>
  <c r="W99" i="1"/>
  <c r="L99" i="1"/>
  <c r="K99" i="1"/>
  <c r="J99" i="1"/>
  <c r="O99" i="1"/>
  <c r="H99" i="1"/>
  <c r="L98" i="1"/>
  <c r="V98" i="1"/>
  <c r="W98" i="1"/>
  <c r="K98" i="1"/>
  <c r="J98" i="1"/>
  <c r="H98" i="1"/>
  <c r="W97" i="1"/>
  <c r="V97" i="1"/>
  <c r="L97" i="1"/>
  <c r="K97" i="1"/>
  <c r="H97" i="1"/>
  <c r="J97" i="1"/>
  <c r="L96" i="1"/>
  <c r="V96" i="1"/>
  <c r="W96" i="1"/>
  <c r="K96" i="1"/>
  <c r="J96" i="1"/>
  <c r="H96" i="1"/>
  <c r="V95" i="1"/>
  <c r="L95" i="1"/>
  <c r="K95" i="1"/>
  <c r="H95" i="1"/>
  <c r="L94" i="1"/>
  <c r="V94" i="1"/>
  <c r="W94" i="1"/>
  <c r="K94" i="1"/>
  <c r="J94" i="1"/>
  <c r="H94" i="1"/>
  <c r="T93" i="1"/>
  <c r="Q93" i="1"/>
  <c r="G93" i="1"/>
  <c r="G67" i="1"/>
  <c r="F93" i="1"/>
  <c r="E93" i="1"/>
  <c r="V92" i="1"/>
  <c r="V90" i="1"/>
  <c r="L92" i="1"/>
  <c r="L90" i="1"/>
  <c r="K92" i="1"/>
  <c r="H92" i="1"/>
  <c r="W91" i="1"/>
  <c r="V91" i="1"/>
  <c r="L91" i="1"/>
  <c r="K91" i="1"/>
  <c r="J91" i="1"/>
  <c r="H91" i="1"/>
  <c r="T90" i="1"/>
  <c r="Q90" i="1"/>
  <c r="G90" i="1"/>
  <c r="F90" i="1"/>
  <c r="E90" i="1"/>
  <c r="L89" i="1"/>
  <c r="K89" i="1"/>
  <c r="J89" i="1"/>
  <c r="H89" i="1"/>
  <c r="V88" i="1"/>
  <c r="L88" i="1"/>
  <c r="K88" i="1"/>
  <c r="H88" i="1"/>
  <c r="T87" i="1"/>
  <c r="Q87" i="1"/>
  <c r="G87" i="1"/>
  <c r="F87" i="1"/>
  <c r="E87" i="1"/>
  <c r="W86" i="1"/>
  <c r="V86" i="1"/>
  <c r="L86" i="1"/>
  <c r="K86" i="1"/>
  <c r="J86" i="1"/>
  <c r="H86" i="1"/>
  <c r="L85" i="1"/>
  <c r="V85" i="1"/>
  <c r="K85" i="1"/>
  <c r="H85" i="1"/>
  <c r="V84" i="1"/>
  <c r="L84" i="1"/>
  <c r="K84" i="1"/>
  <c r="J84" i="1"/>
  <c r="H84" i="1"/>
  <c r="W84" i="1"/>
  <c r="L83" i="1"/>
  <c r="V83" i="1"/>
  <c r="K83" i="1"/>
  <c r="H83" i="1"/>
  <c r="V82" i="1"/>
  <c r="L82" i="1"/>
  <c r="K82" i="1"/>
  <c r="J82" i="1"/>
  <c r="H82" i="1"/>
  <c r="W82" i="1"/>
  <c r="L81" i="1"/>
  <c r="L79" i="1"/>
  <c r="K81" i="1"/>
  <c r="H81" i="1"/>
  <c r="V80" i="1"/>
  <c r="L80" i="1"/>
  <c r="K80" i="1"/>
  <c r="J80" i="1"/>
  <c r="H80" i="1"/>
  <c r="W80" i="1"/>
  <c r="T79" i="1"/>
  <c r="Q79" i="1"/>
  <c r="H79" i="1"/>
  <c r="G79" i="1"/>
  <c r="F79" i="1"/>
  <c r="E79" i="1"/>
  <c r="W78" i="1"/>
  <c r="L78" i="1"/>
  <c r="V78" i="1"/>
  <c r="K78" i="1"/>
  <c r="J78" i="1"/>
  <c r="H78" i="1"/>
  <c r="L77" i="1"/>
  <c r="V77" i="1"/>
  <c r="K77" i="1"/>
  <c r="H77" i="1"/>
  <c r="J77" i="1"/>
  <c r="O77" i="1"/>
  <c r="O76" i="1"/>
  <c r="L76" i="1"/>
  <c r="V76" i="1"/>
  <c r="W76" i="1"/>
  <c r="K76" i="1"/>
  <c r="J76" i="1"/>
  <c r="M76" i="1"/>
  <c r="H76" i="1"/>
  <c r="O75" i="1"/>
  <c r="L75" i="1"/>
  <c r="V75" i="1"/>
  <c r="K75" i="1"/>
  <c r="J75" i="1"/>
  <c r="M75" i="1"/>
  <c r="H75" i="1"/>
  <c r="L74" i="1"/>
  <c r="V74" i="1"/>
  <c r="W74" i="1"/>
  <c r="K74" i="1"/>
  <c r="J74" i="1"/>
  <c r="H74" i="1"/>
  <c r="L73" i="1"/>
  <c r="V73" i="1"/>
  <c r="K73" i="1"/>
  <c r="J73" i="1"/>
  <c r="O73" i="1"/>
  <c r="P73" i="1"/>
  <c r="H73" i="1"/>
  <c r="W73" i="1"/>
  <c r="L72" i="1"/>
  <c r="V72" i="1"/>
  <c r="W72" i="1"/>
  <c r="K72" i="1"/>
  <c r="J72" i="1"/>
  <c r="H72" i="1"/>
  <c r="L71" i="1"/>
  <c r="V71" i="1"/>
  <c r="K71" i="1"/>
  <c r="H71" i="1"/>
  <c r="J71" i="1"/>
  <c r="L70" i="1"/>
  <c r="K70" i="1"/>
  <c r="J70" i="1"/>
  <c r="H70" i="1"/>
  <c r="L69" i="1"/>
  <c r="V69" i="1"/>
  <c r="K69" i="1"/>
  <c r="H69" i="1"/>
  <c r="T68" i="1"/>
  <c r="Q68" i="1"/>
  <c r="Q67" i="1"/>
  <c r="G68" i="1"/>
  <c r="F68" i="1"/>
  <c r="E68" i="1"/>
  <c r="E67" i="1"/>
  <c r="E12" i="1"/>
  <c r="E11" i="1"/>
  <c r="E6" i="1"/>
  <c r="M60" i="1"/>
  <c r="L60" i="1"/>
  <c r="V60" i="1"/>
  <c r="K60" i="1"/>
  <c r="H60" i="1"/>
  <c r="J60" i="1"/>
  <c r="O60" i="1"/>
  <c r="O59" i="1"/>
  <c r="L59" i="1"/>
  <c r="V59" i="1"/>
  <c r="W59" i="1"/>
  <c r="K59" i="1"/>
  <c r="J59" i="1"/>
  <c r="M59" i="1"/>
  <c r="H59" i="1"/>
  <c r="L58" i="1"/>
  <c r="V58" i="1"/>
  <c r="K58" i="1"/>
  <c r="J58" i="1"/>
  <c r="H58" i="1"/>
  <c r="W58" i="1"/>
  <c r="T57" i="1"/>
  <c r="Q57" i="1"/>
  <c r="L57" i="1"/>
  <c r="G57" i="1"/>
  <c r="F57" i="1"/>
  <c r="E57" i="1"/>
  <c r="V56" i="1"/>
  <c r="L56" i="1"/>
  <c r="K56" i="1"/>
  <c r="J56" i="1"/>
  <c r="H56" i="1"/>
  <c r="W56" i="1"/>
  <c r="L55" i="1"/>
  <c r="V55" i="1"/>
  <c r="K55" i="1"/>
  <c r="H55" i="1"/>
  <c r="V54" i="1"/>
  <c r="L54" i="1"/>
  <c r="K54" i="1"/>
  <c r="J54" i="1"/>
  <c r="H54" i="1"/>
  <c r="W54" i="1"/>
  <c r="L53" i="1"/>
  <c r="V53" i="1"/>
  <c r="K53" i="1"/>
  <c r="H53" i="1"/>
  <c r="V52" i="1"/>
  <c r="L52" i="1"/>
  <c r="K52" i="1"/>
  <c r="J52" i="1"/>
  <c r="H52" i="1"/>
  <c r="W52" i="1"/>
  <c r="L51" i="1"/>
  <c r="V51" i="1"/>
  <c r="K51" i="1"/>
  <c r="H51" i="1"/>
  <c r="V50" i="1"/>
  <c r="L50" i="1"/>
  <c r="K50" i="1"/>
  <c r="J50" i="1"/>
  <c r="H50" i="1"/>
  <c r="W50" i="1"/>
  <c r="L49" i="1"/>
  <c r="V49" i="1"/>
  <c r="K49" i="1"/>
  <c r="H49" i="1"/>
  <c r="V48" i="1"/>
  <c r="L48" i="1"/>
  <c r="K48" i="1"/>
  <c r="J48" i="1"/>
  <c r="H48" i="1"/>
  <c r="W48" i="1"/>
  <c r="L47" i="1"/>
  <c r="V47" i="1"/>
  <c r="K47" i="1"/>
  <c r="H47" i="1"/>
  <c r="V46" i="1"/>
  <c r="L46" i="1"/>
  <c r="K46" i="1"/>
  <c r="J46" i="1"/>
  <c r="H46" i="1"/>
  <c r="W46" i="1"/>
  <c r="L45" i="1"/>
  <c r="V45" i="1"/>
  <c r="V41" i="1"/>
  <c r="K45" i="1"/>
  <c r="H45" i="1"/>
  <c r="V44" i="1"/>
  <c r="L44" i="1"/>
  <c r="K44" i="1"/>
  <c r="J44" i="1"/>
  <c r="H44" i="1"/>
  <c r="W44" i="1"/>
  <c r="V43" i="1"/>
  <c r="L43" i="1"/>
  <c r="L41" i="1"/>
  <c r="K43" i="1"/>
  <c r="H43" i="1"/>
  <c r="V42" i="1"/>
  <c r="L42" i="1"/>
  <c r="K42" i="1"/>
  <c r="J42" i="1"/>
  <c r="H42" i="1"/>
  <c r="W42" i="1"/>
  <c r="T41" i="1"/>
  <c r="T11" i="1"/>
  <c r="Q41" i="1"/>
  <c r="H41" i="1"/>
  <c r="G41" i="1"/>
  <c r="F41" i="1"/>
  <c r="E41" i="1"/>
  <c r="L40" i="1"/>
  <c r="K40" i="1"/>
  <c r="J40" i="1"/>
  <c r="H40" i="1"/>
  <c r="L39" i="1"/>
  <c r="V39" i="1"/>
  <c r="K39" i="1"/>
  <c r="H39" i="1"/>
  <c r="T38" i="1"/>
  <c r="Q38" i="1"/>
  <c r="G38" i="1"/>
  <c r="F38" i="1"/>
  <c r="E38" i="1"/>
  <c r="V37" i="1"/>
  <c r="L37" i="1"/>
  <c r="K37" i="1"/>
  <c r="J37" i="1"/>
  <c r="M37" i="1"/>
  <c r="H37" i="1"/>
  <c r="W37" i="1"/>
  <c r="L36" i="1"/>
  <c r="V36" i="1"/>
  <c r="V35" i="1"/>
  <c r="K36" i="1"/>
  <c r="H36" i="1"/>
  <c r="T35" i="1"/>
  <c r="Q35" i="1"/>
  <c r="L35" i="1"/>
  <c r="G35" i="1"/>
  <c r="F35" i="1"/>
  <c r="E35" i="1"/>
  <c r="L34" i="1"/>
  <c r="V34" i="1"/>
  <c r="K34" i="1"/>
  <c r="J34" i="1"/>
  <c r="O34" i="1"/>
  <c r="P34" i="1"/>
  <c r="H34" i="1"/>
  <c r="W34" i="1"/>
  <c r="L33" i="1"/>
  <c r="V33" i="1"/>
  <c r="W33" i="1"/>
  <c r="K33" i="1"/>
  <c r="J33" i="1"/>
  <c r="H33" i="1"/>
  <c r="L32" i="1"/>
  <c r="V32" i="1"/>
  <c r="K32" i="1"/>
  <c r="H32" i="1"/>
  <c r="J32" i="1"/>
  <c r="L31" i="1"/>
  <c r="K31" i="1"/>
  <c r="J31" i="1"/>
  <c r="H31" i="1"/>
  <c r="M30" i="1"/>
  <c r="L30" i="1"/>
  <c r="V30" i="1"/>
  <c r="K30" i="1"/>
  <c r="H30" i="1"/>
  <c r="J30" i="1"/>
  <c r="O30" i="1"/>
  <c r="O29" i="1"/>
  <c r="L29" i="1"/>
  <c r="V29" i="1"/>
  <c r="W29" i="1"/>
  <c r="K29" i="1"/>
  <c r="J29" i="1"/>
  <c r="M29" i="1"/>
  <c r="H29" i="1"/>
  <c r="O28" i="1"/>
  <c r="L28" i="1"/>
  <c r="V28" i="1"/>
  <c r="K28" i="1"/>
  <c r="J28" i="1"/>
  <c r="M28" i="1"/>
  <c r="H28" i="1"/>
  <c r="W28" i="1"/>
  <c r="L27" i="1"/>
  <c r="V27" i="1"/>
  <c r="K27" i="1"/>
  <c r="J27" i="1"/>
  <c r="H27" i="1"/>
  <c r="W27" i="1"/>
  <c r="V26" i="1"/>
  <c r="L26" i="1"/>
  <c r="K26" i="1"/>
  <c r="H26" i="1"/>
  <c r="L25" i="1"/>
  <c r="V25" i="1"/>
  <c r="W25" i="1"/>
  <c r="K25" i="1"/>
  <c r="J25" i="1"/>
  <c r="H25" i="1"/>
  <c r="T24" i="1"/>
  <c r="Q24" i="1"/>
  <c r="G24" i="1"/>
  <c r="F24" i="1"/>
  <c r="E24" i="1"/>
  <c r="L23" i="1"/>
  <c r="V23" i="1"/>
  <c r="K23" i="1"/>
  <c r="H23" i="1"/>
  <c r="W22" i="1"/>
  <c r="V22" i="1"/>
  <c r="O22" i="1"/>
  <c r="L22" i="1"/>
  <c r="K22" i="1"/>
  <c r="J22" i="1"/>
  <c r="M22" i="1"/>
  <c r="H22" i="1"/>
  <c r="L21" i="1"/>
  <c r="V21" i="1"/>
  <c r="K21" i="1"/>
  <c r="H21" i="1"/>
  <c r="W21" i="1"/>
  <c r="W20" i="1"/>
  <c r="V20" i="1"/>
  <c r="O20" i="1"/>
  <c r="L20" i="1"/>
  <c r="K20" i="1"/>
  <c r="J20" i="1"/>
  <c r="M20" i="1"/>
  <c r="H20" i="1"/>
  <c r="L19" i="1"/>
  <c r="V19" i="1"/>
  <c r="K19" i="1"/>
  <c r="H19" i="1"/>
  <c r="W19" i="1"/>
  <c r="W18" i="1"/>
  <c r="V18" i="1"/>
  <c r="L18" i="1"/>
  <c r="K18" i="1"/>
  <c r="J18" i="1"/>
  <c r="M18" i="1"/>
  <c r="H18" i="1"/>
  <c r="L17" i="1"/>
  <c r="V17" i="1"/>
  <c r="K17" i="1"/>
  <c r="H17" i="1"/>
  <c r="W16" i="1"/>
  <c r="V16" i="1"/>
  <c r="L16" i="1"/>
  <c r="K16" i="1"/>
  <c r="J16" i="1"/>
  <c r="M16" i="1"/>
  <c r="H16" i="1"/>
  <c r="L15" i="1"/>
  <c r="V15" i="1"/>
  <c r="K15" i="1"/>
  <c r="H15" i="1"/>
  <c r="W14" i="1"/>
  <c r="V14" i="1"/>
  <c r="O14" i="1"/>
  <c r="L14" i="1"/>
  <c r="K14" i="1"/>
  <c r="J14" i="1"/>
  <c r="M14" i="1"/>
  <c r="H14" i="1"/>
  <c r="L13" i="1"/>
  <c r="V13" i="1"/>
  <c r="K13" i="1"/>
  <c r="H13" i="1"/>
  <c r="W13" i="1"/>
  <c r="T12" i="1"/>
  <c r="Q12" i="1"/>
  <c r="Q11" i="1"/>
  <c r="L12" i="1"/>
  <c r="H12" i="1"/>
  <c r="G12" i="1"/>
  <c r="G11" i="1"/>
  <c r="F12" i="1"/>
  <c r="F11" i="1"/>
  <c r="F6" i="1"/>
  <c r="L6" i="1"/>
  <c r="T5" i="1"/>
  <c r="O5" i="1"/>
  <c r="J5" i="1"/>
  <c r="P14" i="1"/>
  <c r="R14" i="1"/>
  <c r="P28" i="1"/>
  <c r="R28" i="1"/>
  <c r="M31" i="1"/>
  <c r="O31" i="1"/>
  <c r="M72" i="1"/>
  <c r="O72" i="1"/>
  <c r="P20" i="1"/>
  <c r="R20" i="1"/>
  <c r="P29" i="1"/>
  <c r="R29" i="1"/>
  <c r="V31" i="1"/>
  <c r="W31" i="1"/>
  <c r="L24" i="1"/>
  <c r="L11" i="1"/>
  <c r="M40" i="1"/>
  <c r="O40" i="1"/>
  <c r="W60" i="1"/>
  <c r="W75" i="1"/>
  <c r="O82" i="1"/>
  <c r="M82" i="1"/>
  <c r="W88" i="1"/>
  <c r="J88" i="1"/>
  <c r="H87" i="1"/>
  <c r="M91" i="1"/>
  <c r="O91" i="1"/>
  <c r="M97" i="1"/>
  <c r="O97" i="1"/>
  <c r="O102" i="1"/>
  <c r="M102" i="1"/>
  <c r="M110" i="1"/>
  <c r="O110" i="1"/>
  <c r="M120" i="1"/>
  <c r="J119" i="1"/>
  <c r="K119" i="1"/>
  <c r="O120" i="1"/>
  <c r="O125" i="1"/>
  <c r="M125" i="1"/>
  <c r="R128" i="1"/>
  <c r="P128" i="1"/>
  <c r="M144" i="1"/>
  <c r="O144" i="1"/>
  <c r="R147" i="1"/>
  <c r="P147" i="1"/>
  <c r="W97" i="2"/>
  <c r="G6" i="1"/>
  <c r="V12" i="1"/>
  <c r="W17" i="1"/>
  <c r="O18" i="1"/>
  <c r="V24" i="1"/>
  <c r="P30" i="1"/>
  <c r="R30" i="1"/>
  <c r="W30" i="1"/>
  <c r="V40" i="1"/>
  <c r="W40" i="1"/>
  <c r="L38" i="1"/>
  <c r="O44" i="1"/>
  <c r="M44" i="1"/>
  <c r="O52" i="1"/>
  <c r="M52" i="1"/>
  <c r="V57" i="1"/>
  <c r="H68" i="1"/>
  <c r="J69" i="1"/>
  <c r="W69" i="1"/>
  <c r="P76" i="1"/>
  <c r="R76" i="1"/>
  <c r="M77" i="1"/>
  <c r="O84" i="1"/>
  <c r="M84" i="1"/>
  <c r="O94" i="1"/>
  <c r="J93" i="1"/>
  <c r="K93" i="1"/>
  <c r="M94" i="1"/>
  <c r="O101" i="1"/>
  <c r="R107" i="1"/>
  <c r="P107" i="1"/>
  <c r="M112" i="1"/>
  <c r="O112" i="1"/>
  <c r="R127" i="1"/>
  <c r="P127" i="1"/>
  <c r="P130" i="1"/>
  <c r="R130" i="1"/>
  <c r="M132" i="1"/>
  <c r="O132" i="1"/>
  <c r="P22" i="1"/>
  <c r="R22" i="1"/>
  <c r="O25" i="1"/>
  <c r="J24" i="1"/>
  <c r="M25" i="1"/>
  <c r="M33" i="1"/>
  <c r="O33" i="1"/>
  <c r="O42" i="1"/>
  <c r="M42" i="1"/>
  <c r="O48" i="1"/>
  <c r="M48" i="1"/>
  <c r="O56" i="1"/>
  <c r="M56" i="1"/>
  <c r="M58" i="1"/>
  <c r="M57" i="1"/>
  <c r="J57" i="1"/>
  <c r="P59" i="1"/>
  <c r="R59" i="1"/>
  <c r="M70" i="1"/>
  <c r="O70" i="1"/>
  <c r="O80" i="1"/>
  <c r="M80" i="1"/>
  <c r="H93" i="1"/>
  <c r="W95" i="1"/>
  <c r="J95" i="1"/>
  <c r="M105" i="1"/>
  <c r="O105" i="1"/>
  <c r="O131" i="1"/>
  <c r="M131" i="1"/>
  <c r="R135" i="1"/>
  <c r="P135" i="1"/>
  <c r="R15" i="2"/>
  <c r="P15" i="2"/>
  <c r="R19" i="2"/>
  <c r="P19" i="2"/>
  <c r="R23" i="2"/>
  <c r="P23" i="2"/>
  <c r="R25" i="2"/>
  <c r="P25" i="2"/>
  <c r="W24" i="2"/>
  <c r="Q5" i="1"/>
  <c r="R5" i="1"/>
  <c r="O27" i="1"/>
  <c r="M27" i="1"/>
  <c r="V38" i="1"/>
  <c r="O50" i="1"/>
  <c r="M50" i="1"/>
  <c r="P60" i="1"/>
  <c r="R60" i="1"/>
  <c r="V70" i="1"/>
  <c r="W70" i="1"/>
  <c r="L68" i="1"/>
  <c r="M74" i="1"/>
  <c r="O74" i="1"/>
  <c r="P75" i="1"/>
  <c r="R75" i="1"/>
  <c r="M78" i="1"/>
  <c r="O78" i="1"/>
  <c r="W15" i="1"/>
  <c r="W12" i="1"/>
  <c r="O16" i="1"/>
  <c r="W23" i="1"/>
  <c r="J26" i="1"/>
  <c r="H24" i="1"/>
  <c r="H11" i="1"/>
  <c r="W26" i="1"/>
  <c r="W24" i="1"/>
  <c r="M32" i="1"/>
  <c r="O32" i="1"/>
  <c r="R34" i="1"/>
  <c r="W36" i="1"/>
  <c r="W35" i="1"/>
  <c r="J36" i="1"/>
  <c r="H35" i="1"/>
  <c r="O37" i="1"/>
  <c r="H38" i="1"/>
  <c r="J39" i="1"/>
  <c r="W39" i="1"/>
  <c r="O46" i="1"/>
  <c r="M46" i="1"/>
  <c r="O54" i="1"/>
  <c r="M54" i="1"/>
  <c r="W57" i="1"/>
  <c r="O58" i="1"/>
  <c r="O71" i="1"/>
  <c r="M71" i="1"/>
  <c r="R73" i="1"/>
  <c r="P77" i="1"/>
  <c r="R77" i="1"/>
  <c r="W77" i="1"/>
  <c r="W79" i="1"/>
  <c r="M86" i="1"/>
  <c r="O86" i="1"/>
  <c r="W93" i="1"/>
  <c r="R99" i="1"/>
  <c r="P99" i="1"/>
  <c r="W103" i="1"/>
  <c r="J103" i="1"/>
  <c r="M148" i="1"/>
  <c r="O148" i="1"/>
  <c r="R151" i="1"/>
  <c r="P151" i="1"/>
  <c r="R69" i="2"/>
  <c r="P69" i="2"/>
  <c r="O141" i="1"/>
  <c r="M141" i="1"/>
  <c r="O13" i="2"/>
  <c r="M13" i="2"/>
  <c r="R26" i="2"/>
  <c r="P26" i="2"/>
  <c r="J28" i="2"/>
  <c r="W28" i="2"/>
  <c r="M36" i="2"/>
  <c r="M35" i="2"/>
  <c r="O36" i="2"/>
  <c r="J35" i="2"/>
  <c r="P42" i="2"/>
  <c r="R42" i="2"/>
  <c r="M58" i="2"/>
  <c r="O58" i="2"/>
  <c r="J57" i="2"/>
  <c r="R74" i="2"/>
  <c r="P74" i="2"/>
  <c r="V87" i="2"/>
  <c r="R94" i="2"/>
  <c r="P94" i="2"/>
  <c r="W32" i="1"/>
  <c r="W71" i="1"/>
  <c r="V81" i="1"/>
  <c r="V79" i="1"/>
  <c r="V13" i="2"/>
  <c r="V12" i="2"/>
  <c r="L12" i="2"/>
  <c r="L11" i="2"/>
  <c r="J14" i="2"/>
  <c r="W16" i="2"/>
  <c r="J18" i="2"/>
  <c r="W20" i="2"/>
  <c r="J22" i="2"/>
  <c r="R27" i="2"/>
  <c r="P27" i="2"/>
  <c r="O29" i="2"/>
  <c r="M29" i="2"/>
  <c r="O37" i="2"/>
  <c r="M37" i="2"/>
  <c r="W38" i="2"/>
  <c r="O47" i="2"/>
  <c r="M47" i="2"/>
  <c r="R49" i="2"/>
  <c r="P49" i="2"/>
  <c r="O51" i="2"/>
  <c r="M51" i="2"/>
  <c r="O59" i="2"/>
  <c r="M59" i="2"/>
  <c r="P60" i="2"/>
  <c r="R60" i="2"/>
  <c r="W69" i="2"/>
  <c r="J73" i="2"/>
  <c r="M76" i="2"/>
  <c r="J81" i="2"/>
  <c r="W81" i="2"/>
  <c r="W79" i="2"/>
  <c r="J84" i="2"/>
  <c r="W84" i="2"/>
  <c r="P85" i="2"/>
  <c r="R85" i="2"/>
  <c r="O88" i="2"/>
  <c r="M88" i="2"/>
  <c r="J87" i="2"/>
  <c r="K87" i="2"/>
  <c r="P99" i="2"/>
  <c r="R99" i="2"/>
  <c r="M102" i="2"/>
  <c r="O102" i="2"/>
  <c r="O104" i="2"/>
  <c r="M104" i="2"/>
  <c r="R106" i="2"/>
  <c r="P106" i="2"/>
  <c r="O110" i="2"/>
  <c r="M110" i="2"/>
  <c r="J119" i="2"/>
  <c r="M120" i="2"/>
  <c r="O120" i="2"/>
  <c r="M14" i="3"/>
  <c r="O14" i="3"/>
  <c r="W17" i="3"/>
  <c r="H12" i="3"/>
  <c r="J17" i="3"/>
  <c r="M18" i="3"/>
  <c r="O18" i="3"/>
  <c r="R30" i="3"/>
  <c r="P30" i="3"/>
  <c r="M37" i="3"/>
  <c r="O37" i="3"/>
  <c r="R55" i="3"/>
  <c r="P55" i="3"/>
  <c r="W69" i="3"/>
  <c r="W68" i="3"/>
  <c r="M99" i="3"/>
  <c r="O99" i="3"/>
  <c r="R107" i="3"/>
  <c r="P107" i="3"/>
  <c r="R121" i="3"/>
  <c r="P121" i="3"/>
  <c r="O119" i="3"/>
  <c r="P119" i="3"/>
  <c r="R122" i="3"/>
  <c r="P122" i="3"/>
  <c r="J13" i="1"/>
  <c r="J15" i="1"/>
  <c r="J17" i="1"/>
  <c r="J19" i="1"/>
  <c r="J21" i="1"/>
  <c r="J23" i="1"/>
  <c r="M34" i="1"/>
  <c r="H57" i="1"/>
  <c r="T67" i="1"/>
  <c r="T6" i="1"/>
  <c r="V6" i="1"/>
  <c r="M73" i="1"/>
  <c r="L87" i="1"/>
  <c r="V89" i="1"/>
  <c r="W89" i="1"/>
  <c r="W90" i="1"/>
  <c r="O98" i="1"/>
  <c r="M98" i="1"/>
  <c r="M99" i="1"/>
  <c r="O106" i="1"/>
  <c r="M106" i="1"/>
  <c r="M107" i="1"/>
  <c r="V111" i="1"/>
  <c r="V109" i="1"/>
  <c r="L119" i="1"/>
  <c r="P124" i="1"/>
  <c r="O133" i="1"/>
  <c r="M133" i="1"/>
  <c r="R134" i="1"/>
  <c r="O136" i="1"/>
  <c r="P140" i="1"/>
  <c r="M147" i="1"/>
  <c r="O149" i="1"/>
  <c r="M149" i="1"/>
  <c r="R150" i="1"/>
  <c r="O152" i="1"/>
  <c r="F11" i="2"/>
  <c r="F6" i="2"/>
  <c r="W14" i="2"/>
  <c r="M30" i="2"/>
  <c r="O30" i="2"/>
  <c r="O39" i="2"/>
  <c r="J38" i="2"/>
  <c r="K38" i="2"/>
  <c r="M39" i="2"/>
  <c r="M38" i="2"/>
  <c r="P40" i="2"/>
  <c r="R40" i="2"/>
  <c r="M42" i="2"/>
  <c r="W44" i="2"/>
  <c r="J44" i="2"/>
  <c r="P45" i="2"/>
  <c r="M52" i="2"/>
  <c r="O52" i="2"/>
  <c r="H68" i="2"/>
  <c r="M69" i="2"/>
  <c r="J70" i="2"/>
  <c r="J68" i="2"/>
  <c r="W70" i="2"/>
  <c r="M72" i="2"/>
  <c r="O75" i="2"/>
  <c r="M75" i="2"/>
  <c r="M77" i="2"/>
  <c r="O77" i="2"/>
  <c r="W78" i="2"/>
  <c r="H79" i="2"/>
  <c r="O80" i="2"/>
  <c r="L79" i="2"/>
  <c r="M83" i="2"/>
  <c r="O83" i="2"/>
  <c r="R92" i="2"/>
  <c r="P92" i="2"/>
  <c r="W112" i="2"/>
  <c r="H119" i="2"/>
  <c r="M16" i="3"/>
  <c r="O16" i="3"/>
  <c r="V24" i="3"/>
  <c r="O34" i="3"/>
  <c r="R45" i="3"/>
  <c r="P45" i="3"/>
  <c r="M58" i="3"/>
  <c r="O58" i="3"/>
  <c r="M86" i="3"/>
  <c r="O86" i="3"/>
  <c r="O98" i="3"/>
  <c r="M98" i="3"/>
  <c r="R143" i="1"/>
  <c r="P143" i="1"/>
  <c r="O17" i="2"/>
  <c r="M17" i="2"/>
  <c r="O21" i="2"/>
  <c r="M21" i="2"/>
  <c r="J46" i="2"/>
  <c r="W46" i="2"/>
  <c r="R48" i="2"/>
  <c r="P48" i="2"/>
  <c r="J50" i="2"/>
  <c r="W50" i="2"/>
  <c r="R78" i="2"/>
  <c r="P78" i="2"/>
  <c r="W88" i="2"/>
  <c r="P89" i="2"/>
  <c r="R89" i="2"/>
  <c r="M97" i="2"/>
  <c r="O97" i="2"/>
  <c r="W101" i="2"/>
  <c r="J101" i="2"/>
  <c r="J103" i="2"/>
  <c r="W103" i="2"/>
  <c r="M105" i="2"/>
  <c r="O105" i="2"/>
  <c r="H109" i="2"/>
  <c r="W111" i="2"/>
  <c r="J111" i="2"/>
  <c r="M121" i="2"/>
  <c r="O121" i="2"/>
  <c r="J19" i="3"/>
  <c r="W19" i="3"/>
  <c r="P23" i="3"/>
  <c r="R23" i="3"/>
  <c r="R26" i="3"/>
  <c r="P26" i="3"/>
  <c r="W27" i="3"/>
  <c r="J27" i="3"/>
  <c r="J28" i="3"/>
  <c r="W28" i="3"/>
  <c r="R39" i="3"/>
  <c r="P39" i="3"/>
  <c r="L68" i="3"/>
  <c r="V69" i="3"/>
  <c r="V68" i="3"/>
  <c r="O89" i="1"/>
  <c r="M89" i="1"/>
  <c r="L93" i="1"/>
  <c r="V93" i="1"/>
  <c r="O96" i="1"/>
  <c r="M96" i="1"/>
  <c r="O104" i="1"/>
  <c r="M104" i="1"/>
  <c r="H109" i="1"/>
  <c r="W111" i="1"/>
  <c r="W109" i="1"/>
  <c r="J111" i="1"/>
  <c r="O121" i="1"/>
  <c r="M121" i="1"/>
  <c r="R123" i="1"/>
  <c r="P123" i="1"/>
  <c r="O137" i="1"/>
  <c r="M137" i="1"/>
  <c r="R139" i="1"/>
  <c r="P139" i="1"/>
  <c r="O153" i="1"/>
  <c r="M153" i="1"/>
  <c r="T6" i="2"/>
  <c r="V6" i="2"/>
  <c r="W43" i="1"/>
  <c r="J43" i="1"/>
  <c r="W45" i="1"/>
  <c r="W41" i="1"/>
  <c r="J45" i="1"/>
  <c r="W47" i="1"/>
  <c r="J47" i="1"/>
  <c r="W49" i="1"/>
  <c r="J49" i="1"/>
  <c r="W51" i="1"/>
  <c r="J51" i="1"/>
  <c r="W53" i="1"/>
  <c r="J53" i="1"/>
  <c r="W55" i="1"/>
  <c r="J55" i="1"/>
  <c r="W81" i="1"/>
  <c r="J81" i="1"/>
  <c r="J79" i="1"/>
  <c r="K79" i="1"/>
  <c r="W83" i="1"/>
  <c r="J83" i="1"/>
  <c r="W85" i="1"/>
  <c r="J85" i="1"/>
  <c r="H90" i="1"/>
  <c r="W92" i="1"/>
  <c r="J92" i="1"/>
  <c r="O100" i="1"/>
  <c r="M100" i="1"/>
  <c r="O108" i="1"/>
  <c r="M108" i="1"/>
  <c r="O129" i="1"/>
  <c r="M129" i="1"/>
  <c r="O145" i="1"/>
  <c r="M145" i="1"/>
  <c r="R146" i="1"/>
  <c r="R5" i="2"/>
  <c r="W17" i="2"/>
  <c r="W21" i="2"/>
  <c r="G11" i="2"/>
  <c r="G6" i="2"/>
  <c r="J24" i="2"/>
  <c r="K24" i="2"/>
  <c r="V24" i="2"/>
  <c r="R31" i="2"/>
  <c r="P31" i="2"/>
  <c r="P32" i="2"/>
  <c r="R32" i="2"/>
  <c r="M34" i="2"/>
  <c r="O34" i="2"/>
  <c r="H35" i="2"/>
  <c r="H11" i="2"/>
  <c r="V42" i="2"/>
  <c r="R53" i="2"/>
  <c r="P53" i="2"/>
  <c r="P54" i="2"/>
  <c r="R54" i="2"/>
  <c r="M56" i="2"/>
  <c r="O56" i="2"/>
  <c r="W58" i="2"/>
  <c r="W57" i="2"/>
  <c r="H57" i="2"/>
  <c r="E67" i="2"/>
  <c r="E6" i="2"/>
  <c r="M71" i="2"/>
  <c r="L68" i="2"/>
  <c r="V89" i="2"/>
  <c r="W89" i="2"/>
  <c r="L87" i="2"/>
  <c r="M91" i="2"/>
  <c r="M90" i="2"/>
  <c r="O91" i="2"/>
  <c r="J95" i="2"/>
  <c r="H93" i="2"/>
  <c r="V100" i="2"/>
  <c r="W100" i="2"/>
  <c r="W105" i="2"/>
  <c r="O112" i="2"/>
  <c r="M112" i="2"/>
  <c r="W21" i="3"/>
  <c r="R21" i="3"/>
  <c r="W83" i="3"/>
  <c r="J83" i="3"/>
  <c r="V36" i="2"/>
  <c r="V35" i="2"/>
  <c r="L35" i="2"/>
  <c r="H38" i="2"/>
  <c r="W43" i="2"/>
  <c r="P43" i="2"/>
  <c r="V58" i="2"/>
  <c r="V57" i="2"/>
  <c r="L57" i="2"/>
  <c r="W72" i="2"/>
  <c r="W74" i="2"/>
  <c r="R76" i="2"/>
  <c r="O82" i="2"/>
  <c r="M82" i="2"/>
  <c r="V91" i="2"/>
  <c r="L90" i="2"/>
  <c r="W96" i="2"/>
  <c r="P96" i="2"/>
  <c r="V97" i="2"/>
  <c r="V93" i="2"/>
  <c r="L93" i="2"/>
  <c r="P98" i="2"/>
  <c r="O107" i="2"/>
  <c r="M107" i="2"/>
  <c r="W108" i="2"/>
  <c r="W15" i="3"/>
  <c r="P15" i="3"/>
  <c r="R15" i="3"/>
  <c r="M20" i="3"/>
  <c r="O20" i="3"/>
  <c r="M26" i="3"/>
  <c r="O32" i="3"/>
  <c r="J36" i="3"/>
  <c r="H35" i="3"/>
  <c r="W36" i="3"/>
  <c r="W35" i="3"/>
  <c r="V35" i="3"/>
  <c r="M39" i="3"/>
  <c r="J38" i="3"/>
  <c r="K38" i="3"/>
  <c r="W40" i="3"/>
  <c r="W38" i="3"/>
  <c r="J40" i="3"/>
  <c r="H38" i="3"/>
  <c r="R47" i="3"/>
  <c r="P47" i="3"/>
  <c r="J49" i="3"/>
  <c r="W49" i="3"/>
  <c r="O54" i="3"/>
  <c r="M54" i="3"/>
  <c r="M78" i="3"/>
  <c r="O78" i="3"/>
  <c r="H79" i="3"/>
  <c r="W80" i="3"/>
  <c r="V96" i="3"/>
  <c r="W96" i="3"/>
  <c r="L93" i="3"/>
  <c r="M105" i="3"/>
  <c r="O105" i="3"/>
  <c r="M26" i="2"/>
  <c r="W47" i="2"/>
  <c r="M48" i="2"/>
  <c r="T67" i="2"/>
  <c r="V68" i="2"/>
  <c r="P71" i="2"/>
  <c r="R71" i="2"/>
  <c r="M89" i="2"/>
  <c r="W102" i="2"/>
  <c r="R123" i="2"/>
  <c r="P123" i="2"/>
  <c r="L12" i="3"/>
  <c r="L11" i="3"/>
  <c r="V13" i="3"/>
  <c r="V12" i="3"/>
  <c r="V11" i="3"/>
  <c r="M22" i="3"/>
  <c r="O22" i="3"/>
  <c r="W29" i="3"/>
  <c r="J29" i="3"/>
  <c r="M42" i="3"/>
  <c r="O42" i="3"/>
  <c r="J41" i="3"/>
  <c r="K41" i="3"/>
  <c r="R43" i="3"/>
  <c r="P43" i="3"/>
  <c r="O46" i="3"/>
  <c r="M46" i="3"/>
  <c r="R51" i="3"/>
  <c r="P51" i="3"/>
  <c r="M60" i="3"/>
  <c r="O60" i="3"/>
  <c r="M70" i="3"/>
  <c r="O70" i="3"/>
  <c r="M72" i="3"/>
  <c r="O72" i="3"/>
  <c r="W73" i="3"/>
  <c r="H68" i="3"/>
  <c r="J73" i="3"/>
  <c r="J75" i="3"/>
  <c r="W75" i="3"/>
  <c r="O80" i="3"/>
  <c r="J88" i="3"/>
  <c r="H87" i="3"/>
  <c r="W88" i="3"/>
  <c r="W87" i="3"/>
  <c r="M91" i="3"/>
  <c r="J90" i="3"/>
  <c r="K90" i="3"/>
  <c r="O91" i="3"/>
  <c r="W95" i="3"/>
  <c r="W76" i="2"/>
  <c r="V79" i="2"/>
  <c r="W104" i="2"/>
  <c r="O108" i="2"/>
  <c r="M108" i="2"/>
  <c r="V110" i="2"/>
  <c r="V109" i="2"/>
  <c r="L109" i="2"/>
  <c r="O122" i="2"/>
  <c r="M122" i="2"/>
  <c r="M123" i="2"/>
  <c r="M30" i="3"/>
  <c r="W31" i="3"/>
  <c r="J31" i="3"/>
  <c r="M47" i="3"/>
  <c r="O48" i="3"/>
  <c r="M48" i="3"/>
  <c r="W53" i="3"/>
  <c r="W41" i="3"/>
  <c r="O53" i="3"/>
  <c r="M74" i="3"/>
  <c r="O74" i="3"/>
  <c r="M82" i="3"/>
  <c r="Q67" i="3"/>
  <c r="R95" i="3"/>
  <c r="P95" i="3"/>
  <c r="R112" i="3"/>
  <c r="P112" i="3"/>
  <c r="T11" i="3"/>
  <c r="T6" i="3"/>
  <c r="V6" i="3"/>
  <c r="Q5" i="3"/>
  <c r="R5" i="3"/>
  <c r="W25" i="3"/>
  <c r="W24" i="3"/>
  <c r="J25" i="3"/>
  <c r="H24" i="3"/>
  <c r="W33" i="3"/>
  <c r="J33" i="3"/>
  <c r="L35" i="3"/>
  <c r="O56" i="3"/>
  <c r="M56" i="3"/>
  <c r="P71" i="3"/>
  <c r="R71" i="3"/>
  <c r="M76" i="3"/>
  <c r="O76" i="3"/>
  <c r="W81" i="3"/>
  <c r="J81" i="3"/>
  <c r="J79" i="3"/>
  <c r="K79" i="3"/>
  <c r="R82" i="3"/>
  <c r="P82" i="3"/>
  <c r="R84" i="3"/>
  <c r="P84" i="3"/>
  <c r="O108" i="3"/>
  <c r="M108" i="3"/>
  <c r="M110" i="3"/>
  <c r="O110" i="3"/>
  <c r="J109" i="3"/>
  <c r="W107" i="2"/>
  <c r="E11" i="3"/>
  <c r="E6" i="3"/>
  <c r="M13" i="3"/>
  <c r="M21" i="3"/>
  <c r="V40" i="3"/>
  <c r="V38" i="3"/>
  <c r="H41" i="3"/>
  <c r="M43" i="3"/>
  <c r="O50" i="3"/>
  <c r="M50" i="3"/>
  <c r="M51" i="3"/>
  <c r="M84" i="3"/>
  <c r="W85" i="3"/>
  <c r="J85" i="3"/>
  <c r="L87" i="3"/>
  <c r="W97" i="3"/>
  <c r="O97" i="3"/>
  <c r="R101" i="3"/>
  <c r="P101" i="3"/>
  <c r="R103" i="3"/>
  <c r="P103" i="3"/>
  <c r="O106" i="3"/>
  <c r="M106" i="3"/>
  <c r="M121" i="3"/>
  <c r="O44" i="3"/>
  <c r="M44" i="3"/>
  <c r="O52" i="3"/>
  <c r="M52" i="3"/>
  <c r="H57" i="3"/>
  <c r="W59" i="3"/>
  <c r="W57" i="3"/>
  <c r="J59" i="3"/>
  <c r="T67" i="3"/>
  <c r="M89" i="3"/>
  <c r="O89" i="3"/>
  <c r="W92" i="3"/>
  <c r="W90" i="3"/>
  <c r="J92" i="3"/>
  <c r="O100" i="3"/>
  <c r="M100" i="3"/>
  <c r="W105" i="3"/>
  <c r="R120" i="3"/>
  <c r="R119" i="3"/>
  <c r="P120" i="3"/>
  <c r="M69" i="3"/>
  <c r="M77" i="3"/>
  <c r="V92" i="3"/>
  <c r="V90" i="3"/>
  <c r="O94" i="3"/>
  <c r="J93" i="3"/>
  <c r="K93" i="3"/>
  <c r="M94" i="3"/>
  <c r="H93" i="3"/>
  <c r="M95" i="3"/>
  <c r="O102" i="3"/>
  <c r="M102" i="3"/>
  <c r="M103" i="3"/>
  <c r="M120" i="3"/>
  <c r="M119" i="3"/>
  <c r="M122" i="3"/>
  <c r="V81" i="3"/>
  <c r="V79" i="3"/>
  <c r="O96" i="3"/>
  <c r="M96" i="3"/>
  <c r="O104" i="3"/>
  <c r="M104" i="3"/>
  <c r="H109" i="3"/>
  <c r="W111" i="3"/>
  <c r="W109" i="3"/>
  <c r="J111" i="3"/>
  <c r="H6" i="1"/>
  <c r="W6" i="1"/>
  <c r="W11" i="1"/>
  <c r="K68" i="2"/>
  <c r="R52" i="3"/>
  <c r="P52" i="3"/>
  <c r="O33" i="3"/>
  <c r="M33" i="3"/>
  <c r="O75" i="3"/>
  <c r="M75" i="3"/>
  <c r="W79" i="3"/>
  <c r="P107" i="2"/>
  <c r="R107" i="2"/>
  <c r="V90" i="2"/>
  <c r="W91" i="2"/>
  <c r="W90" i="2"/>
  <c r="V41" i="2"/>
  <c r="V11" i="2"/>
  <c r="V5" i="2"/>
  <c r="W5" i="2"/>
  <c r="W42" i="2"/>
  <c r="W41" i="2"/>
  <c r="P100" i="1"/>
  <c r="R100" i="1"/>
  <c r="O85" i="1"/>
  <c r="M85" i="1"/>
  <c r="O53" i="1"/>
  <c r="M53" i="1"/>
  <c r="O49" i="1"/>
  <c r="M49" i="1"/>
  <c r="M41" i="1"/>
  <c r="O45" i="1"/>
  <c r="M45" i="1"/>
  <c r="O28" i="3"/>
  <c r="M28" i="3"/>
  <c r="O19" i="3"/>
  <c r="M19" i="3"/>
  <c r="R34" i="3"/>
  <c r="P34" i="3"/>
  <c r="P83" i="2"/>
  <c r="R83" i="2"/>
  <c r="R149" i="1"/>
  <c r="P149" i="1"/>
  <c r="R106" i="1"/>
  <c r="P106" i="1"/>
  <c r="P37" i="3"/>
  <c r="R37" i="3"/>
  <c r="P88" i="2"/>
  <c r="R88" i="2"/>
  <c r="R87" i="2"/>
  <c r="O87" i="2"/>
  <c r="P87" i="2"/>
  <c r="M73" i="2"/>
  <c r="O73" i="2"/>
  <c r="P29" i="2"/>
  <c r="R29" i="2"/>
  <c r="K57" i="2"/>
  <c r="R141" i="1"/>
  <c r="P141" i="1"/>
  <c r="R46" i="1"/>
  <c r="P46" i="1"/>
  <c r="R16" i="1"/>
  <c r="P16" i="1"/>
  <c r="R74" i="1"/>
  <c r="P74" i="1"/>
  <c r="R48" i="1"/>
  <c r="P48" i="1"/>
  <c r="R25" i="1"/>
  <c r="P25" i="1"/>
  <c r="R120" i="1"/>
  <c r="P120" i="1"/>
  <c r="O119" i="1"/>
  <c r="P119" i="1"/>
  <c r="R97" i="1"/>
  <c r="P97" i="1"/>
  <c r="R82" i="1"/>
  <c r="P82" i="1"/>
  <c r="O93" i="3"/>
  <c r="P93" i="3"/>
  <c r="R94" i="3"/>
  <c r="P94" i="3"/>
  <c r="R74" i="3"/>
  <c r="P74" i="3"/>
  <c r="W93" i="3"/>
  <c r="O73" i="3"/>
  <c r="M73" i="3"/>
  <c r="R46" i="3"/>
  <c r="P46" i="3"/>
  <c r="R54" i="3"/>
  <c r="P54" i="3"/>
  <c r="O92" i="1"/>
  <c r="M92" i="1"/>
  <c r="J90" i="1"/>
  <c r="K90" i="1"/>
  <c r="P96" i="1"/>
  <c r="R96" i="1"/>
  <c r="P89" i="1"/>
  <c r="R89" i="1"/>
  <c r="O27" i="3"/>
  <c r="M27" i="3"/>
  <c r="W87" i="2"/>
  <c r="O46" i="2"/>
  <c r="M46" i="2"/>
  <c r="R98" i="3"/>
  <c r="P98" i="3"/>
  <c r="P75" i="2"/>
  <c r="R75" i="2"/>
  <c r="R39" i="2"/>
  <c r="R38" i="2"/>
  <c r="O38" i="2"/>
  <c r="P38" i="2"/>
  <c r="P39" i="2"/>
  <c r="R152" i="1"/>
  <c r="P152" i="1"/>
  <c r="M13" i="1"/>
  <c r="O13" i="1"/>
  <c r="J12" i="1"/>
  <c r="M119" i="2"/>
  <c r="P104" i="2"/>
  <c r="R104" i="2"/>
  <c r="R59" i="2"/>
  <c r="P59" i="2"/>
  <c r="O103" i="1"/>
  <c r="M103" i="1"/>
  <c r="R37" i="1"/>
  <c r="P37" i="1"/>
  <c r="R131" i="1"/>
  <c r="P131" i="1"/>
  <c r="O95" i="1"/>
  <c r="M95" i="1"/>
  <c r="O93" i="1"/>
  <c r="P93" i="1"/>
  <c r="R94" i="1"/>
  <c r="P94" i="1"/>
  <c r="H67" i="1"/>
  <c r="R18" i="1"/>
  <c r="P18" i="1"/>
  <c r="J87" i="1"/>
  <c r="K87" i="1"/>
  <c r="O88" i="1"/>
  <c r="M88" i="1"/>
  <c r="M87" i="1"/>
  <c r="P100" i="3"/>
  <c r="R100" i="3"/>
  <c r="R44" i="3"/>
  <c r="P44" i="3"/>
  <c r="R106" i="3"/>
  <c r="P106" i="3"/>
  <c r="O85" i="3"/>
  <c r="M85" i="3"/>
  <c r="J12" i="3"/>
  <c r="R110" i="3"/>
  <c r="P110" i="3"/>
  <c r="P56" i="3"/>
  <c r="R56" i="3"/>
  <c r="P48" i="3"/>
  <c r="R48" i="3"/>
  <c r="V93" i="3"/>
  <c r="H67" i="3"/>
  <c r="P70" i="3"/>
  <c r="R70" i="3"/>
  <c r="R42" i="3"/>
  <c r="O41" i="3"/>
  <c r="P41" i="3"/>
  <c r="P42" i="3"/>
  <c r="R22" i="3"/>
  <c r="P22" i="3"/>
  <c r="V67" i="2"/>
  <c r="J41" i="2"/>
  <c r="K41" i="2"/>
  <c r="R78" i="3"/>
  <c r="P78" i="3"/>
  <c r="O36" i="3"/>
  <c r="J35" i="3"/>
  <c r="K35" i="3"/>
  <c r="M36" i="3"/>
  <c r="M35" i="3"/>
  <c r="P82" i="2"/>
  <c r="R82" i="2"/>
  <c r="P91" i="2"/>
  <c r="O90" i="2"/>
  <c r="P90" i="2"/>
  <c r="R91" i="2"/>
  <c r="R90" i="2"/>
  <c r="R56" i="2"/>
  <c r="P56" i="2"/>
  <c r="W36" i="2"/>
  <c r="W35" i="2"/>
  <c r="W13" i="2"/>
  <c r="W12" i="2"/>
  <c r="P145" i="1"/>
  <c r="R145" i="1"/>
  <c r="P108" i="1"/>
  <c r="R108" i="1"/>
  <c r="O83" i="1"/>
  <c r="M83" i="1"/>
  <c r="O55" i="1"/>
  <c r="M55" i="1"/>
  <c r="O51" i="1"/>
  <c r="M51" i="1"/>
  <c r="O47" i="1"/>
  <c r="M47" i="1"/>
  <c r="O43" i="1"/>
  <c r="M43" i="1"/>
  <c r="P153" i="1"/>
  <c r="R153" i="1"/>
  <c r="P137" i="1"/>
  <c r="R137" i="1"/>
  <c r="P121" i="1"/>
  <c r="R121" i="1"/>
  <c r="V67" i="3"/>
  <c r="V5" i="3"/>
  <c r="W5" i="3"/>
  <c r="W110" i="2"/>
  <c r="W109" i="2"/>
  <c r="W93" i="2"/>
  <c r="O103" i="2"/>
  <c r="M103" i="2"/>
  <c r="R86" i="3"/>
  <c r="P86" i="3"/>
  <c r="R16" i="3"/>
  <c r="P16" i="3"/>
  <c r="R77" i="2"/>
  <c r="P77" i="2"/>
  <c r="H67" i="2"/>
  <c r="H6" i="2"/>
  <c r="W6" i="2"/>
  <c r="M44" i="2"/>
  <c r="M41" i="2"/>
  <c r="O44" i="2"/>
  <c r="P30" i="2"/>
  <c r="R30" i="2"/>
  <c r="R133" i="1"/>
  <c r="P133" i="1"/>
  <c r="M19" i="1"/>
  <c r="O19" i="1"/>
  <c r="O17" i="3"/>
  <c r="M17" i="3"/>
  <c r="M12" i="3"/>
  <c r="K119" i="2"/>
  <c r="R102" i="2"/>
  <c r="P102" i="2"/>
  <c r="M81" i="2"/>
  <c r="M79" i="2"/>
  <c r="O81" i="2"/>
  <c r="R37" i="2"/>
  <c r="P37" i="2"/>
  <c r="M57" i="2"/>
  <c r="K35" i="2"/>
  <c r="M28" i="2"/>
  <c r="M24" i="2"/>
  <c r="O28" i="2"/>
  <c r="R13" i="2"/>
  <c r="P13" i="2"/>
  <c r="R86" i="1"/>
  <c r="P86" i="1"/>
  <c r="P71" i="1"/>
  <c r="R71" i="1"/>
  <c r="R54" i="1"/>
  <c r="P54" i="1"/>
  <c r="W38" i="1"/>
  <c r="P32" i="1"/>
  <c r="R32" i="1"/>
  <c r="O26" i="1"/>
  <c r="M26" i="1"/>
  <c r="L67" i="1"/>
  <c r="L5" i="1"/>
  <c r="M5" i="1"/>
  <c r="R27" i="1"/>
  <c r="P27" i="1"/>
  <c r="R80" i="1"/>
  <c r="P80" i="1"/>
  <c r="O79" i="1"/>
  <c r="P79" i="1"/>
  <c r="R56" i="1"/>
  <c r="P56" i="1"/>
  <c r="J41" i="1"/>
  <c r="K41" i="1"/>
  <c r="M24" i="1"/>
  <c r="R112" i="1"/>
  <c r="P112" i="1"/>
  <c r="R101" i="1"/>
  <c r="P101" i="1"/>
  <c r="R44" i="1"/>
  <c r="P44" i="1"/>
  <c r="R144" i="1"/>
  <c r="P144" i="1"/>
  <c r="M119" i="1"/>
  <c r="R91" i="1"/>
  <c r="P91" i="1"/>
  <c r="W87" i="1"/>
  <c r="V68" i="1"/>
  <c r="P102" i="3"/>
  <c r="R102" i="3"/>
  <c r="M68" i="3"/>
  <c r="O59" i="3"/>
  <c r="M59" i="3"/>
  <c r="M57" i="3"/>
  <c r="J57" i="3"/>
  <c r="K57" i="3"/>
  <c r="R50" i="3"/>
  <c r="P50" i="3"/>
  <c r="O31" i="3"/>
  <c r="M31" i="3"/>
  <c r="O88" i="3"/>
  <c r="M88" i="3"/>
  <c r="M87" i="3"/>
  <c r="J87" i="3"/>
  <c r="K87" i="3"/>
  <c r="R72" i="3"/>
  <c r="P72" i="3"/>
  <c r="R60" i="3"/>
  <c r="P60" i="3"/>
  <c r="O29" i="3"/>
  <c r="M29" i="3"/>
  <c r="R105" i="3"/>
  <c r="P105" i="3"/>
  <c r="L67" i="2"/>
  <c r="L5" i="2"/>
  <c r="M5" i="2"/>
  <c r="P129" i="1"/>
  <c r="R129" i="1"/>
  <c r="O81" i="1"/>
  <c r="M81" i="1"/>
  <c r="M79" i="1"/>
  <c r="R58" i="3"/>
  <c r="O57" i="3"/>
  <c r="P57" i="3"/>
  <c r="P58" i="3"/>
  <c r="M70" i="2"/>
  <c r="M68" i="2"/>
  <c r="O70" i="2"/>
  <c r="M23" i="1"/>
  <c r="O23" i="1"/>
  <c r="M15" i="1"/>
  <c r="O15" i="1"/>
  <c r="W67" i="3"/>
  <c r="R18" i="3"/>
  <c r="P18" i="3"/>
  <c r="R120" i="2"/>
  <c r="R119" i="2"/>
  <c r="P120" i="2"/>
  <c r="O119" i="2"/>
  <c r="P119" i="2"/>
  <c r="M84" i="2"/>
  <c r="O84" i="2"/>
  <c r="R78" i="1"/>
  <c r="P78" i="1"/>
  <c r="P33" i="1"/>
  <c r="R33" i="1"/>
  <c r="R132" i="1"/>
  <c r="P132" i="1"/>
  <c r="O69" i="1"/>
  <c r="J68" i="1"/>
  <c r="M69" i="1"/>
  <c r="M68" i="1"/>
  <c r="R52" i="1"/>
  <c r="P52" i="1"/>
  <c r="R110" i="1"/>
  <c r="P110" i="1"/>
  <c r="P72" i="1"/>
  <c r="R72" i="1"/>
  <c r="R96" i="3"/>
  <c r="P96" i="3"/>
  <c r="J68" i="3"/>
  <c r="P89" i="3"/>
  <c r="R89" i="3"/>
  <c r="K109" i="3"/>
  <c r="P108" i="3"/>
  <c r="R108" i="3"/>
  <c r="P76" i="3"/>
  <c r="R76" i="3"/>
  <c r="P122" i="2"/>
  <c r="R122" i="2"/>
  <c r="R108" i="2"/>
  <c r="P108" i="2"/>
  <c r="M90" i="3"/>
  <c r="R80" i="3"/>
  <c r="P80" i="3"/>
  <c r="O79" i="3"/>
  <c r="P79" i="3"/>
  <c r="P20" i="3"/>
  <c r="R20" i="3"/>
  <c r="O83" i="3"/>
  <c r="M83" i="3"/>
  <c r="R112" i="2"/>
  <c r="P112" i="2"/>
  <c r="O95" i="2"/>
  <c r="M95" i="2"/>
  <c r="J93" i="2"/>
  <c r="K93" i="2"/>
  <c r="R121" i="2"/>
  <c r="P121" i="2"/>
  <c r="P97" i="2"/>
  <c r="R97" i="2"/>
  <c r="M50" i="2"/>
  <c r="O50" i="2"/>
  <c r="R17" i="2"/>
  <c r="P17" i="2"/>
  <c r="O21" i="1"/>
  <c r="M21" i="1"/>
  <c r="R99" i="3"/>
  <c r="P99" i="3"/>
  <c r="P14" i="3"/>
  <c r="R14" i="3"/>
  <c r="P110" i="2"/>
  <c r="O109" i="2"/>
  <c r="P109" i="2"/>
  <c r="R110" i="2"/>
  <c r="W68" i="2"/>
  <c r="M18" i="2"/>
  <c r="O18" i="2"/>
  <c r="O57" i="2"/>
  <c r="P57" i="2"/>
  <c r="R58" i="2"/>
  <c r="P58" i="2"/>
  <c r="O111" i="3"/>
  <c r="O109" i="3"/>
  <c r="P109" i="3"/>
  <c r="M111" i="3"/>
  <c r="R104" i="3"/>
  <c r="P104" i="3"/>
  <c r="M93" i="3"/>
  <c r="O92" i="3"/>
  <c r="O90" i="3"/>
  <c r="P90" i="3"/>
  <c r="M92" i="3"/>
  <c r="R97" i="3"/>
  <c r="P97" i="3"/>
  <c r="M109" i="3"/>
  <c r="O81" i="3"/>
  <c r="M81" i="3"/>
  <c r="O25" i="3"/>
  <c r="J24" i="3"/>
  <c r="K24" i="3"/>
  <c r="M25" i="3"/>
  <c r="R53" i="3"/>
  <c r="P53" i="3"/>
  <c r="R91" i="3"/>
  <c r="P91" i="3"/>
  <c r="M41" i="3"/>
  <c r="O49" i="3"/>
  <c r="M49" i="3"/>
  <c r="O40" i="3"/>
  <c r="M40" i="3"/>
  <c r="M38" i="3"/>
  <c r="R32" i="3"/>
  <c r="P32" i="3"/>
  <c r="W13" i="3"/>
  <c r="W12" i="3"/>
  <c r="W11" i="3"/>
  <c r="J79" i="2"/>
  <c r="K79" i="2"/>
  <c r="R34" i="2"/>
  <c r="P34" i="2"/>
  <c r="O111" i="1"/>
  <c r="O109" i="1"/>
  <c r="P109" i="1"/>
  <c r="M111" i="1"/>
  <c r="M109" i="1"/>
  <c r="P104" i="1"/>
  <c r="R104" i="1"/>
  <c r="L67" i="3"/>
  <c r="L5" i="3"/>
  <c r="M5" i="3"/>
  <c r="M111" i="2"/>
  <c r="M109" i="2"/>
  <c r="O111" i="2"/>
  <c r="R105" i="2"/>
  <c r="P105" i="2"/>
  <c r="M101" i="2"/>
  <c r="O101" i="2"/>
  <c r="R21" i="2"/>
  <c r="P21" i="2"/>
  <c r="R80" i="2"/>
  <c r="P80" i="2"/>
  <c r="P52" i="2"/>
  <c r="R52" i="2"/>
  <c r="R136" i="1"/>
  <c r="P136" i="1"/>
  <c r="R98" i="1"/>
  <c r="P98" i="1"/>
  <c r="V87" i="1"/>
  <c r="M17" i="1"/>
  <c r="O17" i="1"/>
  <c r="H11" i="3"/>
  <c r="H6" i="3"/>
  <c r="W6" i="3"/>
  <c r="J109" i="2"/>
  <c r="K109" i="2"/>
  <c r="M87" i="2"/>
  <c r="P51" i="2"/>
  <c r="R51" i="2"/>
  <c r="P47" i="2"/>
  <c r="R47" i="2"/>
  <c r="M22" i="2"/>
  <c r="O22" i="2"/>
  <c r="M14" i="2"/>
  <c r="M12" i="2"/>
  <c r="M11" i="2"/>
  <c r="O14" i="2"/>
  <c r="J12" i="2"/>
  <c r="O35" i="2"/>
  <c r="P35" i="2"/>
  <c r="R36" i="2"/>
  <c r="R35" i="2"/>
  <c r="P36" i="2"/>
  <c r="R148" i="1"/>
  <c r="P148" i="1"/>
  <c r="P58" i="1"/>
  <c r="R58" i="1"/>
  <c r="R57" i="1"/>
  <c r="O57" i="1"/>
  <c r="P57" i="1"/>
  <c r="O39" i="1"/>
  <c r="J38" i="1"/>
  <c r="K38" i="1"/>
  <c r="M39" i="1"/>
  <c r="M38" i="1"/>
  <c r="O36" i="1"/>
  <c r="J35" i="1"/>
  <c r="K35" i="1"/>
  <c r="M36" i="1"/>
  <c r="M35" i="1"/>
  <c r="R50" i="1"/>
  <c r="P50" i="1"/>
  <c r="R105" i="1"/>
  <c r="P105" i="1"/>
  <c r="R70" i="1"/>
  <c r="P70" i="1"/>
  <c r="K57" i="1"/>
  <c r="R42" i="1"/>
  <c r="P42" i="1"/>
  <c r="K24" i="1"/>
  <c r="M93" i="1"/>
  <c r="R84" i="1"/>
  <c r="P84" i="1"/>
  <c r="W68" i="1"/>
  <c r="W67" i="1"/>
  <c r="V11" i="1"/>
  <c r="R125" i="1"/>
  <c r="P125" i="1"/>
  <c r="J109" i="1"/>
  <c r="K109" i="1"/>
  <c r="R102" i="1"/>
  <c r="P102" i="1"/>
  <c r="M90" i="1"/>
  <c r="R40" i="1"/>
  <c r="P40" i="1"/>
  <c r="R31" i="1"/>
  <c r="P31" i="1"/>
  <c r="R22" i="2"/>
  <c r="P22" i="2"/>
  <c r="P28" i="2"/>
  <c r="R28" i="2"/>
  <c r="R24" i="2"/>
  <c r="O24" i="2"/>
  <c r="P24" i="2"/>
  <c r="P17" i="3"/>
  <c r="R17" i="3"/>
  <c r="R12" i="3"/>
  <c r="P51" i="1"/>
  <c r="R51" i="1"/>
  <c r="R93" i="3"/>
  <c r="P75" i="3"/>
  <c r="R75" i="3"/>
  <c r="P40" i="3"/>
  <c r="R40" i="3"/>
  <c r="R38" i="3"/>
  <c r="O38" i="3"/>
  <c r="P38" i="3"/>
  <c r="M93" i="2"/>
  <c r="M67" i="2"/>
  <c r="K68" i="3"/>
  <c r="J67" i="3"/>
  <c r="K67" i="3"/>
  <c r="P19" i="1"/>
  <c r="R19" i="1"/>
  <c r="W11" i="2"/>
  <c r="R85" i="3"/>
  <c r="P85" i="3"/>
  <c r="R88" i="1"/>
  <c r="R87" i="1"/>
  <c r="P88" i="1"/>
  <c r="O87" i="1"/>
  <c r="P87" i="1"/>
  <c r="R103" i="1"/>
  <c r="P103" i="1"/>
  <c r="K12" i="1"/>
  <c r="J11" i="1"/>
  <c r="R27" i="3"/>
  <c r="P27" i="3"/>
  <c r="R28" i="3"/>
  <c r="P28" i="3"/>
  <c r="P49" i="1"/>
  <c r="R49" i="1"/>
  <c r="P85" i="1"/>
  <c r="R85" i="1"/>
  <c r="R79" i="1"/>
  <c r="J67" i="2"/>
  <c r="K67" i="2"/>
  <c r="P39" i="1"/>
  <c r="O38" i="1"/>
  <c r="P38" i="1"/>
  <c r="R39" i="1"/>
  <c r="R38" i="1"/>
  <c r="R14" i="2"/>
  <c r="P14" i="2"/>
  <c r="M24" i="3"/>
  <c r="M11" i="3"/>
  <c r="R81" i="3"/>
  <c r="R79" i="3"/>
  <c r="P81" i="3"/>
  <c r="P50" i="2"/>
  <c r="R50" i="2"/>
  <c r="P95" i="2"/>
  <c r="R95" i="2"/>
  <c r="O93" i="2"/>
  <c r="P93" i="2"/>
  <c r="R83" i="3"/>
  <c r="P83" i="3"/>
  <c r="P70" i="2"/>
  <c r="R70" i="2"/>
  <c r="O68" i="2"/>
  <c r="R57" i="3"/>
  <c r="P59" i="3"/>
  <c r="R59" i="3"/>
  <c r="V67" i="1"/>
  <c r="V5" i="1"/>
  <c r="W5" i="1"/>
  <c r="R90" i="1"/>
  <c r="P81" i="2"/>
  <c r="R81" i="2"/>
  <c r="P47" i="1"/>
  <c r="R47" i="1"/>
  <c r="P55" i="1"/>
  <c r="R55" i="1"/>
  <c r="R41" i="3"/>
  <c r="R109" i="3"/>
  <c r="P13" i="1"/>
  <c r="O12" i="1"/>
  <c r="R13" i="1"/>
  <c r="P46" i="2"/>
  <c r="R46" i="2"/>
  <c r="R24" i="1"/>
  <c r="P73" i="2"/>
  <c r="R73" i="2"/>
  <c r="R33" i="3"/>
  <c r="P33" i="3"/>
  <c r="O24" i="3"/>
  <c r="P24" i="3"/>
  <c r="R25" i="3"/>
  <c r="P25" i="3"/>
  <c r="P111" i="3"/>
  <c r="R111" i="3"/>
  <c r="K68" i="1"/>
  <c r="J67" i="1"/>
  <c r="K67" i="1"/>
  <c r="R29" i="3"/>
  <c r="P29" i="3"/>
  <c r="P43" i="1"/>
  <c r="R43" i="1"/>
  <c r="P83" i="1"/>
  <c r="R83" i="1"/>
  <c r="P36" i="3"/>
  <c r="R36" i="3"/>
  <c r="R35" i="3"/>
  <c r="O35" i="3"/>
  <c r="P35" i="3"/>
  <c r="P92" i="1"/>
  <c r="R92" i="1"/>
  <c r="R119" i="1"/>
  <c r="K12" i="2"/>
  <c r="J11" i="2"/>
  <c r="P17" i="1"/>
  <c r="R17" i="1"/>
  <c r="P111" i="1"/>
  <c r="R111" i="1"/>
  <c r="R109" i="1"/>
  <c r="M79" i="3"/>
  <c r="R18" i="2"/>
  <c r="P18" i="2"/>
  <c r="P21" i="1"/>
  <c r="R21" i="1"/>
  <c r="P69" i="1"/>
  <c r="O68" i="1"/>
  <c r="R69" i="1"/>
  <c r="R68" i="1"/>
  <c r="R84" i="2"/>
  <c r="R79" i="2"/>
  <c r="P84" i="2"/>
  <c r="P15" i="1"/>
  <c r="R15" i="1"/>
  <c r="P81" i="1"/>
  <c r="R81" i="1"/>
  <c r="R31" i="3"/>
  <c r="P31" i="3"/>
  <c r="O90" i="1"/>
  <c r="P90" i="1"/>
  <c r="O12" i="2"/>
  <c r="P103" i="2"/>
  <c r="R103" i="2"/>
  <c r="O41" i="1"/>
  <c r="P41" i="1"/>
  <c r="O35" i="1"/>
  <c r="P35" i="1"/>
  <c r="R36" i="1"/>
  <c r="R35" i="1"/>
  <c r="P36" i="1"/>
  <c r="O79" i="2"/>
  <c r="P79" i="2"/>
  <c r="R101" i="2"/>
  <c r="P101" i="2"/>
  <c r="R111" i="2"/>
  <c r="R109" i="2"/>
  <c r="P111" i="2"/>
  <c r="R49" i="3"/>
  <c r="P49" i="3"/>
  <c r="R90" i="3"/>
  <c r="R92" i="3"/>
  <c r="P92" i="3"/>
  <c r="R57" i="2"/>
  <c r="W67" i="2"/>
  <c r="O12" i="3"/>
  <c r="M67" i="1"/>
  <c r="P23" i="1"/>
  <c r="R23" i="1"/>
  <c r="P88" i="3"/>
  <c r="R88" i="3"/>
  <c r="R87" i="3"/>
  <c r="O87" i="3"/>
  <c r="P87" i="3"/>
  <c r="M67" i="3"/>
  <c r="R26" i="1"/>
  <c r="P26" i="1"/>
  <c r="R12" i="2"/>
  <c r="R11" i="2"/>
  <c r="R44" i="2"/>
  <c r="R41" i="2"/>
  <c r="P44" i="2"/>
  <c r="O41" i="2"/>
  <c r="P41" i="2"/>
  <c r="O68" i="3"/>
  <c r="K12" i="3"/>
  <c r="J11" i="3"/>
  <c r="R95" i="1"/>
  <c r="R93" i="1"/>
  <c r="P95" i="1"/>
  <c r="M12" i="1"/>
  <c r="M11" i="1"/>
  <c r="P73" i="3"/>
  <c r="R73" i="3"/>
  <c r="R68" i="3"/>
  <c r="R67" i="3"/>
  <c r="O24" i="1"/>
  <c r="P24" i="1"/>
  <c r="P19" i="3"/>
  <c r="R19" i="3"/>
  <c r="P45" i="1"/>
  <c r="R45" i="1"/>
  <c r="R41" i="1"/>
  <c r="P53" i="1"/>
  <c r="R53" i="1"/>
  <c r="R11" i="3"/>
  <c r="P68" i="3"/>
  <c r="O67" i="3"/>
  <c r="P67" i="3"/>
  <c r="K11" i="2"/>
  <c r="J6" i="2"/>
  <c r="M6" i="2"/>
  <c r="R12" i="1"/>
  <c r="R11" i="1"/>
  <c r="J6" i="1"/>
  <c r="M6" i="1"/>
  <c r="K11" i="1"/>
  <c r="P68" i="1"/>
  <c r="O67" i="1"/>
  <c r="P67" i="1"/>
  <c r="R24" i="3"/>
  <c r="P12" i="1"/>
  <c r="O11" i="1"/>
  <c r="P68" i="2"/>
  <c r="O67" i="2"/>
  <c r="P67" i="2"/>
  <c r="K11" i="3"/>
  <c r="J6" i="3"/>
  <c r="M6" i="3"/>
  <c r="P12" i="2"/>
  <c r="O11" i="2"/>
  <c r="R68" i="2"/>
  <c r="R67" i="1"/>
  <c r="P12" i="3"/>
  <c r="O11" i="3"/>
  <c r="R93" i="2"/>
  <c r="O6" i="1"/>
  <c r="R6" i="1"/>
  <c r="P11" i="1"/>
  <c r="R67" i="2"/>
  <c r="P11" i="3"/>
  <c r="O6" i="3"/>
  <c r="R6" i="3"/>
  <c r="P11" i="2"/>
  <c r="O6" i="2"/>
  <c r="R6" i="2"/>
</calcChain>
</file>

<file path=xl/sharedStrings.xml><?xml version="1.0" encoding="utf-8"?>
<sst xmlns="http://schemas.openxmlformats.org/spreadsheetml/2006/main" count="928" uniqueCount="171">
  <si>
    <t>BILAN MAIN D'ŒUVRE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</si>
  <si>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</si>
  <si>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</si>
  <si>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</si>
  <si>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</si>
  <si>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</si>
  <si>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</si>
  <si>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</si>
  <si>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</si>
  <si>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</si>
  <si>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</si>
  <si>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</si>
  <si>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</si>
  <si>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</si>
  <si>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</si>
  <si>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</si>
  <si>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</si>
  <si>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</si>
  <si>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</si>
  <si>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</si>
  <si>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</si>
  <si>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</si>
  <si>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</si>
  <si>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MATX.400220.PP.DS.1.1</t>
  </si>
  <si>
    <t>FONDATION - GH4</t>
  </si>
  <si>
    <t>BETON DE PROPRETE</t>
  </si>
  <si>
    <t xml:space="preserve">GROS BETON </t>
  </si>
  <si>
    <t>BETON CYCLOPEEN POUR MARMITES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</si>
  <si>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</si>
  <si>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</si>
  <si>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</si>
  <si>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</si>
  <si>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</si>
  <si>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</si>
  <si>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</si>
  <si>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</si>
  <si>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MATX.400220.PP.DS.1.2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</si>
  <si>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</si>
  <si>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</si>
  <si>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</si>
  <si>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</si>
  <si>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</si>
  <si>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</si>
  <si>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</si>
  <si>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</si>
  <si>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</si>
  <si>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</si>
  <si>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</si>
  <si>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MATX.400220.PP.DS.1.3</t>
  </si>
  <si>
    <t>MACONNERIE &amp; ENDUIT  INFRA + SUPER - GH4</t>
  </si>
  <si>
    <t>RAIDISSEURS VERTICAUX DANS MACONNERIE</t>
  </si>
  <si>
    <t>LINTEAUX BA &amp; PV CAISSON VR</t>
  </si>
  <si>
    <t>MATX.400220.PP.DS.1.4</t>
  </si>
  <si>
    <t>ESCALIERS - GH4</t>
  </si>
  <si>
    <t xml:space="preserve">ESCALIER 1/2 TOURNANT </t>
  </si>
  <si>
    <t>ESCALIER HELICOIDAL SECOURS</t>
  </si>
  <si>
    <t>MATX.400220.PP.DS.1.5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</si>
  <si>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</si>
  <si>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</si>
  <si>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</si>
  <si>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</si>
  <si>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</si>
  <si>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</si>
  <si>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</si>
  <si>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</si>
  <si>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</si>
  <si>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</si>
  <si>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</si>
  <si>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</si>
  <si>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</si>
  <si>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</si>
  <si>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</si>
  <si>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</si>
  <si>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MATX.400220.PP.DS.1.6</t>
  </si>
  <si>
    <t>MACONNERIE &amp; ENDUIT  TERRASSE - GH4</t>
  </si>
  <si>
    <t>AJUSTEMENT MAIN D'ŒUVRE</t>
  </si>
  <si>
    <t>AJOUT ACIER CONSOLE</t>
  </si>
  <si>
    <t>MATX.400220.PP.DS.2.1</t>
  </si>
  <si>
    <t>FONDATION  - GH5</t>
  </si>
  <si>
    <t>MATX.400220.PP.DS.2.2</t>
  </si>
  <si>
    <t>SUPERSTRUCTURE - GH5</t>
  </si>
  <si>
    <t xml:space="preserve">PLANCHERS POUTRELLES HOURDIS </t>
  </si>
  <si>
    <t>MATX.400220.PP.DS.2.3</t>
  </si>
  <si>
    <t>MACONNERIE &amp; ENDUIT  INFRA + SUPER - GH5</t>
  </si>
  <si>
    <t>MATX.400220.PP.DS.2.4</t>
  </si>
  <si>
    <t>ESCALIERS - GH5</t>
  </si>
  <si>
    <t>MATX.400220.PP.DS.2.5</t>
  </si>
  <si>
    <t>OUVRAGES DIVERS - GH5</t>
  </si>
  <si>
    <t>MATX.400220.PP.DS.2.6</t>
  </si>
  <si>
    <t>MACONNERIE &amp; ENDUIT  TERRASSE - GH5</t>
  </si>
  <si>
    <t>MOI</t>
  </si>
  <si>
    <t>MATX.400220.IN.MI.01</t>
  </si>
  <si>
    <t>GRUTIER G12</t>
  </si>
  <si>
    <t>MATX.400220.IN.MI.02</t>
  </si>
  <si>
    <t>GRUTIER G13</t>
  </si>
  <si>
    <t>MATX.400220.IN.MI.03</t>
  </si>
  <si>
    <t>GRUTIER GTMR</t>
  </si>
  <si>
    <t>MATX.400220.IN.MI.04</t>
  </si>
  <si>
    <t>GRUTIER G14</t>
  </si>
  <si>
    <t>MATX.400220.IN.MI.05</t>
  </si>
  <si>
    <t>GRUTIER G15</t>
  </si>
  <si>
    <t>MATX.400220.IN.MI.06</t>
  </si>
  <si>
    <t>REMPLACANT GRUTIERS</t>
  </si>
  <si>
    <t>MATX.400220.IN.MI.07</t>
  </si>
  <si>
    <t>AIDE IMPLANTATION</t>
  </si>
  <si>
    <t>MATX.400220.IN.MI.08</t>
  </si>
  <si>
    <t>AIDE TRAÇAGE</t>
  </si>
  <si>
    <t>MATX.400220.IN.MI.09</t>
  </si>
  <si>
    <t>NETTOYAGE EN COURS DE CHANTIER</t>
  </si>
  <si>
    <t>MATX.400220.IN.MI.10</t>
  </si>
  <si>
    <t>NETTOYAGE DURANT CES</t>
  </si>
  <si>
    <t>MATX.400220.IN.MI.11</t>
  </si>
  <si>
    <t>NETTOYAGE FIN DE CHANTIER</t>
  </si>
  <si>
    <t>MATX.400220.IN.MI.12</t>
  </si>
  <si>
    <t>AIDE SECURITE</t>
  </si>
  <si>
    <t>MATX.400220.IN.MI.13</t>
  </si>
  <si>
    <t>MO DECHARGEMENT</t>
  </si>
  <si>
    <t>MATX.400220.IN.MI.14</t>
  </si>
  <si>
    <t>POINTEAU</t>
  </si>
  <si>
    <t>MATX.400220.IN.MI.15</t>
  </si>
  <si>
    <t>SOUDEUR</t>
  </si>
  <si>
    <t>MATX.400220.IN.MI.16</t>
  </si>
  <si>
    <t>CONDUCT CHARIOT ELEV.</t>
  </si>
  <si>
    <t>MATX.400220.IN.MI.17</t>
  </si>
  <si>
    <t>CHAUFFEUR CAMIONNETTE</t>
  </si>
  <si>
    <t>MATX.400220.IN.MI.18</t>
  </si>
  <si>
    <t>MAGASINIER</t>
  </si>
  <si>
    <t>MATX.400220.IN.MI.19</t>
  </si>
  <si>
    <t>AIDE MAGASINIER</t>
  </si>
  <si>
    <t>MATX.400220.IN.MI.20</t>
  </si>
  <si>
    <t>CONDUCTEUR DUMPER</t>
  </si>
  <si>
    <t>MATX.400220.IN.MI.21</t>
  </si>
  <si>
    <t>MENUISIER</t>
  </si>
  <si>
    <t>MATX.400220.IN.MI.22</t>
  </si>
  <si>
    <t>AIDE MENUISIER</t>
  </si>
  <si>
    <t>MATX.400220.IN.MI.23</t>
  </si>
  <si>
    <t>M.O ENTRETIEN BUREAU</t>
  </si>
  <si>
    <t>MATX.400220.IN.MI.24</t>
  </si>
  <si>
    <t>M.O ENTRETIEN VESTIAIRE - SANITAIRE</t>
  </si>
  <si>
    <t>MATX.400220.IN.MI.25</t>
  </si>
  <si>
    <t>INFIRMIER</t>
  </si>
  <si>
    <t>MATX.400220.IN.MI.26</t>
  </si>
  <si>
    <t>PLOMBIER</t>
  </si>
  <si>
    <t>MATX.400220.IN.MI.27</t>
  </si>
  <si>
    <t>ELECTRICIEN</t>
  </si>
  <si>
    <t>MATX.400220.IN.MI.28</t>
  </si>
  <si>
    <t xml:space="preserve">CHANTIER : Gardien Jour/Nuit </t>
  </si>
  <si>
    <t>MATX.400220.IN.MI.29</t>
  </si>
  <si>
    <t>GARDIEN IMMEUBLE ASOMOVIT</t>
  </si>
  <si>
    <t>MATX.400220.IN.IC.02</t>
  </si>
  <si>
    <t>INSTALLATION CHANTIER</t>
  </si>
  <si>
    <t>MATX.400220.IN.IC.01</t>
  </si>
  <si>
    <t>MONTAGE DE GRUES</t>
  </si>
  <si>
    <t>POSE DES CHAISES</t>
  </si>
  <si>
    <t>MATX.400220.PP.AM.25</t>
  </si>
  <si>
    <t>RESEAUX SOUS DALLAGE</t>
  </si>
  <si>
    <t>MATX.400220.PP.AM.26</t>
  </si>
  <si>
    <t>TERRASSEMENT COMPLEMENTAIRE</t>
  </si>
  <si>
    <t>MATX.400220.IN.FF.11</t>
  </si>
  <si>
    <t>CALE A BETON</t>
  </si>
  <si>
    <t>BILAN BETON</t>
  </si>
  <si>
    <t>Total</t>
  </si>
  <si>
    <t>M3</t>
  </si>
  <si>
    <t/>
  </si>
  <si>
    <t>INDIRECTS</t>
  </si>
  <si>
    <t>BILAN ACIER</t>
  </si>
  <si>
    <t>T</t>
  </si>
  <si>
    <t xml:space="preserve">RESEAUX SOUS DALLAGE </t>
  </si>
  <si>
    <t>CUMUL A FIN  MARS-2017</t>
  </si>
  <si>
    <t>MOIS DE  MARS-2017</t>
  </si>
  <si>
    <t>CUMUL A FIN  FÉVRIER-2017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</si>
</sst>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D2B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</fills>
  <borders count="15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93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5" borderId="46" xfId="1" applyNumberFormat="1" applyFont="1" applyFill="1" applyBorder="1" applyAlignment="1" applyProtection="1">
      <alignment horizontal="lef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4" fontId="10" fillId="5" borderId="49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51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6" xfId="1" applyNumberFormat="1" applyFont="1" applyFill="1" applyBorder="1" applyAlignment="1" applyProtection="1">
      <alignment horizontal="right" vertical="center"/>
    </xf>
    <xf numFmtId="10" fontId="10" fillId="5" borderId="52" xfId="2" applyNumberFormat="1" applyFont="1" applyFill="1" applyBorder="1" applyAlignment="1" applyProtection="1">
      <alignment horizontal="right" vertical="center"/>
    </xf>
    <xf numFmtId="4" fontId="10" fillId="5" borderId="53" xfId="1" applyNumberFormat="1" applyFont="1" applyFill="1" applyBorder="1" applyAlignment="1" applyProtection="1">
      <alignment horizontal="right" vertical="center"/>
    </xf>
    <xf numFmtId="4" fontId="10" fillId="5" borderId="54" xfId="1" applyNumberFormat="1" applyFont="1" applyFill="1" applyBorder="1" applyAlignment="1" applyProtection="1">
      <alignment horizontal="right" vertical="center"/>
    </xf>
    <xf numFmtId="4" fontId="10" fillId="5" borderId="55" xfId="1" applyNumberFormat="1" applyFont="1" applyFill="1" applyBorder="1" applyAlignment="1" applyProtection="1">
      <alignment horizontal="right" vertical="center"/>
    </xf>
    <xf numFmtId="10" fontId="10" fillId="5" borderId="56" xfId="2" applyNumberFormat="1" applyFont="1" applyFill="1" applyBorder="1" applyAlignment="1" applyProtection="1">
      <alignment horizontal="right" vertical="center"/>
    </xf>
    <xf numFmtId="4" fontId="10" fillId="5" borderId="57" xfId="1" applyNumberFormat="1" applyFont="1" applyFill="1" applyBorder="1" applyAlignment="1" applyProtection="1">
      <alignment horizontal="right" vertical="center"/>
    </xf>
    <xf numFmtId="4" fontId="10" fillId="5" borderId="58" xfId="1" applyNumberFormat="1" applyFont="1" applyFill="1" applyBorder="1" applyAlignment="1" applyProtection="1">
      <alignment horizontal="right" vertical="center"/>
    </xf>
    <xf numFmtId="4" fontId="10" fillId="5" borderId="59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5" borderId="60" xfId="1" applyNumberFormat="1" applyFont="1" applyFill="1" applyBorder="1" applyAlignment="1" applyProtection="1">
      <alignment horizontal="right" vertical="center"/>
    </xf>
    <xf numFmtId="4" fontId="10" fillId="5" borderId="34" xfId="1" applyNumberFormat="1" applyFont="1" applyFill="1" applyBorder="1" applyAlignment="1" applyProtection="1">
      <alignment horizontal="right"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6" xfId="1" applyNumberFormat="1" applyFont="1" applyFill="1" applyBorder="1" applyAlignment="1" applyProtection="1">
      <alignment horizontal="lef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8" xfId="1" applyNumberFormat="1" applyFont="1" applyFill="1" applyBorder="1" applyAlignment="1" applyProtection="1">
      <alignment horizontal="center" vertical="center"/>
      <protection locked="0"/>
    </xf>
    <xf numFmtId="4" fontId="10" fillId="6" borderId="49" xfId="1" applyNumberFormat="1" applyFont="1" applyFill="1" applyBorder="1" applyAlignment="1" applyProtection="1">
      <alignment horizontal="right" vertical="center"/>
    </xf>
    <xf numFmtId="4" fontId="10" fillId="6" borderId="50" xfId="1" applyNumberFormat="1" applyFont="1" applyFill="1" applyBorder="1" applyAlignment="1" applyProtection="1">
      <alignment horizontal="right" vertical="center"/>
    </xf>
    <xf numFmtId="4" fontId="10" fillId="6" borderId="51" xfId="1" applyNumberFormat="1" applyFont="1" applyFill="1" applyBorder="1" applyAlignment="1" applyProtection="1">
      <alignment horizontal="right" vertical="center"/>
    </xf>
    <xf numFmtId="0" fontId="11" fillId="2" borderId="0" xfId="1" applyFont="1" applyFill="1" applyBorder="1" applyAlignment="1" applyProtection="1">
      <alignment vertical="center"/>
    </xf>
    <xf numFmtId="4" fontId="10" fillId="6" borderId="60" xfId="1" applyNumberFormat="1" applyFont="1" applyFill="1" applyBorder="1" applyAlignment="1" applyProtection="1">
      <alignment horizontal="right" vertical="center"/>
    </xf>
    <xf numFmtId="10" fontId="10" fillId="6" borderId="61" xfId="2" applyNumberFormat="1" applyFont="1" applyFill="1" applyBorder="1" applyAlignment="1" applyProtection="1">
      <alignment horizontal="right" vertical="center"/>
    </xf>
    <xf numFmtId="4" fontId="10" fillId="6" borderId="33" xfId="1" applyNumberFormat="1" applyFont="1" applyFill="1" applyBorder="1" applyAlignment="1" applyProtection="1">
      <alignment horizontal="right" vertical="center"/>
    </xf>
    <xf numFmtId="4" fontId="10" fillId="6" borderId="34" xfId="1" applyNumberFormat="1" applyFont="1" applyFill="1" applyBorder="1" applyAlignment="1" applyProtection="1">
      <alignment horizontal="right" vertical="center"/>
    </xf>
    <xf numFmtId="4" fontId="10" fillId="6" borderId="55" xfId="1" applyNumberFormat="1" applyFont="1" applyFill="1" applyBorder="1" applyAlignment="1" applyProtection="1">
      <alignment horizontal="right" vertical="center"/>
    </xf>
    <xf numFmtId="10" fontId="10" fillId="6" borderId="56" xfId="2" applyNumberFormat="1" applyFont="1" applyFill="1" applyBorder="1" applyAlignment="1" applyProtection="1">
      <alignment horizontal="right" vertical="center"/>
    </xf>
    <xf numFmtId="4" fontId="10" fillId="6" borderId="62" xfId="1" applyNumberFormat="1" applyFont="1" applyFill="1" applyBorder="1" applyAlignment="1" applyProtection="1">
      <alignment horizontal="right" vertical="center"/>
    </xf>
    <xf numFmtId="4" fontId="10" fillId="6" borderId="58" xfId="1" applyNumberFormat="1" applyFont="1" applyFill="1" applyBorder="1" applyAlignment="1" applyProtection="1">
      <alignment horizontal="right" vertical="center"/>
    </xf>
    <xf numFmtId="4" fontId="10" fillId="6" borderId="59" xfId="1" applyNumberFormat="1" applyFont="1" applyFill="1" applyBorder="1" applyAlignment="1" applyProtection="1">
      <alignment horizontal="right" vertical="center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3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3" xfId="1" applyNumberFormat="1" applyFont="1" applyFill="1" applyBorder="1" applyAlignment="1" applyProtection="1">
      <alignment horizontal="left" vertical="center"/>
      <protection locked="0"/>
    </xf>
    <xf numFmtId="49" fontId="13" fillId="3" borderId="64" xfId="1" applyNumberFormat="1" applyFont="1" applyFill="1" applyBorder="1" applyAlignment="1" applyProtection="1">
      <alignment horizontal="left" vertical="center"/>
      <protection locked="0"/>
    </xf>
    <xf numFmtId="49" fontId="12" fillId="3" borderId="65" xfId="1" applyNumberFormat="1" applyFont="1" applyFill="1" applyBorder="1" applyAlignment="1" applyProtection="1">
      <alignment horizontal="center" vertical="center"/>
      <protection locked="0"/>
    </xf>
    <xf numFmtId="4" fontId="12" fillId="0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7" borderId="70" xfId="1" applyNumberFormat="1" applyFont="1" applyFill="1" applyBorder="1" applyAlignment="1" applyProtection="1">
      <alignment horizontal="right" vertical="center"/>
    </xf>
    <xf numFmtId="4" fontId="12" fillId="0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7" borderId="73" xfId="1" applyNumberFormat="1" applyFont="1" applyFill="1" applyBorder="1" applyAlignment="1" applyProtection="1">
      <alignment horizontal="right" vertical="center"/>
    </xf>
    <xf numFmtId="4" fontId="12" fillId="2" borderId="74" xfId="1" applyNumberFormat="1" applyFont="1" applyFill="1" applyBorder="1" applyAlignment="1" applyProtection="1">
      <alignment horizontal="right" vertical="center"/>
    </xf>
    <xf numFmtId="4" fontId="12" fillId="7" borderId="75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66" xfId="1" applyNumberFormat="1" applyFont="1" applyFill="1" applyBorder="1" applyAlignment="1" applyProtection="1">
      <alignment horizontal="right" vertical="center"/>
      <protection locked="0"/>
    </xf>
    <xf numFmtId="4" fontId="12" fillId="7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6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74" xfId="1" applyNumberFormat="1" applyFont="1" applyFill="1" applyBorder="1" applyAlignment="1" applyProtection="1">
      <alignment horizontal="right" vertical="center"/>
    </xf>
    <xf numFmtId="4" fontId="12" fillId="0" borderId="77" xfId="1" applyNumberFormat="1" applyFont="1" applyFill="1" applyBorder="1" applyAlignment="1" applyProtection="1">
      <alignment horizontal="right" vertical="center"/>
    </xf>
    <xf numFmtId="4" fontId="12" fillId="7" borderId="78" xfId="1" applyNumberFormat="1" applyFont="1" applyFill="1" applyBorder="1" applyAlignment="1" applyProtection="1">
      <alignment horizontal="right" vertical="center"/>
    </xf>
    <xf numFmtId="4" fontId="12" fillId="0" borderId="79" xfId="1" applyNumberFormat="1" applyFont="1" applyFill="1" applyBorder="1" applyAlignment="1" applyProtection="1">
      <alignment horizontal="right" vertical="center"/>
    </xf>
    <xf numFmtId="4" fontId="12" fillId="0" borderId="80" xfId="1" applyNumberFormat="1" applyFont="1" applyFill="1" applyBorder="1" applyAlignment="1" applyProtection="1">
      <alignment horizontal="right" vertical="center"/>
    </xf>
    <xf numFmtId="4" fontId="12" fillId="0" borderId="81" xfId="1" applyNumberFormat="1" applyFont="1" applyFill="1" applyBorder="1" applyAlignment="1" applyProtection="1">
      <alignment horizontal="right" vertical="center"/>
    </xf>
    <xf numFmtId="4" fontId="12" fillId="2" borderId="82" xfId="1" applyNumberFormat="1" applyFont="1" applyFill="1" applyBorder="1" applyAlignment="1" applyProtection="1">
      <alignment horizontal="right" vertical="center"/>
    </xf>
    <xf numFmtId="4" fontId="12" fillId="7" borderId="83" xfId="1" applyNumberFormat="1" applyFont="1" applyFill="1" applyBorder="1" applyAlignment="1" applyProtection="1">
      <alignment horizontal="right" vertical="center"/>
    </xf>
    <xf numFmtId="4" fontId="12" fillId="2" borderId="84" xfId="1" applyNumberFormat="1" applyFont="1" applyFill="1" applyBorder="1" applyAlignment="1" applyProtection="1">
      <alignment horizontal="right" vertical="center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7" borderId="79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0" fillId="6" borderId="87" xfId="1" applyNumberFormat="1" applyFont="1" applyFill="1" applyBorder="1" applyAlignment="1" applyProtection="1">
      <alignment horizontal="right" vertical="center"/>
    </xf>
    <xf numFmtId="10" fontId="10" fillId="6" borderId="88" xfId="2" applyNumberFormat="1" applyFont="1" applyFill="1" applyBorder="1" applyAlignment="1" applyProtection="1">
      <alignment horizontal="right" vertical="center"/>
    </xf>
    <xf numFmtId="4" fontId="10" fillId="6" borderId="89" xfId="1" applyNumberFormat="1" applyFont="1" applyFill="1" applyBorder="1" applyAlignment="1" applyProtection="1">
      <alignment horizontal="right" vertical="center"/>
    </xf>
    <xf numFmtId="10" fontId="10" fillId="6" borderId="90" xfId="2" applyNumberFormat="1" applyFont="1" applyFill="1" applyBorder="1" applyAlignment="1" applyProtection="1">
      <alignment horizontal="right" vertical="center"/>
    </xf>
    <xf numFmtId="4" fontId="10" fillId="6" borderId="91" xfId="1" applyNumberFormat="1" applyFont="1" applyFill="1" applyBorder="1" applyAlignment="1" applyProtection="1">
      <alignment horizontal="right" vertical="center"/>
    </xf>
    <xf numFmtId="4" fontId="10" fillId="6" borderId="92" xfId="1" applyNumberFormat="1" applyFont="1" applyFill="1" applyBorder="1" applyAlignment="1" applyProtection="1">
      <alignment horizontal="right" vertical="center"/>
    </xf>
    <xf numFmtId="4" fontId="10" fillId="6" borderId="93" xfId="1" applyNumberFormat="1" applyFont="1" applyFill="1" applyBorder="1" applyAlignment="1" applyProtection="1">
      <alignment horizontal="right" vertical="center"/>
    </xf>
    <xf numFmtId="4" fontId="10" fillId="6" borderId="6" xfId="1" applyNumberFormat="1" applyFont="1" applyFill="1" applyBorder="1" applyAlignment="1" applyProtection="1">
      <alignment horizontal="right" vertical="center"/>
      <protection locked="0"/>
    </xf>
    <xf numFmtId="10" fontId="10" fillId="6" borderId="94" xfId="2" applyNumberFormat="1" applyFont="1" applyFill="1" applyBorder="1" applyAlignment="1" applyProtection="1">
      <alignment horizontal="right" vertical="center"/>
      <protection locked="0"/>
    </xf>
    <xf numFmtId="4" fontId="10" fillId="6" borderId="95" xfId="1" applyNumberFormat="1" applyFont="1" applyFill="1" applyBorder="1" applyAlignment="1" applyProtection="1">
      <alignment horizontal="right" vertical="center"/>
      <protection locked="0"/>
    </xf>
    <xf numFmtId="4" fontId="10" fillId="6" borderId="54" xfId="1" applyNumberFormat="1" applyFont="1" applyFill="1" applyBorder="1" applyAlignment="1" applyProtection="1">
      <alignment horizontal="right" vertical="center"/>
      <protection locked="0"/>
    </xf>
    <xf numFmtId="49" fontId="12" fillId="3" borderId="96" xfId="1" applyNumberFormat="1" applyFont="1" applyFill="1" applyBorder="1" applyAlignment="1" applyProtection="1">
      <alignment horizontal="left" vertical="center"/>
      <protection locked="0"/>
    </xf>
    <xf numFmtId="49" fontId="13" fillId="3" borderId="97" xfId="1" applyNumberFormat="1" applyFont="1" applyFill="1" applyBorder="1" applyAlignment="1" applyProtection="1">
      <alignment horizontal="left" vertical="center"/>
      <protection locked="0"/>
    </xf>
    <xf numFmtId="49" fontId="12" fillId="3" borderId="98" xfId="1" applyNumberFormat="1" applyFont="1" applyFill="1" applyBorder="1" applyAlignment="1" applyProtection="1">
      <alignment horizontal="center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</xf>
    <xf numFmtId="4" fontId="12" fillId="0" borderId="100" xfId="1" applyNumberFormat="1" applyFont="1" applyFill="1" applyBorder="1" applyAlignment="1" applyProtection="1">
      <alignment horizontal="right" vertical="center"/>
    </xf>
    <xf numFmtId="4" fontId="12" fillId="0" borderId="101" xfId="1" applyNumberFormat="1" applyFont="1" applyFill="1" applyBorder="1" applyAlignment="1" applyProtection="1">
      <alignment horizontal="right" vertical="center"/>
    </xf>
    <xf numFmtId="4" fontId="12" fillId="0" borderId="102" xfId="1" applyNumberFormat="1" applyFont="1" applyFill="1" applyBorder="1" applyAlignment="1" applyProtection="1">
      <alignment horizontal="right" vertical="center"/>
    </xf>
    <xf numFmtId="4" fontId="12" fillId="7" borderId="103" xfId="1" applyNumberFormat="1" applyFont="1" applyFill="1" applyBorder="1" applyAlignment="1" applyProtection="1">
      <alignment horizontal="right" vertical="center"/>
    </xf>
    <xf numFmtId="4" fontId="12" fillId="0" borderId="104" xfId="1" applyNumberFormat="1" applyFont="1" applyFill="1" applyBorder="1" applyAlignment="1" applyProtection="1">
      <alignment horizontal="right" vertical="center"/>
    </xf>
    <xf numFmtId="4" fontId="12" fillId="2" borderId="105" xfId="1" applyNumberFormat="1" applyFont="1" applyFill="1" applyBorder="1" applyAlignment="1" applyProtection="1">
      <alignment horizontal="right" vertical="center"/>
    </xf>
    <xf numFmtId="4" fontId="12" fillId="7" borderId="106" xfId="1" applyNumberFormat="1" applyFont="1" applyFill="1" applyBorder="1" applyAlignment="1" applyProtection="1">
      <alignment horizontal="right" vertical="center"/>
    </xf>
    <xf numFmtId="4" fontId="12" fillId="2" borderId="107" xfId="1" applyNumberFormat="1" applyFont="1" applyFill="1" applyBorder="1" applyAlignment="1" applyProtection="1">
      <alignment horizontal="right" vertical="center"/>
    </xf>
    <xf numFmtId="4" fontId="12" fillId="7" borderId="108" xfId="1" applyNumberFormat="1" applyFont="1" applyFill="1" applyBorder="1" applyAlignment="1" applyProtection="1">
      <alignment horizontal="right" vertical="center"/>
    </xf>
    <xf numFmtId="4" fontId="12" fillId="0" borderId="109" xfId="1" applyNumberFormat="1" applyFont="1" applyFill="1" applyBorder="1" applyAlignment="1" applyProtection="1">
      <alignment horizontal="right" vertical="center"/>
      <protection locked="0"/>
    </xf>
    <xf numFmtId="4" fontId="12" fillId="7" borderId="110" xfId="1" applyNumberFormat="1" applyFont="1" applyFill="1" applyBorder="1" applyAlignment="1" applyProtection="1">
      <alignment horizontal="right" vertical="center"/>
      <protection locked="0"/>
    </xf>
    <xf numFmtId="4" fontId="12" fillId="0" borderId="110" xfId="1" applyNumberFormat="1" applyFont="1" applyFill="1" applyBorder="1" applyAlignment="1" applyProtection="1">
      <alignment horizontal="right" vertical="center"/>
      <protection locked="0"/>
    </xf>
    <xf numFmtId="4" fontId="12" fillId="0" borderId="111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7" fillId="0" borderId="0" xfId="1" applyNumberFormat="1" applyFont="1" applyAlignment="1" applyProtection="1">
      <alignment vertical="center"/>
    </xf>
    <xf numFmtId="0" fontId="8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4" fontId="10" fillId="5" borderId="112" xfId="1" applyNumberFormat="1" applyFont="1" applyFill="1" applyBorder="1" applyAlignment="1" applyProtection="1">
      <alignment horizontal="right" vertical="center"/>
    </xf>
    <xf numFmtId="4" fontId="10" fillId="5" borderId="113" xfId="1" applyNumberFormat="1" applyFont="1" applyFill="1" applyBorder="1" applyAlignment="1" applyProtection="1">
      <alignment horizontal="right" vertical="center"/>
    </xf>
    <xf numFmtId="10" fontId="10" fillId="5" borderId="114" xfId="2" applyNumberFormat="1" applyFont="1" applyFill="1" applyBorder="1" applyAlignment="1" applyProtection="1">
      <alignment horizontal="right" vertical="center"/>
    </xf>
    <xf numFmtId="4" fontId="10" fillId="5" borderId="62" xfId="1" applyNumberFormat="1" applyFont="1" applyFill="1" applyBorder="1" applyAlignment="1" applyProtection="1">
      <alignment horizontal="right" vertical="center"/>
    </xf>
    <xf numFmtId="4" fontId="10" fillId="5" borderId="115" xfId="1" applyNumberFormat="1" applyFont="1" applyFill="1" applyBorder="1" applyAlignment="1" applyProtection="1">
      <alignment horizontal="right" vertical="center"/>
    </xf>
    <xf numFmtId="4" fontId="10" fillId="5" borderId="116" xfId="1" applyNumberFormat="1" applyFont="1" applyFill="1" applyBorder="1" applyAlignment="1" applyProtection="1">
      <alignment horizontal="right" vertical="center"/>
    </xf>
    <xf numFmtId="4" fontId="10" fillId="5" borderId="87" xfId="1" applyNumberFormat="1" applyFont="1" applyFill="1" applyBorder="1" applyAlignment="1" applyProtection="1">
      <alignment horizontal="right" vertical="center"/>
    </xf>
    <xf numFmtId="4" fontId="10" fillId="5" borderId="49" xfId="1" applyNumberFormat="1" applyFont="1" applyFill="1" applyBorder="1" applyAlignment="1" applyProtection="1">
      <alignment horizontal="right" vertical="center"/>
      <protection locked="0"/>
    </xf>
    <xf numFmtId="10" fontId="10" fillId="5" borderId="50" xfId="2" applyNumberFormat="1" applyFont="1" applyFill="1" applyBorder="1" applyAlignment="1" applyProtection="1">
      <alignment horizontal="righ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117" xfId="1" applyNumberFormat="1" applyFont="1" applyFill="1" applyBorder="1" applyAlignment="1" applyProtection="1">
      <alignment horizontal="right" vertical="center"/>
      <protection locked="0"/>
    </xf>
    <xf numFmtId="49" fontId="13" fillId="3" borderId="118" xfId="1" applyNumberFormat="1" applyFont="1" applyFill="1" applyBorder="1" applyAlignment="1" applyProtection="1">
      <alignment horizontal="left" vertical="center"/>
      <protection locked="0"/>
    </xf>
    <xf numFmtId="4" fontId="12" fillId="0" borderId="118" xfId="1" applyNumberFormat="1" applyFont="1" applyFill="1" applyBorder="1" applyAlignment="1" applyProtection="1">
      <alignment horizontal="right" vertical="center"/>
    </xf>
    <xf numFmtId="4" fontId="12" fillId="0" borderId="119" xfId="1" applyNumberFormat="1" applyFont="1" applyFill="1" applyBorder="1" applyAlignment="1" applyProtection="1">
      <alignment horizontal="right" vertical="center"/>
    </xf>
    <xf numFmtId="3" fontId="1" fillId="0" borderId="0" xfId="1" applyNumberFormat="1" applyAlignment="1" applyProtection="1">
      <alignment vertical="center"/>
    </xf>
    <xf numFmtId="49" fontId="10" fillId="5" borderId="46" xfId="1" applyNumberFormat="1" applyFont="1" applyFill="1" applyBorder="1" applyAlignment="1" applyProtection="1">
      <alignment horizontal="center" vertical="center"/>
      <protection locked="0"/>
    </xf>
    <xf numFmtId="4" fontId="10" fillId="5" borderId="120" xfId="1" applyNumberFormat="1" applyFont="1" applyFill="1" applyBorder="1" applyAlignment="1" applyProtection="1">
      <alignment horizontal="right" vertical="center"/>
    </xf>
    <xf numFmtId="4" fontId="10" fillId="5" borderId="121" xfId="1" applyNumberFormat="1" applyFont="1" applyFill="1" applyBorder="1" applyAlignment="1" applyProtection="1">
      <alignment horizontal="right" vertical="center"/>
    </xf>
    <xf numFmtId="4" fontId="10" fillId="5" borderId="47" xfId="1" applyNumberFormat="1" applyFont="1" applyFill="1" applyBorder="1" applyAlignment="1" applyProtection="1">
      <alignment horizontal="right" vertical="center"/>
    </xf>
    <xf numFmtId="4" fontId="10" fillId="5" borderId="89" xfId="1" applyNumberFormat="1" applyFont="1" applyFill="1" applyBorder="1" applyAlignment="1" applyProtection="1">
      <alignment horizontal="right" vertical="center"/>
    </xf>
    <xf numFmtId="10" fontId="10" fillId="5" borderId="94" xfId="2" applyNumberFormat="1" applyFont="1" applyFill="1" applyBorder="1" applyAlignment="1" applyProtection="1">
      <alignment horizontal="right" vertical="center"/>
    </xf>
    <xf numFmtId="4" fontId="10" fillId="5" borderId="94" xfId="1" applyNumberFormat="1" applyFont="1" applyFill="1" applyBorder="1" applyAlignment="1" applyProtection="1">
      <alignment horizontal="right" vertical="center"/>
    </xf>
    <xf numFmtId="10" fontId="10" fillId="5" borderId="112" xfId="2" applyNumberFormat="1" applyFont="1" applyFill="1" applyBorder="1" applyAlignment="1" applyProtection="1">
      <alignment horizontal="right" vertical="center"/>
    </xf>
    <xf numFmtId="4" fontId="10" fillId="5" borderId="122" xfId="1" applyNumberFormat="1" applyFont="1" applyFill="1" applyBorder="1" applyAlignment="1" applyProtection="1">
      <alignment horizontal="right" vertical="center"/>
    </xf>
    <xf numFmtId="4" fontId="12" fillId="0" borderId="123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0" borderId="76" xfId="1" applyNumberFormat="1" applyFont="1" applyFill="1" applyBorder="1" applyAlignment="1" applyProtection="1">
      <alignment horizontal="right" vertical="center"/>
    </xf>
    <xf numFmtId="4" fontId="12" fillId="2" borderId="124" xfId="1" applyNumberFormat="1" applyFont="1" applyFill="1" applyBorder="1" applyAlignment="1" applyProtection="1">
      <alignment horizontal="right" vertical="center"/>
    </xf>
    <xf numFmtId="2" fontId="12" fillId="8" borderId="125" xfId="1" applyNumberFormat="1" applyFont="1" applyFill="1" applyBorder="1" applyAlignment="1" applyProtection="1">
      <alignment horizontal="right" vertical="center"/>
    </xf>
    <xf numFmtId="4" fontId="12" fillId="8" borderId="75" xfId="1" applyNumberFormat="1" applyFont="1" applyFill="1" applyBorder="1" applyAlignment="1" applyProtection="1">
      <alignment horizontal="right" vertical="center"/>
    </xf>
    <xf numFmtId="4" fontId="12" fillId="8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3" xfId="1" applyNumberFormat="1" applyFont="1" applyFill="1" applyBorder="1" applyAlignment="1" applyProtection="1">
      <alignment horizontal="right" vertical="center"/>
    </xf>
    <xf numFmtId="2" fontId="12" fillId="8" borderId="12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left" vertical="center"/>
    </xf>
    <xf numFmtId="49" fontId="12" fillId="3" borderId="127" xfId="1" applyNumberFormat="1" applyFont="1" applyFill="1" applyBorder="1" applyAlignment="1" applyProtection="1">
      <alignment horizontal="left" vertical="center"/>
      <protection locked="0"/>
    </xf>
    <xf numFmtId="49" fontId="13" fillId="3" borderId="128" xfId="1" applyNumberFormat="1" applyFont="1" applyFill="1" applyBorder="1" applyAlignment="1" applyProtection="1">
      <alignment horizontal="left" vertical="center"/>
      <protection locked="0"/>
    </xf>
    <xf numFmtId="49" fontId="12" fillId="3" borderId="129" xfId="1" applyNumberFormat="1" applyFont="1" applyFill="1" applyBorder="1" applyAlignment="1" applyProtection="1">
      <alignment horizontal="center" vertical="center"/>
      <protection locked="0"/>
    </xf>
    <xf numFmtId="4" fontId="12" fillId="2" borderId="130" xfId="1" applyNumberFormat="1" applyFont="1" applyFill="1" applyBorder="1" applyAlignment="1" applyProtection="1">
      <alignment horizontal="right" vertical="center"/>
    </xf>
    <xf numFmtId="2" fontId="12" fillId="8" borderId="131" xfId="1" applyNumberFormat="1" applyFont="1" applyFill="1" applyBorder="1" applyAlignment="1" applyProtection="1">
      <alignment horizontal="right" vertical="center"/>
    </xf>
    <xf numFmtId="4" fontId="12" fillId="0" borderId="84" xfId="1" applyNumberFormat="1" applyFont="1" applyFill="1" applyBorder="1" applyAlignment="1" applyProtection="1">
      <alignment horizontal="right" vertical="center"/>
    </xf>
    <xf numFmtId="4" fontId="12" fillId="8" borderId="132" xfId="1" applyNumberFormat="1" applyFont="1" applyFill="1" applyBorder="1" applyAlignment="1" applyProtection="1">
      <alignment horizontal="right" vertical="center"/>
    </xf>
    <xf numFmtId="4" fontId="12" fillId="8" borderId="79" xfId="1" applyNumberFormat="1" applyFont="1" applyFill="1" applyBorder="1" applyAlignment="1" applyProtection="1">
      <alignment horizontal="right" vertical="center"/>
      <protection locked="0"/>
    </xf>
    <xf numFmtId="4" fontId="12" fillId="0" borderId="127" xfId="1" applyNumberFormat="1" applyFont="1" applyFill="1" applyBorder="1" applyAlignment="1" applyProtection="1">
      <alignment horizontal="right" vertical="center"/>
    </xf>
    <xf numFmtId="4" fontId="12" fillId="2" borderId="78" xfId="1" applyNumberFormat="1" applyFont="1" applyFill="1" applyBorder="1" applyAlignment="1" applyProtection="1">
      <alignment horizontal="right" vertical="center"/>
    </xf>
    <xf numFmtId="4" fontId="12" fillId="0" borderId="86" xfId="1" applyNumberFormat="1" applyFont="1" applyFill="1" applyBorder="1" applyAlignment="1" applyProtection="1">
      <alignment horizontal="right" vertical="center"/>
    </xf>
    <xf numFmtId="2" fontId="12" fillId="8" borderId="133" xfId="1" applyNumberFormat="1" applyFont="1" applyFill="1" applyBorder="1" applyAlignment="1" applyProtection="1">
      <alignment horizontal="right" vertical="center"/>
    </xf>
    <xf numFmtId="4" fontId="12" fillId="0" borderId="134" xfId="1" applyNumberFormat="1" applyFont="1" applyFill="1" applyBorder="1" applyAlignment="1" applyProtection="1">
      <alignment horizontal="right" vertical="center"/>
    </xf>
    <xf numFmtId="4" fontId="12" fillId="2" borderId="135" xfId="1" applyNumberFormat="1" applyFont="1" applyFill="1" applyBorder="1" applyAlignment="1" applyProtection="1">
      <alignment horizontal="right" vertical="center"/>
    </xf>
    <xf numFmtId="4" fontId="12" fillId="0" borderId="110" xfId="1" applyNumberFormat="1" applyFont="1" applyFill="1" applyBorder="1" applyAlignment="1" applyProtection="1">
      <alignment horizontal="right" vertical="center"/>
    </xf>
    <xf numFmtId="4" fontId="12" fillId="0" borderId="111" xfId="1" applyNumberFormat="1" applyFont="1" applyFill="1" applyBorder="1" applyAlignment="1" applyProtection="1">
      <alignment horizontal="right" vertical="center"/>
    </xf>
    <xf numFmtId="4" fontId="12" fillId="2" borderId="136" xfId="1" applyNumberFormat="1" applyFont="1" applyFill="1" applyBorder="1" applyAlignment="1" applyProtection="1">
      <alignment horizontal="right" vertical="center"/>
    </xf>
    <xf numFmtId="2" fontId="12" fillId="8" borderId="137" xfId="1" applyNumberFormat="1" applyFont="1" applyFill="1" applyBorder="1" applyAlignment="1" applyProtection="1">
      <alignment horizontal="right" vertical="center"/>
    </xf>
    <xf numFmtId="4" fontId="12" fillId="0" borderId="107" xfId="1" applyNumberFormat="1" applyFont="1" applyFill="1" applyBorder="1" applyAlignment="1" applyProtection="1">
      <alignment horizontal="right" vertical="center"/>
    </xf>
    <xf numFmtId="4" fontId="12" fillId="8" borderId="108" xfId="1" applyNumberFormat="1" applyFont="1" applyFill="1" applyBorder="1" applyAlignment="1" applyProtection="1">
      <alignment horizontal="right" vertical="center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8" borderId="100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4" fontId="12" fillId="0" borderId="138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7" borderId="132" xfId="1" applyNumberFormat="1" applyFont="1" applyFill="1" applyBorder="1" applyAlignment="1" applyProtection="1">
      <alignment horizontal="right" vertical="center"/>
    </xf>
    <xf numFmtId="4" fontId="10" fillId="6" borderId="113" xfId="1" applyNumberFormat="1" applyFont="1" applyFill="1" applyBorder="1" applyAlignment="1" applyProtection="1">
      <alignment horizontal="right" vertical="center"/>
    </xf>
    <xf numFmtId="10" fontId="10" fillId="6" borderId="114" xfId="2" applyNumberFormat="1" applyFont="1" applyFill="1" applyBorder="1" applyAlignment="1" applyProtection="1">
      <alignment horizontal="right" vertical="center"/>
    </xf>
    <xf numFmtId="4" fontId="10" fillId="6" borderId="122" xfId="1" applyNumberFormat="1" applyFont="1" applyFill="1" applyBorder="1" applyAlignment="1" applyProtection="1">
      <alignment horizontal="right" vertical="center"/>
    </xf>
    <xf numFmtId="4" fontId="10" fillId="6" borderId="116" xfId="1" applyNumberFormat="1" applyFont="1" applyFill="1" applyBorder="1" applyAlignment="1" applyProtection="1">
      <alignment horizontal="right" vertical="center"/>
    </xf>
    <xf numFmtId="0" fontId="11" fillId="2" borderId="139" xfId="1" applyFont="1" applyFill="1" applyBorder="1" applyAlignment="1" applyProtection="1">
      <alignment vertical="center"/>
    </xf>
    <xf numFmtId="4" fontId="10" fillId="6" borderId="94" xfId="1" applyNumberFormat="1" applyFont="1" applyFill="1" applyBorder="1" applyAlignment="1" applyProtection="1">
      <alignment horizontal="right" vertical="center"/>
      <protection locked="0"/>
    </xf>
    <xf numFmtId="0" fontId="1" fillId="2" borderId="0" xfId="1" applyFill="1" applyAlignment="1">
      <alignment vertical="center"/>
    </xf>
    <xf numFmtId="0" fontId="1" fillId="0" borderId="0" xfId="1" applyAlignment="1">
      <alignment horizontal="right" vertical="center"/>
    </xf>
    <xf numFmtId="10" fontId="10" fillId="6" borderId="140" xfId="2" applyNumberFormat="1" applyFont="1" applyFill="1" applyBorder="1" applyAlignment="1" applyProtection="1">
      <alignment horizontal="right" vertical="center"/>
    </xf>
    <xf numFmtId="4" fontId="10" fillId="6" borderId="141" xfId="1" applyNumberFormat="1" applyFont="1" applyFill="1" applyBorder="1" applyAlignment="1" applyProtection="1">
      <alignment horizontal="right" vertical="center"/>
    </xf>
    <xf numFmtId="4" fontId="10" fillId="6" borderId="142" xfId="1" applyNumberFormat="1" applyFont="1" applyFill="1" applyBorder="1" applyAlignment="1" applyProtection="1">
      <alignment horizontal="right" vertical="center"/>
    </xf>
    <xf numFmtId="4" fontId="10" fillId="6" borderId="143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144" xfId="1" applyNumberFormat="1" applyFont="1" applyFill="1" applyBorder="1" applyAlignment="1" applyProtection="1">
      <alignment horizontal="right" vertical="center"/>
    </xf>
    <xf numFmtId="2" fontId="12" fillId="8" borderId="145" xfId="1" applyNumberFormat="1" applyFont="1" applyFill="1" applyBorder="1" applyAlignment="1" applyProtection="1">
      <alignment horizontal="right" vertical="center"/>
    </xf>
    <xf numFmtId="4" fontId="12" fillId="0" borderId="102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2" borderId="103" xfId="1" applyNumberFormat="1" applyFont="1" applyFill="1" applyBorder="1" applyAlignment="1" applyProtection="1">
      <alignment horizontal="right" vertical="center"/>
    </xf>
    <xf numFmtId="4" fontId="12" fillId="0" borderId="138" xfId="1" applyNumberFormat="1" applyFont="1" applyFill="1" applyBorder="1" applyAlignment="1" applyProtection="1">
      <alignment horizontal="right" vertical="center"/>
    </xf>
    <xf numFmtId="2" fontId="12" fillId="8" borderId="146" xfId="1" applyNumberFormat="1" applyFont="1" applyFill="1" applyBorder="1" applyAlignment="1" applyProtection="1">
      <alignment horizontal="right" vertical="center"/>
    </xf>
    <xf numFmtId="4" fontId="12" fillId="8" borderId="11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48" xfId="1" applyNumberFormat="1" applyFont="1" applyFill="1" applyBorder="1" applyAlignment="1" applyProtection="1">
      <alignment horizontal="right" vertical="center"/>
    </xf>
    <xf numFmtId="10" fontId="10" fillId="5" borderId="148" xfId="2" applyNumberFormat="1" applyFont="1" applyFill="1" applyBorder="1" applyAlignment="1" applyProtection="1">
      <alignment horizontal="right" vertical="center"/>
    </xf>
    <xf numFmtId="4" fontId="10" fillId="5" borderId="149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50" xfId="1" applyNumberFormat="1" applyFont="1" applyFill="1" applyBorder="1" applyAlignment="1" applyProtection="1">
      <alignment horizontal="right" vertical="center"/>
    </xf>
    <xf numFmtId="4" fontId="12" fillId="2" borderId="151" xfId="1" applyNumberFormat="1" applyFont="1" applyFill="1" applyBorder="1" applyAlignment="1" applyProtection="1">
      <alignment horizontal="right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G154"/>
  <sheetViews>
    <sheetView showGridLines="0" tabSelected="1" zoomScaleNormal="10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F18" sqref="F18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271" t="s">
        <v>0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2"/>
      <c r="S3" s="272"/>
      <c r="T3" s="272"/>
      <c r="U3" s="272"/>
      <c r="V3" s="272"/>
      <c r="W3" s="273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1</v>
      </c>
      <c r="C5" s="10"/>
      <c r="E5" s="11">
        <v>21.5</v>
      </c>
      <c r="F5" s="11">
        <v>21.5</v>
      </c>
      <c r="G5" s="11">
        <v>21.5</v>
      </c>
      <c r="H5" s="11">
        <v>21.5</v>
      </c>
      <c r="I5" s="12"/>
      <c r="J5" s="11">
        <f>H5</f>
        <v>21.5</v>
      </c>
      <c r="K5" s="13"/>
      <c r="L5" s="11">
        <f>IFERROR(L6/(L11+L67+L119),"")</f>
        <v>226.0445571423945</v>
      </c>
      <c r="M5" s="11">
        <f>IFERROR(J5-L5,"")</f>
        <v>-204.5445571423945</v>
      </c>
      <c r="N5" s="12"/>
      <c r="O5" s="11">
        <f>H5</f>
        <v>21.5</v>
      </c>
      <c r="P5" s="13"/>
      <c r="Q5" s="11" t="str">
        <f>IFERROR(Q6/(Q11+Q67+Q119),"")</f>
        <v/>
      </c>
      <c r="R5" s="11" t="str">
        <f>IFERROR(O5-Q5,"")</f>
        <v/>
      </c>
      <c r="S5" s="12"/>
      <c r="T5" s="11">
        <f>H5</f>
        <v>21.5</v>
      </c>
      <c r="U5" s="14"/>
      <c r="V5" s="11">
        <f>IFERROR(V6/(V11+V67+V119),"")</f>
        <v>39.60967503501351</v>
      </c>
      <c r="W5" s="11">
        <f>IFERROR(H5-V5,"")</f>
        <v>-18.10967503501351</v>
      </c>
      <c r="X5" s="15"/>
      <c r="AD5" s="11">
        <v>21.5</v>
      </c>
      <c r="AE5" s="13"/>
      <c r="AF5" s="11">
        <v>226.0445571423945</v>
      </c>
      <c r="AG5" s="11">
        <v>-204.5445571423945</v>
      </c>
    </row>
    <row r="6" spans="1:33" s="7" customFormat="1" ht="13.5" customHeight="1" thickBot="1" x14ac:dyDescent="0.3">
      <c r="B6" s="16" t="s">
        <v>2</v>
      </c>
      <c r="C6" s="17"/>
      <c r="E6" s="18">
        <f>IFERROR(E5*(E11+E67),"")</f>
        <v>75178182.225549996</v>
      </c>
      <c r="F6" s="18">
        <f>IFERROR(F5*(F11+F67),"")</f>
        <v>0</v>
      </c>
      <c r="G6" s="18">
        <f>IFERROR(G5*(G11+G67),"")</f>
        <v>0</v>
      </c>
      <c r="H6" s="18">
        <f>IFERROR(H5*(H11+H67),"")</f>
        <v>75178182.225549996</v>
      </c>
      <c r="I6" s="17"/>
      <c r="J6" s="18">
        <f>IFERROR(J5*(J11+J67),"")</f>
        <v>774205.84934199997</v>
      </c>
      <c r="L6" s="18">
        <f>IFERROR(Q6+AF6,"")</f>
        <v>13960059.76</v>
      </c>
      <c r="M6" s="18">
        <f>IFERROR(J6-L6,"")</f>
        <v>-13185853.910658</v>
      </c>
      <c r="N6" s="17"/>
      <c r="O6" s="18">
        <f>IFERROR(O5*(O11+O67),"")</f>
        <v>0</v>
      </c>
      <c r="Q6" s="19"/>
      <c r="R6" s="18">
        <f>IFERROR(O6-Q6,"")</f>
        <v>0</v>
      </c>
      <c r="S6" s="17"/>
      <c r="T6" s="18">
        <f>IFERROR(T5*(T11+T67),"")</f>
        <v>14402951.000499999</v>
      </c>
      <c r="U6" s="20"/>
      <c r="V6" s="18">
        <f>IFERROR(L6+T6,"")</f>
        <v>28363010.760499999</v>
      </c>
      <c r="W6" s="18">
        <f>IFERROR(H6-V6,"")</f>
        <v>46815171.465049997</v>
      </c>
      <c r="X6" s="21"/>
      <c r="AD6" s="18">
        <v>774205.84934199997</v>
      </c>
      <c r="AF6" s="18">
        <v>13960059.76</v>
      </c>
      <c r="AG6" s="18">
        <v>-13185853.910658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D7" s="26" t="s">
        <v>3</v>
      </c>
      <c r="AE7" s="26" t="s">
        <v>3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74" t="s">
        <v>168</v>
      </c>
      <c r="K8" s="275"/>
      <c r="L8" s="275"/>
      <c r="M8" s="276"/>
      <c r="N8" s="30"/>
      <c r="O8" s="277" t="s">
        <v>169</v>
      </c>
      <c r="P8" s="278"/>
      <c r="Q8" s="278"/>
      <c r="R8" s="279"/>
      <c r="S8" s="30"/>
      <c r="T8" s="35" t="s">
        <v>7</v>
      </c>
      <c r="U8" s="36"/>
      <c r="V8" s="280" t="s">
        <v>8</v>
      </c>
      <c r="W8" s="281"/>
      <c r="X8" s="37"/>
      <c r="AD8" s="282" t="s">
        <v>170</v>
      </c>
      <c r="AE8" s="283"/>
      <c r="AF8" s="283"/>
      <c r="AG8" s="284"/>
    </row>
    <row r="9" spans="1:33" x14ac:dyDescent="0.25">
      <c r="A9" s="264" t="s">
        <v>9</v>
      </c>
      <c r="B9" s="266" t="s">
        <v>10</v>
      </c>
      <c r="C9" s="30" t="s">
        <v>11</v>
      </c>
      <c r="D9" s="38" t="s">
        <v>12</v>
      </c>
      <c r="E9" s="268" t="s">
        <v>13</v>
      </c>
      <c r="F9" s="269" t="s">
        <v>13</v>
      </c>
      <c r="G9" s="269" t="s">
        <v>13</v>
      </c>
      <c r="H9" s="285" t="s">
        <v>13</v>
      </c>
      <c r="I9" s="30" t="s">
        <v>11</v>
      </c>
      <c r="J9" s="287" t="s">
        <v>14</v>
      </c>
      <c r="K9" s="288"/>
      <c r="L9" s="39" t="s">
        <v>15</v>
      </c>
      <c r="M9" s="40" t="s">
        <v>16</v>
      </c>
      <c r="N9" s="30" t="s">
        <v>11</v>
      </c>
      <c r="O9" s="289" t="s">
        <v>14</v>
      </c>
      <c r="P9" s="290"/>
      <c r="Q9" s="41" t="s">
        <v>15</v>
      </c>
      <c r="R9" s="42" t="s">
        <v>16</v>
      </c>
      <c r="S9" s="30" t="s">
        <v>11</v>
      </c>
      <c r="T9" s="291" t="s">
        <v>17</v>
      </c>
      <c r="U9" s="36" t="s">
        <v>11</v>
      </c>
      <c r="V9" s="43" t="s">
        <v>15</v>
      </c>
      <c r="W9" s="40" t="s">
        <v>18</v>
      </c>
      <c r="X9" s="37"/>
      <c r="AD9" s="289" t="s">
        <v>14</v>
      </c>
      <c r="AE9" s="288"/>
      <c r="AF9" s="39" t="s">
        <v>15</v>
      </c>
      <c r="AG9" s="44" t="s">
        <v>16</v>
      </c>
    </row>
    <row r="10" spans="1:33" ht="13.5" customHeight="1" thickBot="1" x14ac:dyDescent="0.3">
      <c r="A10" s="265"/>
      <c r="B10" s="267"/>
      <c r="C10" s="23"/>
      <c r="D10" s="45" t="s">
        <v>19</v>
      </c>
      <c r="E10" s="265"/>
      <c r="F10" s="270"/>
      <c r="G10" s="270"/>
      <c r="H10" s="286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92"/>
      <c r="U10" s="27"/>
      <c r="V10" s="46" t="s">
        <v>13</v>
      </c>
      <c r="W10" s="49" t="s">
        <v>13</v>
      </c>
      <c r="X10" s="37"/>
      <c r="AD10" s="54" t="s">
        <v>13</v>
      </c>
      <c r="AE10" s="48" t="s">
        <v>20</v>
      </c>
      <c r="AF10" s="48" t="s">
        <v>13</v>
      </c>
      <c r="AG10" s="55" t="s">
        <v>13</v>
      </c>
    </row>
    <row r="11" spans="1:33" s="77" customFormat="1" ht="19.5" customHeight="1" thickBot="1" x14ac:dyDescent="0.3">
      <c r="A11" s="56"/>
      <c r="B11" s="57" t="s">
        <v>21</v>
      </c>
      <c r="C11" s="58"/>
      <c r="D11" s="59" t="s">
        <v>22</v>
      </c>
      <c r="E11" s="60">
        <f>E12+E24+E35+E38+E41+E57</f>
        <v>2928935.8180720927</v>
      </c>
      <c r="F11" s="61">
        <f>F12+F24+F35+F38+F41+F57</f>
        <v>0</v>
      </c>
      <c r="G11" s="61">
        <f>G12+G24+G35+G38+G41+G57</f>
        <v>0</v>
      </c>
      <c r="H11" s="62">
        <f>H12+H24+H35+H38+H41+H57</f>
        <v>2928935.8180720927</v>
      </c>
      <c r="I11" s="63"/>
      <c r="J11" s="64">
        <f>J12+J24+J35+J38+J41+J57</f>
        <v>6478.7948880000004</v>
      </c>
      <c r="K11" s="65">
        <f>IFERROR(J11/H11,"")</f>
        <v>2.2119961960329073E-3</v>
      </c>
      <c r="L11" s="66">
        <f>L12+L24+L35+L38+L41+L57</f>
        <v>6927</v>
      </c>
      <c r="M11" s="67">
        <f>M12+M24+M35+M38+M41+M57</f>
        <v>-448.20511199999976</v>
      </c>
      <c r="N11" s="63"/>
      <c r="O11" s="68">
        <f>O12+O24+O35+O38+O41+O57</f>
        <v>0</v>
      </c>
      <c r="P11" s="69">
        <f>IFERROR(O11/H11,"")</f>
        <v>0</v>
      </c>
      <c r="Q11" s="70">
        <f>Q12+Q24+Q35+Q38+Q41+Q57</f>
        <v>0</v>
      </c>
      <c r="R11" s="71">
        <f>R12+R24+R35+R38+R41+R57</f>
        <v>0</v>
      </c>
      <c r="S11" s="63"/>
      <c r="T11" s="72">
        <f>T12+T24+T35+T38+T41+T57</f>
        <v>261881.780372093</v>
      </c>
      <c r="U11" s="73"/>
      <c r="V11" s="74">
        <f>V12+V24+V35+V38+V41+V57</f>
        <v>268808.78037209297</v>
      </c>
      <c r="W11" s="75">
        <f>W12+W24+W35+W38+W41+W57</f>
        <v>2660127.0376999998</v>
      </c>
      <c r="X11" s="76"/>
      <c r="AD11" s="78">
        <v>6478.7948880000004</v>
      </c>
      <c r="AE11" s="79">
        <v>1.9696228054373936E-2</v>
      </c>
      <c r="AF11" s="80">
        <v>6927</v>
      </c>
      <c r="AG11" s="81">
        <v>-448.20511199999976</v>
      </c>
    </row>
    <row r="12" spans="1:33" s="99" customFormat="1" ht="19.5" customHeight="1" thickBot="1" x14ac:dyDescent="0.3">
      <c r="A12" s="82" t="s">
        <v>23</v>
      </c>
      <c r="B12" s="83" t="s">
        <v>24</v>
      </c>
      <c r="C12" s="84"/>
      <c r="D12" s="85" t="s">
        <v>22</v>
      </c>
      <c r="E12" s="86">
        <f>SUM(E13:E23)</f>
        <v>2608883.7826999999</v>
      </c>
      <c r="F12" s="87">
        <f>SUM(F13:F23)</f>
        <v>0</v>
      </c>
      <c r="G12" s="87">
        <f>SUM(G13:G23)</f>
        <v>0</v>
      </c>
      <c r="H12" s="88">
        <f>SUM(H13:H23)</f>
        <v>2608883.7826999999</v>
      </c>
      <c r="I12" s="89"/>
      <c r="J12" s="90">
        <f>SUM(J13:J23)</f>
        <v>5631.6965380000001</v>
      </c>
      <c r="K12" s="91">
        <f>IFERROR(J12/H12,"")</f>
        <v>2.1586613306981482E-3</v>
      </c>
      <c r="L12" s="92">
        <f>SUM(L13:L23)</f>
        <v>6081</v>
      </c>
      <c r="M12" s="93">
        <f>SUM(M13:M23)</f>
        <v>-449.30346199999963</v>
      </c>
      <c r="N12" s="89"/>
      <c r="O12" s="94">
        <f>SUM(O13:O23)</f>
        <v>0</v>
      </c>
      <c r="P12" s="95">
        <f>IFERROR(O12/H12,"")</f>
        <v>0</v>
      </c>
      <c r="Q12" s="96">
        <f>SUM(Q13:Q23)</f>
        <v>0</v>
      </c>
      <c r="R12" s="97">
        <f>SUM(R13:R23)</f>
        <v>0</v>
      </c>
      <c r="S12" s="89"/>
      <c r="T12" s="98">
        <f>SUM(T13:T23)</f>
        <v>0</v>
      </c>
      <c r="U12" s="89"/>
      <c r="V12" s="90">
        <f>SUM(V13:V23)</f>
        <v>6081</v>
      </c>
      <c r="W12" s="93">
        <f>SUM(W13:W23)</f>
        <v>2602802.7826999999</v>
      </c>
      <c r="X12" s="76"/>
      <c r="AD12" s="100">
        <v>5631.6965380000001</v>
      </c>
      <c r="AE12" s="101">
        <v>0.63393001924731895</v>
      </c>
      <c r="AF12" s="102">
        <v>6081</v>
      </c>
      <c r="AG12" s="103">
        <v>-449.30346199999963</v>
      </c>
    </row>
    <row r="13" spans="1:33" s="120" customFormat="1" ht="15" customHeight="1" x14ac:dyDescent="0.25">
      <c r="A13" s="104"/>
      <c r="B13" s="105" t="s">
        <v>25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110"/>
      <c r="J13" s="111">
        <f>H13*K13/100</f>
        <v>291.66800000000001</v>
      </c>
      <c r="K13" s="112">
        <f>'BETON Qte'!K13</f>
        <v>71</v>
      </c>
      <c r="L13" s="108">
        <f>Q13+AF13</f>
        <v>375</v>
      </c>
      <c r="M13" s="109">
        <f>J13-L13</f>
        <v>-83.331999999999994</v>
      </c>
      <c r="N13" s="110"/>
      <c r="O13" s="113">
        <f>J13-AD13</f>
        <v>0</v>
      </c>
      <c r="P13" s="114">
        <f>IFERROR(O13/H13,0)</f>
        <v>0</v>
      </c>
      <c r="Q13" s="115"/>
      <c r="R13" s="116">
        <f>O13-Q13</f>
        <v>0</v>
      </c>
      <c r="S13" s="110"/>
      <c r="T13" s="117">
        <v>0</v>
      </c>
      <c r="U13" s="118"/>
      <c r="V13" s="111">
        <f>L13+T13</f>
        <v>375</v>
      </c>
      <c r="W13" s="109">
        <f>H13-V13</f>
        <v>35.800000000000011</v>
      </c>
      <c r="X13" s="119"/>
      <c r="AD13" s="121">
        <v>291.66800000000001</v>
      </c>
      <c r="AE13" s="122">
        <v>71</v>
      </c>
      <c r="AF13" s="123">
        <v>375</v>
      </c>
      <c r="AG13" s="124">
        <v>-83.331999999999994</v>
      </c>
    </row>
    <row r="14" spans="1:33" s="120" customFormat="1" ht="15" customHeight="1" x14ac:dyDescent="0.25">
      <c r="A14" s="104"/>
      <c r="B14" s="105" t="s">
        <v>26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3" si="0">SUM(E14:G14)</f>
        <v>304.20000000000005</v>
      </c>
      <c r="I14" s="110"/>
      <c r="J14" s="111">
        <f t="shared" ref="J14:J23" si="1">H14*K14/100</f>
        <v>203.81400000000002</v>
      </c>
      <c r="K14" s="112">
        <f>'BETON Qte'!K14</f>
        <v>67</v>
      </c>
      <c r="L14" s="108">
        <f t="shared" ref="L14:L23" si="2">Q14+AF14</f>
        <v>1</v>
      </c>
      <c r="M14" s="109">
        <f t="shared" ref="M14:M23" si="3">J14-L14</f>
        <v>202.81400000000002</v>
      </c>
      <c r="N14" s="110"/>
      <c r="O14" s="113">
        <f t="shared" ref="O14:O23" si="4">J14-AD14</f>
        <v>0</v>
      </c>
      <c r="P14" s="114">
        <f t="shared" ref="P14:P60" si="5">IFERROR(O14/H14,0)</f>
        <v>0</v>
      </c>
      <c r="Q14" s="115"/>
      <c r="R14" s="116">
        <f t="shared" ref="R14:R23" si="6">O14-Q14</f>
        <v>0</v>
      </c>
      <c r="S14" s="110"/>
      <c r="T14" s="117">
        <v>0</v>
      </c>
      <c r="U14" s="118"/>
      <c r="V14" s="111">
        <f t="shared" ref="V14:V23" si="7">L14+T14</f>
        <v>1</v>
      </c>
      <c r="W14" s="109">
        <f t="shared" ref="W14:W23" si="8">H14-V14</f>
        <v>303.20000000000005</v>
      </c>
      <c r="X14" s="119"/>
      <c r="AD14" s="121">
        <v>203.81400000000002</v>
      </c>
      <c r="AE14" s="122">
        <v>67</v>
      </c>
      <c r="AF14" s="123">
        <v>1</v>
      </c>
      <c r="AG14" s="124">
        <v>202.81400000000002</v>
      </c>
    </row>
    <row r="15" spans="1:33" s="120" customFormat="1" ht="15" customHeight="1" x14ac:dyDescent="0.25">
      <c r="A15" s="104"/>
      <c r="B15" s="105" t="s">
        <v>27</v>
      </c>
      <c r="C15" s="23"/>
      <c r="D15" s="106" t="s">
        <v>22</v>
      </c>
      <c r="E15" s="107">
        <v>2600000</v>
      </c>
      <c r="F15" s="108"/>
      <c r="G15" s="108"/>
      <c r="H15" s="109">
        <f t="shared" si="0"/>
        <v>2600000</v>
      </c>
      <c r="I15" s="110"/>
      <c r="J15" s="111">
        <f t="shared" si="1"/>
        <v>0</v>
      </c>
      <c r="K15" s="112">
        <f>'BETON Qte'!K15</f>
        <v>0</v>
      </c>
      <c r="L15" s="108">
        <f t="shared" si="2"/>
        <v>252</v>
      </c>
      <c r="M15" s="109">
        <f t="shared" si="3"/>
        <v>-252</v>
      </c>
      <c r="N15" s="110"/>
      <c r="O15" s="113">
        <f t="shared" si="4"/>
        <v>0</v>
      </c>
      <c r="P15" s="114">
        <f t="shared" si="5"/>
        <v>0</v>
      </c>
      <c r="Q15" s="115"/>
      <c r="R15" s="116">
        <f t="shared" si="6"/>
        <v>0</v>
      </c>
      <c r="S15" s="110"/>
      <c r="T15" s="117">
        <v>0</v>
      </c>
      <c r="U15" s="118"/>
      <c r="V15" s="111">
        <f t="shared" si="7"/>
        <v>252</v>
      </c>
      <c r="W15" s="109">
        <f t="shared" si="8"/>
        <v>2599748</v>
      </c>
      <c r="X15" s="119"/>
      <c r="AD15" s="121">
        <v>0</v>
      </c>
      <c r="AE15" s="122">
        <v>0</v>
      </c>
      <c r="AF15" s="123">
        <v>252</v>
      </c>
      <c r="AG15" s="124">
        <v>-252</v>
      </c>
    </row>
    <row r="16" spans="1:33" s="120" customFormat="1" ht="15" customHeight="1" x14ac:dyDescent="0.25">
      <c r="A16" s="104"/>
      <c r="B16" s="105" t="s">
        <v>28</v>
      </c>
      <c r="C16" s="23"/>
      <c r="D16" s="106" t="s">
        <v>22</v>
      </c>
      <c r="E16" s="107">
        <v>674.18000000000006</v>
      </c>
      <c r="F16" s="108"/>
      <c r="G16" s="108"/>
      <c r="H16" s="109">
        <f t="shared" si="0"/>
        <v>674.18000000000006</v>
      </c>
      <c r="I16" s="110"/>
      <c r="J16" s="111">
        <f t="shared" si="1"/>
        <v>330.34820000000002</v>
      </c>
      <c r="K16" s="112">
        <f>'BETON Qte'!K16</f>
        <v>49</v>
      </c>
      <c r="L16" s="108">
        <f t="shared" si="2"/>
        <v>54</v>
      </c>
      <c r="M16" s="109">
        <f t="shared" si="3"/>
        <v>276.34820000000002</v>
      </c>
      <c r="N16" s="110"/>
      <c r="O16" s="113">
        <f t="shared" si="4"/>
        <v>0</v>
      </c>
      <c r="P16" s="114">
        <f t="shared" si="5"/>
        <v>0</v>
      </c>
      <c r="Q16" s="115"/>
      <c r="R16" s="116">
        <f t="shared" si="6"/>
        <v>0</v>
      </c>
      <c r="S16" s="110"/>
      <c r="T16" s="117">
        <v>0</v>
      </c>
      <c r="U16" s="118"/>
      <c r="V16" s="111">
        <f t="shared" si="7"/>
        <v>54</v>
      </c>
      <c r="W16" s="109">
        <f t="shared" si="8"/>
        <v>620.18000000000006</v>
      </c>
      <c r="X16" s="119"/>
      <c r="AD16" s="121">
        <v>330.34820000000002</v>
      </c>
      <c r="AE16" s="122">
        <v>49</v>
      </c>
      <c r="AF16" s="123">
        <v>54</v>
      </c>
      <c r="AG16" s="124">
        <v>276.34820000000002</v>
      </c>
    </row>
    <row r="17" spans="1:33" s="120" customFormat="1" ht="15" customHeight="1" x14ac:dyDescent="0.25">
      <c r="A17" s="104"/>
      <c r="B17" s="105" t="s">
        <v>29</v>
      </c>
      <c r="C17" s="23"/>
      <c r="D17" s="106" t="s">
        <v>22</v>
      </c>
      <c r="E17" s="107">
        <v>2488.9332000000004</v>
      </c>
      <c r="F17" s="108"/>
      <c r="G17" s="108"/>
      <c r="H17" s="109">
        <f t="shared" si="0"/>
        <v>2488.9332000000004</v>
      </c>
      <c r="I17" s="110"/>
      <c r="J17" s="111">
        <f t="shared" si="1"/>
        <v>1966.2572280000002</v>
      </c>
      <c r="K17" s="112">
        <f>'BETON Qte'!K17</f>
        <v>79</v>
      </c>
      <c r="L17" s="108">
        <f t="shared" si="2"/>
        <v>956</v>
      </c>
      <c r="M17" s="109">
        <f t="shared" si="3"/>
        <v>1010.2572280000002</v>
      </c>
      <c r="N17" s="110"/>
      <c r="O17" s="113">
        <f t="shared" si="4"/>
        <v>0</v>
      </c>
      <c r="P17" s="114">
        <f t="shared" si="5"/>
        <v>0</v>
      </c>
      <c r="Q17" s="115"/>
      <c r="R17" s="116">
        <f t="shared" si="6"/>
        <v>0</v>
      </c>
      <c r="S17" s="110"/>
      <c r="T17" s="117">
        <v>0</v>
      </c>
      <c r="U17" s="118"/>
      <c r="V17" s="111">
        <f t="shared" si="7"/>
        <v>956</v>
      </c>
      <c r="W17" s="109">
        <f t="shared" si="8"/>
        <v>1532.9332000000004</v>
      </c>
      <c r="X17" s="119"/>
      <c r="AD17" s="121">
        <v>1966.2572280000002</v>
      </c>
      <c r="AE17" s="122">
        <v>79</v>
      </c>
      <c r="AF17" s="123">
        <v>956</v>
      </c>
      <c r="AG17" s="124">
        <v>1010.2572280000002</v>
      </c>
    </row>
    <row r="18" spans="1:33" s="120" customFormat="1" ht="15" customHeight="1" x14ac:dyDescent="0.25">
      <c r="A18" s="104"/>
      <c r="B18" s="105" t="s">
        <v>30</v>
      </c>
      <c r="C18" s="23"/>
      <c r="D18" s="106" t="s">
        <v>22</v>
      </c>
      <c r="E18" s="107">
        <v>1389.9599999999998</v>
      </c>
      <c r="F18" s="108"/>
      <c r="G18" s="108"/>
      <c r="H18" s="109">
        <f t="shared" si="0"/>
        <v>1389.9599999999998</v>
      </c>
      <c r="I18" s="110"/>
      <c r="J18" s="111">
        <f t="shared" si="1"/>
        <v>861.77519999999993</v>
      </c>
      <c r="K18" s="112">
        <f>'BETON Qte'!K18</f>
        <v>62</v>
      </c>
      <c r="L18" s="108">
        <f t="shared" si="2"/>
        <v>1307</v>
      </c>
      <c r="M18" s="109">
        <f t="shared" si="3"/>
        <v>-445.22480000000007</v>
      </c>
      <c r="N18" s="110"/>
      <c r="O18" s="113">
        <f t="shared" si="4"/>
        <v>0</v>
      </c>
      <c r="P18" s="114">
        <f t="shared" si="5"/>
        <v>0</v>
      </c>
      <c r="Q18" s="115"/>
      <c r="R18" s="116">
        <f t="shared" si="6"/>
        <v>0</v>
      </c>
      <c r="S18" s="110"/>
      <c r="T18" s="117">
        <v>0</v>
      </c>
      <c r="U18" s="118"/>
      <c r="V18" s="111">
        <f t="shared" si="7"/>
        <v>1307</v>
      </c>
      <c r="W18" s="109">
        <f t="shared" si="8"/>
        <v>82.959999999999809</v>
      </c>
      <c r="X18" s="119"/>
      <c r="AD18" s="121">
        <v>861.77519999999993</v>
      </c>
      <c r="AE18" s="122">
        <v>62</v>
      </c>
      <c r="AF18" s="123">
        <v>1307</v>
      </c>
      <c r="AG18" s="124">
        <v>-445.22480000000007</v>
      </c>
    </row>
    <row r="19" spans="1:33" s="120" customFormat="1" ht="15" customHeight="1" x14ac:dyDescent="0.25">
      <c r="A19" s="104"/>
      <c r="B19" s="105" t="s">
        <v>31</v>
      </c>
      <c r="C19" s="23"/>
      <c r="D19" s="106" t="s">
        <v>22</v>
      </c>
      <c r="E19" s="107">
        <v>480.48</v>
      </c>
      <c r="F19" s="108"/>
      <c r="G19" s="108"/>
      <c r="H19" s="109">
        <f t="shared" si="0"/>
        <v>480.48</v>
      </c>
      <c r="I19" s="110"/>
      <c r="J19" s="111">
        <f t="shared" si="1"/>
        <v>384.38400000000001</v>
      </c>
      <c r="K19" s="112">
        <f>'BETON Qte'!K19</f>
        <v>80</v>
      </c>
      <c r="L19" s="108">
        <f t="shared" si="2"/>
        <v>506</v>
      </c>
      <c r="M19" s="109">
        <f t="shared" si="3"/>
        <v>-121.61599999999999</v>
      </c>
      <c r="N19" s="110"/>
      <c r="O19" s="113">
        <f t="shared" si="4"/>
        <v>0</v>
      </c>
      <c r="P19" s="114">
        <f t="shared" si="5"/>
        <v>0</v>
      </c>
      <c r="Q19" s="115"/>
      <c r="R19" s="116">
        <f t="shared" si="6"/>
        <v>0</v>
      </c>
      <c r="S19" s="110"/>
      <c r="T19" s="117">
        <v>0</v>
      </c>
      <c r="U19" s="118"/>
      <c r="V19" s="111">
        <f t="shared" si="7"/>
        <v>506</v>
      </c>
      <c r="W19" s="109">
        <f t="shared" si="8"/>
        <v>-25.519999999999982</v>
      </c>
      <c r="X19" s="119"/>
      <c r="AD19" s="121">
        <v>384.38400000000001</v>
      </c>
      <c r="AE19" s="122">
        <v>80</v>
      </c>
      <c r="AF19" s="123">
        <v>506</v>
      </c>
      <c r="AG19" s="124">
        <v>-121.61599999999999</v>
      </c>
    </row>
    <row r="20" spans="1:33" s="120" customFormat="1" ht="15" customHeight="1" x14ac:dyDescent="0.25">
      <c r="A20" s="104"/>
      <c r="B20" s="105" t="s">
        <v>32</v>
      </c>
      <c r="C20" s="23"/>
      <c r="D20" s="106" t="s">
        <v>22</v>
      </c>
      <c r="E20" s="107">
        <v>2255.3895000000002</v>
      </c>
      <c r="F20" s="108"/>
      <c r="G20" s="108"/>
      <c r="H20" s="109">
        <f t="shared" si="0"/>
        <v>2255.3895000000002</v>
      </c>
      <c r="I20" s="110"/>
      <c r="J20" s="111">
        <f t="shared" si="1"/>
        <v>1308.1259100000002</v>
      </c>
      <c r="K20" s="112">
        <f>'BETON Qte'!K20</f>
        <v>58</v>
      </c>
      <c r="L20" s="108">
        <f t="shared" si="2"/>
        <v>904</v>
      </c>
      <c r="M20" s="109">
        <f t="shared" si="3"/>
        <v>404.1259100000002</v>
      </c>
      <c r="N20" s="110"/>
      <c r="O20" s="113">
        <f t="shared" si="4"/>
        <v>0</v>
      </c>
      <c r="P20" s="114">
        <f t="shared" si="5"/>
        <v>0</v>
      </c>
      <c r="Q20" s="115"/>
      <c r="R20" s="116">
        <f t="shared" si="6"/>
        <v>0</v>
      </c>
      <c r="S20" s="110"/>
      <c r="T20" s="117">
        <v>0</v>
      </c>
      <c r="U20" s="118"/>
      <c r="V20" s="111">
        <f t="shared" si="7"/>
        <v>904</v>
      </c>
      <c r="W20" s="109">
        <f t="shared" si="8"/>
        <v>1351.3895000000002</v>
      </c>
      <c r="X20" s="119"/>
      <c r="AD20" s="121">
        <v>1308.1259100000002</v>
      </c>
      <c r="AE20" s="122">
        <v>58</v>
      </c>
      <c r="AF20" s="123">
        <v>904</v>
      </c>
      <c r="AG20" s="124">
        <v>404.1259100000002</v>
      </c>
    </row>
    <row r="21" spans="1:33" s="120" customFormat="1" ht="15" customHeight="1" x14ac:dyDescent="0.25">
      <c r="A21" s="104"/>
      <c r="B21" s="105" t="s">
        <v>33</v>
      </c>
      <c r="C21" s="23"/>
      <c r="D21" s="106" t="s">
        <v>22</v>
      </c>
      <c r="E21" s="107">
        <v>764.4</v>
      </c>
      <c r="F21" s="108"/>
      <c r="G21" s="108"/>
      <c r="H21" s="109">
        <f t="shared" si="0"/>
        <v>764.4</v>
      </c>
      <c r="I21" s="110"/>
      <c r="J21" s="111">
        <f t="shared" si="1"/>
        <v>198.74399999999997</v>
      </c>
      <c r="K21" s="112">
        <f>'BETON Qte'!K21</f>
        <v>26</v>
      </c>
      <c r="L21" s="108">
        <f t="shared" si="2"/>
        <v>575</v>
      </c>
      <c r="M21" s="109">
        <f t="shared" si="3"/>
        <v>-376.25600000000003</v>
      </c>
      <c r="N21" s="110"/>
      <c r="O21" s="113">
        <f t="shared" si="4"/>
        <v>0</v>
      </c>
      <c r="P21" s="114">
        <f t="shared" si="5"/>
        <v>0</v>
      </c>
      <c r="Q21" s="115"/>
      <c r="R21" s="116">
        <f t="shared" si="6"/>
        <v>0</v>
      </c>
      <c r="S21" s="110"/>
      <c r="T21" s="117">
        <v>0</v>
      </c>
      <c r="U21" s="118"/>
      <c r="V21" s="111">
        <f t="shared" si="7"/>
        <v>575</v>
      </c>
      <c r="W21" s="109">
        <f t="shared" si="8"/>
        <v>189.39999999999998</v>
      </c>
      <c r="X21" s="119"/>
      <c r="AD21" s="121">
        <v>198.74399999999997</v>
      </c>
      <c r="AE21" s="122">
        <v>26</v>
      </c>
      <c r="AF21" s="123">
        <v>575</v>
      </c>
      <c r="AG21" s="124">
        <v>-376.25600000000003</v>
      </c>
    </row>
    <row r="22" spans="1:33" s="120" customFormat="1" ht="15" customHeight="1" x14ac:dyDescent="0.25">
      <c r="A22" s="104"/>
      <c r="B22" s="105" t="s">
        <v>34</v>
      </c>
      <c r="C22" s="23"/>
      <c r="D22" s="106" t="s">
        <v>22</v>
      </c>
      <c r="E22" s="107">
        <v>115.44</v>
      </c>
      <c r="F22" s="108"/>
      <c r="G22" s="108"/>
      <c r="H22" s="109">
        <f t="shared" si="0"/>
        <v>115.44</v>
      </c>
      <c r="I22" s="110"/>
      <c r="J22" s="111">
        <f t="shared" si="1"/>
        <v>86.58</v>
      </c>
      <c r="K22" s="112">
        <f>'BETON Qte'!K22</f>
        <v>75</v>
      </c>
      <c r="L22" s="108">
        <f t="shared" si="2"/>
        <v>1151</v>
      </c>
      <c r="M22" s="109">
        <f t="shared" si="3"/>
        <v>-1064.42</v>
      </c>
      <c r="N22" s="125"/>
      <c r="O22" s="113">
        <f t="shared" si="4"/>
        <v>0</v>
      </c>
      <c r="P22" s="114">
        <f t="shared" si="5"/>
        <v>0</v>
      </c>
      <c r="Q22" s="115"/>
      <c r="R22" s="126">
        <f t="shared" si="6"/>
        <v>0</v>
      </c>
      <c r="S22" s="110"/>
      <c r="T22" s="117">
        <v>0</v>
      </c>
      <c r="U22" s="118"/>
      <c r="V22" s="111">
        <f t="shared" si="7"/>
        <v>1151</v>
      </c>
      <c r="W22" s="109">
        <f t="shared" si="8"/>
        <v>-1035.56</v>
      </c>
      <c r="X22" s="119"/>
      <c r="AD22" s="121">
        <v>86.58</v>
      </c>
      <c r="AE22" s="122">
        <v>75</v>
      </c>
      <c r="AF22" s="123">
        <v>1151</v>
      </c>
      <c r="AG22" s="124">
        <v>-1064.42</v>
      </c>
    </row>
    <row r="23" spans="1:33" s="120" customFormat="1" ht="15" customHeight="1" thickBot="1" x14ac:dyDescent="0.3">
      <c r="A23" s="104"/>
      <c r="B23" s="105" t="s">
        <v>35</v>
      </c>
      <c r="C23" s="23"/>
      <c r="D23" s="106" t="s">
        <v>22</v>
      </c>
      <c r="E23" s="107">
        <v>0</v>
      </c>
      <c r="F23" s="108"/>
      <c r="G23" s="108"/>
      <c r="H23" s="109">
        <f t="shared" si="0"/>
        <v>0</v>
      </c>
      <c r="I23" s="110"/>
      <c r="J23" s="127">
        <f t="shared" si="1"/>
        <v>0</v>
      </c>
      <c r="K23" s="128">
        <f>'BETON Qte'!K23</f>
        <v>0</v>
      </c>
      <c r="L23" s="129">
        <f t="shared" si="2"/>
        <v>0</v>
      </c>
      <c r="M23" s="130">
        <f t="shared" si="3"/>
        <v>0</v>
      </c>
      <c r="N23" s="110"/>
      <c r="O23" s="131">
        <f t="shared" si="4"/>
        <v>0</v>
      </c>
      <c r="P23" s="132">
        <f t="shared" si="5"/>
        <v>0</v>
      </c>
      <c r="Q23" s="133"/>
      <c r="R23" s="134">
        <f t="shared" si="6"/>
        <v>0</v>
      </c>
      <c r="S23" s="110"/>
      <c r="T23" s="117">
        <v>0</v>
      </c>
      <c r="U23" s="118"/>
      <c r="V23" s="127">
        <f t="shared" si="7"/>
        <v>0</v>
      </c>
      <c r="W23" s="130">
        <f t="shared" si="8"/>
        <v>0</v>
      </c>
      <c r="X23" s="119"/>
      <c r="AD23" s="135">
        <v>0</v>
      </c>
      <c r="AE23" s="136">
        <v>0</v>
      </c>
      <c r="AF23" s="137">
        <v>0</v>
      </c>
      <c r="AG23" s="138">
        <v>0</v>
      </c>
    </row>
    <row r="24" spans="1:33" s="99" customFormat="1" ht="19.5" customHeight="1" thickBot="1" x14ac:dyDescent="0.3">
      <c r="A24" s="82" t="s">
        <v>36</v>
      </c>
      <c r="B24" s="83" t="s">
        <v>37</v>
      </c>
      <c r="C24" s="84"/>
      <c r="D24" s="85" t="s">
        <v>22</v>
      </c>
      <c r="E24" s="86">
        <f>SUM(E25:E34)</f>
        <v>151912.91700000002</v>
      </c>
      <c r="F24" s="87">
        <f>SUM(F25:F34)</f>
        <v>0</v>
      </c>
      <c r="G24" s="87">
        <f>SUM(G25:G34)</f>
        <v>0</v>
      </c>
      <c r="H24" s="88">
        <f>SUM(H25:H34)</f>
        <v>151912.91700000002</v>
      </c>
      <c r="I24" s="89"/>
      <c r="J24" s="139">
        <f>SUM(J25:J34)</f>
        <v>847.09834999999987</v>
      </c>
      <c r="K24" s="140">
        <f>IFERROR(J24/H24,"")</f>
        <v>5.5762101520307177E-3</v>
      </c>
      <c r="L24" s="87">
        <f>SUM(L25:L34)</f>
        <v>846</v>
      </c>
      <c r="M24" s="88">
        <f>SUM(M25:M34)</f>
        <v>1.0983499999998969</v>
      </c>
      <c r="N24" s="89"/>
      <c r="O24" s="141">
        <f>SUM(O25:O34)</f>
        <v>0</v>
      </c>
      <c r="P24" s="142">
        <f>IFERROR(O24/H24,"")</f>
        <v>0</v>
      </c>
      <c r="Q24" s="143">
        <f>SUM(Q25:Q34)</f>
        <v>0</v>
      </c>
      <c r="R24" s="144">
        <f>SUM(R25:R34)</f>
        <v>0</v>
      </c>
      <c r="S24" s="89"/>
      <c r="T24" s="145">
        <f>SUM(T25:T34)</f>
        <v>93742.661999999997</v>
      </c>
      <c r="U24" s="89"/>
      <c r="V24" s="139">
        <f>SUM(V25:V34)</f>
        <v>94588.661999999997</v>
      </c>
      <c r="W24" s="88">
        <f>SUM(W25:W34)</f>
        <v>57324.254999999997</v>
      </c>
      <c r="X24" s="76"/>
      <c r="AD24" s="146">
        <v>847.09834999999987</v>
      </c>
      <c r="AE24" s="147">
        <v>5.5762101520307177E-3</v>
      </c>
      <c r="AF24" s="148">
        <v>846</v>
      </c>
      <c r="AG24" s="149">
        <v>1.0983499999998969</v>
      </c>
    </row>
    <row r="25" spans="1:33" s="120" customFormat="1" ht="15" customHeight="1" x14ac:dyDescent="0.25">
      <c r="A25" s="104"/>
      <c r="B25" s="105" t="s">
        <v>38</v>
      </c>
      <c r="C25" s="23"/>
      <c r="D25" s="106" t="s">
        <v>22</v>
      </c>
      <c r="E25" s="107">
        <v>6296.4349999999995</v>
      </c>
      <c r="F25" s="108"/>
      <c r="G25" s="108"/>
      <c r="H25" s="109">
        <f t="shared" ref="H25:H34" si="9">SUM(E25:G25)</f>
        <v>6296.4349999999995</v>
      </c>
      <c r="I25" s="110"/>
      <c r="J25" s="111">
        <f t="shared" ref="J25:J34" si="10">H25*K25/100</f>
        <v>62.964349999999996</v>
      </c>
      <c r="K25" s="112">
        <f>'BETON Qte'!K25</f>
        <v>1</v>
      </c>
      <c r="L25" s="108">
        <f t="shared" ref="L25:L34" si="11">Q25+AF25</f>
        <v>103</v>
      </c>
      <c r="M25" s="109">
        <f t="shared" ref="M25:M34" si="12">J25-L25</f>
        <v>-40.035650000000004</v>
      </c>
      <c r="N25" s="110"/>
      <c r="O25" s="113">
        <f t="shared" ref="O25:O34" si="13">J25-AD25</f>
        <v>0</v>
      </c>
      <c r="P25" s="114">
        <f t="shared" si="5"/>
        <v>0</v>
      </c>
      <c r="Q25" s="115"/>
      <c r="R25" s="116">
        <f t="shared" ref="R25:R34" si="14">O25-Q25</f>
        <v>0</v>
      </c>
      <c r="S25" s="110"/>
      <c r="T25" s="117">
        <v>0</v>
      </c>
      <c r="U25" s="118"/>
      <c r="V25" s="111">
        <f t="shared" ref="V25:V34" si="15">L25+T25</f>
        <v>103</v>
      </c>
      <c r="W25" s="109">
        <f t="shared" ref="W25:W34" si="16">H25-V25</f>
        <v>6193.4349999999995</v>
      </c>
      <c r="X25" s="119"/>
      <c r="AD25" s="121">
        <v>62.964349999999996</v>
      </c>
      <c r="AE25" s="122">
        <v>1</v>
      </c>
      <c r="AF25" s="123">
        <v>103</v>
      </c>
      <c r="AG25" s="124">
        <v>-40.035650000000004</v>
      </c>
    </row>
    <row r="26" spans="1:33" s="120" customFormat="1" ht="15" customHeight="1" x14ac:dyDescent="0.25">
      <c r="A26" s="104"/>
      <c r="B26" s="105" t="s">
        <v>39</v>
      </c>
      <c r="C26" s="23"/>
      <c r="D26" s="106" t="s">
        <v>22</v>
      </c>
      <c r="E26" s="107">
        <v>26137.8</v>
      </c>
      <c r="F26" s="108"/>
      <c r="G26" s="108"/>
      <c r="H26" s="109">
        <f t="shared" si="9"/>
        <v>26137.8</v>
      </c>
      <c r="I26" s="110"/>
      <c r="J26" s="111">
        <f t="shared" si="10"/>
        <v>784.1339999999999</v>
      </c>
      <c r="K26" s="112">
        <f>'BETON Qte'!K26</f>
        <v>3</v>
      </c>
      <c r="L26" s="108">
        <f t="shared" si="11"/>
        <v>743</v>
      </c>
      <c r="M26" s="109">
        <f t="shared" si="12"/>
        <v>41.133999999999901</v>
      </c>
      <c r="N26" s="110"/>
      <c r="O26" s="113">
        <f t="shared" si="13"/>
        <v>0</v>
      </c>
      <c r="P26" s="114">
        <f t="shared" si="5"/>
        <v>0</v>
      </c>
      <c r="Q26" s="115"/>
      <c r="R26" s="116">
        <f t="shared" si="14"/>
        <v>0</v>
      </c>
      <c r="S26" s="110"/>
      <c r="T26" s="117">
        <v>0</v>
      </c>
      <c r="U26" s="118"/>
      <c r="V26" s="111">
        <f t="shared" si="15"/>
        <v>743</v>
      </c>
      <c r="W26" s="109">
        <f t="shared" si="16"/>
        <v>25394.799999999999</v>
      </c>
      <c r="X26" s="119"/>
      <c r="AD26" s="121">
        <v>784.1339999999999</v>
      </c>
      <c r="AE26" s="122">
        <v>3</v>
      </c>
      <c r="AF26" s="123">
        <v>743</v>
      </c>
      <c r="AG26" s="124">
        <v>41.133999999999901</v>
      </c>
    </row>
    <row r="27" spans="1:33" s="120" customFormat="1" ht="15" customHeight="1" x14ac:dyDescent="0.25">
      <c r="A27" s="104"/>
      <c r="B27" s="105" t="s">
        <v>40</v>
      </c>
      <c r="C27" s="23"/>
      <c r="D27" s="106" t="s">
        <v>22</v>
      </c>
      <c r="E27" s="107">
        <v>12926.862000000001</v>
      </c>
      <c r="F27" s="108"/>
      <c r="G27" s="108"/>
      <c r="H27" s="109">
        <f t="shared" si="9"/>
        <v>12926.862000000001</v>
      </c>
      <c r="I27" s="110"/>
      <c r="J27" s="111">
        <f t="shared" si="10"/>
        <v>0</v>
      </c>
      <c r="K27" s="112">
        <f>'BETON Qte'!K27</f>
        <v>0</v>
      </c>
      <c r="L27" s="108">
        <f t="shared" si="11"/>
        <v>0</v>
      </c>
      <c r="M27" s="109">
        <f t="shared" si="12"/>
        <v>0</v>
      </c>
      <c r="N27" s="110"/>
      <c r="O27" s="113">
        <f t="shared" si="13"/>
        <v>0</v>
      </c>
      <c r="P27" s="114">
        <f t="shared" si="5"/>
        <v>0</v>
      </c>
      <c r="Q27" s="115"/>
      <c r="R27" s="116">
        <f t="shared" si="14"/>
        <v>0</v>
      </c>
      <c r="S27" s="110"/>
      <c r="T27" s="117">
        <v>12926.862000000001</v>
      </c>
      <c r="U27" s="118"/>
      <c r="V27" s="111">
        <f t="shared" si="15"/>
        <v>12926.862000000001</v>
      </c>
      <c r="W27" s="109">
        <f t="shared" si="16"/>
        <v>0</v>
      </c>
      <c r="X27" s="119"/>
      <c r="AD27" s="121">
        <v>0</v>
      </c>
      <c r="AE27" s="122">
        <v>0</v>
      </c>
      <c r="AF27" s="123">
        <v>0</v>
      </c>
      <c r="AG27" s="124">
        <v>0</v>
      </c>
    </row>
    <row r="28" spans="1:33" s="120" customFormat="1" ht="15" customHeight="1" x14ac:dyDescent="0.25">
      <c r="A28" s="104"/>
      <c r="B28" s="105" t="s">
        <v>41</v>
      </c>
      <c r="C28" s="23"/>
      <c r="D28" s="106" t="s">
        <v>22</v>
      </c>
      <c r="E28" s="107">
        <v>63745.5</v>
      </c>
      <c r="F28" s="108"/>
      <c r="G28" s="108"/>
      <c r="H28" s="109">
        <f t="shared" si="9"/>
        <v>63745.5</v>
      </c>
      <c r="I28" s="110"/>
      <c r="J28" s="111">
        <f t="shared" si="10"/>
        <v>0</v>
      </c>
      <c r="K28" s="112">
        <f>'BETON Qte'!K28</f>
        <v>0</v>
      </c>
      <c r="L28" s="108">
        <f t="shared" si="11"/>
        <v>0</v>
      </c>
      <c r="M28" s="109">
        <f t="shared" si="12"/>
        <v>0</v>
      </c>
      <c r="N28" s="110"/>
      <c r="O28" s="113">
        <f t="shared" si="13"/>
        <v>0</v>
      </c>
      <c r="P28" s="114">
        <f t="shared" si="5"/>
        <v>0</v>
      </c>
      <c r="Q28" s="115"/>
      <c r="R28" s="116">
        <f t="shared" si="14"/>
        <v>0</v>
      </c>
      <c r="S28" s="110"/>
      <c r="T28" s="117">
        <v>63745.5</v>
      </c>
      <c r="U28" s="118"/>
      <c r="V28" s="111">
        <f t="shared" si="15"/>
        <v>63745.5</v>
      </c>
      <c r="W28" s="109">
        <f t="shared" si="16"/>
        <v>0</v>
      </c>
      <c r="X28" s="119"/>
      <c r="AD28" s="121">
        <v>0</v>
      </c>
      <c r="AE28" s="122">
        <v>0</v>
      </c>
      <c r="AF28" s="123">
        <v>0</v>
      </c>
      <c r="AG28" s="124">
        <v>0</v>
      </c>
    </row>
    <row r="29" spans="1:33" s="120" customFormat="1" ht="15" customHeight="1" x14ac:dyDescent="0.25">
      <c r="A29" s="104"/>
      <c r="B29" s="105" t="s">
        <v>42</v>
      </c>
      <c r="C29" s="23"/>
      <c r="D29" s="106" t="s">
        <v>22</v>
      </c>
      <c r="E29" s="107">
        <v>17070.300000000003</v>
      </c>
      <c r="F29" s="108"/>
      <c r="G29" s="108"/>
      <c r="H29" s="109">
        <f t="shared" si="9"/>
        <v>17070.300000000003</v>
      </c>
      <c r="I29" s="110"/>
      <c r="J29" s="111">
        <f t="shared" si="10"/>
        <v>0</v>
      </c>
      <c r="K29" s="112">
        <f>'BETON Qte'!K29</f>
        <v>0</v>
      </c>
      <c r="L29" s="108">
        <f t="shared" si="11"/>
        <v>0</v>
      </c>
      <c r="M29" s="109">
        <f t="shared" si="12"/>
        <v>0</v>
      </c>
      <c r="N29" s="110"/>
      <c r="O29" s="113">
        <f t="shared" si="13"/>
        <v>0</v>
      </c>
      <c r="P29" s="114">
        <f t="shared" si="5"/>
        <v>0</v>
      </c>
      <c r="Q29" s="115"/>
      <c r="R29" s="116">
        <f t="shared" si="14"/>
        <v>0</v>
      </c>
      <c r="S29" s="110"/>
      <c r="T29" s="117">
        <v>17070.300000000003</v>
      </c>
      <c r="U29" s="118"/>
      <c r="V29" s="111">
        <f t="shared" si="15"/>
        <v>17070.300000000003</v>
      </c>
      <c r="W29" s="109">
        <f t="shared" si="16"/>
        <v>0</v>
      </c>
      <c r="X29" s="119"/>
      <c r="AD29" s="121">
        <v>0</v>
      </c>
      <c r="AE29" s="122">
        <v>0</v>
      </c>
      <c r="AF29" s="123">
        <v>0</v>
      </c>
      <c r="AG29" s="124">
        <v>0</v>
      </c>
    </row>
    <row r="30" spans="1:33" s="120" customFormat="1" ht="15" customHeight="1" x14ac:dyDescent="0.25">
      <c r="A30" s="104"/>
      <c r="B30" s="105" t="s">
        <v>43</v>
      </c>
      <c r="C30" s="23"/>
      <c r="D30" s="106" t="s">
        <v>22</v>
      </c>
      <c r="E30" s="107">
        <v>11191.7</v>
      </c>
      <c r="F30" s="108"/>
      <c r="G30" s="108"/>
      <c r="H30" s="109">
        <f t="shared" si="9"/>
        <v>11191.7</v>
      </c>
      <c r="I30" s="110"/>
      <c r="J30" s="111">
        <f t="shared" si="10"/>
        <v>0</v>
      </c>
      <c r="K30" s="112">
        <f>'BETON Qte'!K30</f>
        <v>0</v>
      </c>
      <c r="L30" s="108">
        <f t="shared" si="11"/>
        <v>0</v>
      </c>
      <c r="M30" s="109">
        <f t="shared" si="12"/>
        <v>0</v>
      </c>
      <c r="N30" s="110"/>
      <c r="O30" s="113">
        <f t="shared" si="13"/>
        <v>0</v>
      </c>
      <c r="P30" s="114">
        <f t="shared" si="5"/>
        <v>0</v>
      </c>
      <c r="Q30" s="115"/>
      <c r="R30" s="116">
        <f t="shared" si="14"/>
        <v>0</v>
      </c>
      <c r="S30" s="110"/>
      <c r="T30" s="117"/>
      <c r="U30" s="118"/>
      <c r="V30" s="111">
        <f t="shared" si="15"/>
        <v>0</v>
      </c>
      <c r="W30" s="109">
        <f t="shared" si="16"/>
        <v>11191.7</v>
      </c>
      <c r="X30" s="119"/>
      <c r="AD30" s="121">
        <v>0</v>
      </c>
      <c r="AE30" s="122">
        <v>0</v>
      </c>
      <c r="AF30" s="123">
        <v>0</v>
      </c>
      <c r="AG30" s="124">
        <v>0</v>
      </c>
    </row>
    <row r="31" spans="1:33" s="120" customFormat="1" ht="15" customHeight="1" x14ac:dyDescent="0.25">
      <c r="A31" s="104"/>
      <c r="B31" s="105" t="s">
        <v>44</v>
      </c>
      <c r="C31" s="23"/>
      <c r="D31" s="106" t="s">
        <v>22</v>
      </c>
      <c r="E31" s="107">
        <v>6796.92</v>
      </c>
      <c r="F31" s="108"/>
      <c r="G31" s="108"/>
      <c r="H31" s="109">
        <f t="shared" si="9"/>
        <v>6796.92</v>
      </c>
      <c r="I31" s="110"/>
      <c r="J31" s="111">
        <f t="shared" si="10"/>
        <v>0</v>
      </c>
      <c r="K31" s="112">
        <f>'BETON Qte'!K31</f>
        <v>0</v>
      </c>
      <c r="L31" s="108">
        <f t="shared" si="11"/>
        <v>0</v>
      </c>
      <c r="M31" s="109">
        <f t="shared" si="12"/>
        <v>0</v>
      </c>
      <c r="N31" s="110"/>
      <c r="O31" s="113">
        <f t="shared" si="13"/>
        <v>0</v>
      </c>
      <c r="P31" s="114">
        <f t="shared" si="5"/>
        <v>0</v>
      </c>
      <c r="Q31" s="115"/>
      <c r="R31" s="116">
        <f t="shared" si="14"/>
        <v>0</v>
      </c>
      <c r="S31" s="110"/>
      <c r="T31" s="117"/>
      <c r="U31" s="118"/>
      <c r="V31" s="111">
        <f t="shared" si="15"/>
        <v>0</v>
      </c>
      <c r="W31" s="109">
        <f t="shared" si="16"/>
        <v>6796.92</v>
      </c>
      <c r="X31" s="119"/>
      <c r="AD31" s="121">
        <v>0</v>
      </c>
      <c r="AE31" s="122">
        <v>0</v>
      </c>
      <c r="AF31" s="123">
        <v>0</v>
      </c>
      <c r="AG31" s="124">
        <v>0</v>
      </c>
    </row>
    <row r="32" spans="1:33" s="120" customFormat="1" ht="15" customHeight="1" x14ac:dyDescent="0.25">
      <c r="A32" s="104"/>
      <c r="B32" s="105" t="s">
        <v>45</v>
      </c>
      <c r="C32" s="23"/>
      <c r="D32" s="106" t="s">
        <v>22</v>
      </c>
      <c r="E32" s="107">
        <v>7525.44</v>
      </c>
      <c r="F32" s="108"/>
      <c r="G32" s="108"/>
      <c r="H32" s="109">
        <f t="shared" si="9"/>
        <v>7525.44</v>
      </c>
      <c r="I32" s="110"/>
      <c r="J32" s="111">
        <f t="shared" si="10"/>
        <v>0</v>
      </c>
      <c r="K32" s="112">
        <f>'BETON Qte'!K32</f>
        <v>0</v>
      </c>
      <c r="L32" s="108">
        <f t="shared" si="11"/>
        <v>0</v>
      </c>
      <c r="M32" s="109">
        <f t="shared" si="12"/>
        <v>0</v>
      </c>
      <c r="N32" s="110"/>
      <c r="O32" s="113">
        <f t="shared" si="13"/>
        <v>0</v>
      </c>
      <c r="P32" s="114">
        <f t="shared" si="5"/>
        <v>0</v>
      </c>
      <c r="Q32" s="115"/>
      <c r="R32" s="116">
        <f t="shared" si="14"/>
        <v>0</v>
      </c>
      <c r="S32" s="110"/>
      <c r="T32" s="117"/>
      <c r="U32" s="118"/>
      <c r="V32" s="111">
        <f t="shared" si="15"/>
        <v>0</v>
      </c>
      <c r="W32" s="109">
        <f t="shared" si="16"/>
        <v>7525.44</v>
      </c>
      <c r="X32" s="119"/>
      <c r="AD32" s="121">
        <v>0</v>
      </c>
      <c r="AE32" s="122">
        <v>0</v>
      </c>
      <c r="AF32" s="123">
        <v>0</v>
      </c>
      <c r="AG32" s="124">
        <v>0</v>
      </c>
    </row>
    <row r="33" spans="1:33" s="120" customFormat="1" ht="15" customHeight="1" x14ac:dyDescent="0.25">
      <c r="A33" s="104"/>
      <c r="B33" s="105" t="s">
        <v>46</v>
      </c>
      <c r="C33" s="23"/>
      <c r="D33" s="106" t="s">
        <v>22</v>
      </c>
      <c r="E33" s="107">
        <v>0</v>
      </c>
      <c r="F33" s="108"/>
      <c r="G33" s="108"/>
      <c r="H33" s="109">
        <f t="shared" si="9"/>
        <v>0</v>
      </c>
      <c r="I33" s="110"/>
      <c r="J33" s="111">
        <f t="shared" si="10"/>
        <v>0</v>
      </c>
      <c r="K33" s="112">
        <f>'BETON Qte'!K33</f>
        <v>0</v>
      </c>
      <c r="L33" s="108">
        <f t="shared" si="11"/>
        <v>0</v>
      </c>
      <c r="M33" s="109">
        <f t="shared" si="12"/>
        <v>0</v>
      </c>
      <c r="N33" s="110"/>
      <c r="O33" s="113">
        <f t="shared" si="13"/>
        <v>0</v>
      </c>
      <c r="P33" s="114">
        <f t="shared" si="5"/>
        <v>0</v>
      </c>
      <c r="Q33" s="115"/>
      <c r="R33" s="116">
        <f t="shared" si="14"/>
        <v>0</v>
      </c>
      <c r="S33" s="110"/>
      <c r="T33" s="117">
        <v>0</v>
      </c>
      <c r="U33" s="118"/>
      <c r="V33" s="111">
        <f t="shared" si="15"/>
        <v>0</v>
      </c>
      <c r="W33" s="109">
        <f t="shared" si="16"/>
        <v>0</v>
      </c>
      <c r="X33" s="119"/>
      <c r="AD33" s="121">
        <v>0</v>
      </c>
      <c r="AE33" s="122">
        <v>0</v>
      </c>
      <c r="AF33" s="123">
        <v>0</v>
      </c>
      <c r="AG33" s="124">
        <v>0</v>
      </c>
    </row>
    <row r="34" spans="1:33" s="120" customFormat="1" ht="15" customHeight="1" thickBot="1" x14ac:dyDescent="0.3">
      <c r="A34" s="104"/>
      <c r="B34" s="105" t="s">
        <v>47</v>
      </c>
      <c r="C34" s="23"/>
      <c r="D34" s="106" t="s">
        <v>22</v>
      </c>
      <c r="E34" s="107">
        <v>221.96</v>
      </c>
      <c r="F34" s="108"/>
      <c r="G34" s="108"/>
      <c r="H34" s="109">
        <f t="shared" si="9"/>
        <v>221.96</v>
      </c>
      <c r="I34" s="110"/>
      <c r="J34" s="111">
        <f t="shared" si="10"/>
        <v>0</v>
      </c>
      <c r="K34" s="112">
        <f>'BETON Qte'!K34</f>
        <v>0</v>
      </c>
      <c r="L34" s="108">
        <f t="shared" si="11"/>
        <v>0</v>
      </c>
      <c r="M34" s="109">
        <f t="shared" si="12"/>
        <v>0</v>
      </c>
      <c r="N34" s="110"/>
      <c r="O34" s="113">
        <f t="shared" si="13"/>
        <v>0</v>
      </c>
      <c r="P34" s="114">
        <f t="shared" si="5"/>
        <v>0</v>
      </c>
      <c r="Q34" s="115"/>
      <c r="R34" s="116">
        <f t="shared" si="14"/>
        <v>0</v>
      </c>
      <c r="S34" s="110"/>
      <c r="T34" s="117">
        <v>0</v>
      </c>
      <c r="U34" s="118"/>
      <c r="V34" s="111">
        <f t="shared" si="15"/>
        <v>0</v>
      </c>
      <c r="W34" s="109">
        <f t="shared" si="16"/>
        <v>221.96</v>
      </c>
      <c r="X34" s="119"/>
      <c r="AD34" s="121">
        <v>0</v>
      </c>
      <c r="AE34" s="122">
        <v>0</v>
      </c>
      <c r="AF34" s="123">
        <v>0</v>
      </c>
      <c r="AG34" s="124">
        <v>0</v>
      </c>
    </row>
    <row r="35" spans="1:33" s="99" customFormat="1" ht="19.5" customHeight="1" thickBot="1" x14ac:dyDescent="0.3">
      <c r="A35" s="82" t="s">
        <v>48</v>
      </c>
      <c r="B35" s="83" t="s">
        <v>49</v>
      </c>
      <c r="C35" s="84"/>
      <c r="D35" s="85" t="s">
        <v>22</v>
      </c>
      <c r="E35" s="86">
        <f>SUM(E36:E37)</f>
        <v>8332.4150000000009</v>
      </c>
      <c r="F35" s="87">
        <f>SUM(F36:F37)</f>
        <v>0</v>
      </c>
      <c r="G35" s="87">
        <f>SUM(G36:G37)</f>
        <v>0</v>
      </c>
      <c r="H35" s="88">
        <f>SUM(H36:H37)</f>
        <v>8332.4150000000009</v>
      </c>
      <c r="I35" s="89"/>
      <c r="J35" s="139">
        <f>SUM(J36:J37)</f>
        <v>0</v>
      </c>
      <c r="K35" s="140">
        <f>IFERROR(J35/H35,"")</f>
        <v>0</v>
      </c>
      <c r="L35" s="87">
        <f>SUM(L36:L37)</f>
        <v>0</v>
      </c>
      <c r="M35" s="88">
        <f>SUM(M36:M37)</f>
        <v>0</v>
      </c>
      <c r="N35" s="89"/>
      <c r="O35" s="141">
        <f>SUM(O36:O37)</f>
        <v>0</v>
      </c>
      <c r="P35" s="142">
        <f>IFERROR(O35/H35,"")</f>
        <v>0</v>
      </c>
      <c r="Q35" s="143">
        <f>SUM(Q36:Q37)</f>
        <v>0</v>
      </c>
      <c r="R35" s="144">
        <f>SUM(R36:R37)</f>
        <v>0</v>
      </c>
      <c r="S35" s="89"/>
      <c r="T35" s="145">
        <f>SUM(T36:T37)</f>
        <v>8332.4150000000009</v>
      </c>
      <c r="U35" s="89"/>
      <c r="V35" s="139">
        <f>SUM(V36:V37)</f>
        <v>8332.4150000000009</v>
      </c>
      <c r="W35" s="88">
        <f>SUM(W36:W37)</f>
        <v>0</v>
      </c>
      <c r="X35" s="76"/>
      <c r="AD35" s="146">
        <v>0</v>
      </c>
      <c r="AE35" s="147">
        <v>0</v>
      </c>
      <c r="AF35" s="148">
        <v>0</v>
      </c>
      <c r="AG35" s="149">
        <v>0</v>
      </c>
    </row>
    <row r="36" spans="1:33" s="120" customFormat="1" ht="15" customHeight="1" x14ac:dyDescent="0.25">
      <c r="A36" s="104"/>
      <c r="B36" s="105" t="s">
        <v>50</v>
      </c>
      <c r="C36" s="23"/>
      <c r="D36" s="106" t="s">
        <v>22</v>
      </c>
      <c r="E36" s="107">
        <v>6536.79</v>
      </c>
      <c r="F36" s="108"/>
      <c r="G36" s="108"/>
      <c r="H36" s="109">
        <f t="shared" ref="H36:H37" si="17">SUM(E36:G36)</f>
        <v>6536.79</v>
      </c>
      <c r="I36" s="110"/>
      <c r="J36" s="111">
        <f t="shared" ref="J36:J37" si="18">H36*K36/100</f>
        <v>0</v>
      </c>
      <c r="K36" s="112">
        <f>'BETON Qte'!K36</f>
        <v>0</v>
      </c>
      <c r="L36" s="108">
        <f t="shared" ref="L36:L37" si="19">Q36+AF36</f>
        <v>0</v>
      </c>
      <c r="M36" s="109">
        <f t="shared" ref="M36:M37" si="20">J36-L36</f>
        <v>0</v>
      </c>
      <c r="N36" s="110"/>
      <c r="O36" s="113">
        <f t="shared" ref="O36:O37" si="21">J36-AD36</f>
        <v>0</v>
      </c>
      <c r="P36" s="114">
        <f t="shared" si="5"/>
        <v>0</v>
      </c>
      <c r="Q36" s="115"/>
      <c r="R36" s="116">
        <f t="shared" ref="R36:R37" si="22">O36-Q36</f>
        <v>0</v>
      </c>
      <c r="S36" s="110"/>
      <c r="T36" s="117">
        <v>6536.79</v>
      </c>
      <c r="U36" s="118"/>
      <c r="V36" s="111">
        <f t="shared" ref="V36:V37" si="23">L36+T36</f>
        <v>6536.79</v>
      </c>
      <c r="W36" s="109">
        <f t="shared" ref="W36:W37" si="24">H36-V36</f>
        <v>0</v>
      </c>
      <c r="X36" s="119"/>
      <c r="AD36" s="121">
        <v>0</v>
      </c>
      <c r="AE36" s="122">
        <v>0</v>
      </c>
      <c r="AF36" s="123">
        <v>0</v>
      </c>
      <c r="AG36" s="124">
        <v>0</v>
      </c>
    </row>
    <row r="37" spans="1:33" s="120" customFormat="1" ht="15" customHeight="1" thickBot="1" x14ac:dyDescent="0.3">
      <c r="A37" s="104"/>
      <c r="B37" s="105" t="s">
        <v>51</v>
      </c>
      <c r="C37" s="23"/>
      <c r="D37" s="106" t="s">
        <v>22</v>
      </c>
      <c r="E37" s="107">
        <v>1795.625</v>
      </c>
      <c r="F37" s="108"/>
      <c r="G37" s="108"/>
      <c r="H37" s="109">
        <f t="shared" si="17"/>
        <v>1795.625</v>
      </c>
      <c r="I37" s="110"/>
      <c r="J37" s="111">
        <f t="shared" si="18"/>
        <v>0</v>
      </c>
      <c r="K37" s="112">
        <f>'BETON Qte'!K37</f>
        <v>0</v>
      </c>
      <c r="L37" s="108">
        <f t="shared" si="19"/>
        <v>0</v>
      </c>
      <c r="M37" s="109">
        <f t="shared" si="20"/>
        <v>0</v>
      </c>
      <c r="N37" s="110"/>
      <c r="O37" s="113">
        <f t="shared" si="21"/>
        <v>0</v>
      </c>
      <c r="P37" s="114">
        <f t="shared" si="5"/>
        <v>0</v>
      </c>
      <c r="Q37" s="115"/>
      <c r="R37" s="116">
        <f t="shared" si="22"/>
        <v>0</v>
      </c>
      <c r="S37" s="110"/>
      <c r="T37" s="117">
        <v>1795.625</v>
      </c>
      <c r="U37" s="118"/>
      <c r="V37" s="111">
        <f t="shared" si="23"/>
        <v>1795.625</v>
      </c>
      <c r="W37" s="109">
        <f t="shared" si="24"/>
        <v>0</v>
      </c>
      <c r="X37" s="119"/>
      <c r="AD37" s="121">
        <v>0</v>
      </c>
      <c r="AE37" s="122">
        <v>0</v>
      </c>
      <c r="AF37" s="123">
        <v>0</v>
      </c>
      <c r="AG37" s="124">
        <v>0</v>
      </c>
    </row>
    <row r="38" spans="1:33" s="99" customFormat="1" ht="19.5" customHeight="1" thickBot="1" x14ac:dyDescent="0.3">
      <c r="A38" s="82" t="s">
        <v>52</v>
      </c>
      <c r="B38" s="83" t="s">
        <v>53</v>
      </c>
      <c r="C38" s="84"/>
      <c r="D38" s="85" t="s">
        <v>22</v>
      </c>
      <c r="E38" s="86">
        <f>SUM(E39:E40)</f>
        <v>4361.8250000000007</v>
      </c>
      <c r="F38" s="87">
        <f>SUM(F39:F40)</f>
        <v>0</v>
      </c>
      <c r="G38" s="87">
        <f>SUM(G39:G40)</f>
        <v>0</v>
      </c>
      <c r="H38" s="88">
        <f>SUM(H39:H40)</f>
        <v>4361.8250000000007</v>
      </c>
      <c r="I38" s="89"/>
      <c r="J38" s="139">
        <f>SUM(J39:J40)</f>
        <v>0</v>
      </c>
      <c r="K38" s="140">
        <f>IFERROR(J38/H38,"")</f>
        <v>0</v>
      </c>
      <c r="L38" s="87">
        <f>SUM(L39:L40)</f>
        <v>0</v>
      </c>
      <c r="M38" s="88">
        <f>SUM(M39:M40)</f>
        <v>0</v>
      </c>
      <c r="N38" s="89"/>
      <c r="O38" s="141">
        <f>SUM(O39:O40)</f>
        <v>0</v>
      </c>
      <c r="P38" s="142">
        <f>IFERROR(O38/H38,"")</f>
        <v>0</v>
      </c>
      <c r="Q38" s="143">
        <f>SUM(Q39:Q40)</f>
        <v>0</v>
      </c>
      <c r="R38" s="144">
        <f>SUM(R39:R40)</f>
        <v>0</v>
      </c>
      <c r="S38" s="89"/>
      <c r="T38" s="145">
        <f>SUM(T39:T40)</f>
        <v>4361.8250000000007</v>
      </c>
      <c r="U38" s="89"/>
      <c r="V38" s="139">
        <f>SUM(V39:V40)</f>
        <v>4361.8250000000007</v>
      </c>
      <c r="W38" s="88">
        <f>SUM(W39:W40)</f>
        <v>0</v>
      </c>
      <c r="X38" s="76"/>
      <c r="AD38" s="146">
        <v>0</v>
      </c>
      <c r="AE38" s="147">
        <v>0</v>
      </c>
      <c r="AF38" s="148">
        <v>0</v>
      </c>
      <c r="AG38" s="149">
        <v>0</v>
      </c>
    </row>
    <row r="39" spans="1:33" s="120" customFormat="1" ht="15" customHeight="1" x14ac:dyDescent="0.25">
      <c r="A39" s="104"/>
      <c r="B39" s="105" t="s">
        <v>54</v>
      </c>
      <c r="C39" s="23"/>
      <c r="D39" s="106" t="s">
        <v>22</v>
      </c>
      <c r="E39" s="107">
        <v>2142.7250000000004</v>
      </c>
      <c r="F39" s="108"/>
      <c r="G39" s="108"/>
      <c r="H39" s="109">
        <f>SUM(E39:G39)</f>
        <v>2142.7250000000004</v>
      </c>
      <c r="I39" s="110"/>
      <c r="J39" s="111">
        <f>H39*K39/100</f>
        <v>0</v>
      </c>
      <c r="K39" s="112">
        <f>'BETON Qte'!K39</f>
        <v>0</v>
      </c>
      <c r="L39" s="108">
        <f>Q39+AF39</f>
        <v>0</v>
      </c>
      <c r="M39" s="109">
        <f>J39-L39</f>
        <v>0</v>
      </c>
      <c r="N39" s="110"/>
      <c r="O39" s="113">
        <f>J39-AD39</f>
        <v>0</v>
      </c>
      <c r="P39" s="114">
        <f t="shared" si="5"/>
        <v>0</v>
      </c>
      <c r="Q39" s="115"/>
      <c r="R39" s="116">
        <f>O39-Q39</f>
        <v>0</v>
      </c>
      <c r="S39" s="110"/>
      <c r="T39" s="117">
        <v>2142.7250000000004</v>
      </c>
      <c r="U39" s="118"/>
      <c r="V39" s="111">
        <f t="shared" ref="V39:V40" si="25">L39+T39</f>
        <v>2142.7250000000004</v>
      </c>
      <c r="W39" s="109">
        <f t="shared" ref="W39:W40" si="26">H39-V39</f>
        <v>0</v>
      </c>
      <c r="X39" s="119"/>
      <c r="AD39" s="121">
        <v>0</v>
      </c>
      <c r="AE39" s="122">
        <v>0</v>
      </c>
      <c r="AF39" s="123">
        <v>0</v>
      </c>
      <c r="AG39" s="124">
        <v>0</v>
      </c>
    </row>
    <row r="40" spans="1:33" s="120" customFormat="1" ht="15" customHeight="1" thickBot="1" x14ac:dyDescent="0.3">
      <c r="A40" s="104"/>
      <c r="B40" s="105" t="s">
        <v>55</v>
      </c>
      <c r="C40" s="23"/>
      <c r="D40" s="106" t="s">
        <v>22</v>
      </c>
      <c r="E40" s="107">
        <v>2219.1</v>
      </c>
      <c r="F40" s="108"/>
      <c r="G40" s="108"/>
      <c r="H40" s="109">
        <f>SUM(E40:G40)</f>
        <v>2219.1</v>
      </c>
      <c r="I40" s="110"/>
      <c r="J40" s="111">
        <f>H40*K40/100</f>
        <v>0</v>
      </c>
      <c r="K40" s="112">
        <f>'BETON Qte'!K40</f>
        <v>0</v>
      </c>
      <c r="L40" s="108">
        <f>Q40+AF40</f>
        <v>0</v>
      </c>
      <c r="M40" s="109">
        <f>J40-L40</f>
        <v>0</v>
      </c>
      <c r="N40" s="110"/>
      <c r="O40" s="113">
        <f>J40-AD40</f>
        <v>0</v>
      </c>
      <c r="P40" s="114">
        <f t="shared" si="5"/>
        <v>0</v>
      </c>
      <c r="Q40" s="115"/>
      <c r="R40" s="116">
        <f>O40-Q40</f>
        <v>0</v>
      </c>
      <c r="S40" s="110"/>
      <c r="T40" s="117">
        <v>2219.1</v>
      </c>
      <c r="U40" s="118"/>
      <c r="V40" s="111">
        <f t="shared" si="25"/>
        <v>2219.1</v>
      </c>
      <c r="W40" s="109">
        <f t="shared" si="26"/>
        <v>0</v>
      </c>
      <c r="X40" s="119"/>
      <c r="AD40" s="121">
        <v>0</v>
      </c>
      <c r="AE40" s="122">
        <v>0</v>
      </c>
      <c r="AF40" s="123">
        <v>0</v>
      </c>
      <c r="AG40" s="124">
        <v>0</v>
      </c>
    </row>
    <row r="41" spans="1:33" s="99" customFormat="1" ht="19.5" customHeight="1" thickBot="1" x14ac:dyDescent="0.3">
      <c r="A41" s="82" t="s">
        <v>56</v>
      </c>
      <c r="B41" s="83" t="s">
        <v>57</v>
      </c>
      <c r="C41" s="84"/>
      <c r="D41" s="85" t="s">
        <v>22</v>
      </c>
      <c r="E41" s="86">
        <f>SUM(E42:E56)</f>
        <v>28530.19</v>
      </c>
      <c r="F41" s="87">
        <f>SUM(F42:F56)</f>
        <v>0</v>
      </c>
      <c r="G41" s="87">
        <f>SUM(G42:G56)</f>
        <v>0</v>
      </c>
      <c r="H41" s="88">
        <f>SUM(H42:H56)</f>
        <v>28530.19</v>
      </c>
      <c r="I41" s="89"/>
      <c r="J41" s="139">
        <f>SUM(J42:J56)</f>
        <v>0</v>
      </c>
      <c r="K41" s="140">
        <f>IFERROR(J41/H41,"")</f>
        <v>0</v>
      </c>
      <c r="L41" s="87">
        <f>SUM(L42:L56)</f>
        <v>0</v>
      </c>
      <c r="M41" s="88">
        <f>SUM(M42:M56)</f>
        <v>0</v>
      </c>
      <c r="N41" s="89"/>
      <c r="O41" s="141">
        <f>SUM(O42:O56)</f>
        <v>0</v>
      </c>
      <c r="P41" s="142">
        <f>IFERROR(O41/H41,"")</f>
        <v>0</v>
      </c>
      <c r="Q41" s="143">
        <f>SUM(Q42:Q56)</f>
        <v>0</v>
      </c>
      <c r="R41" s="144">
        <f>SUM(R42:R56)</f>
        <v>0</v>
      </c>
      <c r="S41" s="89"/>
      <c r="T41" s="145">
        <f>SUM(T42:T56)</f>
        <v>28530.19</v>
      </c>
      <c r="U41" s="89"/>
      <c r="V41" s="139">
        <f>SUM(V42:V56)</f>
        <v>28530.19</v>
      </c>
      <c r="W41" s="88">
        <f>SUM(W42:W56)</f>
        <v>0</v>
      </c>
      <c r="X41" s="76"/>
      <c r="AD41" s="146">
        <v>0</v>
      </c>
      <c r="AE41" s="147">
        <v>0</v>
      </c>
      <c r="AF41" s="148">
        <v>0</v>
      </c>
      <c r="AG41" s="149">
        <v>0</v>
      </c>
    </row>
    <row r="42" spans="1:33" s="120" customFormat="1" ht="15" customHeight="1" x14ac:dyDescent="0.25">
      <c r="A42" s="104"/>
      <c r="B42" s="105" t="s">
        <v>58</v>
      </c>
      <c r="C42" s="23"/>
      <c r="D42" s="106" t="s">
        <v>22</v>
      </c>
      <c r="E42" s="107">
        <v>1790.75</v>
      </c>
      <c r="F42" s="108"/>
      <c r="G42" s="108"/>
      <c r="H42" s="109">
        <f t="shared" ref="H42:H56" si="27">SUM(E42:G42)</f>
        <v>1790.75</v>
      </c>
      <c r="I42" s="110"/>
      <c r="J42" s="111">
        <f t="shared" ref="J42:J56" si="28">H42*K42/100</f>
        <v>0</v>
      </c>
      <c r="K42" s="112">
        <f>'BETON Qte'!K42</f>
        <v>0</v>
      </c>
      <c r="L42" s="108">
        <f t="shared" ref="L42:L56" si="29">Q42+AF42</f>
        <v>0</v>
      </c>
      <c r="M42" s="109">
        <f t="shared" ref="M42:M56" si="30">J42-L42</f>
        <v>0</v>
      </c>
      <c r="N42" s="110"/>
      <c r="O42" s="113">
        <f t="shared" ref="O42:O56" si="31">J42-AD42</f>
        <v>0</v>
      </c>
      <c r="P42" s="114">
        <f t="shared" si="5"/>
        <v>0</v>
      </c>
      <c r="Q42" s="115"/>
      <c r="R42" s="116">
        <f t="shared" ref="R42:R56" si="32">O42-Q42</f>
        <v>0</v>
      </c>
      <c r="S42" s="110"/>
      <c r="T42" s="117">
        <v>1790.75</v>
      </c>
      <c r="U42" s="118"/>
      <c r="V42" s="111">
        <f t="shared" ref="V42:V56" si="33">L42+T42</f>
        <v>1790.75</v>
      </c>
      <c r="W42" s="109">
        <f t="shared" ref="W42:W56" si="34">H42-V42</f>
        <v>0</v>
      </c>
      <c r="X42" s="119"/>
      <c r="AD42" s="121">
        <v>0</v>
      </c>
      <c r="AE42" s="122">
        <v>0</v>
      </c>
      <c r="AF42" s="123">
        <v>0</v>
      </c>
      <c r="AG42" s="124">
        <v>0</v>
      </c>
    </row>
    <row r="43" spans="1:33" s="120" customFormat="1" ht="15" customHeight="1" x14ac:dyDescent="0.25">
      <c r="A43" s="104"/>
      <c r="B43" s="105" t="s">
        <v>59</v>
      </c>
      <c r="C43" s="23"/>
      <c r="D43" s="106" t="s">
        <v>22</v>
      </c>
      <c r="E43" s="107">
        <v>989.30000000000007</v>
      </c>
      <c r="F43" s="108"/>
      <c r="G43" s="108"/>
      <c r="H43" s="109">
        <f t="shared" si="27"/>
        <v>989.30000000000007</v>
      </c>
      <c r="I43" s="110"/>
      <c r="J43" s="111">
        <f t="shared" si="28"/>
        <v>0</v>
      </c>
      <c r="K43" s="112">
        <f>'BETON Qte'!K43</f>
        <v>0</v>
      </c>
      <c r="L43" s="108">
        <f t="shared" si="29"/>
        <v>0</v>
      </c>
      <c r="M43" s="109">
        <f t="shared" si="30"/>
        <v>0</v>
      </c>
      <c r="N43" s="110"/>
      <c r="O43" s="113">
        <f t="shared" si="31"/>
        <v>0</v>
      </c>
      <c r="P43" s="114">
        <f t="shared" si="5"/>
        <v>0</v>
      </c>
      <c r="Q43" s="115"/>
      <c r="R43" s="116">
        <f t="shared" si="32"/>
        <v>0</v>
      </c>
      <c r="S43" s="110"/>
      <c r="T43" s="117">
        <v>989.30000000000007</v>
      </c>
      <c r="U43" s="118"/>
      <c r="V43" s="111">
        <f t="shared" si="33"/>
        <v>989.30000000000007</v>
      </c>
      <c r="W43" s="109">
        <f t="shared" si="34"/>
        <v>0</v>
      </c>
      <c r="X43" s="119"/>
      <c r="AD43" s="121">
        <v>0</v>
      </c>
      <c r="AE43" s="122">
        <v>0</v>
      </c>
      <c r="AF43" s="123">
        <v>0</v>
      </c>
      <c r="AG43" s="124">
        <v>0</v>
      </c>
    </row>
    <row r="44" spans="1:33" s="120" customFormat="1" ht="15" customHeight="1" x14ac:dyDescent="0.25">
      <c r="A44" s="104"/>
      <c r="B44" s="105" t="s">
        <v>60</v>
      </c>
      <c r="C44" s="23"/>
      <c r="D44" s="106" t="s">
        <v>22</v>
      </c>
      <c r="E44" s="107">
        <v>4927</v>
      </c>
      <c r="F44" s="108"/>
      <c r="G44" s="108"/>
      <c r="H44" s="109">
        <f t="shared" si="27"/>
        <v>4927</v>
      </c>
      <c r="I44" s="110"/>
      <c r="J44" s="111">
        <f t="shared" si="28"/>
        <v>0</v>
      </c>
      <c r="K44" s="112">
        <f>'BETON Qte'!K44</f>
        <v>0</v>
      </c>
      <c r="L44" s="108">
        <f t="shared" si="29"/>
        <v>0</v>
      </c>
      <c r="M44" s="109">
        <f t="shared" si="30"/>
        <v>0</v>
      </c>
      <c r="N44" s="110"/>
      <c r="O44" s="113">
        <f t="shared" si="31"/>
        <v>0</v>
      </c>
      <c r="P44" s="114">
        <f t="shared" si="5"/>
        <v>0</v>
      </c>
      <c r="Q44" s="115"/>
      <c r="R44" s="116">
        <f t="shared" si="32"/>
        <v>0</v>
      </c>
      <c r="S44" s="110"/>
      <c r="T44" s="117">
        <v>4927</v>
      </c>
      <c r="U44" s="118"/>
      <c r="V44" s="111">
        <f t="shared" si="33"/>
        <v>4927</v>
      </c>
      <c r="W44" s="109">
        <f t="shared" si="34"/>
        <v>0</v>
      </c>
      <c r="X44" s="119"/>
      <c r="AD44" s="121">
        <v>0</v>
      </c>
      <c r="AE44" s="122">
        <v>0</v>
      </c>
      <c r="AF44" s="123">
        <v>0</v>
      </c>
      <c r="AG44" s="124">
        <v>0</v>
      </c>
    </row>
    <row r="45" spans="1:33" s="120" customFormat="1" ht="15" customHeight="1" x14ac:dyDescent="0.25">
      <c r="A45" s="104"/>
      <c r="B45" s="105" t="s">
        <v>61</v>
      </c>
      <c r="C45" s="23"/>
      <c r="D45" s="106" t="s">
        <v>22</v>
      </c>
      <c r="E45" s="107">
        <v>2234.0500000000002</v>
      </c>
      <c r="F45" s="108"/>
      <c r="G45" s="108"/>
      <c r="H45" s="109">
        <f t="shared" si="27"/>
        <v>2234.0500000000002</v>
      </c>
      <c r="I45" s="110"/>
      <c r="J45" s="111">
        <f t="shared" si="28"/>
        <v>0</v>
      </c>
      <c r="K45" s="112">
        <f>'BETON Qte'!K45</f>
        <v>0</v>
      </c>
      <c r="L45" s="108">
        <f t="shared" si="29"/>
        <v>0</v>
      </c>
      <c r="M45" s="109">
        <f t="shared" si="30"/>
        <v>0</v>
      </c>
      <c r="N45" s="110"/>
      <c r="O45" s="113">
        <f t="shared" si="31"/>
        <v>0</v>
      </c>
      <c r="P45" s="114">
        <f t="shared" si="5"/>
        <v>0</v>
      </c>
      <c r="Q45" s="115"/>
      <c r="R45" s="116">
        <f t="shared" si="32"/>
        <v>0</v>
      </c>
      <c r="S45" s="110"/>
      <c r="T45" s="117">
        <v>2234.0500000000002</v>
      </c>
      <c r="U45" s="118"/>
      <c r="V45" s="111">
        <f t="shared" si="33"/>
        <v>2234.0500000000002</v>
      </c>
      <c r="W45" s="109">
        <f t="shared" si="34"/>
        <v>0</v>
      </c>
      <c r="X45" s="119"/>
      <c r="AD45" s="121">
        <v>0</v>
      </c>
      <c r="AE45" s="122">
        <v>0</v>
      </c>
      <c r="AF45" s="123">
        <v>0</v>
      </c>
      <c r="AG45" s="124">
        <v>0</v>
      </c>
    </row>
    <row r="46" spans="1:33" s="120" customFormat="1" ht="15" customHeight="1" x14ac:dyDescent="0.25">
      <c r="A46" s="104"/>
      <c r="B46" s="105" t="s">
        <v>62</v>
      </c>
      <c r="C46" s="23"/>
      <c r="D46" s="106" t="s">
        <v>22</v>
      </c>
      <c r="E46" s="107">
        <v>1248</v>
      </c>
      <c r="F46" s="108"/>
      <c r="G46" s="108"/>
      <c r="H46" s="109">
        <f t="shared" si="27"/>
        <v>1248</v>
      </c>
      <c r="I46" s="110"/>
      <c r="J46" s="111">
        <f t="shared" si="28"/>
        <v>0</v>
      </c>
      <c r="K46" s="112">
        <f>'BETON Qte'!K46</f>
        <v>0</v>
      </c>
      <c r="L46" s="108">
        <f t="shared" si="29"/>
        <v>0</v>
      </c>
      <c r="M46" s="109">
        <f t="shared" si="30"/>
        <v>0</v>
      </c>
      <c r="N46" s="110"/>
      <c r="O46" s="113">
        <f t="shared" si="31"/>
        <v>0</v>
      </c>
      <c r="P46" s="114">
        <f t="shared" si="5"/>
        <v>0</v>
      </c>
      <c r="Q46" s="115"/>
      <c r="R46" s="116">
        <f t="shared" si="32"/>
        <v>0</v>
      </c>
      <c r="S46" s="110"/>
      <c r="T46" s="117">
        <v>1248</v>
      </c>
      <c r="U46" s="118"/>
      <c r="V46" s="111">
        <f t="shared" si="33"/>
        <v>1248</v>
      </c>
      <c r="W46" s="109">
        <f t="shared" si="34"/>
        <v>0</v>
      </c>
      <c r="X46" s="119"/>
      <c r="AD46" s="121">
        <v>0</v>
      </c>
      <c r="AE46" s="122">
        <v>0</v>
      </c>
      <c r="AF46" s="123">
        <v>0</v>
      </c>
      <c r="AG46" s="124">
        <v>0</v>
      </c>
    </row>
    <row r="47" spans="1:33" s="120" customFormat="1" ht="15" customHeight="1" x14ac:dyDescent="0.25">
      <c r="A47" s="104"/>
      <c r="B47" s="105" t="s">
        <v>63</v>
      </c>
      <c r="C47" s="23"/>
      <c r="D47" s="106" t="s">
        <v>22</v>
      </c>
      <c r="E47" s="107">
        <v>78</v>
      </c>
      <c r="F47" s="108"/>
      <c r="G47" s="108"/>
      <c r="H47" s="109">
        <f t="shared" si="27"/>
        <v>78</v>
      </c>
      <c r="I47" s="110"/>
      <c r="J47" s="111">
        <f t="shared" si="28"/>
        <v>0</v>
      </c>
      <c r="K47" s="112">
        <f>'BETON Qte'!K47</f>
        <v>0</v>
      </c>
      <c r="L47" s="108">
        <f t="shared" si="29"/>
        <v>0</v>
      </c>
      <c r="M47" s="109">
        <f t="shared" si="30"/>
        <v>0</v>
      </c>
      <c r="N47" s="110"/>
      <c r="O47" s="113">
        <f t="shared" si="31"/>
        <v>0</v>
      </c>
      <c r="P47" s="114">
        <f t="shared" si="5"/>
        <v>0</v>
      </c>
      <c r="Q47" s="115"/>
      <c r="R47" s="116">
        <f t="shared" si="32"/>
        <v>0</v>
      </c>
      <c r="S47" s="110"/>
      <c r="T47" s="117">
        <v>78</v>
      </c>
      <c r="U47" s="118"/>
      <c r="V47" s="111">
        <f t="shared" si="33"/>
        <v>78</v>
      </c>
      <c r="W47" s="109">
        <f t="shared" si="34"/>
        <v>0</v>
      </c>
      <c r="X47" s="119"/>
      <c r="AD47" s="121">
        <v>0</v>
      </c>
      <c r="AE47" s="122">
        <v>0</v>
      </c>
      <c r="AF47" s="123">
        <v>0</v>
      </c>
      <c r="AG47" s="124">
        <v>0</v>
      </c>
    </row>
    <row r="48" spans="1:33" s="120" customFormat="1" ht="15" customHeight="1" x14ac:dyDescent="0.25">
      <c r="A48" s="104"/>
      <c r="B48" s="105" t="s">
        <v>64</v>
      </c>
      <c r="C48" s="23"/>
      <c r="D48" s="106" t="s">
        <v>22</v>
      </c>
      <c r="E48" s="107">
        <v>1842.75</v>
      </c>
      <c r="F48" s="108"/>
      <c r="G48" s="108"/>
      <c r="H48" s="109">
        <f t="shared" si="27"/>
        <v>1842.75</v>
      </c>
      <c r="I48" s="110"/>
      <c r="J48" s="111">
        <f t="shared" si="28"/>
        <v>0</v>
      </c>
      <c r="K48" s="112">
        <f>'BETON Qte'!K48</f>
        <v>0</v>
      </c>
      <c r="L48" s="108">
        <f t="shared" si="29"/>
        <v>0</v>
      </c>
      <c r="M48" s="109">
        <f t="shared" si="30"/>
        <v>0</v>
      </c>
      <c r="N48" s="110"/>
      <c r="O48" s="113">
        <f t="shared" si="31"/>
        <v>0</v>
      </c>
      <c r="P48" s="114">
        <f t="shared" si="5"/>
        <v>0</v>
      </c>
      <c r="Q48" s="115"/>
      <c r="R48" s="116">
        <f t="shared" si="32"/>
        <v>0</v>
      </c>
      <c r="S48" s="110"/>
      <c r="T48" s="117">
        <v>1842.75</v>
      </c>
      <c r="U48" s="118"/>
      <c r="V48" s="111">
        <f t="shared" si="33"/>
        <v>1842.75</v>
      </c>
      <c r="W48" s="109">
        <f t="shared" si="34"/>
        <v>0</v>
      </c>
      <c r="X48" s="119"/>
      <c r="AD48" s="121">
        <v>0</v>
      </c>
      <c r="AE48" s="122">
        <v>0</v>
      </c>
      <c r="AF48" s="123">
        <v>0</v>
      </c>
      <c r="AG48" s="124">
        <v>0</v>
      </c>
    </row>
    <row r="49" spans="1:33" s="120" customFormat="1" ht="15" customHeight="1" x14ac:dyDescent="0.25">
      <c r="A49" s="104"/>
      <c r="B49" s="105" t="s">
        <v>65</v>
      </c>
      <c r="C49" s="23"/>
      <c r="D49" s="106" t="s">
        <v>22</v>
      </c>
      <c r="E49" s="107">
        <v>858</v>
      </c>
      <c r="F49" s="108"/>
      <c r="G49" s="108"/>
      <c r="H49" s="109">
        <f t="shared" si="27"/>
        <v>858</v>
      </c>
      <c r="I49" s="110"/>
      <c r="J49" s="111">
        <f t="shared" si="28"/>
        <v>0</v>
      </c>
      <c r="K49" s="112">
        <f>'BETON Qte'!K49</f>
        <v>0</v>
      </c>
      <c r="L49" s="108">
        <f t="shared" si="29"/>
        <v>0</v>
      </c>
      <c r="M49" s="109">
        <f t="shared" si="30"/>
        <v>0</v>
      </c>
      <c r="N49" s="110"/>
      <c r="O49" s="113">
        <f t="shared" si="31"/>
        <v>0</v>
      </c>
      <c r="P49" s="114">
        <f t="shared" si="5"/>
        <v>0</v>
      </c>
      <c r="Q49" s="115"/>
      <c r="R49" s="116">
        <f t="shared" si="32"/>
        <v>0</v>
      </c>
      <c r="S49" s="110"/>
      <c r="T49" s="117">
        <v>858</v>
      </c>
      <c r="U49" s="118"/>
      <c r="V49" s="111">
        <f t="shared" si="33"/>
        <v>858</v>
      </c>
      <c r="W49" s="109">
        <f t="shared" si="34"/>
        <v>0</v>
      </c>
      <c r="X49" s="119"/>
      <c r="AD49" s="121">
        <v>0</v>
      </c>
      <c r="AE49" s="122">
        <v>0</v>
      </c>
      <c r="AF49" s="123">
        <v>0</v>
      </c>
      <c r="AG49" s="124">
        <v>0</v>
      </c>
    </row>
    <row r="50" spans="1:33" s="120" customFormat="1" ht="15" customHeight="1" x14ac:dyDescent="0.25">
      <c r="A50" s="104"/>
      <c r="B50" s="105" t="s">
        <v>66</v>
      </c>
      <c r="C50" s="23"/>
      <c r="D50" s="106" t="s">
        <v>22</v>
      </c>
      <c r="E50" s="107">
        <v>393.90000000000003</v>
      </c>
      <c r="F50" s="108"/>
      <c r="G50" s="108"/>
      <c r="H50" s="109">
        <f t="shared" si="27"/>
        <v>393.90000000000003</v>
      </c>
      <c r="I50" s="110"/>
      <c r="J50" s="111">
        <f t="shared" si="28"/>
        <v>0</v>
      </c>
      <c r="K50" s="112">
        <f>'BETON Qte'!K50</f>
        <v>0</v>
      </c>
      <c r="L50" s="108">
        <f t="shared" si="29"/>
        <v>0</v>
      </c>
      <c r="M50" s="109">
        <f t="shared" si="30"/>
        <v>0</v>
      </c>
      <c r="N50" s="110"/>
      <c r="O50" s="113">
        <f t="shared" si="31"/>
        <v>0</v>
      </c>
      <c r="P50" s="114">
        <f t="shared" si="5"/>
        <v>0</v>
      </c>
      <c r="Q50" s="115"/>
      <c r="R50" s="116">
        <f t="shared" si="32"/>
        <v>0</v>
      </c>
      <c r="S50" s="110"/>
      <c r="T50" s="117">
        <v>393.90000000000003</v>
      </c>
      <c r="U50" s="118"/>
      <c r="V50" s="111">
        <f t="shared" si="33"/>
        <v>393.90000000000003</v>
      </c>
      <c r="W50" s="109">
        <f t="shared" si="34"/>
        <v>0</v>
      </c>
      <c r="X50" s="119"/>
      <c r="AD50" s="121">
        <v>0</v>
      </c>
      <c r="AE50" s="122">
        <v>0</v>
      </c>
      <c r="AF50" s="123">
        <v>0</v>
      </c>
      <c r="AG50" s="124">
        <v>0</v>
      </c>
    </row>
    <row r="51" spans="1:33" s="120" customFormat="1" ht="15" customHeight="1" x14ac:dyDescent="0.25">
      <c r="A51" s="104"/>
      <c r="B51" s="105" t="s">
        <v>67</v>
      </c>
      <c r="C51" s="23"/>
      <c r="D51" s="106" t="s">
        <v>22</v>
      </c>
      <c r="E51" s="107">
        <v>80.600000000000009</v>
      </c>
      <c r="F51" s="108"/>
      <c r="G51" s="108"/>
      <c r="H51" s="109">
        <f t="shared" si="27"/>
        <v>80.600000000000009</v>
      </c>
      <c r="I51" s="110"/>
      <c r="J51" s="111">
        <f t="shared" si="28"/>
        <v>0</v>
      </c>
      <c r="K51" s="112">
        <f>'BETON Qte'!K51</f>
        <v>0</v>
      </c>
      <c r="L51" s="108">
        <f t="shared" si="29"/>
        <v>0</v>
      </c>
      <c r="M51" s="109">
        <f t="shared" si="30"/>
        <v>0</v>
      </c>
      <c r="N51" s="110"/>
      <c r="O51" s="113">
        <f t="shared" si="31"/>
        <v>0</v>
      </c>
      <c r="P51" s="114">
        <f t="shared" si="5"/>
        <v>0</v>
      </c>
      <c r="Q51" s="115"/>
      <c r="R51" s="116">
        <f t="shared" si="32"/>
        <v>0</v>
      </c>
      <c r="S51" s="110"/>
      <c r="T51" s="117">
        <v>80.600000000000009</v>
      </c>
      <c r="U51" s="118"/>
      <c r="V51" s="111">
        <f t="shared" si="33"/>
        <v>80.600000000000009</v>
      </c>
      <c r="W51" s="109">
        <f t="shared" si="34"/>
        <v>0</v>
      </c>
      <c r="X51" s="119"/>
      <c r="AD51" s="121">
        <v>0</v>
      </c>
      <c r="AE51" s="122">
        <v>0</v>
      </c>
      <c r="AF51" s="123">
        <v>0</v>
      </c>
      <c r="AG51" s="124">
        <v>0</v>
      </c>
    </row>
    <row r="52" spans="1:33" s="120" customFormat="1" ht="15" customHeight="1" x14ac:dyDescent="0.25">
      <c r="A52" s="104"/>
      <c r="B52" s="105" t="s">
        <v>68</v>
      </c>
      <c r="C52" s="23"/>
      <c r="D52" s="106" t="s">
        <v>22</v>
      </c>
      <c r="E52" s="107">
        <v>1052.48</v>
      </c>
      <c r="F52" s="108"/>
      <c r="G52" s="108"/>
      <c r="H52" s="109">
        <f t="shared" si="27"/>
        <v>1052.48</v>
      </c>
      <c r="I52" s="110"/>
      <c r="J52" s="111">
        <f t="shared" si="28"/>
        <v>0</v>
      </c>
      <c r="K52" s="112">
        <f>'BETON Qte'!K52</f>
        <v>0</v>
      </c>
      <c r="L52" s="108">
        <f t="shared" si="29"/>
        <v>0</v>
      </c>
      <c r="M52" s="109">
        <f t="shared" si="30"/>
        <v>0</v>
      </c>
      <c r="N52" s="110"/>
      <c r="O52" s="113">
        <f t="shared" si="31"/>
        <v>0</v>
      </c>
      <c r="P52" s="114">
        <f t="shared" si="5"/>
        <v>0</v>
      </c>
      <c r="Q52" s="115"/>
      <c r="R52" s="116">
        <f t="shared" si="32"/>
        <v>0</v>
      </c>
      <c r="S52" s="110"/>
      <c r="T52" s="117">
        <v>1052.48</v>
      </c>
      <c r="U52" s="118"/>
      <c r="V52" s="111">
        <f t="shared" si="33"/>
        <v>1052.48</v>
      </c>
      <c r="W52" s="109">
        <f t="shared" si="34"/>
        <v>0</v>
      </c>
      <c r="X52" s="119"/>
      <c r="AD52" s="121">
        <v>0</v>
      </c>
      <c r="AE52" s="122">
        <v>0</v>
      </c>
      <c r="AF52" s="123">
        <v>0</v>
      </c>
      <c r="AG52" s="124">
        <v>0</v>
      </c>
    </row>
    <row r="53" spans="1:33" s="120" customFormat="1" ht="15" customHeight="1" x14ac:dyDescent="0.25">
      <c r="A53" s="104"/>
      <c r="B53" s="105" t="s">
        <v>69</v>
      </c>
      <c r="C53" s="23"/>
      <c r="D53" s="106" t="s">
        <v>22</v>
      </c>
      <c r="E53" s="107">
        <v>11769.16</v>
      </c>
      <c r="F53" s="108"/>
      <c r="G53" s="108"/>
      <c r="H53" s="109">
        <f t="shared" si="27"/>
        <v>11769.16</v>
      </c>
      <c r="I53" s="110"/>
      <c r="J53" s="111">
        <f t="shared" si="28"/>
        <v>0</v>
      </c>
      <c r="K53" s="112">
        <f>'BETON Qte'!K53</f>
        <v>0</v>
      </c>
      <c r="L53" s="108">
        <f t="shared" si="29"/>
        <v>0</v>
      </c>
      <c r="M53" s="109">
        <f t="shared" si="30"/>
        <v>0</v>
      </c>
      <c r="N53" s="110"/>
      <c r="O53" s="113">
        <f t="shared" si="31"/>
        <v>0</v>
      </c>
      <c r="P53" s="114">
        <f t="shared" si="5"/>
        <v>0</v>
      </c>
      <c r="Q53" s="115"/>
      <c r="R53" s="116">
        <f t="shared" si="32"/>
        <v>0</v>
      </c>
      <c r="S53" s="110"/>
      <c r="T53" s="117">
        <v>11769.16</v>
      </c>
      <c r="U53" s="118"/>
      <c r="V53" s="111">
        <f t="shared" si="33"/>
        <v>11769.16</v>
      </c>
      <c r="W53" s="109">
        <f t="shared" si="34"/>
        <v>0</v>
      </c>
      <c r="X53" s="119"/>
      <c r="AD53" s="121">
        <v>0</v>
      </c>
      <c r="AE53" s="122">
        <v>0</v>
      </c>
      <c r="AF53" s="123">
        <v>0</v>
      </c>
      <c r="AG53" s="124">
        <v>0</v>
      </c>
    </row>
    <row r="54" spans="1:33" s="120" customFormat="1" ht="15" customHeight="1" x14ac:dyDescent="0.25">
      <c r="A54" s="104"/>
      <c r="B54" s="105" t="s">
        <v>70</v>
      </c>
      <c r="C54" s="23"/>
      <c r="D54" s="106" t="s">
        <v>22</v>
      </c>
      <c r="E54" s="107">
        <v>265.2</v>
      </c>
      <c r="F54" s="108"/>
      <c r="G54" s="108"/>
      <c r="H54" s="109">
        <f t="shared" si="27"/>
        <v>265.2</v>
      </c>
      <c r="I54" s="110"/>
      <c r="J54" s="111">
        <f t="shared" si="28"/>
        <v>0</v>
      </c>
      <c r="K54" s="112">
        <f>'BETON Qte'!K54</f>
        <v>0</v>
      </c>
      <c r="L54" s="108">
        <f t="shared" si="29"/>
        <v>0</v>
      </c>
      <c r="M54" s="109">
        <f t="shared" si="30"/>
        <v>0</v>
      </c>
      <c r="N54" s="110"/>
      <c r="O54" s="113">
        <f t="shared" si="31"/>
        <v>0</v>
      </c>
      <c r="P54" s="114">
        <f t="shared" si="5"/>
        <v>0</v>
      </c>
      <c r="Q54" s="115"/>
      <c r="R54" s="116">
        <f t="shared" si="32"/>
        <v>0</v>
      </c>
      <c r="S54" s="110"/>
      <c r="T54" s="117">
        <v>265.2</v>
      </c>
      <c r="U54" s="118"/>
      <c r="V54" s="111">
        <f t="shared" si="33"/>
        <v>265.2</v>
      </c>
      <c r="W54" s="109">
        <f t="shared" si="34"/>
        <v>0</v>
      </c>
      <c r="X54" s="119"/>
      <c r="AD54" s="121">
        <v>0</v>
      </c>
      <c r="AE54" s="122">
        <v>0</v>
      </c>
      <c r="AF54" s="123">
        <v>0</v>
      </c>
      <c r="AG54" s="124">
        <v>0</v>
      </c>
    </row>
    <row r="55" spans="1:33" s="120" customFormat="1" ht="15" customHeight="1" x14ac:dyDescent="0.25">
      <c r="A55" s="104"/>
      <c r="B55" s="105" t="s">
        <v>71</v>
      </c>
      <c r="C55" s="23"/>
      <c r="D55" s="106" t="s">
        <v>22</v>
      </c>
      <c r="E55" s="107">
        <v>994.5</v>
      </c>
      <c r="F55" s="108"/>
      <c r="G55" s="108"/>
      <c r="H55" s="109">
        <f t="shared" si="27"/>
        <v>994.5</v>
      </c>
      <c r="I55" s="110"/>
      <c r="J55" s="111">
        <f t="shared" si="28"/>
        <v>0</v>
      </c>
      <c r="K55" s="112">
        <f>'BETON Qte'!K55</f>
        <v>0</v>
      </c>
      <c r="L55" s="108">
        <f t="shared" si="29"/>
        <v>0</v>
      </c>
      <c r="M55" s="109">
        <f t="shared" si="30"/>
        <v>0</v>
      </c>
      <c r="N55" s="110"/>
      <c r="O55" s="113">
        <f t="shared" si="31"/>
        <v>0</v>
      </c>
      <c r="P55" s="114">
        <f t="shared" si="5"/>
        <v>0</v>
      </c>
      <c r="Q55" s="115"/>
      <c r="R55" s="116">
        <f t="shared" si="32"/>
        <v>0</v>
      </c>
      <c r="S55" s="110"/>
      <c r="T55" s="117">
        <v>994.5</v>
      </c>
      <c r="U55" s="118"/>
      <c r="V55" s="111">
        <f t="shared" si="33"/>
        <v>994.5</v>
      </c>
      <c r="W55" s="109">
        <f t="shared" si="34"/>
        <v>0</v>
      </c>
      <c r="X55" s="119"/>
      <c r="AD55" s="121">
        <v>0</v>
      </c>
      <c r="AE55" s="122">
        <v>0</v>
      </c>
      <c r="AF55" s="123">
        <v>0</v>
      </c>
      <c r="AG55" s="124">
        <v>0</v>
      </c>
    </row>
    <row r="56" spans="1:33" s="120" customFormat="1" ht="15" customHeight="1" thickBot="1" x14ac:dyDescent="0.3">
      <c r="A56" s="104"/>
      <c r="B56" s="105" t="s">
        <v>72</v>
      </c>
      <c r="C56" s="23"/>
      <c r="D56" s="106" t="s">
        <v>22</v>
      </c>
      <c r="E56" s="107">
        <v>6.5</v>
      </c>
      <c r="F56" s="108"/>
      <c r="G56" s="108"/>
      <c r="H56" s="109">
        <f t="shared" si="27"/>
        <v>6.5</v>
      </c>
      <c r="I56" s="110"/>
      <c r="J56" s="111">
        <f t="shared" si="28"/>
        <v>0</v>
      </c>
      <c r="K56" s="112">
        <f>'BETON Qte'!K56</f>
        <v>0</v>
      </c>
      <c r="L56" s="108">
        <f t="shared" si="29"/>
        <v>0</v>
      </c>
      <c r="M56" s="109">
        <f t="shared" si="30"/>
        <v>0</v>
      </c>
      <c r="N56" s="110"/>
      <c r="O56" s="113">
        <f t="shared" si="31"/>
        <v>0</v>
      </c>
      <c r="P56" s="114">
        <f t="shared" si="5"/>
        <v>0</v>
      </c>
      <c r="Q56" s="115"/>
      <c r="R56" s="116">
        <f t="shared" si="32"/>
        <v>0</v>
      </c>
      <c r="S56" s="110"/>
      <c r="T56" s="117">
        <v>6.5</v>
      </c>
      <c r="U56" s="118"/>
      <c r="V56" s="111">
        <f t="shared" si="33"/>
        <v>6.5</v>
      </c>
      <c r="W56" s="109">
        <f t="shared" si="34"/>
        <v>0</v>
      </c>
      <c r="X56" s="119"/>
      <c r="AD56" s="121">
        <v>0</v>
      </c>
      <c r="AE56" s="122">
        <v>0</v>
      </c>
      <c r="AF56" s="123">
        <v>0</v>
      </c>
      <c r="AG56" s="124">
        <v>0</v>
      </c>
    </row>
    <row r="57" spans="1:33" s="99" customFormat="1" ht="19.5" customHeight="1" thickBot="1" x14ac:dyDescent="0.3">
      <c r="A57" s="82" t="s">
        <v>73</v>
      </c>
      <c r="B57" s="83" t="s">
        <v>74</v>
      </c>
      <c r="C57" s="84"/>
      <c r="D57" s="85" t="s">
        <v>22</v>
      </c>
      <c r="E57" s="86">
        <f>SUM(E58:E60)</f>
        <v>126914.68837209302</v>
      </c>
      <c r="F57" s="87">
        <f>SUM(F58:F60)</f>
        <v>0</v>
      </c>
      <c r="G57" s="87">
        <f>SUM(G58:G60)</f>
        <v>0</v>
      </c>
      <c r="H57" s="88">
        <f>SUM(H58:H60)</f>
        <v>126914.68837209302</v>
      </c>
      <c r="I57" s="89"/>
      <c r="J57" s="139">
        <f>SUM(J58:J60)</f>
        <v>0</v>
      </c>
      <c r="K57" s="140">
        <f>IFERROR(J57/H57,"")</f>
        <v>0</v>
      </c>
      <c r="L57" s="87">
        <f>SUM(L58:L60)</f>
        <v>0</v>
      </c>
      <c r="M57" s="88">
        <f>SUM(M58:M60)</f>
        <v>0</v>
      </c>
      <c r="N57" s="89"/>
      <c r="O57" s="141">
        <f>SUM(O58:O60)</f>
        <v>0</v>
      </c>
      <c r="P57" s="142">
        <f>IFERROR(O57/H57,"")</f>
        <v>0</v>
      </c>
      <c r="Q57" s="143">
        <f>SUM(Q58:Q60)</f>
        <v>0</v>
      </c>
      <c r="R57" s="144">
        <f>SUM(R58:R60)</f>
        <v>0</v>
      </c>
      <c r="S57" s="89"/>
      <c r="T57" s="145">
        <f>SUM(T58:T60)</f>
        <v>126914.68837209302</v>
      </c>
      <c r="U57" s="89"/>
      <c r="V57" s="139">
        <f>SUM(V58:V60)</f>
        <v>126914.68837209302</v>
      </c>
      <c r="W57" s="88">
        <f>SUM(W58:W60)</f>
        <v>0</v>
      </c>
      <c r="X57" s="76"/>
      <c r="AD57" s="146">
        <v>0</v>
      </c>
      <c r="AE57" s="147">
        <v>0</v>
      </c>
      <c r="AF57" s="148">
        <v>0</v>
      </c>
      <c r="AG57" s="149">
        <v>0</v>
      </c>
    </row>
    <row r="58" spans="1:33" s="120" customFormat="1" ht="15" customHeight="1" x14ac:dyDescent="0.25">
      <c r="A58" s="104"/>
      <c r="B58" s="105" t="s">
        <v>75</v>
      </c>
      <c r="C58" s="23"/>
      <c r="D58" s="106" t="s">
        <v>22</v>
      </c>
      <c r="E58" s="107">
        <v>72961.2</v>
      </c>
      <c r="F58" s="108"/>
      <c r="G58" s="108"/>
      <c r="H58" s="109">
        <f>SUM(E58:G58)</f>
        <v>72961.2</v>
      </c>
      <c r="I58" s="110"/>
      <c r="J58" s="111">
        <f>H58*K58/100</f>
        <v>0</v>
      </c>
      <c r="K58" s="112">
        <f>'BETON Qte'!K58</f>
        <v>0</v>
      </c>
      <c r="L58" s="108">
        <f>Q58+AF58</f>
        <v>0</v>
      </c>
      <c r="M58" s="109">
        <f>J58-L58</f>
        <v>0</v>
      </c>
      <c r="N58" s="110"/>
      <c r="O58" s="113">
        <f>J58-AD58</f>
        <v>0</v>
      </c>
      <c r="P58" s="114">
        <f t="shared" si="5"/>
        <v>0</v>
      </c>
      <c r="Q58" s="115"/>
      <c r="R58" s="116">
        <f>O58-Q58</f>
        <v>0</v>
      </c>
      <c r="S58" s="110"/>
      <c r="T58" s="117">
        <v>72961.2</v>
      </c>
      <c r="U58" s="118"/>
      <c r="V58" s="111">
        <f t="shared" ref="V58:V60" si="35">L58+T58</f>
        <v>72961.2</v>
      </c>
      <c r="W58" s="109">
        <f t="shared" ref="W58:W60" si="36">H58-V58</f>
        <v>0</v>
      </c>
      <c r="X58" s="119"/>
      <c r="AD58" s="121">
        <v>0</v>
      </c>
      <c r="AE58" s="122">
        <v>0</v>
      </c>
      <c r="AF58" s="123">
        <v>0</v>
      </c>
      <c r="AG58" s="124">
        <v>0</v>
      </c>
    </row>
    <row r="59" spans="1:33" s="120" customFormat="1" ht="15" customHeight="1" x14ac:dyDescent="0.25">
      <c r="A59" s="104"/>
      <c r="B59" s="105" t="s">
        <v>75</v>
      </c>
      <c r="C59" s="23"/>
      <c r="D59" s="106" t="s">
        <v>22</v>
      </c>
      <c r="E59" s="107">
        <v>53953.488372093023</v>
      </c>
      <c r="F59" s="108"/>
      <c r="G59" s="108"/>
      <c r="H59" s="109">
        <f t="shared" ref="H59:H60" si="37">SUM(E59:G59)</f>
        <v>53953.488372093023</v>
      </c>
      <c r="I59" s="110"/>
      <c r="J59" s="111">
        <f t="shared" ref="J59:J60" si="38">H59*K59/100</f>
        <v>0</v>
      </c>
      <c r="K59" s="112">
        <f>'BETON Qte'!K59</f>
        <v>0</v>
      </c>
      <c r="L59" s="108">
        <f t="shared" ref="L59:L60" si="39">Q59+AF59</f>
        <v>0</v>
      </c>
      <c r="M59" s="109">
        <f t="shared" ref="M59:M60" si="40">J59-L59</f>
        <v>0</v>
      </c>
      <c r="N59" s="110"/>
      <c r="O59" s="113">
        <f t="shared" ref="O59:O60" si="41">J59-AD59</f>
        <v>0</v>
      </c>
      <c r="P59" s="114">
        <f t="shared" si="5"/>
        <v>0</v>
      </c>
      <c r="Q59" s="115"/>
      <c r="R59" s="116">
        <f t="shared" ref="R59:R60" si="42">O59-Q59</f>
        <v>0</v>
      </c>
      <c r="S59" s="110"/>
      <c r="T59" s="117">
        <v>53953.488372093023</v>
      </c>
      <c r="U59" s="118"/>
      <c r="V59" s="111">
        <f t="shared" si="35"/>
        <v>53953.488372093023</v>
      </c>
      <c r="W59" s="109">
        <f t="shared" si="36"/>
        <v>0</v>
      </c>
      <c r="X59" s="119"/>
      <c r="AD59" s="121">
        <v>0</v>
      </c>
      <c r="AE59" s="122">
        <v>0</v>
      </c>
      <c r="AF59" s="123">
        <v>0</v>
      </c>
      <c r="AG59" s="124">
        <v>0</v>
      </c>
    </row>
    <row r="60" spans="1:33" s="120" customFormat="1" ht="15" customHeight="1" thickBot="1" x14ac:dyDescent="0.3">
      <c r="A60" s="150"/>
      <c r="B60" s="151" t="s">
        <v>76</v>
      </c>
      <c r="C60" s="23"/>
      <c r="D60" s="152" t="s">
        <v>22</v>
      </c>
      <c r="E60" s="153">
        <v>0</v>
      </c>
      <c r="F60" s="154"/>
      <c r="G60" s="154"/>
      <c r="H60" s="155">
        <f t="shared" si="37"/>
        <v>0</v>
      </c>
      <c r="I60" s="110"/>
      <c r="J60" s="156">
        <f t="shared" si="38"/>
        <v>0</v>
      </c>
      <c r="K60" s="157">
        <f>'BETON Qte'!K60</f>
        <v>0</v>
      </c>
      <c r="L60" s="154">
        <f t="shared" si="39"/>
        <v>0</v>
      </c>
      <c r="M60" s="155">
        <f t="shared" si="40"/>
        <v>0</v>
      </c>
      <c r="N60" s="110"/>
      <c r="O60" s="158">
        <f t="shared" si="41"/>
        <v>0</v>
      </c>
      <c r="P60" s="159">
        <f t="shared" si="5"/>
        <v>0</v>
      </c>
      <c r="Q60" s="160"/>
      <c r="R60" s="161">
        <f t="shared" si="42"/>
        <v>0</v>
      </c>
      <c r="S60" s="110"/>
      <c r="T60" s="162">
        <v>0</v>
      </c>
      <c r="U60" s="118"/>
      <c r="V60" s="156">
        <f t="shared" si="35"/>
        <v>0</v>
      </c>
      <c r="W60" s="155">
        <f t="shared" si="36"/>
        <v>0</v>
      </c>
      <c r="X60" s="119"/>
      <c r="AD60" s="163">
        <v>0</v>
      </c>
      <c r="AE60" s="164">
        <v>0</v>
      </c>
      <c r="AF60" s="165">
        <v>0</v>
      </c>
      <c r="AG60" s="166">
        <v>0</v>
      </c>
    </row>
    <row r="61" spans="1:33" x14ac:dyDescent="0.25">
      <c r="E61" s="167"/>
      <c r="F61" s="167"/>
      <c r="G61" s="167"/>
      <c r="H61" s="167"/>
      <c r="I61" s="168"/>
      <c r="J61" s="167"/>
      <c r="K61" s="167"/>
      <c r="L61" s="167"/>
      <c r="M61" s="167"/>
      <c r="N61" s="168"/>
      <c r="O61" s="167"/>
      <c r="P61" s="167"/>
      <c r="Q61" s="167"/>
      <c r="R61" s="167"/>
      <c r="S61" s="168"/>
      <c r="T61" s="167"/>
      <c r="U61" s="169"/>
      <c r="V61" s="167"/>
      <c r="W61" s="167"/>
    </row>
    <row r="62" spans="1:33" x14ac:dyDescent="0.25">
      <c r="E62" s="167"/>
      <c r="F62" s="167"/>
      <c r="G62" s="167"/>
      <c r="H62" s="167"/>
      <c r="I62" s="168"/>
      <c r="J62" s="167"/>
      <c r="K62" s="167"/>
      <c r="L62" s="167"/>
      <c r="M62" s="167"/>
      <c r="N62" s="168"/>
      <c r="O62" s="167"/>
      <c r="P62" s="167"/>
      <c r="Q62" s="167"/>
      <c r="R62" s="167"/>
      <c r="S62" s="168"/>
      <c r="T62" s="167"/>
      <c r="U62" s="169"/>
      <c r="V62" s="167"/>
      <c r="W62" s="167"/>
    </row>
    <row r="63" spans="1:33" x14ac:dyDescent="0.25">
      <c r="E63" s="167"/>
      <c r="F63" s="167"/>
      <c r="G63" s="167"/>
      <c r="H63" s="167"/>
      <c r="I63" s="168"/>
      <c r="J63" s="167"/>
      <c r="K63" s="167"/>
      <c r="L63" s="167"/>
      <c r="M63" s="167"/>
      <c r="N63" s="168"/>
      <c r="O63" s="167"/>
      <c r="P63" s="167"/>
      <c r="Q63" s="167"/>
      <c r="R63" s="167"/>
      <c r="S63" s="168"/>
      <c r="T63" s="167"/>
      <c r="U63" s="169"/>
      <c r="V63" s="167"/>
      <c r="W63" s="167"/>
    </row>
    <row r="64" spans="1:33" x14ac:dyDescent="0.25">
      <c r="E64" s="167"/>
      <c r="F64" s="167"/>
      <c r="G64" s="167"/>
      <c r="H64" s="167"/>
      <c r="I64" s="168"/>
      <c r="J64" s="167"/>
      <c r="K64" s="167"/>
      <c r="L64" s="167"/>
      <c r="M64" s="167"/>
      <c r="N64" s="168"/>
      <c r="O64" s="167"/>
      <c r="P64" s="167"/>
      <c r="Q64" s="167"/>
      <c r="R64" s="167"/>
      <c r="S64" s="168"/>
      <c r="T64" s="167"/>
      <c r="U64" s="169"/>
      <c r="V64" s="167"/>
      <c r="W64" s="167"/>
    </row>
    <row r="65" spans="1:33" x14ac:dyDescent="0.25">
      <c r="E65" s="167"/>
      <c r="F65" s="167"/>
      <c r="G65" s="167"/>
      <c r="H65" s="167"/>
      <c r="I65" s="168"/>
      <c r="J65" s="167"/>
      <c r="K65" s="167"/>
      <c r="L65" s="167"/>
      <c r="M65" s="167"/>
      <c r="N65" s="168"/>
      <c r="O65" s="167"/>
      <c r="P65" s="167"/>
      <c r="Q65" s="167"/>
      <c r="R65" s="167"/>
      <c r="S65" s="168"/>
      <c r="T65" s="167"/>
      <c r="U65" s="169"/>
      <c r="V65" s="167"/>
      <c r="W65" s="167"/>
    </row>
    <row r="66" spans="1:33" ht="13.5" customHeight="1" thickBot="1" x14ac:dyDescent="0.3">
      <c r="A66" s="22"/>
      <c r="B66" s="22"/>
      <c r="C66" s="23"/>
      <c r="E66" s="170"/>
      <c r="F66" s="170"/>
      <c r="G66" s="170"/>
      <c r="H66" s="170"/>
      <c r="I66" s="110"/>
      <c r="J66" s="171" t="s">
        <v>3</v>
      </c>
      <c r="K66" s="171" t="s">
        <v>3</v>
      </c>
      <c r="L66" s="172"/>
      <c r="M66" s="172"/>
      <c r="N66" s="110"/>
      <c r="O66" s="172"/>
      <c r="P66" s="171" t="s">
        <v>3</v>
      </c>
      <c r="Q66" s="172"/>
      <c r="R66" s="172"/>
      <c r="S66" s="110"/>
      <c r="T66" s="172"/>
      <c r="U66" s="118"/>
      <c r="V66" s="172"/>
      <c r="W66" s="172"/>
      <c r="X66" s="28"/>
      <c r="AD66" s="26" t="s">
        <v>3</v>
      </c>
      <c r="AE66" s="26" t="s">
        <v>3</v>
      </c>
      <c r="AF66" s="22"/>
      <c r="AG66" s="22"/>
    </row>
    <row r="67" spans="1:33" s="77" customFormat="1" ht="19.5" customHeight="1" thickBot="1" x14ac:dyDescent="0.3">
      <c r="A67" s="56"/>
      <c r="B67" s="57" t="s">
        <v>21</v>
      </c>
      <c r="C67" s="58"/>
      <c r="D67" s="59" t="s">
        <v>22</v>
      </c>
      <c r="E67" s="60">
        <f>E68+E79+E87+E90+E93+E109</f>
        <v>567723.82032558136</v>
      </c>
      <c r="F67" s="61">
        <f>F68+F79+F87+F90+F93+F109</f>
        <v>0</v>
      </c>
      <c r="G67" s="61">
        <f>G68+G79+G87+G90+G93+G109</f>
        <v>0</v>
      </c>
      <c r="H67" s="62">
        <f>H68+H79+H87+H90+H93+H109</f>
        <v>567723.82032558136</v>
      </c>
      <c r="I67" s="63"/>
      <c r="J67" s="64">
        <f>J68+J79+J87+J90+J93+J109</f>
        <v>29530.779500000001</v>
      </c>
      <c r="K67" s="65">
        <f>IFERROR(J67/H67,"")</f>
        <v>5.2016100862325151E-2</v>
      </c>
      <c r="L67" s="173">
        <f>L68+L79+L87+L90+L93+L109</f>
        <v>39231</v>
      </c>
      <c r="M67" s="67">
        <f>M68+M79+M87+M90+M93+M109</f>
        <v>-9700.2204999999994</v>
      </c>
      <c r="N67" s="63"/>
      <c r="O67" s="174">
        <f>O68+O79+O87+O90+O93+O109</f>
        <v>0</v>
      </c>
      <c r="P67" s="175">
        <f>IFERROR(O67/H67,"")</f>
        <v>0</v>
      </c>
      <c r="Q67" s="176">
        <f>Q68+Q79+Q87+Q90+Q93+Q109</f>
        <v>0</v>
      </c>
      <c r="R67" s="177">
        <f>R68+R79+R87+R90+R93+R109</f>
        <v>0</v>
      </c>
      <c r="S67" s="63"/>
      <c r="T67" s="178">
        <f>T68+T79+T87+T90+T93+T109</f>
        <v>408022.91732558142</v>
      </c>
      <c r="U67" s="73"/>
      <c r="V67" s="179">
        <f>V68+V79+V87+V90+V93+V109</f>
        <v>447253.91732558142</v>
      </c>
      <c r="W67" s="62">
        <f>W68+W79+W87+W90+W93+W109</f>
        <v>120469.90300000001</v>
      </c>
      <c r="X67" s="76"/>
      <c r="AD67" s="180">
        <v>29530.779500000001</v>
      </c>
      <c r="AE67" s="181">
        <v>5.2016100862325151E-2</v>
      </c>
      <c r="AF67" s="182">
        <v>39231</v>
      </c>
      <c r="AG67" s="183">
        <v>-9700.2204999999994</v>
      </c>
    </row>
    <row r="68" spans="1:33" s="99" customFormat="1" ht="19.5" customHeight="1" thickBot="1" x14ac:dyDescent="0.3">
      <c r="A68" s="82" t="s">
        <v>77</v>
      </c>
      <c r="B68" s="83" t="s">
        <v>78</v>
      </c>
      <c r="C68" s="84"/>
      <c r="D68" s="85" t="s">
        <v>22</v>
      </c>
      <c r="E68" s="86">
        <f>SUM(E69:E78)</f>
        <v>18519.617999999999</v>
      </c>
      <c r="F68" s="87">
        <f>SUM(F69:F78)</f>
        <v>0</v>
      </c>
      <c r="G68" s="87">
        <f>SUM(G69:G78)</f>
        <v>0</v>
      </c>
      <c r="H68" s="88">
        <f>SUM(H69:H78)</f>
        <v>18519.617999999999</v>
      </c>
      <c r="I68" s="89"/>
      <c r="J68" s="90">
        <f>SUM(J69:J78)</f>
        <v>17399.6433</v>
      </c>
      <c r="K68" s="91">
        <f>IFERROR(J68/H68,"")</f>
        <v>0.93952495672426939</v>
      </c>
      <c r="L68" s="92">
        <f>SUM(L69:L78)</f>
        <v>19904</v>
      </c>
      <c r="M68" s="93">
        <f>SUM(M69:M78)</f>
        <v>-2504.3567000000003</v>
      </c>
      <c r="N68" s="89"/>
      <c r="O68" s="94">
        <f>SUM(O69:O78)</f>
        <v>0</v>
      </c>
      <c r="P68" s="95">
        <f>IFERROR(O68/H68,"")</f>
        <v>0</v>
      </c>
      <c r="Q68" s="96">
        <f>SUM(Q69:Q78)</f>
        <v>0</v>
      </c>
      <c r="R68" s="97">
        <f>SUM(R69:R78)</f>
        <v>0</v>
      </c>
      <c r="S68" s="89"/>
      <c r="T68" s="98">
        <f>SUM(T69:T78)</f>
        <v>0</v>
      </c>
      <c r="U68" s="89"/>
      <c r="V68" s="90">
        <f>SUM(V69:V78)</f>
        <v>19904</v>
      </c>
      <c r="W68" s="93">
        <f>SUM(W69:W78)</f>
        <v>-1384.3820000000012</v>
      </c>
      <c r="X68" s="76"/>
      <c r="AD68" s="100">
        <v>17399.6433</v>
      </c>
      <c r="AE68" s="101">
        <v>0.93952495672426939</v>
      </c>
      <c r="AF68" s="102">
        <v>19904</v>
      </c>
      <c r="AG68" s="103">
        <v>-2504.3567000000003</v>
      </c>
    </row>
    <row r="69" spans="1:33" s="120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884</v>
      </c>
      <c r="F69" s="108"/>
      <c r="G69" s="108"/>
      <c r="H69" s="109">
        <f>SUM(E69:G69)</f>
        <v>884</v>
      </c>
      <c r="I69" s="110"/>
      <c r="J69" s="111">
        <f>H69*K69/100</f>
        <v>857.48</v>
      </c>
      <c r="K69" s="112">
        <f>'BETON Qte'!K69</f>
        <v>97</v>
      </c>
      <c r="L69" s="108">
        <f>Q69+AF69</f>
        <v>1328</v>
      </c>
      <c r="M69" s="109">
        <f>J69-L69</f>
        <v>-470.52</v>
      </c>
      <c r="N69" s="110"/>
      <c r="O69" s="113">
        <f>J69-AD69</f>
        <v>0</v>
      </c>
      <c r="P69" s="114">
        <f t="shared" ref="P69:P78" si="43">IFERROR(O69/H69,0)</f>
        <v>0</v>
      </c>
      <c r="Q69" s="115"/>
      <c r="R69" s="116">
        <f>O69-Q69</f>
        <v>0</v>
      </c>
      <c r="S69" s="110"/>
      <c r="T69" s="117">
        <v>0</v>
      </c>
      <c r="U69" s="118"/>
      <c r="V69" s="111">
        <f>L69+T69</f>
        <v>1328</v>
      </c>
      <c r="W69" s="109">
        <f>H69-V69</f>
        <v>-444</v>
      </c>
      <c r="X69" s="119"/>
      <c r="AD69" s="121">
        <v>857.48</v>
      </c>
      <c r="AE69" s="122">
        <v>97</v>
      </c>
      <c r="AF69" s="123">
        <v>1328</v>
      </c>
      <c r="AG69" s="124">
        <v>-470.52</v>
      </c>
    </row>
    <row r="70" spans="1:33" s="120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35.568000000000005</v>
      </c>
      <c r="F70" s="108"/>
      <c r="G70" s="108"/>
      <c r="H70" s="109">
        <f t="shared" ref="H70:H78" si="44">SUM(E70:G70)</f>
        <v>35.568000000000005</v>
      </c>
      <c r="I70" s="110"/>
      <c r="J70" s="111">
        <f t="shared" ref="J70:J78" si="45">H70*K70/100</f>
        <v>35.568000000000005</v>
      </c>
      <c r="K70" s="112">
        <f>'BETON Qte'!K70</f>
        <v>100</v>
      </c>
      <c r="L70" s="108">
        <f t="shared" ref="L70:L78" si="46">Q70+AF70</f>
        <v>133</v>
      </c>
      <c r="M70" s="109">
        <f t="shared" ref="M70:M78" si="47">J70-L70</f>
        <v>-97.431999999999988</v>
      </c>
      <c r="N70" s="110"/>
      <c r="O70" s="113">
        <f t="shared" ref="O70:O78" si="48">J70-AD70</f>
        <v>0</v>
      </c>
      <c r="P70" s="114">
        <f t="shared" si="43"/>
        <v>0</v>
      </c>
      <c r="Q70" s="115"/>
      <c r="R70" s="116">
        <f t="shared" ref="R70:R78" si="49">O70-Q70</f>
        <v>0</v>
      </c>
      <c r="S70" s="110"/>
      <c r="T70" s="117">
        <v>0</v>
      </c>
      <c r="U70" s="118"/>
      <c r="V70" s="111">
        <f t="shared" ref="V70:V78" si="50">L70+T70</f>
        <v>133</v>
      </c>
      <c r="W70" s="109">
        <f t="shared" ref="W70:W78" si="51">H70-V70</f>
        <v>-97.431999999999988</v>
      </c>
      <c r="X70" s="119"/>
      <c r="AD70" s="121">
        <v>35.568000000000005</v>
      </c>
      <c r="AE70" s="122">
        <v>100</v>
      </c>
      <c r="AF70" s="123">
        <v>133</v>
      </c>
      <c r="AG70" s="124">
        <v>-97.431999999999988</v>
      </c>
    </row>
    <row r="71" spans="1:33" s="120" customFormat="1" ht="15" customHeight="1" x14ac:dyDescent="0.25">
      <c r="A71" s="104"/>
      <c r="B71" s="105" t="s">
        <v>27</v>
      </c>
      <c r="C71" s="23"/>
      <c r="D71" s="106" t="s">
        <v>22</v>
      </c>
      <c r="E71" s="107"/>
      <c r="F71" s="108"/>
      <c r="G71" s="108"/>
      <c r="H71" s="109">
        <f t="shared" si="44"/>
        <v>0</v>
      </c>
      <c r="I71" s="110"/>
      <c r="J71" s="111">
        <f t="shared" si="45"/>
        <v>0</v>
      </c>
      <c r="K71" s="112">
        <f>'BETON Qte'!K71</f>
        <v>0</v>
      </c>
      <c r="L71" s="108">
        <f t="shared" si="46"/>
        <v>7773</v>
      </c>
      <c r="M71" s="109">
        <f t="shared" si="47"/>
        <v>-7773</v>
      </c>
      <c r="N71" s="110"/>
      <c r="O71" s="113">
        <f t="shared" si="48"/>
        <v>0</v>
      </c>
      <c r="P71" s="114">
        <f t="shared" si="43"/>
        <v>0</v>
      </c>
      <c r="Q71" s="115"/>
      <c r="R71" s="116">
        <f t="shared" si="49"/>
        <v>0</v>
      </c>
      <c r="S71" s="110"/>
      <c r="T71" s="117">
        <v>0</v>
      </c>
      <c r="U71" s="118"/>
      <c r="V71" s="111">
        <f t="shared" si="50"/>
        <v>7773</v>
      </c>
      <c r="W71" s="109">
        <f t="shared" si="51"/>
        <v>-7773</v>
      </c>
      <c r="X71" s="119"/>
      <c r="AD71" s="121">
        <v>0</v>
      </c>
      <c r="AE71" s="122">
        <v>0</v>
      </c>
      <c r="AF71" s="123">
        <v>7773</v>
      </c>
      <c r="AG71" s="124">
        <v>-7773</v>
      </c>
    </row>
    <row r="72" spans="1:33" s="120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972.4</v>
      </c>
      <c r="F72" s="108"/>
      <c r="G72" s="108"/>
      <c r="H72" s="109">
        <f t="shared" si="44"/>
        <v>972.4</v>
      </c>
      <c r="I72" s="110"/>
      <c r="J72" s="111">
        <f t="shared" si="45"/>
        <v>875.16</v>
      </c>
      <c r="K72" s="112">
        <f>'BETON Qte'!K72</f>
        <v>90</v>
      </c>
      <c r="L72" s="108">
        <f t="shared" si="46"/>
        <v>292</v>
      </c>
      <c r="M72" s="109">
        <f t="shared" si="47"/>
        <v>583.16</v>
      </c>
      <c r="N72" s="110"/>
      <c r="O72" s="113">
        <f t="shared" si="48"/>
        <v>0</v>
      </c>
      <c r="P72" s="114">
        <f t="shared" si="43"/>
        <v>0</v>
      </c>
      <c r="Q72" s="115"/>
      <c r="R72" s="116">
        <f t="shared" si="49"/>
        <v>0</v>
      </c>
      <c r="S72" s="110"/>
      <c r="T72" s="117">
        <v>0</v>
      </c>
      <c r="U72" s="118"/>
      <c r="V72" s="111">
        <f t="shared" si="50"/>
        <v>292</v>
      </c>
      <c r="W72" s="109">
        <f t="shared" si="51"/>
        <v>680.4</v>
      </c>
      <c r="X72" s="119"/>
      <c r="AD72" s="121">
        <v>875.16</v>
      </c>
      <c r="AE72" s="122">
        <v>90</v>
      </c>
      <c r="AF72" s="123">
        <v>292</v>
      </c>
      <c r="AG72" s="124">
        <v>583.16</v>
      </c>
    </row>
    <row r="73" spans="1:33" s="120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3692.5200000000004</v>
      </c>
      <c r="F73" s="108"/>
      <c r="G73" s="108"/>
      <c r="H73" s="109">
        <f t="shared" si="44"/>
        <v>3692.5200000000004</v>
      </c>
      <c r="I73" s="110"/>
      <c r="J73" s="111">
        <f t="shared" si="45"/>
        <v>3581.7444000000005</v>
      </c>
      <c r="K73" s="112">
        <f>'BETON Qte'!K73</f>
        <v>97</v>
      </c>
      <c r="L73" s="108">
        <f t="shared" si="46"/>
        <v>3194</v>
      </c>
      <c r="M73" s="109">
        <f t="shared" si="47"/>
        <v>387.7444000000005</v>
      </c>
      <c r="N73" s="110"/>
      <c r="O73" s="113">
        <f t="shared" si="48"/>
        <v>0</v>
      </c>
      <c r="P73" s="114">
        <f t="shared" si="43"/>
        <v>0</v>
      </c>
      <c r="Q73" s="115"/>
      <c r="R73" s="116">
        <f t="shared" si="49"/>
        <v>0</v>
      </c>
      <c r="S73" s="110"/>
      <c r="T73" s="117">
        <v>0</v>
      </c>
      <c r="U73" s="118"/>
      <c r="V73" s="111">
        <f t="shared" si="50"/>
        <v>3194</v>
      </c>
      <c r="W73" s="109">
        <f t="shared" si="51"/>
        <v>498.52000000000044</v>
      </c>
      <c r="X73" s="119"/>
      <c r="AD73" s="121">
        <v>3581.7444000000005</v>
      </c>
      <c r="AE73" s="122">
        <v>97</v>
      </c>
      <c r="AF73" s="123">
        <v>3194</v>
      </c>
      <c r="AG73" s="124">
        <v>387.7444000000005</v>
      </c>
    </row>
    <row r="74" spans="1:33" s="120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6628.44</v>
      </c>
      <c r="F74" s="108"/>
      <c r="G74" s="108"/>
      <c r="H74" s="109">
        <f t="shared" si="44"/>
        <v>6628.44</v>
      </c>
      <c r="I74" s="110"/>
      <c r="J74" s="111">
        <f t="shared" si="45"/>
        <v>6495.8711999999996</v>
      </c>
      <c r="K74" s="112">
        <f>'BETON Qte'!K74</f>
        <v>98</v>
      </c>
      <c r="L74" s="108">
        <f t="shared" si="46"/>
        <v>3591</v>
      </c>
      <c r="M74" s="109">
        <f t="shared" si="47"/>
        <v>2904.8711999999996</v>
      </c>
      <c r="N74" s="110"/>
      <c r="O74" s="113">
        <f t="shared" si="48"/>
        <v>0</v>
      </c>
      <c r="P74" s="114">
        <f t="shared" si="43"/>
        <v>0</v>
      </c>
      <c r="Q74" s="115"/>
      <c r="R74" s="116">
        <f t="shared" si="49"/>
        <v>0</v>
      </c>
      <c r="S74" s="110"/>
      <c r="T74" s="117">
        <v>0</v>
      </c>
      <c r="U74" s="118"/>
      <c r="V74" s="111">
        <f t="shared" si="50"/>
        <v>3591</v>
      </c>
      <c r="W74" s="109">
        <f t="shared" si="51"/>
        <v>3037.4399999999996</v>
      </c>
      <c r="X74" s="119"/>
      <c r="AD74" s="121">
        <v>6495.8711999999996</v>
      </c>
      <c r="AE74" s="122">
        <v>98</v>
      </c>
      <c r="AF74" s="123">
        <v>3591</v>
      </c>
      <c r="AG74" s="124">
        <v>2904.8711999999996</v>
      </c>
    </row>
    <row r="75" spans="1:33" s="120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1115.4000000000001</v>
      </c>
      <c r="F75" s="108"/>
      <c r="G75" s="108"/>
      <c r="H75" s="109">
        <f t="shared" si="44"/>
        <v>1115.4000000000001</v>
      </c>
      <c r="I75" s="110"/>
      <c r="J75" s="111">
        <f t="shared" si="45"/>
        <v>892.32</v>
      </c>
      <c r="K75" s="112">
        <f>'BETON Qte'!K75</f>
        <v>80</v>
      </c>
      <c r="L75" s="108">
        <f t="shared" si="46"/>
        <v>620</v>
      </c>
      <c r="M75" s="109">
        <f t="shared" si="47"/>
        <v>272.32000000000005</v>
      </c>
      <c r="N75" s="110"/>
      <c r="O75" s="113">
        <f t="shared" si="48"/>
        <v>0</v>
      </c>
      <c r="P75" s="114">
        <f t="shared" si="43"/>
        <v>0</v>
      </c>
      <c r="Q75" s="115"/>
      <c r="R75" s="116">
        <f t="shared" si="49"/>
        <v>0</v>
      </c>
      <c r="S75" s="110"/>
      <c r="T75" s="117">
        <v>0</v>
      </c>
      <c r="U75" s="118"/>
      <c r="V75" s="111">
        <f t="shared" si="50"/>
        <v>620</v>
      </c>
      <c r="W75" s="109">
        <f t="shared" si="51"/>
        <v>495.40000000000009</v>
      </c>
      <c r="X75" s="119"/>
      <c r="AD75" s="121">
        <v>892.32</v>
      </c>
      <c r="AE75" s="122">
        <v>80</v>
      </c>
      <c r="AF75" s="123">
        <v>620</v>
      </c>
      <c r="AG75" s="124">
        <v>272.32000000000005</v>
      </c>
    </row>
    <row r="76" spans="1:33" s="120" customFormat="1" ht="15" customHeight="1" x14ac:dyDescent="0.25">
      <c r="A76" s="104"/>
      <c r="B76" s="105" t="s">
        <v>32</v>
      </c>
      <c r="C76" s="23"/>
      <c r="D76" s="106" t="s">
        <v>22</v>
      </c>
      <c r="E76" s="107">
        <v>3276.6499999999996</v>
      </c>
      <c r="F76" s="108"/>
      <c r="G76" s="108"/>
      <c r="H76" s="109">
        <f t="shared" si="44"/>
        <v>3276.6499999999996</v>
      </c>
      <c r="I76" s="110"/>
      <c r="J76" s="111">
        <f t="shared" si="45"/>
        <v>2785.1524999999992</v>
      </c>
      <c r="K76" s="112">
        <f>'BETON Qte'!K76</f>
        <v>85</v>
      </c>
      <c r="L76" s="108">
        <f t="shared" si="46"/>
        <v>1155</v>
      </c>
      <c r="M76" s="109">
        <f t="shared" si="47"/>
        <v>1630.1524999999992</v>
      </c>
      <c r="N76" s="110"/>
      <c r="O76" s="113">
        <f t="shared" si="48"/>
        <v>0</v>
      </c>
      <c r="P76" s="114">
        <f t="shared" si="43"/>
        <v>0</v>
      </c>
      <c r="Q76" s="115"/>
      <c r="R76" s="116">
        <f t="shared" si="49"/>
        <v>0</v>
      </c>
      <c r="S76" s="110"/>
      <c r="T76" s="117">
        <v>0</v>
      </c>
      <c r="U76" s="118"/>
      <c r="V76" s="111">
        <f t="shared" si="50"/>
        <v>1155</v>
      </c>
      <c r="W76" s="109">
        <f t="shared" si="51"/>
        <v>2121.6499999999996</v>
      </c>
      <c r="X76" s="119"/>
      <c r="AD76" s="121">
        <v>2785.1524999999992</v>
      </c>
      <c r="AE76" s="122">
        <v>85</v>
      </c>
      <c r="AF76" s="123">
        <v>1155</v>
      </c>
      <c r="AG76" s="124">
        <v>1630.1524999999992</v>
      </c>
    </row>
    <row r="77" spans="1:33" s="120" customFormat="1" ht="15" customHeight="1" x14ac:dyDescent="0.25">
      <c r="A77" s="104"/>
      <c r="B77" s="105" t="s">
        <v>33</v>
      </c>
      <c r="C77" s="23"/>
      <c r="D77" s="106" t="s">
        <v>22</v>
      </c>
      <c r="E77" s="107">
        <v>1914.64</v>
      </c>
      <c r="F77" s="108"/>
      <c r="G77" s="108"/>
      <c r="H77" s="109">
        <f t="shared" si="44"/>
        <v>1914.64</v>
      </c>
      <c r="I77" s="110"/>
      <c r="J77" s="111">
        <f t="shared" si="45"/>
        <v>1876.3471999999999</v>
      </c>
      <c r="K77" s="112">
        <f>'BETON Qte'!K77</f>
        <v>98</v>
      </c>
      <c r="L77" s="108">
        <f t="shared" si="46"/>
        <v>1621</v>
      </c>
      <c r="M77" s="109">
        <f t="shared" si="47"/>
        <v>255.34719999999993</v>
      </c>
      <c r="N77" s="110"/>
      <c r="O77" s="113">
        <f t="shared" si="48"/>
        <v>0</v>
      </c>
      <c r="P77" s="114">
        <f t="shared" si="43"/>
        <v>0</v>
      </c>
      <c r="Q77" s="115"/>
      <c r="R77" s="116">
        <f t="shared" si="49"/>
        <v>0</v>
      </c>
      <c r="S77" s="110"/>
      <c r="T77" s="117">
        <v>0</v>
      </c>
      <c r="U77" s="118"/>
      <c r="V77" s="111">
        <f t="shared" si="50"/>
        <v>1621</v>
      </c>
      <c r="W77" s="109">
        <f t="shared" si="51"/>
        <v>293.6400000000001</v>
      </c>
      <c r="X77" s="119"/>
      <c r="AD77" s="121">
        <v>1876.3471999999999</v>
      </c>
      <c r="AE77" s="122">
        <v>98</v>
      </c>
      <c r="AF77" s="123">
        <v>1621</v>
      </c>
      <c r="AG77" s="124">
        <v>255.34719999999993</v>
      </c>
    </row>
    <row r="78" spans="1:33" s="120" customFormat="1" ht="15" customHeight="1" thickBot="1" x14ac:dyDescent="0.3">
      <c r="A78" s="104"/>
      <c r="B78" s="105" t="s">
        <v>35</v>
      </c>
      <c r="C78" s="23"/>
      <c r="D78" s="106" t="s">
        <v>22</v>
      </c>
      <c r="E78" s="107">
        <v>0</v>
      </c>
      <c r="F78" s="108"/>
      <c r="G78" s="108"/>
      <c r="H78" s="109">
        <f t="shared" si="44"/>
        <v>0</v>
      </c>
      <c r="I78" s="110"/>
      <c r="J78" s="111">
        <f t="shared" si="45"/>
        <v>0</v>
      </c>
      <c r="K78" s="112">
        <f>'BETON Qte'!K78</f>
        <v>100</v>
      </c>
      <c r="L78" s="108">
        <f t="shared" si="46"/>
        <v>197</v>
      </c>
      <c r="M78" s="109">
        <f t="shared" si="47"/>
        <v>-197</v>
      </c>
      <c r="N78" s="110"/>
      <c r="O78" s="113">
        <f t="shared" si="48"/>
        <v>0</v>
      </c>
      <c r="P78" s="114">
        <f t="shared" si="43"/>
        <v>0</v>
      </c>
      <c r="Q78" s="115"/>
      <c r="R78" s="116">
        <f t="shared" si="49"/>
        <v>0</v>
      </c>
      <c r="S78" s="110"/>
      <c r="T78" s="117">
        <v>0</v>
      </c>
      <c r="U78" s="118"/>
      <c r="V78" s="111">
        <f t="shared" si="50"/>
        <v>197</v>
      </c>
      <c r="W78" s="109">
        <f t="shared" si="51"/>
        <v>-197</v>
      </c>
      <c r="X78" s="119"/>
      <c r="AD78" s="121">
        <v>0</v>
      </c>
      <c r="AE78" s="122">
        <v>100</v>
      </c>
      <c r="AF78" s="123">
        <v>197</v>
      </c>
      <c r="AG78" s="124">
        <v>-197</v>
      </c>
    </row>
    <row r="79" spans="1:33" s="99" customFormat="1" ht="19.5" customHeight="1" thickBot="1" x14ac:dyDescent="0.3">
      <c r="A79" s="82" t="s">
        <v>79</v>
      </c>
      <c r="B79" s="83" t="s">
        <v>80</v>
      </c>
      <c r="C79" s="84"/>
      <c r="D79" s="85" t="s">
        <v>22</v>
      </c>
      <c r="E79" s="86">
        <f>SUM(E80:E86)</f>
        <v>228225.08499999999</v>
      </c>
      <c r="F79" s="87">
        <f>SUM(F80:F86)</f>
        <v>0</v>
      </c>
      <c r="G79" s="87">
        <f>SUM(G80:G86)</f>
        <v>0</v>
      </c>
      <c r="H79" s="88">
        <f>SUM(H80:H86)</f>
        <v>228225.08499999999</v>
      </c>
      <c r="I79" s="89"/>
      <c r="J79" s="139">
        <f>SUM(J80:J86)</f>
        <v>12131.136200000001</v>
      </c>
      <c r="K79" s="140">
        <f>IFERROR(J79/H79,"")</f>
        <v>5.3154263038175671E-2</v>
      </c>
      <c r="L79" s="87">
        <f>SUM(L80:L86)</f>
        <v>19156</v>
      </c>
      <c r="M79" s="88">
        <f>SUM(M80:M86)</f>
        <v>-7024.8637999999992</v>
      </c>
      <c r="N79" s="89"/>
      <c r="O79" s="141">
        <f>SUM(O80:O86)</f>
        <v>0</v>
      </c>
      <c r="P79" s="142">
        <f>IFERROR(O79/H79,"")</f>
        <v>0</v>
      </c>
      <c r="Q79" s="143">
        <f>SUM(Q80:Q86)</f>
        <v>0</v>
      </c>
      <c r="R79" s="144">
        <f>SUM(R80:R86)</f>
        <v>0</v>
      </c>
      <c r="S79" s="89"/>
      <c r="T79" s="145">
        <f>SUM(T80:T86)</f>
        <v>87178.799999999988</v>
      </c>
      <c r="U79" s="89"/>
      <c r="V79" s="139">
        <f>SUM(V80:V86)</f>
        <v>106334.79999999999</v>
      </c>
      <c r="W79" s="88">
        <f>SUM(W80:W86)</f>
        <v>121890.285</v>
      </c>
      <c r="X79" s="76"/>
      <c r="AD79" s="146">
        <v>12131.136200000001</v>
      </c>
      <c r="AE79" s="147">
        <v>5.3154263038175671E-2</v>
      </c>
      <c r="AF79" s="148">
        <v>19156</v>
      </c>
      <c r="AG79" s="149">
        <v>-7024.8637999999992</v>
      </c>
    </row>
    <row r="80" spans="1:33" s="120" customFormat="1" ht="15" customHeight="1" x14ac:dyDescent="0.25">
      <c r="A80" s="104"/>
      <c r="B80" s="105" t="s">
        <v>38</v>
      </c>
      <c r="C80" s="23"/>
      <c r="D80" s="106" t="s">
        <v>22</v>
      </c>
      <c r="E80" s="107">
        <v>2976.3850000000002</v>
      </c>
      <c r="F80" s="108"/>
      <c r="G80" s="108"/>
      <c r="H80" s="109">
        <f t="shared" ref="H80:H86" si="52">SUM(E80:G80)</f>
        <v>2976.3850000000002</v>
      </c>
      <c r="I80" s="110"/>
      <c r="J80" s="111">
        <f t="shared" ref="J80:J86" si="53">H80*K80/100</f>
        <v>357.1662</v>
      </c>
      <c r="K80" s="112">
        <f>'BETON Qte'!K80</f>
        <v>12</v>
      </c>
      <c r="L80" s="108">
        <f t="shared" ref="L80:L86" si="54">Q80+AF80</f>
        <v>1676</v>
      </c>
      <c r="M80" s="109">
        <f t="shared" ref="M80:M86" si="55">J80-L80</f>
        <v>-1318.8337999999999</v>
      </c>
      <c r="N80" s="110"/>
      <c r="O80" s="113">
        <f t="shared" ref="O80:O86" si="56">J80-AD80</f>
        <v>0</v>
      </c>
      <c r="P80" s="114">
        <f t="shared" ref="P80:P86" si="57">IFERROR(O80/H80,0)</f>
        <v>0</v>
      </c>
      <c r="Q80" s="115"/>
      <c r="R80" s="116">
        <f t="shared" ref="R80:R86" si="58">O80-Q80</f>
        <v>0</v>
      </c>
      <c r="S80" s="110"/>
      <c r="T80" s="117">
        <v>0</v>
      </c>
      <c r="U80" s="118"/>
      <c r="V80" s="111">
        <f t="shared" ref="V80:V86" si="59">L80+T80</f>
        <v>1676</v>
      </c>
      <c r="W80" s="109">
        <f t="shared" ref="W80:W86" si="60">H80-V80</f>
        <v>1300.3850000000002</v>
      </c>
      <c r="X80" s="119"/>
      <c r="AD80" s="121">
        <v>357.1662</v>
      </c>
      <c r="AE80" s="122">
        <v>12</v>
      </c>
      <c r="AF80" s="123">
        <v>1676</v>
      </c>
      <c r="AG80" s="124">
        <v>-1318.8337999999999</v>
      </c>
    </row>
    <row r="81" spans="1:33" s="120" customFormat="1" ht="15" customHeight="1" x14ac:dyDescent="0.25">
      <c r="A81" s="104"/>
      <c r="B81" s="105" t="s">
        <v>39</v>
      </c>
      <c r="C81" s="23"/>
      <c r="D81" s="106" t="s">
        <v>22</v>
      </c>
      <c r="E81" s="107">
        <v>27285.7</v>
      </c>
      <c r="F81" s="108"/>
      <c r="G81" s="108"/>
      <c r="H81" s="109">
        <f t="shared" si="52"/>
        <v>27285.7</v>
      </c>
      <c r="I81" s="110"/>
      <c r="J81" s="111">
        <f t="shared" si="53"/>
        <v>4911.4260000000004</v>
      </c>
      <c r="K81" s="112">
        <f>'BETON Qte'!K81</f>
        <v>18</v>
      </c>
      <c r="L81" s="108">
        <f t="shared" si="54"/>
        <v>6808</v>
      </c>
      <c r="M81" s="109">
        <f t="shared" si="55"/>
        <v>-1896.5739999999996</v>
      </c>
      <c r="N81" s="110"/>
      <c r="O81" s="113">
        <f t="shared" si="56"/>
        <v>0</v>
      </c>
      <c r="P81" s="114">
        <f t="shared" si="57"/>
        <v>0</v>
      </c>
      <c r="Q81" s="115"/>
      <c r="R81" s="116">
        <f t="shared" si="58"/>
        <v>0</v>
      </c>
      <c r="S81" s="110"/>
      <c r="T81" s="117">
        <v>0</v>
      </c>
      <c r="U81" s="118"/>
      <c r="V81" s="111">
        <f t="shared" si="59"/>
        <v>6808</v>
      </c>
      <c r="W81" s="109">
        <f t="shared" si="60"/>
        <v>20477.7</v>
      </c>
      <c r="X81" s="119"/>
      <c r="AD81" s="121">
        <v>4911.4260000000004</v>
      </c>
      <c r="AE81" s="122">
        <v>18</v>
      </c>
      <c r="AF81" s="123">
        <v>6808</v>
      </c>
      <c r="AG81" s="124">
        <v>-1896.5739999999996</v>
      </c>
    </row>
    <row r="82" spans="1:33" s="120" customFormat="1" ht="15" customHeight="1" x14ac:dyDescent="0.25">
      <c r="A82" s="104"/>
      <c r="B82" s="105" t="s">
        <v>40</v>
      </c>
      <c r="C82" s="23"/>
      <c r="D82" s="106" t="s">
        <v>22</v>
      </c>
      <c r="E82" s="107">
        <v>14206.400000000001</v>
      </c>
      <c r="F82" s="108"/>
      <c r="G82" s="108"/>
      <c r="H82" s="109">
        <f t="shared" si="52"/>
        <v>14206.400000000001</v>
      </c>
      <c r="I82" s="110"/>
      <c r="J82" s="111">
        <f t="shared" si="53"/>
        <v>0</v>
      </c>
      <c r="K82" s="112">
        <f>'BETON Qte'!K82</f>
        <v>0</v>
      </c>
      <c r="L82" s="108">
        <f t="shared" si="54"/>
        <v>0</v>
      </c>
      <c r="M82" s="109">
        <f t="shared" si="55"/>
        <v>0</v>
      </c>
      <c r="N82" s="110"/>
      <c r="O82" s="113">
        <f t="shared" si="56"/>
        <v>0</v>
      </c>
      <c r="P82" s="114">
        <f t="shared" si="57"/>
        <v>0</v>
      </c>
      <c r="Q82" s="115"/>
      <c r="R82" s="116">
        <f t="shared" si="58"/>
        <v>0</v>
      </c>
      <c r="S82" s="110"/>
      <c r="T82" s="117">
        <v>14206.400000000001</v>
      </c>
      <c r="U82" s="118"/>
      <c r="V82" s="111">
        <f t="shared" si="59"/>
        <v>14206.400000000001</v>
      </c>
      <c r="W82" s="109">
        <f t="shared" si="60"/>
        <v>0</v>
      </c>
      <c r="X82" s="119"/>
      <c r="AD82" s="121">
        <v>0</v>
      </c>
      <c r="AE82" s="122">
        <v>0</v>
      </c>
      <c r="AF82" s="123">
        <v>0</v>
      </c>
      <c r="AG82" s="124">
        <v>0</v>
      </c>
    </row>
    <row r="83" spans="1:33" s="120" customFormat="1" ht="15" customHeight="1" x14ac:dyDescent="0.25">
      <c r="A83" s="104"/>
      <c r="B83" s="105" t="s">
        <v>41</v>
      </c>
      <c r="C83" s="23"/>
      <c r="D83" s="106" t="s">
        <v>22</v>
      </c>
      <c r="E83" s="107">
        <v>73278.399999999994</v>
      </c>
      <c r="F83" s="108"/>
      <c r="G83" s="108"/>
      <c r="H83" s="109">
        <f t="shared" si="52"/>
        <v>73278.399999999994</v>
      </c>
      <c r="I83" s="110"/>
      <c r="J83" s="111">
        <f t="shared" si="53"/>
        <v>0</v>
      </c>
      <c r="K83" s="112">
        <f>'BETON Qte'!K83</f>
        <v>0</v>
      </c>
      <c r="L83" s="108">
        <f t="shared" si="54"/>
        <v>406</v>
      </c>
      <c r="M83" s="109">
        <f t="shared" si="55"/>
        <v>-406</v>
      </c>
      <c r="N83" s="110"/>
      <c r="O83" s="113">
        <f t="shared" si="56"/>
        <v>0</v>
      </c>
      <c r="P83" s="114">
        <f t="shared" si="57"/>
        <v>0</v>
      </c>
      <c r="Q83" s="115"/>
      <c r="R83" s="116">
        <f t="shared" si="58"/>
        <v>0</v>
      </c>
      <c r="S83" s="110"/>
      <c r="T83" s="117">
        <v>72972.399999999994</v>
      </c>
      <c r="U83" s="118"/>
      <c r="V83" s="111">
        <f t="shared" si="59"/>
        <v>73378.399999999994</v>
      </c>
      <c r="W83" s="109">
        <f t="shared" si="60"/>
        <v>-100</v>
      </c>
      <c r="X83" s="119"/>
      <c r="AD83" s="121">
        <v>0</v>
      </c>
      <c r="AE83" s="122">
        <v>0</v>
      </c>
      <c r="AF83" s="123">
        <v>406</v>
      </c>
      <c r="AG83" s="124">
        <v>-406</v>
      </c>
    </row>
    <row r="84" spans="1:33" s="120" customFormat="1" ht="15" customHeight="1" x14ac:dyDescent="0.25">
      <c r="A84" s="104"/>
      <c r="B84" s="105" t="s">
        <v>42</v>
      </c>
      <c r="C84" s="23"/>
      <c r="D84" s="106" t="s">
        <v>22</v>
      </c>
      <c r="E84" s="107">
        <v>85781.8</v>
      </c>
      <c r="F84" s="108"/>
      <c r="G84" s="108"/>
      <c r="H84" s="109">
        <f t="shared" si="52"/>
        <v>85781.8</v>
      </c>
      <c r="I84" s="110"/>
      <c r="J84" s="111">
        <f t="shared" si="53"/>
        <v>6862.5439999999999</v>
      </c>
      <c r="K84" s="112">
        <f>'BETON Qte'!K84</f>
        <v>8</v>
      </c>
      <c r="L84" s="108">
        <f t="shared" si="54"/>
        <v>10266</v>
      </c>
      <c r="M84" s="109">
        <f t="shared" si="55"/>
        <v>-3403.4560000000001</v>
      </c>
      <c r="N84" s="110"/>
      <c r="O84" s="113">
        <f t="shared" si="56"/>
        <v>0</v>
      </c>
      <c r="P84" s="114">
        <f t="shared" si="57"/>
        <v>0</v>
      </c>
      <c r="Q84" s="115"/>
      <c r="R84" s="116">
        <f t="shared" si="58"/>
        <v>0</v>
      </c>
      <c r="S84" s="110"/>
      <c r="T84" s="117">
        <v>0</v>
      </c>
      <c r="U84" s="118"/>
      <c r="V84" s="111">
        <f t="shared" si="59"/>
        <v>10266</v>
      </c>
      <c r="W84" s="109">
        <f t="shared" si="60"/>
        <v>75515.8</v>
      </c>
      <c r="X84" s="119"/>
      <c r="AD84" s="121">
        <v>6862.5439999999999</v>
      </c>
      <c r="AE84" s="122">
        <v>8</v>
      </c>
      <c r="AF84" s="123">
        <v>10266</v>
      </c>
      <c r="AG84" s="124">
        <v>-3403.4560000000001</v>
      </c>
    </row>
    <row r="85" spans="1:33" s="120" customFormat="1" ht="15" customHeight="1" x14ac:dyDescent="0.25">
      <c r="A85" s="104"/>
      <c r="B85" s="184" t="s">
        <v>81</v>
      </c>
      <c r="C85" s="23"/>
      <c r="D85" s="106" t="s">
        <v>22</v>
      </c>
      <c r="E85" s="107">
        <v>24428.560000000001</v>
      </c>
      <c r="F85" s="108"/>
      <c r="G85" s="108"/>
      <c r="H85" s="109">
        <f t="shared" si="52"/>
        <v>24428.560000000001</v>
      </c>
      <c r="I85" s="110"/>
      <c r="J85" s="111">
        <f t="shared" si="53"/>
        <v>0</v>
      </c>
      <c r="K85" s="112">
        <f>'BETON Qte'!K85</f>
        <v>0</v>
      </c>
      <c r="L85" s="108">
        <f t="shared" si="54"/>
        <v>0</v>
      </c>
      <c r="M85" s="109">
        <f t="shared" si="55"/>
        <v>0</v>
      </c>
      <c r="N85" s="110"/>
      <c r="O85" s="113">
        <f t="shared" si="56"/>
        <v>0</v>
      </c>
      <c r="P85" s="114">
        <f t="shared" si="57"/>
        <v>0</v>
      </c>
      <c r="Q85" s="115"/>
      <c r="R85" s="116">
        <f t="shared" si="58"/>
        <v>0</v>
      </c>
      <c r="S85" s="110"/>
      <c r="T85" s="117">
        <v>0</v>
      </c>
      <c r="U85" s="118"/>
      <c r="V85" s="111">
        <f t="shared" si="59"/>
        <v>0</v>
      </c>
      <c r="W85" s="109">
        <f t="shared" si="60"/>
        <v>24428.560000000001</v>
      </c>
      <c r="X85" s="119"/>
      <c r="AD85" s="121">
        <v>0</v>
      </c>
      <c r="AE85" s="122">
        <v>0</v>
      </c>
      <c r="AF85" s="123">
        <v>0</v>
      </c>
      <c r="AG85" s="124">
        <v>0</v>
      </c>
    </row>
    <row r="86" spans="1:33" s="120" customFormat="1" ht="15" customHeight="1" thickBot="1" x14ac:dyDescent="0.3">
      <c r="A86" s="104"/>
      <c r="B86" s="184" t="s">
        <v>47</v>
      </c>
      <c r="C86" s="23"/>
      <c r="D86" s="106" t="s">
        <v>22</v>
      </c>
      <c r="E86" s="107">
        <v>267.83999999999997</v>
      </c>
      <c r="F86" s="108"/>
      <c r="G86" s="108"/>
      <c r="H86" s="109">
        <f t="shared" si="52"/>
        <v>267.83999999999997</v>
      </c>
      <c r="I86" s="110"/>
      <c r="J86" s="111">
        <f t="shared" si="53"/>
        <v>0</v>
      </c>
      <c r="K86" s="112">
        <f>'BETON Qte'!K86</f>
        <v>0</v>
      </c>
      <c r="L86" s="108">
        <f t="shared" si="54"/>
        <v>0</v>
      </c>
      <c r="M86" s="109">
        <f t="shared" si="55"/>
        <v>0</v>
      </c>
      <c r="N86" s="110"/>
      <c r="O86" s="113">
        <f t="shared" si="56"/>
        <v>0</v>
      </c>
      <c r="P86" s="114">
        <f t="shared" si="57"/>
        <v>0</v>
      </c>
      <c r="Q86" s="115"/>
      <c r="R86" s="116">
        <f t="shared" si="58"/>
        <v>0</v>
      </c>
      <c r="S86" s="110"/>
      <c r="T86" s="117">
        <v>0</v>
      </c>
      <c r="U86" s="118"/>
      <c r="V86" s="111">
        <f t="shared" si="59"/>
        <v>0</v>
      </c>
      <c r="W86" s="109">
        <f t="shared" si="60"/>
        <v>267.83999999999997</v>
      </c>
      <c r="X86" s="119"/>
      <c r="AD86" s="121">
        <v>0</v>
      </c>
      <c r="AE86" s="122">
        <v>0</v>
      </c>
      <c r="AF86" s="123">
        <v>0</v>
      </c>
      <c r="AG86" s="124">
        <v>0</v>
      </c>
    </row>
    <row r="87" spans="1:33" s="99" customFormat="1" ht="19.5" customHeight="1" thickBot="1" x14ac:dyDescent="0.3">
      <c r="A87" s="82" t="s">
        <v>82</v>
      </c>
      <c r="B87" s="83" t="s">
        <v>83</v>
      </c>
      <c r="C87" s="84"/>
      <c r="D87" s="85" t="s">
        <v>22</v>
      </c>
      <c r="E87" s="86">
        <f>SUM(E88:E89)</f>
        <v>9863.8799999999992</v>
      </c>
      <c r="F87" s="87">
        <f>SUM(F88:F89)</f>
        <v>0</v>
      </c>
      <c r="G87" s="87">
        <f>SUM(G88:G89)</f>
        <v>0</v>
      </c>
      <c r="H87" s="88">
        <f>SUM(H88:H89)</f>
        <v>9863.8799999999992</v>
      </c>
      <c r="I87" s="89"/>
      <c r="J87" s="139">
        <f>SUM(J88:J89)</f>
        <v>0</v>
      </c>
      <c r="K87" s="140">
        <f>IFERROR(J87/H87,"")</f>
        <v>0</v>
      </c>
      <c r="L87" s="87">
        <f>SUM(L88:L89)</f>
        <v>0</v>
      </c>
      <c r="M87" s="88">
        <f>SUM(M88:M89)</f>
        <v>0</v>
      </c>
      <c r="N87" s="89"/>
      <c r="O87" s="141">
        <f>SUM(O88:O89)</f>
        <v>0</v>
      </c>
      <c r="P87" s="142">
        <f>IFERROR(O87/H87,"")</f>
        <v>0</v>
      </c>
      <c r="Q87" s="143">
        <f>SUM(Q88:Q89)</f>
        <v>0</v>
      </c>
      <c r="R87" s="144">
        <f>SUM(R88:R89)</f>
        <v>0</v>
      </c>
      <c r="S87" s="89"/>
      <c r="T87" s="145">
        <f>SUM(T88:T89)</f>
        <v>9863.8799999999992</v>
      </c>
      <c r="U87" s="89"/>
      <c r="V87" s="139">
        <f>SUM(V88:V89)</f>
        <v>9863.8799999999992</v>
      </c>
      <c r="W87" s="88">
        <f>SUM(W88:W89)</f>
        <v>0</v>
      </c>
      <c r="X87" s="76"/>
      <c r="AD87" s="146">
        <v>0</v>
      </c>
      <c r="AE87" s="147">
        <v>0</v>
      </c>
      <c r="AF87" s="148">
        <v>0</v>
      </c>
      <c r="AG87" s="149">
        <v>0</v>
      </c>
    </row>
    <row r="88" spans="1:33" s="120" customFormat="1" ht="15" customHeight="1" x14ac:dyDescent="0.25">
      <c r="A88" s="104"/>
      <c r="B88" s="105" t="s">
        <v>50</v>
      </c>
      <c r="C88" s="23"/>
      <c r="D88" s="106" t="s">
        <v>22</v>
      </c>
      <c r="E88" s="107">
        <v>7738.3799999999992</v>
      </c>
      <c r="F88" s="108"/>
      <c r="G88" s="108"/>
      <c r="H88" s="109">
        <f t="shared" ref="H88:H89" si="61">SUM(E88:G88)</f>
        <v>7738.3799999999992</v>
      </c>
      <c r="I88" s="110"/>
      <c r="J88" s="111">
        <f t="shared" ref="J88:J89" si="62">H88*K88/100</f>
        <v>0</v>
      </c>
      <c r="K88" s="112">
        <f>'BETON Qte'!K88</f>
        <v>0</v>
      </c>
      <c r="L88" s="108">
        <f t="shared" ref="L88:L89" si="63">Q88+AF88</f>
        <v>0</v>
      </c>
      <c r="M88" s="109">
        <f t="shared" ref="M88:M89" si="64">J88-L88</f>
        <v>0</v>
      </c>
      <c r="N88" s="110"/>
      <c r="O88" s="113">
        <f t="shared" ref="O88:O89" si="65">J88-AD88</f>
        <v>0</v>
      </c>
      <c r="P88" s="114">
        <f t="shared" ref="P88:P89" si="66">IFERROR(O88/H88,0)</f>
        <v>0</v>
      </c>
      <c r="Q88" s="115"/>
      <c r="R88" s="116">
        <f t="shared" ref="R88:R89" si="67">O88-Q88</f>
        <v>0</v>
      </c>
      <c r="S88" s="110"/>
      <c r="T88" s="117">
        <v>7738.3799999999992</v>
      </c>
      <c r="U88" s="118"/>
      <c r="V88" s="111">
        <f t="shared" ref="V88:V89" si="68">L88+T88</f>
        <v>7738.3799999999992</v>
      </c>
      <c r="W88" s="109">
        <f t="shared" ref="W88:W89" si="69">H88-V88</f>
        <v>0</v>
      </c>
      <c r="X88" s="119"/>
      <c r="AD88" s="121">
        <v>0</v>
      </c>
      <c r="AE88" s="122">
        <v>0</v>
      </c>
      <c r="AF88" s="123">
        <v>0</v>
      </c>
      <c r="AG88" s="124">
        <v>0</v>
      </c>
    </row>
    <row r="89" spans="1:33" s="120" customFormat="1" ht="15" customHeight="1" thickBot="1" x14ac:dyDescent="0.3">
      <c r="A89" s="104"/>
      <c r="B89" s="105" t="s">
        <v>51</v>
      </c>
      <c r="C89" s="23"/>
      <c r="D89" s="106" t="s">
        <v>22</v>
      </c>
      <c r="E89" s="107">
        <v>2125.5</v>
      </c>
      <c r="F89" s="108"/>
      <c r="G89" s="108"/>
      <c r="H89" s="109">
        <f t="shared" si="61"/>
        <v>2125.5</v>
      </c>
      <c r="I89" s="110"/>
      <c r="J89" s="111">
        <f t="shared" si="62"/>
        <v>0</v>
      </c>
      <c r="K89" s="112">
        <f>'BETON Qte'!K89</f>
        <v>0</v>
      </c>
      <c r="L89" s="108">
        <f t="shared" si="63"/>
        <v>0</v>
      </c>
      <c r="M89" s="109">
        <f t="shared" si="64"/>
        <v>0</v>
      </c>
      <c r="N89" s="110"/>
      <c r="O89" s="113">
        <f t="shared" si="65"/>
        <v>0</v>
      </c>
      <c r="P89" s="114">
        <f t="shared" si="66"/>
        <v>0</v>
      </c>
      <c r="Q89" s="115"/>
      <c r="R89" s="116">
        <f t="shared" si="67"/>
        <v>0</v>
      </c>
      <c r="S89" s="110"/>
      <c r="T89" s="117">
        <v>2125.5</v>
      </c>
      <c r="U89" s="118"/>
      <c r="V89" s="111">
        <f t="shared" si="68"/>
        <v>2125.5</v>
      </c>
      <c r="W89" s="109">
        <f t="shared" si="69"/>
        <v>0</v>
      </c>
      <c r="X89" s="119"/>
      <c r="AD89" s="121">
        <v>0</v>
      </c>
      <c r="AE89" s="122">
        <v>0</v>
      </c>
      <c r="AF89" s="123">
        <v>0</v>
      </c>
      <c r="AG89" s="124">
        <v>0</v>
      </c>
    </row>
    <row r="90" spans="1:33" s="99" customFormat="1" ht="19.5" customHeight="1" thickBot="1" x14ac:dyDescent="0.3">
      <c r="A90" s="82" t="s">
        <v>84</v>
      </c>
      <c r="B90" s="83" t="s">
        <v>85</v>
      </c>
      <c r="C90" s="84"/>
      <c r="D90" s="85" t="s">
        <v>22</v>
      </c>
      <c r="E90" s="86">
        <f>SUM(E91:E92)</f>
        <v>5810.0249999999996</v>
      </c>
      <c r="F90" s="87">
        <f>SUM(F91:F92)</f>
        <v>0</v>
      </c>
      <c r="G90" s="87">
        <f>SUM(G91:G92)</f>
        <v>0</v>
      </c>
      <c r="H90" s="88">
        <f>SUM(H91:H92)</f>
        <v>5810.0249999999996</v>
      </c>
      <c r="I90" s="89"/>
      <c r="J90" s="139">
        <f>SUM(J91:J92)</f>
        <v>0</v>
      </c>
      <c r="K90" s="140">
        <f>IFERROR(J90/H90,"")</f>
        <v>0</v>
      </c>
      <c r="L90" s="87">
        <f>SUM(L91:L92)</f>
        <v>171</v>
      </c>
      <c r="M90" s="88">
        <f>SUM(M91:M92)</f>
        <v>-171</v>
      </c>
      <c r="N90" s="89"/>
      <c r="O90" s="141">
        <f>SUM(O91:O92)</f>
        <v>0</v>
      </c>
      <c r="P90" s="142">
        <f>IFERROR(O90/H90,"")</f>
        <v>0</v>
      </c>
      <c r="Q90" s="143">
        <f>SUM(Q91:Q92)</f>
        <v>0</v>
      </c>
      <c r="R90" s="144">
        <f>SUM(R91:R92)</f>
        <v>0</v>
      </c>
      <c r="S90" s="89"/>
      <c r="T90" s="145">
        <f>SUM(T91:T92)</f>
        <v>5675.0249999999996</v>
      </c>
      <c r="U90" s="89"/>
      <c r="V90" s="139">
        <f>SUM(V91:V92)</f>
        <v>5846.0249999999996</v>
      </c>
      <c r="W90" s="88">
        <f>SUM(W91:W92)</f>
        <v>-36</v>
      </c>
      <c r="X90" s="76"/>
      <c r="AD90" s="146">
        <v>0</v>
      </c>
      <c r="AE90" s="147">
        <v>0</v>
      </c>
      <c r="AF90" s="148">
        <v>171</v>
      </c>
      <c r="AG90" s="149">
        <v>-171</v>
      </c>
    </row>
    <row r="91" spans="1:33" s="120" customFormat="1" ht="15" customHeight="1" x14ac:dyDescent="0.25">
      <c r="A91" s="104"/>
      <c r="B91" s="105" t="s">
        <v>54</v>
      </c>
      <c r="C91" s="23"/>
      <c r="D91" s="106" t="s">
        <v>22</v>
      </c>
      <c r="E91" s="107">
        <v>2848.625</v>
      </c>
      <c r="F91" s="108"/>
      <c r="G91" s="108"/>
      <c r="H91" s="109">
        <f>SUM(E91:G91)</f>
        <v>2848.625</v>
      </c>
      <c r="I91" s="110"/>
      <c r="J91" s="111">
        <f>H91*K91/100</f>
        <v>0</v>
      </c>
      <c r="K91" s="112">
        <f>'BETON Qte'!K91</f>
        <v>0</v>
      </c>
      <c r="L91" s="108">
        <f>Q91+AF91</f>
        <v>171</v>
      </c>
      <c r="M91" s="109">
        <f>J91-L91</f>
        <v>-171</v>
      </c>
      <c r="N91" s="110"/>
      <c r="O91" s="113">
        <f>J91-AD91</f>
        <v>0</v>
      </c>
      <c r="P91" s="114">
        <f t="shared" ref="P91:P92" si="70">IFERROR(O91/H91,0)</f>
        <v>0</v>
      </c>
      <c r="Q91" s="115"/>
      <c r="R91" s="116">
        <f>O91-Q91</f>
        <v>0</v>
      </c>
      <c r="S91" s="110"/>
      <c r="T91" s="117">
        <v>2713.625</v>
      </c>
      <c r="U91" s="118"/>
      <c r="V91" s="111">
        <f t="shared" ref="V91:V92" si="71">L91+T91</f>
        <v>2884.625</v>
      </c>
      <c r="W91" s="109">
        <f t="shared" ref="W91:W92" si="72">H91-V91</f>
        <v>-36</v>
      </c>
      <c r="X91" s="119"/>
      <c r="AD91" s="121">
        <v>0</v>
      </c>
      <c r="AE91" s="122">
        <v>0</v>
      </c>
      <c r="AF91" s="123">
        <v>171</v>
      </c>
      <c r="AG91" s="124">
        <v>-171</v>
      </c>
    </row>
    <row r="92" spans="1:33" s="120" customFormat="1" ht="15" customHeight="1" thickBot="1" x14ac:dyDescent="0.3">
      <c r="A92" s="104"/>
      <c r="B92" s="105" t="s">
        <v>55</v>
      </c>
      <c r="C92" s="23"/>
      <c r="D92" s="106" t="s">
        <v>22</v>
      </c>
      <c r="E92" s="107">
        <v>2961.4</v>
      </c>
      <c r="F92" s="108"/>
      <c r="G92" s="108"/>
      <c r="H92" s="109">
        <f>SUM(E92:G92)</f>
        <v>2961.4</v>
      </c>
      <c r="I92" s="110"/>
      <c r="J92" s="111">
        <f>H92*K92/100</f>
        <v>0</v>
      </c>
      <c r="K92" s="112">
        <f>'BETON Qte'!K92</f>
        <v>0</v>
      </c>
      <c r="L92" s="108">
        <f>Q92+AF92</f>
        <v>0</v>
      </c>
      <c r="M92" s="109">
        <f>J92-L92</f>
        <v>0</v>
      </c>
      <c r="N92" s="110"/>
      <c r="O92" s="113">
        <f>J92-AD92</f>
        <v>0</v>
      </c>
      <c r="P92" s="114">
        <f t="shared" si="70"/>
        <v>0</v>
      </c>
      <c r="Q92" s="115"/>
      <c r="R92" s="116">
        <f>O92-Q92</f>
        <v>0</v>
      </c>
      <c r="S92" s="110"/>
      <c r="T92" s="117">
        <v>2961.4</v>
      </c>
      <c r="U92" s="118"/>
      <c r="V92" s="127">
        <f t="shared" si="71"/>
        <v>2961.4</v>
      </c>
      <c r="W92" s="130">
        <f t="shared" si="72"/>
        <v>0</v>
      </c>
      <c r="X92" s="119"/>
      <c r="AD92" s="121">
        <v>0</v>
      </c>
      <c r="AE92" s="122">
        <v>0</v>
      </c>
      <c r="AF92" s="123">
        <v>0</v>
      </c>
      <c r="AG92" s="124">
        <v>0</v>
      </c>
    </row>
    <row r="93" spans="1:33" s="99" customFormat="1" ht="19.5" customHeight="1" thickBot="1" x14ac:dyDescent="0.3">
      <c r="A93" s="82" t="s">
        <v>86</v>
      </c>
      <c r="B93" s="83" t="s">
        <v>87</v>
      </c>
      <c r="C93" s="84"/>
      <c r="D93" s="85" t="s">
        <v>22</v>
      </c>
      <c r="E93" s="86">
        <f>SUM(E94:E108)</f>
        <v>38421.110000000008</v>
      </c>
      <c r="F93" s="87">
        <f>SUM(F94:F108)</f>
        <v>0</v>
      </c>
      <c r="G93" s="87">
        <f>SUM(G94:G108)</f>
        <v>0</v>
      </c>
      <c r="H93" s="88">
        <f>SUM(H94:H108)</f>
        <v>38421.110000000008</v>
      </c>
      <c r="I93" s="89"/>
      <c r="J93" s="139">
        <f>SUM(J94:J108)</f>
        <v>0</v>
      </c>
      <c r="K93" s="140">
        <f>IFERROR(J93/H93,"")</f>
        <v>0</v>
      </c>
      <c r="L93" s="87">
        <f>SUM(L94:L108)</f>
        <v>0</v>
      </c>
      <c r="M93" s="88">
        <f>SUM(M94:M108)</f>
        <v>0</v>
      </c>
      <c r="N93" s="89"/>
      <c r="O93" s="141">
        <f>SUM(O94:O108)</f>
        <v>0</v>
      </c>
      <c r="P93" s="142">
        <f>IFERROR(O93/H93,"")</f>
        <v>0</v>
      </c>
      <c r="Q93" s="143">
        <f>SUM(Q94:Q108)</f>
        <v>0</v>
      </c>
      <c r="R93" s="144">
        <f>SUM(R94:R108)</f>
        <v>0</v>
      </c>
      <c r="S93" s="89"/>
      <c r="T93" s="145">
        <f>SUM(T94:T108)</f>
        <v>38421.110000000008</v>
      </c>
      <c r="U93" s="89"/>
      <c r="V93" s="139">
        <f>SUM(V94:V108)</f>
        <v>38421.110000000008</v>
      </c>
      <c r="W93" s="88">
        <f>SUM(W94:W108)</f>
        <v>0</v>
      </c>
      <c r="X93" s="76"/>
      <c r="AD93" s="146">
        <v>0</v>
      </c>
      <c r="AE93" s="147">
        <v>0</v>
      </c>
      <c r="AF93" s="148">
        <v>0</v>
      </c>
      <c r="AG93" s="149">
        <v>0</v>
      </c>
    </row>
    <row r="94" spans="1:33" s="120" customFormat="1" ht="15" customHeight="1" x14ac:dyDescent="0.25">
      <c r="A94" s="104"/>
      <c r="B94" s="105" t="s">
        <v>58</v>
      </c>
      <c r="C94" s="23"/>
      <c r="D94" s="106" t="s">
        <v>22</v>
      </c>
      <c r="E94" s="107">
        <v>2216.5</v>
      </c>
      <c r="F94" s="108"/>
      <c r="G94" s="108"/>
      <c r="H94" s="109">
        <f t="shared" ref="H94:H108" si="73">SUM(E94:G94)</f>
        <v>2216.5</v>
      </c>
      <c r="I94" s="110"/>
      <c r="J94" s="111">
        <f t="shared" ref="J94:J108" si="74">H94*K94/100</f>
        <v>0</v>
      </c>
      <c r="K94" s="112">
        <f>'BETON Qte'!K94</f>
        <v>0</v>
      </c>
      <c r="L94" s="108">
        <f t="shared" ref="L94:L108" si="75">Q94+AF94</f>
        <v>0</v>
      </c>
      <c r="M94" s="109">
        <f t="shared" ref="M94:M108" si="76">J94-L94</f>
        <v>0</v>
      </c>
      <c r="N94" s="110"/>
      <c r="O94" s="113">
        <f t="shared" ref="O94:O108" si="77">J94-AD94</f>
        <v>0</v>
      </c>
      <c r="P94" s="114">
        <f t="shared" ref="P94:P108" si="78">IFERROR(O94/H94,0)</f>
        <v>0</v>
      </c>
      <c r="Q94" s="115"/>
      <c r="R94" s="116">
        <f t="shared" ref="R94:R108" si="79">O94-Q94</f>
        <v>0</v>
      </c>
      <c r="S94" s="110"/>
      <c r="T94" s="117">
        <v>2216.5</v>
      </c>
      <c r="U94" s="118"/>
      <c r="V94" s="111">
        <f t="shared" ref="V94:V108" si="80">L94+T94</f>
        <v>2216.5</v>
      </c>
      <c r="W94" s="109">
        <f t="shared" ref="W94:W108" si="81">H94-V94</f>
        <v>0</v>
      </c>
      <c r="X94" s="119"/>
      <c r="AD94" s="121">
        <v>0</v>
      </c>
      <c r="AE94" s="122">
        <v>0</v>
      </c>
      <c r="AF94" s="123">
        <v>0</v>
      </c>
      <c r="AG94" s="124">
        <v>0</v>
      </c>
    </row>
    <row r="95" spans="1:33" s="120" customFormat="1" ht="15" customHeight="1" x14ac:dyDescent="0.25">
      <c r="A95" s="104"/>
      <c r="B95" s="105" t="s">
        <v>59</v>
      </c>
      <c r="C95" s="23"/>
      <c r="D95" s="106" t="s">
        <v>22</v>
      </c>
      <c r="E95" s="107">
        <v>1569.1000000000001</v>
      </c>
      <c r="F95" s="108"/>
      <c r="G95" s="108"/>
      <c r="H95" s="109">
        <f t="shared" si="73"/>
        <v>1569.1000000000001</v>
      </c>
      <c r="I95" s="110"/>
      <c r="J95" s="111">
        <f t="shared" si="74"/>
        <v>0</v>
      </c>
      <c r="K95" s="112">
        <f>'BETON Qte'!K95</f>
        <v>0</v>
      </c>
      <c r="L95" s="108">
        <f t="shared" si="75"/>
        <v>0</v>
      </c>
      <c r="M95" s="109">
        <f t="shared" si="76"/>
        <v>0</v>
      </c>
      <c r="N95" s="110"/>
      <c r="O95" s="113">
        <f t="shared" si="77"/>
        <v>0</v>
      </c>
      <c r="P95" s="114">
        <f t="shared" si="78"/>
        <v>0</v>
      </c>
      <c r="Q95" s="115"/>
      <c r="R95" s="116">
        <f t="shared" si="79"/>
        <v>0</v>
      </c>
      <c r="S95" s="110"/>
      <c r="T95" s="117">
        <v>1569.1000000000001</v>
      </c>
      <c r="U95" s="118"/>
      <c r="V95" s="111">
        <f t="shared" si="80"/>
        <v>1569.1000000000001</v>
      </c>
      <c r="W95" s="109">
        <f t="shared" si="81"/>
        <v>0</v>
      </c>
      <c r="X95" s="119"/>
      <c r="AD95" s="121">
        <v>0</v>
      </c>
      <c r="AE95" s="122">
        <v>0</v>
      </c>
      <c r="AF95" s="123">
        <v>0</v>
      </c>
      <c r="AG95" s="124">
        <v>0</v>
      </c>
    </row>
    <row r="96" spans="1:33" s="120" customFormat="1" ht="15" customHeight="1" x14ac:dyDescent="0.25">
      <c r="A96" s="104"/>
      <c r="B96" s="105" t="s">
        <v>60</v>
      </c>
      <c r="C96" s="23"/>
      <c r="D96" s="106" t="s">
        <v>22</v>
      </c>
      <c r="E96" s="107">
        <v>9295</v>
      </c>
      <c r="F96" s="108"/>
      <c r="G96" s="108"/>
      <c r="H96" s="109">
        <f t="shared" si="73"/>
        <v>9295</v>
      </c>
      <c r="I96" s="110"/>
      <c r="J96" s="111">
        <f t="shared" si="74"/>
        <v>0</v>
      </c>
      <c r="K96" s="112">
        <f>'BETON Qte'!K96</f>
        <v>0</v>
      </c>
      <c r="L96" s="108">
        <f t="shared" si="75"/>
        <v>0</v>
      </c>
      <c r="M96" s="109">
        <f t="shared" si="76"/>
        <v>0</v>
      </c>
      <c r="N96" s="110"/>
      <c r="O96" s="113">
        <f t="shared" si="77"/>
        <v>0</v>
      </c>
      <c r="P96" s="114">
        <f t="shared" si="78"/>
        <v>0</v>
      </c>
      <c r="Q96" s="115"/>
      <c r="R96" s="116">
        <f t="shared" si="79"/>
        <v>0</v>
      </c>
      <c r="S96" s="110"/>
      <c r="T96" s="117">
        <v>9295</v>
      </c>
      <c r="U96" s="118"/>
      <c r="V96" s="111">
        <f t="shared" si="80"/>
        <v>9295</v>
      </c>
      <c r="W96" s="109">
        <f t="shared" si="81"/>
        <v>0</v>
      </c>
      <c r="X96" s="119"/>
      <c r="AD96" s="121">
        <v>0</v>
      </c>
      <c r="AE96" s="122">
        <v>0</v>
      </c>
      <c r="AF96" s="123">
        <v>0</v>
      </c>
      <c r="AG96" s="124">
        <v>0</v>
      </c>
    </row>
    <row r="97" spans="1:33" s="120" customFormat="1" ht="15" customHeight="1" x14ac:dyDescent="0.25">
      <c r="A97" s="104"/>
      <c r="B97" s="105" t="s">
        <v>61</v>
      </c>
      <c r="C97" s="23"/>
      <c r="D97" s="106" t="s">
        <v>22</v>
      </c>
      <c r="E97" s="107">
        <v>2318.5500000000002</v>
      </c>
      <c r="F97" s="108"/>
      <c r="G97" s="108"/>
      <c r="H97" s="109">
        <f t="shared" si="73"/>
        <v>2318.5500000000002</v>
      </c>
      <c r="I97" s="110"/>
      <c r="J97" s="111">
        <f t="shared" si="74"/>
        <v>0</v>
      </c>
      <c r="K97" s="112">
        <f>'BETON Qte'!K97</f>
        <v>0</v>
      </c>
      <c r="L97" s="108">
        <f t="shared" si="75"/>
        <v>0</v>
      </c>
      <c r="M97" s="109">
        <f t="shared" si="76"/>
        <v>0</v>
      </c>
      <c r="N97" s="110"/>
      <c r="O97" s="113">
        <f t="shared" si="77"/>
        <v>0</v>
      </c>
      <c r="P97" s="114">
        <f t="shared" si="78"/>
        <v>0</v>
      </c>
      <c r="Q97" s="115"/>
      <c r="R97" s="116">
        <f t="shared" si="79"/>
        <v>0</v>
      </c>
      <c r="S97" s="110"/>
      <c r="T97" s="117">
        <v>2318.5500000000002</v>
      </c>
      <c r="U97" s="118"/>
      <c r="V97" s="111">
        <f t="shared" si="80"/>
        <v>2318.5500000000002</v>
      </c>
      <c r="W97" s="109">
        <f t="shared" si="81"/>
        <v>0</v>
      </c>
      <c r="X97" s="119"/>
      <c r="AD97" s="121">
        <v>0</v>
      </c>
      <c r="AE97" s="122">
        <v>0</v>
      </c>
      <c r="AF97" s="123">
        <v>0</v>
      </c>
      <c r="AG97" s="124">
        <v>0</v>
      </c>
    </row>
    <row r="98" spans="1:33" s="120" customFormat="1" ht="15" customHeight="1" x14ac:dyDescent="0.25">
      <c r="A98" s="104"/>
      <c r="B98" s="105" t="s">
        <v>62</v>
      </c>
      <c r="C98" s="23"/>
      <c r="D98" s="106" t="s">
        <v>22</v>
      </c>
      <c r="E98" s="107">
        <v>1417</v>
      </c>
      <c r="F98" s="108"/>
      <c r="G98" s="108"/>
      <c r="H98" s="109">
        <f t="shared" si="73"/>
        <v>1417</v>
      </c>
      <c r="I98" s="110"/>
      <c r="J98" s="111">
        <f t="shared" si="74"/>
        <v>0</v>
      </c>
      <c r="K98" s="112">
        <f>'BETON Qte'!K98</f>
        <v>0</v>
      </c>
      <c r="L98" s="108">
        <f t="shared" si="75"/>
        <v>0</v>
      </c>
      <c r="M98" s="109">
        <f t="shared" si="76"/>
        <v>0</v>
      </c>
      <c r="N98" s="110"/>
      <c r="O98" s="113">
        <f t="shared" si="77"/>
        <v>0</v>
      </c>
      <c r="P98" s="114">
        <f t="shared" si="78"/>
        <v>0</v>
      </c>
      <c r="Q98" s="115"/>
      <c r="R98" s="116">
        <f t="shared" si="79"/>
        <v>0</v>
      </c>
      <c r="S98" s="110"/>
      <c r="T98" s="117">
        <v>1417</v>
      </c>
      <c r="U98" s="118"/>
      <c r="V98" s="111">
        <f t="shared" si="80"/>
        <v>1417</v>
      </c>
      <c r="W98" s="109">
        <f t="shared" si="81"/>
        <v>0</v>
      </c>
      <c r="X98" s="119"/>
      <c r="AD98" s="121">
        <v>0</v>
      </c>
      <c r="AE98" s="122">
        <v>0</v>
      </c>
      <c r="AF98" s="123">
        <v>0</v>
      </c>
      <c r="AG98" s="124">
        <v>0</v>
      </c>
    </row>
    <row r="99" spans="1:33" s="120" customFormat="1" ht="15" customHeight="1" x14ac:dyDescent="0.25">
      <c r="A99" s="104"/>
      <c r="B99" s="105" t="s">
        <v>63</v>
      </c>
      <c r="C99" s="23"/>
      <c r="D99" s="106" t="s">
        <v>22</v>
      </c>
      <c r="E99" s="107">
        <v>104</v>
      </c>
      <c r="F99" s="108"/>
      <c r="G99" s="108"/>
      <c r="H99" s="109">
        <f t="shared" si="73"/>
        <v>104</v>
      </c>
      <c r="I99" s="110"/>
      <c r="J99" s="111">
        <f t="shared" si="74"/>
        <v>0</v>
      </c>
      <c r="K99" s="112">
        <f>'BETON Qte'!K99</f>
        <v>0</v>
      </c>
      <c r="L99" s="108">
        <f t="shared" si="75"/>
        <v>0</v>
      </c>
      <c r="M99" s="109">
        <f t="shared" si="76"/>
        <v>0</v>
      </c>
      <c r="N99" s="110"/>
      <c r="O99" s="113">
        <f t="shared" si="77"/>
        <v>0</v>
      </c>
      <c r="P99" s="114">
        <f t="shared" si="78"/>
        <v>0</v>
      </c>
      <c r="Q99" s="115"/>
      <c r="R99" s="116">
        <f t="shared" si="79"/>
        <v>0</v>
      </c>
      <c r="S99" s="110"/>
      <c r="T99" s="117">
        <v>104</v>
      </c>
      <c r="U99" s="118"/>
      <c r="V99" s="111">
        <f t="shared" si="80"/>
        <v>104</v>
      </c>
      <c r="W99" s="109">
        <f t="shared" si="81"/>
        <v>0</v>
      </c>
      <c r="X99" s="119"/>
      <c r="AD99" s="121">
        <v>0</v>
      </c>
      <c r="AE99" s="122">
        <v>0</v>
      </c>
      <c r="AF99" s="123">
        <v>0</v>
      </c>
      <c r="AG99" s="124">
        <v>0</v>
      </c>
    </row>
    <row r="100" spans="1:33" s="120" customFormat="1" ht="15" customHeight="1" x14ac:dyDescent="0.25">
      <c r="A100" s="104"/>
      <c r="B100" s="105" t="s">
        <v>64</v>
      </c>
      <c r="C100" s="23"/>
      <c r="D100" s="106" t="s">
        <v>22</v>
      </c>
      <c r="E100" s="107">
        <v>2293.1999999999998</v>
      </c>
      <c r="F100" s="108"/>
      <c r="G100" s="108"/>
      <c r="H100" s="109">
        <f t="shared" si="73"/>
        <v>2293.1999999999998</v>
      </c>
      <c r="I100" s="110"/>
      <c r="J100" s="111">
        <f t="shared" si="74"/>
        <v>0</v>
      </c>
      <c r="K100" s="112">
        <f>'BETON Qte'!K100</f>
        <v>0</v>
      </c>
      <c r="L100" s="108">
        <f t="shared" si="75"/>
        <v>0</v>
      </c>
      <c r="M100" s="109">
        <f t="shared" si="76"/>
        <v>0</v>
      </c>
      <c r="N100" s="110"/>
      <c r="O100" s="113">
        <f t="shared" si="77"/>
        <v>0</v>
      </c>
      <c r="P100" s="114">
        <f t="shared" si="78"/>
        <v>0</v>
      </c>
      <c r="Q100" s="115"/>
      <c r="R100" s="116">
        <f t="shared" si="79"/>
        <v>0</v>
      </c>
      <c r="S100" s="110"/>
      <c r="T100" s="117">
        <v>2293.1999999999998</v>
      </c>
      <c r="U100" s="118"/>
      <c r="V100" s="111">
        <f t="shared" si="80"/>
        <v>2293.1999999999998</v>
      </c>
      <c r="W100" s="109">
        <f t="shared" si="81"/>
        <v>0</v>
      </c>
      <c r="X100" s="119"/>
      <c r="AD100" s="121">
        <v>0</v>
      </c>
      <c r="AE100" s="122">
        <v>0</v>
      </c>
      <c r="AF100" s="123">
        <v>0</v>
      </c>
      <c r="AG100" s="124">
        <v>0</v>
      </c>
    </row>
    <row r="101" spans="1:33" s="120" customFormat="1" ht="15" customHeight="1" x14ac:dyDescent="0.25">
      <c r="A101" s="104"/>
      <c r="B101" s="105" t="s">
        <v>65</v>
      </c>
      <c r="C101" s="23"/>
      <c r="D101" s="106" t="s">
        <v>22</v>
      </c>
      <c r="E101" s="107">
        <v>811.19999999999993</v>
      </c>
      <c r="F101" s="108"/>
      <c r="G101" s="108"/>
      <c r="H101" s="109">
        <f t="shared" si="73"/>
        <v>811.19999999999993</v>
      </c>
      <c r="I101" s="110"/>
      <c r="J101" s="111">
        <f t="shared" si="74"/>
        <v>0</v>
      </c>
      <c r="K101" s="112">
        <f>'BETON Qte'!K101</f>
        <v>0</v>
      </c>
      <c r="L101" s="108">
        <f t="shared" si="75"/>
        <v>0</v>
      </c>
      <c r="M101" s="109">
        <f t="shared" si="76"/>
        <v>0</v>
      </c>
      <c r="N101" s="110"/>
      <c r="O101" s="113">
        <f t="shared" si="77"/>
        <v>0</v>
      </c>
      <c r="P101" s="114">
        <f t="shared" si="78"/>
        <v>0</v>
      </c>
      <c r="Q101" s="115"/>
      <c r="R101" s="116">
        <f t="shared" si="79"/>
        <v>0</v>
      </c>
      <c r="S101" s="110"/>
      <c r="T101" s="117">
        <v>811.19999999999993</v>
      </c>
      <c r="U101" s="118"/>
      <c r="V101" s="111">
        <f t="shared" si="80"/>
        <v>811.19999999999993</v>
      </c>
      <c r="W101" s="109">
        <f t="shared" si="81"/>
        <v>0</v>
      </c>
      <c r="X101" s="119"/>
      <c r="AD101" s="121">
        <v>0</v>
      </c>
      <c r="AE101" s="122">
        <v>0</v>
      </c>
      <c r="AF101" s="123">
        <v>0</v>
      </c>
      <c r="AG101" s="124">
        <v>0</v>
      </c>
    </row>
    <row r="102" spans="1:33" s="120" customFormat="1" ht="15" customHeight="1" x14ac:dyDescent="0.25">
      <c r="A102" s="104"/>
      <c r="B102" s="105" t="s">
        <v>66</v>
      </c>
      <c r="C102" s="23"/>
      <c r="D102" s="106" t="s">
        <v>22</v>
      </c>
      <c r="E102" s="107">
        <v>393.90000000000003</v>
      </c>
      <c r="F102" s="108"/>
      <c r="G102" s="108"/>
      <c r="H102" s="109">
        <f t="shared" si="73"/>
        <v>393.90000000000003</v>
      </c>
      <c r="I102" s="110"/>
      <c r="J102" s="111">
        <f t="shared" si="74"/>
        <v>0</v>
      </c>
      <c r="K102" s="112">
        <f>'BETON Qte'!K102</f>
        <v>0</v>
      </c>
      <c r="L102" s="108">
        <f t="shared" si="75"/>
        <v>0</v>
      </c>
      <c r="M102" s="109">
        <f t="shared" si="76"/>
        <v>0</v>
      </c>
      <c r="N102" s="110"/>
      <c r="O102" s="113">
        <f t="shared" si="77"/>
        <v>0</v>
      </c>
      <c r="P102" s="114">
        <f t="shared" si="78"/>
        <v>0</v>
      </c>
      <c r="Q102" s="115"/>
      <c r="R102" s="116">
        <f t="shared" si="79"/>
        <v>0</v>
      </c>
      <c r="S102" s="110"/>
      <c r="T102" s="117">
        <v>393.90000000000003</v>
      </c>
      <c r="U102" s="118"/>
      <c r="V102" s="111">
        <f t="shared" si="80"/>
        <v>393.90000000000003</v>
      </c>
      <c r="W102" s="109">
        <f t="shared" si="81"/>
        <v>0</v>
      </c>
      <c r="X102" s="119"/>
      <c r="AD102" s="121">
        <v>0</v>
      </c>
      <c r="AE102" s="122">
        <v>0</v>
      </c>
      <c r="AF102" s="123">
        <v>0</v>
      </c>
      <c r="AG102" s="124">
        <v>0</v>
      </c>
    </row>
    <row r="103" spans="1:33" s="120" customFormat="1" ht="15" customHeight="1" x14ac:dyDescent="0.25">
      <c r="A103" s="104"/>
      <c r="B103" s="105" t="s">
        <v>67</v>
      </c>
      <c r="C103" s="23"/>
      <c r="D103" s="106" t="s">
        <v>22</v>
      </c>
      <c r="E103" s="107">
        <v>100.10000000000001</v>
      </c>
      <c r="F103" s="108"/>
      <c r="G103" s="108"/>
      <c r="H103" s="109">
        <f t="shared" si="73"/>
        <v>100.10000000000001</v>
      </c>
      <c r="I103" s="110"/>
      <c r="J103" s="111">
        <f t="shared" si="74"/>
        <v>0</v>
      </c>
      <c r="K103" s="112">
        <f>'BETON Qte'!K103</f>
        <v>0</v>
      </c>
      <c r="L103" s="108">
        <f t="shared" si="75"/>
        <v>0</v>
      </c>
      <c r="M103" s="109">
        <f t="shared" si="76"/>
        <v>0</v>
      </c>
      <c r="N103" s="110"/>
      <c r="O103" s="113">
        <f t="shared" si="77"/>
        <v>0</v>
      </c>
      <c r="P103" s="114">
        <f t="shared" si="78"/>
        <v>0</v>
      </c>
      <c r="Q103" s="115"/>
      <c r="R103" s="116">
        <f t="shared" si="79"/>
        <v>0</v>
      </c>
      <c r="S103" s="110"/>
      <c r="T103" s="117">
        <v>100.10000000000001</v>
      </c>
      <c r="U103" s="118"/>
      <c r="V103" s="111">
        <f t="shared" si="80"/>
        <v>100.10000000000001</v>
      </c>
      <c r="W103" s="109">
        <f t="shared" si="81"/>
        <v>0</v>
      </c>
      <c r="X103" s="119"/>
      <c r="AD103" s="121">
        <v>0</v>
      </c>
      <c r="AE103" s="122">
        <v>0</v>
      </c>
      <c r="AF103" s="123">
        <v>0</v>
      </c>
      <c r="AG103" s="124">
        <v>0</v>
      </c>
    </row>
    <row r="104" spans="1:33" s="120" customFormat="1" ht="15" customHeight="1" x14ac:dyDescent="0.25">
      <c r="A104" s="104"/>
      <c r="B104" s="105" t="s">
        <v>68</v>
      </c>
      <c r="C104" s="23"/>
      <c r="D104" s="106" t="s">
        <v>22</v>
      </c>
      <c r="E104" s="107">
        <v>1309.8799999999999</v>
      </c>
      <c r="F104" s="108"/>
      <c r="G104" s="108"/>
      <c r="H104" s="109">
        <f t="shared" si="73"/>
        <v>1309.8799999999999</v>
      </c>
      <c r="I104" s="110"/>
      <c r="J104" s="111">
        <f t="shared" si="74"/>
        <v>0</v>
      </c>
      <c r="K104" s="112">
        <f>'BETON Qte'!K104</f>
        <v>0</v>
      </c>
      <c r="L104" s="108">
        <f t="shared" si="75"/>
        <v>0</v>
      </c>
      <c r="M104" s="109">
        <f t="shared" si="76"/>
        <v>0</v>
      </c>
      <c r="N104" s="110"/>
      <c r="O104" s="113">
        <f t="shared" si="77"/>
        <v>0</v>
      </c>
      <c r="P104" s="114">
        <f t="shared" si="78"/>
        <v>0</v>
      </c>
      <c r="Q104" s="115"/>
      <c r="R104" s="116">
        <f t="shared" si="79"/>
        <v>0</v>
      </c>
      <c r="S104" s="110"/>
      <c r="T104" s="117">
        <v>1309.8799999999999</v>
      </c>
      <c r="U104" s="118"/>
      <c r="V104" s="111">
        <f t="shared" si="80"/>
        <v>1309.8799999999999</v>
      </c>
      <c r="W104" s="109">
        <f t="shared" si="81"/>
        <v>0</v>
      </c>
      <c r="X104" s="119"/>
      <c r="AD104" s="121">
        <v>0</v>
      </c>
      <c r="AE104" s="122">
        <v>0</v>
      </c>
      <c r="AF104" s="123">
        <v>0</v>
      </c>
      <c r="AG104" s="124">
        <v>0</v>
      </c>
    </row>
    <row r="105" spans="1:33" s="120" customFormat="1" ht="15" customHeight="1" x14ac:dyDescent="0.25">
      <c r="A105" s="104"/>
      <c r="B105" s="105" t="s">
        <v>69</v>
      </c>
      <c r="C105" s="23"/>
      <c r="D105" s="106" t="s">
        <v>22</v>
      </c>
      <c r="E105" s="107">
        <v>15022.28</v>
      </c>
      <c r="F105" s="108"/>
      <c r="G105" s="108"/>
      <c r="H105" s="109">
        <f t="shared" si="73"/>
        <v>15022.28</v>
      </c>
      <c r="I105" s="110"/>
      <c r="J105" s="111">
        <f t="shared" si="74"/>
        <v>0</v>
      </c>
      <c r="K105" s="112">
        <f>'BETON Qte'!K105</f>
        <v>0</v>
      </c>
      <c r="L105" s="108">
        <f t="shared" si="75"/>
        <v>0</v>
      </c>
      <c r="M105" s="109">
        <f t="shared" si="76"/>
        <v>0</v>
      </c>
      <c r="N105" s="110"/>
      <c r="O105" s="113">
        <f t="shared" si="77"/>
        <v>0</v>
      </c>
      <c r="P105" s="114">
        <f t="shared" si="78"/>
        <v>0</v>
      </c>
      <c r="Q105" s="115"/>
      <c r="R105" s="116">
        <f t="shared" si="79"/>
        <v>0</v>
      </c>
      <c r="S105" s="110"/>
      <c r="T105" s="117">
        <v>15022.28</v>
      </c>
      <c r="U105" s="118"/>
      <c r="V105" s="111">
        <f t="shared" si="80"/>
        <v>15022.28</v>
      </c>
      <c r="W105" s="109">
        <f t="shared" si="81"/>
        <v>0</v>
      </c>
      <c r="X105" s="119"/>
      <c r="AD105" s="121">
        <v>0</v>
      </c>
      <c r="AE105" s="122">
        <v>0</v>
      </c>
      <c r="AF105" s="123">
        <v>0</v>
      </c>
      <c r="AG105" s="124">
        <v>0</v>
      </c>
    </row>
    <row r="106" spans="1:33" s="120" customFormat="1" ht="15" customHeight="1" x14ac:dyDescent="0.25">
      <c r="A106" s="104"/>
      <c r="B106" s="105" t="s">
        <v>70</v>
      </c>
      <c r="C106" s="23"/>
      <c r="D106" s="106" t="s">
        <v>22</v>
      </c>
      <c r="E106" s="107">
        <v>335.40000000000003</v>
      </c>
      <c r="F106" s="108"/>
      <c r="G106" s="108"/>
      <c r="H106" s="109">
        <f t="shared" si="73"/>
        <v>335.40000000000003</v>
      </c>
      <c r="I106" s="110"/>
      <c r="J106" s="111">
        <f t="shared" si="74"/>
        <v>0</v>
      </c>
      <c r="K106" s="112">
        <f>'BETON Qte'!K106</f>
        <v>0</v>
      </c>
      <c r="L106" s="108">
        <f t="shared" si="75"/>
        <v>0</v>
      </c>
      <c r="M106" s="109">
        <f t="shared" si="76"/>
        <v>0</v>
      </c>
      <c r="N106" s="110"/>
      <c r="O106" s="113">
        <f t="shared" si="77"/>
        <v>0</v>
      </c>
      <c r="P106" s="114">
        <f t="shared" si="78"/>
        <v>0</v>
      </c>
      <c r="Q106" s="115"/>
      <c r="R106" s="116">
        <f t="shared" si="79"/>
        <v>0</v>
      </c>
      <c r="S106" s="110"/>
      <c r="T106" s="117">
        <v>335.40000000000003</v>
      </c>
      <c r="U106" s="118"/>
      <c r="V106" s="111">
        <f t="shared" si="80"/>
        <v>335.40000000000003</v>
      </c>
      <c r="W106" s="109">
        <f t="shared" si="81"/>
        <v>0</v>
      </c>
      <c r="X106" s="119"/>
      <c r="AD106" s="121">
        <v>0</v>
      </c>
      <c r="AE106" s="122">
        <v>0</v>
      </c>
      <c r="AF106" s="123">
        <v>0</v>
      </c>
      <c r="AG106" s="124">
        <v>0</v>
      </c>
    </row>
    <row r="107" spans="1:33" s="120" customFormat="1" ht="15" customHeight="1" x14ac:dyDescent="0.25">
      <c r="A107" s="104"/>
      <c r="B107" s="105" t="s">
        <v>71</v>
      </c>
      <c r="C107" s="23"/>
      <c r="D107" s="106" t="s">
        <v>22</v>
      </c>
      <c r="E107" s="107">
        <v>1228.5</v>
      </c>
      <c r="F107" s="108"/>
      <c r="G107" s="108"/>
      <c r="H107" s="109">
        <f t="shared" si="73"/>
        <v>1228.5</v>
      </c>
      <c r="I107" s="110"/>
      <c r="J107" s="111">
        <f t="shared" si="74"/>
        <v>0</v>
      </c>
      <c r="K107" s="112">
        <f>'BETON Qte'!K107</f>
        <v>0</v>
      </c>
      <c r="L107" s="108">
        <f t="shared" si="75"/>
        <v>0</v>
      </c>
      <c r="M107" s="109">
        <f t="shared" si="76"/>
        <v>0</v>
      </c>
      <c r="N107" s="110"/>
      <c r="O107" s="113">
        <f t="shared" si="77"/>
        <v>0</v>
      </c>
      <c r="P107" s="114">
        <f t="shared" si="78"/>
        <v>0</v>
      </c>
      <c r="Q107" s="115"/>
      <c r="R107" s="116">
        <f t="shared" si="79"/>
        <v>0</v>
      </c>
      <c r="S107" s="110"/>
      <c r="T107" s="117">
        <v>1228.5</v>
      </c>
      <c r="U107" s="118"/>
      <c r="V107" s="111">
        <f t="shared" si="80"/>
        <v>1228.5</v>
      </c>
      <c r="W107" s="109">
        <f t="shared" si="81"/>
        <v>0</v>
      </c>
      <c r="X107" s="119"/>
      <c r="AD107" s="121">
        <v>0</v>
      </c>
      <c r="AE107" s="122">
        <v>0</v>
      </c>
      <c r="AF107" s="123">
        <v>0</v>
      </c>
      <c r="AG107" s="124">
        <v>0</v>
      </c>
    </row>
    <row r="108" spans="1:33" s="120" customFormat="1" ht="15" customHeight="1" thickBot="1" x14ac:dyDescent="0.3">
      <c r="A108" s="104"/>
      <c r="B108" s="105" t="s">
        <v>72</v>
      </c>
      <c r="C108" s="23"/>
      <c r="D108" s="106" t="s">
        <v>22</v>
      </c>
      <c r="E108" s="107">
        <v>6.5</v>
      </c>
      <c r="F108" s="108"/>
      <c r="G108" s="108"/>
      <c r="H108" s="109">
        <f t="shared" si="73"/>
        <v>6.5</v>
      </c>
      <c r="I108" s="110"/>
      <c r="J108" s="111">
        <f t="shared" si="74"/>
        <v>0</v>
      </c>
      <c r="K108" s="112">
        <f>'BETON Qte'!K108</f>
        <v>0</v>
      </c>
      <c r="L108" s="108">
        <f t="shared" si="75"/>
        <v>0</v>
      </c>
      <c r="M108" s="109">
        <f t="shared" si="76"/>
        <v>0</v>
      </c>
      <c r="N108" s="110"/>
      <c r="O108" s="113">
        <f t="shared" si="77"/>
        <v>0</v>
      </c>
      <c r="P108" s="114">
        <f t="shared" si="78"/>
        <v>0</v>
      </c>
      <c r="Q108" s="115"/>
      <c r="R108" s="116">
        <f t="shared" si="79"/>
        <v>0</v>
      </c>
      <c r="S108" s="110"/>
      <c r="T108" s="117">
        <v>6.5</v>
      </c>
      <c r="U108" s="118"/>
      <c r="V108" s="111">
        <f t="shared" si="80"/>
        <v>6.5</v>
      </c>
      <c r="W108" s="109">
        <f t="shared" si="81"/>
        <v>0</v>
      </c>
      <c r="X108" s="119"/>
      <c r="AD108" s="121">
        <v>0</v>
      </c>
      <c r="AE108" s="122">
        <v>0</v>
      </c>
      <c r="AF108" s="123">
        <v>0</v>
      </c>
      <c r="AG108" s="124">
        <v>0</v>
      </c>
    </row>
    <row r="109" spans="1:33" s="99" customFormat="1" ht="19.5" customHeight="1" thickBot="1" x14ac:dyDescent="0.3">
      <c r="A109" s="82" t="s">
        <v>88</v>
      </c>
      <c r="B109" s="83" t="s">
        <v>89</v>
      </c>
      <c r="C109" s="84"/>
      <c r="D109" s="85" t="s">
        <v>22</v>
      </c>
      <c r="E109" s="86">
        <f>SUM(E110:E112)</f>
        <v>266884.10232558142</v>
      </c>
      <c r="F109" s="87">
        <f>SUM(F110:F112)</f>
        <v>0</v>
      </c>
      <c r="G109" s="87">
        <f>SUM(G110:G112)</f>
        <v>0</v>
      </c>
      <c r="H109" s="88">
        <f>SUM(H110:H112)</f>
        <v>266884.10232558142</v>
      </c>
      <c r="I109" s="89"/>
      <c r="J109" s="139">
        <f>SUM(J110:J112)</f>
        <v>0</v>
      </c>
      <c r="K109" s="140">
        <f>IFERROR(J109/H109,"")</f>
        <v>0</v>
      </c>
      <c r="L109" s="87">
        <f>SUM(L110:L112)</f>
        <v>0</v>
      </c>
      <c r="M109" s="88">
        <f>SUM(M110:M112)</f>
        <v>0</v>
      </c>
      <c r="N109" s="89"/>
      <c r="O109" s="141">
        <f>SUM(O110:O112)</f>
        <v>0</v>
      </c>
      <c r="P109" s="142">
        <f>IFERROR(O109/H109,"")</f>
        <v>0</v>
      </c>
      <c r="Q109" s="143">
        <f>SUM(Q110:Q112)</f>
        <v>0</v>
      </c>
      <c r="R109" s="144">
        <f>SUM(R110:R112)</f>
        <v>0</v>
      </c>
      <c r="S109" s="89"/>
      <c r="T109" s="145">
        <f>SUM(T110:T112)</f>
        <v>266884.10232558142</v>
      </c>
      <c r="U109" s="89"/>
      <c r="V109" s="139">
        <f>SUM(V110:V112)</f>
        <v>266884.10232558142</v>
      </c>
      <c r="W109" s="88">
        <f>SUM(W110:W112)</f>
        <v>0</v>
      </c>
      <c r="X109" s="76"/>
      <c r="AD109" s="146">
        <v>0</v>
      </c>
      <c r="AE109" s="147">
        <v>0</v>
      </c>
      <c r="AF109" s="148">
        <v>0</v>
      </c>
      <c r="AG109" s="149">
        <v>0</v>
      </c>
    </row>
    <row r="110" spans="1:33" s="120" customFormat="1" ht="15" customHeight="1" x14ac:dyDescent="0.25">
      <c r="A110" s="104"/>
      <c r="B110" s="105" t="s">
        <v>75</v>
      </c>
      <c r="C110" s="23"/>
      <c r="D110" s="106" t="s">
        <v>22</v>
      </c>
      <c r="E110" s="185">
        <v>199674.80000000002</v>
      </c>
      <c r="F110" s="108"/>
      <c r="G110" s="108"/>
      <c r="H110" s="109">
        <f>SUM(E110:G110)</f>
        <v>199674.80000000002</v>
      </c>
      <c r="I110" s="110"/>
      <c r="J110" s="111">
        <f>H110*K110/100</f>
        <v>0</v>
      </c>
      <c r="K110" s="112">
        <f>'BETON Qte'!K110</f>
        <v>0</v>
      </c>
      <c r="L110" s="108">
        <f>Q110+AF110</f>
        <v>0</v>
      </c>
      <c r="M110" s="109">
        <f>J110-L110</f>
        <v>0</v>
      </c>
      <c r="N110" s="110"/>
      <c r="O110" s="113">
        <f>J110-AD110</f>
        <v>0</v>
      </c>
      <c r="P110" s="114">
        <f t="shared" ref="P110:P112" si="82">IFERROR(O110/H110,0)</f>
        <v>0</v>
      </c>
      <c r="Q110" s="115"/>
      <c r="R110" s="116">
        <f>O110-Q110</f>
        <v>0</v>
      </c>
      <c r="S110" s="110"/>
      <c r="T110" s="117">
        <v>199674.80000000002</v>
      </c>
      <c r="U110" s="118"/>
      <c r="V110" s="111">
        <f t="shared" ref="V110:V112" si="83">L110+T110</f>
        <v>199674.80000000002</v>
      </c>
      <c r="W110" s="109">
        <f t="shared" ref="W110:W112" si="84">H110-V110</f>
        <v>0</v>
      </c>
      <c r="X110" s="119"/>
      <c r="AD110" s="121">
        <v>0</v>
      </c>
      <c r="AE110" s="122">
        <v>0</v>
      </c>
      <c r="AF110" s="123">
        <v>0</v>
      </c>
      <c r="AG110" s="124">
        <v>0</v>
      </c>
    </row>
    <row r="111" spans="1:33" s="120" customFormat="1" ht="15" customHeight="1" x14ac:dyDescent="0.25">
      <c r="A111" s="104"/>
      <c r="B111" s="105" t="s">
        <v>75</v>
      </c>
      <c r="C111" s="23"/>
      <c r="D111" s="106" t="s">
        <v>22</v>
      </c>
      <c r="E111" s="185">
        <v>67209.30232558139</v>
      </c>
      <c r="F111" s="108"/>
      <c r="G111" s="108"/>
      <c r="H111" s="109">
        <f t="shared" ref="H111:H112" si="85">SUM(E111:G111)</f>
        <v>67209.30232558139</v>
      </c>
      <c r="I111" s="110"/>
      <c r="J111" s="111">
        <f t="shared" ref="J111:J112" si="86">H111*K111/100</f>
        <v>0</v>
      </c>
      <c r="K111" s="112">
        <f>'BETON Qte'!K111</f>
        <v>0</v>
      </c>
      <c r="L111" s="108">
        <f t="shared" ref="L111:L112" si="87">Q111+AF111</f>
        <v>0</v>
      </c>
      <c r="M111" s="109">
        <f t="shared" ref="M111:M112" si="88">J111-L111</f>
        <v>0</v>
      </c>
      <c r="N111" s="110"/>
      <c r="O111" s="113">
        <f t="shared" ref="O111:O112" si="89">J111-AD111</f>
        <v>0</v>
      </c>
      <c r="P111" s="114">
        <f t="shared" si="82"/>
        <v>0</v>
      </c>
      <c r="Q111" s="115"/>
      <c r="R111" s="116">
        <f t="shared" ref="R111:R112" si="90">O111-Q111</f>
        <v>0</v>
      </c>
      <c r="S111" s="110"/>
      <c r="T111" s="117">
        <v>67209.30232558139</v>
      </c>
      <c r="U111" s="118"/>
      <c r="V111" s="111">
        <f t="shared" si="83"/>
        <v>67209.30232558139</v>
      </c>
      <c r="W111" s="109">
        <f t="shared" si="84"/>
        <v>0</v>
      </c>
      <c r="X111" s="119"/>
      <c r="AD111" s="121">
        <v>0</v>
      </c>
      <c r="AE111" s="122">
        <v>0</v>
      </c>
      <c r="AF111" s="123">
        <v>0</v>
      </c>
      <c r="AG111" s="124">
        <v>0</v>
      </c>
    </row>
    <row r="112" spans="1:33" s="120" customFormat="1" ht="15" customHeight="1" thickBot="1" x14ac:dyDescent="0.3">
      <c r="A112" s="150"/>
      <c r="B112" s="151" t="s">
        <v>76</v>
      </c>
      <c r="C112" s="23"/>
      <c r="D112" s="152" t="s">
        <v>22</v>
      </c>
      <c r="E112" s="186">
        <v>0</v>
      </c>
      <c r="F112" s="154"/>
      <c r="G112" s="154"/>
      <c r="H112" s="155">
        <f t="shared" si="85"/>
        <v>0</v>
      </c>
      <c r="I112" s="110"/>
      <c r="J112" s="156">
        <f t="shared" si="86"/>
        <v>0</v>
      </c>
      <c r="K112" s="157">
        <f>'BETON Qte'!K112</f>
        <v>0</v>
      </c>
      <c r="L112" s="154">
        <f t="shared" si="87"/>
        <v>0</v>
      </c>
      <c r="M112" s="155">
        <f t="shared" si="88"/>
        <v>0</v>
      </c>
      <c r="N112" s="110"/>
      <c r="O112" s="158">
        <f t="shared" si="89"/>
        <v>0</v>
      </c>
      <c r="P112" s="159">
        <f t="shared" si="82"/>
        <v>0</v>
      </c>
      <c r="Q112" s="160"/>
      <c r="R112" s="161">
        <f t="shared" si="90"/>
        <v>0</v>
      </c>
      <c r="S112" s="110"/>
      <c r="T112" s="162">
        <v>0</v>
      </c>
      <c r="U112" s="118"/>
      <c r="V112" s="156">
        <f t="shared" si="83"/>
        <v>0</v>
      </c>
      <c r="W112" s="155">
        <f t="shared" si="84"/>
        <v>0</v>
      </c>
      <c r="X112" s="119"/>
      <c r="AD112" s="163">
        <v>0</v>
      </c>
      <c r="AE112" s="164">
        <v>0</v>
      </c>
      <c r="AF112" s="165">
        <v>0</v>
      </c>
      <c r="AG112" s="166">
        <v>0</v>
      </c>
    </row>
    <row r="113" spans="1:33" x14ac:dyDescent="0.25">
      <c r="E113" s="167"/>
      <c r="F113" s="167"/>
      <c r="G113" s="167"/>
      <c r="H113" s="167"/>
      <c r="I113" s="168"/>
      <c r="J113" s="167"/>
      <c r="K113" s="167"/>
      <c r="L113" s="167"/>
      <c r="M113" s="167"/>
      <c r="N113" s="168"/>
      <c r="O113" s="167"/>
      <c r="P113" s="167"/>
      <c r="Q113" s="167"/>
      <c r="R113" s="167"/>
      <c r="S113" s="168"/>
      <c r="T113" s="167"/>
      <c r="U113" s="169"/>
      <c r="V113" s="167"/>
      <c r="W113" s="167"/>
    </row>
    <row r="114" spans="1:33" x14ac:dyDescent="0.25">
      <c r="E114" s="167"/>
      <c r="F114" s="167"/>
      <c r="G114" s="167"/>
      <c r="H114" s="167"/>
      <c r="I114" s="168"/>
      <c r="J114" s="167"/>
      <c r="K114" s="167"/>
      <c r="L114" s="167"/>
      <c r="M114" s="167"/>
      <c r="N114" s="168"/>
      <c r="O114" s="167"/>
      <c r="P114" s="187"/>
      <c r="Q114" s="167"/>
      <c r="R114" s="167"/>
      <c r="S114" s="168"/>
      <c r="T114" s="167"/>
      <c r="U114" s="169"/>
      <c r="V114" s="167"/>
      <c r="W114" s="167"/>
    </row>
    <row r="115" spans="1:33" x14ac:dyDescent="0.25">
      <c r="E115" s="167"/>
      <c r="F115" s="167"/>
      <c r="G115" s="167"/>
      <c r="H115" s="167"/>
      <c r="I115" s="168"/>
      <c r="J115" s="167"/>
      <c r="K115" s="167"/>
      <c r="L115" s="167"/>
      <c r="M115" s="167"/>
      <c r="N115" s="168"/>
      <c r="O115" s="167"/>
      <c r="P115" s="167"/>
      <c r="Q115" s="167"/>
      <c r="R115" s="167"/>
      <c r="S115" s="168"/>
      <c r="T115" s="167"/>
      <c r="U115" s="169"/>
      <c r="V115" s="167"/>
      <c r="W115" s="167"/>
    </row>
    <row r="116" spans="1:33" x14ac:dyDescent="0.25">
      <c r="E116" s="167"/>
      <c r="F116" s="167"/>
      <c r="G116" s="167"/>
      <c r="H116" s="167"/>
      <c r="I116" s="168"/>
      <c r="J116" s="167"/>
      <c r="K116" s="167"/>
      <c r="L116" s="167"/>
      <c r="M116" s="167"/>
      <c r="N116" s="168"/>
      <c r="O116" s="167"/>
      <c r="P116" s="187"/>
      <c r="Q116" s="167"/>
      <c r="R116" s="167"/>
      <c r="S116" s="168"/>
      <c r="T116" s="167"/>
      <c r="U116" s="169"/>
      <c r="V116" s="167"/>
      <c r="W116" s="167"/>
    </row>
    <row r="117" spans="1:33" x14ac:dyDescent="0.25">
      <c r="E117" s="167"/>
      <c r="F117" s="167"/>
      <c r="G117" s="167"/>
      <c r="H117" s="167"/>
      <c r="I117" s="168"/>
      <c r="J117" s="167"/>
      <c r="K117" s="167"/>
      <c r="L117" s="167"/>
      <c r="M117" s="167"/>
      <c r="N117" s="168"/>
      <c r="O117" s="167"/>
      <c r="P117" s="167"/>
      <c r="Q117" s="167"/>
      <c r="R117" s="167"/>
      <c r="S117" s="168"/>
      <c r="T117" s="167"/>
      <c r="U117" s="169"/>
      <c r="V117" s="167"/>
      <c r="W117" s="167"/>
    </row>
    <row r="118" spans="1:33" ht="13.5" thickBot="1" x14ac:dyDescent="0.3">
      <c r="E118" s="167"/>
      <c r="F118" s="167"/>
      <c r="G118" s="167"/>
      <c r="H118" s="167"/>
      <c r="I118" s="168"/>
      <c r="J118" s="167"/>
      <c r="K118" s="167"/>
      <c r="L118" s="167"/>
      <c r="M118" s="167"/>
      <c r="N118" s="168"/>
      <c r="O118" s="167"/>
      <c r="P118" s="167"/>
      <c r="Q118" s="167"/>
      <c r="R118" s="167"/>
      <c r="S118" s="168"/>
      <c r="T118" s="167"/>
      <c r="U118" s="169"/>
      <c r="V118" s="167"/>
      <c r="W118" s="167"/>
    </row>
    <row r="119" spans="1:33" s="77" customFormat="1" ht="19.5" customHeight="1" thickBot="1" x14ac:dyDescent="0.3">
      <c r="A119" s="188" t="s">
        <v>9</v>
      </c>
      <c r="B119" s="57" t="s">
        <v>90</v>
      </c>
      <c r="C119" s="58"/>
      <c r="D119" s="59" t="s">
        <v>22</v>
      </c>
      <c r="E119" s="189">
        <f>SUM(E120:E154)</f>
        <v>249174.90000000008</v>
      </c>
      <c r="F119" s="190">
        <f>SUM(F120:F154)</f>
        <v>0</v>
      </c>
      <c r="G119" s="190">
        <f>SUM(G120:G154)</f>
        <v>0</v>
      </c>
      <c r="H119" s="191">
        <f>SUM(H120:H154)</f>
        <v>249174.90000000008</v>
      </c>
      <c r="I119" s="63"/>
      <c r="J119" s="192">
        <f>SUM(J120:J154)</f>
        <v>249174.90000000008</v>
      </c>
      <c r="K119" s="193">
        <f>IFERROR(J119/H119,"")</f>
        <v>1</v>
      </c>
      <c r="L119" s="194">
        <f t="shared" ref="L119:M119" si="91">SUM(L120:L154)</f>
        <v>15600</v>
      </c>
      <c r="M119" s="67">
        <f t="shared" si="91"/>
        <v>233574.90000000008</v>
      </c>
      <c r="N119" s="63"/>
      <c r="O119" s="174">
        <f>SUM(O120:O154)</f>
        <v>0</v>
      </c>
      <c r="P119" s="195">
        <f>IFERROR(O119/H119,"")</f>
        <v>0</v>
      </c>
      <c r="Q119" s="176">
        <f>SUM(Q120:Q154)</f>
        <v>0</v>
      </c>
      <c r="R119" s="196">
        <f>SUM(R120:R154)</f>
        <v>0</v>
      </c>
      <c r="S119" s="63"/>
      <c r="T119" s="178">
        <f>SUM(T120:T154)</f>
        <v>0</v>
      </c>
      <c r="U119" s="73"/>
      <c r="V119" s="179">
        <f>SUM(V120:V154)</f>
        <v>0</v>
      </c>
      <c r="W119" s="62">
        <f>SUM(W120:W154)</f>
        <v>0</v>
      </c>
      <c r="X119" s="76"/>
      <c r="AD119" s="180">
        <v>249174.90000000008</v>
      </c>
      <c r="AE119" s="181">
        <v>1</v>
      </c>
      <c r="AF119" s="182">
        <v>15600</v>
      </c>
      <c r="AG119" s="183">
        <v>233574.90000000008</v>
      </c>
    </row>
    <row r="120" spans="1:33" s="120" customFormat="1" ht="15" customHeight="1" x14ac:dyDescent="0.25">
      <c r="A120" s="104" t="s">
        <v>91</v>
      </c>
      <c r="B120" s="105" t="s">
        <v>92</v>
      </c>
      <c r="C120" s="23"/>
      <c r="D120" s="106" t="s">
        <v>22</v>
      </c>
      <c r="E120" s="111">
        <v>3510</v>
      </c>
      <c r="F120" s="108"/>
      <c r="G120" s="108"/>
      <c r="H120" s="109">
        <f t="shared" ref="H120:H150" si="92">SUM(E120:G120)</f>
        <v>3510</v>
      </c>
      <c r="I120" s="110"/>
      <c r="J120" s="197">
        <f t="shared" ref="J120:J154" si="93">H120*K120/100</f>
        <v>3510</v>
      </c>
      <c r="K120" s="198">
        <v>100</v>
      </c>
      <c r="L120" s="108">
        <f t="shared" ref="L120:L154" si="94">Q120+AF120</f>
        <v>0</v>
      </c>
      <c r="M120" s="199">
        <f t="shared" ref="M120:M154" si="95">J120-L120</f>
        <v>3510</v>
      </c>
      <c r="N120" s="125"/>
      <c r="O120" s="113">
        <f t="shared" ref="O120:O154" si="96">J120-AD120</f>
        <v>0</v>
      </c>
      <c r="P120" s="200">
        <f t="shared" ref="P120:P154" si="97">IFERROR(O120/H120,"")</f>
        <v>0</v>
      </c>
      <c r="Q120" s="201"/>
      <c r="R120" s="126">
        <f t="shared" ref="R120:R154" si="98">O120-Q120</f>
        <v>0</v>
      </c>
      <c r="S120" s="110"/>
      <c r="T120" s="202"/>
      <c r="U120" s="118"/>
      <c r="V120" s="111"/>
      <c r="W120" s="109"/>
      <c r="X120" s="119"/>
      <c r="AD120" s="121">
        <v>3510</v>
      </c>
      <c r="AE120" s="203">
        <v>100</v>
      </c>
      <c r="AF120" s="123">
        <v>0</v>
      </c>
      <c r="AG120" s="124">
        <v>3510</v>
      </c>
    </row>
    <row r="121" spans="1:33" s="120" customFormat="1" ht="15" customHeight="1" x14ac:dyDescent="0.25">
      <c r="A121" s="104" t="s">
        <v>93</v>
      </c>
      <c r="B121" s="105" t="s">
        <v>94</v>
      </c>
      <c r="C121" s="23"/>
      <c r="D121" s="106" t="s">
        <v>22</v>
      </c>
      <c r="E121" s="111">
        <v>3510</v>
      </c>
      <c r="F121" s="108"/>
      <c r="G121" s="108"/>
      <c r="H121" s="109">
        <f t="shared" si="92"/>
        <v>3510</v>
      </c>
      <c r="I121" s="110"/>
      <c r="J121" s="204">
        <f t="shared" si="93"/>
        <v>3510</v>
      </c>
      <c r="K121" s="198">
        <v>100</v>
      </c>
      <c r="L121" s="108">
        <f t="shared" si="94"/>
        <v>0</v>
      </c>
      <c r="M121" s="199">
        <f t="shared" si="95"/>
        <v>3510</v>
      </c>
      <c r="N121" s="125"/>
      <c r="O121" s="113">
        <f t="shared" si="96"/>
        <v>0</v>
      </c>
      <c r="P121" s="200">
        <f t="shared" si="97"/>
        <v>0</v>
      </c>
      <c r="Q121" s="205"/>
      <c r="R121" s="126">
        <f t="shared" si="98"/>
        <v>0</v>
      </c>
      <c r="S121" s="110"/>
      <c r="T121" s="202"/>
      <c r="U121" s="118"/>
      <c r="V121" s="111"/>
      <c r="W121" s="109"/>
      <c r="X121" s="119"/>
      <c r="AD121" s="121">
        <v>3510</v>
      </c>
      <c r="AE121" s="203">
        <v>100</v>
      </c>
      <c r="AF121" s="123">
        <v>0</v>
      </c>
      <c r="AG121" s="124">
        <v>3510</v>
      </c>
    </row>
    <row r="122" spans="1:33" s="120" customFormat="1" ht="15" customHeight="1" x14ac:dyDescent="0.25">
      <c r="A122" s="104" t="s">
        <v>95</v>
      </c>
      <c r="B122" s="105" t="s">
        <v>96</v>
      </c>
      <c r="C122" s="23"/>
      <c r="D122" s="106" t="s">
        <v>22</v>
      </c>
      <c r="E122" s="111">
        <v>1170</v>
      </c>
      <c r="F122" s="108"/>
      <c r="G122" s="108"/>
      <c r="H122" s="109">
        <f t="shared" si="92"/>
        <v>1170</v>
      </c>
      <c r="I122" s="110"/>
      <c r="J122" s="204">
        <f t="shared" si="93"/>
        <v>1170</v>
      </c>
      <c r="K122" s="198">
        <v>100</v>
      </c>
      <c r="L122" s="108">
        <f t="shared" si="94"/>
        <v>0</v>
      </c>
      <c r="M122" s="199">
        <f t="shared" si="95"/>
        <v>1170</v>
      </c>
      <c r="N122" s="125"/>
      <c r="O122" s="113">
        <f t="shared" si="96"/>
        <v>0</v>
      </c>
      <c r="P122" s="200">
        <f t="shared" si="97"/>
        <v>0</v>
      </c>
      <c r="Q122" s="205"/>
      <c r="R122" s="126">
        <f t="shared" si="98"/>
        <v>0</v>
      </c>
      <c r="S122" s="110"/>
      <c r="T122" s="202"/>
      <c r="U122" s="118"/>
      <c r="V122" s="111"/>
      <c r="W122" s="109"/>
      <c r="X122" s="119"/>
      <c r="AD122" s="121">
        <v>1170</v>
      </c>
      <c r="AE122" s="203">
        <v>100</v>
      </c>
      <c r="AF122" s="123">
        <v>0</v>
      </c>
      <c r="AG122" s="124">
        <v>1170</v>
      </c>
    </row>
    <row r="123" spans="1:33" s="120" customFormat="1" ht="15" customHeight="1" x14ac:dyDescent="0.25">
      <c r="A123" s="104" t="s">
        <v>97</v>
      </c>
      <c r="B123" s="105" t="s">
        <v>98</v>
      </c>
      <c r="C123" s="23"/>
      <c r="D123" s="106" t="s">
        <v>22</v>
      </c>
      <c r="E123" s="111">
        <v>3510</v>
      </c>
      <c r="F123" s="108"/>
      <c r="G123" s="108"/>
      <c r="H123" s="109">
        <f t="shared" si="92"/>
        <v>3510</v>
      </c>
      <c r="I123" s="110"/>
      <c r="J123" s="204">
        <f t="shared" si="93"/>
        <v>3510</v>
      </c>
      <c r="K123" s="198">
        <v>100</v>
      </c>
      <c r="L123" s="108">
        <f t="shared" si="94"/>
        <v>0</v>
      </c>
      <c r="M123" s="199">
        <f t="shared" si="95"/>
        <v>3510</v>
      </c>
      <c r="N123" s="125"/>
      <c r="O123" s="113">
        <f t="shared" si="96"/>
        <v>0</v>
      </c>
      <c r="P123" s="200">
        <f t="shared" si="97"/>
        <v>0</v>
      </c>
      <c r="Q123" s="205"/>
      <c r="R123" s="126">
        <f t="shared" si="98"/>
        <v>0</v>
      </c>
      <c r="S123" s="110"/>
      <c r="T123" s="202"/>
      <c r="U123" s="118"/>
      <c r="V123" s="111"/>
      <c r="W123" s="109"/>
      <c r="X123" s="119"/>
      <c r="AD123" s="121">
        <v>3510</v>
      </c>
      <c r="AE123" s="203">
        <v>100</v>
      </c>
      <c r="AF123" s="123">
        <v>0</v>
      </c>
      <c r="AG123" s="124">
        <v>3510</v>
      </c>
    </row>
    <row r="124" spans="1:33" s="120" customFormat="1" ht="15" customHeight="1" x14ac:dyDescent="0.25">
      <c r="A124" s="104" t="s">
        <v>99</v>
      </c>
      <c r="B124" s="105" t="s">
        <v>100</v>
      </c>
      <c r="C124" s="23"/>
      <c r="D124" s="106" t="s">
        <v>22</v>
      </c>
      <c r="E124" s="111">
        <v>3510</v>
      </c>
      <c r="F124" s="108"/>
      <c r="G124" s="108"/>
      <c r="H124" s="109">
        <f t="shared" si="92"/>
        <v>3510</v>
      </c>
      <c r="I124" s="110"/>
      <c r="J124" s="204">
        <f t="shared" si="93"/>
        <v>3510</v>
      </c>
      <c r="K124" s="198">
        <v>100</v>
      </c>
      <c r="L124" s="108">
        <f t="shared" si="94"/>
        <v>0</v>
      </c>
      <c r="M124" s="199">
        <f t="shared" si="95"/>
        <v>3510</v>
      </c>
      <c r="N124" s="125"/>
      <c r="O124" s="113">
        <f t="shared" si="96"/>
        <v>0</v>
      </c>
      <c r="P124" s="200">
        <f t="shared" si="97"/>
        <v>0</v>
      </c>
      <c r="Q124" s="205"/>
      <c r="R124" s="126">
        <f t="shared" si="98"/>
        <v>0</v>
      </c>
      <c r="S124" s="110"/>
      <c r="T124" s="202"/>
      <c r="U124" s="118"/>
      <c r="V124" s="111"/>
      <c r="W124" s="109"/>
      <c r="X124" s="119"/>
      <c r="AD124" s="121">
        <v>3510</v>
      </c>
      <c r="AE124" s="203">
        <v>100</v>
      </c>
      <c r="AF124" s="123">
        <v>0</v>
      </c>
      <c r="AG124" s="124">
        <v>3510</v>
      </c>
    </row>
    <row r="125" spans="1:33" s="120" customFormat="1" ht="15" customHeight="1" x14ac:dyDescent="0.25">
      <c r="A125" s="104" t="s">
        <v>101</v>
      </c>
      <c r="B125" s="105" t="s">
        <v>102</v>
      </c>
      <c r="C125" s="23"/>
      <c r="D125" s="106" t="s">
        <v>22</v>
      </c>
      <c r="E125" s="111">
        <v>3744</v>
      </c>
      <c r="F125" s="108"/>
      <c r="G125" s="108"/>
      <c r="H125" s="109">
        <f t="shared" si="92"/>
        <v>3744</v>
      </c>
      <c r="I125" s="110"/>
      <c r="J125" s="204">
        <f t="shared" si="93"/>
        <v>3744</v>
      </c>
      <c r="K125" s="198">
        <v>100</v>
      </c>
      <c r="L125" s="108">
        <f t="shared" si="94"/>
        <v>0</v>
      </c>
      <c r="M125" s="199">
        <f t="shared" si="95"/>
        <v>3744</v>
      </c>
      <c r="N125" s="125"/>
      <c r="O125" s="113">
        <f t="shared" si="96"/>
        <v>0</v>
      </c>
      <c r="P125" s="200">
        <f t="shared" si="97"/>
        <v>0</v>
      </c>
      <c r="Q125" s="205"/>
      <c r="R125" s="126">
        <f t="shared" si="98"/>
        <v>0</v>
      </c>
      <c r="S125" s="110"/>
      <c r="T125" s="202"/>
      <c r="U125" s="118"/>
      <c r="V125" s="111"/>
      <c r="W125" s="109"/>
      <c r="X125" s="119"/>
      <c r="AD125" s="121">
        <v>3744</v>
      </c>
      <c r="AE125" s="203">
        <v>100</v>
      </c>
      <c r="AF125" s="123">
        <v>0</v>
      </c>
      <c r="AG125" s="124">
        <v>3744</v>
      </c>
    </row>
    <row r="126" spans="1:33" s="120" customFormat="1" ht="15" customHeight="1" x14ac:dyDescent="0.25">
      <c r="A126" s="104" t="s">
        <v>103</v>
      </c>
      <c r="B126" s="105" t="s">
        <v>104</v>
      </c>
      <c r="C126" s="23"/>
      <c r="D126" s="106" t="s">
        <v>22</v>
      </c>
      <c r="E126" s="111">
        <v>936</v>
      </c>
      <c r="F126" s="108"/>
      <c r="G126" s="108"/>
      <c r="H126" s="109">
        <f t="shared" si="92"/>
        <v>936</v>
      </c>
      <c r="I126" s="110"/>
      <c r="J126" s="204">
        <f t="shared" si="93"/>
        <v>936</v>
      </c>
      <c r="K126" s="198">
        <v>100</v>
      </c>
      <c r="L126" s="108">
        <f t="shared" si="94"/>
        <v>721</v>
      </c>
      <c r="M126" s="199">
        <f t="shared" si="95"/>
        <v>215</v>
      </c>
      <c r="N126" s="125"/>
      <c r="O126" s="113">
        <f t="shared" si="96"/>
        <v>0</v>
      </c>
      <c r="P126" s="200">
        <f t="shared" si="97"/>
        <v>0</v>
      </c>
      <c r="Q126" s="205"/>
      <c r="R126" s="126">
        <f t="shared" si="98"/>
        <v>0</v>
      </c>
      <c r="S126" s="110"/>
      <c r="T126" s="202"/>
      <c r="U126" s="118"/>
      <c r="V126" s="111"/>
      <c r="W126" s="109"/>
      <c r="X126" s="119"/>
      <c r="AD126" s="121">
        <v>936</v>
      </c>
      <c r="AE126" s="203">
        <v>100</v>
      </c>
      <c r="AF126" s="123">
        <v>721</v>
      </c>
      <c r="AG126" s="124">
        <v>215</v>
      </c>
    </row>
    <row r="127" spans="1:33" s="120" customFormat="1" ht="15" customHeight="1" x14ac:dyDescent="0.25">
      <c r="A127" s="104" t="s">
        <v>105</v>
      </c>
      <c r="B127" s="105" t="s">
        <v>106</v>
      </c>
      <c r="C127" s="23"/>
      <c r="D127" s="106" t="s">
        <v>22</v>
      </c>
      <c r="E127" s="111">
        <v>15912</v>
      </c>
      <c r="F127" s="108"/>
      <c r="G127" s="108"/>
      <c r="H127" s="109">
        <f t="shared" si="92"/>
        <v>15912</v>
      </c>
      <c r="I127" s="110"/>
      <c r="J127" s="204">
        <f t="shared" si="93"/>
        <v>15912</v>
      </c>
      <c r="K127" s="198">
        <v>100</v>
      </c>
      <c r="L127" s="108">
        <f t="shared" si="94"/>
        <v>126</v>
      </c>
      <c r="M127" s="199">
        <f t="shared" si="95"/>
        <v>15786</v>
      </c>
      <c r="N127" s="125"/>
      <c r="O127" s="113">
        <f t="shared" si="96"/>
        <v>0</v>
      </c>
      <c r="P127" s="200">
        <f t="shared" si="97"/>
        <v>0</v>
      </c>
      <c r="Q127" s="205"/>
      <c r="R127" s="126">
        <f t="shared" si="98"/>
        <v>0</v>
      </c>
      <c r="S127" s="110"/>
      <c r="T127" s="202"/>
      <c r="U127" s="118"/>
      <c r="V127" s="111"/>
      <c r="W127" s="109"/>
      <c r="X127" s="119"/>
      <c r="AD127" s="121">
        <v>15912</v>
      </c>
      <c r="AE127" s="203">
        <v>100</v>
      </c>
      <c r="AF127" s="123">
        <v>126</v>
      </c>
      <c r="AG127" s="124">
        <v>15786</v>
      </c>
    </row>
    <row r="128" spans="1:33" s="120" customFormat="1" ht="15" customHeight="1" x14ac:dyDescent="0.25">
      <c r="A128" s="104" t="s">
        <v>107</v>
      </c>
      <c r="B128" s="105" t="s">
        <v>108</v>
      </c>
      <c r="C128" s="23"/>
      <c r="D128" s="106" t="s">
        <v>22</v>
      </c>
      <c r="E128" s="111">
        <v>14040</v>
      </c>
      <c r="F128" s="108"/>
      <c r="G128" s="108"/>
      <c r="H128" s="109">
        <f t="shared" si="92"/>
        <v>14040</v>
      </c>
      <c r="I128" s="110"/>
      <c r="J128" s="204">
        <f t="shared" si="93"/>
        <v>14040</v>
      </c>
      <c r="K128" s="198">
        <v>100</v>
      </c>
      <c r="L128" s="108">
        <f t="shared" si="94"/>
        <v>1469</v>
      </c>
      <c r="M128" s="199">
        <f t="shared" si="95"/>
        <v>12571</v>
      </c>
      <c r="N128" s="125"/>
      <c r="O128" s="113">
        <f t="shared" si="96"/>
        <v>0</v>
      </c>
      <c r="P128" s="200">
        <f t="shared" si="97"/>
        <v>0</v>
      </c>
      <c r="Q128" s="205"/>
      <c r="R128" s="126">
        <f t="shared" si="98"/>
        <v>0</v>
      </c>
      <c r="S128" s="110"/>
      <c r="T128" s="202"/>
      <c r="U128" s="118"/>
      <c r="V128" s="111"/>
      <c r="W128" s="109"/>
      <c r="X128" s="119"/>
      <c r="AD128" s="121">
        <v>14040</v>
      </c>
      <c r="AE128" s="203">
        <v>100</v>
      </c>
      <c r="AF128" s="123">
        <v>1469</v>
      </c>
      <c r="AG128" s="124">
        <v>12571</v>
      </c>
    </row>
    <row r="129" spans="1:33" s="120" customFormat="1" ht="15" customHeight="1" x14ac:dyDescent="0.25">
      <c r="A129" s="104" t="s">
        <v>109</v>
      </c>
      <c r="B129" s="105" t="s">
        <v>110</v>
      </c>
      <c r="C129" s="23"/>
      <c r="D129" s="106" t="s">
        <v>22</v>
      </c>
      <c r="E129" s="111">
        <v>43290</v>
      </c>
      <c r="F129" s="108"/>
      <c r="G129" s="108"/>
      <c r="H129" s="109">
        <f t="shared" si="92"/>
        <v>43290</v>
      </c>
      <c r="I129" s="110"/>
      <c r="J129" s="204">
        <f t="shared" si="93"/>
        <v>43290</v>
      </c>
      <c r="K129" s="198">
        <v>100</v>
      </c>
      <c r="L129" s="108">
        <f t="shared" si="94"/>
        <v>0</v>
      </c>
      <c r="M129" s="199">
        <f t="shared" si="95"/>
        <v>43290</v>
      </c>
      <c r="N129" s="125"/>
      <c r="O129" s="113">
        <f t="shared" si="96"/>
        <v>0</v>
      </c>
      <c r="P129" s="200">
        <f t="shared" si="97"/>
        <v>0</v>
      </c>
      <c r="Q129" s="205"/>
      <c r="R129" s="126">
        <f t="shared" si="98"/>
        <v>0</v>
      </c>
      <c r="S129" s="110"/>
      <c r="T129" s="202"/>
      <c r="U129" s="118"/>
      <c r="V129" s="111"/>
      <c r="W129" s="109"/>
      <c r="X129" s="119"/>
      <c r="AD129" s="121">
        <v>43290</v>
      </c>
      <c r="AE129" s="203">
        <v>100</v>
      </c>
      <c r="AF129" s="123">
        <v>0</v>
      </c>
      <c r="AG129" s="124">
        <v>43290</v>
      </c>
    </row>
    <row r="130" spans="1:33" s="120" customFormat="1" ht="15" customHeight="1" x14ac:dyDescent="0.25">
      <c r="A130" s="104" t="s">
        <v>111</v>
      </c>
      <c r="B130" s="105" t="s">
        <v>112</v>
      </c>
      <c r="C130" s="23"/>
      <c r="D130" s="106" t="s">
        <v>22</v>
      </c>
      <c r="E130" s="111">
        <v>58500</v>
      </c>
      <c r="F130" s="108"/>
      <c r="G130" s="108"/>
      <c r="H130" s="109">
        <f t="shared" si="92"/>
        <v>58500</v>
      </c>
      <c r="I130" s="110"/>
      <c r="J130" s="204">
        <f t="shared" si="93"/>
        <v>58500</v>
      </c>
      <c r="K130" s="198">
        <v>100</v>
      </c>
      <c r="L130" s="108">
        <f t="shared" si="94"/>
        <v>0</v>
      </c>
      <c r="M130" s="199">
        <f t="shared" si="95"/>
        <v>58500</v>
      </c>
      <c r="N130" s="125"/>
      <c r="O130" s="113">
        <f t="shared" si="96"/>
        <v>0</v>
      </c>
      <c r="P130" s="200">
        <f t="shared" si="97"/>
        <v>0</v>
      </c>
      <c r="Q130" s="205"/>
      <c r="R130" s="126">
        <f t="shared" si="98"/>
        <v>0</v>
      </c>
      <c r="S130" s="110"/>
      <c r="T130" s="202"/>
      <c r="U130" s="118"/>
      <c r="V130" s="111"/>
      <c r="W130" s="109"/>
      <c r="X130" s="119"/>
      <c r="AD130" s="121">
        <v>58500</v>
      </c>
      <c r="AE130" s="203">
        <v>100</v>
      </c>
      <c r="AF130" s="123">
        <v>0</v>
      </c>
      <c r="AG130" s="124">
        <v>58500</v>
      </c>
    </row>
    <row r="131" spans="1:33" s="120" customFormat="1" ht="15" customHeight="1" x14ac:dyDescent="0.25">
      <c r="A131" s="104" t="s">
        <v>113</v>
      </c>
      <c r="B131" s="105" t="s">
        <v>114</v>
      </c>
      <c r="C131" s="23"/>
      <c r="D131" s="106" t="s">
        <v>22</v>
      </c>
      <c r="E131" s="111">
        <v>15912</v>
      </c>
      <c r="F131" s="108"/>
      <c r="G131" s="108"/>
      <c r="H131" s="109">
        <f t="shared" si="92"/>
        <v>15912</v>
      </c>
      <c r="I131" s="110"/>
      <c r="J131" s="204">
        <f t="shared" si="93"/>
        <v>15912</v>
      </c>
      <c r="K131" s="198">
        <v>100</v>
      </c>
      <c r="L131" s="108">
        <f t="shared" si="94"/>
        <v>736</v>
      </c>
      <c r="M131" s="199">
        <f t="shared" si="95"/>
        <v>15176</v>
      </c>
      <c r="N131" s="125"/>
      <c r="O131" s="113">
        <f t="shared" si="96"/>
        <v>0</v>
      </c>
      <c r="P131" s="200">
        <f t="shared" si="97"/>
        <v>0</v>
      </c>
      <c r="Q131" s="205"/>
      <c r="R131" s="126">
        <f t="shared" si="98"/>
        <v>0</v>
      </c>
      <c r="S131" s="110"/>
      <c r="T131" s="202"/>
      <c r="U131" s="118"/>
      <c r="V131" s="111"/>
      <c r="W131" s="109"/>
      <c r="X131" s="119"/>
      <c r="AD131" s="121">
        <v>15912</v>
      </c>
      <c r="AE131" s="203">
        <v>100</v>
      </c>
      <c r="AF131" s="123">
        <v>736</v>
      </c>
      <c r="AG131" s="124">
        <v>15176</v>
      </c>
    </row>
    <row r="132" spans="1:33" s="120" customFormat="1" ht="15" customHeight="1" x14ac:dyDescent="0.25">
      <c r="A132" s="104" t="s">
        <v>115</v>
      </c>
      <c r="B132" s="105" t="s">
        <v>116</v>
      </c>
      <c r="C132" s="23"/>
      <c r="D132" s="106" t="s">
        <v>22</v>
      </c>
      <c r="E132" s="111">
        <v>9360</v>
      </c>
      <c r="F132" s="108"/>
      <c r="G132" s="108"/>
      <c r="H132" s="109">
        <f t="shared" si="92"/>
        <v>9360</v>
      </c>
      <c r="I132" s="110"/>
      <c r="J132" s="204">
        <f t="shared" si="93"/>
        <v>9360</v>
      </c>
      <c r="K132" s="198">
        <v>100</v>
      </c>
      <c r="L132" s="108">
        <f t="shared" si="94"/>
        <v>825</v>
      </c>
      <c r="M132" s="199">
        <f t="shared" si="95"/>
        <v>8535</v>
      </c>
      <c r="N132" s="125"/>
      <c r="O132" s="113">
        <f t="shared" si="96"/>
        <v>0</v>
      </c>
      <c r="P132" s="200">
        <f t="shared" si="97"/>
        <v>0</v>
      </c>
      <c r="Q132" s="205"/>
      <c r="R132" s="126">
        <f t="shared" si="98"/>
        <v>0</v>
      </c>
      <c r="S132" s="110"/>
      <c r="T132" s="202"/>
      <c r="U132" s="118"/>
      <c r="V132" s="111"/>
      <c r="W132" s="109"/>
      <c r="X132" s="119"/>
      <c r="AD132" s="121">
        <v>9360</v>
      </c>
      <c r="AE132" s="203">
        <v>100</v>
      </c>
      <c r="AF132" s="123">
        <v>825</v>
      </c>
      <c r="AG132" s="124">
        <v>8535</v>
      </c>
    </row>
    <row r="133" spans="1:33" s="120" customFormat="1" ht="15" customHeight="1" x14ac:dyDescent="0.25">
      <c r="A133" s="104" t="s">
        <v>117</v>
      </c>
      <c r="B133" s="105" t="s">
        <v>118</v>
      </c>
      <c r="C133" s="23"/>
      <c r="D133" s="106" t="s">
        <v>22</v>
      </c>
      <c r="E133" s="111">
        <v>2295.54</v>
      </c>
      <c r="F133" s="108"/>
      <c r="G133" s="108"/>
      <c r="H133" s="109">
        <f t="shared" si="92"/>
        <v>2295.54</v>
      </c>
      <c r="I133" s="110"/>
      <c r="J133" s="204">
        <f t="shared" si="93"/>
        <v>2295.54</v>
      </c>
      <c r="K133" s="198">
        <v>100</v>
      </c>
      <c r="L133" s="108">
        <f t="shared" si="94"/>
        <v>0</v>
      </c>
      <c r="M133" s="199">
        <f t="shared" si="95"/>
        <v>2295.54</v>
      </c>
      <c r="N133" s="125"/>
      <c r="O133" s="113">
        <f t="shared" si="96"/>
        <v>0</v>
      </c>
      <c r="P133" s="200">
        <f t="shared" si="97"/>
        <v>0</v>
      </c>
      <c r="Q133" s="205"/>
      <c r="R133" s="126">
        <f t="shared" si="98"/>
        <v>0</v>
      </c>
      <c r="S133" s="110"/>
      <c r="T133" s="202"/>
      <c r="U133" s="118"/>
      <c r="V133" s="111"/>
      <c r="W133" s="109"/>
      <c r="X133" s="119"/>
      <c r="AD133" s="121">
        <v>2295.54</v>
      </c>
      <c r="AE133" s="203">
        <v>100</v>
      </c>
      <c r="AF133" s="123">
        <v>0</v>
      </c>
      <c r="AG133" s="124">
        <v>2295.54</v>
      </c>
    </row>
    <row r="134" spans="1:33" s="120" customFormat="1" ht="15" customHeight="1" x14ac:dyDescent="0.25">
      <c r="A134" s="104" t="s">
        <v>119</v>
      </c>
      <c r="B134" s="105" t="s">
        <v>120</v>
      </c>
      <c r="C134" s="23"/>
      <c r="D134" s="106" t="s">
        <v>22</v>
      </c>
      <c r="E134" s="111">
        <v>2295.54</v>
      </c>
      <c r="F134" s="108"/>
      <c r="G134" s="108"/>
      <c r="H134" s="109">
        <f t="shared" si="92"/>
        <v>2295.54</v>
      </c>
      <c r="I134" s="110"/>
      <c r="J134" s="204">
        <f t="shared" si="93"/>
        <v>2295.54</v>
      </c>
      <c r="K134" s="198">
        <v>100</v>
      </c>
      <c r="L134" s="108">
        <f t="shared" si="94"/>
        <v>56</v>
      </c>
      <c r="M134" s="199">
        <f t="shared" si="95"/>
        <v>2239.54</v>
      </c>
      <c r="N134" s="125"/>
      <c r="O134" s="113">
        <f t="shared" si="96"/>
        <v>0</v>
      </c>
      <c r="P134" s="200">
        <f t="shared" si="97"/>
        <v>0</v>
      </c>
      <c r="Q134" s="205"/>
      <c r="R134" s="126">
        <f t="shared" si="98"/>
        <v>0</v>
      </c>
      <c r="S134" s="110"/>
      <c r="T134" s="202"/>
      <c r="U134" s="118"/>
      <c r="V134" s="111"/>
      <c r="W134" s="109"/>
      <c r="X134" s="119"/>
      <c r="AD134" s="121">
        <v>2295.54</v>
      </c>
      <c r="AE134" s="203">
        <v>100</v>
      </c>
      <c r="AF134" s="123">
        <v>56</v>
      </c>
      <c r="AG134" s="124">
        <v>2239.54</v>
      </c>
    </row>
    <row r="135" spans="1:33" s="120" customFormat="1" ht="15" customHeight="1" x14ac:dyDescent="0.25">
      <c r="A135" s="104" t="s">
        <v>121</v>
      </c>
      <c r="B135" s="105" t="s">
        <v>122</v>
      </c>
      <c r="C135" s="23"/>
      <c r="D135" s="106" t="s">
        <v>22</v>
      </c>
      <c r="E135" s="111">
        <v>5850</v>
      </c>
      <c r="F135" s="108"/>
      <c r="G135" s="108"/>
      <c r="H135" s="109">
        <f t="shared" si="92"/>
        <v>5850</v>
      </c>
      <c r="I135" s="110"/>
      <c r="J135" s="204">
        <f t="shared" si="93"/>
        <v>5850</v>
      </c>
      <c r="K135" s="198">
        <v>100</v>
      </c>
      <c r="L135" s="108">
        <f t="shared" si="94"/>
        <v>0</v>
      </c>
      <c r="M135" s="199">
        <f t="shared" si="95"/>
        <v>5850</v>
      </c>
      <c r="N135" s="125"/>
      <c r="O135" s="113">
        <f t="shared" si="96"/>
        <v>0</v>
      </c>
      <c r="P135" s="200">
        <f t="shared" si="97"/>
        <v>0</v>
      </c>
      <c r="Q135" s="205"/>
      <c r="R135" s="126">
        <f t="shared" si="98"/>
        <v>0</v>
      </c>
      <c r="S135" s="110"/>
      <c r="T135" s="202"/>
      <c r="U135" s="118"/>
      <c r="V135" s="111"/>
      <c r="W135" s="109"/>
      <c r="X135" s="119"/>
      <c r="AD135" s="121">
        <v>5850</v>
      </c>
      <c r="AE135" s="203">
        <v>100</v>
      </c>
      <c r="AF135" s="123">
        <v>0</v>
      </c>
      <c r="AG135" s="124">
        <v>5850</v>
      </c>
    </row>
    <row r="136" spans="1:33" s="120" customFormat="1" ht="15" customHeight="1" x14ac:dyDescent="0.25">
      <c r="A136" s="104" t="s">
        <v>123</v>
      </c>
      <c r="B136" s="105" t="s">
        <v>124</v>
      </c>
      <c r="C136" s="23"/>
      <c r="D136" s="106" t="s">
        <v>22</v>
      </c>
      <c r="E136" s="111">
        <v>2237.04</v>
      </c>
      <c r="F136" s="108"/>
      <c r="G136" s="108"/>
      <c r="H136" s="109">
        <f t="shared" si="92"/>
        <v>2237.04</v>
      </c>
      <c r="I136" s="110"/>
      <c r="J136" s="204">
        <f t="shared" si="93"/>
        <v>2237.04</v>
      </c>
      <c r="K136" s="198">
        <v>100</v>
      </c>
      <c r="L136" s="108">
        <f t="shared" si="94"/>
        <v>0</v>
      </c>
      <c r="M136" s="199">
        <f t="shared" si="95"/>
        <v>2237.04</v>
      </c>
      <c r="N136" s="125"/>
      <c r="O136" s="113">
        <f t="shared" si="96"/>
        <v>0</v>
      </c>
      <c r="P136" s="200">
        <f t="shared" si="97"/>
        <v>0</v>
      </c>
      <c r="Q136" s="205"/>
      <c r="R136" s="126">
        <f t="shared" si="98"/>
        <v>0</v>
      </c>
      <c r="S136" s="110"/>
      <c r="T136" s="202"/>
      <c r="U136" s="118"/>
      <c r="V136" s="111"/>
      <c r="W136" s="109"/>
      <c r="X136" s="119"/>
      <c r="AD136" s="121">
        <v>2237.04</v>
      </c>
      <c r="AE136" s="203">
        <v>100</v>
      </c>
      <c r="AF136" s="123">
        <v>0</v>
      </c>
      <c r="AG136" s="124">
        <v>2237.04</v>
      </c>
    </row>
    <row r="137" spans="1:33" s="120" customFormat="1" ht="15" customHeight="1" x14ac:dyDescent="0.25">
      <c r="A137" s="104" t="s">
        <v>125</v>
      </c>
      <c r="B137" s="105" t="s">
        <v>126</v>
      </c>
      <c r="C137" s="23"/>
      <c r="D137" s="106" t="s">
        <v>22</v>
      </c>
      <c r="E137" s="111">
        <v>2295.54</v>
      </c>
      <c r="F137" s="108"/>
      <c r="G137" s="108"/>
      <c r="H137" s="109">
        <f t="shared" si="92"/>
        <v>2295.54</v>
      </c>
      <c r="I137" s="110"/>
      <c r="J137" s="204">
        <f t="shared" si="93"/>
        <v>2295.54</v>
      </c>
      <c r="K137" s="198">
        <v>100</v>
      </c>
      <c r="L137" s="108">
        <f t="shared" si="94"/>
        <v>0</v>
      </c>
      <c r="M137" s="199">
        <f t="shared" si="95"/>
        <v>2295.54</v>
      </c>
      <c r="N137" s="125"/>
      <c r="O137" s="113">
        <f t="shared" si="96"/>
        <v>0</v>
      </c>
      <c r="P137" s="200">
        <f t="shared" si="97"/>
        <v>0</v>
      </c>
      <c r="Q137" s="205"/>
      <c r="R137" s="126">
        <f t="shared" si="98"/>
        <v>0</v>
      </c>
      <c r="S137" s="110"/>
      <c r="T137" s="202"/>
      <c r="U137" s="118"/>
      <c r="V137" s="111"/>
      <c r="W137" s="109"/>
      <c r="X137" s="119"/>
      <c r="AD137" s="121">
        <v>2295.54</v>
      </c>
      <c r="AE137" s="203">
        <v>100</v>
      </c>
      <c r="AF137" s="123">
        <v>0</v>
      </c>
      <c r="AG137" s="124">
        <v>2295.54</v>
      </c>
    </row>
    <row r="138" spans="1:33" s="120" customFormat="1" ht="15" customHeight="1" x14ac:dyDescent="0.25">
      <c r="A138" s="104" t="s">
        <v>127</v>
      </c>
      <c r="B138" s="105" t="s">
        <v>128</v>
      </c>
      <c r="C138" s="23"/>
      <c r="D138" s="106" t="s">
        <v>22</v>
      </c>
      <c r="E138" s="111">
        <v>5850</v>
      </c>
      <c r="F138" s="108"/>
      <c r="G138" s="108"/>
      <c r="H138" s="109">
        <f t="shared" si="92"/>
        <v>5850</v>
      </c>
      <c r="I138" s="110"/>
      <c r="J138" s="204">
        <f t="shared" si="93"/>
        <v>5850</v>
      </c>
      <c r="K138" s="198">
        <v>100</v>
      </c>
      <c r="L138" s="108">
        <f t="shared" si="94"/>
        <v>0</v>
      </c>
      <c r="M138" s="199">
        <f t="shared" si="95"/>
        <v>5850</v>
      </c>
      <c r="N138" s="125"/>
      <c r="O138" s="113">
        <f t="shared" si="96"/>
        <v>0</v>
      </c>
      <c r="P138" s="200">
        <f t="shared" si="97"/>
        <v>0</v>
      </c>
      <c r="Q138" s="205"/>
      <c r="R138" s="126">
        <f t="shared" si="98"/>
        <v>0</v>
      </c>
      <c r="S138" s="110"/>
      <c r="T138" s="202"/>
      <c r="U138" s="118"/>
      <c r="V138" s="111"/>
      <c r="W138" s="109"/>
      <c r="X138" s="119"/>
      <c r="AD138" s="121">
        <v>5850</v>
      </c>
      <c r="AE138" s="203">
        <v>100</v>
      </c>
      <c r="AF138" s="123">
        <v>0</v>
      </c>
      <c r="AG138" s="124">
        <v>5850</v>
      </c>
    </row>
    <row r="139" spans="1:33" s="120" customFormat="1" ht="15" customHeight="1" x14ac:dyDescent="0.25">
      <c r="A139" s="104" t="s">
        <v>129</v>
      </c>
      <c r="B139" s="105" t="s">
        <v>130</v>
      </c>
      <c r="C139" s="23"/>
      <c r="D139" s="106" t="s">
        <v>22</v>
      </c>
      <c r="E139" s="111">
        <v>2295.54</v>
      </c>
      <c r="F139" s="108"/>
      <c r="G139" s="108"/>
      <c r="H139" s="109">
        <f t="shared" si="92"/>
        <v>2295.54</v>
      </c>
      <c r="I139" s="110"/>
      <c r="J139" s="204">
        <f t="shared" si="93"/>
        <v>2295.54</v>
      </c>
      <c r="K139" s="198">
        <v>100</v>
      </c>
      <c r="L139" s="108">
        <f t="shared" si="94"/>
        <v>400</v>
      </c>
      <c r="M139" s="199">
        <f t="shared" si="95"/>
        <v>1895.54</v>
      </c>
      <c r="N139" s="125"/>
      <c r="O139" s="113">
        <f t="shared" si="96"/>
        <v>0</v>
      </c>
      <c r="P139" s="200">
        <f t="shared" si="97"/>
        <v>0</v>
      </c>
      <c r="Q139" s="205"/>
      <c r="R139" s="126">
        <f t="shared" si="98"/>
        <v>0</v>
      </c>
      <c r="S139" s="110"/>
      <c r="T139" s="202"/>
      <c r="U139" s="118"/>
      <c r="V139" s="111"/>
      <c r="W139" s="109"/>
      <c r="X139" s="119"/>
      <c r="AD139" s="121">
        <v>2295.54</v>
      </c>
      <c r="AE139" s="203">
        <v>100</v>
      </c>
      <c r="AF139" s="123">
        <v>400</v>
      </c>
      <c r="AG139" s="124">
        <v>1895.54</v>
      </c>
    </row>
    <row r="140" spans="1:33" s="120" customFormat="1" ht="15" customHeight="1" x14ac:dyDescent="0.25">
      <c r="A140" s="104" t="s">
        <v>131</v>
      </c>
      <c r="B140" s="105" t="s">
        <v>132</v>
      </c>
      <c r="C140" s="23"/>
      <c r="D140" s="106" t="s">
        <v>22</v>
      </c>
      <c r="E140" s="111">
        <v>4680</v>
      </c>
      <c r="F140" s="108"/>
      <c r="G140" s="206"/>
      <c r="H140" s="109">
        <f t="shared" si="92"/>
        <v>4680</v>
      </c>
      <c r="I140" s="110"/>
      <c r="J140" s="204">
        <f t="shared" si="93"/>
        <v>4680</v>
      </c>
      <c r="K140" s="198">
        <v>100</v>
      </c>
      <c r="L140" s="108">
        <f t="shared" si="94"/>
        <v>0</v>
      </c>
      <c r="M140" s="199">
        <f t="shared" si="95"/>
        <v>4680</v>
      </c>
      <c r="N140" s="125"/>
      <c r="O140" s="113">
        <f t="shared" si="96"/>
        <v>0</v>
      </c>
      <c r="P140" s="200">
        <f t="shared" si="97"/>
        <v>0</v>
      </c>
      <c r="Q140" s="205"/>
      <c r="R140" s="126">
        <f t="shared" si="98"/>
        <v>0</v>
      </c>
      <c r="S140" s="110"/>
      <c r="T140" s="202"/>
      <c r="U140" s="118"/>
      <c r="V140" s="111"/>
      <c r="W140" s="109"/>
      <c r="X140" s="119"/>
      <c r="AD140" s="121">
        <v>4680</v>
      </c>
      <c r="AE140" s="203">
        <v>100</v>
      </c>
      <c r="AF140" s="123">
        <v>0</v>
      </c>
      <c r="AG140" s="124">
        <v>4680</v>
      </c>
    </row>
    <row r="141" spans="1:33" s="120" customFormat="1" ht="15" customHeight="1" x14ac:dyDescent="0.25">
      <c r="A141" s="104" t="s">
        <v>133</v>
      </c>
      <c r="B141" s="105" t="s">
        <v>134</v>
      </c>
      <c r="C141" s="23"/>
      <c r="D141" s="106" t="s">
        <v>22</v>
      </c>
      <c r="E141" s="111">
        <v>3744</v>
      </c>
      <c r="F141" s="108"/>
      <c r="G141" s="206"/>
      <c r="H141" s="109">
        <f t="shared" si="92"/>
        <v>3744</v>
      </c>
      <c r="I141" s="110"/>
      <c r="J141" s="204">
        <f t="shared" si="93"/>
        <v>3744</v>
      </c>
      <c r="K141" s="198">
        <v>100</v>
      </c>
      <c r="L141" s="108">
        <f t="shared" si="94"/>
        <v>0</v>
      </c>
      <c r="M141" s="199">
        <f t="shared" si="95"/>
        <v>3744</v>
      </c>
      <c r="N141" s="125"/>
      <c r="O141" s="113">
        <f t="shared" si="96"/>
        <v>0</v>
      </c>
      <c r="P141" s="200">
        <f t="shared" si="97"/>
        <v>0</v>
      </c>
      <c r="Q141" s="205"/>
      <c r="R141" s="126">
        <f t="shared" si="98"/>
        <v>0</v>
      </c>
      <c r="S141" s="110"/>
      <c r="T141" s="202"/>
      <c r="U141" s="118"/>
      <c r="V141" s="111"/>
      <c r="W141" s="109"/>
      <c r="X141" s="119"/>
      <c r="AD141" s="121">
        <v>3744</v>
      </c>
      <c r="AE141" s="203">
        <v>100</v>
      </c>
      <c r="AF141" s="123">
        <v>0</v>
      </c>
      <c r="AG141" s="124">
        <v>3744</v>
      </c>
    </row>
    <row r="142" spans="1:33" s="120" customFormat="1" ht="15" customHeight="1" x14ac:dyDescent="0.25">
      <c r="A142" s="104" t="s">
        <v>135</v>
      </c>
      <c r="B142" s="105" t="s">
        <v>136</v>
      </c>
      <c r="C142" s="23"/>
      <c r="D142" s="106" t="s">
        <v>22</v>
      </c>
      <c r="E142" s="111">
        <v>2646.54</v>
      </c>
      <c r="F142" s="108"/>
      <c r="G142" s="206"/>
      <c r="H142" s="109">
        <f t="shared" si="92"/>
        <v>2646.54</v>
      </c>
      <c r="I142" s="110"/>
      <c r="J142" s="204">
        <f t="shared" si="93"/>
        <v>2646.54</v>
      </c>
      <c r="K142" s="198">
        <v>100</v>
      </c>
      <c r="L142" s="108">
        <f t="shared" si="94"/>
        <v>0</v>
      </c>
      <c r="M142" s="199">
        <f t="shared" si="95"/>
        <v>2646.54</v>
      </c>
      <c r="N142" s="125"/>
      <c r="O142" s="113">
        <f t="shared" si="96"/>
        <v>0</v>
      </c>
      <c r="P142" s="200">
        <f t="shared" si="97"/>
        <v>0</v>
      </c>
      <c r="Q142" s="205"/>
      <c r="R142" s="126">
        <f t="shared" si="98"/>
        <v>0</v>
      </c>
      <c r="S142" s="110"/>
      <c r="T142" s="202"/>
      <c r="U142" s="118"/>
      <c r="V142" s="111"/>
      <c r="W142" s="109"/>
      <c r="X142" s="119"/>
      <c r="AD142" s="121">
        <v>2646.54</v>
      </c>
      <c r="AE142" s="203">
        <v>100</v>
      </c>
      <c r="AF142" s="123">
        <v>0</v>
      </c>
      <c r="AG142" s="124">
        <v>2646.54</v>
      </c>
    </row>
    <row r="143" spans="1:33" s="120" customFormat="1" ht="15" customHeight="1" x14ac:dyDescent="0.25">
      <c r="A143" s="104" t="s">
        <v>137</v>
      </c>
      <c r="B143" s="105" t="s">
        <v>138</v>
      </c>
      <c r="C143" s="23"/>
      <c r="D143" s="106" t="s">
        <v>22</v>
      </c>
      <c r="E143" s="111">
        <v>2295.54</v>
      </c>
      <c r="F143" s="108"/>
      <c r="G143" s="108"/>
      <c r="H143" s="109">
        <f t="shared" si="92"/>
        <v>2295.54</v>
      </c>
      <c r="I143" s="110"/>
      <c r="J143" s="204">
        <f t="shared" si="93"/>
        <v>2295.54</v>
      </c>
      <c r="K143" s="198">
        <v>100</v>
      </c>
      <c r="L143" s="108">
        <f t="shared" si="94"/>
        <v>0</v>
      </c>
      <c r="M143" s="199">
        <f t="shared" si="95"/>
        <v>2295.54</v>
      </c>
      <c r="N143" s="125"/>
      <c r="O143" s="113">
        <f t="shared" si="96"/>
        <v>0</v>
      </c>
      <c r="P143" s="200">
        <f t="shared" si="97"/>
        <v>0</v>
      </c>
      <c r="Q143" s="205"/>
      <c r="R143" s="126">
        <f t="shared" si="98"/>
        <v>0</v>
      </c>
      <c r="S143" s="110"/>
      <c r="T143" s="202"/>
      <c r="U143" s="118"/>
      <c r="V143" s="111"/>
      <c r="W143" s="109"/>
      <c r="X143" s="119"/>
      <c r="AD143" s="121">
        <v>2295.54</v>
      </c>
      <c r="AE143" s="203">
        <v>100</v>
      </c>
      <c r="AF143" s="123">
        <v>0</v>
      </c>
      <c r="AG143" s="124">
        <v>2295.54</v>
      </c>
    </row>
    <row r="144" spans="1:33" s="120" customFormat="1" ht="15" customHeight="1" x14ac:dyDescent="0.25">
      <c r="A144" s="104" t="s">
        <v>139</v>
      </c>
      <c r="B144" s="105" t="s">
        <v>140</v>
      </c>
      <c r="C144" s="23"/>
      <c r="D144" s="106" t="s">
        <v>22</v>
      </c>
      <c r="E144" s="111">
        <v>2295.54</v>
      </c>
      <c r="F144" s="108"/>
      <c r="G144" s="108"/>
      <c r="H144" s="109">
        <f t="shared" si="92"/>
        <v>2295.54</v>
      </c>
      <c r="I144" s="110"/>
      <c r="J144" s="204">
        <f t="shared" si="93"/>
        <v>2295.54</v>
      </c>
      <c r="K144" s="198">
        <v>100</v>
      </c>
      <c r="L144" s="108">
        <f t="shared" si="94"/>
        <v>0</v>
      </c>
      <c r="M144" s="199">
        <f t="shared" si="95"/>
        <v>2295.54</v>
      </c>
      <c r="N144" s="125"/>
      <c r="O144" s="113">
        <f t="shared" si="96"/>
        <v>0</v>
      </c>
      <c r="P144" s="200">
        <f t="shared" si="97"/>
        <v>0</v>
      </c>
      <c r="Q144" s="205"/>
      <c r="R144" s="126">
        <f t="shared" si="98"/>
        <v>0</v>
      </c>
      <c r="S144" s="110"/>
      <c r="T144" s="202"/>
      <c r="U144" s="118"/>
      <c r="V144" s="111"/>
      <c r="W144" s="109"/>
      <c r="X144" s="119"/>
      <c r="AD144" s="121">
        <v>2295.54</v>
      </c>
      <c r="AE144" s="203">
        <v>100</v>
      </c>
      <c r="AF144" s="123">
        <v>0</v>
      </c>
      <c r="AG144" s="124">
        <v>2295.54</v>
      </c>
    </row>
    <row r="145" spans="1:33" s="120" customFormat="1" ht="15" customHeight="1" x14ac:dyDescent="0.25">
      <c r="A145" s="104" t="s">
        <v>141</v>
      </c>
      <c r="B145" s="105" t="s">
        <v>142</v>
      </c>
      <c r="C145" s="23"/>
      <c r="D145" s="106" t="s">
        <v>22</v>
      </c>
      <c r="E145" s="111">
        <v>2808</v>
      </c>
      <c r="F145" s="108"/>
      <c r="G145" s="108"/>
      <c r="H145" s="109">
        <f t="shared" si="92"/>
        <v>2808</v>
      </c>
      <c r="I145" s="110"/>
      <c r="J145" s="204">
        <f t="shared" si="93"/>
        <v>2808</v>
      </c>
      <c r="K145" s="198">
        <v>100</v>
      </c>
      <c r="L145" s="108">
        <f t="shared" si="94"/>
        <v>0</v>
      </c>
      <c r="M145" s="199">
        <f t="shared" si="95"/>
        <v>2808</v>
      </c>
      <c r="N145" s="125"/>
      <c r="O145" s="113">
        <f t="shared" si="96"/>
        <v>0</v>
      </c>
      <c r="P145" s="200">
        <f t="shared" si="97"/>
        <v>0</v>
      </c>
      <c r="Q145" s="205"/>
      <c r="R145" s="126">
        <f t="shared" si="98"/>
        <v>0</v>
      </c>
      <c r="S145" s="110"/>
      <c r="T145" s="202"/>
      <c r="U145" s="118"/>
      <c r="V145" s="111"/>
      <c r="W145" s="109"/>
      <c r="X145" s="119"/>
      <c r="AD145" s="121">
        <v>2808</v>
      </c>
      <c r="AE145" s="203">
        <v>100</v>
      </c>
      <c r="AF145" s="123">
        <v>0</v>
      </c>
      <c r="AG145" s="124">
        <v>2808</v>
      </c>
    </row>
    <row r="146" spans="1:33" s="120" customFormat="1" ht="15" customHeight="1" x14ac:dyDescent="0.25">
      <c r="A146" s="104" t="s">
        <v>143</v>
      </c>
      <c r="B146" s="105" t="s">
        <v>144</v>
      </c>
      <c r="C146" s="23"/>
      <c r="D146" s="106" t="s">
        <v>22</v>
      </c>
      <c r="E146" s="111">
        <v>2295.54</v>
      </c>
      <c r="F146" s="108"/>
      <c r="G146" s="108"/>
      <c r="H146" s="109">
        <f t="shared" si="92"/>
        <v>2295.54</v>
      </c>
      <c r="I146" s="110"/>
      <c r="J146" s="204">
        <f t="shared" si="93"/>
        <v>2295.54</v>
      </c>
      <c r="K146" s="198">
        <v>100</v>
      </c>
      <c r="L146" s="108">
        <f t="shared" si="94"/>
        <v>0</v>
      </c>
      <c r="M146" s="199">
        <f t="shared" si="95"/>
        <v>2295.54</v>
      </c>
      <c r="N146" s="125"/>
      <c r="O146" s="113">
        <f t="shared" si="96"/>
        <v>0</v>
      </c>
      <c r="P146" s="200">
        <f t="shared" si="97"/>
        <v>0</v>
      </c>
      <c r="Q146" s="205"/>
      <c r="R146" s="126">
        <f t="shared" si="98"/>
        <v>0</v>
      </c>
      <c r="S146" s="110"/>
      <c r="T146" s="202"/>
      <c r="U146" s="118"/>
      <c r="V146" s="111"/>
      <c r="W146" s="109"/>
      <c r="X146" s="119"/>
      <c r="AD146" s="121">
        <v>2295.54</v>
      </c>
      <c r="AE146" s="203">
        <v>100</v>
      </c>
      <c r="AF146" s="123">
        <v>0</v>
      </c>
      <c r="AG146" s="124">
        <v>2295.54</v>
      </c>
    </row>
    <row r="147" spans="1:33" s="120" customFormat="1" ht="15" customHeight="1" x14ac:dyDescent="0.25">
      <c r="A147" s="104" t="s">
        <v>145</v>
      </c>
      <c r="B147" s="105" t="s">
        <v>146</v>
      </c>
      <c r="C147" s="23"/>
      <c r="D147" s="106" t="s">
        <v>22</v>
      </c>
      <c r="E147" s="111">
        <v>25740</v>
      </c>
      <c r="F147" s="108"/>
      <c r="G147" s="108"/>
      <c r="H147" s="109">
        <f t="shared" si="92"/>
        <v>25740</v>
      </c>
      <c r="I147" s="110"/>
      <c r="J147" s="204">
        <f t="shared" si="93"/>
        <v>25740</v>
      </c>
      <c r="K147" s="198">
        <v>100</v>
      </c>
      <c r="L147" s="108">
        <f t="shared" si="94"/>
        <v>315</v>
      </c>
      <c r="M147" s="199">
        <f t="shared" si="95"/>
        <v>25425</v>
      </c>
      <c r="N147" s="125"/>
      <c r="O147" s="113">
        <f t="shared" si="96"/>
        <v>0</v>
      </c>
      <c r="P147" s="200">
        <f t="shared" si="97"/>
        <v>0</v>
      </c>
      <c r="Q147" s="205"/>
      <c r="R147" s="126">
        <f t="shared" si="98"/>
        <v>0</v>
      </c>
      <c r="S147" s="110"/>
      <c r="T147" s="202"/>
      <c r="U147" s="118"/>
      <c r="V147" s="111"/>
      <c r="W147" s="109"/>
      <c r="X147" s="119"/>
      <c r="AD147" s="121">
        <v>25740</v>
      </c>
      <c r="AE147" s="203">
        <v>100</v>
      </c>
      <c r="AF147" s="123">
        <v>315</v>
      </c>
      <c r="AG147" s="124">
        <v>25425</v>
      </c>
    </row>
    <row r="148" spans="1:33" s="120" customFormat="1" ht="15" customHeight="1" x14ac:dyDescent="0.25">
      <c r="A148" s="207" t="s">
        <v>147</v>
      </c>
      <c r="B148" s="208" t="s">
        <v>148</v>
      </c>
      <c r="C148" s="23"/>
      <c r="D148" s="209" t="s">
        <v>22</v>
      </c>
      <c r="E148" s="127">
        <v>2646.54</v>
      </c>
      <c r="F148" s="129"/>
      <c r="G148" s="129"/>
      <c r="H148" s="130">
        <f t="shared" si="92"/>
        <v>2646.54</v>
      </c>
      <c r="I148" s="110"/>
      <c r="J148" s="204">
        <f t="shared" si="93"/>
        <v>2646.54</v>
      </c>
      <c r="K148" s="198">
        <v>100</v>
      </c>
      <c r="L148" s="108">
        <f t="shared" si="94"/>
        <v>0</v>
      </c>
      <c r="M148" s="199">
        <f t="shared" si="95"/>
        <v>2646.54</v>
      </c>
      <c r="N148" s="125"/>
      <c r="O148" s="131">
        <f t="shared" si="96"/>
        <v>0</v>
      </c>
      <c r="P148" s="210">
        <f t="shared" si="97"/>
        <v>0</v>
      </c>
      <c r="Q148" s="211"/>
      <c r="R148" s="212">
        <f t="shared" si="98"/>
        <v>0</v>
      </c>
      <c r="S148" s="110"/>
      <c r="T148" s="213"/>
      <c r="U148" s="118"/>
      <c r="V148" s="127"/>
      <c r="W148" s="130"/>
      <c r="X148" s="119"/>
      <c r="AD148" s="135">
        <v>2646.54</v>
      </c>
      <c r="AE148" s="214">
        <v>100</v>
      </c>
      <c r="AF148" s="137">
        <v>0</v>
      </c>
      <c r="AG148" s="138">
        <v>2646.54</v>
      </c>
    </row>
    <row r="149" spans="1:33" s="120" customFormat="1" ht="15" customHeight="1" x14ac:dyDescent="0.25">
      <c r="A149" s="207" t="s">
        <v>149</v>
      </c>
      <c r="B149" s="208" t="s">
        <v>150</v>
      </c>
      <c r="C149" s="23"/>
      <c r="D149" s="209" t="s">
        <v>22</v>
      </c>
      <c r="E149" s="127">
        <v>0</v>
      </c>
      <c r="F149" s="129"/>
      <c r="G149" s="129"/>
      <c r="H149" s="130">
        <f t="shared" si="92"/>
        <v>0</v>
      </c>
      <c r="I149" s="110"/>
      <c r="J149" s="204">
        <f t="shared" si="93"/>
        <v>0</v>
      </c>
      <c r="K149" s="198">
        <v>100</v>
      </c>
      <c r="L149" s="108">
        <f t="shared" si="94"/>
        <v>1780</v>
      </c>
      <c r="M149" s="199">
        <f t="shared" si="95"/>
        <v>-1780</v>
      </c>
      <c r="N149" s="125"/>
      <c r="O149" s="131">
        <f t="shared" si="96"/>
        <v>0</v>
      </c>
      <c r="P149" s="210" t="str">
        <f t="shared" si="97"/>
        <v/>
      </c>
      <c r="Q149" s="211"/>
      <c r="R149" s="212">
        <f t="shared" si="98"/>
        <v>0</v>
      </c>
      <c r="S149" s="110"/>
      <c r="T149" s="213"/>
      <c r="U149" s="118"/>
      <c r="V149" s="127"/>
      <c r="W149" s="130"/>
      <c r="X149" s="119"/>
      <c r="AD149" s="135">
        <v>0</v>
      </c>
      <c r="AE149" s="214">
        <v>100</v>
      </c>
      <c r="AF149" s="137">
        <v>1780</v>
      </c>
      <c r="AG149" s="138">
        <v>-1780</v>
      </c>
    </row>
    <row r="150" spans="1:33" s="120" customFormat="1" ht="15" customHeight="1" x14ac:dyDescent="0.25">
      <c r="A150" s="207" t="s">
        <v>151</v>
      </c>
      <c r="B150" s="208" t="s">
        <v>152</v>
      </c>
      <c r="C150" s="23"/>
      <c r="D150" s="209" t="s">
        <v>22</v>
      </c>
      <c r="E150" s="127">
        <v>0</v>
      </c>
      <c r="F150" s="129"/>
      <c r="G150" s="129"/>
      <c r="H150" s="130">
        <f t="shared" si="92"/>
        <v>0</v>
      </c>
      <c r="I150" s="110"/>
      <c r="J150" s="204">
        <f t="shared" si="93"/>
        <v>0</v>
      </c>
      <c r="K150" s="198">
        <v>100</v>
      </c>
      <c r="L150" s="108">
        <f t="shared" si="94"/>
        <v>0</v>
      </c>
      <c r="M150" s="199">
        <f t="shared" si="95"/>
        <v>0</v>
      </c>
      <c r="N150" s="125"/>
      <c r="O150" s="131">
        <f t="shared" si="96"/>
        <v>0</v>
      </c>
      <c r="P150" s="210" t="str">
        <f t="shared" si="97"/>
        <v/>
      </c>
      <c r="Q150" s="211"/>
      <c r="R150" s="212">
        <f t="shared" si="98"/>
        <v>0</v>
      </c>
      <c r="S150" s="110"/>
      <c r="T150" s="213"/>
      <c r="U150" s="118"/>
      <c r="V150" s="127"/>
      <c r="W150" s="130"/>
      <c r="X150" s="119"/>
      <c r="AD150" s="135">
        <v>0</v>
      </c>
      <c r="AE150" s="214">
        <v>100</v>
      </c>
      <c r="AF150" s="137">
        <v>0</v>
      </c>
      <c r="AG150" s="138">
        <v>0</v>
      </c>
    </row>
    <row r="151" spans="1:33" s="120" customFormat="1" ht="15" customHeight="1" x14ac:dyDescent="0.25">
      <c r="A151" s="207" t="s">
        <v>149</v>
      </c>
      <c r="B151" s="208" t="s">
        <v>153</v>
      </c>
      <c r="C151" s="23"/>
      <c r="D151" s="209" t="s">
        <v>22</v>
      </c>
      <c r="E151" s="127">
        <v>0</v>
      </c>
      <c r="F151" s="129"/>
      <c r="G151" s="129"/>
      <c r="H151" s="130">
        <f t="shared" ref="H151:H154" si="99">SUM(E151:G151)</f>
        <v>0</v>
      </c>
      <c r="I151" s="110"/>
      <c r="J151" s="215">
        <f t="shared" si="93"/>
        <v>0</v>
      </c>
      <c r="K151" s="216">
        <v>100</v>
      </c>
      <c r="L151" s="129">
        <f t="shared" si="94"/>
        <v>269</v>
      </c>
      <c r="M151" s="217">
        <f t="shared" si="95"/>
        <v>-269</v>
      </c>
      <c r="N151" s="125"/>
      <c r="O151" s="131">
        <f t="shared" si="96"/>
        <v>0</v>
      </c>
      <c r="P151" s="210" t="str">
        <f t="shared" si="97"/>
        <v/>
      </c>
      <c r="Q151" s="211"/>
      <c r="R151" s="212">
        <f t="shared" si="98"/>
        <v>0</v>
      </c>
      <c r="S151" s="110"/>
      <c r="T151" s="213"/>
      <c r="U151" s="118"/>
      <c r="V151" s="127"/>
      <c r="W151" s="130"/>
      <c r="X151" s="119"/>
      <c r="AD151" s="135">
        <v>0</v>
      </c>
      <c r="AE151" s="214">
        <v>100</v>
      </c>
      <c r="AF151" s="137">
        <v>269</v>
      </c>
      <c r="AG151" s="138">
        <v>-269</v>
      </c>
    </row>
    <row r="152" spans="1:33" s="120" customFormat="1" ht="15" customHeight="1" x14ac:dyDescent="0.25">
      <c r="A152" s="207" t="s">
        <v>154</v>
      </c>
      <c r="B152" s="208" t="s">
        <v>155</v>
      </c>
      <c r="C152" s="23"/>
      <c r="D152" s="209" t="s">
        <v>22</v>
      </c>
      <c r="E152" s="127">
        <v>0</v>
      </c>
      <c r="F152" s="129"/>
      <c r="G152" s="129"/>
      <c r="H152" s="130">
        <f t="shared" si="99"/>
        <v>0</v>
      </c>
      <c r="I152" s="110"/>
      <c r="J152" s="215">
        <f t="shared" si="93"/>
        <v>0</v>
      </c>
      <c r="K152" s="216">
        <v>100</v>
      </c>
      <c r="L152" s="129">
        <f t="shared" si="94"/>
        <v>2362</v>
      </c>
      <c r="M152" s="217">
        <f t="shared" si="95"/>
        <v>-2362</v>
      </c>
      <c r="N152" s="125"/>
      <c r="O152" s="131">
        <f t="shared" si="96"/>
        <v>0</v>
      </c>
      <c r="P152" s="210" t="str">
        <f t="shared" si="97"/>
        <v/>
      </c>
      <c r="Q152" s="205"/>
      <c r="R152" s="212">
        <f t="shared" si="98"/>
        <v>0</v>
      </c>
      <c r="S152" s="110"/>
      <c r="T152" s="213"/>
      <c r="U152" s="118"/>
      <c r="V152" s="127"/>
      <c r="W152" s="130"/>
      <c r="X152" s="119"/>
      <c r="AD152" s="135">
        <v>0</v>
      </c>
      <c r="AE152" s="214">
        <v>100</v>
      </c>
      <c r="AF152" s="137">
        <v>2362</v>
      </c>
      <c r="AG152" s="138">
        <v>-2362</v>
      </c>
    </row>
    <row r="153" spans="1:33" s="120" customFormat="1" ht="15" customHeight="1" x14ac:dyDescent="0.25">
      <c r="A153" s="207" t="s">
        <v>156</v>
      </c>
      <c r="B153" s="208" t="s">
        <v>157</v>
      </c>
      <c r="C153" s="23"/>
      <c r="D153" s="209" t="s">
        <v>22</v>
      </c>
      <c r="E153" s="127">
        <v>0</v>
      </c>
      <c r="F153" s="129"/>
      <c r="G153" s="129"/>
      <c r="H153" s="130">
        <f t="shared" si="99"/>
        <v>0</v>
      </c>
      <c r="I153" s="110"/>
      <c r="J153" s="215">
        <f t="shared" si="93"/>
        <v>0</v>
      </c>
      <c r="K153" s="216">
        <v>100</v>
      </c>
      <c r="L153" s="129">
        <f t="shared" si="94"/>
        <v>6054</v>
      </c>
      <c r="M153" s="217">
        <f t="shared" si="95"/>
        <v>-6054</v>
      </c>
      <c r="N153" s="125"/>
      <c r="O153" s="131">
        <f t="shared" si="96"/>
        <v>0</v>
      </c>
      <c r="P153" s="210" t="str">
        <f t="shared" si="97"/>
        <v/>
      </c>
      <c r="Q153" s="218"/>
      <c r="R153" s="212">
        <f t="shared" si="98"/>
        <v>0</v>
      </c>
      <c r="S153" s="110"/>
      <c r="T153" s="213"/>
      <c r="U153" s="118"/>
      <c r="V153" s="127"/>
      <c r="W153" s="130"/>
      <c r="X153" s="119"/>
      <c r="AD153" s="135">
        <v>0</v>
      </c>
      <c r="AE153" s="214">
        <v>100</v>
      </c>
      <c r="AF153" s="137">
        <v>6054</v>
      </c>
      <c r="AG153" s="138">
        <v>-6054</v>
      </c>
    </row>
    <row r="154" spans="1:33" s="120" customFormat="1" ht="15" customHeight="1" thickBot="1" x14ac:dyDescent="0.3">
      <c r="A154" s="150" t="s">
        <v>158</v>
      </c>
      <c r="B154" s="151" t="s">
        <v>159</v>
      </c>
      <c r="C154" s="23"/>
      <c r="D154" s="152" t="s">
        <v>22</v>
      </c>
      <c r="E154" s="156">
        <v>0</v>
      </c>
      <c r="F154" s="154"/>
      <c r="G154" s="154"/>
      <c r="H154" s="155">
        <f t="shared" si="99"/>
        <v>0</v>
      </c>
      <c r="I154" s="110"/>
      <c r="J154" s="219">
        <f t="shared" si="93"/>
        <v>0</v>
      </c>
      <c r="K154" s="220">
        <v>100</v>
      </c>
      <c r="L154" s="221">
        <f t="shared" si="94"/>
        <v>487</v>
      </c>
      <c r="M154" s="222">
        <f t="shared" si="95"/>
        <v>-487</v>
      </c>
      <c r="N154" s="125"/>
      <c r="O154" s="158">
        <f t="shared" si="96"/>
        <v>0</v>
      </c>
      <c r="P154" s="223" t="str">
        <f t="shared" si="97"/>
        <v/>
      </c>
      <c r="Q154" s="224"/>
      <c r="R154" s="225">
        <f t="shared" si="98"/>
        <v>0</v>
      </c>
      <c r="S154" s="110"/>
      <c r="T154" s="226"/>
      <c r="U154" s="118"/>
      <c r="V154" s="156"/>
      <c r="W154" s="155"/>
      <c r="X154" s="119"/>
      <c r="AD154" s="227">
        <v>0</v>
      </c>
      <c r="AE154" s="228">
        <v>100</v>
      </c>
      <c r="AF154" s="229">
        <v>487</v>
      </c>
      <c r="AG154" s="230">
        <v>-487</v>
      </c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rowBreaks count="1" manualBreakCount="1">
    <brk id="63" max="22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>
    <tabColor rgb="FF00B050"/>
  </sheetPr>
  <dimension ref="A1:AG150"/>
  <sheetViews>
    <sheetView showGridLines="0" zoomScaleNormal="10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E16" sqref="E1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271" t="s">
        <v>160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2"/>
      <c r="S3" s="272"/>
      <c r="T3" s="272"/>
      <c r="U3" s="272"/>
      <c r="V3" s="272"/>
      <c r="W3" s="273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1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IFERROR(L6/(L11+L67+L119),"")</f>
        <v>9368.9577479186974</v>
      </c>
      <c r="M5" s="11">
        <f>IFERROR(J5-L5,"")</f>
        <v>-8673.9577479186974</v>
      </c>
      <c r="N5" s="12"/>
      <c r="O5" s="11">
        <f>H5</f>
        <v>695</v>
      </c>
      <c r="P5" s="13"/>
      <c r="Q5" s="11" t="str">
        <f>IFERROR(Q6/(Q11+Q67+Q119),"")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IFERROR(V6/(V11+V67+V119),"")</f>
        <v>2908.550463240877</v>
      </c>
      <c r="W5" s="11">
        <f>IFERROR(H5-V5,"")</f>
        <v>-2213.550463240877</v>
      </c>
      <c r="X5" s="15"/>
      <c r="AD5" s="11">
        <v>695</v>
      </c>
      <c r="AE5" s="13"/>
      <c r="AF5" s="11">
        <v>9368.9577479186974</v>
      </c>
      <c r="AG5" s="11">
        <v>-8673.9577479186974</v>
      </c>
    </row>
    <row r="6" spans="1:33" s="7" customFormat="1" ht="13.5" customHeight="1" thickBot="1" x14ac:dyDescent="0.3">
      <c r="B6" s="16" t="s">
        <v>2</v>
      </c>
      <c r="C6" s="17"/>
      <c r="E6" s="18">
        <f>IFERROR(E5*(E11+E67),"")</f>
        <v>18719141.815000001</v>
      </c>
      <c r="F6" s="18">
        <f>IFERROR(F5*(F11+F67),"")</f>
        <v>0</v>
      </c>
      <c r="G6" s="18">
        <f>IFERROR(G5*(G11+G67),"")</f>
        <v>0</v>
      </c>
      <c r="H6" s="18">
        <f>IFERROR(H5*(H11+H67),"")</f>
        <v>18719141.815000001</v>
      </c>
      <c r="I6" s="17"/>
      <c r="J6" s="18">
        <f>IFERROR(J5*(J11+J67),"")</f>
        <v>3912070.3490000009</v>
      </c>
      <c r="L6" s="18">
        <f>IFERROR(Q6+AF6,"")</f>
        <v>81383517.060000002</v>
      </c>
      <c r="M6" s="18">
        <f>IFERROR(J6-L6,"")</f>
        <v>-77471446.710999995</v>
      </c>
      <c r="N6" s="17"/>
      <c r="O6" s="18">
        <f>IFERROR(O5*(O11+O67),"")</f>
        <v>0</v>
      </c>
      <c r="Q6" s="19"/>
      <c r="R6" s="18">
        <f>IFERROR(O6-Q6,"")</f>
        <v>0</v>
      </c>
      <c r="S6" s="17"/>
      <c r="T6" s="18">
        <f>IFERROR(T5*(T11+T67),"")</f>
        <v>17711379.421890046</v>
      </c>
      <c r="U6" s="20"/>
      <c r="V6" s="18">
        <f>IFERROR(L6+T6,"")</f>
        <v>99094896.481890053</v>
      </c>
      <c r="W6" s="18">
        <f>IFERROR(H6-V6,"")</f>
        <v>-80375754.666890055</v>
      </c>
      <c r="X6" s="21"/>
      <c r="AD6" s="18">
        <v>3912070.3490000009</v>
      </c>
      <c r="AF6" s="18">
        <v>81383517.060000002</v>
      </c>
      <c r="AG6" s="18">
        <v>-77471446.710999995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3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161</v>
      </c>
      <c r="I8" s="34"/>
      <c r="J8" s="274" t="s">
        <v>168</v>
      </c>
      <c r="K8" s="275"/>
      <c r="L8" s="275"/>
      <c r="M8" s="276"/>
      <c r="N8" s="30"/>
      <c r="O8" s="277" t="s">
        <v>169</v>
      </c>
      <c r="P8" s="278"/>
      <c r="Q8" s="278"/>
      <c r="R8" s="279"/>
      <c r="S8" s="30"/>
      <c r="T8" s="35" t="s">
        <v>7</v>
      </c>
      <c r="U8" s="36"/>
      <c r="V8" s="280" t="s">
        <v>8</v>
      </c>
      <c r="W8" s="281"/>
      <c r="X8" s="37"/>
      <c r="AD8" s="282" t="s">
        <v>170</v>
      </c>
      <c r="AE8" s="283"/>
      <c r="AF8" s="283"/>
      <c r="AG8" s="284"/>
    </row>
    <row r="9" spans="1:33" x14ac:dyDescent="0.25">
      <c r="A9" s="264" t="s">
        <v>9</v>
      </c>
      <c r="B9" s="266" t="s">
        <v>10</v>
      </c>
      <c r="C9" s="30" t="s">
        <v>11</v>
      </c>
      <c r="D9" s="38" t="s">
        <v>12</v>
      </c>
      <c r="E9" s="268" t="s">
        <v>13</v>
      </c>
      <c r="F9" s="269" t="s">
        <v>13</v>
      </c>
      <c r="G9" s="269" t="s">
        <v>13</v>
      </c>
      <c r="H9" s="285" t="s">
        <v>13</v>
      </c>
      <c r="I9" s="30" t="s">
        <v>11</v>
      </c>
      <c r="J9" s="287" t="s">
        <v>14</v>
      </c>
      <c r="K9" s="288"/>
      <c r="L9" s="39" t="s">
        <v>15</v>
      </c>
      <c r="M9" s="40" t="s">
        <v>16</v>
      </c>
      <c r="N9" s="30" t="s">
        <v>11</v>
      </c>
      <c r="O9" s="289" t="s">
        <v>14</v>
      </c>
      <c r="P9" s="290"/>
      <c r="Q9" s="41" t="s">
        <v>15</v>
      </c>
      <c r="R9" s="42" t="s">
        <v>16</v>
      </c>
      <c r="S9" s="30" t="s">
        <v>11</v>
      </c>
      <c r="T9" s="291" t="s">
        <v>17</v>
      </c>
      <c r="U9" s="36" t="s">
        <v>11</v>
      </c>
      <c r="V9" s="43" t="s">
        <v>15</v>
      </c>
      <c r="W9" s="40" t="s">
        <v>18</v>
      </c>
      <c r="X9" s="37"/>
      <c r="AD9" s="289" t="s">
        <v>14</v>
      </c>
      <c r="AE9" s="288"/>
      <c r="AF9" s="39" t="s">
        <v>15</v>
      </c>
      <c r="AG9" s="44" t="s">
        <v>16</v>
      </c>
    </row>
    <row r="10" spans="1:33" ht="13.5" customHeight="1" thickBot="1" x14ac:dyDescent="0.3">
      <c r="A10" s="265"/>
      <c r="B10" s="267"/>
      <c r="C10" s="23"/>
      <c r="D10" s="45" t="s">
        <v>19</v>
      </c>
      <c r="E10" s="265"/>
      <c r="F10" s="270"/>
      <c r="G10" s="270"/>
      <c r="H10" s="286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92"/>
      <c r="U10" s="27"/>
      <c r="V10" s="46" t="s">
        <v>13</v>
      </c>
      <c r="W10" s="49" t="s">
        <v>13</v>
      </c>
      <c r="X10" s="37"/>
      <c r="AD10" s="54" t="s">
        <v>13</v>
      </c>
      <c r="AE10" s="48" t="s">
        <v>20</v>
      </c>
      <c r="AF10" s="48" t="s">
        <v>13</v>
      </c>
      <c r="AG10" s="55" t="s">
        <v>13</v>
      </c>
    </row>
    <row r="11" spans="1:33" s="77" customFormat="1" ht="19.5" customHeight="1" thickBot="1" x14ac:dyDescent="0.3">
      <c r="A11" s="56"/>
      <c r="B11" s="57" t="s">
        <v>21</v>
      </c>
      <c r="C11" s="58"/>
      <c r="D11" s="59" t="s">
        <v>162</v>
      </c>
      <c r="E11" s="60">
        <f>E12+E24+E35+E38+E41+E57</f>
        <v>13751.581</v>
      </c>
      <c r="F11" s="61">
        <f>F12+F24+F35+F38+F41+F57</f>
        <v>0</v>
      </c>
      <c r="G11" s="61">
        <f>G12+G24+G35+G38+G41+G57</f>
        <v>0</v>
      </c>
      <c r="H11" s="62">
        <f>H12+H24+H35+H38+H41+H57</f>
        <v>13751.581</v>
      </c>
      <c r="I11" s="58"/>
      <c r="J11" s="64">
        <f>J12+J24+J35+J38+J41+J57</f>
        <v>1627.4422000000002</v>
      </c>
      <c r="K11" s="65">
        <f>IFERROR(J11/H11,"")</f>
        <v>0.11834582510912746</v>
      </c>
      <c r="L11" s="66">
        <f>L12+L24+L35+L38+L41+L57</f>
        <v>1825.913</v>
      </c>
      <c r="M11" s="67">
        <f>M12+M24+M35+M38+M41+M57</f>
        <v>-198.47080000000014</v>
      </c>
      <c r="N11" s="58"/>
      <c r="O11" s="68">
        <f>O12+O24+O35+O38+O41+O57</f>
        <v>0</v>
      </c>
      <c r="P11" s="69">
        <f>IFERROR(O11/H11,"")</f>
        <v>0</v>
      </c>
      <c r="Q11" s="70">
        <f>Q12+Q24+Q35+Q38+Q41+Q57</f>
        <v>0</v>
      </c>
      <c r="R11" s="71">
        <f>R12+R24+R35+R38+R41+R57</f>
        <v>0</v>
      </c>
      <c r="S11" s="58"/>
      <c r="T11" s="72">
        <f>T12+T24+T35+T38+T41+T57</f>
        <v>11695.648775235459</v>
      </c>
      <c r="U11" s="73"/>
      <c r="V11" s="74">
        <f>V12+V24+V35+V38+V41+V57</f>
        <v>13521.561775235459</v>
      </c>
      <c r="W11" s="75">
        <f>W12+W24+W35+W38+W41+W57</f>
        <v>230.0192247645391</v>
      </c>
      <c r="X11" s="76"/>
      <c r="AD11" s="78">
        <v>1627.4422000000002</v>
      </c>
      <c r="AE11" s="79">
        <v>0.1513677104790449</v>
      </c>
      <c r="AF11" s="80">
        <v>1825.913</v>
      </c>
      <c r="AG11" s="81">
        <v>-198.47080000000014</v>
      </c>
    </row>
    <row r="12" spans="1:33" s="99" customFormat="1" ht="19.5" customHeight="1" thickBot="1" x14ac:dyDescent="0.3">
      <c r="A12" s="82" t="s">
        <v>23</v>
      </c>
      <c r="B12" s="83" t="s">
        <v>24</v>
      </c>
      <c r="C12" s="84"/>
      <c r="D12" s="85" t="s">
        <v>162</v>
      </c>
      <c r="E12" s="86">
        <f>SUM(E13:E23)</f>
        <v>5344.6</v>
      </c>
      <c r="F12" s="87">
        <f>SUM(F13:F23)</f>
        <v>0</v>
      </c>
      <c r="G12" s="87">
        <f>SUM(G13:G23)</f>
        <v>0</v>
      </c>
      <c r="H12" s="88">
        <f>SUM(H13:H23)</f>
        <v>5344.6</v>
      </c>
      <c r="I12" s="84"/>
      <c r="J12" s="90">
        <f>SUM(J13:J23)</f>
        <v>1558.2107000000001</v>
      </c>
      <c r="K12" s="91">
        <f>IFERROR(J12/H12,"")</f>
        <v>0.29154860981177261</v>
      </c>
      <c r="L12" s="92">
        <f>SUM(L13:L23)</f>
        <v>1737.913</v>
      </c>
      <c r="M12" s="93">
        <f>SUM(M13:M23)</f>
        <v>-179.70230000000015</v>
      </c>
      <c r="N12" s="84"/>
      <c r="O12" s="94">
        <f>SUM(O13:O23)</f>
        <v>0</v>
      </c>
      <c r="P12" s="95">
        <f t="shared" ref="P12:P60" si="0">IFERROR(O12/H12,"")</f>
        <v>0</v>
      </c>
      <c r="Q12" s="96">
        <f>SUM(Q13:Q23)</f>
        <v>0</v>
      </c>
      <c r="R12" s="97">
        <f>SUM(R13:R23)</f>
        <v>0</v>
      </c>
      <c r="S12" s="84"/>
      <c r="T12" s="98">
        <f>SUM(T13:T23)</f>
        <v>1057.6306823200871</v>
      </c>
      <c r="U12" s="89"/>
      <c r="V12" s="90">
        <f>SUM(V13:V23)</f>
        <v>2795.5436823200871</v>
      </c>
      <c r="W12" s="93">
        <f>SUM(W13:W23)</f>
        <v>2549.0563176799124</v>
      </c>
      <c r="X12" s="76"/>
      <c r="AD12" s="100">
        <v>1558.2107000000001</v>
      </c>
      <c r="AE12" s="101">
        <v>0.66459553868463694</v>
      </c>
      <c r="AF12" s="102">
        <v>1737.913</v>
      </c>
      <c r="AG12" s="103">
        <v>-179.70230000000015</v>
      </c>
    </row>
    <row r="13" spans="1:33" s="120" customFormat="1" ht="15" customHeight="1" x14ac:dyDescent="0.25">
      <c r="A13" s="104"/>
      <c r="B13" s="105" t="s">
        <v>25</v>
      </c>
      <c r="C13" s="23"/>
      <c r="D13" s="106" t="s">
        <v>162</v>
      </c>
      <c r="E13" s="107">
        <v>158</v>
      </c>
      <c r="F13" s="108"/>
      <c r="G13" s="108"/>
      <c r="H13" s="109">
        <f>SUM(E13:G13)</f>
        <v>158</v>
      </c>
      <c r="I13" s="23"/>
      <c r="J13" s="111">
        <f>H13*K13/100</f>
        <v>112.18</v>
      </c>
      <c r="K13" s="112">
        <v>71</v>
      </c>
      <c r="L13" s="108">
        <f>Q13+AF13</f>
        <v>161.57</v>
      </c>
      <c r="M13" s="109">
        <f>J13-L13</f>
        <v>-49.389999999999986</v>
      </c>
      <c r="N13" s="23"/>
      <c r="O13" s="113">
        <f>J13-AD13</f>
        <v>0</v>
      </c>
      <c r="P13" s="114">
        <f t="shared" si="0"/>
        <v>0</v>
      </c>
      <c r="Q13" s="115"/>
      <c r="R13" s="116">
        <f>O13-Q13</f>
        <v>0</v>
      </c>
      <c r="S13" s="23"/>
      <c r="T13" s="117">
        <v>65.622650000000021</v>
      </c>
      <c r="U13" s="118"/>
      <c r="V13" s="111">
        <f>+L13+T13</f>
        <v>227.19265000000001</v>
      </c>
      <c r="W13" s="109">
        <f>H13-V13</f>
        <v>-69.192650000000015</v>
      </c>
      <c r="X13" s="119"/>
      <c r="AD13" s="121">
        <v>112.18</v>
      </c>
      <c r="AE13" s="122">
        <v>71</v>
      </c>
      <c r="AF13" s="123">
        <v>161.57</v>
      </c>
      <c r="AG13" s="124">
        <v>-49.389999999999986</v>
      </c>
    </row>
    <row r="14" spans="1:33" s="120" customFormat="1" ht="15" customHeight="1" x14ac:dyDescent="0.25">
      <c r="A14" s="104"/>
      <c r="B14" s="105" t="s">
        <v>26</v>
      </c>
      <c r="C14" s="23"/>
      <c r="D14" s="106" t="s">
        <v>162</v>
      </c>
      <c r="E14" s="107">
        <v>390</v>
      </c>
      <c r="F14" s="108"/>
      <c r="G14" s="108"/>
      <c r="H14" s="109">
        <f t="shared" ref="H14:H20" si="1">SUM(E14:G14)</f>
        <v>390</v>
      </c>
      <c r="I14" s="23"/>
      <c r="J14" s="111">
        <f t="shared" ref="J14:J20" si="2">H14*K14/100</f>
        <v>261.3</v>
      </c>
      <c r="K14" s="112">
        <v>67</v>
      </c>
      <c r="L14" s="108">
        <f t="shared" ref="L14:L20" si="3">Q14+AF14</f>
        <v>1.5</v>
      </c>
      <c r="M14" s="109">
        <f t="shared" ref="M14:M20" si="4">J14-L14</f>
        <v>259.8</v>
      </c>
      <c r="N14" s="23"/>
      <c r="O14" s="113">
        <f t="shared" ref="O14:O20" si="5">J14-AD14</f>
        <v>0</v>
      </c>
      <c r="P14" s="114">
        <f t="shared" si="0"/>
        <v>0</v>
      </c>
      <c r="Q14" s="115"/>
      <c r="R14" s="116">
        <f t="shared" ref="R14:R20" si="6">O14-Q14</f>
        <v>0</v>
      </c>
      <c r="S14" s="23"/>
      <c r="T14" s="117">
        <v>0.8640000000000001</v>
      </c>
      <c r="U14" s="118"/>
      <c r="V14" s="111">
        <f t="shared" ref="V14:V20" si="7">+L14+T14</f>
        <v>2.3639999999999999</v>
      </c>
      <c r="W14" s="109">
        <f t="shared" ref="W14:W20" si="8">H14-V14</f>
        <v>387.63600000000002</v>
      </c>
      <c r="X14" s="119"/>
      <c r="AD14" s="121">
        <v>261.3</v>
      </c>
      <c r="AE14" s="122">
        <v>67</v>
      </c>
      <c r="AF14" s="123">
        <v>1.5</v>
      </c>
      <c r="AG14" s="124">
        <v>259.8</v>
      </c>
    </row>
    <row r="15" spans="1:33" s="120" customFormat="1" ht="15" customHeight="1" x14ac:dyDescent="0.25">
      <c r="A15" s="104"/>
      <c r="B15" s="105" t="s">
        <v>27</v>
      </c>
      <c r="C15" s="23"/>
      <c r="D15" s="106" t="s">
        <v>162</v>
      </c>
      <c r="E15" s="107">
        <v>3000</v>
      </c>
      <c r="F15" s="108"/>
      <c r="G15" s="108"/>
      <c r="H15" s="109">
        <f t="shared" si="1"/>
        <v>3000</v>
      </c>
      <c r="I15" s="23"/>
      <c r="J15" s="111">
        <f t="shared" si="2"/>
        <v>0</v>
      </c>
      <c r="K15" s="112">
        <v>0</v>
      </c>
      <c r="L15" s="108">
        <f t="shared" si="3"/>
        <v>83</v>
      </c>
      <c r="M15" s="109">
        <f t="shared" si="4"/>
        <v>-83</v>
      </c>
      <c r="N15" s="23"/>
      <c r="O15" s="113">
        <f t="shared" si="5"/>
        <v>0</v>
      </c>
      <c r="P15" s="114">
        <f t="shared" si="0"/>
        <v>0</v>
      </c>
      <c r="Q15" s="115"/>
      <c r="R15" s="116">
        <f t="shared" si="6"/>
        <v>0</v>
      </c>
      <c r="S15" s="23"/>
      <c r="T15" s="117">
        <v>0</v>
      </c>
      <c r="U15" s="118"/>
      <c r="V15" s="111">
        <f t="shared" si="7"/>
        <v>83</v>
      </c>
      <c r="W15" s="109">
        <f t="shared" si="8"/>
        <v>2917</v>
      </c>
      <c r="X15" s="119"/>
      <c r="AD15" s="121">
        <v>0</v>
      </c>
      <c r="AE15" s="122">
        <v>0</v>
      </c>
      <c r="AF15" s="123">
        <v>83</v>
      </c>
      <c r="AG15" s="124">
        <v>-83</v>
      </c>
    </row>
    <row r="16" spans="1:33" s="120" customFormat="1" ht="15" customHeight="1" x14ac:dyDescent="0.25">
      <c r="A16" s="104"/>
      <c r="B16" s="105" t="s">
        <v>28</v>
      </c>
      <c r="C16" s="23"/>
      <c r="D16" s="106" t="s">
        <v>162</v>
      </c>
      <c r="E16" s="107">
        <v>203</v>
      </c>
      <c r="F16" s="108"/>
      <c r="G16" s="108"/>
      <c r="H16" s="109">
        <f t="shared" si="1"/>
        <v>203</v>
      </c>
      <c r="I16" s="23"/>
      <c r="J16" s="111">
        <f t="shared" si="2"/>
        <v>99.47</v>
      </c>
      <c r="K16" s="112">
        <v>49</v>
      </c>
      <c r="L16" s="108">
        <f t="shared" si="3"/>
        <v>20.5</v>
      </c>
      <c r="M16" s="109">
        <f t="shared" si="4"/>
        <v>78.97</v>
      </c>
      <c r="N16" s="23"/>
      <c r="O16" s="113">
        <f t="shared" si="5"/>
        <v>0</v>
      </c>
      <c r="P16" s="114">
        <f t="shared" si="0"/>
        <v>0</v>
      </c>
      <c r="Q16" s="115"/>
      <c r="R16" s="116">
        <f t="shared" si="6"/>
        <v>0</v>
      </c>
      <c r="S16" s="23"/>
      <c r="T16" s="117">
        <v>21.7196</v>
      </c>
      <c r="U16" s="118"/>
      <c r="V16" s="111">
        <f t="shared" si="7"/>
        <v>42.2196</v>
      </c>
      <c r="W16" s="109">
        <f t="shared" si="8"/>
        <v>160.78039999999999</v>
      </c>
      <c r="X16" s="119"/>
      <c r="AD16" s="121">
        <v>99.47</v>
      </c>
      <c r="AE16" s="122">
        <v>49</v>
      </c>
      <c r="AF16" s="123">
        <v>20.5</v>
      </c>
      <c r="AG16" s="124">
        <v>78.97</v>
      </c>
    </row>
    <row r="17" spans="1:33" s="120" customFormat="1" ht="15" customHeight="1" x14ac:dyDescent="0.25">
      <c r="A17" s="104"/>
      <c r="B17" s="105" t="s">
        <v>29</v>
      </c>
      <c r="C17" s="23"/>
      <c r="D17" s="106" t="s">
        <v>162</v>
      </c>
      <c r="E17" s="107">
        <v>1063.47</v>
      </c>
      <c r="F17" s="108"/>
      <c r="G17" s="108"/>
      <c r="H17" s="109">
        <f t="shared" si="1"/>
        <v>1063.47</v>
      </c>
      <c r="I17" s="23"/>
      <c r="J17" s="111">
        <f t="shared" si="2"/>
        <v>840.1413</v>
      </c>
      <c r="K17" s="112">
        <v>79</v>
      </c>
      <c r="L17" s="108">
        <f t="shared" si="3"/>
        <v>284.23</v>
      </c>
      <c r="M17" s="109">
        <f t="shared" si="4"/>
        <v>555.91129999999998</v>
      </c>
      <c r="N17" s="23"/>
      <c r="O17" s="113">
        <f t="shared" si="5"/>
        <v>0</v>
      </c>
      <c r="P17" s="114">
        <f t="shared" si="0"/>
        <v>0</v>
      </c>
      <c r="Q17" s="115"/>
      <c r="R17" s="116">
        <f t="shared" si="6"/>
        <v>0</v>
      </c>
      <c r="S17" s="23"/>
      <c r="T17" s="117">
        <v>78.937500000000057</v>
      </c>
      <c r="U17" s="118"/>
      <c r="V17" s="111">
        <f t="shared" si="7"/>
        <v>363.16750000000008</v>
      </c>
      <c r="W17" s="109">
        <f t="shared" si="8"/>
        <v>700.30250000000001</v>
      </c>
      <c r="X17" s="119"/>
      <c r="AD17" s="121">
        <v>840.1413</v>
      </c>
      <c r="AE17" s="122">
        <v>79</v>
      </c>
      <c r="AF17" s="123">
        <v>284.23</v>
      </c>
      <c r="AG17" s="124">
        <v>555.91129999999998</v>
      </c>
    </row>
    <row r="18" spans="1:33" s="120" customFormat="1" ht="15" customHeight="1" x14ac:dyDescent="0.25">
      <c r="A18" s="104"/>
      <c r="B18" s="105" t="s">
        <v>30</v>
      </c>
      <c r="C18" s="23"/>
      <c r="D18" s="106" t="s">
        <v>162</v>
      </c>
      <c r="E18" s="107">
        <v>81</v>
      </c>
      <c r="F18" s="108"/>
      <c r="G18" s="108"/>
      <c r="H18" s="109">
        <f t="shared" si="1"/>
        <v>81</v>
      </c>
      <c r="I18" s="23"/>
      <c r="J18" s="111">
        <f t="shared" si="2"/>
        <v>50.22</v>
      </c>
      <c r="K18" s="112">
        <v>62</v>
      </c>
      <c r="L18" s="108">
        <f t="shared" si="3"/>
        <v>98.712999999999994</v>
      </c>
      <c r="M18" s="109">
        <f t="shared" si="4"/>
        <v>-48.492999999999995</v>
      </c>
      <c r="N18" s="23"/>
      <c r="O18" s="113">
        <f t="shared" si="5"/>
        <v>0</v>
      </c>
      <c r="P18" s="114">
        <f t="shared" si="0"/>
        <v>0</v>
      </c>
      <c r="Q18" s="115"/>
      <c r="R18" s="116">
        <f t="shared" si="6"/>
        <v>0</v>
      </c>
      <c r="S18" s="23"/>
      <c r="T18" s="117">
        <v>175.37399999999985</v>
      </c>
      <c r="U18" s="118"/>
      <c r="V18" s="111">
        <f t="shared" si="7"/>
        <v>274.08699999999988</v>
      </c>
      <c r="W18" s="109">
        <f t="shared" si="8"/>
        <v>-193.08699999999988</v>
      </c>
      <c r="X18" s="119"/>
      <c r="AD18" s="121">
        <v>50.22</v>
      </c>
      <c r="AE18" s="122">
        <v>62</v>
      </c>
      <c r="AF18" s="123">
        <v>98.712999999999994</v>
      </c>
      <c r="AG18" s="124">
        <v>-48.492999999999995</v>
      </c>
    </row>
    <row r="19" spans="1:33" s="120" customFormat="1" ht="15" customHeight="1" x14ac:dyDescent="0.25">
      <c r="A19" s="104"/>
      <c r="B19" s="105" t="s">
        <v>31</v>
      </c>
      <c r="C19" s="23"/>
      <c r="D19" s="106" t="s">
        <v>162</v>
      </c>
      <c r="E19" s="107">
        <v>11.2</v>
      </c>
      <c r="F19" s="108"/>
      <c r="G19" s="108"/>
      <c r="H19" s="109">
        <f t="shared" si="1"/>
        <v>11.2</v>
      </c>
      <c r="I19" s="23"/>
      <c r="J19" s="111">
        <f t="shared" si="2"/>
        <v>8.9600000000000009</v>
      </c>
      <c r="K19" s="112">
        <v>80</v>
      </c>
      <c r="L19" s="108">
        <f t="shared" si="3"/>
        <v>5.92</v>
      </c>
      <c r="M19" s="109">
        <f t="shared" si="4"/>
        <v>3.0400000000000009</v>
      </c>
      <c r="N19" s="23"/>
      <c r="O19" s="113">
        <f t="shared" si="5"/>
        <v>0</v>
      </c>
      <c r="P19" s="114">
        <f t="shared" si="0"/>
        <v>0</v>
      </c>
      <c r="Q19" s="115"/>
      <c r="R19" s="116">
        <f t="shared" si="6"/>
        <v>0</v>
      </c>
      <c r="S19" s="23"/>
      <c r="T19" s="117">
        <v>6.3125030332571939</v>
      </c>
      <c r="U19" s="118"/>
      <c r="V19" s="111">
        <f t="shared" si="7"/>
        <v>12.232503033257194</v>
      </c>
      <c r="W19" s="109">
        <f t="shared" si="8"/>
        <v>-1.0325030332571945</v>
      </c>
      <c r="X19" s="119"/>
      <c r="AD19" s="121">
        <v>8.9600000000000009</v>
      </c>
      <c r="AE19" s="122">
        <v>80</v>
      </c>
      <c r="AF19" s="123">
        <v>5.92</v>
      </c>
      <c r="AG19" s="124">
        <v>3.0400000000000009</v>
      </c>
    </row>
    <row r="20" spans="1:33" s="120" customFormat="1" ht="15" customHeight="1" x14ac:dyDescent="0.25">
      <c r="A20" s="104"/>
      <c r="B20" s="105" t="s">
        <v>32</v>
      </c>
      <c r="C20" s="23"/>
      <c r="D20" s="106" t="s">
        <v>162</v>
      </c>
      <c r="E20" s="107">
        <v>111.93</v>
      </c>
      <c r="F20" s="108"/>
      <c r="G20" s="108"/>
      <c r="H20" s="109">
        <f t="shared" si="1"/>
        <v>111.93</v>
      </c>
      <c r="I20" s="23"/>
      <c r="J20" s="111">
        <f t="shared" si="2"/>
        <v>64.91940000000001</v>
      </c>
      <c r="K20" s="112">
        <v>58</v>
      </c>
      <c r="L20" s="108">
        <f t="shared" si="3"/>
        <v>63</v>
      </c>
      <c r="M20" s="109">
        <f t="shared" si="4"/>
        <v>1.9194000000000102</v>
      </c>
      <c r="N20" s="23"/>
      <c r="O20" s="113">
        <f t="shared" si="5"/>
        <v>0</v>
      </c>
      <c r="P20" s="114">
        <f t="shared" si="0"/>
        <v>0</v>
      </c>
      <c r="Q20" s="115"/>
      <c r="R20" s="116">
        <f t="shared" si="6"/>
        <v>0</v>
      </c>
      <c r="S20" s="23"/>
      <c r="T20" s="117">
        <v>46.030074999999897</v>
      </c>
      <c r="U20" s="118"/>
      <c r="V20" s="111">
        <f t="shared" si="7"/>
        <v>109.0300749999999</v>
      </c>
      <c r="W20" s="109">
        <f t="shared" si="8"/>
        <v>2.8999250000001098</v>
      </c>
      <c r="X20" s="119"/>
      <c r="AD20" s="121">
        <v>64.91940000000001</v>
      </c>
      <c r="AE20" s="122">
        <v>58</v>
      </c>
      <c r="AF20" s="123">
        <v>63</v>
      </c>
      <c r="AG20" s="124">
        <v>1.9194000000000102</v>
      </c>
    </row>
    <row r="21" spans="1:33" s="120" customFormat="1" ht="15" customHeight="1" x14ac:dyDescent="0.25">
      <c r="A21" s="104"/>
      <c r="B21" s="105" t="s">
        <v>33</v>
      </c>
      <c r="C21" s="23"/>
      <c r="D21" s="106" t="s">
        <v>162</v>
      </c>
      <c r="E21" s="107">
        <v>252</v>
      </c>
      <c r="F21" s="108"/>
      <c r="G21" s="108"/>
      <c r="H21" s="109">
        <f>SUM(E21:G21)</f>
        <v>252</v>
      </c>
      <c r="I21" s="23"/>
      <c r="J21" s="111">
        <f>H21*K21/100</f>
        <v>65.52</v>
      </c>
      <c r="K21" s="112">
        <v>26</v>
      </c>
      <c r="L21" s="108">
        <f>Q21+AF21</f>
        <v>97.5</v>
      </c>
      <c r="M21" s="109">
        <f>J21-L21</f>
        <v>-31.980000000000004</v>
      </c>
      <c r="N21" s="23"/>
      <c r="O21" s="113">
        <f>J21-AD21</f>
        <v>0</v>
      </c>
      <c r="P21" s="114">
        <f t="shared" si="0"/>
        <v>0</v>
      </c>
      <c r="Q21" s="115"/>
      <c r="R21" s="116">
        <f>O21-Q21</f>
        <v>0</v>
      </c>
      <c r="S21" s="23"/>
      <c r="T21" s="117">
        <v>360.06435428683005</v>
      </c>
      <c r="U21" s="118"/>
      <c r="V21" s="111">
        <f>+L21+T21</f>
        <v>457.56435428683005</v>
      </c>
      <c r="W21" s="109">
        <f>H21-V21</f>
        <v>-205.56435428683005</v>
      </c>
      <c r="X21" s="119"/>
      <c r="AD21" s="121">
        <v>65.52</v>
      </c>
      <c r="AE21" s="122">
        <v>26</v>
      </c>
      <c r="AF21" s="123">
        <v>97.5</v>
      </c>
      <c r="AG21" s="124">
        <v>-31.980000000000004</v>
      </c>
    </row>
    <row r="22" spans="1:33" s="120" customFormat="1" ht="15" customHeight="1" x14ac:dyDescent="0.25">
      <c r="A22" s="104"/>
      <c r="B22" s="105" t="s">
        <v>34</v>
      </c>
      <c r="C22" s="23"/>
      <c r="D22" s="106" t="s">
        <v>162</v>
      </c>
      <c r="E22" s="107">
        <v>74</v>
      </c>
      <c r="F22" s="108"/>
      <c r="G22" s="108"/>
      <c r="H22" s="109">
        <f t="shared" ref="H22" si="9">SUM(E22:G22)</f>
        <v>74</v>
      </c>
      <c r="I22" s="23"/>
      <c r="J22" s="111">
        <f>H22*K22/100</f>
        <v>55.5</v>
      </c>
      <c r="K22" s="112">
        <v>75</v>
      </c>
      <c r="L22" s="108">
        <f>Q22+AF22</f>
        <v>921.98</v>
      </c>
      <c r="M22" s="109">
        <f>J22-L22</f>
        <v>-866.48</v>
      </c>
      <c r="N22" s="231"/>
      <c r="O22" s="113">
        <f t="shared" ref="O22" si="10">J22-AD22</f>
        <v>0</v>
      </c>
      <c r="P22" s="114">
        <f t="shared" si="0"/>
        <v>0</v>
      </c>
      <c r="Q22" s="115"/>
      <c r="R22" s="126">
        <f t="shared" ref="R22" si="11">O22-Q22</f>
        <v>0</v>
      </c>
      <c r="S22" s="23"/>
      <c r="T22" s="117">
        <v>302.7059999999999</v>
      </c>
      <c r="U22" s="118"/>
      <c r="V22" s="111">
        <f>+L22+T22</f>
        <v>1224.6859999999999</v>
      </c>
      <c r="W22" s="109">
        <f t="shared" ref="W22" si="12">H22-V22</f>
        <v>-1150.6859999999999</v>
      </c>
      <c r="X22" s="119"/>
      <c r="AD22" s="121">
        <v>55.5</v>
      </c>
      <c r="AE22" s="122">
        <v>75</v>
      </c>
      <c r="AF22" s="123">
        <v>921.98</v>
      </c>
      <c r="AG22" s="124">
        <v>-866.48</v>
      </c>
    </row>
    <row r="23" spans="1:33" s="120" customFormat="1" ht="15" customHeight="1" thickBot="1" x14ac:dyDescent="0.3">
      <c r="A23" s="104"/>
      <c r="B23" s="105" t="s">
        <v>35</v>
      </c>
      <c r="C23" s="23"/>
      <c r="D23" s="106" t="s">
        <v>162</v>
      </c>
      <c r="E23" s="107">
        <v>0</v>
      </c>
      <c r="F23" s="108"/>
      <c r="G23" s="108"/>
      <c r="H23" s="109">
        <f>SUM(E23:G23)</f>
        <v>0</v>
      </c>
      <c r="I23" s="23"/>
      <c r="J23" s="127">
        <f>H23*K23/100</f>
        <v>0</v>
      </c>
      <c r="K23" s="128">
        <v>0</v>
      </c>
      <c r="L23" s="129">
        <f>Q23+AF23</f>
        <v>0</v>
      </c>
      <c r="M23" s="130">
        <f>J23-L23</f>
        <v>0</v>
      </c>
      <c r="N23" s="23"/>
      <c r="O23" s="131">
        <f>J23-AD23</f>
        <v>0</v>
      </c>
      <c r="P23" s="132" t="str">
        <f t="shared" si="0"/>
        <v/>
      </c>
      <c r="Q23" s="133"/>
      <c r="R23" s="134">
        <f>O23-Q23</f>
        <v>0</v>
      </c>
      <c r="S23" s="23"/>
      <c r="T23" s="232">
        <v>0</v>
      </c>
      <c r="U23" s="118"/>
      <c r="V23" s="127">
        <f>+L23+T23</f>
        <v>0</v>
      </c>
      <c r="W23" s="130">
        <f>H23-V23</f>
        <v>0</v>
      </c>
      <c r="X23" s="119"/>
      <c r="AD23" s="135">
        <v>0</v>
      </c>
      <c r="AE23" s="136">
        <v>0</v>
      </c>
      <c r="AF23" s="137">
        <v>0</v>
      </c>
      <c r="AG23" s="138">
        <v>0</v>
      </c>
    </row>
    <row r="24" spans="1:33" s="99" customFormat="1" ht="19.5" customHeight="1" thickBot="1" x14ac:dyDescent="0.3">
      <c r="A24" s="82" t="s">
        <v>36</v>
      </c>
      <c r="B24" s="83" t="s">
        <v>37</v>
      </c>
      <c r="C24" s="84"/>
      <c r="D24" s="85" t="s">
        <v>162</v>
      </c>
      <c r="E24" s="86">
        <f>SUM(E25:E34)</f>
        <v>7949.0910000000003</v>
      </c>
      <c r="F24" s="87">
        <f>SUM(F25:F34)</f>
        <v>0</v>
      </c>
      <c r="G24" s="87">
        <f>SUM(G25:G34)</f>
        <v>0</v>
      </c>
      <c r="H24" s="88">
        <f>SUM(H25:H34)</f>
        <v>7949.0910000000003</v>
      </c>
      <c r="I24" s="84"/>
      <c r="J24" s="139">
        <f>SUM(J25:J34)</f>
        <v>69.231499999999997</v>
      </c>
      <c r="K24" s="140">
        <f>IFERROR(J24/H24,"")</f>
        <v>8.7093606048792242E-3</v>
      </c>
      <c r="L24" s="87">
        <f>SUM(L25:L34)</f>
        <v>88</v>
      </c>
      <c r="M24" s="88">
        <f>SUM(M25:M34)</f>
        <v>-18.7685</v>
      </c>
      <c r="N24" s="84"/>
      <c r="O24" s="233">
        <f>SUM(O25:O34)</f>
        <v>0</v>
      </c>
      <c r="P24" s="234">
        <f t="shared" si="0"/>
        <v>0</v>
      </c>
      <c r="Q24" s="96">
        <f>SUM(Q25:Q34)</f>
        <v>0</v>
      </c>
      <c r="R24" s="235">
        <f>SUM(R25:R34)</f>
        <v>0</v>
      </c>
      <c r="S24" s="84"/>
      <c r="T24" s="236">
        <f>SUM(T25:T34)</f>
        <v>10180.128092915373</v>
      </c>
      <c r="U24" s="89"/>
      <c r="V24" s="139">
        <f>SUM(V25:V34)</f>
        <v>10268.128092915373</v>
      </c>
      <c r="W24" s="88">
        <f>SUM(W25:W34)</f>
        <v>-2319.0370929153733</v>
      </c>
      <c r="X24" s="76"/>
      <c r="AD24" s="146">
        <v>69.231499999999997</v>
      </c>
      <c r="AE24" s="147">
        <v>8.7093606048792242E-3</v>
      </c>
      <c r="AF24" s="148">
        <v>88</v>
      </c>
      <c r="AG24" s="149">
        <v>-18.7685</v>
      </c>
    </row>
    <row r="25" spans="1:33" s="120" customFormat="1" ht="15" customHeight="1" x14ac:dyDescent="0.25">
      <c r="A25" s="104"/>
      <c r="B25" s="105" t="s">
        <v>38</v>
      </c>
      <c r="C25" s="23"/>
      <c r="D25" s="106" t="s">
        <v>162</v>
      </c>
      <c r="E25" s="107">
        <v>395.15</v>
      </c>
      <c r="F25" s="108"/>
      <c r="G25" s="108"/>
      <c r="H25" s="109">
        <f t="shared" ref="H25:H34" si="13">SUM(E25:G25)</f>
        <v>395.15</v>
      </c>
      <c r="I25" s="23"/>
      <c r="J25" s="111">
        <f t="shared" ref="J25:J34" si="14">+H25*K25/100</f>
        <v>3.9514999999999998</v>
      </c>
      <c r="K25" s="112">
        <v>1</v>
      </c>
      <c r="L25" s="108">
        <f t="shared" ref="L25:L34" si="15">Q25+AF25</f>
        <v>1.5</v>
      </c>
      <c r="M25" s="109">
        <f t="shared" ref="M25:M34" si="16">J25-L25</f>
        <v>2.4514999999999998</v>
      </c>
      <c r="N25" s="23"/>
      <c r="O25" s="113">
        <f t="shared" ref="O25:O34" si="17">J25-AD25</f>
        <v>0</v>
      </c>
      <c r="P25" s="114">
        <f t="shared" si="0"/>
        <v>0</v>
      </c>
      <c r="Q25" s="115"/>
      <c r="R25" s="116">
        <f t="shared" ref="R25:R34" si="18">O25-Q25</f>
        <v>0</v>
      </c>
      <c r="S25" s="23"/>
      <c r="T25" s="117">
        <v>339.98013291536995</v>
      </c>
      <c r="U25" s="118"/>
      <c r="V25" s="111">
        <f t="shared" ref="V25:V34" si="19">+L25+T25</f>
        <v>341.48013291536995</v>
      </c>
      <c r="W25" s="109">
        <f t="shared" ref="W25:W34" si="20">H25-V25</f>
        <v>53.669867084630027</v>
      </c>
      <c r="X25" s="119"/>
      <c r="AD25" s="121">
        <v>3.9514999999999998</v>
      </c>
      <c r="AE25" s="122">
        <v>1</v>
      </c>
      <c r="AF25" s="123">
        <v>1.5</v>
      </c>
      <c r="AG25" s="124">
        <v>2.4514999999999998</v>
      </c>
    </row>
    <row r="26" spans="1:33" s="120" customFormat="1" ht="15" customHeight="1" x14ac:dyDescent="0.25">
      <c r="A26" s="104"/>
      <c r="B26" s="105" t="s">
        <v>39</v>
      </c>
      <c r="C26" s="23"/>
      <c r="D26" s="106" t="s">
        <v>162</v>
      </c>
      <c r="E26" s="107">
        <v>2176</v>
      </c>
      <c r="F26" s="108"/>
      <c r="G26" s="108"/>
      <c r="H26" s="109">
        <f t="shared" si="13"/>
        <v>2176</v>
      </c>
      <c r="I26" s="23"/>
      <c r="J26" s="111">
        <f t="shared" si="14"/>
        <v>65.28</v>
      </c>
      <c r="K26" s="112">
        <v>3</v>
      </c>
      <c r="L26" s="108">
        <f t="shared" si="15"/>
        <v>86.5</v>
      </c>
      <c r="M26" s="109">
        <f t="shared" si="16"/>
        <v>-21.22</v>
      </c>
      <c r="N26" s="23"/>
      <c r="O26" s="113">
        <f t="shared" si="17"/>
        <v>0</v>
      </c>
      <c r="P26" s="114">
        <f t="shared" si="0"/>
        <v>0</v>
      </c>
      <c r="Q26" s="115"/>
      <c r="R26" s="116">
        <f t="shared" si="18"/>
        <v>0</v>
      </c>
      <c r="S26" s="23"/>
      <c r="T26" s="117">
        <v>3071.2279600000043</v>
      </c>
      <c r="U26" s="118"/>
      <c r="V26" s="111">
        <f t="shared" si="19"/>
        <v>3157.7279600000043</v>
      </c>
      <c r="W26" s="109">
        <f t="shared" si="20"/>
        <v>-981.72796000000426</v>
      </c>
      <c r="X26" s="119"/>
      <c r="AD26" s="121">
        <v>65.28</v>
      </c>
      <c r="AE26" s="122">
        <v>3</v>
      </c>
      <c r="AF26" s="123">
        <v>86.5</v>
      </c>
      <c r="AG26" s="124">
        <v>-21.22</v>
      </c>
    </row>
    <row r="27" spans="1:33" s="120" customFormat="1" ht="15" customHeight="1" x14ac:dyDescent="0.25">
      <c r="A27" s="104"/>
      <c r="B27" s="105" t="s">
        <v>40</v>
      </c>
      <c r="C27" s="23"/>
      <c r="D27" s="106" t="s">
        <v>162</v>
      </c>
      <c r="E27" s="107">
        <v>371.87</v>
      </c>
      <c r="F27" s="108"/>
      <c r="G27" s="108"/>
      <c r="H27" s="109">
        <f t="shared" si="13"/>
        <v>371.87</v>
      </c>
      <c r="I27" s="23"/>
      <c r="J27" s="111">
        <f t="shared" si="14"/>
        <v>0</v>
      </c>
      <c r="K27" s="112">
        <v>0</v>
      </c>
      <c r="L27" s="108">
        <f t="shared" si="15"/>
        <v>0</v>
      </c>
      <c r="M27" s="109">
        <f t="shared" si="16"/>
        <v>0</v>
      </c>
      <c r="N27" s="23"/>
      <c r="O27" s="113">
        <f t="shared" si="17"/>
        <v>0</v>
      </c>
      <c r="P27" s="114">
        <f t="shared" si="0"/>
        <v>0</v>
      </c>
      <c r="Q27" s="115"/>
      <c r="R27" s="116">
        <f t="shared" si="18"/>
        <v>0</v>
      </c>
      <c r="S27" s="23"/>
      <c r="T27" s="117">
        <v>371.87</v>
      </c>
      <c r="U27" s="118"/>
      <c r="V27" s="111">
        <f t="shared" si="19"/>
        <v>371.87</v>
      </c>
      <c r="W27" s="109">
        <f t="shared" si="20"/>
        <v>0</v>
      </c>
      <c r="X27" s="119"/>
      <c r="AD27" s="121">
        <v>0</v>
      </c>
      <c r="AE27" s="122">
        <v>0</v>
      </c>
      <c r="AF27" s="123">
        <v>0</v>
      </c>
      <c r="AG27" s="124">
        <v>0</v>
      </c>
    </row>
    <row r="28" spans="1:33" s="120" customFormat="1" ht="15" customHeight="1" x14ac:dyDescent="0.25">
      <c r="A28" s="104"/>
      <c r="B28" s="105" t="s">
        <v>41</v>
      </c>
      <c r="C28" s="23"/>
      <c r="D28" s="106" t="s">
        <v>162</v>
      </c>
      <c r="E28" s="107">
        <v>1511</v>
      </c>
      <c r="F28" s="108"/>
      <c r="G28" s="108"/>
      <c r="H28" s="109">
        <f t="shared" si="13"/>
        <v>1511</v>
      </c>
      <c r="I28" s="23"/>
      <c r="J28" s="111">
        <f t="shared" si="14"/>
        <v>0</v>
      </c>
      <c r="K28" s="112">
        <v>0</v>
      </c>
      <c r="L28" s="108">
        <f t="shared" si="15"/>
        <v>0</v>
      </c>
      <c r="M28" s="109">
        <f t="shared" si="16"/>
        <v>0</v>
      </c>
      <c r="N28" s="23"/>
      <c r="O28" s="113">
        <f t="shared" si="17"/>
        <v>0</v>
      </c>
      <c r="P28" s="114">
        <f t="shared" si="0"/>
        <v>0</v>
      </c>
      <c r="Q28" s="115"/>
      <c r="R28" s="116">
        <f t="shared" si="18"/>
        <v>0</v>
      </c>
      <c r="S28" s="23"/>
      <c r="T28" s="117">
        <v>1511</v>
      </c>
      <c r="U28" s="118"/>
      <c r="V28" s="111">
        <f t="shared" si="19"/>
        <v>1511</v>
      </c>
      <c r="W28" s="109">
        <f t="shared" si="20"/>
        <v>0</v>
      </c>
      <c r="X28" s="119"/>
      <c r="AD28" s="121">
        <v>0</v>
      </c>
      <c r="AE28" s="122">
        <v>0</v>
      </c>
      <c r="AF28" s="123">
        <v>0</v>
      </c>
      <c r="AG28" s="124">
        <v>0</v>
      </c>
    </row>
    <row r="29" spans="1:33" s="120" customFormat="1" ht="15" customHeight="1" x14ac:dyDescent="0.25">
      <c r="A29" s="104"/>
      <c r="B29" s="105" t="s">
        <v>42</v>
      </c>
      <c r="C29" s="23"/>
      <c r="D29" s="106" t="s">
        <v>162</v>
      </c>
      <c r="E29" s="107">
        <v>1354</v>
      </c>
      <c r="F29" s="108"/>
      <c r="G29" s="108"/>
      <c r="H29" s="109">
        <f t="shared" si="13"/>
        <v>1354</v>
      </c>
      <c r="I29" s="23"/>
      <c r="J29" s="111">
        <f t="shared" si="14"/>
        <v>0</v>
      </c>
      <c r="K29" s="112">
        <v>0</v>
      </c>
      <c r="L29" s="108">
        <f>Q29+AF29</f>
        <v>0</v>
      </c>
      <c r="M29" s="109">
        <f>J29-L29</f>
        <v>0</v>
      </c>
      <c r="N29" s="23"/>
      <c r="O29" s="113">
        <f>J29-AD29</f>
        <v>0</v>
      </c>
      <c r="P29" s="114">
        <f t="shared" si="0"/>
        <v>0</v>
      </c>
      <c r="Q29" s="115"/>
      <c r="R29" s="116">
        <f>O29-Q29</f>
        <v>0</v>
      </c>
      <c r="S29" s="23"/>
      <c r="T29" s="117">
        <v>4716</v>
      </c>
      <c r="U29" s="118"/>
      <c r="V29" s="111">
        <f>+L29+T29</f>
        <v>4716</v>
      </c>
      <c r="W29" s="109">
        <f>H29-V29</f>
        <v>-3362</v>
      </c>
      <c r="X29" s="119"/>
      <c r="AD29" s="121">
        <v>0</v>
      </c>
      <c r="AE29" s="122">
        <v>0</v>
      </c>
      <c r="AF29" s="123">
        <v>0</v>
      </c>
      <c r="AG29" s="124">
        <v>0</v>
      </c>
    </row>
    <row r="30" spans="1:33" s="120" customFormat="1" ht="15" customHeight="1" x14ac:dyDescent="0.25">
      <c r="A30" s="104"/>
      <c r="B30" s="105" t="s">
        <v>43</v>
      </c>
      <c r="C30" s="23"/>
      <c r="D30" s="106" t="s">
        <v>162</v>
      </c>
      <c r="E30" s="107">
        <v>860.90000000000009</v>
      </c>
      <c r="F30" s="108"/>
      <c r="G30" s="108"/>
      <c r="H30" s="109">
        <f t="shared" si="13"/>
        <v>860.90000000000009</v>
      </c>
      <c r="I30" s="23"/>
      <c r="J30" s="111">
        <f t="shared" si="14"/>
        <v>0</v>
      </c>
      <c r="K30" s="112">
        <v>0</v>
      </c>
      <c r="L30" s="108">
        <f t="shared" si="15"/>
        <v>0</v>
      </c>
      <c r="M30" s="109">
        <f t="shared" si="16"/>
        <v>0</v>
      </c>
      <c r="N30" s="23"/>
      <c r="O30" s="113">
        <f t="shared" si="17"/>
        <v>0</v>
      </c>
      <c r="P30" s="114">
        <f t="shared" si="0"/>
        <v>0</v>
      </c>
      <c r="Q30" s="115"/>
      <c r="R30" s="116">
        <f t="shared" si="18"/>
        <v>0</v>
      </c>
      <c r="S30" s="23"/>
      <c r="T30" s="117">
        <v>0</v>
      </c>
      <c r="U30" s="118"/>
      <c r="V30" s="111">
        <f t="shared" si="19"/>
        <v>0</v>
      </c>
      <c r="W30" s="109">
        <f t="shared" si="20"/>
        <v>860.90000000000009</v>
      </c>
      <c r="X30" s="119"/>
      <c r="AD30" s="121">
        <v>0</v>
      </c>
      <c r="AE30" s="122">
        <v>0</v>
      </c>
      <c r="AF30" s="123">
        <v>0</v>
      </c>
      <c r="AG30" s="124">
        <v>0</v>
      </c>
    </row>
    <row r="31" spans="1:33" s="120" customFormat="1" ht="15" customHeight="1" x14ac:dyDescent="0.25">
      <c r="A31" s="104"/>
      <c r="B31" s="105" t="s">
        <v>44</v>
      </c>
      <c r="C31" s="23"/>
      <c r="D31" s="106" t="s">
        <v>162</v>
      </c>
      <c r="E31" s="107">
        <v>579.48099999999999</v>
      </c>
      <c r="F31" s="108"/>
      <c r="G31" s="108"/>
      <c r="H31" s="109">
        <f t="shared" si="13"/>
        <v>579.48099999999999</v>
      </c>
      <c r="I31" s="23"/>
      <c r="J31" s="111">
        <f t="shared" si="14"/>
        <v>0</v>
      </c>
      <c r="K31" s="112">
        <v>0</v>
      </c>
      <c r="L31" s="108">
        <f t="shared" si="15"/>
        <v>0</v>
      </c>
      <c r="M31" s="109">
        <f t="shared" si="16"/>
        <v>0</v>
      </c>
      <c r="N31" s="23"/>
      <c r="O31" s="113">
        <f t="shared" si="17"/>
        <v>0</v>
      </c>
      <c r="P31" s="114">
        <f t="shared" si="0"/>
        <v>0</v>
      </c>
      <c r="Q31" s="115"/>
      <c r="R31" s="116">
        <f t="shared" si="18"/>
        <v>0</v>
      </c>
      <c r="S31" s="23"/>
      <c r="T31" s="117">
        <v>0</v>
      </c>
      <c r="U31" s="118"/>
      <c r="V31" s="111">
        <f t="shared" si="19"/>
        <v>0</v>
      </c>
      <c r="W31" s="109">
        <f t="shared" si="20"/>
        <v>579.48099999999999</v>
      </c>
      <c r="X31" s="119"/>
      <c r="AD31" s="121">
        <v>0</v>
      </c>
      <c r="AE31" s="122">
        <v>0</v>
      </c>
      <c r="AF31" s="123">
        <v>0</v>
      </c>
      <c r="AG31" s="124">
        <v>0</v>
      </c>
    </row>
    <row r="32" spans="1:33" s="120" customFormat="1" ht="15" customHeight="1" x14ac:dyDescent="0.25">
      <c r="A32" s="104"/>
      <c r="B32" s="105" t="s">
        <v>45</v>
      </c>
      <c r="C32" s="23"/>
      <c r="D32" s="106" t="s">
        <v>162</v>
      </c>
      <c r="E32" s="107">
        <v>530.6400000000001</v>
      </c>
      <c r="F32" s="108"/>
      <c r="G32" s="108"/>
      <c r="H32" s="109">
        <f t="shared" si="13"/>
        <v>530.6400000000001</v>
      </c>
      <c r="I32" s="23"/>
      <c r="J32" s="111">
        <f t="shared" si="14"/>
        <v>0</v>
      </c>
      <c r="K32" s="112">
        <v>0</v>
      </c>
      <c r="L32" s="108">
        <f t="shared" si="15"/>
        <v>0</v>
      </c>
      <c r="M32" s="109">
        <f t="shared" si="16"/>
        <v>0</v>
      </c>
      <c r="N32" s="23"/>
      <c r="O32" s="113">
        <f t="shared" si="17"/>
        <v>0</v>
      </c>
      <c r="P32" s="114">
        <f t="shared" si="0"/>
        <v>0</v>
      </c>
      <c r="Q32" s="115"/>
      <c r="R32" s="116">
        <f t="shared" si="18"/>
        <v>0</v>
      </c>
      <c r="S32" s="23"/>
      <c r="T32" s="117">
        <v>0</v>
      </c>
      <c r="U32" s="118"/>
      <c r="V32" s="111">
        <f t="shared" si="19"/>
        <v>0</v>
      </c>
      <c r="W32" s="109">
        <f t="shared" si="20"/>
        <v>530.6400000000001</v>
      </c>
      <c r="X32" s="119"/>
      <c r="AD32" s="121">
        <v>0</v>
      </c>
      <c r="AE32" s="122">
        <v>0</v>
      </c>
      <c r="AF32" s="123">
        <v>0</v>
      </c>
      <c r="AG32" s="124">
        <v>0</v>
      </c>
    </row>
    <row r="33" spans="1:33" s="120" customFormat="1" ht="15" customHeight="1" x14ac:dyDescent="0.25">
      <c r="A33" s="104"/>
      <c r="B33" s="105" t="s">
        <v>46</v>
      </c>
      <c r="C33" s="23"/>
      <c r="D33" s="106" t="s">
        <v>162</v>
      </c>
      <c r="E33" s="107">
        <v>0</v>
      </c>
      <c r="F33" s="108"/>
      <c r="G33" s="108"/>
      <c r="H33" s="109">
        <f t="shared" si="13"/>
        <v>0</v>
      </c>
      <c r="I33" s="23"/>
      <c r="J33" s="111">
        <f t="shared" si="14"/>
        <v>0</v>
      </c>
      <c r="K33" s="112">
        <v>0</v>
      </c>
      <c r="L33" s="108">
        <f t="shared" si="15"/>
        <v>0</v>
      </c>
      <c r="M33" s="109">
        <f t="shared" si="16"/>
        <v>0</v>
      </c>
      <c r="N33" s="23"/>
      <c r="O33" s="113">
        <f t="shared" si="17"/>
        <v>0</v>
      </c>
      <c r="P33" s="114" t="str">
        <f t="shared" si="0"/>
        <v/>
      </c>
      <c r="Q33" s="115"/>
      <c r="R33" s="116">
        <f t="shared" si="18"/>
        <v>0</v>
      </c>
      <c r="S33" s="23"/>
      <c r="T33" s="117">
        <v>0</v>
      </c>
      <c r="U33" s="118"/>
      <c r="V33" s="111">
        <f t="shared" si="19"/>
        <v>0</v>
      </c>
      <c r="W33" s="109">
        <f t="shared" si="20"/>
        <v>0</v>
      </c>
      <c r="X33" s="119"/>
      <c r="AD33" s="121">
        <v>0</v>
      </c>
      <c r="AE33" s="122">
        <v>0</v>
      </c>
      <c r="AF33" s="123">
        <v>0</v>
      </c>
      <c r="AG33" s="124">
        <v>0</v>
      </c>
    </row>
    <row r="34" spans="1:33" s="120" customFormat="1" ht="15" customHeight="1" thickBot="1" x14ac:dyDescent="0.3">
      <c r="A34" s="104"/>
      <c r="B34" s="105" t="s">
        <v>47</v>
      </c>
      <c r="C34" s="23"/>
      <c r="D34" s="106" t="s">
        <v>162</v>
      </c>
      <c r="E34" s="107">
        <v>170.05</v>
      </c>
      <c r="F34" s="108"/>
      <c r="G34" s="108"/>
      <c r="H34" s="109">
        <f t="shared" si="13"/>
        <v>170.05</v>
      </c>
      <c r="I34" s="23"/>
      <c r="J34" s="127">
        <f t="shared" si="14"/>
        <v>0</v>
      </c>
      <c r="K34" s="128">
        <v>0</v>
      </c>
      <c r="L34" s="129">
        <f t="shared" si="15"/>
        <v>0</v>
      </c>
      <c r="M34" s="130">
        <f t="shared" si="16"/>
        <v>0</v>
      </c>
      <c r="N34" s="23"/>
      <c r="O34" s="131">
        <f t="shared" si="17"/>
        <v>0</v>
      </c>
      <c r="P34" s="132">
        <f t="shared" si="0"/>
        <v>0</v>
      </c>
      <c r="Q34" s="133"/>
      <c r="R34" s="134">
        <f t="shared" si="18"/>
        <v>0</v>
      </c>
      <c r="S34" s="23"/>
      <c r="T34" s="232">
        <v>170.05</v>
      </c>
      <c r="U34" s="118"/>
      <c r="V34" s="127">
        <f t="shared" si="19"/>
        <v>170.05</v>
      </c>
      <c r="W34" s="130">
        <f t="shared" si="20"/>
        <v>0</v>
      </c>
      <c r="X34" s="119"/>
      <c r="AD34" s="135">
        <v>0</v>
      </c>
      <c r="AE34" s="136">
        <v>0</v>
      </c>
      <c r="AF34" s="137">
        <v>0</v>
      </c>
      <c r="AG34" s="138">
        <v>0</v>
      </c>
    </row>
    <row r="35" spans="1:33" s="99" customFormat="1" ht="19.5" customHeight="1" thickBot="1" x14ac:dyDescent="0.3">
      <c r="A35" s="82" t="s">
        <v>48</v>
      </c>
      <c r="B35" s="83" t="s">
        <v>49</v>
      </c>
      <c r="C35" s="84"/>
      <c r="D35" s="85" t="s">
        <v>162</v>
      </c>
      <c r="E35" s="86">
        <f>SUM(E36:E37)</f>
        <v>133.84</v>
      </c>
      <c r="F35" s="87">
        <f>SUM(F36:F37)</f>
        <v>0</v>
      </c>
      <c r="G35" s="87">
        <f>SUM(G36:G37)</f>
        <v>0</v>
      </c>
      <c r="H35" s="88">
        <f>SUM(H36:H37)</f>
        <v>133.84</v>
      </c>
      <c r="I35" s="84"/>
      <c r="J35" s="139">
        <f>SUM(J36:J37)</f>
        <v>0</v>
      </c>
      <c r="K35" s="140">
        <f>IFERROR(J35/H35,"")</f>
        <v>0</v>
      </c>
      <c r="L35" s="87">
        <f>SUM(L36:L37)</f>
        <v>0</v>
      </c>
      <c r="M35" s="88">
        <f>SUM(M36:M37)</f>
        <v>0</v>
      </c>
      <c r="N35" s="84"/>
      <c r="O35" s="233">
        <f>SUM(O36:O37)</f>
        <v>0</v>
      </c>
      <c r="P35" s="234">
        <f t="shared" si="0"/>
        <v>0</v>
      </c>
      <c r="Q35" s="96">
        <f>SUM(Q36:Q37)</f>
        <v>0</v>
      </c>
      <c r="R35" s="235">
        <f>SUM(R36:R37)</f>
        <v>0</v>
      </c>
      <c r="S35" s="84"/>
      <c r="T35" s="236">
        <f>SUM(T36:T37)</f>
        <v>133.84</v>
      </c>
      <c r="U35" s="237"/>
      <c r="V35" s="139">
        <f>SUM(V36:V37)</f>
        <v>133.84</v>
      </c>
      <c r="W35" s="88">
        <f>SUM(W36:W37)</f>
        <v>0</v>
      </c>
      <c r="X35" s="76"/>
      <c r="AD35" s="146">
        <v>0</v>
      </c>
      <c r="AE35" s="147">
        <v>0</v>
      </c>
      <c r="AF35" s="238">
        <v>0</v>
      </c>
      <c r="AG35" s="149">
        <v>0</v>
      </c>
    </row>
    <row r="36" spans="1:33" s="120" customFormat="1" ht="15" customHeight="1" x14ac:dyDescent="0.25">
      <c r="A36" s="104"/>
      <c r="B36" s="105" t="s">
        <v>50</v>
      </c>
      <c r="C36" s="23"/>
      <c r="D36" s="106" t="s">
        <v>162</v>
      </c>
      <c r="E36" s="107">
        <v>111.74000000000001</v>
      </c>
      <c r="F36" s="108"/>
      <c r="G36" s="108"/>
      <c r="H36" s="109">
        <f t="shared" ref="H36:H37" si="21">SUM(E36:G36)</f>
        <v>111.74000000000001</v>
      </c>
      <c r="I36" s="23"/>
      <c r="J36" s="111">
        <f t="shared" ref="J36:J37" si="22">+H36*K36/100</f>
        <v>0</v>
      </c>
      <c r="K36" s="112">
        <v>0</v>
      </c>
      <c r="L36" s="108">
        <f t="shared" ref="L36:L37" si="23">Q36+AF36</f>
        <v>0</v>
      </c>
      <c r="M36" s="109">
        <f t="shared" ref="M36:M37" si="24">J36-L36</f>
        <v>0</v>
      </c>
      <c r="N36" s="23"/>
      <c r="O36" s="113">
        <f t="shared" ref="O36:O37" si="25">J36-AD36</f>
        <v>0</v>
      </c>
      <c r="P36" s="114">
        <f t="shared" si="0"/>
        <v>0</v>
      </c>
      <c r="Q36" s="115"/>
      <c r="R36" s="116">
        <f t="shared" ref="R36:R37" si="26">O36-Q36</f>
        <v>0</v>
      </c>
      <c r="S36" s="23"/>
      <c r="T36" s="117">
        <v>111.74000000000001</v>
      </c>
      <c r="U36" s="118"/>
      <c r="V36" s="111">
        <f t="shared" ref="V36:V37" si="27">+L36+T36</f>
        <v>111.74000000000001</v>
      </c>
      <c r="W36" s="109">
        <f t="shared" ref="W36:W37" si="28">H36-V36</f>
        <v>0</v>
      </c>
      <c r="X36" s="119"/>
      <c r="AD36" s="121">
        <v>0</v>
      </c>
      <c r="AE36" s="122">
        <v>0</v>
      </c>
      <c r="AF36" s="123">
        <v>0</v>
      </c>
      <c r="AG36" s="124">
        <v>0</v>
      </c>
    </row>
    <row r="37" spans="1:33" s="120" customFormat="1" ht="15" customHeight="1" thickBot="1" x14ac:dyDescent="0.3">
      <c r="A37" s="104"/>
      <c r="B37" s="105" t="s">
        <v>51</v>
      </c>
      <c r="C37" s="23"/>
      <c r="D37" s="106" t="s">
        <v>162</v>
      </c>
      <c r="E37" s="107">
        <v>22.1</v>
      </c>
      <c r="F37" s="108"/>
      <c r="G37" s="108"/>
      <c r="H37" s="109">
        <f t="shared" si="21"/>
        <v>22.1</v>
      </c>
      <c r="I37" s="23"/>
      <c r="J37" s="127">
        <f t="shared" si="22"/>
        <v>0</v>
      </c>
      <c r="K37" s="128">
        <v>0</v>
      </c>
      <c r="L37" s="129">
        <f t="shared" si="23"/>
        <v>0</v>
      </c>
      <c r="M37" s="130">
        <f t="shared" si="24"/>
        <v>0</v>
      </c>
      <c r="N37" s="23"/>
      <c r="O37" s="131">
        <f t="shared" si="25"/>
        <v>0</v>
      </c>
      <c r="P37" s="132">
        <f t="shared" si="0"/>
        <v>0</v>
      </c>
      <c r="Q37" s="133"/>
      <c r="R37" s="134">
        <f t="shared" si="26"/>
        <v>0</v>
      </c>
      <c r="S37" s="23"/>
      <c r="T37" s="232">
        <v>22.1</v>
      </c>
      <c r="U37" s="118"/>
      <c r="V37" s="127">
        <f t="shared" si="27"/>
        <v>22.1</v>
      </c>
      <c r="W37" s="130">
        <f t="shared" si="28"/>
        <v>0</v>
      </c>
      <c r="X37" s="119"/>
      <c r="AD37" s="135">
        <v>0</v>
      </c>
      <c r="AE37" s="136">
        <v>0</v>
      </c>
      <c r="AF37" s="137">
        <v>0</v>
      </c>
      <c r="AG37" s="138">
        <v>0</v>
      </c>
    </row>
    <row r="38" spans="1:33" s="99" customFormat="1" ht="19.5" customHeight="1" thickBot="1" x14ac:dyDescent="0.3">
      <c r="A38" s="82" t="s">
        <v>52</v>
      </c>
      <c r="B38" s="83" t="s">
        <v>53</v>
      </c>
      <c r="C38" s="84"/>
      <c r="D38" s="85" t="s">
        <v>162</v>
      </c>
      <c r="E38" s="86">
        <f>SUM(E39:E40)</f>
        <v>142</v>
      </c>
      <c r="F38" s="87">
        <f>SUM(F39:F40)</f>
        <v>0</v>
      </c>
      <c r="G38" s="87">
        <f>SUM(G39:G40)</f>
        <v>0</v>
      </c>
      <c r="H38" s="88">
        <f>SUM(H39:H40)</f>
        <v>142</v>
      </c>
      <c r="I38" s="84"/>
      <c r="J38" s="139">
        <f>SUM(J39:J40)</f>
        <v>0</v>
      </c>
      <c r="K38" s="140">
        <f>IFERROR(J38/H38,"")</f>
        <v>0</v>
      </c>
      <c r="L38" s="87">
        <f>SUM(L39:L40)</f>
        <v>0</v>
      </c>
      <c r="M38" s="88">
        <f>SUM(M39:M40)</f>
        <v>0</v>
      </c>
      <c r="N38" s="84"/>
      <c r="O38" s="233">
        <f>SUM(O39:O40)</f>
        <v>0</v>
      </c>
      <c r="P38" s="234">
        <f t="shared" si="0"/>
        <v>0</v>
      </c>
      <c r="Q38" s="96">
        <f>SUM(Q39:Q40)</f>
        <v>0</v>
      </c>
      <c r="R38" s="235">
        <f>SUM(R39:R40)</f>
        <v>0</v>
      </c>
      <c r="S38" s="84"/>
      <c r="T38" s="236">
        <f>SUM(T39:T40)</f>
        <v>142</v>
      </c>
      <c r="U38" s="89"/>
      <c r="V38" s="139">
        <f>SUM(V39:V40)</f>
        <v>142</v>
      </c>
      <c r="W38" s="88">
        <f>SUM(W39:W40)</f>
        <v>0</v>
      </c>
      <c r="X38" s="76"/>
      <c r="AD38" s="146">
        <v>0</v>
      </c>
      <c r="AE38" s="147">
        <v>0</v>
      </c>
      <c r="AF38" s="148">
        <v>0</v>
      </c>
      <c r="AG38" s="149">
        <v>0</v>
      </c>
    </row>
    <row r="39" spans="1:33" s="120" customFormat="1" ht="15" customHeight="1" x14ac:dyDescent="0.25">
      <c r="A39" s="104"/>
      <c r="B39" s="105" t="s">
        <v>54</v>
      </c>
      <c r="C39" s="23"/>
      <c r="D39" s="106" t="s">
        <v>162</v>
      </c>
      <c r="E39" s="107">
        <v>84</v>
      </c>
      <c r="F39" s="108"/>
      <c r="G39" s="108"/>
      <c r="H39" s="109">
        <f>SUM(E39:G39)</f>
        <v>84</v>
      </c>
      <c r="I39" s="23"/>
      <c r="J39" s="111">
        <f>+H39*K39/100</f>
        <v>0</v>
      </c>
      <c r="K39" s="112">
        <v>0</v>
      </c>
      <c r="L39" s="108">
        <f>Q39+AF39</f>
        <v>0</v>
      </c>
      <c r="M39" s="109">
        <f>J39-L39</f>
        <v>0</v>
      </c>
      <c r="N39" s="23"/>
      <c r="O39" s="113">
        <f>J39-AD39</f>
        <v>0</v>
      </c>
      <c r="P39" s="114">
        <f t="shared" si="0"/>
        <v>0</v>
      </c>
      <c r="Q39" s="115"/>
      <c r="R39" s="116">
        <f>O39-Q39</f>
        <v>0</v>
      </c>
      <c r="S39" s="23"/>
      <c r="T39" s="117">
        <v>84</v>
      </c>
      <c r="U39" s="118"/>
      <c r="V39" s="111">
        <f>+L39+T39</f>
        <v>84</v>
      </c>
      <c r="W39" s="109">
        <f>H39-V39</f>
        <v>0</v>
      </c>
      <c r="X39" s="119"/>
      <c r="AD39" s="121">
        <v>0</v>
      </c>
      <c r="AE39" s="122">
        <v>0</v>
      </c>
      <c r="AF39" s="123">
        <v>0</v>
      </c>
      <c r="AG39" s="124">
        <v>0</v>
      </c>
    </row>
    <row r="40" spans="1:33" s="120" customFormat="1" ht="15" customHeight="1" thickBot="1" x14ac:dyDescent="0.3">
      <c r="A40" s="104"/>
      <c r="B40" s="105" t="s">
        <v>55</v>
      </c>
      <c r="C40" s="23"/>
      <c r="D40" s="106" t="s">
        <v>162</v>
      </c>
      <c r="E40" s="107">
        <v>58</v>
      </c>
      <c r="F40" s="108"/>
      <c r="G40" s="108"/>
      <c r="H40" s="109">
        <f>SUM(E40:G40)</f>
        <v>58</v>
      </c>
      <c r="I40" s="23"/>
      <c r="J40" s="127">
        <f>+H40*K40/100</f>
        <v>0</v>
      </c>
      <c r="K40" s="128">
        <v>0</v>
      </c>
      <c r="L40" s="129">
        <f>Q40+AF40</f>
        <v>0</v>
      </c>
      <c r="M40" s="130">
        <f>J40-L40</f>
        <v>0</v>
      </c>
      <c r="N40" s="23"/>
      <c r="O40" s="131">
        <f>J40-AD40</f>
        <v>0</v>
      </c>
      <c r="P40" s="132">
        <f t="shared" si="0"/>
        <v>0</v>
      </c>
      <c r="Q40" s="133"/>
      <c r="R40" s="134">
        <f>O40-Q40</f>
        <v>0</v>
      </c>
      <c r="S40" s="23"/>
      <c r="T40" s="232">
        <v>58</v>
      </c>
      <c r="U40" s="118"/>
      <c r="V40" s="127">
        <f>+L40+T40</f>
        <v>58</v>
      </c>
      <c r="W40" s="130">
        <f>H40-V40</f>
        <v>0</v>
      </c>
      <c r="X40" s="119"/>
      <c r="AD40" s="135">
        <v>0</v>
      </c>
      <c r="AE40" s="136">
        <v>0</v>
      </c>
      <c r="AF40" s="137">
        <v>0</v>
      </c>
      <c r="AG40" s="138">
        <v>0</v>
      </c>
    </row>
    <row r="41" spans="1:33" s="99" customFormat="1" ht="19.5" customHeight="1" thickBot="1" x14ac:dyDescent="0.3">
      <c r="A41" s="82" t="s">
        <v>56</v>
      </c>
      <c r="B41" s="83" t="s">
        <v>57</v>
      </c>
      <c r="C41" s="84"/>
      <c r="D41" s="85" t="s">
        <v>162</v>
      </c>
      <c r="E41" s="86">
        <f>SUM(E42:E56)</f>
        <v>182.05</v>
      </c>
      <c r="F41" s="87">
        <f>SUM(F42:F56)</f>
        <v>0</v>
      </c>
      <c r="G41" s="87">
        <f>SUM(G42:G56)</f>
        <v>0</v>
      </c>
      <c r="H41" s="88">
        <f>SUM(H42:H56)</f>
        <v>182.05</v>
      </c>
      <c r="I41" s="84"/>
      <c r="J41" s="139">
        <f>SUM(J42:J56)</f>
        <v>0</v>
      </c>
      <c r="K41" s="140">
        <f>IFERROR(J41/H41,"")</f>
        <v>0</v>
      </c>
      <c r="L41" s="87">
        <f>SUM(L42:L56)</f>
        <v>0</v>
      </c>
      <c r="M41" s="88">
        <f>SUM(M42:M56)</f>
        <v>0</v>
      </c>
      <c r="N41" s="84"/>
      <c r="O41" s="233">
        <f>SUM(O42:O56)</f>
        <v>0</v>
      </c>
      <c r="P41" s="234">
        <f t="shared" si="0"/>
        <v>0</v>
      </c>
      <c r="Q41" s="96">
        <f>SUM(Q42:Q56)</f>
        <v>0</v>
      </c>
      <c r="R41" s="235">
        <f>SUM(R42:R56)</f>
        <v>0</v>
      </c>
      <c r="S41" s="84"/>
      <c r="T41" s="236">
        <f>SUM(T42:T56)</f>
        <v>182.05</v>
      </c>
      <c r="U41" s="89"/>
      <c r="V41" s="139">
        <f>SUM(V42:V56)</f>
        <v>182.05</v>
      </c>
      <c r="W41" s="88">
        <f>SUM(W42:W62)</f>
        <v>0</v>
      </c>
      <c r="X41" s="76"/>
      <c r="AD41" s="146">
        <v>0</v>
      </c>
      <c r="AE41" s="147">
        <v>0</v>
      </c>
      <c r="AF41" s="148">
        <v>0</v>
      </c>
      <c r="AG41" s="149">
        <v>0</v>
      </c>
    </row>
    <row r="42" spans="1:33" s="120" customFormat="1" ht="15" customHeight="1" x14ac:dyDescent="0.25">
      <c r="A42" s="104"/>
      <c r="B42" s="105" t="s">
        <v>58</v>
      </c>
      <c r="C42" s="23"/>
      <c r="D42" s="106" t="s">
        <v>162</v>
      </c>
      <c r="E42" s="107">
        <v>22.04</v>
      </c>
      <c r="F42" s="108"/>
      <c r="G42" s="108"/>
      <c r="H42" s="109">
        <f t="shared" ref="H42:H56" si="29">SUM(E42:G42)</f>
        <v>22.04</v>
      </c>
      <c r="I42" s="23"/>
      <c r="J42" s="111">
        <f t="shared" ref="J42:J56" si="30">+H42*K42/100</f>
        <v>0</v>
      </c>
      <c r="K42" s="112">
        <v>0</v>
      </c>
      <c r="L42" s="108">
        <f t="shared" ref="L42:L56" si="31">Q42+AF42</f>
        <v>0</v>
      </c>
      <c r="M42" s="109">
        <f t="shared" ref="M42:M56" si="32">J42-L42</f>
        <v>0</v>
      </c>
      <c r="N42" s="23"/>
      <c r="O42" s="113">
        <f t="shared" ref="O42:O56" si="33">J42-AD42</f>
        <v>0</v>
      </c>
      <c r="P42" s="114">
        <f t="shared" si="0"/>
        <v>0</v>
      </c>
      <c r="Q42" s="115"/>
      <c r="R42" s="116">
        <f t="shared" ref="R42:R56" si="34">O42-Q42</f>
        <v>0</v>
      </c>
      <c r="S42" s="23"/>
      <c r="T42" s="117">
        <v>22.04</v>
      </c>
      <c r="U42" s="118"/>
      <c r="V42" s="111">
        <f t="shared" ref="V42:V56" si="35">+L42+T42</f>
        <v>22.04</v>
      </c>
      <c r="W42" s="109">
        <f t="shared" ref="W42:W56" si="36">H42-V42</f>
        <v>0</v>
      </c>
      <c r="X42" s="119"/>
      <c r="AD42" s="121">
        <v>0</v>
      </c>
      <c r="AE42" s="122">
        <v>0</v>
      </c>
      <c r="AF42" s="123">
        <v>0</v>
      </c>
      <c r="AG42" s="124">
        <v>0</v>
      </c>
    </row>
    <row r="43" spans="1:33" s="120" customFormat="1" ht="15" customHeight="1" x14ac:dyDescent="0.25">
      <c r="A43" s="104"/>
      <c r="B43" s="105" t="s">
        <v>59</v>
      </c>
      <c r="C43" s="23"/>
      <c r="D43" s="106" t="s">
        <v>162</v>
      </c>
      <c r="E43" s="107">
        <v>0</v>
      </c>
      <c r="F43" s="108"/>
      <c r="G43" s="108"/>
      <c r="H43" s="109">
        <f t="shared" si="29"/>
        <v>0</v>
      </c>
      <c r="I43" s="23"/>
      <c r="J43" s="111">
        <f t="shared" ref="J43:J50" si="37">H43*K43/100</f>
        <v>0</v>
      </c>
      <c r="K43" s="112">
        <v>0</v>
      </c>
      <c r="L43" s="108">
        <f t="shared" si="31"/>
        <v>0</v>
      </c>
      <c r="M43" s="109">
        <f t="shared" si="32"/>
        <v>0</v>
      </c>
      <c r="N43" s="23"/>
      <c r="O43" s="113">
        <f t="shared" si="33"/>
        <v>0</v>
      </c>
      <c r="P43" s="114" t="str">
        <f t="shared" si="0"/>
        <v/>
      </c>
      <c r="Q43" s="115"/>
      <c r="R43" s="116">
        <f t="shared" si="34"/>
        <v>0</v>
      </c>
      <c r="S43" s="23"/>
      <c r="T43" s="117">
        <v>0</v>
      </c>
      <c r="U43" s="118"/>
      <c r="V43" s="111">
        <f t="shared" si="35"/>
        <v>0</v>
      </c>
      <c r="W43" s="109">
        <f t="shared" si="36"/>
        <v>0</v>
      </c>
      <c r="X43" s="119"/>
      <c r="AD43" s="121">
        <v>0</v>
      </c>
      <c r="AE43" s="122">
        <v>0</v>
      </c>
      <c r="AF43" s="123">
        <v>0</v>
      </c>
      <c r="AG43" s="124">
        <v>0</v>
      </c>
    </row>
    <row r="44" spans="1:33" s="120" customFormat="1" ht="15" customHeight="1" x14ac:dyDescent="0.25">
      <c r="A44" s="104"/>
      <c r="B44" s="105" t="s">
        <v>60</v>
      </c>
      <c r="C44" s="23"/>
      <c r="D44" s="106" t="s">
        <v>162</v>
      </c>
      <c r="E44" s="107">
        <v>0</v>
      </c>
      <c r="F44" s="108"/>
      <c r="G44" s="108"/>
      <c r="H44" s="109">
        <f t="shared" si="29"/>
        <v>0</v>
      </c>
      <c r="I44" s="23"/>
      <c r="J44" s="111">
        <f t="shared" si="37"/>
        <v>0</v>
      </c>
      <c r="K44" s="112">
        <v>0</v>
      </c>
      <c r="L44" s="108">
        <f t="shared" si="31"/>
        <v>0</v>
      </c>
      <c r="M44" s="109">
        <f t="shared" si="32"/>
        <v>0</v>
      </c>
      <c r="N44" s="23"/>
      <c r="O44" s="113">
        <f t="shared" si="33"/>
        <v>0</v>
      </c>
      <c r="P44" s="114" t="str">
        <f t="shared" si="0"/>
        <v/>
      </c>
      <c r="Q44" s="115"/>
      <c r="R44" s="116">
        <f t="shared" si="34"/>
        <v>0</v>
      </c>
      <c r="S44" s="23"/>
      <c r="T44" s="117">
        <v>0</v>
      </c>
      <c r="U44" s="118"/>
      <c r="V44" s="111">
        <f t="shared" si="35"/>
        <v>0</v>
      </c>
      <c r="W44" s="109">
        <f t="shared" si="36"/>
        <v>0</v>
      </c>
      <c r="X44" s="119"/>
      <c r="AD44" s="121">
        <v>0</v>
      </c>
      <c r="AE44" s="122">
        <v>0</v>
      </c>
      <c r="AF44" s="123">
        <v>0</v>
      </c>
      <c r="AG44" s="124">
        <v>0</v>
      </c>
    </row>
    <row r="45" spans="1:33" s="120" customFormat="1" ht="15" customHeight="1" x14ac:dyDescent="0.25">
      <c r="A45" s="104"/>
      <c r="B45" s="105" t="s">
        <v>61</v>
      </c>
      <c r="C45" s="23"/>
      <c r="D45" s="106" t="s">
        <v>162</v>
      </c>
      <c r="E45" s="107">
        <v>0</v>
      </c>
      <c r="F45" s="108"/>
      <c r="G45" s="108"/>
      <c r="H45" s="109">
        <f t="shared" si="29"/>
        <v>0</v>
      </c>
      <c r="I45" s="23"/>
      <c r="J45" s="111">
        <f t="shared" si="37"/>
        <v>0</v>
      </c>
      <c r="K45" s="112">
        <v>0</v>
      </c>
      <c r="L45" s="108">
        <f t="shared" si="31"/>
        <v>0</v>
      </c>
      <c r="M45" s="109">
        <f t="shared" si="32"/>
        <v>0</v>
      </c>
      <c r="N45" s="23"/>
      <c r="O45" s="113">
        <f t="shared" si="33"/>
        <v>0</v>
      </c>
      <c r="P45" s="114" t="str">
        <f t="shared" si="0"/>
        <v/>
      </c>
      <c r="Q45" s="115"/>
      <c r="R45" s="116">
        <f t="shared" si="34"/>
        <v>0</v>
      </c>
      <c r="S45" s="23"/>
      <c r="T45" s="117">
        <v>0</v>
      </c>
      <c r="U45" s="118"/>
      <c r="V45" s="111">
        <f t="shared" si="35"/>
        <v>0</v>
      </c>
      <c r="W45" s="109">
        <f t="shared" si="36"/>
        <v>0</v>
      </c>
      <c r="X45" s="119"/>
      <c r="AD45" s="121">
        <v>0</v>
      </c>
      <c r="AE45" s="122">
        <v>0</v>
      </c>
      <c r="AF45" s="123">
        <v>0</v>
      </c>
      <c r="AG45" s="124">
        <v>0</v>
      </c>
    </row>
    <row r="46" spans="1:33" s="120" customFormat="1" ht="15" customHeight="1" x14ac:dyDescent="0.25">
      <c r="A46" s="104"/>
      <c r="B46" s="105" t="s">
        <v>62</v>
      </c>
      <c r="C46" s="23"/>
      <c r="D46" s="106" t="s">
        <v>162</v>
      </c>
      <c r="E46" s="107">
        <v>0</v>
      </c>
      <c r="F46" s="108"/>
      <c r="G46" s="108"/>
      <c r="H46" s="109">
        <f t="shared" si="29"/>
        <v>0</v>
      </c>
      <c r="I46" s="23"/>
      <c r="J46" s="111">
        <f t="shared" si="37"/>
        <v>0</v>
      </c>
      <c r="K46" s="112">
        <v>0</v>
      </c>
      <c r="L46" s="108">
        <f t="shared" si="31"/>
        <v>0</v>
      </c>
      <c r="M46" s="109">
        <f t="shared" si="32"/>
        <v>0</v>
      </c>
      <c r="N46" s="23"/>
      <c r="O46" s="113">
        <f t="shared" si="33"/>
        <v>0</v>
      </c>
      <c r="P46" s="114" t="str">
        <f t="shared" si="0"/>
        <v/>
      </c>
      <c r="Q46" s="115"/>
      <c r="R46" s="116">
        <f t="shared" si="34"/>
        <v>0</v>
      </c>
      <c r="S46" s="23"/>
      <c r="T46" s="117">
        <v>0</v>
      </c>
      <c r="U46" s="118"/>
      <c r="V46" s="111">
        <f t="shared" si="35"/>
        <v>0</v>
      </c>
      <c r="W46" s="109">
        <f t="shared" si="36"/>
        <v>0</v>
      </c>
      <c r="X46" s="119"/>
      <c r="AD46" s="121">
        <v>0</v>
      </c>
      <c r="AE46" s="122">
        <v>0</v>
      </c>
      <c r="AF46" s="123">
        <v>0</v>
      </c>
      <c r="AG46" s="124">
        <v>0</v>
      </c>
    </row>
    <row r="47" spans="1:33" s="120" customFormat="1" ht="15" customHeight="1" x14ac:dyDescent="0.25">
      <c r="A47" s="104"/>
      <c r="B47" s="105" t="s">
        <v>63</v>
      </c>
      <c r="C47" s="23"/>
      <c r="D47" s="106" t="s">
        <v>162</v>
      </c>
      <c r="E47" s="107">
        <v>2.4000000000000004</v>
      </c>
      <c r="F47" s="108"/>
      <c r="G47" s="108"/>
      <c r="H47" s="109">
        <f t="shared" si="29"/>
        <v>2.4000000000000004</v>
      </c>
      <c r="I47" s="23"/>
      <c r="J47" s="111">
        <f t="shared" si="37"/>
        <v>0</v>
      </c>
      <c r="K47" s="112">
        <v>0</v>
      </c>
      <c r="L47" s="108">
        <f t="shared" si="31"/>
        <v>0</v>
      </c>
      <c r="M47" s="109">
        <f t="shared" si="32"/>
        <v>0</v>
      </c>
      <c r="N47" s="23"/>
      <c r="O47" s="113">
        <f t="shared" si="33"/>
        <v>0</v>
      </c>
      <c r="P47" s="114">
        <f t="shared" si="0"/>
        <v>0</v>
      </c>
      <c r="Q47" s="115"/>
      <c r="R47" s="116">
        <f t="shared" si="34"/>
        <v>0</v>
      </c>
      <c r="S47" s="23"/>
      <c r="T47" s="117">
        <v>2.4000000000000004</v>
      </c>
      <c r="U47" s="118"/>
      <c r="V47" s="111">
        <f t="shared" si="35"/>
        <v>2.4000000000000004</v>
      </c>
      <c r="W47" s="109">
        <f t="shared" si="36"/>
        <v>0</v>
      </c>
      <c r="X47" s="119"/>
      <c r="AD47" s="121">
        <v>0</v>
      </c>
      <c r="AE47" s="122">
        <v>0</v>
      </c>
      <c r="AF47" s="123">
        <v>0</v>
      </c>
      <c r="AG47" s="124">
        <v>0</v>
      </c>
    </row>
    <row r="48" spans="1:33" s="120" customFormat="1" ht="15" customHeight="1" x14ac:dyDescent="0.25">
      <c r="A48" s="104"/>
      <c r="B48" s="105" t="s">
        <v>64</v>
      </c>
      <c r="C48" s="23"/>
      <c r="D48" s="106" t="s">
        <v>162</v>
      </c>
      <c r="E48" s="107">
        <v>63</v>
      </c>
      <c r="F48" s="108"/>
      <c r="G48" s="108"/>
      <c r="H48" s="109">
        <f t="shared" si="29"/>
        <v>63</v>
      </c>
      <c r="I48" s="23"/>
      <c r="J48" s="111">
        <f t="shared" si="37"/>
        <v>0</v>
      </c>
      <c r="K48" s="112">
        <v>0</v>
      </c>
      <c r="L48" s="108">
        <f t="shared" si="31"/>
        <v>0</v>
      </c>
      <c r="M48" s="109">
        <f t="shared" si="32"/>
        <v>0</v>
      </c>
      <c r="N48" s="23"/>
      <c r="O48" s="113">
        <f t="shared" si="33"/>
        <v>0</v>
      </c>
      <c r="P48" s="114">
        <f t="shared" si="0"/>
        <v>0</v>
      </c>
      <c r="Q48" s="115"/>
      <c r="R48" s="116">
        <f t="shared" si="34"/>
        <v>0</v>
      </c>
      <c r="S48" s="23"/>
      <c r="T48" s="117">
        <v>63</v>
      </c>
      <c r="U48" s="118"/>
      <c r="V48" s="111">
        <f t="shared" si="35"/>
        <v>63</v>
      </c>
      <c r="W48" s="109">
        <f t="shared" si="36"/>
        <v>0</v>
      </c>
      <c r="X48" s="119"/>
      <c r="AD48" s="121">
        <v>0</v>
      </c>
      <c r="AE48" s="122">
        <v>0</v>
      </c>
      <c r="AF48" s="123">
        <v>0</v>
      </c>
      <c r="AG48" s="124">
        <v>0</v>
      </c>
    </row>
    <row r="49" spans="1:33" s="120" customFormat="1" ht="15" customHeight="1" x14ac:dyDescent="0.25">
      <c r="A49" s="104"/>
      <c r="B49" s="105" t="s">
        <v>65</v>
      </c>
      <c r="C49" s="23"/>
      <c r="D49" s="106" t="s">
        <v>162</v>
      </c>
      <c r="E49" s="107">
        <v>16.5</v>
      </c>
      <c r="F49" s="108"/>
      <c r="G49" s="108"/>
      <c r="H49" s="109">
        <f t="shared" si="29"/>
        <v>16.5</v>
      </c>
      <c r="I49" s="23"/>
      <c r="J49" s="111">
        <f t="shared" si="37"/>
        <v>0</v>
      </c>
      <c r="K49" s="112">
        <v>0</v>
      </c>
      <c r="L49" s="108">
        <f t="shared" si="31"/>
        <v>0</v>
      </c>
      <c r="M49" s="109">
        <f t="shared" si="32"/>
        <v>0</v>
      </c>
      <c r="N49" s="23"/>
      <c r="O49" s="113">
        <f t="shared" si="33"/>
        <v>0</v>
      </c>
      <c r="P49" s="114">
        <f t="shared" si="0"/>
        <v>0</v>
      </c>
      <c r="Q49" s="115"/>
      <c r="R49" s="116">
        <f t="shared" si="34"/>
        <v>0</v>
      </c>
      <c r="S49" s="23"/>
      <c r="T49" s="117">
        <v>16.5</v>
      </c>
      <c r="U49" s="118"/>
      <c r="V49" s="111">
        <f t="shared" si="35"/>
        <v>16.5</v>
      </c>
      <c r="W49" s="109">
        <f t="shared" si="36"/>
        <v>0</v>
      </c>
      <c r="X49" s="119"/>
      <c r="AD49" s="121">
        <v>0</v>
      </c>
      <c r="AE49" s="122">
        <v>0</v>
      </c>
      <c r="AF49" s="123">
        <v>0</v>
      </c>
      <c r="AG49" s="124">
        <v>0</v>
      </c>
    </row>
    <row r="50" spans="1:33" s="120" customFormat="1" ht="15" customHeight="1" x14ac:dyDescent="0.25">
      <c r="A50" s="104"/>
      <c r="B50" s="105" t="s">
        <v>66</v>
      </c>
      <c r="C50" s="23"/>
      <c r="D50" s="106" t="s">
        <v>162</v>
      </c>
      <c r="E50" s="107">
        <v>0</v>
      </c>
      <c r="F50" s="108"/>
      <c r="G50" s="108"/>
      <c r="H50" s="109">
        <f t="shared" si="29"/>
        <v>0</v>
      </c>
      <c r="I50" s="23"/>
      <c r="J50" s="111">
        <f t="shared" si="37"/>
        <v>0</v>
      </c>
      <c r="K50" s="112">
        <v>0</v>
      </c>
      <c r="L50" s="108">
        <f t="shared" si="31"/>
        <v>0</v>
      </c>
      <c r="M50" s="109">
        <f t="shared" si="32"/>
        <v>0</v>
      </c>
      <c r="N50" s="23"/>
      <c r="O50" s="113">
        <f t="shared" si="33"/>
        <v>0</v>
      </c>
      <c r="P50" s="114" t="str">
        <f t="shared" si="0"/>
        <v/>
      </c>
      <c r="Q50" s="115"/>
      <c r="R50" s="116">
        <f t="shared" si="34"/>
        <v>0</v>
      </c>
      <c r="S50" s="23"/>
      <c r="T50" s="117">
        <v>0</v>
      </c>
      <c r="U50" s="118"/>
      <c r="V50" s="111">
        <f t="shared" si="35"/>
        <v>0</v>
      </c>
      <c r="W50" s="109">
        <f t="shared" si="36"/>
        <v>0</v>
      </c>
      <c r="X50" s="119"/>
      <c r="AD50" s="121">
        <v>0</v>
      </c>
      <c r="AE50" s="122">
        <v>0</v>
      </c>
      <c r="AF50" s="123">
        <v>0</v>
      </c>
      <c r="AG50" s="124">
        <v>0</v>
      </c>
    </row>
    <row r="51" spans="1:33" s="120" customFormat="1" ht="15" customHeight="1" x14ac:dyDescent="0.25">
      <c r="A51" s="104"/>
      <c r="B51" s="105" t="s">
        <v>67</v>
      </c>
      <c r="C51" s="23"/>
      <c r="D51" s="106" t="s">
        <v>162</v>
      </c>
      <c r="E51" s="107">
        <v>0</v>
      </c>
      <c r="F51" s="108"/>
      <c r="G51" s="108"/>
      <c r="H51" s="109">
        <f t="shared" si="29"/>
        <v>0</v>
      </c>
      <c r="I51" s="23"/>
      <c r="J51" s="111">
        <f t="shared" si="30"/>
        <v>0</v>
      </c>
      <c r="K51" s="112">
        <v>0</v>
      </c>
      <c r="L51" s="108">
        <f t="shared" si="31"/>
        <v>0</v>
      </c>
      <c r="M51" s="109">
        <f t="shared" si="32"/>
        <v>0</v>
      </c>
      <c r="N51" s="23"/>
      <c r="O51" s="113">
        <f t="shared" si="33"/>
        <v>0</v>
      </c>
      <c r="P51" s="114" t="str">
        <f t="shared" si="0"/>
        <v/>
      </c>
      <c r="Q51" s="115"/>
      <c r="R51" s="116">
        <f t="shared" si="34"/>
        <v>0</v>
      </c>
      <c r="S51" s="23"/>
      <c r="T51" s="117">
        <v>0</v>
      </c>
      <c r="U51" s="118"/>
      <c r="V51" s="111">
        <f t="shared" si="35"/>
        <v>0</v>
      </c>
      <c r="W51" s="109">
        <f t="shared" si="36"/>
        <v>0</v>
      </c>
      <c r="X51" s="119"/>
      <c r="AD51" s="121">
        <v>0</v>
      </c>
      <c r="AE51" s="122">
        <v>0</v>
      </c>
      <c r="AF51" s="123">
        <v>0</v>
      </c>
      <c r="AG51" s="124">
        <v>0</v>
      </c>
    </row>
    <row r="52" spans="1:33" s="120" customFormat="1" ht="15" customHeight="1" x14ac:dyDescent="0.25">
      <c r="A52" s="104"/>
      <c r="B52" s="105" t="s">
        <v>68</v>
      </c>
      <c r="C52" s="23"/>
      <c r="D52" s="106" t="s">
        <v>162</v>
      </c>
      <c r="E52" s="107">
        <v>36.800000000000004</v>
      </c>
      <c r="F52" s="108"/>
      <c r="G52" s="108"/>
      <c r="H52" s="109">
        <f t="shared" si="29"/>
        <v>36.800000000000004</v>
      </c>
      <c r="I52" s="23"/>
      <c r="J52" s="111">
        <f t="shared" si="30"/>
        <v>0</v>
      </c>
      <c r="K52" s="112">
        <v>0</v>
      </c>
      <c r="L52" s="108">
        <f t="shared" si="31"/>
        <v>0</v>
      </c>
      <c r="M52" s="109">
        <f t="shared" si="32"/>
        <v>0</v>
      </c>
      <c r="N52" s="23"/>
      <c r="O52" s="113">
        <f t="shared" si="33"/>
        <v>0</v>
      </c>
      <c r="P52" s="114">
        <f t="shared" si="0"/>
        <v>0</v>
      </c>
      <c r="Q52" s="115"/>
      <c r="R52" s="116">
        <f t="shared" si="34"/>
        <v>0</v>
      </c>
      <c r="S52" s="23"/>
      <c r="T52" s="117">
        <v>36.800000000000004</v>
      </c>
      <c r="U52" s="118"/>
      <c r="V52" s="111">
        <f t="shared" si="35"/>
        <v>36.800000000000004</v>
      </c>
      <c r="W52" s="109">
        <f t="shared" si="36"/>
        <v>0</v>
      </c>
      <c r="X52" s="119"/>
      <c r="AD52" s="121">
        <v>0</v>
      </c>
      <c r="AE52" s="122">
        <v>0</v>
      </c>
      <c r="AF52" s="123">
        <v>0</v>
      </c>
      <c r="AG52" s="124">
        <v>0</v>
      </c>
    </row>
    <row r="53" spans="1:33" s="120" customFormat="1" ht="15" customHeight="1" x14ac:dyDescent="0.25">
      <c r="A53" s="104"/>
      <c r="B53" s="105" t="s">
        <v>69</v>
      </c>
      <c r="C53" s="23"/>
      <c r="D53" s="106" t="s">
        <v>162</v>
      </c>
      <c r="E53" s="107">
        <v>0</v>
      </c>
      <c r="F53" s="108"/>
      <c r="G53" s="108"/>
      <c r="H53" s="109">
        <f t="shared" si="29"/>
        <v>0</v>
      </c>
      <c r="I53" s="23"/>
      <c r="J53" s="111">
        <f t="shared" si="30"/>
        <v>0</v>
      </c>
      <c r="K53" s="112">
        <v>0</v>
      </c>
      <c r="L53" s="108">
        <f t="shared" si="31"/>
        <v>0</v>
      </c>
      <c r="M53" s="109">
        <f t="shared" si="32"/>
        <v>0</v>
      </c>
      <c r="N53" s="23"/>
      <c r="O53" s="113">
        <f t="shared" si="33"/>
        <v>0</v>
      </c>
      <c r="P53" s="114" t="str">
        <f t="shared" si="0"/>
        <v/>
      </c>
      <c r="Q53" s="115"/>
      <c r="R53" s="116">
        <f t="shared" si="34"/>
        <v>0</v>
      </c>
      <c r="S53" s="23"/>
      <c r="T53" s="117">
        <v>0</v>
      </c>
      <c r="U53" s="118"/>
      <c r="V53" s="111">
        <f t="shared" si="35"/>
        <v>0</v>
      </c>
      <c r="W53" s="109">
        <f t="shared" si="36"/>
        <v>0</v>
      </c>
      <c r="X53" s="119"/>
      <c r="AD53" s="121">
        <v>0</v>
      </c>
      <c r="AE53" s="122">
        <v>0</v>
      </c>
      <c r="AF53" s="123">
        <v>0</v>
      </c>
      <c r="AG53" s="124">
        <v>0</v>
      </c>
    </row>
    <row r="54" spans="1:33" s="120" customFormat="1" ht="15" customHeight="1" x14ac:dyDescent="0.25">
      <c r="A54" s="104"/>
      <c r="B54" s="105" t="s">
        <v>70</v>
      </c>
      <c r="C54" s="23"/>
      <c r="D54" s="106" t="s">
        <v>162</v>
      </c>
      <c r="E54" s="107">
        <v>0</v>
      </c>
      <c r="F54" s="108"/>
      <c r="G54" s="108"/>
      <c r="H54" s="109">
        <f t="shared" si="29"/>
        <v>0</v>
      </c>
      <c r="I54" s="23"/>
      <c r="J54" s="111">
        <f t="shared" si="30"/>
        <v>0</v>
      </c>
      <c r="K54" s="112">
        <v>0</v>
      </c>
      <c r="L54" s="108">
        <f t="shared" si="31"/>
        <v>0</v>
      </c>
      <c r="M54" s="109">
        <f t="shared" si="32"/>
        <v>0</v>
      </c>
      <c r="N54" s="23"/>
      <c r="O54" s="113">
        <f t="shared" si="33"/>
        <v>0</v>
      </c>
      <c r="P54" s="114" t="str">
        <f t="shared" si="0"/>
        <v/>
      </c>
      <c r="Q54" s="115"/>
      <c r="R54" s="116">
        <f t="shared" si="34"/>
        <v>0</v>
      </c>
      <c r="S54" s="23"/>
      <c r="T54" s="117">
        <v>0</v>
      </c>
      <c r="U54" s="118"/>
      <c r="V54" s="111">
        <f t="shared" si="35"/>
        <v>0</v>
      </c>
      <c r="W54" s="109">
        <f t="shared" si="36"/>
        <v>0</v>
      </c>
      <c r="X54" s="119"/>
      <c r="AD54" s="121">
        <v>0</v>
      </c>
      <c r="AE54" s="122">
        <v>0</v>
      </c>
      <c r="AF54" s="123">
        <v>0</v>
      </c>
      <c r="AG54" s="124">
        <v>0</v>
      </c>
    </row>
    <row r="55" spans="1:33" s="120" customFormat="1" ht="15" customHeight="1" x14ac:dyDescent="0.25">
      <c r="A55" s="104"/>
      <c r="B55" s="105" t="s">
        <v>71</v>
      </c>
      <c r="C55" s="23"/>
      <c r="D55" s="106" t="s">
        <v>162</v>
      </c>
      <c r="E55" s="107">
        <v>41.31</v>
      </c>
      <c r="F55" s="108"/>
      <c r="G55" s="108"/>
      <c r="H55" s="109">
        <f t="shared" si="29"/>
        <v>41.31</v>
      </c>
      <c r="I55" s="23"/>
      <c r="J55" s="111">
        <f t="shared" si="30"/>
        <v>0</v>
      </c>
      <c r="K55" s="112">
        <v>0</v>
      </c>
      <c r="L55" s="108">
        <f t="shared" si="31"/>
        <v>0</v>
      </c>
      <c r="M55" s="109">
        <f t="shared" si="32"/>
        <v>0</v>
      </c>
      <c r="N55" s="23"/>
      <c r="O55" s="113">
        <f t="shared" si="33"/>
        <v>0</v>
      </c>
      <c r="P55" s="114">
        <f t="shared" si="0"/>
        <v>0</v>
      </c>
      <c r="Q55" s="115"/>
      <c r="R55" s="116">
        <f t="shared" si="34"/>
        <v>0</v>
      </c>
      <c r="S55" s="23"/>
      <c r="T55" s="117">
        <v>41.31</v>
      </c>
      <c r="U55" s="118"/>
      <c r="V55" s="111">
        <f t="shared" si="35"/>
        <v>41.31</v>
      </c>
      <c r="W55" s="109">
        <f t="shared" si="36"/>
        <v>0</v>
      </c>
      <c r="X55" s="119"/>
      <c r="AD55" s="121">
        <v>0</v>
      </c>
      <c r="AE55" s="122">
        <v>0</v>
      </c>
      <c r="AF55" s="123">
        <v>0</v>
      </c>
      <c r="AG55" s="124">
        <v>0</v>
      </c>
    </row>
    <row r="56" spans="1:33" s="120" customFormat="1" ht="15" customHeight="1" thickBot="1" x14ac:dyDescent="0.3">
      <c r="A56" s="104"/>
      <c r="B56" s="105" t="s">
        <v>72</v>
      </c>
      <c r="C56" s="23"/>
      <c r="D56" s="106" t="s">
        <v>162</v>
      </c>
      <c r="E56" s="107">
        <v>0</v>
      </c>
      <c r="F56" s="108"/>
      <c r="G56" s="108"/>
      <c r="H56" s="109">
        <f t="shared" si="29"/>
        <v>0</v>
      </c>
      <c r="I56" s="23"/>
      <c r="J56" s="127">
        <f t="shared" si="30"/>
        <v>0</v>
      </c>
      <c r="K56" s="128">
        <v>0</v>
      </c>
      <c r="L56" s="129">
        <f t="shared" si="31"/>
        <v>0</v>
      </c>
      <c r="M56" s="130">
        <f t="shared" si="32"/>
        <v>0</v>
      </c>
      <c r="N56" s="23"/>
      <c r="O56" s="131">
        <f t="shared" si="33"/>
        <v>0</v>
      </c>
      <c r="P56" s="132" t="str">
        <f t="shared" si="0"/>
        <v/>
      </c>
      <c r="Q56" s="133"/>
      <c r="R56" s="134">
        <f t="shared" si="34"/>
        <v>0</v>
      </c>
      <c r="S56" s="23"/>
      <c r="T56" s="232">
        <v>0</v>
      </c>
      <c r="U56" s="118"/>
      <c r="V56" s="127">
        <f t="shared" si="35"/>
        <v>0</v>
      </c>
      <c r="W56" s="130">
        <f t="shared" si="36"/>
        <v>0</v>
      </c>
      <c r="X56" s="119"/>
      <c r="AD56" s="135">
        <v>0</v>
      </c>
      <c r="AE56" s="136">
        <v>0</v>
      </c>
      <c r="AF56" s="137">
        <v>0</v>
      </c>
      <c r="AG56" s="138">
        <v>0</v>
      </c>
    </row>
    <row r="57" spans="1:33" s="99" customFormat="1" ht="19.5" customHeight="1" thickBot="1" x14ac:dyDescent="0.3">
      <c r="A57" s="82" t="s">
        <v>73</v>
      </c>
      <c r="B57" s="83" t="s">
        <v>74</v>
      </c>
      <c r="C57" s="84"/>
      <c r="D57" s="85" t="s">
        <v>162</v>
      </c>
      <c r="E57" s="86">
        <f>SUM(E58:E60)</f>
        <v>0</v>
      </c>
      <c r="F57" s="87">
        <f>SUM(F58:F60)</f>
        <v>0</v>
      </c>
      <c r="G57" s="87">
        <f>SUM(G58:G60)</f>
        <v>0</v>
      </c>
      <c r="H57" s="88">
        <f>SUM(H58:H60)</f>
        <v>0</v>
      </c>
      <c r="I57" s="84"/>
      <c r="J57" s="139">
        <f>SUM(J58:J60)</f>
        <v>0</v>
      </c>
      <c r="K57" s="140" t="str">
        <f>IFERROR(J57/H57,"")</f>
        <v/>
      </c>
      <c r="L57" s="87">
        <f>SUM(L58:L60)</f>
        <v>0</v>
      </c>
      <c r="M57" s="88">
        <f>SUM(M58:M60)</f>
        <v>0</v>
      </c>
      <c r="N57" s="84"/>
      <c r="O57" s="233">
        <f>SUM(O58:O60)</f>
        <v>0</v>
      </c>
      <c r="P57" s="234" t="str">
        <f t="shared" si="0"/>
        <v/>
      </c>
      <c r="Q57" s="96">
        <f>SUM(Q58:Q60)</f>
        <v>0</v>
      </c>
      <c r="R57" s="235">
        <f>SUM(R58:R60)</f>
        <v>0</v>
      </c>
      <c r="S57" s="84"/>
      <c r="T57" s="236">
        <f>SUM(T58:T60)</f>
        <v>0</v>
      </c>
      <c r="U57" s="89"/>
      <c r="V57" s="139">
        <f>SUM(V58:V60)</f>
        <v>0</v>
      </c>
      <c r="W57" s="88">
        <f>SUM(W58:W60)</f>
        <v>0</v>
      </c>
      <c r="X57" s="76"/>
      <c r="AD57" s="146">
        <v>0</v>
      </c>
      <c r="AE57" s="147" t="s">
        <v>163</v>
      </c>
      <c r="AF57" s="238">
        <v>0</v>
      </c>
      <c r="AG57" s="149">
        <v>0</v>
      </c>
    </row>
    <row r="58" spans="1:33" s="120" customFormat="1" ht="15" customHeight="1" x14ac:dyDescent="0.25">
      <c r="A58" s="104"/>
      <c r="B58" s="105" t="s">
        <v>75</v>
      </c>
      <c r="C58" s="23"/>
      <c r="D58" s="106" t="s">
        <v>162</v>
      </c>
      <c r="E58" s="107">
        <v>0</v>
      </c>
      <c r="F58" s="108"/>
      <c r="G58" s="108"/>
      <c r="H58" s="109">
        <f>SUM(E58:G58)</f>
        <v>0</v>
      </c>
      <c r="I58" s="23"/>
      <c r="J58" s="111">
        <f t="shared" ref="J58:J60" si="38">+H58*K58/100</f>
        <v>0</v>
      </c>
      <c r="K58" s="112">
        <v>0</v>
      </c>
      <c r="L58" s="108">
        <f>Q58+AF58</f>
        <v>0</v>
      </c>
      <c r="M58" s="109">
        <f>J58-L58</f>
        <v>0</v>
      </c>
      <c r="N58" s="23"/>
      <c r="O58" s="113">
        <f>J58-AD58</f>
        <v>0</v>
      </c>
      <c r="P58" s="114" t="str">
        <f t="shared" si="0"/>
        <v/>
      </c>
      <c r="Q58" s="115"/>
      <c r="R58" s="116">
        <f>O58-Q58</f>
        <v>0</v>
      </c>
      <c r="S58" s="23"/>
      <c r="T58" s="117">
        <v>0</v>
      </c>
      <c r="U58" s="118"/>
      <c r="V58" s="111">
        <f t="shared" ref="V58:V60" si="39">+L58+T58</f>
        <v>0</v>
      </c>
      <c r="W58" s="109">
        <f>H58-V58</f>
        <v>0</v>
      </c>
      <c r="X58" s="119"/>
      <c r="AD58" s="121">
        <v>0</v>
      </c>
      <c r="AE58" s="122">
        <v>0</v>
      </c>
      <c r="AF58" s="123">
        <v>0</v>
      </c>
      <c r="AG58" s="124">
        <v>0</v>
      </c>
    </row>
    <row r="59" spans="1:33" s="120" customFormat="1" ht="15" customHeight="1" x14ac:dyDescent="0.25">
      <c r="A59" s="104"/>
      <c r="B59" s="105" t="s">
        <v>75</v>
      </c>
      <c r="C59" s="23"/>
      <c r="D59" s="106" t="s">
        <v>162</v>
      </c>
      <c r="E59" s="107">
        <v>0</v>
      </c>
      <c r="F59" s="108"/>
      <c r="G59" s="108"/>
      <c r="H59" s="109">
        <f>SUM(E59:G59)</f>
        <v>0</v>
      </c>
      <c r="I59" s="23"/>
      <c r="J59" s="111">
        <f t="shared" si="38"/>
        <v>0</v>
      </c>
      <c r="K59" s="112">
        <v>0</v>
      </c>
      <c r="L59" s="108">
        <f>Q59+AF59</f>
        <v>0</v>
      </c>
      <c r="M59" s="109">
        <f>J59-L59</f>
        <v>0</v>
      </c>
      <c r="N59" s="23"/>
      <c r="O59" s="113">
        <f>J59-AD59</f>
        <v>0</v>
      </c>
      <c r="P59" s="114" t="str">
        <f t="shared" si="0"/>
        <v/>
      </c>
      <c r="Q59" s="115"/>
      <c r="R59" s="116">
        <f>O59-Q59</f>
        <v>0</v>
      </c>
      <c r="S59" s="23"/>
      <c r="T59" s="117">
        <v>0</v>
      </c>
      <c r="U59" s="118"/>
      <c r="V59" s="111">
        <f t="shared" si="39"/>
        <v>0</v>
      </c>
      <c r="W59" s="109">
        <f>H59-V59</f>
        <v>0</v>
      </c>
      <c r="X59" s="119"/>
      <c r="AD59" s="121">
        <v>0</v>
      </c>
      <c r="AE59" s="122">
        <v>0</v>
      </c>
      <c r="AF59" s="123">
        <v>0</v>
      </c>
      <c r="AG59" s="124">
        <v>0</v>
      </c>
    </row>
    <row r="60" spans="1:33" s="120" customFormat="1" ht="15" customHeight="1" thickBot="1" x14ac:dyDescent="0.3">
      <c r="A60" s="150"/>
      <c r="B60" s="151" t="s">
        <v>76</v>
      </c>
      <c r="C60" s="23"/>
      <c r="D60" s="152" t="s">
        <v>162</v>
      </c>
      <c r="E60" s="153">
        <v>0</v>
      </c>
      <c r="F60" s="154"/>
      <c r="G60" s="154"/>
      <c r="H60" s="155">
        <f>SUM(E60:G60)</f>
        <v>0</v>
      </c>
      <c r="I60" s="23"/>
      <c r="J60" s="156">
        <f t="shared" si="38"/>
        <v>0</v>
      </c>
      <c r="K60" s="157">
        <v>0</v>
      </c>
      <c r="L60" s="154">
        <f>Q60+AF60</f>
        <v>0</v>
      </c>
      <c r="M60" s="155">
        <f>J60-L60</f>
        <v>0</v>
      </c>
      <c r="N60" s="23"/>
      <c r="O60" s="158">
        <f>J60-AD60</f>
        <v>0</v>
      </c>
      <c r="P60" s="159" t="str">
        <f t="shared" si="0"/>
        <v/>
      </c>
      <c r="Q60" s="160"/>
      <c r="R60" s="161">
        <f>O60-Q60</f>
        <v>0</v>
      </c>
      <c r="S60" s="23"/>
      <c r="T60" s="162">
        <v>0</v>
      </c>
      <c r="U60" s="118"/>
      <c r="V60" s="156">
        <f t="shared" si="39"/>
        <v>0</v>
      </c>
      <c r="W60" s="155">
        <f>H60-V60</f>
        <v>0</v>
      </c>
      <c r="X60" s="119"/>
      <c r="AD60" s="163">
        <v>0</v>
      </c>
      <c r="AE60" s="164">
        <v>0</v>
      </c>
      <c r="AF60" s="165">
        <v>0</v>
      </c>
      <c r="AG60" s="166">
        <v>0</v>
      </c>
    </row>
    <row r="61" spans="1:33" x14ac:dyDescent="0.25">
      <c r="R61" s="239"/>
    </row>
    <row r="62" spans="1:33" x14ac:dyDescent="0.25">
      <c r="R62" s="239"/>
    </row>
    <row r="64" spans="1:33" x14ac:dyDescent="0.25">
      <c r="J64" s="240"/>
      <c r="M64" s="7"/>
    </row>
    <row r="65" spans="1:33" x14ac:dyDescent="0.25">
      <c r="L65" s="7"/>
      <c r="M65" s="7"/>
    </row>
    <row r="66" spans="1:33" ht="13.5" customHeight="1" thickBot="1" x14ac:dyDescent="0.3">
      <c r="A66" s="22"/>
      <c r="B66" s="22"/>
      <c r="C66" s="23"/>
      <c r="E66" s="24"/>
      <c r="F66" s="25"/>
      <c r="G66" s="25"/>
      <c r="H66" s="25"/>
      <c r="I66" s="23"/>
      <c r="J66" s="26"/>
      <c r="K66" s="26"/>
      <c r="L66" s="22"/>
      <c r="M66" s="22"/>
      <c r="N66" s="23"/>
      <c r="O66" s="22"/>
      <c r="P66" s="26"/>
      <c r="Q66" s="22"/>
      <c r="R66" s="22"/>
      <c r="S66" s="23"/>
      <c r="T66" s="22"/>
      <c r="U66" s="27"/>
      <c r="V66" s="22"/>
      <c r="W66" s="22"/>
      <c r="X66" s="28"/>
      <c r="AD66" s="26"/>
      <c r="AE66" s="26"/>
      <c r="AF66" s="22"/>
      <c r="AG66" s="22"/>
    </row>
    <row r="67" spans="1:33" s="77" customFormat="1" ht="19.5" customHeight="1" thickBot="1" x14ac:dyDescent="0.3">
      <c r="A67" s="56"/>
      <c r="B67" s="57" t="s">
        <v>21</v>
      </c>
      <c r="C67" s="58"/>
      <c r="D67" s="59" t="s">
        <v>162</v>
      </c>
      <c r="E67" s="60">
        <f>E68+E79+E87+E90+E93+E109</f>
        <v>13182.436</v>
      </c>
      <c r="F67" s="61">
        <f>F68+F79+F87+F90+F93+F109</f>
        <v>0</v>
      </c>
      <c r="G67" s="61">
        <f>G68+G79+G87+G90+G93+G109</f>
        <v>0</v>
      </c>
      <c r="H67" s="62">
        <f>H68+H79+H87+H90+H93+H109</f>
        <v>13182.436</v>
      </c>
      <c r="I67" s="58"/>
      <c r="J67" s="64">
        <f>J68+J79+J87+J90+J93+J109</f>
        <v>4001.4360000000006</v>
      </c>
      <c r="K67" s="65">
        <f>IFERROR(J67/H67,"")</f>
        <v>0.30354298704731059</v>
      </c>
      <c r="L67" s="173">
        <f>L68+L79+L87+L90+L93+L109</f>
        <v>6760.2879999999996</v>
      </c>
      <c r="M67" s="67">
        <f>M68+M79+M87+M90+M93+M109</f>
        <v>-2758.8519999999999</v>
      </c>
      <c r="N67" s="58"/>
      <c r="O67" s="174">
        <f>O68+O79+O87+O90+O93+O109</f>
        <v>0</v>
      </c>
      <c r="P67" s="175">
        <f t="shared" ref="P67:P112" si="40">IFERROR(O67/H67,"")</f>
        <v>0</v>
      </c>
      <c r="Q67" s="176">
        <f>Q68+Q79+Q87+Q90+Q93+Q109</f>
        <v>0</v>
      </c>
      <c r="R67" s="177">
        <f>R68+R79+R87+R90+R93+R109</f>
        <v>0</v>
      </c>
      <c r="S67" s="58"/>
      <c r="T67" s="178">
        <f>T68+T79+T87+T90+T93+T109</f>
        <v>13788.350392951661</v>
      </c>
      <c r="U67" s="73"/>
      <c r="V67" s="179">
        <f>V68+V79+V87+V90+V93+V109</f>
        <v>20548.63839295166</v>
      </c>
      <c r="W67" s="62">
        <f>W68+W79+W87+W90+W93+W109</f>
        <v>-7366.2023929516599</v>
      </c>
      <c r="X67" s="76"/>
      <c r="AD67" s="180">
        <v>4001.4360000000006</v>
      </c>
      <c r="AE67" s="181">
        <v>0.30354298704731059</v>
      </c>
      <c r="AF67" s="182">
        <v>6760.2879999999996</v>
      </c>
      <c r="AG67" s="183">
        <v>-2758.8519999999999</v>
      </c>
    </row>
    <row r="68" spans="1:33" s="99" customFormat="1" ht="19.5" customHeight="1" thickBot="1" x14ac:dyDescent="0.3">
      <c r="A68" s="82" t="s">
        <v>77</v>
      </c>
      <c r="B68" s="83" t="s">
        <v>78</v>
      </c>
      <c r="C68" s="84"/>
      <c r="D68" s="85" t="s">
        <v>162</v>
      </c>
      <c r="E68" s="86">
        <f>SUM(E69:E78)</f>
        <v>3506.7999999999997</v>
      </c>
      <c r="F68" s="87">
        <f>SUM(F69:F78)</f>
        <v>0</v>
      </c>
      <c r="G68" s="87">
        <f>SUM(G69:G78)</f>
        <v>0</v>
      </c>
      <c r="H68" s="88">
        <f>SUM(H69:H78)</f>
        <v>3506.7999999999997</v>
      </c>
      <c r="I68" s="84"/>
      <c r="J68" s="90">
        <f>SUM(J69:J78)</f>
        <v>3367.3560000000007</v>
      </c>
      <c r="K68" s="91">
        <f>IFERROR(J68/H68,"")</f>
        <v>0.96023611269533504</v>
      </c>
      <c r="L68" s="92">
        <f>SUM(L69:L78)</f>
        <v>5634.8679999999995</v>
      </c>
      <c r="M68" s="93">
        <f>SUM(M69:M78)</f>
        <v>-2267.5119999999997</v>
      </c>
      <c r="N68" s="84"/>
      <c r="O68" s="94">
        <f>SUM(O69:O78)</f>
        <v>0</v>
      </c>
      <c r="P68" s="95">
        <f t="shared" si="40"/>
        <v>0</v>
      </c>
      <c r="Q68" s="96">
        <f>SUM(Q69:Q78)</f>
        <v>0</v>
      </c>
      <c r="R68" s="97">
        <f>SUM(R69:R78)</f>
        <v>0</v>
      </c>
      <c r="S68" s="84"/>
      <c r="T68" s="98">
        <f>SUM(T69:T78)</f>
        <v>86.28</v>
      </c>
      <c r="U68" s="89"/>
      <c r="V68" s="90">
        <f>SUM(V69:V78)</f>
        <v>5721.1479999999992</v>
      </c>
      <c r="W68" s="93">
        <f>SUM(W69:W78)</f>
        <v>-2214.3479999999995</v>
      </c>
      <c r="X68" s="76"/>
      <c r="AD68" s="100">
        <v>3367.3560000000007</v>
      </c>
      <c r="AE68" s="101">
        <v>0.96023611269533504</v>
      </c>
      <c r="AF68" s="102">
        <v>5634.8679999999995</v>
      </c>
      <c r="AG68" s="103">
        <v>-2267.5119999999997</v>
      </c>
    </row>
    <row r="69" spans="1:33" s="120" customFormat="1" ht="15" customHeight="1" x14ac:dyDescent="0.25">
      <c r="A69" s="104"/>
      <c r="B69" s="105" t="s">
        <v>25</v>
      </c>
      <c r="C69" s="23"/>
      <c r="D69" s="106" t="s">
        <v>162</v>
      </c>
      <c r="E69" s="107">
        <v>340</v>
      </c>
      <c r="F69" s="108"/>
      <c r="G69" s="108"/>
      <c r="H69" s="109">
        <f>SUM(E69:G69)</f>
        <v>340</v>
      </c>
      <c r="I69" s="23"/>
      <c r="J69" s="111">
        <f>H69*K69/100</f>
        <v>329.8</v>
      </c>
      <c r="K69" s="112">
        <v>97</v>
      </c>
      <c r="L69" s="108">
        <f>Q69+AF69</f>
        <v>331.00299999999999</v>
      </c>
      <c r="M69" s="109">
        <f>J69-L69</f>
        <v>-1.2029999999999745</v>
      </c>
      <c r="N69" s="23"/>
      <c r="O69" s="113">
        <f>J69-AD69</f>
        <v>0</v>
      </c>
      <c r="P69" s="114">
        <f t="shared" si="40"/>
        <v>0</v>
      </c>
      <c r="Q69" s="115"/>
      <c r="R69" s="116">
        <f>O69-Q69</f>
        <v>0</v>
      </c>
      <c r="S69" s="23"/>
      <c r="T69" s="117">
        <v>8.9700000000000006</v>
      </c>
      <c r="U69" s="118"/>
      <c r="V69" s="111">
        <f>+L69+T69</f>
        <v>339.97300000000001</v>
      </c>
      <c r="W69" s="109">
        <f>H69-V69</f>
        <v>2.6999999999986812E-2</v>
      </c>
      <c r="X69" s="119"/>
      <c r="AD69" s="121">
        <v>329.8</v>
      </c>
      <c r="AE69" s="122">
        <v>97</v>
      </c>
      <c r="AF69" s="123">
        <v>331.00299999999999</v>
      </c>
      <c r="AG69" s="124">
        <v>-1.2029999999999745</v>
      </c>
    </row>
    <row r="70" spans="1:33" s="120" customFormat="1" ht="15" customHeight="1" x14ac:dyDescent="0.25">
      <c r="A70" s="104"/>
      <c r="B70" s="105" t="s">
        <v>26</v>
      </c>
      <c r="C70" s="23"/>
      <c r="D70" s="106" t="s">
        <v>162</v>
      </c>
      <c r="E70" s="107">
        <v>45.6</v>
      </c>
      <c r="F70" s="108"/>
      <c r="G70" s="108"/>
      <c r="H70" s="109">
        <f t="shared" ref="H70:H76" si="41">SUM(E70:G70)</f>
        <v>45.6</v>
      </c>
      <c r="I70" s="23"/>
      <c r="J70" s="111">
        <f t="shared" ref="J70:J76" si="42">H70*K70/100</f>
        <v>45.6</v>
      </c>
      <c r="K70" s="112">
        <v>100</v>
      </c>
      <c r="L70" s="108">
        <f t="shared" ref="L70:L76" si="43">Q70+AF70</f>
        <v>10.758000000000001</v>
      </c>
      <c r="M70" s="109">
        <f t="shared" ref="M70:M76" si="44">J70-L70</f>
        <v>34.841999999999999</v>
      </c>
      <c r="N70" s="23"/>
      <c r="O70" s="113">
        <f t="shared" ref="O70:O76" si="45">J70-AD70</f>
        <v>0</v>
      </c>
      <c r="P70" s="114">
        <f t="shared" si="40"/>
        <v>0</v>
      </c>
      <c r="Q70" s="115"/>
      <c r="R70" s="116">
        <f t="shared" ref="R70:R76" si="46">O70-Q70</f>
        <v>0</v>
      </c>
      <c r="S70" s="23"/>
      <c r="T70" s="117">
        <v>0</v>
      </c>
      <c r="U70" s="118"/>
      <c r="V70" s="111">
        <f t="shared" ref="V70:V76" si="47">+L70+T70</f>
        <v>10.758000000000001</v>
      </c>
      <c r="W70" s="109">
        <f t="shared" ref="W70:W76" si="48">H70-V70</f>
        <v>34.841999999999999</v>
      </c>
      <c r="X70" s="119"/>
      <c r="AD70" s="121">
        <v>45.6</v>
      </c>
      <c r="AE70" s="122">
        <v>100</v>
      </c>
      <c r="AF70" s="123">
        <v>10.758000000000001</v>
      </c>
      <c r="AG70" s="124">
        <v>34.841999999999999</v>
      </c>
    </row>
    <row r="71" spans="1:33" s="120" customFormat="1" ht="15" customHeight="1" x14ac:dyDescent="0.25">
      <c r="A71" s="104"/>
      <c r="B71" s="105" t="s">
        <v>27</v>
      </c>
      <c r="C71" s="23"/>
      <c r="D71" s="106" t="s">
        <v>162</v>
      </c>
      <c r="E71" s="107"/>
      <c r="F71" s="108"/>
      <c r="G71" s="108"/>
      <c r="H71" s="109">
        <f t="shared" si="41"/>
        <v>0</v>
      </c>
      <c r="I71" s="23"/>
      <c r="J71" s="111">
        <f t="shared" si="42"/>
        <v>0</v>
      </c>
      <c r="K71" s="112">
        <v>0</v>
      </c>
      <c r="L71" s="108">
        <f t="shared" si="43"/>
        <v>2382.37</v>
      </c>
      <c r="M71" s="109">
        <f t="shared" si="44"/>
        <v>-2382.37</v>
      </c>
      <c r="N71" s="23"/>
      <c r="O71" s="113">
        <f t="shared" si="45"/>
        <v>0</v>
      </c>
      <c r="P71" s="114" t="str">
        <f t="shared" si="40"/>
        <v/>
      </c>
      <c r="Q71" s="115"/>
      <c r="R71" s="116">
        <f t="shared" si="46"/>
        <v>0</v>
      </c>
      <c r="S71" s="23"/>
      <c r="T71" s="117">
        <v>0</v>
      </c>
      <c r="U71" s="118"/>
      <c r="V71" s="111">
        <f t="shared" si="47"/>
        <v>2382.37</v>
      </c>
      <c r="W71" s="109">
        <f t="shared" si="48"/>
        <v>-2382.37</v>
      </c>
      <c r="X71" s="119"/>
      <c r="AD71" s="121">
        <v>0</v>
      </c>
      <c r="AE71" s="122">
        <v>0</v>
      </c>
      <c r="AF71" s="123">
        <v>2382.37</v>
      </c>
      <c r="AG71" s="124">
        <v>-2382.37</v>
      </c>
    </row>
    <row r="72" spans="1:33" s="120" customFormat="1" ht="15" customHeight="1" x14ac:dyDescent="0.25">
      <c r="A72" s="104"/>
      <c r="B72" s="105" t="s">
        <v>28</v>
      </c>
      <c r="C72" s="23"/>
      <c r="D72" s="106" t="s">
        <v>162</v>
      </c>
      <c r="E72" s="107">
        <v>300</v>
      </c>
      <c r="F72" s="108"/>
      <c r="G72" s="108"/>
      <c r="H72" s="109">
        <f t="shared" si="41"/>
        <v>300</v>
      </c>
      <c r="I72" s="23"/>
      <c r="J72" s="111">
        <f t="shared" si="42"/>
        <v>270</v>
      </c>
      <c r="K72" s="112">
        <v>90</v>
      </c>
      <c r="L72" s="108">
        <f t="shared" si="43"/>
        <v>51.5</v>
      </c>
      <c r="M72" s="109">
        <f t="shared" si="44"/>
        <v>218.5</v>
      </c>
      <c r="N72" s="23"/>
      <c r="O72" s="113">
        <f t="shared" si="45"/>
        <v>0</v>
      </c>
      <c r="P72" s="114">
        <f t="shared" si="40"/>
        <v>0</v>
      </c>
      <c r="Q72" s="115"/>
      <c r="R72" s="116">
        <f t="shared" si="46"/>
        <v>0</v>
      </c>
      <c r="S72" s="23"/>
      <c r="T72" s="117">
        <v>5.6</v>
      </c>
      <c r="U72" s="118"/>
      <c r="V72" s="111">
        <f t="shared" si="47"/>
        <v>57.1</v>
      </c>
      <c r="W72" s="109">
        <f t="shared" si="48"/>
        <v>242.9</v>
      </c>
      <c r="X72" s="119"/>
      <c r="AD72" s="121">
        <v>270</v>
      </c>
      <c r="AE72" s="122">
        <v>90</v>
      </c>
      <c r="AF72" s="123">
        <v>51.5</v>
      </c>
      <c r="AG72" s="124">
        <v>218.5</v>
      </c>
    </row>
    <row r="73" spans="1:33" s="120" customFormat="1" ht="15" customHeight="1" x14ac:dyDescent="0.25">
      <c r="A73" s="104"/>
      <c r="B73" s="105" t="s">
        <v>29</v>
      </c>
      <c r="C73" s="23"/>
      <c r="D73" s="106" t="s">
        <v>162</v>
      </c>
      <c r="E73" s="107">
        <v>1578</v>
      </c>
      <c r="F73" s="108"/>
      <c r="G73" s="108"/>
      <c r="H73" s="109">
        <f t="shared" si="41"/>
        <v>1578</v>
      </c>
      <c r="I73" s="23"/>
      <c r="J73" s="111">
        <f t="shared" si="42"/>
        <v>1530.66</v>
      </c>
      <c r="K73" s="112">
        <v>97</v>
      </c>
      <c r="L73" s="108">
        <f t="shared" si="43"/>
        <v>1579.857</v>
      </c>
      <c r="M73" s="109">
        <f t="shared" si="44"/>
        <v>-49.196999999999889</v>
      </c>
      <c r="N73" s="23"/>
      <c r="O73" s="113">
        <f t="shared" si="45"/>
        <v>0</v>
      </c>
      <c r="P73" s="114">
        <f t="shared" si="40"/>
        <v>0</v>
      </c>
      <c r="Q73" s="115"/>
      <c r="R73" s="116">
        <f t="shared" si="46"/>
        <v>0</v>
      </c>
      <c r="S73" s="23"/>
      <c r="T73" s="117">
        <v>24.78</v>
      </c>
      <c r="U73" s="118"/>
      <c r="V73" s="111">
        <f t="shared" si="47"/>
        <v>1604.6369999999999</v>
      </c>
      <c r="W73" s="109">
        <f t="shared" si="48"/>
        <v>-26.636999999999944</v>
      </c>
      <c r="X73" s="119"/>
      <c r="AD73" s="121">
        <v>1530.66</v>
      </c>
      <c r="AE73" s="122">
        <v>97</v>
      </c>
      <c r="AF73" s="123">
        <v>1579.857</v>
      </c>
      <c r="AG73" s="124">
        <v>-49.196999999999889</v>
      </c>
    </row>
    <row r="74" spans="1:33" s="120" customFormat="1" ht="15" customHeight="1" x14ac:dyDescent="0.25">
      <c r="A74" s="104"/>
      <c r="B74" s="105" t="s">
        <v>30</v>
      </c>
      <c r="C74" s="23"/>
      <c r="D74" s="106" t="s">
        <v>162</v>
      </c>
      <c r="E74" s="107">
        <v>414</v>
      </c>
      <c r="F74" s="108"/>
      <c r="G74" s="108"/>
      <c r="H74" s="109">
        <f t="shared" si="41"/>
        <v>414</v>
      </c>
      <c r="I74" s="23"/>
      <c r="J74" s="111">
        <f t="shared" si="42"/>
        <v>405.72</v>
      </c>
      <c r="K74" s="112">
        <v>98</v>
      </c>
      <c r="L74" s="108">
        <f t="shared" si="43"/>
        <v>209.273</v>
      </c>
      <c r="M74" s="109">
        <f t="shared" si="44"/>
        <v>196.44700000000003</v>
      </c>
      <c r="N74" s="23"/>
      <c r="O74" s="113">
        <f t="shared" si="45"/>
        <v>0</v>
      </c>
      <c r="P74" s="114">
        <f t="shared" si="40"/>
        <v>0</v>
      </c>
      <c r="Q74" s="115"/>
      <c r="R74" s="116">
        <f t="shared" si="46"/>
        <v>0</v>
      </c>
      <c r="S74" s="23"/>
      <c r="T74" s="117">
        <v>4.1399999999999997</v>
      </c>
      <c r="U74" s="118"/>
      <c r="V74" s="111">
        <f t="shared" si="47"/>
        <v>213.41299999999998</v>
      </c>
      <c r="W74" s="109">
        <f t="shared" si="48"/>
        <v>200.58700000000002</v>
      </c>
      <c r="X74" s="119"/>
      <c r="AD74" s="121">
        <v>405.72</v>
      </c>
      <c r="AE74" s="122">
        <v>98</v>
      </c>
      <c r="AF74" s="123">
        <v>209.273</v>
      </c>
      <c r="AG74" s="124">
        <v>196.44700000000003</v>
      </c>
    </row>
    <row r="75" spans="1:33" s="120" customFormat="1" ht="15" customHeight="1" x14ac:dyDescent="0.25">
      <c r="A75" s="104"/>
      <c r="B75" s="105" t="s">
        <v>31</v>
      </c>
      <c r="C75" s="23"/>
      <c r="D75" s="106" t="s">
        <v>162</v>
      </c>
      <c r="E75" s="107">
        <v>26</v>
      </c>
      <c r="F75" s="108"/>
      <c r="G75" s="108"/>
      <c r="H75" s="109">
        <f t="shared" si="41"/>
        <v>26</v>
      </c>
      <c r="I75" s="23"/>
      <c r="J75" s="111">
        <f t="shared" si="42"/>
        <v>20.8</v>
      </c>
      <c r="K75" s="112">
        <v>80</v>
      </c>
      <c r="L75" s="108">
        <f t="shared" si="43"/>
        <v>25</v>
      </c>
      <c r="M75" s="109">
        <f t="shared" si="44"/>
        <v>-4.1999999999999993</v>
      </c>
      <c r="N75" s="23"/>
      <c r="O75" s="113">
        <f t="shared" si="45"/>
        <v>0</v>
      </c>
      <c r="P75" s="114">
        <f t="shared" si="40"/>
        <v>0</v>
      </c>
      <c r="Q75" s="115"/>
      <c r="R75" s="116">
        <f t="shared" si="46"/>
        <v>0</v>
      </c>
      <c r="S75" s="23"/>
      <c r="T75" s="117">
        <v>6.35</v>
      </c>
      <c r="U75" s="118"/>
      <c r="V75" s="111">
        <f t="shared" si="47"/>
        <v>31.35</v>
      </c>
      <c r="W75" s="109">
        <f t="shared" si="48"/>
        <v>-5.3500000000000014</v>
      </c>
      <c r="X75" s="119"/>
      <c r="AD75" s="121">
        <v>20.8</v>
      </c>
      <c r="AE75" s="122">
        <v>80</v>
      </c>
      <c r="AF75" s="123">
        <v>25</v>
      </c>
      <c r="AG75" s="124">
        <v>-4.1999999999999993</v>
      </c>
    </row>
    <row r="76" spans="1:33" s="120" customFormat="1" ht="15" customHeight="1" x14ac:dyDescent="0.25">
      <c r="A76" s="104"/>
      <c r="B76" s="105" t="s">
        <v>32</v>
      </c>
      <c r="C76" s="23"/>
      <c r="D76" s="106" t="s">
        <v>162</v>
      </c>
      <c r="E76" s="107">
        <v>172</v>
      </c>
      <c r="F76" s="108"/>
      <c r="G76" s="108"/>
      <c r="H76" s="109">
        <f t="shared" si="41"/>
        <v>172</v>
      </c>
      <c r="I76" s="23"/>
      <c r="J76" s="111">
        <f t="shared" si="42"/>
        <v>146.19999999999999</v>
      </c>
      <c r="K76" s="112">
        <v>85</v>
      </c>
      <c r="L76" s="108">
        <f t="shared" si="43"/>
        <v>117.5</v>
      </c>
      <c r="M76" s="109">
        <f t="shared" si="44"/>
        <v>28.699999999999989</v>
      </c>
      <c r="N76" s="23"/>
      <c r="O76" s="113">
        <f t="shared" si="45"/>
        <v>0</v>
      </c>
      <c r="P76" s="114">
        <f t="shared" si="40"/>
        <v>0</v>
      </c>
      <c r="Q76" s="115"/>
      <c r="R76" s="116">
        <f t="shared" si="46"/>
        <v>0</v>
      </c>
      <c r="S76" s="23"/>
      <c r="T76" s="117">
        <v>20.74</v>
      </c>
      <c r="U76" s="118"/>
      <c r="V76" s="111">
        <f t="shared" si="47"/>
        <v>138.24</v>
      </c>
      <c r="W76" s="109">
        <f t="shared" si="48"/>
        <v>33.759999999999991</v>
      </c>
      <c r="X76" s="119"/>
      <c r="AD76" s="121">
        <v>146.19999999999999</v>
      </c>
      <c r="AE76" s="122">
        <v>85</v>
      </c>
      <c r="AF76" s="123">
        <v>117.5</v>
      </c>
      <c r="AG76" s="124">
        <v>28.699999999999989</v>
      </c>
    </row>
    <row r="77" spans="1:33" s="120" customFormat="1" ht="15" customHeight="1" x14ac:dyDescent="0.25">
      <c r="A77" s="104"/>
      <c r="B77" s="105" t="s">
        <v>33</v>
      </c>
      <c r="C77" s="23"/>
      <c r="D77" s="106" t="s">
        <v>162</v>
      </c>
      <c r="E77" s="107">
        <v>631.19999999999993</v>
      </c>
      <c r="F77" s="108"/>
      <c r="G77" s="108"/>
      <c r="H77" s="109">
        <f>SUM(E77:G77)</f>
        <v>631.19999999999993</v>
      </c>
      <c r="I77" s="23"/>
      <c r="J77" s="111">
        <f>H77*K77/100</f>
        <v>618.57599999999991</v>
      </c>
      <c r="K77" s="112">
        <v>98</v>
      </c>
      <c r="L77" s="108">
        <f>Q77+AF77</f>
        <v>629.60699999999997</v>
      </c>
      <c r="M77" s="109">
        <f>J77-L77</f>
        <v>-11.031000000000063</v>
      </c>
      <c r="N77" s="23"/>
      <c r="O77" s="113">
        <f>J77-AD77</f>
        <v>0</v>
      </c>
      <c r="P77" s="114">
        <f t="shared" si="40"/>
        <v>0</v>
      </c>
      <c r="Q77" s="115"/>
      <c r="R77" s="116">
        <f>O77-Q77</f>
        <v>0</v>
      </c>
      <c r="S77" s="23"/>
      <c r="T77" s="117">
        <v>15.7</v>
      </c>
      <c r="U77" s="118"/>
      <c r="V77" s="111">
        <f>+L77+T77</f>
        <v>645.30700000000002</v>
      </c>
      <c r="W77" s="109">
        <f>H77-V77</f>
        <v>-14.107000000000085</v>
      </c>
      <c r="X77" s="119"/>
      <c r="AD77" s="121">
        <v>618.57599999999991</v>
      </c>
      <c r="AE77" s="122">
        <v>98</v>
      </c>
      <c r="AF77" s="123">
        <v>629.60699999999997</v>
      </c>
      <c r="AG77" s="124">
        <v>-11.031000000000063</v>
      </c>
    </row>
    <row r="78" spans="1:33" s="120" customFormat="1" ht="15" customHeight="1" thickBot="1" x14ac:dyDescent="0.3">
      <c r="A78" s="104"/>
      <c r="B78" s="105" t="s">
        <v>35</v>
      </c>
      <c r="C78" s="23"/>
      <c r="D78" s="106" t="s">
        <v>162</v>
      </c>
      <c r="E78" s="107">
        <v>0</v>
      </c>
      <c r="F78" s="108"/>
      <c r="G78" s="108"/>
      <c r="H78" s="109">
        <f>SUM(E78:G78)</f>
        <v>0</v>
      </c>
      <c r="I78" s="23"/>
      <c r="J78" s="127">
        <f>H78*K78/100</f>
        <v>0</v>
      </c>
      <c r="K78" s="128">
        <v>100</v>
      </c>
      <c r="L78" s="129">
        <f>Q78+AF78</f>
        <v>298</v>
      </c>
      <c r="M78" s="130">
        <f>J78-L78</f>
        <v>-298</v>
      </c>
      <c r="N78" s="23"/>
      <c r="O78" s="131">
        <f>J78-AD78</f>
        <v>0</v>
      </c>
      <c r="P78" s="132" t="str">
        <f t="shared" si="40"/>
        <v/>
      </c>
      <c r="Q78" s="115"/>
      <c r="R78" s="134">
        <f>O78-Q78</f>
        <v>0</v>
      </c>
      <c r="S78" s="23"/>
      <c r="T78" s="232">
        <v>0</v>
      </c>
      <c r="U78" s="118"/>
      <c r="V78" s="127">
        <f>+L78+T78</f>
        <v>298</v>
      </c>
      <c r="W78" s="130">
        <f>H78-V78</f>
        <v>-298</v>
      </c>
      <c r="X78" s="119"/>
      <c r="AD78" s="135">
        <v>0</v>
      </c>
      <c r="AE78" s="136">
        <v>100</v>
      </c>
      <c r="AF78" s="137">
        <v>298</v>
      </c>
      <c r="AG78" s="138">
        <v>-298</v>
      </c>
    </row>
    <row r="79" spans="1:33" s="99" customFormat="1" ht="19.5" customHeight="1" thickBot="1" x14ac:dyDescent="0.3">
      <c r="A79" s="82" t="s">
        <v>79</v>
      </c>
      <c r="B79" s="83" t="s">
        <v>80</v>
      </c>
      <c r="C79" s="84"/>
      <c r="D79" s="85" t="s">
        <v>162</v>
      </c>
      <c r="E79" s="86">
        <f>SUM(E80:E86)</f>
        <v>9106.8860000000004</v>
      </c>
      <c r="F79" s="87">
        <f>SUM(F80:F86)</f>
        <v>0</v>
      </c>
      <c r="G79" s="87">
        <f>SUM(G80:G86)</f>
        <v>0</v>
      </c>
      <c r="H79" s="88">
        <f>SUM(H80:H86)</f>
        <v>9106.8860000000004</v>
      </c>
      <c r="I79" s="84"/>
      <c r="J79" s="139">
        <f>SUM(J80:J86)</f>
        <v>634.08000000000004</v>
      </c>
      <c r="K79" s="241">
        <f>IFERROR(J79/H79,"")</f>
        <v>6.9626434326728145E-2</v>
      </c>
      <c r="L79" s="87">
        <f>SUM(L80:L86)</f>
        <v>1125.42</v>
      </c>
      <c r="M79" s="88">
        <f>SUM(M80:M86)</f>
        <v>-491.34000000000003</v>
      </c>
      <c r="N79" s="84"/>
      <c r="O79" s="233">
        <f>SUM(O80:O86)</f>
        <v>0</v>
      </c>
      <c r="P79" s="234">
        <f t="shared" si="40"/>
        <v>0</v>
      </c>
      <c r="Q79" s="96">
        <f>SUM(Q80:Q86)</f>
        <v>0</v>
      </c>
      <c r="R79" s="242">
        <f>SUM(R80:R86)</f>
        <v>0</v>
      </c>
      <c r="S79" s="84"/>
      <c r="T79" s="236">
        <f>SUM(T80:T86)</f>
        <v>13133.32039295166</v>
      </c>
      <c r="U79" s="89"/>
      <c r="V79" s="139">
        <f>SUM(V80:V86)</f>
        <v>14258.74039295166</v>
      </c>
      <c r="W79" s="243">
        <f>SUM(W80:W86)</f>
        <v>-5151.85439295166</v>
      </c>
      <c r="X79" s="76"/>
      <c r="AD79" s="146">
        <v>634.08000000000004</v>
      </c>
      <c r="AE79" s="147">
        <v>6.9626434326728145E-2</v>
      </c>
      <c r="AF79" s="148">
        <v>1125.42</v>
      </c>
      <c r="AG79" s="149">
        <v>-491.34000000000003</v>
      </c>
    </row>
    <row r="80" spans="1:33" s="120" customFormat="1" ht="15" customHeight="1" x14ac:dyDescent="0.25">
      <c r="A80" s="104"/>
      <c r="B80" s="105" t="s">
        <v>38</v>
      </c>
      <c r="C80" s="23"/>
      <c r="D80" s="106" t="s">
        <v>162</v>
      </c>
      <c r="E80" s="107">
        <v>604</v>
      </c>
      <c r="F80" s="108"/>
      <c r="G80" s="108"/>
      <c r="H80" s="109">
        <f t="shared" ref="H80:H86" si="49">SUM(E80:G80)</f>
        <v>604</v>
      </c>
      <c r="I80" s="23"/>
      <c r="J80" s="111">
        <f t="shared" ref="J80:J86" si="50">+H80*K80/100</f>
        <v>72.48</v>
      </c>
      <c r="K80" s="112">
        <v>12</v>
      </c>
      <c r="L80" s="108">
        <f t="shared" ref="L80:L83" si="51">Q80+AF80</f>
        <v>82.842999999999989</v>
      </c>
      <c r="M80" s="109">
        <f t="shared" ref="M80:M83" si="52">J80-L80</f>
        <v>-10.362999999999985</v>
      </c>
      <c r="N80" s="23"/>
      <c r="O80" s="113">
        <f t="shared" ref="O80:O83" si="53">J80-AD80</f>
        <v>0</v>
      </c>
      <c r="P80" s="114">
        <f t="shared" si="40"/>
        <v>0</v>
      </c>
      <c r="Q80" s="115"/>
      <c r="R80" s="116">
        <f t="shared" ref="R80:R83" si="54">O80-Q80</f>
        <v>0</v>
      </c>
      <c r="S80" s="23"/>
      <c r="T80" s="117">
        <v>621.27</v>
      </c>
      <c r="U80" s="118"/>
      <c r="V80" s="111">
        <f t="shared" ref="V80:V83" si="55">+L80+T80</f>
        <v>704.11299999999994</v>
      </c>
      <c r="W80" s="109">
        <f t="shared" ref="W80:W83" si="56">H80-V80</f>
        <v>-100.11299999999994</v>
      </c>
      <c r="X80" s="119"/>
      <c r="AD80" s="121">
        <v>72.48</v>
      </c>
      <c r="AE80" s="122">
        <v>12</v>
      </c>
      <c r="AF80" s="123">
        <v>82.842999999999989</v>
      </c>
      <c r="AG80" s="124">
        <v>-10.362999999999985</v>
      </c>
    </row>
    <row r="81" spans="1:33" s="120" customFormat="1" ht="15" customHeight="1" x14ac:dyDescent="0.25">
      <c r="A81" s="104"/>
      <c r="B81" s="105" t="s">
        <v>39</v>
      </c>
      <c r="C81" s="23"/>
      <c r="D81" s="106" t="s">
        <v>162</v>
      </c>
      <c r="E81" s="107">
        <v>2240</v>
      </c>
      <c r="F81" s="108"/>
      <c r="G81" s="108"/>
      <c r="H81" s="109">
        <f t="shared" si="49"/>
        <v>2240</v>
      </c>
      <c r="I81" s="23"/>
      <c r="J81" s="111">
        <f t="shared" si="50"/>
        <v>403.2</v>
      </c>
      <c r="K81" s="112">
        <v>18</v>
      </c>
      <c r="L81" s="108">
        <f t="shared" si="51"/>
        <v>548.61699999999996</v>
      </c>
      <c r="M81" s="109">
        <f t="shared" si="52"/>
        <v>-145.41699999999997</v>
      </c>
      <c r="N81" s="23"/>
      <c r="O81" s="113">
        <f t="shared" si="53"/>
        <v>0</v>
      </c>
      <c r="P81" s="114">
        <f t="shared" si="40"/>
        <v>0</v>
      </c>
      <c r="Q81" s="115"/>
      <c r="R81" s="116">
        <f t="shared" si="54"/>
        <v>0</v>
      </c>
      <c r="S81" s="23"/>
      <c r="T81" s="117">
        <v>2573.0414560000049</v>
      </c>
      <c r="U81" s="118"/>
      <c r="V81" s="111">
        <f t="shared" si="55"/>
        <v>3121.6584560000047</v>
      </c>
      <c r="W81" s="109">
        <f t="shared" si="56"/>
        <v>-881.65845600000466</v>
      </c>
      <c r="X81" s="119"/>
      <c r="AD81" s="121">
        <v>403.2</v>
      </c>
      <c r="AE81" s="122">
        <v>18</v>
      </c>
      <c r="AF81" s="123">
        <v>548.61699999999996</v>
      </c>
      <c r="AG81" s="124">
        <v>-145.41699999999997</v>
      </c>
    </row>
    <row r="82" spans="1:33" s="120" customFormat="1" ht="15" customHeight="1" x14ac:dyDescent="0.25">
      <c r="A82" s="104"/>
      <c r="B82" s="105" t="s">
        <v>40</v>
      </c>
      <c r="C82" s="23"/>
      <c r="D82" s="106" t="s">
        <v>162</v>
      </c>
      <c r="E82" s="107">
        <v>476</v>
      </c>
      <c r="F82" s="108"/>
      <c r="G82" s="108"/>
      <c r="H82" s="109">
        <f t="shared" si="49"/>
        <v>476</v>
      </c>
      <c r="I82" s="23"/>
      <c r="J82" s="111">
        <f t="shared" si="50"/>
        <v>0</v>
      </c>
      <c r="K82" s="112">
        <v>0</v>
      </c>
      <c r="L82" s="108">
        <f t="shared" si="51"/>
        <v>0</v>
      </c>
      <c r="M82" s="109">
        <f t="shared" si="52"/>
        <v>0</v>
      </c>
      <c r="N82" s="23"/>
      <c r="O82" s="113">
        <f t="shared" si="53"/>
        <v>0</v>
      </c>
      <c r="P82" s="114">
        <f t="shared" si="40"/>
        <v>0</v>
      </c>
      <c r="Q82" s="115"/>
      <c r="R82" s="116">
        <f t="shared" si="54"/>
        <v>0</v>
      </c>
      <c r="S82" s="23"/>
      <c r="T82" s="117">
        <v>476</v>
      </c>
      <c r="U82" s="118"/>
      <c r="V82" s="111">
        <f t="shared" si="55"/>
        <v>476</v>
      </c>
      <c r="W82" s="109">
        <f t="shared" si="56"/>
        <v>0</v>
      </c>
      <c r="X82" s="119"/>
      <c r="AD82" s="121">
        <v>0</v>
      </c>
      <c r="AE82" s="122">
        <v>0</v>
      </c>
      <c r="AF82" s="123">
        <v>0</v>
      </c>
      <c r="AG82" s="124">
        <v>0</v>
      </c>
    </row>
    <row r="83" spans="1:33" s="120" customFormat="1" ht="15" customHeight="1" x14ac:dyDescent="0.25">
      <c r="A83" s="104"/>
      <c r="B83" s="105" t="s">
        <v>41</v>
      </c>
      <c r="C83" s="23"/>
      <c r="D83" s="106" t="s">
        <v>162</v>
      </c>
      <c r="E83" s="107">
        <v>1654</v>
      </c>
      <c r="F83" s="108"/>
      <c r="G83" s="108"/>
      <c r="H83" s="109">
        <f t="shared" si="49"/>
        <v>1654</v>
      </c>
      <c r="I83" s="23"/>
      <c r="J83" s="111">
        <f t="shared" si="50"/>
        <v>0</v>
      </c>
      <c r="K83" s="112">
        <v>0</v>
      </c>
      <c r="L83" s="108">
        <f t="shared" si="51"/>
        <v>0</v>
      </c>
      <c r="M83" s="109">
        <f t="shared" si="52"/>
        <v>0</v>
      </c>
      <c r="N83" s="23"/>
      <c r="O83" s="113">
        <f t="shared" si="53"/>
        <v>0</v>
      </c>
      <c r="P83" s="114">
        <f t="shared" si="40"/>
        <v>0</v>
      </c>
      <c r="Q83" s="115"/>
      <c r="R83" s="116">
        <f t="shared" si="54"/>
        <v>0</v>
      </c>
      <c r="S83" s="23"/>
      <c r="T83" s="117">
        <v>1654</v>
      </c>
      <c r="U83" s="118"/>
      <c r="V83" s="111">
        <f t="shared" si="55"/>
        <v>1654</v>
      </c>
      <c r="W83" s="109">
        <f t="shared" si="56"/>
        <v>0</v>
      </c>
      <c r="X83" s="119"/>
      <c r="AD83" s="121">
        <v>0</v>
      </c>
      <c r="AE83" s="122">
        <v>0</v>
      </c>
      <c r="AF83" s="123">
        <v>0</v>
      </c>
      <c r="AG83" s="124">
        <v>0</v>
      </c>
    </row>
    <row r="84" spans="1:33" s="120" customFormat="1" ht="15" customHeight="1" x14ac:dyDescent="0.25">
      <c r="A84" s="104"/>
      <c r="B84" s="105" t="s">
        <v>42</v>
      </c>
      <c r="C84" s="23"/>
      <c r="D84" s="106" t="s">
        <v>162</v>
      </c>
      <c r="E84" s="107">
        <v>1980</v>
      </c>
      <c r="F84" s="108"/>
      <c r="G84" s="108"/>
      <c r="H84" s="109">
        <f t="shared" si="49"/>
        <v>1980</v>
      </c>
      <c r="I84" s="23"/>
      <c r="J84" s="111">
        <f t="shared" si="50"/>
        <v>158.4</v>
      </c>
      <c r="K84" s="112">
        <v>8</v>
      </c>
      <c r="L84" s="108">
        <f>Q84+AF84</f>
        <v>493.96000000000004</v>
      </c>
      <c r="M84" s="109">
        <f>J84-L84</f>
        <v>-335.56000000000006</v>
      </c>
      <c r="N84" s="23"/>
      <c r="O84" s="113">
        <f>J84-AD84</f>
        <v>0</v>
      </c>
      <c r="P84" s="114">
        <f t="shared" si="40"/>
        <v>0</v>
      </c>
      <c r="Q84" s="115"/>
      <c r="R84" s="116">
        <f>O84-Q84</f>
        <v>0</v>
      </c>
      <c r="S84" s="23"/>
      <c r="T84" s="117">
        <v>5656.122936951655</v>
      </c>
      <c r="U84" s="118"/>
      <c r="V84" s="111">
        <f>+L84+T84</f>
        <v>6150.082936951655</v>
      </c>
      <c r="W84" s="109">
        <f>H84-V84</f>
        <v>-4170.082936951655</v>
      </c>
      <c r="X84" s="119"/>
      <c r="AD84" s="121">
        <v>158.4</v>
      </c>
      <c r="AE84" s="122">
        <v>8</v>
      </c>
      <c r="AF84" s="123">
        <v>493.96000000000004</v>
      </c>
      <c r="AG84" s="124">
        <v>-335.56000000000006</v>
      </c>
    </row>
    <row r="85" spans="1:33" s="120" customFormat="1" ht="15" customHeight="1" x14ac:dyDescent="0.25">
      <c r="A85" s="104"/>
      <c r="B85" s="184" t="s">
        <v>81</v>
      </c>
      <c r="C85" s="23"/>
      <c r="D85" s="106" t="s">
        <v>162</v>
      </c>
      <c r="E85" s="107">
        <v>1947.6859999999999</v>
      </c>
      <c r="F85" s="108"/>
      <c r="G85" s="108"/>
      <c r="H85" s="109">
        <f t="shared" si="49"/>
        <v>1947.6859999999999</v>
      </c>
      <c r="I85" s="23"/>
      <c r="J85" s="111">
        <f t="shared" si="50"/>
        <v>0</v>
      </c>
      <c r="K85" s="112">
        <v>0</v>
      </c>
      <c r="L85" s="108">
        <f t="shared" ref="L85:L86" si="57">Q85+AF85</f>
        <v>0</v>
      </c>
      <c r="M85" s="109">
        <f t="shared" ref="M85:M86" si="58">J85-L85</f>
        <v>0</v>
      </c>
      <c r="N85" s="23"/>
      <c r="O85" s="113">
        <f t="shared" ref="O85:O86" si="59">J85-AD85</f>
        <v>0</v>
      </c>
      <c r="P85" s="114">
        <f t="shared" si="40"/>
        <v>0</v>
      </c>
      <c r="Q85" s="115"/>
      <c r="R85" s="116">
        <f t="shared" ref="R85:R86" si="60">O85-Q85</f>
        <v>0</v>
      </c>
      <c r="S85" s="23"/>
      <c r="T85" s="117">
        <v>1947.6859999999999</v>
      </c>
      <c r="U85" s="118"/>
      <c r="V85" s="111">
        <f t="shared" ref="V85:V86" si="61">+L85+T85</f>
        <v>1947.6859999999999</v>
      </c>
      <c r="W85" s="109">
        <f t="shared" ref="W85:W86" si="62">H85-V85</f>
        <v>0</v>
      </c>
      <c r="X85" s="119"/>
      <c r="AD85" s="121">
        <v>0</v>
      </c>
      <c r="AE85" s="122">
        <v>0</v>
      </c>
      <c r="AF85" s="123">
        <v>0</v>
      </c>
      <c r="AG85" s="124">
        <v>0</v>
      </c>
    </row>
    <row r="86" spans="1:33" s="120" customFormat="1" ht="15" customHeight="1" thickBot="1" x14ac:dyDescent="0.3">
      <c r="A86" s="104"/>
      <c r="B86" s="184" t="s">
        <v>47</v>
      </c>
      <c r="C86" s="23"/>
      <c r="D86" s="106" t="s">
        <v>162</v>
      </c>
      <c r="E86" s="107">
        <v>205.2</v>
      </c>
      <c r="F86" s="108"/>
      <c r="G86" s="108"/>
      <c r="H86" s="109">
        <f t="shared" si="49"/>
        <v>205.2</v>
      </c>
      <c r="I86" s="23"/>
      <c r="J86" s="127">
        <f t="shared" si="50"/>
        <v>0</v>
      </c>
      <c r="K86" s="128">
        <v>0</v>
      </c>
      <c r="L86" s="129">
        <f t="shared" si="57"/>
        <v>0</v>
      </c>
      <c r="M86" s="130">
        <f t="shared" si="58"/>
        <v>0</v>
      </c>
      <c r="N86" s="23"/>
      <c r="O86" s="131">
        <f t="shared" si="59"/>
        <v>0</v>
      </c>
      <c r="P86" s="132">
        <f t="shared" si="40"/>
        <v>0</v>
      </c>
      <c r="Q86" s="115"/>
      <c r="R86" s="134">
        <f t="shared" si="60"/>
        <v>0</v>
      </c>
      <c r="S86" s="23"/>
      <c r="T86" s="232">
        <v>205.2</v>
      </c>
      <c r="U86" s="118"/>
      <c r="V86" s="127">
        <f t="shared" si="61"/>
        <v>205.2</v>
      </c>
      <c r="W86" s="130">
        <f t="shared" si="62"/>
        <v>0</v>
      </c>
      <c r="X86" s="119"/>
      <c r="AD86" s="135">
        <v>0</v>
      </c>
      <c r="AE86" s="136">
        <v>0</v>
      </c>
      <c r="AF86" s="137">
        <v>0</v>
      </c>
      <c r="AG86" s="138">
        <v>0</v>
      </c>
    </row>
    <row r="87" spans="1:33" s="99" customFormat="1" ht="19.5" customHeight="1" thickBot="1" x14ac:dyDescent="0.3">
      <c r="A87" s="82" t="s">
        <v>82</v>
      </c>
      <c r="B87" s="83" t="s">
        <v>83</v>
      </c>
      <c r="C87" s="84"/>
      <c r="D87" s="85" t="s">
        <v>162</v>
      </c>
      <c r="E87" s="86">
        <f>SUM(E88:E89)</f>
        <v>158.44</v>
      </c>
      <c r="F87" s="87">
        <f>SUM(F88:F89)</f>
        <v>0</v>
      </c>
      <c r="G87" s="87">
        <f>SUM(G88:G89)</f>
        <v>0</v>
      </c>
      <c r="H87" s="88">
        <f>SUM(H88:H89)</f>
        <v>158.44</v>
      </c>
      <c r="I87" s="84"/>
      <c r="J87" s="139">
        <f>SUM(J88:J89)</f>
        <v>0</v>
      </c>
      <c r="K87" s="241">
        <f>IFERROR(J87/H87,"")</f>
        <v>0</v>
      </c>
      <c r="L87" s="244">
        <f>SUM(L88:L89)</f>
        <v>0</v>
      </c>
      <c r="M87" s="243">
        <f>SUM(M88:M89)</f>
        <v>0</v>
      </c>
      <c r="N87" s="84"/>
      <c r="O87" s="233">
        <f>SUM(O88:O89)</f>
        <v>0</v>
      </c>
      <c r="P87" s="234">
        <f t="shared" si="40"/>
        <v>0</v>
      </c>
      <c r="Q87" s="96">
        <f>SUM(Q88:Q89)</f>
        <v>0</v>
      </c>
      <c r="R87" s="242">
        <f>SUM(R88:R89)</f>
        <v>0</v>
      </c>
      <c r="S87" s="84"/>
      <c r="T87" s="236">
        <f>SUM(T88:T89)</f>
        <v>158.44</v>
      </c>
      <c r="U87" s="89"/>
      <c r="V87" s="139">
        <f>SUM(V88:V89)</f>
        <v>158.44</v>
      </c>
      <c r="W87" s="243">
        <f>SUM(W88:W89)</f>
        <v>0</v>
      </c>
      <c r="X87" s="76"/>
      <c r="AD87" s="146">
        <v>0</v>
      </c>
      <c r="AE87" s="147">
        <v>0</v>
      </c>
      <c r="AF87" s="238">
        <v>0</v>
      </c>
      <c r="AG87" s="149">
        <v>0</v>
      </c>
    </row>
    <row r="88" spans="1:33" s="120" customFormat="1" ht="15" customHeight="1" x14ac:dyDescent="0.25">
      <c r="A88" s="104"/>
      <c r="B88" s="105" t="s">
        <v>50</v>
      </c>
      <c r="C88" s="23"/>
      <c r="D88" s="106" t="s">
        <v>162</v>
      </c>
      <c r="E88" s="107">
        <v>132.28</v>
      </c>
      <c r="F88" s="108"/>
      <c r="G88" s="108"/>
      <c r="H88" s="109">
        <f t="shared" ref="H88:H89" si="63">SUM(E88:G88)</f>
        <v>132.28</v>
      </c>
      <c r="I88" s="23"/>
      <c r="J88" s="111">
        <f t="shared" ref="J88:J89" si="64">+H88*K88/100</f>
        <v>0</v>
      </c>
      <c r="K88" s="112">
        <v>0</v>
      </c>
      <c r="L88" s="108">
        <f t="shared" ref="L88:L89" si="65">Q88+AF88</f>
        <v>0</v>
      </c>
      <c r="M88" s="109">
        <f t="shared" ref="M88:M89" si="66">J88-L88</f>
        <v>0</v>
      </c>
      <c r="N88" s="23"/>
      <c r="O88" s="113">
        <f t="shared" ref="O88:O89" si="67">J88-AD88</f>
        <v>0</v>
      </c>
      <c r="P88" s="114">
        <f t="shared" si="40"/>
        <v>0</v>
      </c>
      <c r="Q88" s="115"/>
      <c r="R88" s="116">
        <f t="shared" ref="R88:R89" si="68">O88-Q88</f>
        <v>0</v>
      </c>
      <c r="S88" s="23"/>
      <c r="T88" s="117">
        <v>132.28</v>
      </c>
      <c r="U88" s="118"/>
      <c r="V88" s="111">
        <f t="shared" ref="V88:V89" si="69">+L88+T88</f>
        <v>132.28</v>
      </c>
      <c r="W88" s="109">
        <f t="shared" ref="W88:W89" si="70">H88-V88</f>
        <v>0</v>
      </c>
      <c r="X88" s="119"/>
      <c r="AD88" s="121">
        <v>0</v>
      </c>
      <c r="AE88" s="122">
        <v>0</v>
      </c>
      <c r="AF88" s="123">
        <v>0</v>
      </c>
      <c r="AG88" s="124">
        <v>0</v>
      </c>
    </row>
    <row r="89" spans="1:33" s="120" customFormat="1" ht="15" customHeight="1" thickBot="1" x14ac:dyDescent="0.3">
      <c r="A89" s="104"/>
      <c r="B89" s="105" t="s">
        <v>51</v>
      </c>
      <c r="C89" s="23"/>
      <c r="D89" s="106" t="s">
        <v>162</v>
      </c>
      <c r="E89" s="107">
        <v>26.16</v>
      </c>
      <c r="F89" s="108"/>
      <c r="G89" s="108"/>
      <c r="H89" s="109">
        <f t="shared" si="63"/>
        <v>26.16</v>
      </c>
      <c r="I89" s="23"/>
      <c r="J89" s="127">
        <f t="shared" si="64"/>
        <v>0</v>
      </c>
      <c r="K89" s="128">
        <v>0</v>
      </c>
      <c r="L89" s="129">
        <f t="shared" si="65"/>
        <v>0</v>
      </c>
      <c r="M89" s="130">
        <f t="shared" si="66"/>
        <v>0</v>
      </c>
      <c r="N89" s="23"/>
      <c r="O89" s="131">
        <f t="shared" si="67"/>
        <v>0</v>
      </c>
      <c r="P89" s="132">
        <f t="shared" si="40"/>
        <v>0</v>
      </c>
      <c r="Q89" s="133"/>
      <c r="R89" s="134">
        <f t="shared" si="68"/>
        <v>0</v>
      </c>
      <c r="S89" s="23"/>
      <c r="T89" s="232">
        <v>26.16</v>
      </c>
      <c r="U89" s="118"/>
      <c r="V89" s="127">
        <f t="shared" si="69"/>
        <v>26.16</v>
      </c>
      <c r="W89" s="130">
        <f t="shared" si="70"/>
        <v>0</v>
      </c>
      <c r="X89" s="119"/>
      <c r="AD89" s="135">
        <v>0</v>
      </c>
      <c r="AE89" s="136">
        <v>0</v>
      </c>
      <c r="AF89" s="137">
        <v>0</v>
      </c>
      <c r="AG89" s="138">
        <v>0</v>
      </c>
    </row>
    <row r="90" spans="1:33" s="99" customFormat="1" ht="19.5" customHeight="1" thickBot="1" x14ac:dyDescent="0.3">
      <c r="A90" s="82" t="s">
        <v>84</v>
      </c>
      <c r="B90" s="83" t="s">
        <v>85</v>
      </c>
      <c r="C90" s="84"/>
      <c r="D90" s="85" t="s">
        <v>162</v>
      </c>
      <c r="E90" s="86">
        <f>SUM(E91:E92)</f>
        <v>189</v>
      </c>
      <c r="F90" s="87">
        <f>SUM(F91:F92)</f>
        <v>0</v>
      </c>
      <c r="G90" s="87">
        <f>SUM(G91:G92)</f>
        <v>0</v>
      </c>
      <c r="H90" s="88">
        <f>SUM(H91:H92)</f>
        <v>189</v>
      </c>
      <c r="I90" s="84"/>
      <c r="J90" s="139">
        <f>SUM(J91:J92)</f>
        <v>0</v>
      </c>
      <c r="K90" s="241">
        <f>IFERROR(J90/H90,"")</f>
        <v>0</v>
      </c>
      <c r="L90" s="87">
        <f>SUM(L91:L92)</f>
        <v>0</v>
      </c>
      <c r="M90" s="88">
        <f>SUM(M91:M92)</f>
        <v>0</v>
      </c>
      <c r="N90" s="84"/>
      <c r="O90" s="233">
        <f>SUM(O91:O92)</f>
        <v>0</v>
      </c>
      <c r="P90" s="234">
        <f t="shared" si="40"/>
        <v>0</v>
      </c>
      <c r="Q90" s="96">
        <f>SUM(Q91:Q92)</f>
        <v>0</v>
      </c>
      <c r="R90" s="242">
        <f>SUM(R91:R92)</f>
        <v>0</v>
      </c>
      <c r="S90" s="84"/>
      <c r="T90" s="236">
        <f>SUM(T91:T92)</f>
        <v>189</v>
      </c>
      <c r="U90" s="89"/>
      <c r="V90" s="139">
        <f>SUM(V91:V92)</f>
        <v>189</v>
      </c>
      <c r="W90" s="88">
        <f>SUM(W91:W92)</f>
        <v>0</v>
      </c>
      <c r="X90" s="76"/>
      <c r="AD90" s="146">
        <v>0</v>
      </c>
      <c r="AE90" s="147">
        <v>0</v>
      </c>
      <c r="AF90" s="148">
        <v>0</v>
      </c>
      <c r="AG90" s="149">
        <v>0</v>
      </c>
    </row>
    <row r="91" spans="1:33" s="120" customFormat="1" ht="15" customHeight="1" x14ac:dyDescent="0.25">
      <c r="A91" s="104"/>
      <c r="B91" s="105" t="s">
        <v>54</v>
      </c>
      <c r="C91" s="23"/>
      <c r="D91" s="106" t="s">
        <v>162</v>
      </c>
      <c r="E91" s="245">
        <v>112</v>
      </c>
      <c r="F91" s="108"/>
      <c r="G91" s="108"/>
      <c r="H91" s="109">
        <f>SUM(E91:G91)</f>
        <v>112</v>
      </c>
      <c r="I91" s="23"/>
      <c r="J91" s="111">
        <f>+H91*K91/100</f>
        <v>0</v>
      </c>
      <c r="K91" s="112">
        <v>0</v>
      </c>
      <c r="L91" s="108">
        <f>Q91+AF91</f>
        <v>0</v>
      </c>
      <c r="M91" s="109">
        <f>J91-L91</f>
        <v>0</v>
      </c>
      <c r="N91" s="23"/>
      <c r="O91" s="113">
        <f>J91-AD91</f>
        <v>0</v>
      </c>
      <c r="P91" s="114">
        <f t="shared" si="40"/>
        <v>0</v>
      </c>
      <c r="Q91" s="115"/>
      <c r="R91" s="116">
        <f>O91-Q91</f>
        <v>0</v>
      </c>
      <c r="S91" s="23"/>
      <c r="T91" s="117">
        <v>112</v>
      </c>
      <c r="U91" s="118"/>
      <c r="V91" s="111">
        <f>+L91+T91</f>
        <v>112</v>
      </c>
      <c r="W91" s="109">
        <f>H91-V91</f>
        <v>0</v>
      </c>
      <c r="X91" s="119"/>
      <c r="AD91" s="121">
        <v>0</v>
      </c>
      <c r="AE91" s="122">
        <v>0</v>
      </c>
      <c r="AF91" s="123">
        <v>0</v>
      </c>
      <c r="AG91" s="124">
        <v>0</v>
      </c>
    </row>
    <row r="92" spans="1:33" s="120" customFormat="1" ht="15" customHeight="1" thickBot="1" x14ac:dyDescent="0.3">
      <c r="A92" s="104"/>
      <c r="B92" s="105" t="s">
        <v>55</v>
      </c>
      <c r="C92" s="23"/>
      <c r="D92" s="106" t="s">
        <v>162</v>
      </c>
      <c r="E92" s="245">
        <v>77</v>
      </c>
      <c r="F92" s="108"/>
      <c r="G92" s="108"/>
      <c r="H92" s="109">
        <f>SUM(E92:G92)</f>
        <v>77</v>
      </c>
      <c r="I92" s="23"/>
      <c r="J92" s="127">
        <f>+H92*K92/100</f>
        <v>0</v>
      </c>
      <c r="K92" s="128">
        <v>0</v>
      </c>
      <c r="L92" s="129">
        <f>Q92+AF92</f>
        <v>0</v>
      </c>
      <c r="M92" s="130">
        <f>J92-L92</f>
        <v>0</v>
      </c>
      <c r="N92" s="23"/>
      <c r="O92" s="131">
        <f>J92-AD92</f>
        <v>0</v>
      </c>
      <c r="P92" s="132">
        <f t="shared" si="40"/>
        <v>0</v>
      </c>
      <c r="Q92" s="133"/>
      <c r="R92" s="134">
        <f>O92-Q92</f>
        <v>0</v>
      </c>
      <c r="S92" s="23"/>
      <c r="T92" s="232">
        <v>77</v>
      </c>
      <c r="U92" s="118"/>
      <c r="V92" s="127">
        <f>+L92+T92</f>
        <v>77</v>
      </c>
      <c r="W92" s="130">
        <f>H92-V92</f>
        <v>0</v>
      </c>
      <c r="X92" s="119"/>
      <c r="AD92" s="135">
        <v>0</v>
      </c>
      <c r="AE92" s="136">
        <v>0</v>
      </c>
      <c r="AF92" s="137">
        <v>0</v>
      </c>
      <c r="AG92" s="138">
        <v>0</v>
      </c>
    </row>
    <row r="93" spans="1:33" s="99" customFormat="1" ht="19.5" customHeight="1" thickBot="1" x14ac:dyDescent="0.3">
      <c r="A93" s="82" t="s">
        <v>86</v>
      </c>
      <c r="B93" s="83" t="s">
        <v>87</v>
      </c>
      <c r="C93" s="84"/>
      <c r="D93" s="85" t="s">
        <v>162</v>
      </c>
      <c r="E93" s="86">
        <f>SUM(E94:E108)</f>
        <v>221.31</v>
      </c>
      <c r="F93" s="87">
        <f>SUM(F94:F108)</f>
        <v>0</v>
      </c>
      <c r="G93" s="87">
        <f>SUM(G94:G108)</f>
        <v>0</v>
      </c>
      <c r="H93" s="88">
        <f>SUM(H94:H108)</f>
        <v>221.31</v>
      </c>
      <c r="I93" s="84"/>
      <c r="J93" s="139">
        <f>SUM(J94:J108)</f>
        <v>0</v>
      </c>
      <c r="K93" s="241">
        <f>IFERROR(J93/H93,"")</f>
        <v>0</v>
      </c>
      <c r="L93" s="87">
        <f>SUM(L94:L108)</f>
        <v>0</v>
      </c>
      <c r="M93" s="88">
        <f>SUM(M94:M108)</f>
        <v>0</v>
      </c>
      <c r="N93" s="84"/>
      <c r="O93" s="233">
        <f>SUM(O94:O108)</f>
        <v>0</v>
      </c>
      <c r="P93" s="234">
        <f t="shared" si="40"/>
        <v>0</v>
      </c>
      <c r="Q93" s="96">
        <f>SUM(Q94:Q108)</f>
        <v>0</v>
      </c>
      <c r="R93" s="242">
        <f>SUM(R94:R108)</f>
        <v>0</v>
      </c>
      <c r="S93" s="84"/>
      <c r="T93" s="236">
        <f>SUM(T94:T108)</f>
        <v>221.31</v>
      </c>
      <c r="U93" s="89"/>
      <c r="V93" s="139">
        <f>SUM(V94:V108)</f>
        <v>221.31</v>
      </c>
      <c r="W93" s="88">
        <f>SUM(W94:W118)</f>
        <v>0</v>
      </c>
      <c r="X93" s="76"/>
      <c r="AD93" s="146">
        <v>0</v>
      </c>
      <c r="AE93" s="147">
        <v>0</v>
      </c>
      <c r="AF93" s="148">
        <v>0</v>
      </c>
      <c r="AG93" s="149">
        <v>0</v>
      </c>
    </row>
    <row r="94" spans="1:33" s="120" customFormat="1" ht="15" customHeight="1" x14ac:dyDescent="0.25">
      <c r="A94" s="104"/>
      <c r="B94" s="105" t="s">
        <v>58</v>
      </c>
      <c r="C94" s="23"/>
      <c r="D94" s="106" t="s">
        <v>162</v>
      </c>
      <c r="E94" s="245">
        <v>27.28</v>
      </c>
      <c r="F94" s="108"/>
      <c r="G94" s="108"/>
      <c r="H94" s="109">
        <f t="shared" ref="H94:H108" si="71">SUM(E94:G94)</f>
        <v>27.28</v>
      </c>
      <c r="I94" s="23"/>
      <c r="J94" s="111">
        <f t="shared" ref="J94" si="72">+H94*K94/100</f>
        <v>0</v>
      </c>
      <c r="K94" s="112">
        <v>0</v>
      </c>
      <c r="L94" s="108">
        <f t="shared" ref="L94:L108" si="73">Q94+AF94</f>
        <v>0</v>
      </c>
      <c r="M94" s="109">
        <f t="shared" ref="M94:M108" si="74">J94-L94</f>
        <v>0</v>
      </c>
      <c r="N94" s="23"/>
      <c r="O94" s="113">
        <f t="shared" ref="O94:O108" si="75">J94-AD94</f>
        <v>0</v>
      </c>
      <c r="P94" s="114">
        <f t="shared" si="40"/>
        <v>0</v>
      </c>
      <c r="Q94" s="115"/>
      <c r="R94" s="116">
        <f t="shared" ref="R94:R108" si="76">O94-Q94</f>
        <v>0</v>
      </c>
      <c r="S94" s="23"/>
      <c r="T94" s="117">
        <v>27.28</v>
      </c>
      <c r="U94" s="118"/>
      <c r="V94" s="111">
        <f t="shared" ref="V94:V108" si="77">+L94+T94</f>
        <v>27.28</v>
      </c>
      <c r="W94" s="109">
        <f t="shared" ref="W94:W108" si="78">H94-V94</f>
        <v>0</v>
      </c>
      <c r="X94" s="119"/>
      <c r="AD94" s="121">
        <v>0</v>
      </c>
      <c r="AE94" s="122">
        <v>0</v>
      </c>
      <c r="AF94" s="123">
        <v>0</v>
      </c>
      <c r="AG94" s="124">
        <v>0</v>
      </c>
    </row>
    <row r="95" spans="1:33" s="120" customFormat="1" ht="15" customHeight="1" x14ac:dyDescent="0.25">
      <c r="A95" s="104"/>
      <c r="B95" s="105" t="s">
        <v>59</v>
      </c>
      <c r="C95" s="23"/>
      <c r="D95" s="106" t="s">
        <v>162</v>
      </c>
      <c r="E95" s="245">
        <v>0</v>
      </c>
      <c r="F95" s="108"/>
      <c r="G95" s="108"/>
      <c r="H95" s="109">
        <f t="shared" si="71"/>
        <v>0</v>
      </c>
      <c r="I95" s="23"/>
      <c r="J95" s="111">
        <f t="shared" ref="J95:J102" si="79">H95*K95/100</f>
        <v>0</v>
      </c>
      <c r="K95" s="112">
        <v>0</v>
      </c>
      <c r="L95" s="108">
        <f t="shared" si="73"/>
        <v>0</v>
      </c>
      <c r="M95" s="109">
        <f t="shared" si="74"/>
        <v>0</v>
      </c>
      <c r="N95" s="23"/>
      <c r="O95" s="113">
        <f t="shared" si="75"/>
        <v>0</v>
      </c>
      <c r="P95" s="114" t="str">
        <f t="shared" si="40"/>
        <v/>
      </c>
      <c r="Q95" s="115"/>
      <c r="R95" s="116">
        <f t="shared" si="76"/>
        <v>0</v>
      </c>
      <c r="S95" s="23"/>
      <c r="T95" s="117">
        <v>0</v>
      </c>
      <c r="U95" s="118"/>
      <c r="V95" s="111">
        <f t="shared" si="77"/>
        <v>0</v>
      </c>
      <c r="W95" s="109">
        <f t="shared" si="78"/>
        <v>0</v>
      </c>
      <c r="X95" s="119"/>
      <c r="AD95" s="121">
        <v>0</v>
      </c>
      <c r="AE95" s="122">
        <v>0</v>
      </c>
      <c r="AF95" s="123">
        <v>0</v>
      </c>
      <c r="AG95" s="124">
        <v>0</v>
      </c>
    </row>
    <row r="96" spans="1:33" s="120" customFormat="1" ht="15" customHeight="1" x14ac:dyDescent="0.25">
      <c r="A96" s="104"/>
      <c r="B96" s="105" t="s">
        <v>60</v>
      </c>
      <c r="C96" s="23"/>
      <c r="D96" s="106" t="s">
        <v>162</v>
      </c>
      <c r="E96" s="245">
        <v>0</v>
      </c>
      <c r="F96" s="108"/>
      <c r="G96" s="108"/>
      <c r="H96" s="109">
        <f t="shared" si="71"/>
        <v>0</v>
      </c>
      <c r="I96" s="23"/>
      <c r="J96" s="111">
        <f t="shared" si="79"/>
        <v>0</v>
      </c>
      <c r="K96" s="112">
        <v>0</v>
      </c>
      <c r="L96" s="108">
        <f t="shared" si="73"/>
        <v>0</v>
      </c>
      <c r="M96" s="109">
        <f t="shared" si="74"/>
        <v>0</v>
      </c>
      <c r="N96" s="23"/>
      <c r="O96" s="113">
        <f t="shared" si="75"/>
        <v>0</v>
      </c>
      <c r="P96" s="114" t="str">
        <f t="shared" si="40"/>
        <v/>
      </c>
      <c r="Q96" s="115"/>
      <c r="R96" s="116">
        <f t="shared" si="76"/>
        <v>0</v>
      </c>
      <c r="S96" s="23"/>
      <c r="T96" s="117">
        <v>0</v>
      </c>
      <c r="U96" s="118"/>
      <c r="V96" s="111">
        <f t="shared" si="77"/>
        <v>0</v>
      </c>
      <c r="W96" s="109">
        <f t="shared" si="78"/>
        <v>0</v>
      </c>
      <c r="X96" s="119"/>
      <c r="AD96" s="121">
        <v>0</v>
      </c>
      <c r="AE96" s="122">
        <v>0</v>
      </c>
      <c r="AF96" s="123">
        <v>0</v>
      </c>
      <c r="AG96" s="124">
        <v>0</v>
      </c>
    </row>
    <row r="97" spans="1:33" s="120" customFormat="1" ht="15" customHeight="1" x14ac:dyDescent="0.25">
      <c r="A97" s="104"/>
      <c r="B97" s="105" t="s">
        <v>61</v>
      </c>
      <c r="C97" s="23"/>
      <c r="D97" s="106" t="s">
        <v>162</v>
      </c>
      <c r="E97" s="245">
        <v>0</v>
      </c>
      <c r="F97" s="108"/>
      <c r="G97" s="108"/>
      <c r="H97" s="109">
        <f t="shared" si="71"/>
        <v>0</v>
      </c>
      <c r="I97" s="23"/>
      <c r="J97" s="111">
        <f t="shared" si="79"/>
        <v>0</v>
      </c>
      <c r="K97" s="112">
        <v>0</v>
      </c>
      <c r="L97" s="108">
        <f t="shared" si="73"/>
        <v>0</v>
      </c>
      <c r="M97" s="109">
        <f t="shared" si="74"/>
        <v>0</v>
      </c>
      <c r="N97" s="23"/>
      <c r="O97" s="113">
        <f t="shared" si="75"/>
        <v>0</v>
      </c>
      <c r="P97" s="114" t="str">
        <f t="shared" si="40"/>
        <v/>
      </c>
      <c r="Q97" s="115"/>
      <c r="R97" s="116">
        <f t="shared" si="76"/>
        <v>0</v>
      </c>
      <c r="S97" s="23"/>
      <c r="T97" s="117">
        <v>0</v>
      </c>
      <c r="U97" s="118"/>
      <c r="V97" s="111">
        <f t="shared" si="77"/>
        <v>0</v>
      </c>
      <c r="W97" s="109">
        <f t="shared" si="78"/>
        <v>0</v>
      </c>
      <c r="X97" s="119"/>
      <c r="AD97" s="121">
        <v>0</v>
      </c>
      <c r="AE97" s="122">
        <v>0</v>
      </c>
      <c r="AF97" s="123">
        <v>0</v>
      </c>
      <c r="AG97" s="124">
        <v>0</v>
      </c>
    </row>
    <row r="98" spans="1:33" s="120" customFormat="1" ht="15" customHeight="1" x14ac:dyDescent="0.25">
      <c r="A98" s="104"/>
      <c r="B98" s="105" t="s">
        <v>62</v>
      </c>
      <c r="C98" s="23"/>
      <c r="D98" s="106" t="s">
        <v>162</v>
      </c>
      <c r="E98" s="245">
        <v>0</v>
      </c>
      <c r="F98" s="108"/>
      <c r="G98" s="108"/>
      <c r="H98" s="109">
        <f t="shared" si="71"/>
        <v>0</v>
      </c>
      <c r="I98" s="23"/>
      <c r="J98" s="111">
        <f t="shared" si="79"/>
        <v>0</v>
      </c>
      <c r="K98" s="112">
        <v>0</v>
      </c>
      <c r="L98" s="108">
        <f t="shared" si="73"/>
        <v>0</v>
      </c>
      <c r="M98" s="109">
        <f t="shared" si="74"/>
        <v>0</v>
      </c>
      <c r="N98" s="23"/>
      <c r="O98" s="113">
        <f t="shared" si="75"/>
        <v>0</v>
      </c>
      <c r="P98" s="114" t="str">
        <f t="shared" si="40"/>
        <v/>
      </c>
      <c r="Q98" s="115"/>
      <c r="R98" s="116">
        <f t="shared" si="76"/>
        <v>0</v>
      </c>
      <c r="S98" s="23"/>
      <c r="T98" s="117">
        <v>0</v>
      </c>
      <c r="U98" s="118"/>
      <c r="V98" s="111">
        <f t="shared" si="77"/>
        <v>0</v>
      </c>
      <c r="W98" s="109">
        <f t="shared" si="78"/>
        <v>0</v>
      </c>
      <c r="X98" s="119"/>
      <c r="AD98" s="121">
        <v>0</v>
      </c>
      <c r="AE98" s="122">
        <v>0</v>
      </c>
      <c r="AF98" s="123">
        <v>0</v>
      </c>
      <c r="AG98" s="124">
        <v>0</v>
      </c>
    </row>
    <row r="99" spans="1:33" s="120" customFormat="1" ht="15" customHeight="1" x14ac:dyDescent="0.25">
      <c r="A99" s="104"/>
      <c r="B99" s="105" t="s">
        <v>63</v>
      </c>
      <c r="C99" s="23"/>
      <c r="D99" s="106" t="s">
        <v>162</v>
      </c>
      <c r="E99" s="245">
        <v>3.2</v>
      </c>
      <c r="F99" s="108"/>
      <c r="G99" s="108"/>
      <c r="H99" s="109">
        <f t="shared" si="71"/>
        <v>3.2</v>
      </c>
      <c r="I99" s="23"/>
      <c r="J99" s="111">
        <f t="shared" si="79"/>
        <v>0</v>
      </c>
      <c r="K99" s="112">
        <v>0</v>
      </c>
      <c r="L99" s="108">
        <f t="shared" si="73"/>
        <v>0</v>
      </c>
      <c r="M99" s="109">
        <f t="shared" si="74"/>
        <v>0</v>
      </c>
      <c r="N99" s="23"/>
      <c r="O99" s="113">
        <f t="shared" si="75"/>
        <v>0</v>
      </c>
      <c r="P99" s="114">
        <f t="shared" si="40"/>
        <v>0</v>
      </c>
      <c r="Q99" s="115"/>
      <c r="R99" s="116">
        <f t="shared" si="76"/>
        <v>0</v>
      </c>
      <c r="S99" s="23"/>
      <c r="T99" s="117">
        <v>3.2</v>
      </c>
      <c r="U99" s="118"/>
      <c r="V99" s="111">
        <f t="shared" si="77"/>
        <v>3.2</v>
      </c>
      <c r="W99" s="109">
        <f t="shared" si="78"/>
        <v>0</v>
      </c>
      <c r="X99" s="119"/>
      <c r="AD99" s="121">
        <v>0</v>
      </c>
      <c r="AE99" s="122">
        <v>0</v>
      </c>
      <c r="AF99" s="123">
        <v>0</v>
      </c>
      <c r="AG99" s="124">
        <v>0</v>
      </c>
    </row>
    <row r="100" spans="1:33" s="120" customFormat="1" ht="15" customHeight="1" x14ac:dyDescent="0.25">
      <c r="A100" s="104"/>
      <c r="B100" s="105" t="s">
        <v>64</v>
      </c>
      <c r="C100" s="23"/>
      <c r="D100" s="106" t="s">
        <v>162</v>
      </c>
      <c r="E100" s="245">
        <v>78.400000000000006</v>
      </c>
      <c r="F100" s="108"/>
      <c r="G100" s="108"/>
      <c r="H100" s="109">
        <f t="shared" si="71"/>
        <v>78.400000000000006</v>
      </c>
      <c r="I100" s="23"/>
      <c r="J100" s="111">
        <f t="shared" si="79"/>
        <v>0</v>
      </c>
      <c r="K100" s="112">
        <v>0</v>
      </c>
      <c r="L100" s="108">
        <f t="shared" si="73"/>
        <v>0</v>
      </c>
      <c r="M100" s="109">
        <f t="shared" si="74"/>
        <v>0</v>
      </c>
      <c r="N100" s="23"/>
      <c r="O100" s="113">
        <f t="shared" si="75"/>
        <v>0</v>
      </c>
      <c r="P100" s="114">
        <f t="shared" si="40"/>
        <v>0</v>
      </c>
      <c r="Q100" s="115"/>
      <c r="R100" s="116">
        <f t="shared" si="76"/>
        <v>0</v>
      </c>
      <c r="S100" s="23"/>
      <c r="T100" s="117">
        <v>78.400000000000006</v>
      </c>
      <c r="U100" s="118"/>
      <c r="V100" s="111">
        <f t="shared" si="77"/>
        <v>78.400000000000006</v>
      </c>
      <c r="W100" s="109">
        <f t="shared" si="78"/>
        <v>0</v>
      </c>
      <c r="X100" s="119"/>
      <c r="AD100" s="121">
        <v>0</v>
      </c>
      <c r="AE100" s="122">
        <v>0</v>
      </c>
      <c r="AF100" s="123">
        <v>0</v>
      </c>
      <c r="AG100" s="124">
        <v>0</v>
      </c>
    </row>
    <row r="101" spans="1:33" s="120" customFormat="1" ht="15" customHeight="1" x14ac:dyDescent="0.25">
      <c r="A101" s="104"/>
      <c r="B101" s="105" t="s">
        <v>65</v>
      </c>
      <c r="C101" s="23"/>
      <c r="D101" s="106" t="s">
        <v>162</v>
      </c>
      <c r="E101" s="245">
        <v>15.6</v>
      </c>
      <c r="F101" s="108"/>
      <c r="G101" s="108"/>
      <c r="H101" s="109">
        <f t="shared" si="71"/>
        <v>15.6</v>
      </c>
      <c r="I101" s="23"/>
      <c r="J101" s="111">
        <f t="shared" si="79"/>
        <v>0</v>
      </c>
      <c r="K101" s="112">
        <v>0</v>
      </c>
      <c r="L101" s="108">
        <f t="shared" si="73"/>
        <v>0</v>
      </c>
      <c r="M101" s="109">
        <f t="shared" si="74"/>
        <v>0</v>
      </c>
      <c r="N101" s="23"/>
      <c r="O101" s="113">
        <f t="shared" si="75"/>
        <v>0</v>
      </c>
      <c r="P101" s="114">
        <f t="shared" si="40"/>
        <v>0</v>
      </c>
      <c r="Q101" s="115"/>
      <c r="R101" s="116">
        <f t="shared" si="76"/>
        <v>0</v>
      </c>
      <c r="S101" s="23"/>
      <c r="T101" s="117">
        <v>15.6</v>
      </c>
      <c r="U101" s="118"/>
      <c r="V101" s="111">
        <f t="shared" si="77"/>
        <v>15.6</v>
      </c>
      <c r="W101" s="109">
        <f t="shared" si="78"/>
        <v>0</v>
      </c>
      <c r="X101" s="119"/>
      <c r="AD101" s="121">
        <v>0</v>
      </c>
      <c r="AE101" s="122">
        <v>0</v>
      </c>
      <c r="AF101" s="123">
        <v>0</v>
      </c>
      <c r="AG101" s="124">
        <v>0</v>
      </c>
    </row>
    <row r="102" spans="1:33" s="120" customFormat="1" ht="15" customHeight="1" x14ac:dyDescent="0.25">
      <c r="A102" s="104"/>
      <c r="B102" s="105" t="s">
        <v>66</v>
      </c>
      <c r="C102" s="23"/>
      <c r="D102" s="106" t="s">
        <v>162</v>
      </c>
      <c r="E102" s="245">
        <v>0</v>
      </c>
      <c r="F102" s="108"/>
      <c r="G102" s="108"/>
      <c r="H102" s="109">
        <f t="shared" si="71"/>
        <v>0</v>
      </c>
      <c r="I102" s="23"/>
      <c r="J102" s="111">
        <f t="shared" si="79"/>
        <v>0</v>
      </c>
      <c r="K102" s="112">
        <v>0</v>
      </c>
      <c r="L102" s="108">
        <f t="shared" si="73"/>
        <v>0</v>
      </c>
      <c r="M102" s="109">
        <f t="shared" si="74"/>
        <v>0</v>
      </c>
      <c r="N102" s="23"/>
      <c r="O102" s="113">
        <f t="shared" si="75"/>
        <v>0</v>
      </c>
      <c r="P102" s="114" t="str">
        <f t="shared" si="40"/>
        <v/>
      </c>
      <c r="Q102" s="115"/>
      <c r="R102" s="116">
        <f t="shared" si="76"/>
        <v>0</v>
      </c>
      <c r="S102" s="23"/>
      <c r="T102" s="117">
        <v>0</v>
      </c>
      <c r="U102" s="118"/>
      <c r="V102" s="111">
        <f t="shared" si="77"/>
        <v>0</v>
      </c>
      <c r="W102" s="109">
        <f t="shared" si="78"/>
        <v>0</v>
      </c>
      <c r="X102" s="119"/>
      <c r="AD102" s="121">
        <v>0</v>
      </c>
      <c r="AE102" s="122">
        <v>0</v>
      </c>
      <c r="AF102" s="123">
        <v>0</v>
      </c>
      <c r="AG102" s="124">
        <v>0</v>
      </c>
    </row>
    <row r="103" spans="1:33" s="120" customFormat="1" ht="15" customHeight="1" x14ac:dyDescent="0.25">
      <c r="A103" s="104"/>
      <c r="B103" s="105" t="s">
        <v>67</v>
      </c>
      <c r="C103" s="23"/>
      <c r="D103" s="106" t="s">
        <v>162</v>
      </c>
      <c r="E103" s="245">
        <v>0</v>
      </c>
      <c r="F103" s="108"/>
      <c r="G103" s="108"/>
      <c r="H103" s="109">
        <f t="shared" si="71"/>
        <v>0</v>
      </c>
      <c r="I103" s="23"/>
      <c r="J103" s="111">
        <f t="shared" ref="J103:J108" si="80">+H103*K103/100</f>
        <v>0</v>
      </c>
      <c r="K103" s="112">
        <v>0</v>
      </c>
      <c r="L103" s="108">
        <f t="shared" si="73"/>
        <v>0</v>
      </c>
      <c r="M103" s="109">
        <f t="shared" si="74"/>
        <v>0</v>
      </c>
      <c r="N103" s="23"/>
      <c r="O103" s="113">
        <f t="shared" si="75"/>
        <v>0</v>
      </c>
      <c r="P103" s="114" t="str">
        <f t="shared" si="40"/>
        <v/>
      </c>
      <c r="Q103" s="115"/>
      <c r="R103" s="116">
        <f t="shared" si="76"/>
        <v>0</v>
      </c>
      <c r="S103" s="23"/>
      <c r="T103" s="117">
        <v>0</v>
      </c>
      <c r="U103" s="118"/>
      <c r="V103" s="111">
        <f t="shared" si="77"/>
        <v>0</v>
      </c>
      <c r="W103" s="109">
        <f t="shared" si="78"/>
        <v>0</v>
      </c>
      <c r="X103" s="119"/>
      <c r="AD103" s="121">
        <v>0</v>
      </c>
      <c r="AE103" s="122">
        <v>0</v>
      </c>
      <c r="AF103" s="123">
        <v>0</v>
      </c>
      <c r="AG103" s="124">
        <v>0</v>
      </c>
    </row>
    <row r="104" spans="1:33" s="120" customFormat="1" ht="15" customHeight="1" x14ac:dyDescent="0.25">
      <c r="A104" s="104"/>
      <c r="B104" s="105" t="s">
        <v>68</v>
      </c>
      <c r="C104" s="23"/>
      <c r="D104" s="106" t="s">
        <v>162</v>
      </c>
      <c r="E104" s="245">
        <v>45.800000000000004</v>
      </c>
      <c r="F104" s="108"/>
      <c r="G104" s="108"/>
      <c r="H104" s="109">
        <f t="shared" si="71"/>
        <v>45.800000000000004</v>
      </c>
      <c r="I104" s="23"/>
      <c r="J104" s="111">
        <f t="shared" si="80"/>
        <v>0</v>
      </c>
      <c r="K104" s="112">
        <v>0</v>
      </c>
      <c r="L104" s="108">
        <f t="shared" si="73"/>
        <v>0</v>
      </c>
      <c r="M104" s="109">
        <f t="shared" si="74"/>
        <v>0</v>
      </c>
      <c r="N104" s="23"/>
      <c r="O104" s="113">
        <f t="shared" si="75"/>
        <v>0</v>
      </c>
      <c r="P104" s="114">
        <f t="shared" si="40"/>
        <v>0</v>
      </c>
      <c r="Q104" s="115"/>
      <c r="R104" s="116">
        <f t="shared" si="76"/>
        <v>0</v>
      </c>
      <c r="S104" s="23"/>
      <c r="T104" s="117">
        <v>45.800000000000004</v>
      </c>
      <c r="U104" s="118"/>
      <c r="V104" s="111">
        <f t="shared" si="77"/>
        <v>45.800000000000004</v>
      </c>
      <c r="W104" s="109">
        <f t="shared" si="78"/>
        <v>0</v>
      </c>
      <c r="X104" s="119"/>
      <c r="AD104" s="121">
        <v>0</v>
      </c>
      <c r="AE104" s="122">
        <v>0</v>
      </c>
      <c r="AF104" s="123">
        <v>0</v>
      </c>
      <c r="AG104" s="124">
        <v>0</v>
      </c>
    </row>
    <row r="105" spans="1:33" s="120" customFormat="1" ht="15" customHeight="1" x14ac:dyDescent="0.25">
      <c r="A105" s="104"/>
      <c r="B105" s="105" t="s">
        <v>69</v>
      </c>
      <c r="C105" s="23"/>
      <c r="D105" s="106" t="s">
        <v>162</v>
      </c>
      <c r="E105" s="245">
        <v>0</v>
      </c>
      <c r="F105" s="108"/>
      <c r="G105" s="108"/>
      <c r="H105" s="109">
        <f t="shared" si="71"/>
        <v>0</v>
      </c>
      <c r="I105" s="23"/>
      <c r="J105" s="111">
        <f t="shared" si="80"/>
        <v>0</v>
      </c>
      <c r="K105" s="112">
        <v>0</v>
      </c>
      <c r="L105" s="108">
        <f t="shared" si="73"/>
        <v>0</v>
      </c>
      <c r="M105" s="109">
        <f t="shared" si="74"/>
        <v>0</v>
      </c>
      <c r="N105" s="23"/>
      <c r="O105" s="113">
        <f t="shared" si="75"/>
        <v>0</v>
      </c>
      <c r="P105" s="114" t="str">
        <f t="shared" si="40"/>
        <v/>
      </c>
      <c r="Q105" s="115"/>
      <c r="R105" s="116">
        <f t="shared" si="76"/>
        <v>0</v>
      </c>
      <c r="S105" s="23"/>
      <c r="T105" s="117">
        <v>0</v>
      </c>
      <c r="U105" s="118"/>
      <c r="V105" s="111">
        <f t="shared" si="77"/>
        <v>0</v>
      </c>
      <c r="W105" s="109">
        <f t="shared" si="78"/>
        <v>0</v>
      </c>
      <c r="X105" s="119"/>
      <c r="AD105" s="121">
        <v>0</v>
      </c>
      <c r="AE105" s="122">
        <v>0</v>
      </c>
      <c r="AF105" s="123">
        <v>0</v>
      </c>
      <c r="AG105" s="124">
        <v>0</v>
      </c>
    </row>
    <row r="106" spans="1:33" s="120" customFormat="1" ht="15" customHeight="1" x14ac:dyDescent="0.25">
      <c r="A106" s="104"/>
      <c r="B106" s="105" t="s">
        <v>70</v>
      </c>
      <c r="C106" s="23"/>
      <c r="D106" s="106" t="s">
        <v>162</v>
      </c>
      <c r="E106" s="245">
        <v>0</v>
      </c>
      <c r="F106" s="108"/>
      <c r="G106" s="108"/>
      <c r="H106" s="109">
        <f t="shared" si="71"/>
        <v>0</v>
      </c>
      <c r="I106" s="23"/>
      <c r="J106" s="111">
        <f t="shared" si="80"/>
        <v>0</v>
      </c>
      <c r="K106" s="112">
        <v>0</v>
      </c>
      <c r="L106" s="108">
        <f t="shared" si="73"/>
        <v>0</v>
      </c>
      <c r="M106" s="109">
        <f t="shared" si="74"/>
        <v>0</v>
      </c>
      <c r="N106" s="23"/>
      <c r="O106" s="113">
        <f t="shared" si="75"/>
        <v>0</v>
      </c>
      <c r="P106" s="114" t="str">
        <f t="shared" si="40"/>
        <v/>
      </c>
      <c r="Q106" s="115"/>
      <c r="R106" s="116">
        <f t="shared" si="76"/>
        <v>0</v>
      </c>
      <c r="S106" s="23"/>
      <c r="T106" s="117">
        <v>0</v>
      </c>
      <c r="U106" s="118"/>
      <c r="V106" s="111">
        <f t="shared" si="77"/>
        <v>0</v>
      </c>
      <c r="W106" s="109">
        <f t="shared" si="78"/>
        <v>0</v>
      </c>
      <c r="X106" s="119"/>
      <c r="AD106" s="121">
        <v>0</v>
      </c>
      <c r="AE106" s="122">
        <v>0</v>
      </c>
      <c r="AF106" s="123">
        <v>0</v>
      </c>
      <c r="AG106" s="124">
        <v>0</v>
      </c>
    </row>
    <row r="107" spans="1:33" s="120" customFormat="1" ht="15" customHeight="1" x14ac:dyDescent="0.25">
      <c r="A107" s="104"/>
      <c r="B107" s="105" t="s">
        <v>71</v>
      </c>
      <c r="C107" s="23"/>
      <c r="D107" s="106" t="s">
        <v>162</v>
      </c>
      <c r="E107" s="245">
        <v>51.03</v>
      </c>
      <c r="F107" s="108"/>
      <c r="G107" s="108"/>
      <c r="H107" s="109">
        <f t="shared" si="71"/>
        <v>51.03</v>
      </c>
      <c r="I107" s="23"/>
      <c r="J107" s="111">
        <f t="shared" si="80"/>
        <v>0</v>
      </c>
      <c r="K107" s="112">
        <v>0</v>
      </c>
      <c r="L107" s="108">
        <f t="shared" si="73"/>
        <v>0</v>
      </c>
      <c r="M107" s="109">
        <f t="shared" si="74"/>
        <v>0</v>
      </c>
      <c r="N107" s="23"/>
      <c r="O107" s="113">
        <f t="shared" si="75"/>
        <v>0</v>
      </c>
      <c r="P107" s="114">
        <f t="shared" si="40"/>
        <v>0</v>
      </c>
      <c r="Q107" s="115"/>
      <c r="R107" s="116">
        <f t="shared" si="76"/>
        <v>0</v>
      </c>
      <c r="S107" s="23"/>
      <c r="T107" s="117">
        <v>51.03</v>
      </c>
      <c r="U107" s="118"/>
      <c r="V107" s="111">
        <f t="shared" si="77"/>
        <v>51.03</v>
      </c>
      <c r="W107" s="109">
        <f t="shared" si="78"/>
        <v>0</v>
      </c>
      <c r="X107" s="119"/>
      <c r="AD107" s="121">
        <v>0</v>
      </c>
      <c r="AE107" s="122">
        <v>0</v>
      </c>
      <c r="AF107" s="123">
        <v>0</v>
      </c>
      <c r="AG107" s="124">
        <v>0</v>
      </c>
    </row>
    <row r="108" spans="1:33" s="120" customFormat="1" ht="15" customHeight="1" thickBot="1" x14ac:dyDescent="0.3">
      <c r="A108" s="104"/>
      <c r="B108" s="105" t="s">
        <v>72</v>
      </c>
      <c r="C108" s="23"/>
      <c r="D108" s="106" t="s">
        <v>162</v>
      </c>
      <c r="E108" s="245">
        <v>0</v>
      </c>
      <c r="F108" s="108"/>
      <c r="G108" s="108"/>
      <c r="H108" s="109">
        <f t="shared" si="71"/>
        <v>0</v>
      </c>
      <c r="I108" s="23"/>
      <c r="J108" s="127">
        <f t="shared" si="80"/>
        <v>0</v>
      </c>
      <c r="K108" s="128">
        <v>0</v>
      </c>
      <c r="L108" s="129">
        <f t="shared" si="73"/>
        <v>0</v>
      </c>
      <c r="M108" s="130">
        <f t="shared" si="74"/>
        <v>0</v>
      </c>
      <c r="N108" s="23"/>
      <c r="O108" s="131">
        <f t="shared" si="75"/>
        <v>0</v>
      </c>
      <c r="P108" s="132" t="str">
        <f t="shared" si="40"/>
        <v/>
      </c>
      <c r="Q108" s="133"/>
      <c r="R108" s="134">
        <f t="shared" si="76"/>
        <v>0</v>
      </c>
      <c r="S108" s="23"/>
      <c r="T108" s="232">
        <v>0</v>
      </c>
      <c r="U108" s="118"/>
      <c r="V108" s="127">
        <f t="shared" si="77"/>
        <v>0</v>
      </c>
      <c r="W108" s="130">
        <f t="shared" si="78"/>
        <v>0</v>
      </c>
      <c r="X108" s="119"/>
      <c r="AD108" s="135">
        <v>0</v>
      </c>
      <c r="AE108" s="136">
        <v>0</v>
      </c>
      <c r="AF108" s="137">
        <v>0</v>
      </c>
      <c r="AG108" s="138">
        <v>0</v>
      </c>
    </row>
    <row r="109" spans="1:33" s="99" customFormat="1" ht="19.5" customHeight="1" thickBot="1" x14ac:dyDescent="0.3">
      <c r="A109" s="82" t="s">
        <v>88</v>
      </c>
      <c r="B109" s="83" t="s">
        <v>89</v>
      </c>
      <c r="C109" s="84"/>
      <c r="D109" s="85" t="s">
        <v>162</v>
      </c>
      <c r="E109" s="86">
        <f>SUM(E110:E112)</f>
        <v>0</v>
      </c>
      <c r="F109" s="87">
        <f>SUM(F110:F112)</f>
        <v>0</v>
      </c>
      <c r="G109" s="87">
        <f>SUM(G110:G112)</f>
        <v>0</v>
      </c>
      <c r="H109" s="88">
        <f>SUM(H110:H112)</f>
        <v>0</v>
      </c>
      <c r="I109" s="84"/>
      <c r="J109" s="139">
        <f>SUM(J110:J112)</f>
        <v>0</v>
      </c>
      <c r="K109" s="241" t="str">
        <f>IFERROR(J109/H109,"")</f>
        <v/>
      </c>
      <c r="L109" s="87">
        <f>SUM(L110:L112)</f>
        <v>0</v>
      </c>
      <c r="M109" s="88">
        <f>SUM(M110:M112)</f>
        <v>0</v>
      </c>
      <c r="N109" s="84"/>
      <c r="O109" s="233">
        <f>SUM(O110:O112)</f>
        <v>0</v>
      </c>
      <c r="P109" s="234" t="str">
        <f t="shared" si="40"/>
        <v/>
      </c>
      <c r="Q109" s="96">
        <f>SUM(Q110:Q112)</f>
        <v>0</v>
      </c>
      <c r="R109" s="242">
        <f>SUM(R110:R112)</f>
        <v>0</v>
      </c>
      <c r="S109" s="84"/>
      <c r="T109" s="236">
        <f>SUM(T110:T112)</f>
        <v>0</v>
      </c>
      <c r="U109" s="89"/>
      <c r="V109" s="139">
        <f>SUM(V110:V112)</f>
        <v>0</v>
      </c>
      <c r="W109" s="88">
        <f>SUM(W110:W112)</f>
        <v>0</v>
      </c>
      <c r="X109" s="76"/>
      <c r="AD109" s="146">
        <v>0</v>
      </c>
      <c r="AE109" s="147" t="s">
        <v>163</v>
      </c>
      <c r="AF109" s="238">
        <v>0</v>
      </c>
      <c r="AG109" s="149">
        <v>0</v>
      </c>
    </row>
    <row r="110" spans="1:33" s="120" customFormat="1" ht="15" customHeight="1" x14ac:dyDescent="0.25">
      <c r="A110" s="104"/>
      <c r="B110" s="105" t="s">
        <v>75</v>
      </c>
      <c r="C110" s="23"/>
      <c r="D110" s="106" t="s">
        <v>162</v>
      </c>
      <c r="E110" s="107">
        <v>0</v>
      </c>
      <c r="F110" s="108"/>
      <c r="G110" s="108"/>
      <c r="H110" s="109">
        <f>SUM(E110:G110)</f>
        <v>0</v>
      </c>
      <c r="I110" s="23"/>
      <c r="J110" s="111">
        <f t="shared" ref="J110:J112" si="81">+H110*K110/100</f>
        <v>0</v>
      </c>
      <c r="K110" s="112">
        <v>0</v>
      </c>
      <c r="L110" s="108">
        <f>Q110+AF110</f>
        <v>0</v>
      </c>
      <c r="M110" s="109">
        <f>J110-L110</f>
        <v>0</v>
      </c>
      <c r="N110" s="23"/>
      <c r="O110" s="113">
        <f>J110-AD110</f>
        <v>0</v>
      </c>
      <c r="P110" s="114" t="str">
        <f t="shared" si="40"/>
        <v/>
      </c>
      <c r="Q110" s="115"/>
      <c r="R110" s="116">
        <f>O110-Q110</f>
        <v>0</v>
      </c>
      <c r="S110" s="23"/>
      <c r="T110" s="117">
        <v>0</v>
      </c>
      <c r="U110" s="118"/>
      <c r="V110" s="111">
        <f t="shared" ref="V110:V112" si="82">+L110+T110</f>
        <v>0</v>
      </c>
      <c r="W110" s="109">
        <f>H110-V110</f>
        <v>0</v>
      </c>
      <c r="X110" s="119"/>
      <c r="AD110" s="121">
        <v>0</v>
      </c>
      <c r="AE110" s="122">
        <v>0</v>
      </c>
      <c r="AF110" s="123">
        <v>0</v>
      </c>
      <c r="AG110" s="124">
        <v>0</v>
      </c>
    </row>
    <row r="111" spans="1:33" s="120" customFormat="1" ht="15" customHeight="1" x14ac:dyDescent="0.25">
      <c r="A111" s="104"/>
      <c r="B111" s="105" t="s">
        <v>75</v>
      </c>
      <c r="C111" s="23"/>
      <c r="D111" s="106" t="s">
        <v>162</v>
      </c>
      <c r="E111" s="107">
        <v>0</v>
      </c>
      <c r="F111" s="108"/>
      <c r="G111" s="108"/>
      <c r="H111" s="109">
        <f>SUM(E111:G111)</f>
        <v>0</v>
      </c>
      <c r="I111" s="23"/>
      <c r="J111" s="111">
        <f t="shared" si="81"/>
        <v>0</v>
      </c>
      <c r="K111" s="112">
        <v>0</v>
      </c>
      <c r="L111" s="108">
        <f>Q111+AF111</f>
        <v>0</v>
      </c>
      <c r="M111" s="109">
        <f>J111-L111</f>
        <v>0</v>
      </c>
      <c r="N111" s="23"/>
      <c r="O111" s="113">
        <f>J111-AD111</f>
        <v>0</v>
      </c>
      <c r="P111" s="114" t="str">
        <f t="shared" si="40"/>
        <v/>
      </c>
      <c r="Q111" s="115"/>
      <c r="R111" s="116">
        <f>O111-Q111</f>
        <v>0</v>
      </c>
      <c r="S111" s="23"/>
      <c r="T111" s="117">
        <v>0</v>
      </c>
      <c r="U111" s="118"/>
      <c r="V111" s="111">
        <f t="shared" si="82"/>
        <v>0</v>
      </c>
      <c r="W111" s="109">
        <f>H111-V111</f>
        <v>0</v>
      </c>
      <c r="X111" s="119"/>
      <c r="AD111" s="121">
        <v>0</v>
      </c>
      <c r="AE111" s="122">
        <v>0</v>
      </c>
      <c r="AF111" s="123">
        <v>0</v>
      </c>
      <c r="AG111" s="124">
        <v>0</v>
      </c>
    </row>
    <row r="112" spans="1:33" s="120" customFormat="1" ht="15" customHeight="1" thickBot="1" x14ac:dyDescent="0.3">
      <c r="A112" s="150"/>
      <c r="B112" s="151" t="s">
        <v>76</v>
      </c>
      <c r="C112" s="23"/>
      <c r="D112" s="152" t="s">
        <v>162</v>
      </c>
      <c r="E112" s="153">
        <v>0</v>
      </c>
      <c r="F112" s="154"/>
      <c r="G112" s="154"/>
      <c r="H112" s="155">
        <f>SUM(E112:G112)</f>
        <v>0</v>
      </c>
      <c r="I112" s="23"/>
      <c r="J112" s="156">
        <f t="shared" si="81"/>
        <v>0</v>
      </c>
      <c r="K112" s="157">
        <v>0</v>
      </c>
      <c r="L112" s="154">
        <f>Q112+AF112</f>
        <v>0</v>
      </c>
      <c r="M112" s="155">
        <f>J112-L112</f>
        <v>0</v>
      </c>
      <c r="N112" s="23"/>
      <c r="O112" s="158">
        <f>J112-AD112</f>
        <v>0</v>
      </c>
      <c r="P112" s="159" t="str">
        <f t="shared" si="40"/>
        <v/>
      </c>
      <c r="Q112" s="160"/>
      <c r="R112" s="161">
        <f>O112-Q112</f>
        <v>0</v>
      </c>
      <c r="S112" s="23"/>
      <c r="T112" s="162">
        <v>0</v>
      </c>
      <c r="U112" s="118"/>
      <c r="V112" s="156">
        <f t="shared" si="82"/>
        <v>0</v>
      </c>
      <c r="W112" s="155">
        <f>H112-V112</f>
        <v>0</v>
      </c>
      <c r="X112" s="119"/>
      <c r="AD112" s="163">
        <v>0</v>
      </c>
      <c r="AE112" s="164">
        <v>0</v>
      </c>
      <c r="AF112" s="165">
        <v>0</v>
      </c>
      <c r="AG112" s="166">
        <v>0</v>
      </c>
    </row>
    <row r="118" spans="1:33" ht="13.5" thickBot="1" x14ac:dyDescent="0.3"/>
    <row r="119" spans="1:33" s="77" customFormat="1" ht="19.5" customHeight="1" thickBot="1" x14ac:dyDescent="0.3">
      <c r="A119" s="188" t="s">
        <v>9</v>
      </c>
      <c r="B119" s="57" t="s">
        <v>164</v>
      </c>
      <c r="C119" s="58"/>
      <c r="D119" s="59" t="s">
        <v>162</v>
      </c>
      <c r="E119" s="189">
        <f>SUM(E120:E123)</f>
        <v>0</v>
      </c>
      <c r="F119" s="190">
        <f t="shared" ref="F119:J119" si="83">SUM(F120:F123)</f>
        <v>0</v>
      </c>
      <c r="G119" s="190">
        <f t="shared" si="83"/>
        <v>0</v>
      </c>
      <c r="H119" s="191">
        <f t="shared" si="83"/>
        <v>0</v>
      </c>
      <c r="I119" s="58"/>
      <c r="J119" s="192">
        <f t="shared" si="83"/>
        <v>0</v>
      </c>
      <c r="K119" s="193" t="str">
        <f>IFERROR(J119/H119,"")</f>
        <v/>
      </c>
      <c r="L119" s="194">
        <f t="shared" ref="L119" si="84">SUM(L120:L123)</f>
        <v>100.306</v>
      </c>
      <c r="M119" s="67">
        <f t="shared" ref="M119:O119" si="85">SUM(M120:M123)</f>
        <v>-100.306</v>
      </c>
      <c r="N119" s="58"/>
      <c r="O119" s="174">
        <f t="shared" si="85"/>
        <v>0</v>
      </c>
      <c r="P119" s="195" t="str">
        <f t="shared" ref="P119:P123" si="86">IFERROR(O119/H119,"")</f>
        <v/>
      </c>
      <c r="Q119" s="176">
        <f>SUM(Q120:Q123)</f>
        <v>0</v>
      </c>
      <c r="R119" s="196">
        <f>SUM(R120:R123)</f>
        <v>0</v>
      </c>
      <c r="S119" s="58"/>
      <c r="T119" s="178">
        <f>SUM(T120:T124)</f>
        <v>0</v>
      </c>
      <c r="U119" s="246"/>
      <c r="V119" s="179">
        <f t="shared" ref="V119:W119" si="87">SUM(V120:V123)</f>
        <v>0</v>
      </c>
      <c r="W119" s="62">
        <f t="shared" si="87"/>
        <v>0</v>
      </c>
      <c r="X119" s="76"/>
      <c r="AD119" s="180">
        <v>0</v>
      </c>
      <c r="AE119" s="181" t="s">
        <v>163</v>
      </c>
      <c r="AF119" s="182">
        <v>100.306</v>
      </c>
      <c r="AG119" s="183">
        <v>-100.306</v>
      </c>
    </row>
    <row r="120" spans="1:33" s="120" customFormat="1" ht="15" customHeight="1" x14ac:dyDescent="0.25">
      <c r="A120" s="104" t="s">
        <v>149</v>
      </c>
      <c r="B120" s="105" t="s">
        <v>150</v>
      </c>
      <c r="C120" s="23"/>
      <c r="D120" s="106" t="s">
        <v>162</v>
      </c>
      <c r="E120" s="247">
        <v>0</v>
      </c>
      <c r="F120" s="123"/>
      <c r="G120" s="123"/>
      <c r="H120" s="109">
        <f t="shared" ref="H120:H123" si="88">SUM(E120:G120)</f>
        <v>0</v>
      </c>
      <c r="I120" s="23"/>
      <c r="J120" s="197">
        <f t="shared" ref="J120:J123" si="89">H120*K120/100</f>
        <v>0</v>
      </c>
      <c r="K120" s="198">
        <v>0</v>
      </c>
      <c r="L120" s="108">
        <f t="shared" ref="L120:L123" si="90">Q120+AF120</f>
        <v>23.88</v>
      </c>
      <c r="M120" s="199">
        <f t="shared" ref="M120:M123" si="91">J120-L120</f>
        <v>-23.88</v>
      </c>
      <c r="N120" s="231"/>
      <c r="O120" s="113">
        <f t="shared" ref="O120:O123" si="92">J120-AD120</f>
        <v>0</v>
      </c>
      <c r="P120" s="200" t="str">
        <f t="shared" si="86"/>
        <v/>
      </c>
      <c r="Q120" s="201"/>
      <c r="R120" s="126">
        <f t="shared" ref="R120:R123" si="93">O120-Q120</f>
        <v>0</v>
      </c>
      <c r="S120" s="23"/>
      <c r="T120" s="202"/>
      <c r="U120" s="27"/>
      <c r="V120" s="111"/>
      <c r="W120" s="109"/>
      <c r="X120" s="119"/>
      <c r="AD120" s="121">
        <v>0</v>
      </c>
      <c r="AE120" s="203">
        <v>0</v>
      </c>
      <c r="AF120" s="123">
        <v>23.88</v>
      </c>
      <c r="AG120" s="124">
        <v>-23.88</v>
      </c>
    </row>
    <row r="121" spans="1:33" s="120" customFormat="1" ht="15" customHeight="1" x14ac:dyDescent="0.25">
      <c r="A121" s="104" t="s">
        <v>151</v>
      </c>
      <c r="B121" s="105" t="s">
        <v>152</v>
      </c>
      <c r="C121" s="23"/>
      <c r="D121" s="106" t="s">
        <v>162</v>
      </c>
      <c r="E121" s="247">
        <v>0</v>
      </c>
      <c r="F121" s="123"/>
      <c r="G121" s="123"/>
      <c r="H121" s="109">
        <f t="shared" si="88"/>
        <v>0</v>
      </c>
      <c r="I121" s="23"/>
      <c r="J121" s="248">
        <f t="shared" si="89"/>
        <v>0</v>
      </c>
      <c r="K121" s="198">
        <v>0</v>
      </c>
      <c r="L121" s="108">
        <f t="shared" si="90"/>
        <v>0</v>
      </c>
      <c r="M121" s="199">
        <f t="shared" si="91"/>
        <v>0</v>
      </c>
      <c r="N121" s="231"/>
      <c r="O121" s="113">
        <f t="shared" si="92"/>
        <v>0</v>
      </c>
      <c r="P121" s="200" t="str">
        <f t="shared" si="86"/>
        <v/>
      </c>
      <c r="Q121" s="249"/>
      <c r="R121" s="126">
        <f t="shared" si="93"/>
        <v>0</v>
      </c>
      <c r="S121" s="23"/>
      <c r="T121" s="202"/>
      <c r="U121" s="27"/>
      <c r="V121" s="111"/>
      <c r="W121" s="109"/>
      <c r="X121" s="119"/>
      <c r="AD121" s="121">
        <v>0</v>
      </c>
      <c r="AE121" s="203">
        <v>0</v>
      </c>
      <c r="AF121" s="123">
        <v>0</v>
      </c>
      <c r="AG121" s="124">
        <v>0</v>
      </c>
    </row>
    <row r="122" spans="1:33" s="120" customFormat="1" ht="15" customHeight="1" x14ac:dyDescent="0.25">
      <c r="A122" s="104" t="s">
        <v>149</v>
      </c>
      <c r="B122" s="105" t="s">
        <v>153</v>
      </c>
      <c r="C122" s="23"/>
      <c r="D122" s="106" t="s">
        <v>162</v>
      </c>
      <c r="E122" s="247">
        <v>0</v>
      </c>
      <c r="F122" s="123"/>
      <c r="G122" s="123"/>
      <c r="H122" s="109">
        <f t="shared" si="88"/>
        <v>0</v>
      </c>
      <c r="I122" s="23"/>
      <c r="J122" s="248">
        <f t="shared" si="89"/>
        <v>0</v>
      </c>
      <c r="K122" s="198">
        <v>0</v>
      </c>
      <c r="L122" s="108">
        <f t="shared" si="90"/>
        <v>2</v>
      </c>
      <c r="M122" s="199">
        <f t="shared" si="91"/>
        <v>-2</v>
      </c>
      <c r="N122" s="231"/>
      <c r="O122" s="113">
        <f t="shared" si="92"/>
        <v>0</v>
      </c>
      <c r="P122" s="200" t="str">
        <f t="shared" si="86"/>
        <v/>
      </c>
      <c r="Q122" s="249"/>
      <c r="R122" s="126">
        <f t="shared" si="93"/>
        <v>0</v>
      </c>
      <c r="S122" s="23"/>
      <c r="T122" s="202"/>
      <c r="U122" s="27"/>
      <c r="V122" s="111"/>
      <c r="W122" s="109"/>
      <c r="X122" s="119"/>
      <c r="AD122" s="121">
        <v>0</v>
      </c>
      <c r="AE122" s="203">
        <v>0</v>
      </c>
      <c r="AF122" s="123">
        <v>2</v>
      </c>
      <c r="AG122" s="124">
        <v>-2</v>
      </c>
    </row>
    <row r="123" spans="1:33" s="120" customFormat="1" ht="15" customHeight="1" thickBot="1" x14ac:dyDescent="0.3">
      <c r="A123" s="150" t="s">
        <v>154</v>
      </c>
      <c r="B123" s="151" t="s">
        <v>155</v>
      </c>
      <c r="C123" s="23"/>
      <c r="D123" s="152" t="s">
        <v>162</v>
      </c>
      <c r="E123" s="250">
        <v>0</v>
      </c>
      <c r="F123" s="229"/>
      <c r="G123" s="229"/>
      <c r="H123" s="155">
        <f t="shared" si="88"/>
        <v>0</v>
      </c>
      <c r="I123" s="23"/>
      <c r="J123" s="251">
        <f t="shared" si="89"/>
        <v>0</v>
      </c>
      <c r="K123" s="252">
        <v>0</v>
      </c>
      <c r="L123" s="154">
        <f t="shared" si="90"/>
        <v>74.426000000000002</v>
      </c>
      <c r="M123" s="253">
        <f t="shared" si="91"/>
        <v>-74.426000000000002</v>
      </c>
      <c r="N123" s="231"/>
      <c r="O123" s="158">
        <f t="shared" si="92"/>
        <v>0</v>
      </c>
      <c r="P123" s="223" t="str">
        <f t="shared" si="86"/>
        <v/>
      </c>
      <c r="Q123" s="254"/>
      <c r="R123" s="225">
        <f t="shared" si="93"/>
        <v>0</v>
      </c>
      <c r="S123" s="23"/>
      <c r="U123" s="27"/>
      <c r="V123" s="156"/>
      <c r="W123" s="155"/>
      <c r="X123" s="119"/>
      <c r="AD123" s="163">
        <v>0</v>
      </c>
      <c r="AE123" s="255">
        <v>0</v>
      </c>
      <c r="AF123" s="165">
        <v>74.426000000000002</v>
      </c>
      <c r="AG123" s="166">
        <v>-74.426000000000002</v>
      </c>
    </row>
    <row r="124" spans="1:33" ht="13.5" thickBot="1" x14ac:dyDescent="0.3">
      <c r="J124" s="3"/>
      <c r="K124" s="3"/>
      <c r="T124" s="226"/>
    </row>
    <row r="125" spans="1:33" x14ac:dyDescent="0.25">
      <c r="J125" s="3"/>
      <c r="K125" s="3"/>
    </row>
    <row r="126" spans="1:33" x14ac:dyDescent="0.25">
      <c r="J126" s="3"/>
      <c r="K126" s="3"/>
    </row>
    <row r="127" spans="1:33" x14ac:dyDescent="0.25">
      <c r="J127" s="3"/>
      <c r="K127" s="3"/>
    </row>
    <row r="128" spans="1:33" x14ac:dyDescent="0.25">
      <c r="J128" s="3"/>
      <c r="K128" s="3"/>
    </row>
    <row r="129" spans="10:11" x14ac:dyDescent="0.25">
      <c r="J129" s="3"/>
      <c r="K129" s="3"/>
    </row>
    <row r="130" spans="10:11" x14ac:dyDescent="0.25">
      <c r="J130" s="3"/>
      <c r="K130" s="3"/>
    </row>
    <row r="131" spans="10:11" x14ac:dyDescent="0.25">
      <c r="J131" s="3"/>
      <c r="K131" s="3"/>
    </row>
    <row r="132" spans="10:11" x14ac:dyDescent="0.25">
      <c r="J132" s="3"/>
      <c r="K132" s="3"/>
    </row>
    <row r="133" spans="10:11" x14ac:dyDescent="0.25">
      <c r="J133" s="3"/>
      <c r="K133" s="3"/>
    </row>
    <row r="134" spans="10:11" x14ac:dyDescent="0.25">
      <c r="J134" s="3"/>
      <c r="K134" s="3"/>
    </row>
    <row r="135" spans="10:11" x14ac:dyDescent="0.25">
      <c r="J135" s="3"/>
      <c r="K135" s="3"/>
    </row>
    <row r="136" spans="10:11" x14ac:dyDescent="0.25">
      <c r="J136" s="3"/>
      <c r="K136" s="3"/>
    </row>
    <row r="137" spans="10:11" x14ac:dyDescent="0.25">
      <c r="J137" s="3"/>
      <c r="K137" s="3"/>
    </row>
    <row r="138" spans="10:11" x14ac:dyDescent="0.25">
      <c r="J138" s="3"/>
      <c r="K138" s="3"/>
    </row>
    <row r="139" spans="10:11" x14ac:dyDescent="0.25">
      <c r="J139" s="3"/>
      <c r="K139" s="3"/>
    </row>
    <row r="140" spans="10:11" x14ac:dyDescent="0.25">
      <c r="J140" s="3"/>
      <c r="K140" s="3"/>
    </row>
    <row r="141" spans="10:11" x14ac:dyDescent="0.25">
      <c r="J141" s="3"/>
      <c r="K141" s="3"/>
    </row>
    <row r="142" spans="10:11" x14ac:dyDescent="0.25">
      <c r="J142" s="3"/>
      <c r="K142" s="3"/>
    </row>
    <row r="143" spans="10:11" x14ac:dyDescent="0.25">
      <c r="J143" s="3"/>
      <c r="K143" s="3"/>
    </row>
    <row r="144" spans="10:11" x14ac:dyDescent="0.25">
      <c r="J144" s="3"/>
      <c r="K144" s="3"/>
    </row>
    <row r="145" spans="7:11" x14ac:dyDescent="0.25">
      <c r="G145" s="256"/>
      <c r="J145" s="3"/>
      <c r="K145" s="3"/>
    </row>
    <row r="146" spans="7:11" x14ac:dyDescent="0.25">
      <c r="G146" s="256"/>
      <c r="J146" s="3"/>
      <c r="K146" s="3"/>
    </row>
    <row r="147" spans="7:11" x14ac:dyDescent="0.25">
      <c r="G147" s="256"/>
      <c r="J147" s="3"/>
      <c r="K147" s="3"/>
    </row>
    <row r="148" spans="7:11" x14ac:dyDescent="0.25">
      <c r="J148" s="3"/>
      <c r="K148" s="3"/>
    </row>
    <row r="149" spans="7:11" x14ac:dyDescent="0.25">
      <c r="J149" s="3"/>
      <c r="K149" s="3"/>
    </row>
    <row r="150" spans="7:11" x14ac:dyDescent="0.25">
      <c r="J150" s="3"/>
      <c r="K150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" right="0" top="0.39370078740157483" bottom="0.39370078740157483" header="0" footer="0"/>
  <pageSetup paperSize="8" scale="84" orientation="landscape" r:id="rId1"/>
  <rowBreaks count="1" manualBreakCount="1">
    <brk id="63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AG149"/>
  <sheetViews>
    <sheetView showGridLines="0" zoomScaleNormal="100" workbookViewId="0">
      <pane xSplit="4" ySplit="10" topLeftCell="E11" activePane="bottomRight" state="frozen"/>
      <selection activeCell="B15" sqref="B15"/>
      <selection pane="topRight" activeCell="B15" sqref="B15"/>
      <selection pane="bottomLeft" activeCell="B15" sqref="B15"/>
      <selection pane="bottomRight" activeCell="E16" sqref="E1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271" t="s">
        <v>165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2"/>
      <c r="S3" s="272"/>
      <c r="T3" s="272"/>
      <c r="U3" s="272"/>
      <c r="V3" s="272"/>
      <c r="W3" s="273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1</v>
      </c>
      <c r="C5" s="10"/>
      <c r="E5" s="11">
        <v>7150</v>
      </c>
      <c r="F5" s="11">
        <v>7150</v>
      </c>
      <c r="G5" s="11">
        <v>7150</v>
      </c>
      <c r="H5" s="11">
        <v>7150</v>
      </c>
      <c r="I5" s="12"/>
      <c r="J5" s="11">
        <f>H5</f>
        <v>7150</v>
      </c>
      <c r="K5" s="13"/>
      <c r="L5" s="11">
        <f>IFERROR(L6/(L11+L67),"")</f>
        <v>22929.445995739236</v>
      </c>
      <c r="M5" s="11">
        <f>IFERROR(J5-L5,"")</f>
        <v>-15779.445995739236</v>
      </c>
      <c r="N5" s="12"/>
      <c r="O5" s="11">
        <f>H5</f>
        <v>7150</v>
      </c>
      <c r="P5" s="13"/>
      <c r="Q5" s="11" t="str">
        <f>IFERROR(Q6/(Q11+Q67),"")</f>
        <v/>
      </c>
      <c r="R5" s="11" t="str">
        <f>IFERROR(O5-Q5,"")</f>
        <v/>
      </c>
      <c r="S5" s="12"/>
      <c r="T5" s="11">
        <f>H5</f>
        <v>7150</v>
      </c>
      <c r="U5" s="14"/>
      <c r="V5" s="11">
        <f>IFERROR(V6/(V11+V67),"")</f>
        <v>9674.8228985486476</v>
      </c>
      <c r="W5" s="11">
        <f>IFERROR(H5-V5,"")</f>
        <v>-2524.8228985486476</v>
      </c>
      <c r="X5" s="15"/>
      <c r="AD5" s="11">
        <v>7150</v>
      </c>
      <c r="AE5" s="13"/>
      <c r="AF5" s="11">
        <v>22929.445995739236</v>
      </c>
      <c r="AG5" s="11">
        <v>-15779.445995739236</v>
      </c>
    </row>
    <row r="6" spans="1:33" s="7" customFormat="1" ht="13.5" customHeight="1" thickBot="1" x14ac:dyDescent="0.3">
      <c r="B6" s="16" t="s">
        <v>2</v>
      </c>
      <c r="C6" s="17"/>
      <c r="E6" s="18">
        <f>IFERROR(E5*(E11+E67),"")</f>
        <v>22502671.491914112</v>
      </c>
      <c r="F6" s="18">
        <f>IFERROR(F5*(F11+F67),"")</f>
        <v>0</v>
      </c>
      <c r="G6" s="18">
        <f>IFERROR(G5*(G11+G67),"")</f>
        <v>0</v>
      </c>
      <c r="H6" s="18">
        <f>IFERROR(H5*(H11+H67),"")</f>
        <v>22502671.491914112</v>
      </c>
      <c r="I6" s="17"/>
      <c r="J6" s="18">
        <f>IFERROR(J5*(J11+J67),"")</f>
        <v>3520734.9320000005</v>
      </c>
      <c r="L6" s="18">
        <f>IFERROR(Q6+AF6,"")</f>
        <v>10946036</v>
      </c>
      <c r="M6" s="18">
        <f>IFERROR(J6-L6,"")</f>
        <v>-7425301.068</v>
      </c>
      <c r="N6" s="17"/>
      <c r="O6" s="18">
        <f>IFERROR(O5*(O11+O67),"")</f>
        <v>0</v>
      </c>
      <c r="Q6" s="19"/>
      <c r="R6" s="18">
        <f>IFERROR(O6-Q6,"")</f>
        <v>0</v>
      </c>
      <c r="S6" s="17"/>
      <c r="T6" s="18">
        <f>IFERROR(T5*(T11+T67),"")</f>
        <v>17918671.789031062</v>
      </c>
      <c r="U6" s="20"/>
      <c r="V6" s="18">
        <f>IFERROR(L6+T6,"")</f>
        <v>28864707.789031062</v>
      </c>
      <c r="W6" s="18">
        <f>IFERROR(H6-V6,"")</f>
        <v>-6362036.2971169502</v>
      </c>
      <c r="X6" s="21"/>
      <c r="AD6" s="18">
        <v>3520734.9320000005</v>
      </c>
      <c r="AF6" s="18">
        <v>10946036</v>
      </c>
      <c r="AG6" s="18">
        <v>-7425301.068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D7" s="26" t="s">
        <v>3</v>
      </c>
      <c r="AE7" s="26" t="s">
        <v>3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74" t="s">
        <v>168</v>
      </c>
      <c r="K8" s="275"/>
      <c r="L8" s="275"/>
      <c r="M8" s="276"/>
      <c r="N8" s="30"/>
      <c r="O8" s="277" t="s">
        <v>169</v>
      </c>
      <c r="P8" s="278"/>
      <c r="Q8" s="278"/>
      <c r="R8" s="279"/>
      <c r="S8" s="30"/>
      <c r="T8" s="35" t="s">
        <v>7</v>
      </c>
      <c r="U8" s="36"/>
      <c r="V8" s="280" t="s">
        <v>8</v>
      </c>
      <c r="W8" s="281"/>
      <c r="X8" s="37"/>
      <c r="AD8" s="282" t="s">
        <v>170</v>
      </c>
      <c r="AE8" s="283"/>
      <c r="AF8" s="283"/>
      <c r="AG8" s="284"/>
    </row>
    <row r="9" spans="1:33" x14ac:dyDescent="0.25">
      <c r="A9" s="264" t="s">
        <v>9</v>
      </c>
      <c r="B9" s="266" t="s">
        <v>10</v>
      </c>
      <c r="C9" s="30" t="s">
        <v>11</v>
      </c>
      <c r="D9" s="38" t="s">
        <v>12</v>
      </c>
      <c r="E9" s="268" t="s">
        <v>13</v>
      </c>
      <c r="F9" s="269" t="s">
        <v>13</v>
      </c>
      <c r="G9" s="269" t="s">
        <v>13</v>
      </c>
      <c r="H9" s="285" t="s">
        <v>13</v>
      </c>
      <c r="I9" s="30" t="s">
        <v>11</v>
      </c>
      <c r="J9" s="287" t="s">
        <v>14</v>
      </c>
      <c r="K9" s="288"/>
      <c r="L9" s="39" t="s">
        <v>15</v>
      </c>
      <c r="M9" s="40" t="s">
        <v>16</v>
      </c>
      <c r="N9" s="30" t="s">
        <v>11</v>
      </c>
      <c r="O9" s="289" t="s">
        <v>14</v>
      </c>
      <c r="P9" s="290"/>
      <c r="Q9" s="41" t="s">
        <v>15</v>
      </c>
      <c r="R9" s="42" t="s">
        <v>16</v>
      </c>
      <c r="S9" s="30" t="s">
        <v>11</v>
      </c>
      <c r="T9" s="291" t="s">
        <v>17</v>
      </c>
      <c r="U9" s="36" t="s">
        <v>11</v>
      </c>
      <c r="V9" s="43" t="s">
        <v>15</v>
      </c>
      <c r="W9" s="40" t="s">
        <v>18</v>
      </c>
      <c r="X9" s="37"/>
      <c r="AD9" s="289" t="s">
        <v>14</v>
      </c>
      <c r="AE9" s="288"/>
      <c r="AF9" s="39" t="s">
        <v>15</v>
      </c>
      <c r="AG9" s="44" t="s">
        <v>16</v>
      </c>
    </row>
    <row r="10" spans="1:33" ht="13.5" customHeight="1" thickBot="1" x14ac:dyDescent="0.3">
      <c r="A10" s="265"/>
      <c r="B10" s="267"/>
      <c r="C10" s="23"/>
      <c r="D10" s="45" t="s">
        <v>19</v>
      </c>
      <c r="E10" s="265"/>
      <c r="F10" s="270"/>
      <c r="G10" s="270"/>
      <c r="H10" s="286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92"/>
      <c r="U10" s="27"/>
      <c r="V10" s="46" t="s">
        <v>13</v>
      </c>
      <c r="W10" s="49" t="s">
        <v>13</v>
      </c>
      <c r="X10" s="37"/>
      <c r="AD10" s="54" t="s">
        <v>13</v>
      </c>
      <c r="AE10" s="48" t="s">
        <v>20</v>
      </c>
      <c r="AF10" s="48" t="s">
        <v>13</v>
      </c>
      <c r="AG10" s="55" t="s">
        <v>13</v>
      </c>
    </row>
    <row r="11" spans="1:33" s="77" customFormat="1" ht="19.5" customHeight="1" thickBot="1" x14ac:dyDescent="0.3">
      <c r="A11" s="56"/>
      <c r="B11" s="57" t="s">
        <v>21</v>
      </c>
      <c r="C11" s="58"/>
      <c r="D11" s="59" t="s">
        <v>166</v>
      </c>
      <c r="E11" s="60">
        <f>E12+E24+E35+E38+E41+E57</f>
        <v>1756.2611488343557</v>
      </c>
      <c r="F11" s="61">
        <f>F12+F24+F35+F38+F41+F57</f>
        <v>0</v>
      </c>
      <c r="G11" s="61">
        <f>G12+G24+G35+G38+G41+G57</f>
        <v>0</v>
      </c>
      <c r="H11" s="62">
        <f>H12+H24+H35+H38+H41+H57</f>
        <v>1756.2611488343557</v>
      </c>
      <c r="I11" s="63"/>
      <c r="J11" s="64">
        <f>J12+J24+J35+J38+J41+J57</f>
        <v>6.7332000000000001</v>
      </c>
      <c r="K11" s="65">
        <f>IFERROR(J11/H11,"")</f>
        <v>3.8338261963312675E-3</v>
      </c>
      <c r="L11" s="66">
        <f>L12+L24+L35+L38+L41+L57</f>
        <v>162.28199999999998</v>
      </c>
      <c r="M11" s="67">
        <f>M12+M24+M35+M38+M41+M57</f>
        <v>-155.5488</v>
      </c>
      <c r="N11" s="63"/>
      <c r="O11" s="68">
        <f>O12+O24+O35+O38+O41+O57</f>
        <v>0</v>
      </c>
      <c r="P11" s="69">
        <f>IFERROR(O11/H11,"")</f>
        <v>0</v>
      </c>
      <c r="Q11" s="70">
        <f>Q12+Q24+Q35+Q38+Q41+Q57</f>
        <v>0</v>
      </c>
      <c r="R11" s="71">
        <f>R12+R24+R35+R38+R41+R57</f>
        <v>0</v>
      </c>
      <c r="S11" s="63"/>
      <c r="T11" s="72">
        <f>T12+T24+T35+T38+T41+T57</f>
        <v>1379.3850418408545</v>
      </c>
      <c r="U11" s="73"/>
      <c r="V11" s="74">
        <f>V12+V24+V35+V38+V41+V57</f>
        <v>1541.6670418408544</v>
      </c>
      <c r="W11" s="75">
        <f>W12+W24+W35+W38+W41+W57</f>
        <v>214.59410699350121</v>
      </c>
      <c r="X11" s="76"/>
      <c r="AD11" s="78">
        <v>6.7332000000000001</v>
      </c>
      <c r="AE11" s="79">
        <v>6.8131788929897148E-3</v>
      </c>
      <c r="AF11" s="80">
        <v>162.28199999999998</v>
      </c>
      <c r="AG11" s="81">
        <v>-155.5488</v>
      </c>
    </row>
    <row r="12" spans="1:33" s="99" customFormat="1" ht="19.5" customHeight="1" thickBot="1" x14ac:dyDescent="0.3">
      <c r="A12" s="82" t="s">
        <v>23</v>
      </c>
      <c r="B12" s="83" t="s">
        <v>24</v>
      </c>
      <c r="C12" s="84"/>
      <c r="D12" s="85" t="s">
        <v>166</v>
      </c>
      <c r="E12" s="86">
        <f>SUM(E13:E23)</f>
        <v>943.03539999999998</v>
      </c>
      <c r="F12" s="87">
        <f>SUM(F13:F23)</f>
        <v>0</v>
      </c>
      <c r="G12" s="87">
        <f>SUM(G13:G23)</f>
        <v>0</v>
      </c>
      <c r="H12" s="88">
        <f>SUM(H13:H23)</f>
        <v>943.03539999999998</v>
      </c>
      <c r="I12" s="89"/>
      <c r="J12" s="90">
        <f>SUM(J13:J23)</f>
        <v>6.7332000000000001</v>
      </c>
      <c r="K12" s="91">
        <f>IFERROR(J12/H12,"")</f>
        <v>7.1399228491316443E-3</v>
      </c>
      <c r="L12" s="92">
        <f>SUM(L13:L23)</f>
        <v>151.93799999999999</v>
      </c>
      <c r="M12" s="93">
        <f>SUM(M13:M23)</f>
        <v>-145.20480000000001</v>
      </c>
      <c r="N12" s="89"/>
      <c r="O12" s="94">
        <f>SUM(O13:O23)</f>
        <v>0</v>
      </c>
      <c r="P12" s="95">
        <f t="shared" ref="P12:P60" si="0">IFERROR(O12/H12,"")</f>
        <v>0</v>
      </c>
      <c r="Q12" s="96">
        <f>SUM(Q13:Q23)</f>
        <v>0</v>
      </c>
      <c r="R12" s="97">
        <f>SUM(R13:R23)</f>
        <v>0</v>
      </c>
      <c r="S12" s="89"/>
      <c r="T12" s="98">
        <f>SUM(T13:T23)</f>
        <v>87.298680049254372</v>
      </c>
      <c r="U12" s="89"/>
      <c r="V12" s="90">
        <f>SUM(V13:V23)</f>
        <v>239.2366800492544</v>
      </c>
      <c r="W12" s="93">
        <f>SUM(W13:W23)</f>
        <v>703.79871995074552</v>
      </c>
      <c r="X12" s="76"/>
      <c r="AD12" s="100">
        <v>6.7332000000000001</v>
      </c>
      <c r="AE12" s="101">
        <v>3.846764711595483E-2</v>
      </c>
      <c r="AF12" s="102">
        <v>151.93799999999999</v>
      </c>
      <c r="AG12" s="103">
        <v>-145.20480000000001</v>
      </c>
    </row>
    <row r="13" spans="1:33" s="120" customFormat="1" ht="15" customHeight="1" x14ac:dyDescent="0.25">
      <c r="A13" s="104"/>
      <c r="B13" s="105" t="s">
        <v>25</v>
      </c>
      <c r="C13" s="23"/>
      <c r="D13" s="106" t="s">
        <v>166</v>
      </c>
      <c r="E13" s="107">
        <v>0</v>
      </c>
      <c r="F13" s="108"/>
      <c r="G13" s="108"/>
      <c r="H13" s="109">
        <f>SUM(E13:G13)</f>
        <v>0</v>
      </c>
      <c r="I13" s="110"/>
      <c r="J13" s="111">
        <f>H13*K13/100</f>
        <v>0</v>
      </c>
      <c r="K13" s="112">
        <f>'BETON Qte'!K13</f>
        <v>71</v>
      </c>
      <c r="L13" s="108">
        <f>Q13+AF13</f>
        <v>0</v>
      </c>
      <c r="M13" s="109">
        <f>J13-L13</f>
        <v>0</v>
      </c>
      <c r="N13" s="110"/>
      <c r="O13" s="113">
        <f>J13-AD13</f>
        <v>0</v>
      </c>
      <c r="P13" s="114" t="str">
        <f t="shared" si="0"/>
        <v/>
      </c>
      <c r="Q13" s="115"/>
      <c r="R13" s="116">
        <f>O13-Q13</f>
        <v>0</v>
      </c>
      <c r="S13" s="110"/>
      <c r="T13" s="117">
        <v>0</v>
      </c>
      <c r="U13" s="118"/>
      <c r="V13" s="111">
        <f>L13+T13</f>
        <v>0</v>
      </c>
      <c r="W13" s="109">
        <f>H13-V13</f>
        <v>0</v>
      </c>
      <c r="X13" s="119"/>
      <c r="AD13" s="121">
        <v>0</v>
      </c>
      <c r="AE13" s="122">
        <v>71</v>
      </c>
      <c r="AF13" s="123">
        <v>0</v>
      </c>
      <c r="AG13" s="124">
        <v>0</v>
      </c>
    </row>
    <row r="14" spans="1:33" s="120" customFormat="1" ht="15" customHeight="1" x14ac:dyDescent="0.25">
      <c r="A14" s="104"/>
      <c r="B14" s="105" t="s">
        <v>26</v>
      </c>
      <c r="C14" s="23"/>
      <c r="D14" s="106" t="s">
        <v>166</v>
      </c>
      <c r="E14" s="107">
        <v>0</v>
      </c>
      <c r="F14" s="108"/>
      <c r="G14" s="108"/>
      <c r="H14" s="109">
        <f t="shared" ref="H14:H23" si="1">SUM(E14:G14)</f>
        <v>0</v>
      </c>
      <c r="I14" s="110"/>
      <c r="J14" s="111">
        <f t="shared" ref="J14:J23" si="2">H14*K14/100</f>
        <v>0</v>
      </c>
      <c r="K14" s="112">
        <f>'BETON Qte'!K14</f>
        <v>67</v>
      </c>
      <c r="L14" s="108">
        <f t="shared" ref="L14:L23" si="3">Q14+AF14</f>
        <v>0</v>
      </c>
      <c r="M14" s="109">
        <f t="shared" ref="M14:M23" si="4">J14-L14</f>
        <v>0</v>
      </c>
      <c r="N14" s="110"/>
      <c r="O14" s="113">
        <f t="shared" ref="O14:O23" si="5">J14-AD14</f>
        <v>0</v>
      </c>
      <c r="P14" s="114" t="str">
        <f t="shared" si="0"/>
        <v/>
      </c>
      <c r="Q14" s="115"/>
      <c r="R14" s="116">
        <f t="shared" ref="R14:R23" si="6">O14-Q14</f>
        <v>0</v>
      </c>
      <c r="S14" s="110"/>
      <c r="T14" s="117">
        <v>0</v>
      </c>
      <c r="U14" s="118"/>
      <c r="V14" s="111">
        <f t="shared" ref="V14:V23" si="7">L14+T14</f>
        <v>0</v>
      </c>
      <c r="W14" s="109">
        <f t="shared" ref="W14:W23" si="8">H14-V14</f>
        <v>0</v>
      </c>
      <c r="X14" s="119"/>
      <c r="AD14" s="121">
        <v>0</v>
      </c>
      <c r="AE14" s="122">
        <v>67</v>
      </c>
      <c r="AF14" s="123">
        <v>0</v>
      </c>
      <c r="AG14" s="124">
        <v>0</v>
      </c>
    </row>
    <row r="15" spans="1:33" s="120" customFormat="1" ht="15" customHeight="1" x14ac:dyDescent="0.25">
      <c r="A15" s="104"/>
      <c r="B15" s="105" t="s">
        <v>27</v>
      </c>
      <c r="C15" s="23"/>
      <c r="D15" s="106" t="s">
        <v>166</v>
      </c>
      <c r="E15" s="107">
        <v>768</v>
      </c>
      <c r="F15" s="108"/>
      <c r="G15" s="108"/>
      <c r="H15" s="109">
        <f t="shared" si="1"/>
        <v>768</v>
      </c>
      <c r="I15" s="110"/>
      <c r="J15" s="111">
        <f t="shared" si="2"/>
        <v>0</v>
      </c>
      <c r="K15" s="112">
        <f>'BETON Qte'!K15</f>
        <v>0</v>
      </c>
      <c r="L15" s="108">
        <f t="shared" si="3"/>
        <v>0</v>
      </c>
      <c r="M15" s="109">
        <f t="shared" si="4"/>
        <v>0</v>
      </c>
      <c r="N15" s="110"/>
      <c r="O15" s="113">
        <f t="shared" si="5"/>
        <v>0</v>
      </c>
      <c r="P15" s="114">
        <f t="shared" si="0"/>
        <v>0</v>
      </c>
      <c r="Q15" s="115"/>
      <c r="R15" s="116">
        <f t="shared" si="6"/>
        <v>0</v>
      </c>
      <c r="S15" s="110"/>
      <c r="T15" s="117">
        <v>0</v>
      </c>
      <c r="U15" s="118"/>
      <c r="V15" s="111">
        <f t="shared" si="7"/>
        <v>0</v>
      </c>
      <c r="W15" s="109">
        <f t="shared" si="8"/>
        <v>768</v>
      </c>
      <c r="X15" s="119"/>
      <c r="AD15" s="121">
        <v>0</v>
      </c>
      <c r="AE15" s="122">
        <v>0</v>
      </c>
      <c r="AF15" s="123">
        <v>0</v>
      </c>
      <c r="AG15" s="124">
        <v>0</v>
      </c>
    </row>
    <row r="16" spans="1:33" s="120" customFormat="1" ht="15" customHeight="1" x14ac:dyDescent="0.25">
      <c r="A16" s="104"/>
      <c r="B16" s="105" t="s">
        <v>28</v>
      </c>
      <c r="C16" s="23"/>
      <c r="D16" s="106" t="s">
        <v>166</v>
      </c>
      <c r="E16" s="107">
        <v>0</v>
      </c>
      <c r="F16" s="108"/>
      <c r="G16" s="108"/>
      <c r="H16" s="109">
        <f t="shared" si="1"/>
        <v>0</v>
      </c>
      <c r="I16" s="110"/>
      <c r="J16" s="111">
        <f t="shared" si="2"/>
        <v>0</v>
      </c>
      <c r="K16" s="112">
        <f>'BETON Qte'!K16</f>
        <v>49</v>
      </c>
      <c r="L16" s="108">
        <f t="shared" si="3"/>
        <v>0.6</v>
      </c>
      <c r="M16" s="109">
        <f t="shared" si="4"/>
        <v>-0.6</v>
      </c>
      <c r="N16" s="110"/>
      <c r="O16" s="113">
        <f t="shared" si="5"/>
        <v>0</v>
      </c>
      <c r="P16" s="114" t="str">
        <f t="shared" si="0"/>
        <v/>
      </c>
      <c r="Q16" s="115"/>
      <c r="R16" s="116">
        <f t="shared" si="6"/>
        <v>0</v>
      </c>
      <c r="S16" s="110"/>
      <c r="T16" s="117">
        <v>0.62986839999999999</v>
      </c>
      <c r="U16" s="118"/>
      <c r="V16" s="111">
        <f t="shared" si="7"/>
        <v>1.2298684</v>
      </c>
      <c r="W16" s="109">
        <f t="shared" si="8"/>
        <v>-1.2298684</v>
      </c>
      <c r="X16" s="119"/>
      <c r="AD16" s="121">
        <v>0</v>
      </c>
      <c r="AE16" s="122">
        <v>49</v>
      </c>
      <c r="AF16" s="123">
        <v>0.6</v>
      </c>
      <c r="AG16" s="124">
        <v>-0.6</v>
      </c>
    </row>
    <row r="17" spans="1:33" s="120" customFormat="1" ht="15" customHeight="1" x14ac:dyDescent="0.25">
      <c r="A17" s="104"/>
      <c r="B17" s="105" t="s">
        <v>29</v>
      </c>
      <c r="C17" s="23"/>
      <c r="D17" s="106" t="s">
        <v>166</v>
      </c>
      <c r="E17" s="107">
        <v>0</v>
      </c>
      <c r="F17" s="108"/>
      <c r="G17" s="108"/>
      <c r="H17" s="109">
        <f t="shared" si="1"/>
        <v>0</v>
      </c>
      <c r="I17" s="110"/>
      <c r="J17" s="111">
        <f t="shared" si="2"/>
        <v>0</v>
      </c>
      <c r="K17" s="112">
        <f>'BETON Qte'!K17</f>
        <v>79</v>
      </c>
      <c r="L17" s="108">
        <f t="shared" si="3"/>
        <v>12.343</v>
      </c>
      <c r="M17" s="109">
        <f t="shared" si="4"/>
        <v>-12.343</v>
      </c>
      <c r="N17" s="110"/>
      <c r="O17" s="113">
        <f t="shared" si="5"/>
        <v>0</v>
      </c>
      <c r="P17" s="114" t="str">
        <f t="shared" si="0"/>
        <v/>
      </c>
      <c r="Q17" s="115"/>
      <c r="R17" s="116">
        <f t="shared" si="6"/>
        <v>0</v>
      </c>
      <c r="S17" s="110"/>
      <c r="T17" s="117">
        <v>3.7100624999999998</v>
      </c>
      <c r="U17" s="118"/>
      <c r="V17" s="111">
        <f t="shared" si="7"/>
        <v>16.053062499999999</v>
      </c>
      <c r="W17" s="109">
        <f t="shared" si="8"/>
        <v>-16.053062499999999</v>
      </c>
      <c r="X17" s="119"/>
      <c r="AD17" s="121">
        <v>0</v>
      </c>
      <c r="AE17" s="122">
        <v>79</v>
      </c>
      <c r="AF17" s="123">
        <v>12.343</v>
      </c>
      <c r="AG17" s="124">
        <v>-12.343</v>
      </c>
    </row>
    <row r="18" spans="1:33" s="120" customFormat="1" ht="15" customHeight="1" x14ac:dyDescent="0.25">
      <c r="A18" s="104"/>
      <c r="B18" s="105" t="s">
        <v>30</v>
      </c>
      <c r="C18" s="23"/>
      <c r="D18" s="106" t="s">
        <v>166</v>
      </c>
      <c r="E18" s="107">
        <v>0</v>
      </c>
      <c r="F18" s="108"/>
      <c r="G18" s="108"/>
      <c r="H18" s="109">
        <f t="shared" si="1"/>
        <v>0</v>
      </c>
      <c r="I18" s="110"/>
      <c r="J18" s="111">
        <f t="shared" si="2"/>
        <v>0</v>
      </c>
      <c r="K18" s="112">
        <f>'BETON Qte'!K18</f>
        <v>62</v>
      </c>
      <c r="L18" s="108">
        <f t="shared" si="3"/>
        <v>28.321999999999999</v>
      </c>
      <c r="M18" s="109">
        <f t="shared" si="4"/>
        <v>-28.321999999999999</v>
      </c>
      <c r="N18" s="110"/>
      <c r="O18" s="113">
        <f t="shared" si="5"/>
        <v>0</v>
      </c>
      <c r="P18" s="114" t="str">
        <f t="shared" si="0"/>
        <v/>
      </c>
      <c r="Q18" s="115"/>
      <c r="R18" s="116">
        <f t="shared" si="6"/>
        <v>0</v>
      </c>
      <c r="S18" s="110"/>
      <c r="T18" s="117">
        <v>18.414269999999998</v>
      </c>
      <c r="U18" s="118"/>
      <c r="V18" s="111">
        <f t="shared" si="7"/>
        <v>46.736269999999998</v>
      </c>
      <c r="W18" s="109">
        <f t="shared" si="8"/>
        <v>-46.736269999999998</v>
      </c>
      <c r="X18" s="119"/>
      <c r="AD18" s="121">
        <v>0</v>
      </c>
      <c r="AE18" s="122">
        <v>62</v>
      </c>
      <c r="AF18" s="123">
        <v>28.321999999999999</v>
      </c>
      <c r="AG18" s="124">
        <v>-28.321999999999999</v>
      </c>
    </row>
    <row r="19" spans="1:33" s="120" customFormat="1" ht="15" customHeight="1" x14ac:dyDescent="0.25">
      <c r="A19" s="104"/>
      <c r="B19" s="105" t="s">
        <v>31</v>
      </c>
      <c r="C19" s="23"/>
      <c r="D19" s="106" t="s">
        <v>166</v>
      </c>
      <c r="E19" s="107">
        <v>0</v>
      </c>
      <c r="F19" s="108"/>
      <c r="G19" s="108"/>
      <c r="H19" s="109">
        <f t="shared" si="1"/>
        <v>0</v>
      </c>
      <c r="I19" s="110"/>
      <c r="J19" s="111">
        <f t="shared" si="2"/>
        <v>0</v>
      </c>
      <c r="K19" s="112">
        <f>'BETON Qte'!K19</f>
        <v>80</v>
      </c>
      <c r="L19" s="108">
        <f t="shared" si="3"/>
        <v>13.9</v>
      </c>
      <c r="M19" s="109">
        <f t="shared" si="4"/>
        <v>-13.9</v>
      </c>
      <c r="N19" s="110"/>
      <c r="O19" s="113">
        <f t="shared" si="5"/>
        <v>0</v>
      </c>
      <c r="P19" s="114" t="str">
        <f t="shared" si="0"/>
        <v/>
      </c>
      <c r="Q19" s="115"/>
      <c r="R19" s="116">
        <f t="shared" si="6"/>
        <v>0</v>
      </c>
      <c r="S19" s="110"/>
      <c r="T19" s="117">
        <v>4.3240645777811801</v>
      </c>
      <c r="U19" s="118"/>
      <c r="V19" s="111">
        <f t="shared" si="7"/>
        <v>18.224064577781181</v>
      </c>
      <c r="W19" s="109">
        <f t="shared" si="8"/>
        <v>-18.224064577781181</v>
      </c>
      <c r="X19" s="119"/>
      <c r="AD19" s="121">
        <v>0</v>
      </c>
      <c r="AE19" s="122">
        <v>80</v>
      </c>
      <c r="AF19" s="123">
        <v>13.9</v>
      </c>
      <c r="AG19" s="124">
        <v>-13.9</v>
      </c>
    </row>
    <row r="20" spans="1:33" s="120" customFormat="1" ht="15" customHeight="1" x14ac:dyDescent="0.25">
      <c r="A20" s="104"/>
      <c r="B20" s="105" t="s">
        <v>32</v>
      </c>
      <c r="C20" s="23"/>
      <c r="D20" s="106" t="s">
        <v>166</v>
      </c>
      <c r="E20" s="107">
        <v>0</v>
      </c>
      <c r="F20" s="108"/>
      <c r="G20" s="108"/>
      <c r="H20" s="109">
        <f t="shared" si="1"/>
        <v>0</v>
      </c>
      <c r="I20" s="110"/>
      <c r="J20" s="111">
        <f t="shared" si="2"/>
        <v>0</v>
      </c>
      <c r="K20" s="112">
        <f>'BETON Qte'!K20</f>
        <v>58</v>
      </c>
      <c r="L20" s="108">
        <f t="shared" si="3"/>
        <v>13.925000000000001</v>
      </c>
      <c r="M20" s="109">
        <f t="shared" si="4"/>
        <v>-13.925000000000001</v>
      </c>
      <c r="N20" s="110"/>
      <c r="O20" s="113">
        <f t="shared" si="5"/>
        <v>0</v>
      </c>
      <c r="P20" s="114" t="str">
        <f t="shared" si="0"/>
        <v/>
      </c>
      <c r="Q20" s="115"/>
      <c r="R20" s="116">
        <f t="shared" si="6"/>
        <v>0</v>
      </c>
      <c r="S20" s="110"/>
      <c r="T20" s="117">
        <v>12.520180399999999</v>
      </c>
      <c r="U20" s="118"/>
      <c r="V20" s="111">
        <f t="shared" si="7"/>
        <v>26.445180399999998</v>
      </c>
      <c r="W20" s="109">
        <f t="shared" si="8"/>
        <v>-26.445180399999998</v>
      </c>
      <c r="X20" s="119"/>
      <c r="AD20" s="121">
        <v>0</v>
      </c>
      <c r="AE20" s="122">
        <v>58</v>
      </c>
      <c r="AF20" s="123">
        <v>13.925000000000001</v>
      </c>
      <c r="AG20" s="124">
        <v>-13.925000000000001</v>
      </c>
    </row>
    <row r="21" spans="1:33" s="120" customFormat="1" ht="15" customHeight="1" x14ac:dyDescent="0.25">
      <c r="A21" s="104"/>
      <c r="B21" s="105" t="s">
        <v>33</v>
      </c>
      <c r="C21" s="23"/>
      <c r="D21" s="106" t="s">
        <v>166</v>
      </c>
      <c r="E21" s="107">
        <v>8.82</v>
      </c>
      <c r="F21" s="108"/>
      <c r="G21" s="108"/>
      <c r="H21" s="109">
        <f t="shared" si="1"/>
        <v>8.82</v>
      </c>
      <c r="I21" s="110"/>
      <c r="J21" s="111">
        <f t="shared" si="2"/>
        <v>2.2932000000000001</v>
      </c>
      <c r="K21" s="112">
        <f>'BETON Qte'!K21</f>
        <v>26</v>
      </c>
      <c r="L21" s="108">
        <f t="shared" si="3"/>
        <v>4.6870000000000003</v>
      </c>
      <c r="M21" s="109">
        <f t="shared" si="4"/>
        <v>-2.3938000000000001</v>
      </c>
      <c r="N21" s="110"/>
      <c r="O21" s="113">
        <f t="shared" si="5"/>
        <v>0</v>
      </c>
      <c r="P21" s="114">
        <f t="shared" si="0"/>
        <v>0</v>
      </c>
      <c r="Q21" s="115"/>
      <c r="R21" s="116">
        <f t="shared" si="6"/>
        <v>0</v>
      </c>
      <c r="S21" s="110"/>
      <c r="T21" s="117">
        <v>14.4025741714732</v>
      </c>
      <c r="U21" s="118"/>
      <c r="V21" s="111">
        <f t="shared" si="7"/>
        <v>19.089574171473199</v>
      </c>
      <c r="W21" s="109">
        <f t="shared" si="8"/>
        <v>-10.269574171473199</v>
      </c>
      <c r="X21" s="119"/>
      <c r="AD21" s="121">
        <v>2.2932000000000001</v>
      </c>
      <c r="AE21" s="122">
        <v>26</v>
      </c>
      <c r="AF21" s="123">
        <v>4.6870000000000003</v>
      </c>
      <c r="AG21" s="124">
        <v>-2.3938000000000001</v>
      </c>
    </row>
    <row r="22" spans="1:33" s="120" customFormat="1" ht="15" customHeight="1" x14ac:dyDescent="0.25">
      <c r="A22" s="104"/>
      <c r="B22" s="105" t="s">
        <v>34</v>
      </c>
      <c r="C22" s="23"/>
      <c r="D22" s="106" t="s">
        <v>166</v>
      </c>
      <c r="E22" s="107">
        <v>5.92</v>
      </c>
      <c r="F22" s="108"/>
      <c r="G22" s="108"/>
      <c r="H22" s="109">
        <f t="shared" si="1"/>
        <v>5.92</v>
      </c>
      <c r="I22" s="110"/>
      <c r="J22" s="111">
        <f t="shared" si="2"/>
        <v>4.4400000000000004</v>
      </c>
      <c r="K22" s="112">
        <f>'BETON Qte'!K22</f>
        <v>75</v>
      </c>
      <c r="L22" s="108">
        <f t="shared" si="3"/>
        <v>78.161000000000001</v>
      </c>
      <c r="M22" s="109">
        <f t="shared" si="4"/>
        <v>-73.721000000000004</v>
      </c>
      <c r="N22" s="125"/>
      <c r="O22" s="113">
        <f t="shared" si="5"/>
        <v>0</v>
      </c>
      <c r="P22" s="114">
        <f t="shared" si="0"/>
        <v>0</v>
      </c>
      <c r="Q22" s="115"/>
      <c r="R22" s="126">
        <f t="shared" si="6"/>
        <v>0</v>
      </c>
      <c r="S22" s="110"/>
      <c r="T22" s="117">
        <v>33.29766</v>
      </c>
      <c r="U22" s="118"/>
      <c r="V22" s="111">
        <f t="shared" si="7"/>
        <v>111.45866000000001</v>
      </c>
      <c r="W22" s="109">
        <f t="shared" si="8"/>
        <v>-105.53866000000001</v>
      </c>
      <c r="X22" s="119"/>
      <c r="AD22" s="121">
        <v>4.4400000000000004</v>
      </c>
      <c r="AE22" s="122">
        <v>75</v>
      </c>
      <c r="AF22" s="123">
        <v>78.161000000000001</v>
      </c>
      <c r="AG22" s="124">
        <v>-73.721000000000004</v>
      </c>
    </row>
    <row r="23" spans="1:33" s="120" customFormat="1" ht="15" customHeight="1" thickBot="1" x14ac:dyDescent="0.3">
      <c r="A23" s="104"/>
      <c r="B23" s="105" t="s">
        <v>35</v>
      </c>
      <c r="C23" s="23"/>
      <c r="D23" s="106" t="s">
        <v>166</v>
      </c>
      <c r="E23" s="107">
        <v>160.2954</v>
      </c>
      <c r="F23" s="108"/>
      <c r="G23" s="108"/>
      <c r="H23" s="109">
        <f t="shared" si="1"/>
        <v>160.2954</v>
      </c>
      <c r="I23" s="110"/>
      <c r="J23" s="127">
        <f t="shared" si="2"/>
        <v>0</v>
      </c>
      <c r="K23" s="128">
        <f>'BETON Qte'!K23</f>
        <v>0</v>
      </c>
      <c r="L23" s="129">
        <f t="shared" si="3"/>
        <v>0</v>
      </c>
      <c r="M23" s="130">
        <f t="shared" si="4"/>
        <v>0</v>
      </c>
      <c r="N23" s="110"/>
      <c r="O23" s="131">
        <f t="shared" si="5"/>
        <v>0</v>
      </c>
      <c r="P23" s="132">
        <f t="shared" si="0"/>
        <v>0</v>
      </c>
      <c r="Q23" s="133"/>
      <c r="R23" s="134">
        <f t="shared" si="6"/>
        <v>0</v>
      </c>
      <c r="S23" s="110"/>
      <c r="T23" s="232">
        <v>0</v>
      </c>
      <c r="U23" s="118"/>
      <c r="V23" s="127">
        <f t="shared" si="7"/>
        <v>0</v>
      </c>
      <c r="W23" s="130">
        <f t="shared" si="8"/>
        <v>160.2954</v>
      </c>
      <c r="X23" s="119"/>
      <c r="AD23" s="135">
        <v>0</v>
      </c>
      <c r="AE23" s="136">
        <v>0</v>
      </c>
      <c r="AF23" s="137">
        <v>0</v>
      </c>
      <c r="AG23" s="138">
        <v>0</v>
      </c>
    </row>
    <row r="24" spans="1:33" s="99" customFormat="1" ht="19.5" customHeight="1" thickBot="1" x14ac:dyDescent="0.3">
      <c r="A24" s="82" t="s">
        <v>36</v>
      </c>
      <c r="B24" s="83" t="s">
        <v>37</v>
      </c>
      <c r="C24" s="84"/>
      <c r="D24" s="85" t="s">
        <v>166</v>
      </c>
      <c r="E24" s="86">
        <f>SUM(E25:E34)</f>
        <v>762.78395999999998</v>
      </c>
      <c r="F24" s="87">
        <f>SUM(F25:F34)</f>
        <v>0</v>
      </c>
      <c r="G24" s="87">
        <f>SUM(G25:G34)</f>
        <v>0</v>
      </c>
      <c r="H24" s="88">
        <f>SUM(H25:H34)</f>
        <v>762.78395999999998</v>
      </c>
      <c r="I24" s="89"/>
      <c r="J24" s="139">
        <f>SUM(J25:J34)</f>
        <v>0</v>
      </c>
      <c r="K24" s="140">
        <f>IFERROR(J24/H24,"")</f>
        <v>0</v>
      </c>
      <c r="L24" s="87">
        <f>SUM(L25:L34)</f>
        <v>10.343999999999999</v>
      </c>
      <c r="M24" s="88">
        <f>SUM(M25:M34)</f>
        <v>-10.343999999999999</v>
      </c>
      <c r="N24" s="89"/>
      <c r="O24" s="233">
        <f>SUM(O25:O34)</f>
        <v>0</v>
      </c>
      <c r="P24" s="234">
        <f t="shared" si="0"/>
        <v>0</v>
      </c>
      <c r="Q24" s="96">
        <f>SUM(Q25:Q34)</f>
        <v>0</v>
      </c>
      <c r="R24" s="235">
        <f>SUM(R25:R34)</f>
        <v>0</v>
      </c>
      <c r="S24" s="89"/>
      <c r="T24" s="236">
        <f>SUM(T25:T34)</f>
        <v>1241.6445729572442</v>
      </c>
      <c r="U24" s="89"/>
      <c r="V24" s="139">
        <f>SUM(V25:V34)</f>
        <v>1251.9885729572443</v>
      </c>
      <c r="W24" s="88">
        <f>SUM(W25:W34)</f>
        <v>-489.20461295724431</v>
      </c>
      <c r="X24" s="76"/>
      <c r="AD24" s="146">
        <v>0</v>
      </c>
      <c r="AE24" s="147">
        <v>0</v>
      </c>
      <c r="AF24" s="148">
        <v>10.343999999999999</v>
      </c>
      <c r="AG24" s="149">
        <v>-10.343999999999999</v>
      </c>
    </row>
    <row r="25" spans="1:33" s="120" customFormat="1" ht="15" customHeight="1" x14ac:dyDescent="0.25">
      <c r="A25" s="104"/>
      <c r="B25" s="105" t="s">
        <v>38</v>
      </c>
      <c r="C25" s="23"/>
      <c r="D25" s="106" t="s">
        <v>166</v>
      </c>
      <c r="E25" s="107">
        <v>0</v>
      </c>
      <c r="F25" s="108"/>
      <c r="G25" s="108"/>
      <c r="H25" s="109">
        <f t="shared" ref="H25:H34" si="9">SUM(E25:G25)</f>
        <v>0</v>
      </c>
      <c r="I25" s="110"/>
      <c r="J25" s="111">
        <f t="shared" ref="J25:J34" si="10">H25*K25/100</f>
        <v>0</v>
      </c>
      <c r="K25" s="112">
        <f>'BETON Qte'!K25</f>
        <v>1</v>
      </c>
      <c r="L25" s="108">
        <f t="shared" ref="L25:L34" si="11">Q25+AF25</f>
        <v>0.2</v>
      </c>
      <c r="M25" s="109">
        <f t="shared" ref="M25:M34" si="12">J25-L25</f>
        <v>-0.2</v>
      </c>
      <c r="N25" s="110"/>
      <c r="O25" s="113">
        <f t="shared" ref="O25:O34" si="13">J25-AD25</f>
        <v>0</v>
      </c>
      <c r="P25" s="114" t="str">
        <f t="shared" si="0"/>
        <v/>
      </c>
      <c r="Q25" s="115"/>
      <c r="R25" s="116">
        <f t="shared" ref="R25:R34" si="14">O25-Q25</f>
        <v>0</v>
      </c>
      <c r="S25" s="110"/>
      <c r="T25" s="117">
        <v>67.316066317243298</v>
      </c>
      <c r="U25" s="118"/>
      <c r="V25" s="111">
        <f t="shared" ref="V25:V34" si="15">L25+T25</f>
        <v>67.5160663172433</v>
      </c>
      <c r="W25" s="109">
        <f t="shared" ref="W25:W34" si="16">H25-V25</f>
        <v>-67.5160663172433</v>
      </c>
      <c r="X25" s="119"/>
      <c r="AD25" s="121">
        <v>0</v>
      </c>
      <c r="AE25" s="122">
        <v>1</v>
      </c>
      <c r="AF25" s="123">
        <v>0.2</v>
      </c>
      <c r="AG25" s="124">
        <v>-0.2</v>
      </c>
    </row>
    <row r="26" spans="1:33" s="120" customFormat="1" ht="15" customHeight="1" x14ac:dyDescent="0.25">
      <c r="A26" s="104"/>
      <c r="B26" s="105" t="s">
        <v>39</v>
      </c>
      <c r="C26" s="23"/>
      <c r="D26" s="106" t="s">
        <v>166</v>
      </c>
      <c r="E26" s="107">
        <v>0</v>
      </c>
      <c r="F26" s="108"/>
      <c r="G26" s="108"/>
      <c r="H26" s="109">
        <f t="shared" si="9"/>
        <v>0</v>
      </c>
      <c r="I26" s="110"/>
      <c r="J26" s="111">
        <f t="shared" si="10"/>
        <v>0</v>
      </c>
      <c r="K26" s="112">
        <f>'BETON Qte'!K26</f>
        <v>3</v>
      </c>
      <c r="L26" s="108">
        <f t="shared" si="11"/>
        <v>10.144</v>
      </c>
      <c r="M26" s="109">
        <f t="shared" si="12"/>
        <v>-10.144</v>
      </c>
      <c r="N26" s="110"/>
      <c r="O26" s="113">
        <f t="shared" si="13"/>
        <v>0</v>
      </c>
      <c r="P26" s="114" t="str">
        <f t="shared" si="0"/>
        <v/>
      </c>
      <c r="Q26" s="115"/>
      <c r="R26" s="116">
        <f t="shared" si="14"/>
        <v>0</v>
      </c>
      <c r="S26" s="110"/>
      <c r="T26" s="117">
        <v>411.54454664000099</v>
      </c>
      <c r="U26" s="118"/>
      <c r="V26" s="111">
        <f t="shared" si="15"/>
        <v>421.68854664000099</v>
      </c>
      <c r="W26" s="109">
        <f t="shared" si="16"/>
        <v>-421.68854664000099</v>
      </c>
      <c r="X26" s="119"/>
      <c r="AD26" s="121">
        <v>0</v>
      </c>
      <c r="AE26" s="122">
        <v>3</v>
      </c>
      <c r="AF26" s="123">
        <v>10.144</v>
      </c>
      <c r="AG26" s="124">
        <v>-10.144</v>
      </c>
    </row>
    <row r="27" spans="1:33" s="120" customFormat="1" ht="15" customHeight="1" x14ac:dyDescent="0.25">
      <c r="A27" s="104"/>
      <c r="B27" s="105" t="s">
        <v>40</v>
      </c>
      <c r="C27" s="23"/>
      <c r="D27" s="106" t="s">
        <v>166</v>
      </c>
      <c r="E27" s="107">
        <v>0</v>
      </c>
      <c r="F27" s="108"/>
      <c r="G27" s="108"/>
      <c r="H27" s="109">
        <f t="shared" si="9"/>
        <v>0</v>
      </c>
      <c r="I27" s="110"/>
      <c r="J27" s="111">
        <f t="shared" si="10"/>
        <v>0</v>
      </c>
      <c r="K27" s="112">
        <f>'BETON Qte'!K27</f>
        <v>0</v>
      </c>
      <c r="L27" s="108">
        <f t="shared" si="11"/>
        <v>0</v>
      </c>
      <c r="M27" s="109">
        <f t="shared" si="12"/>
        <v>0</v>
      </c>
      <c r="N27" s="110"/>
      <c r="O27" s="113">
        <f t="shared" si="13"/>
        <v>0</v>
      </c>
      <c r="P27" s="114" t="str">
        <f t="shared" si="0"/>
        <v/>
      </c>
      <c r="Q27" s="115"/>
      <c r="R27" s="116">
        <f t="shared" si="14"/>
        <v>0</v>
      </c>
      <c r="S27" s="110"/>
      <c r="T27" s="117">
        <v>0</v>
      </c>
      <c r="U27" s="118"/>
      <c r="V27" s="111">
        <f t="shared" si="15"/>
        <v>0</v>
      </c>
      <c r="W27" s="109">
        <f t="shared" si="16"/>
        <v>0</v>
      </c>
      <c r="X27" s="119"/>
      <c r="AD27" s="121">
        <v>0</v>
      </c>
      <c r="AE27" s="122">
        <v>0</v>
      </c>
      <c r="AF27" s="123">
        <v>0</v>
      </c>
      <c r="AG27" s="124">
        <v>0</v>
      </c>
    </row>
    <row r="28" spans="1:33" s="120" customFormat="1" ht="15" customHeight="1" x14ac:dyDescent="0.25">
      <c r="A28" s="104"/>
      <c r="B28" s="105" t="s">
        <v>41</v>
      </c>
      <c r="C28" s="23"/>
      <c r="D28" s="106" t="s">
        <v>166</v>
      </c>
      <c r="E28" s="107">
        <v>0</v>
      </c>
      <c r="F28" s="108"/>
      <c r="G28" s="108"/>
      <c r="H28" s="109">
        <f t="shared" si="9"/>
        <v>0</v>
      </c>
      <c r="I28" s="110"/>
      <c r="J28" s="111">
        <f t="shared" si="10"/>
        <v>0</v>
      </c>
      <c r="K28" s="112">
        <f>'BETON Qte'!K28</f>
        <v>0</v>
      </c>
      <c r="L28" s="108">
        <f t="shared" si="11"/>
        <v>0</v>
      </c>
      <c r="M28" s="109">
        <f t="shared" si="12"/>
        <v>0</v>
      </c>
      <c r="N28" s="110"/>
      <c r="O28" s="113">
        <f t="shared" si="13"/>
        <v>0</v>
      </c>
      <c r="P28" s="114" t="str">
        <f t="shared" si="0"/>
        <v/>
      </c>
      <c r="Q28" s="115"/>
      <c r="R28" s="116">
        <f t="shared" si="14"/>
        <v>0</v>
      </c>
      <c r="S28" s="110"/>
      <c r="T28" s="117">
        <v>0</v>
      </c>
      <c r="U28" s="118"/>
      <c r="V28" s="111">
        <f t="shared" si="15"/>
        <v>0</v>
      </c>
      <c r="W28" s="109">
        <f t="shared" si="16"/>
        <v>0</v>
      </c>
      <c r="X28" s="119"/>
      <c r="AD28" s="121">
        <v>0</v>
      </c>
      <c r="AE28" s="122">
        <v>0</v>
      </c>
      <c r="AF28" s="123">
        <v>0</v>
      </c>
      <c r="AG28" s="124">
        <v>0</v>
      </c>
    </row>
    <row r="29" spans="1:33" s="120" customFormat="1" ht="15" customHeight="1" x14ac:dyDescent="0.25">
      <c r="A29" s="104"/>
      <c r="B29" s="105" t="s">
        <v>42</v>
      </c>
      <c r="C29" s="23"/>
      <c r="D29" s="106" t="s">
        <v>166</v>
      </c>
      <c r="E29" s="107">
        <v>731.85245999999995</v>
      </c>
      <c r="F29" s="108"/>
      <c r="G29" s="108"/>
      <c r="H29" s="109">
        <f t="shared" si="9"/>
        <v>731.85245999999995</v>
      </c>
      <c r="I29" s="110"/>
      <c r="J29" s="111">
        <f t="shared" si="10"/>
        <v>0</v>
      </c>
      <c r="K29" s="112">
        <f>'BETON Qte'!K29</f>
        <v>0</v>
      </c>
      <c r="L29" s="108">
        <f t="shared" si="11"/>
        <v>0</v>
      </c>
      <c r="M29" s="109">
        <f t="shared" si="12"/>
        <v>0</v>
      </c>
      <c r="N29" s="110"/>
      <c r="O29" s="113">
        <f t="shared" si="13"/>
        <v>0</v>
      </c>
      <c r="P29" s="114">
        <f t="shared" si="0"/>
        <v>0</v>
      </c>
      <c r="Q29" s="115"/>
      <c r="R29" s="116">
        <f t="shared" si="14"/>
        <v>0</v>
      </c>
      <c r="S29" s="110"/>
      <c r="T29" s="117">
        <v>731.85245999999995</v>
      </c>
      <c r="U29" s="118"/>
      <c r="V29" s="111">
        <f t="shared" si="15"/>
        <v>731.85245999999995</v>
      </c>
      <c r="W29" s="109">
        <f t="shared" si="16"/>
        <v>0</v>
      </c>
      <c r="X29" s="119"/>
      <c r="AD29" s="121">
        <v>0</v>
      </c>
      <c r="AE29" s="122">
        <v>0</v>
      </c>
      <c r="AF29" s="123">
        <v>0</v>
      </c>
      <c r="AG29" s="124">
        <v>0</v>
      </c>
    </row>
    <row r="30" spans="1:33" s="120" customFormat="1" ht="15" customHeight="1" x14ac:dyDescent="0.25">
      <c r="A30" s="104"/>
      <c r="B30" s="105" t="s">
        <v>43</v>
      </c>
      <c r="C30" s="23"/>
      <c r="D30" s="106" t="s">
        <v>166</v>
      </c>
      <c r="E30" s="107">
        <v>6.4567500000000004</v>
      </c>
      <c r="F30" s="108"/>
      <c r="G30" s="108"/>
      <c r="H30" s="109">
        <f t="shared" si="9"/>
        <v>6.4567500000000004</v>
      </c>
      <c r="I30" s="110"/>
      <c r="J30" s="111">
        <f t="shared" si="10"/>
        <v>0</v>
      </c>
      <c r="K30" s="112">
        <f>'BETON Qte'!K30</f>
        <v>0</v>
      </c>
      <c r="L30" s="108">
        <f t="shared" si="11"/>
        <v>0</v>
      </c>
      <c r="M30" s="109">
        <f t="shared" si="12"/>
        <v>0</v>
      </c>
      <c r="N30" s="110"/>
      <c r="O30" s="113">
        <f t="shared" si="13"/>
        <v>0</v>
      </c>
      <c r="P30" s="114">
        <f t="shared" si="0"/>
        <v>0</v>
      </c>
      <c r="Q30" s="115"/>
      <c r="R30" s="116">
        <f t="shared" si="14"/>
        <v>0</v>
      </c>
      <c r="S30" s="110"/>
      <c r="T30" s="117">
        <v>6.4567500000000004</v>
      </c>
      <c r="U30" s="118"/>
      <c r="V30" s="111">
        <f t="shared" si="15"/>
        <v>6.4567500000000004</v>
      </c>
      <c r="W30" s="109">
        <f t="shared" si="16"/>
        <v>0</v>
      </c>
      <c r="X30" s="119"/>
      <c r="AD30" s="121">
        <v>0</v>
      </c>
      <c r="AE30" s="122">
        <v>0</v>
      </c>
      <c r="AF30" s="123">
        <v>0</v>
      </c>
      <c r="AG30" s="124">
        <v>0</v>
      </c>
    </row>
    <row r="31" spans="1:33" s="120" customFormat="1" ht="15" customHeight="1" x14ac:dyDescent="0.25">
      <c r="A31" s="104"/>
      <c r="B31" s="105" t="s">
        <v>44</v>
      </c>
      <c r="C31" s="23"/>
      <c r="D31" s="106" t="s">
        <v>166</v>
      </c>
      <c r="E31" s="107">
        <v>3.2677499999999999</v>
      </c>
      <c r="F31" s="108"/>
      <c r="G31" s="108"/>
      <c r="H31" s="109">
        <f t="shared" si="9"/>
        <v>3.2677499999999999</v>
      </c>
      <c r="I31" s="110"/>
      <c r="J31" s="111">
        <f t="shared" si="10"/>
        <v>0</v>
      </c>
      <c r="K31" s="112">
        <f>'BETON Qte'!K31</f>
        <v>0</v>
      </c>
      <c r="L31" s="108">
        <f t="shared" si="11"/>
        <v>0</v>
      </c>
      <c r="M31" s="109">
        <f t="shared" si="12"/>
        <v>0</v>
      </c>
      <c r="N31" s="110"/>
      <c r="O31" s="113">
        <f t="shared" si="13"/>
        <v>0</v>
      </c>
      <c r="P31" s="114">
        <f t="shared" si="0"/>
        <v>0</v>
      </c>
      <c r="Q31" s="115"/>
      <c r="R31" s="116">
        <f t="shared" si="14"/>
        <v>0</v>
      </c>
      <c r="S31" s="110"/>
      <c r="T31" s="117">
        <v>3.2677499999999999</v>
      </c>
      <c r="U31" s="118"/>
      <c r="V31" s="111">
        <f t="shared" si="15"/>
        <v>3.2677499999999999</v>
      </c>
      <c r="W31" s="109">
        <f t="shared" si="16"/>
        <v>0</v>
      </c>
      <c r="X31" s="119"/>
      <c r="AD31" s="121">
        <v>0</v>
      </c>
      <c r="AE31" s="122">
        <v>0</v>
      </c>
      <c r="AF31" s="123">
        <v>0</v>
      </c>
      <c r="AG31" s="124">
        <v>0</v>
      </c>
    </row>
    <row r="32" spans="1:33" s="120" customFormat="1" ht="15" customHeight="1" x14ac:dyDescent="0.25">
      <c r="A32" s="104"/>
      <c r="B32" s="105" t="s">
        <v>45</v>
      </c>
      <c r="C32" s="23"/>
      <c r="D32" s="106" t="s">
        <v>166</v>
      </c>
      <c r="E32" s="107">
        <v>2.4119999999999999</v>
      </c>
      <c r="F32" s="108"/>
      <c r="G32" s="108"/>
      <c r="H32" s="109">
        <f t="shared" si="9"/>
        <v>2.4119999999999999</v>
      </c>
      <c r="I32" s="110"/>
      <c r="J32" s="111">
        <f t="shared" si="10"/>
        <v>0</v>
      </c>
      <c r="K32" s="112">
        <f>'BETON Qte'!K32</f>
        <v>0</v>
      </c>
      <c r="L32" s="108">
        <f t="shared" si="11"/>
        <v>0</v>
      </c>
      <c r="M32" s="109">
        <f t="shared" si="12"/>
        <v>0</v>
      </c>
      <c r="N32" s="110"/>
      <c r="O32" s="113">
        <f t="shared" si="13"/>
        <v>0</v>
      </c>
      <c r="P32" s="114">
        <f t="shared" si="0"/>
        <v>0</v>
      </c>
      <c r="Q32" s="115"/>
      <c r="R32" s="116">
        <f t="shared" si="14"/>
        <v>0</v>
      </c>
      <c r="S32" s="110"/>
      <c r="T32" s="117">
        <v>2.4119999999999999</v>
      </c>
      <c r="U32" s="118"/>
      <c r="V32" s="111">
        <f t="shared" si="15"/>
        <v>2.4119999999999999</v>
      </c>
      <c r="W32" s="109">
        <f t="shared" si="16"/>
        <v>0</v>
      </c>
      <c r="X32" s="119"/>
      <c r="AD32" s="121">
        <v>0</v>
      </c>
      <c r="AE32" s="122">
        <v>0</v>
      </c>
      <c r="AF32" s="123">
        <v>0</v>
      </c>
      <c r="AG32" s="124">
        <v>0</v>
      </c>
    </row>
    <row r="33" spans="1:33" s="120" customFormat="1" ht="15" customHeight="1" x14ac:dyDescent="0.25">
      <c r="A33" s="104"/>
      <c r="B33" s="105" t="s">
        <v>46</v>
      </c>
      <c r="C33" s="23"/>
      <c r="D33" s="106" t="s">
        <v>166</v>
      </c>
      <c r="E33" s="107">
        <v>0</v>
      </c>
      <c r="F33" s="108"/>
      <c r="G33" s="108"/>
      <c r="H33" s="109">
        <f t="shared" si="9"/>
        <v>0</v>
      </c>
      <c r="I33" s="110"/>
      <c r="J33" s="111">
        <f t="shared" si="10"/>
        <v>0</v>
      </c>
      <c r="K33" s="112">
        <f>'BETON Qte'!K33</f>
        <v>0</v>
      </c>
      <c r="L33" s="108">
        <f t="shared" si="11"/>
        <v>0</v>
      </c>
      <c r="M33" s="109">
        <f t="shared" si="12"/>
        <v>0</v>
      </c>
      <c r="N33" s="110"/>
      <c r="O33" s="113">
        <f t="shared" si="13"/>
        <v>0</v>
      </c>
      <c r="P33" s="114" t="str">
        <f t="shared" si="0"/>
        <v/>
      </c>
      <c r="Q33" s="115"/>
      <c r="R33" s="116">
        <f t="shared" si="14"/>
        <v>0</v>
      </c>
      <c r="S33" s="110"/>
      <c r="T33" s="117">
        <v>0</v>
      </c>
      <c r="U33" s="118"/>
      <c r="V33" s="111">
        <f t="shared" si="15"/>
        <v>0</v>
      </c>
      <c r="W33" s="109">
        <f t="shared" si="16"/>
        <v>0</v>
      </c>
      <c r="X33" s="119"/>
      <c r="AD33" s="121">
        <v>0</v>
      </c>
      <c r="AE33" s="122">
        <v>0</v>
      </c>
      <c r="AF33" s="123">
        <v>0</v>
      </c>
      <c r="AG33" s="124">
        <v>0</v>
      </c>
    </row>
    <row r="34" spans="1:33" s="120" customFormat="1" ht="15" customHeight="1" thickBot="1" x14ac:dyDescent="0.3">
      <c r="A34" s="104"/>
      <c r="B34" s="105" t="s">
        <v>47</v>
      </c>
      <c r="C34" s="23"/>
      <c r="D34" s="106" t="s">
        <v>166</v>
      </c>
      <c r="E34" s="107">
        <v>18.795000000000002</v>
      </c>
      <c r="F34" s="108"/>
      <c r="G34" s="108"/>
      <c r="H34" s="109">
        <f t="shared" si="9"/>
        <v>18.795000000000002</v>
      </c>
      <c r="I34" s="110"/>
      <c r="J34" s="127">
        <f t="shared" si="10"/>
        <v>0</v>
      </c>
      <c r="K34" s="128">
        <f>'BETON Qte'!K34</f>
        <v>0</v>
      </c>
      <c r="L34" s="129">
        <f t="shared" si="11"/>
        <v>0</v>
      </c>
      <c r="M34" s="130">
        <f t="shared" si="12"/>
        <v>0</v>
      </c>
      <c r="N34" s="110"/>
      <c r="O34" s="131">
        <f t="shared" si="13"/>
        <v>0</v>
      </c>
      <c r="P34" s="132">
        <f t="shared" si="0"/>
        <v>0</v>
      </c>
      <c r="Q34" s="133"/>
      <c r="R34" s="134">
        <f t="shared" si="14"/>
        <v>0</v>
      </c>
      <c r="S34" s="110"/>
      <c r="T34" s="232">
        <v>18.795000000000002</v>
      </c>
      <c r="U34" s="118"/>
      <c r="V34" s="127">
        <f t="shared" si="15"/>
        <v>18.795000000000002</v>
      </c>
      <c r="W34" s="130">
        <f t="shared" si="16"/>
        <v>0</v>
      </c>
      <c r="X34" s="119"/>
      <c r="AD34" s="135">
        <v>0</v>
      </c>
      <c r="AE34" s="136">
        <v>0</v>
      </c>
      <c r="AF34" s="137">
        <v>0</v>
      </c>
      <c r="AG34" s="138">
        <v>0</v>
      </c>
    </row>
    <row r="35" spans="1:33" s="99" customFormat="1" ht="19.5" customHeight="1" thickBot="1" x14ac:dyDescent="0.3">
      <c r="A35" s="82" t="s">
        <v>48</v>
      </c>
      <c r="B35" s="83" t="s">
        <v>49</v>
      </c>
      <c r="C35" s="84"/>
      <c r="D35" s="85" t="s">
        <v>166</v>
      </c>
      <c r="E35" s="86">
        <f>SUM(E36:E37)</f>
        <v>5.5101599999999999</v>
      </c>
      <c r="F35" s="87">
        <f>SUM(F36:F37)</f>
        <v>0</v>
      </c>
      <c r="G35" s="87">
        <f>SUM(G36:G37)</f>
        <v>0</v>
      </c>
      <c r="H35" s="88">
        <f>SUM(H36:H37)</f>
        <v>5.5101599999999999</v>
      </c>
      <c r="I35" s="89"/>
      <c r="J35" s="139">
        <f>SUM(J36:J37)</f>
        <v>0</v>
      </c>
      <c r="K35" s="140">
        <f>IFERROR(J35/H35,"")</f>
        <v>0</v>
      </c>
      <c r="L35" s="87">
        <f>SUM(L36:L37)</f>
        <v>0</v>
      </c>
      <c r="M35" s="88">
        <f>SUM(M36:M37)</f>
        <v>0</v>
      </c>
      <c r="N35" s="89"/>
      <c r="O35" s="233">
        <f>SUM(O36:O37)</f>
        <v>0</v>
      </c>
      <c r="P35" s="234">
        <f t="shared" si="0"/>
        <v>0</v>
      </c>
      <c r="Q35" s="96">
        <f>SUM(Q36:Q37)</f>
        <v>0</v>
      </c>
      <c r="R35" s="235">
        <f>SUM(R36:R37)</f>
        <v>0</v>
      </c>
      <c r="S35" s="89"/>
      <c r="T35" s="236">
        <f>SUM(T36:T37)</f>
        <v>5.5101599999999999</v>
      </c>
      <c r="U35" s="237"/>
      <c r="V35" s="139">
        <f>SUM(V36:V37)</f>
        <v>5.5101599999999999</v>
      </c>
      <c r="W35" s="88">
        <f>SUM(W36:W37)</f>
        <v>0</v>
      </c>
      <c r="X35" s="76"/>
      <c r="AD35" s="146">
        <v>0</v>
      </c>
      <c r="AE35" s="147">
        <v>0</v>
      </c>
      <c r="AF35" s="238">
        <v>0</v>
      </c>
      <c r="AG35" s="149">
        <v>0</v>
      </c>
    </row>
    <row r="36" spans="1:33" s="120" customFormat="1" ht="15" customHeight="1" x14ac:dyDescent="0.25">
      <c r="A36" s="104"/>
      <c r="B36" s="105" t="s">
        <v>50</v>
      </c>
      <c r="C36" s="23"/>
      <c r="D36" s="106" t="s">
        <v>166</v>
      </c>
      <c r="E36" s="107">
        <v>4.6372099999999996</v>
      </c>
      <c r="F36" s="108"/>
      <c r="G36" s="108"/>
      <c r="H36" s="109">
        <f t="shared" ref="H36:H37" si="17">SUM(E36:G36)</f>
        <v>4.6372099999999996</v>
      </c>
      <c r="I36" s="110"/>
      <c r="J36" s="111">
        <f t="shared" ref="J36:J37" si="18">H36*K36/100</f>
        <v>0</v>
      </c>
      <c r="K36" s="112">
        <f>'BETON Qte'!K36</f>
        <v>0</v>
      </c>
      <c r="L36" s="108">
        <f t="shared" ref="L36:L37" si="19">Q36+AF36</f>
        <v>0</v>
      </c>
      <c r="M36" s="109">
        <f t="shared" ref="M36:M37" si="20">J36-L36</f>
        <v>0</v>
      </c>
      <c r="N36" s="110"/>
      <c r="O36" s="113">
        <f t="shared" ref="O36:O37" si="21">J36-AD36</f>
        <v>0</v>
      </c>
      <c r="P36" s="114">
        <f t="shared" si="0"/>
        <v>0</v>
      </c>
      <c r="Q36" s="115"/>
      <c r="R36" s="116">
        <f t="shared" ref="R36:R37" si="22">O36-Q36</f>
        <v>0</v>
      </c>
      <c r="S36" s="110"/>
      <c r="T36" s="117">
        <v>4.6372099999999996</v>
      </c>
      <c r="U36" s="118"/>
      <c r="V36" s="111">
        <f t="shared" ref="V36:V37" si="23">L36+T36</f>
        <v>4.6372099999999996</v>
      </c>
      <c r="W36" s="109">
        <f t="shared" ref="W36:W37" si="24">H36-V36</f>
        <v>0</v>
      </c>
      <c r="X36" s="119"/>
      <c r="AD36" s="121">
        <v>0</v>
      </c>
      <c r="AE36" s="122">
        <v>0</v>
      </c>
      <c r="AF36" s="123">
        <v>0</v>
      </c>
      <c r="AG36" s="124">
        <v>0</v>
      </c>
    </row>
    <row r="37" spans="1:33" s="120" customFormat="1" ht="15" customHeight="1" thickBot="1" x14ac:dyDescent="0.3">
      <c r="A37" s="104"/>
      <c r="B37" s="105" t="s">
        <v>51</v>
      </c>
      <c r="C37" s="23"/>
      <c r="D37" s="106" t="s">
        <v>166</v>
      </c>
      <c r="E37" s="107">
        <v>0.87295</v>
      </c>
      <c r="F37" s="108"/>
      <c r="G37" s="108"/>
      <c r="H37" s="109">
        <f t="shared" si="17"/>
        <v>0.87295</v>
      </c>
      <c r="I37" s="110"/>
      <c r="J37" s="127">
        <f t="shared" si="18"/>
        <v>0</v>
      </c>
      <c r="K37" s="128">
        <f>'BETON Qte'!K37</f>
        <v>0</v>
      </c>
      <c r="L37" s="129">
        <f t="shared" si="19"/>
        <v>0</v>
      </c>
      <c r="M37" s="130">
        <f t="shared" si="20"/>
        <v>0</v>
      </c>
      <c r="N37" s="110"/>
      <c r="O37" s="131">
        <f t="shared" si="21"/>
        <v>0</v>
      </c>
      <c r="P37" s="132">
        <f t="shared" si="0"/>
        <v>0</v>
      </c>
      <c r="Q37" s="133"/>
      <c r="R37" s="134">
        <f t="shared" si="22"/>
        <v>0</v>
      </c>
      <c r="S37" s="110"/>
      <c r="T37" s="232">
        <v>0.87295</v>
      </c>
      <c r="U37" s="118"/>
      <c r="V37" s="127">
        <f t="shared" si="23"/>
        <v>0.87295</v>
      </c>
      <c r="W37" s="130">
        <f t="shared" si="24"/>
        <v>0</v>
      </c>
      <c r="X37" s="119"/>
      <c r="AD37" s="135">
        <v>0</v>
      </c>
      <c r="AE37" s="136">
        <v>0</v>
      </c>
      <c r="AF37" s="137">
        <v>0</v>
      </c>
      <c r="AG37" s="138">
        <v>0</v>
      </c>
    </row>
    <row r="38" spans="1:33" s="99" customFormat="1" ht="19.5" customHeight="1" thickBot="1" x14ac:dyDescent="0.3">
      <c r="A38" s="82" t="s">
        <v>52</v>
      </c>
      <c r="B38" s="83" t="s">
        <v>53</v>
      </c>
      <c r="C38" s="84"/>
      <c r="D38" s="85" t="s">
        <v>166</v>
      </c>
      <c r="E38" s="86">
        <f>SUM(E39:E40)</f>
        <v>0</v>
      </c>
      <c r="F38" s="87">
        <f>SUM(F39:F40)</f>
        <v>0</v>
      </c>
      <c r="G38" s="87">
        <f>SUM(G39:G40)</f>
        <v>0</v>
      </c>
      <c r="H38" s="88">
        <f>SUM(H39:H40)</f>
        <v>0</v>
      </c>
      <c r="I38" s="89"/>
      <c r="J38" s="139">
        <f>SUM(J39:J40)</f>
        <v>0</v>
      </c>
      <c r="K38" s="140" t="str">
        <f>IFERROR(J38/H38,"")</f>
        <v/>
      </c>
      <c r="L38" s="87">
        <f>SUM(L39:L40)</f>
        <v>0</v>
      </c>
      <c r="M38" s="88">
        <f>SUM(M39:M40)</f>
        <v>0</v>
      </c>
      <c r="N38" s="89"/>
      <c r="O38" s="233">
        <f>SUM(O39:O40)</f>
        <v>0</v>
      </c>
      <c r="P38" s="234" t="str">
        <f t="shared" si="0"/>
        <v/>
      </c>
      <c r="Q38" s="96">
        <f>SUM(Q39:Q40)</f>
        <v>0</v>
      </c>
      <c r="R38" s="235">
        <f>SUM(R39:R40)</f>
        <v>0</v>
      </c>
      <c r="S38" s="89"/>
      <c r="T38" s="236">
        <f>SUM(T39:T40)</f>
        <v>0</v>
      </c>
      <c r="U38" s="89"/>
      <c r="V38" s="139">
        <f>SUM(V39:V40)</f>
        <v>0</v>
      </c>
      <c r="W38" s="88">
        <f>SUM(W39:W40)</f>
        <v>0</v>
      </c>
      <c r="X38" s="76"/>
      <c r="AD38" s="146">
        <v>0</v>
      </c>
      <c r="AE38" s="147" t="s">
        <v>163</v>
      </c>
      <c r="AF38" s="148">
        <v>0</v>
      </c>
      <c r="AG38" s="149">
        <v>0</v>
      </c>
    </row>
    <row r="39" spans="1:33" s="120" customFormat="1" ht="15" customHeight="1" x14ac:dyDescent="0.25">
      <c r="A39" s="104"/>
      <c r="B39" s="105" t="s">
        <v>54</v>
      </c>
      <c r="C39" s="23"/>
      <c r="D39" s="106" t="s">
        <v>166</v>
      </c>
      <c r="E39" s="107">
        <v>0</v>
      </c>
      <c r="F39" s="108"/>
      <c r="G39" s="108"/>
      <c r="H39" s="109">
        <f>SUM(E39:G39)</f>
        <v>0</v>
      </c>
      <c r="I39" s="110"/>
      <c r="J39" s="111">
        <f>H39*K39/100</f>
        <v>0</v>
      </c>
      <c r="K39" s="112">
        <f>'BETON Qte'!K39</f>
        <v>0</v>
      </c>
      <c r="L39" s="108">
        <f>Q39+AF39</f>
        <v>0</v>
      </c>
      <c r="M39" s="109">
        <f>J39-L39</f>
        <v>0</v>
      </c>
      <c r="N39" s="110"/>
      <c r="O39" s="113">
        <f>J39-AD39</f>
        <v>0</v>
      </c>
      <c r="P39" s="114" t="str">
        <f t="shared" si="0"/>
        <v/>
      </c>
      <c r="Q39" s="115"/>
      <c r="R39" s="116">
        <f>O39-Q39</f>
        <v>0</v>
      </c>
      <c r="S39" s="110"/>
      <c r="T39" s="117">
        <v>0</v>
      </c>
      <c r="U39" s="118"/>
      <c r="V39" s="111">
        <f t="shared" ref="V39:V40" si="25">L39+T39</f>
        <v>0</v>
      </c>
      <c r="W39" s="109">
        <f t="shared" ref="W39:W40" si="26">H39-V39</f>
        <v>0</v>
      </c>
      <c r="X39" s="119"/>
      <c r="AD39" s="121">
        <v>0</v>
      </c>
      <c r="AE39" s="122">
        <v>0</v>
      </c>
      <c r="AF39" s="123">
        <v>0</v>
      </c>
      <c r="AG39" s="124">
        <v>0</v>
      </c>
    </row>
    <row r="40" spans="1:33" s="120" customFormat="1" ht="15" customHeight="1" thickBot="1" x14ac:dyDescent="0.3">
      <c r="A40" s="104"/>
      <c r="B40" s="105" t="s">
        <v>55</v>
      </c>
      <c r="C40" s="23"/>
      <c r="D40" s="106" t="s">
        <v>166</v>
      </c>
      <c r="E40" s="107">
        <v>0</v>
      </c>
      <c r="F40" s="108"/>
      <c r="G40" s="108"/>
      <c r="H40" s="109">
        <f>SUM(E40:G40)</f>
        <v>0</v>
      </c>
      <c r="I40" s="110"/>
      <c r="J40" s="127">
        <f>H40*K40/100</f>
        <v>0</v>
      </c>
      <c r="K40" s="128">
        <f>'BETON Qte'!K40</f>
        <v>0</v>
      </c>
      <c r="L40" s="129">
        <f>Q40+AF40</f>
        <v>0</v>
      </c>
      <c r="M40" s="130">
        <f>J40-L40</f>
        <v>0</v>
      </c>
      <c r="N40" s="110"/>
      <c r="O40" s="131">
        <f>J40-AD40</f>
        <v>0</v>
      </c>
      <c r="P40" s="132" t="str">
        <f t="shared" si="0"/>
        <v/>
      </c>
      <c r="Q40" s="133"/>
      <c r="R40" s="134">
        <f>O40-Q40</f>
        <v>0</v>
      </c>
      <c r="S40" s="110"/>
      <c r="T40" s="232">
        <v>0</v>
      </c>
      <c r="U40" s="118"/>
      <c r="V40" s="127">
        <f t="shared" si="25"/>
        <v>0</v>
      </c>
      <c r="W40" s="130">
        <f t="shared" si="26"/>
        <v>0</v>
      </c>
      <c r="X40" s="119"/>
      <c r="AD40" s="135">
        <v>0</v>
      </c>
      <c r="AE40" s="136">
        <v>0</v>
      </c>
      <c r="AF40" s="137">
        <v>0</v>
      </c>
      <c r="AG40" s="138">
        <v>0</v>
      </c>
    </row>
    <row r="41" spans="1:33" s="99" customFormat="1" ht="19.5" customHeight="1" thickBot="1" x14ac:dyDescent="0.3">
      <c r="A41" s="82" t="s">
        <v>56</v>
      </c>
      <c r="B41" s="83" t="s">
        <v>57</v>
      </c>
      <c r="C41" s="84"/>
      <c r="D41" s="85" t="s">
        <v>166</v>
      </c>
      <c r="E41" s="86">
        <f>SUM(E42:E56)</f>
        <v>10.698499999999999</v>
      </c>
      <c r="F41" s="87">
        <f>SUM(F42:F56)</f>
        <v>0</v>
      </c>
      <c r="G41" s="87">
        <f>SUM(G42:G56)</f>
        <v>0</v>
      </c>
      <c r="H41" s="88">
        <f>SUM(H42:H56)</f>
        <v>10.698499999999999</v>
      </c>
      <c r="I41" s="89"/>
      <c r="J41" s="139">
        <f>SUM(J42:J56)</f>
        <v>0</v>
      </c>
      <c r="K41" s="140">
        <f>IFERROR(J41/H41,"")</f>
        <v>0</v>
      </c>
      <c r="L41" s="87">
        <f>SUM(L42:L56)</f>
        <v>0</v>
      </c>
      <c r="M41" s="88">
        <f>SUM(M42:M56)</f>
        <v>0</v>
      </c>
      <c r="N41" s="89"/>
      <c r="O41" s="233">
        <f>SUM(O42:O56)</f>
        <v>0</v>
      </c>
      <c r="P41" s="234">
        <f t="shared" si="0"/>
        <v>0</v>
      </c>
      <c r="Q41" s="96">
        <f>SUM(Q42:Q56)</f>
        <v>0</v>
      </c>
      <c r="R41" s="235">
        <f>SUM(R42:R56)</f>
        <v>0</v>
      </c>
      <c r="S41" s="89"/>
      <c r="T41" s="236">
        <f>SUM(T42:T56)</f>
        <v>10.698499999999999</v>
      </c>
      <c r="U41" s="89"/>
      <c r="V41" s="139">
        <f>SUM(V42:V56)</f>
        <v>10.698499999999999</v>
      </c>
      <c r="W41" s="88">
        <f>SUM(W42:W56)</f>
        <v>0</v>
      </c>
      <c r="X41" s="76"/>
      <c r="AD41" s="146">
        <v>0</v>
      </c>
      <c r="AE41" s="147">
        <v>0</v>
      </c>
      <c r="AF41" s="148">
        <v>0</v>
      </c>
      <c r="AG41" s="149">
        <v>0</v>
      </c>
    </row>
    <row r="42" spans="1:33" s="120" customFormat="1" ht="15" customHeight="1" x14ac:dyDescent="0.25">
      <c r="A42" s="104"/>
      <c r="B42" s="105" t="s">
        <v>58</v>
      </c>
      <c r="C42" s="23"/>
      <c r="D42" s="106" t="s">
        <v>166</v>
      </c>
      <c r="E42" s="107">
        <v>0.82650000000000001</v>
      </c>
      <c r="F42" s="108"/>
      <c r="G42" s="108"/>
      <c r="H42" s="109">
        <f t="shared" ref="H42:H56" si="27">SUM(E42:G42)</f>
        <v>0.82650000000000001</v>
      </c>
      <c r="I42" s="110"/>
      <c r="J42" s="111">
        <f t="shared" ref="J42:J56" si="28">H42*K42/100</f>
        <v>0</v>
      </c>
      <c r="K42" s="112">
        <f>'BETON Qte'!K42</f>
        <v>0</v>
      </c>
      <c r="L42" s="108">
        <f t="shared" ref="L42:L56" si="29">Q42+AF42</f>
        <v>0</v>
      </c>
      <c r="M42" s="109">
        <f t="shared" ref="M42:M56" si="30">J42-L42</f>
        <v>0</v>
      </c>
      <c r="N42" s="110"/>
      <c r="O42" s="113">
        <f t="shared" ref="O42:O56" si="31">J42-AD42</f>
        <v>0</v>
      </c>
      <c r="P42" s="114">
        <f t="shared" si="0"/>
        <v>0</v>
      </c>
      <c r="Q42" s="115"/>
      <c r="R42" s="116">
        <f t="shared" ref="R42:R56" si="32">O42-Q42</f>
        <v>0</v>
      </c>
      <c r="S42" s="110"/>
      <c r="T42" s="117">
        <v>0.82650000000000001</v>
      </c>
      <c r="U42" s="118"/>
      <c r="V42" s="111">
        <f t="shared" ref="V42:V56" si="33">L42+T42</f>
        <v>0.82650000000000001</v>
      </c>
      <c r="W42" s="109">
        <f t="shared" ref="W42:W56" si="34">H42-V42</f>
        <v>0</v>
      </c>
      <c r="X42" s="119"/>
      <c r="AD42" s="121">
        <v>0</v>
      </c>
      <c r="AE42" s="122">
        <v>0</v>
      </c>
      <c r="AF42" s="123">
        <v>0</v>
      </c>
      <c r="AG42" s="124">
        <v>0</v>
      </c>
    </row>
    <row r="43" spans="1:33" s="120" customFormat="1" ht="15" customHeight="1" x14ac:dyDescent="0.25">
      <c r="A43" s="104"/>
      <c r="B43" s="105" t="s">
        <v>59</v>
      </c>
      <c r="C43" s="23"/>
      <c r="D43" s="106" t="s">
        <v>166</v>
      </c>
      <c r="E43" s="107">
        <v>0</v>
      </c>
      <c r="F43" s="108"/>
      <c r="G43" s="108"/>
      <c r="H43" s="109">
        <f t="shared" si="27"/>
        <v>0</v>
      </c>
      <c r="I43" s="110"/>
      <c r="J43" s="111">
        <f t="shared" si="28"/>
        <v>0</v>
      </c>
      <c r="K43" s="112">
        <f>'BETON Qte'!K43</f>
        <v>0</v>
      </c>
      <c r="L43" s="108">
        <f t="shared" si="29"/>
        <v>0</v>
      </c>
      <c r="M43" s="109">
        <f t="shared" si="30"/>
        <v>0</v>
      </c>
      <c r="N43" s="110"/>
      <c r="O43" s="113">
        <f t="shared" si="31"/>
        <v>0</v>
      </c>
      <c r="P43" s="114" t="str">
        <f t="shared" si="0"/>
        <v/>
      </c>
      <c r="Q43" s="115"/>
      <c r="R43" s="116">
        <f t="shared" si="32"/>
        <v>0</v>
      </c>
      <c r="S43" s="110"/>
      <c r="T43" s="117">
        <v>0</v>
      </c>
      <c r="U43" s="118"/>
      <c r="V43" s="111">
        <f t="shared" si="33"/>
        <v>0</v>
      </c>
      <c r="W43" s="109">
        <f t="shared" si="34"/>
        <v>0</v>
      </c>
      <c r="X43" s="119"/>
      <c r="AD43" s="121">
        <v>0</v>
      </c>
      <c r="AE43" s="122">
        <v>0</v>
      </c>
      <c r="AF43" s="123">
        <v>0</v>
      </c>
      <c r="AG43" s="124">
        <v>0</v>
      </c>
    </row>
    <row r="44" spans="1:33" s="120" customFormat="1" ht="15" customHeight="1" x14ac:dyDescent="0.25">
      <c r="A44" s="104"/>
      <c r="B44" s="105" t="s">
        <v>60</v>
      </c>
      <c r="C44" s="23"/>
      <c r="D44" s="106" t="s">
        <v>166</v>
      </c>
      <c r="E44" s="107">
        <v>0</v>
      </c>
      <c r="F44" s="108"/>
      <c r="G44" s="108"/>
      <c r="H44" s="109">
        <f t="shared" si="27"/>
        <v>0</v>
      </c>
      <c r="I44" s="110"/>
      <c r="J44" s="111">
        <f t="shared" si="28"/>
        <v>0</v>
      </c>
      <c r="K44" s="112">
        <f>'BETON Qte'!K44</f>
        <v>0</v>
      </c>
      <c r="L44" s="108">
        <f t="shared" si="29"/>
        <v>0</v>
      </c>
      <c r="M44" s="109">
        <f t="shared" si="30"/>
        <v>0</v>
      </c>
      <c r="N44" s="110"/>
      <c r="O44" s="113">
        <f t="shared" si="31"/>
        <v>0</v>
      </c>
      <c r="P44" s="114" t="str">
        <f t="shared" si="0"/>
        <v/>
      </c>
      <c r="Q44" s="115"/>
      <c r="R44" s="116">
        <f t="shared" si="32"/>
        <v>0</v>
      </c>
      <c r="S44" s="110"/>
      <c r="T44" s="117">
        <v>0</v>
      </c>
      <c r="U44" s="118"/>
      <c r="V44" s="111">
        <f t="shared" si="33"/>
        <v>0</v>
      </c>
      <c r="W44" s="109">
        <f t="shared" si="34"/>
        <v>0</v>
      </c>
      <c r="X44" s="119"/>
      <c r="AD44" s="121">
        <v>0</v>
      </c>
      <c r="AE44" s="122">
        <v>0</v>
      </c>
      <c r="AF44" s="123">
        <v>0</v>
      </c>
      <c r="AG44" s="124">
        <v>0</v>
      </c>
    </row>
    <row r="45" spans="1:33" s="120" customFormat="1" ht="15" customHeight="1" x14ac:dyDescent="0.25">
      <c r="A45" s="104"/>
      <c r="B45" s="105" t="s">
        <v>61</v>
      </c>
      <c r="C45" s="23"/>
      <c r="D45" s="106" t="s">
        <v>166</v>
      </c>
      <c r="E45" s="107">
        <v>0</v>
      </c>
      <c r="F45" s="108"/>
      <c r="G45" s="108"/>
      <c r="H45" s="109">
        <f t="shared" si="27"/>
        <v>0</v>
      </c>
      <c r="I45" s="110"/>
      <c r="J45" s="111">
        <f t="shared" si="28"/>
        <v>0</v>
      </c>
      <c r="K45" s="112">
        <f>'BETON Qte'!K45</f>
        <v>0</v>
      </c>
      <c r="L45" s="108">
        <f t="shared" si="29"/>
        <v>0</v>
      </c>
      <c r="M45" s="109">
        <f t="shared" si="30"/>
        <v>0</v>
      </c>
      <c r="N45" s="110"/>
      <c r="O45" s="113">
        <f t="shared" si="31"/>
        <v>0</v>
      </c>
      <c r="P45" s="114" t="str">
        <f t="shared" si="0"/>
        <v/>
      </c>
      <c r="Q45" s="115"/>
      <c r="R45" s="116">
        <f t="shared" si="32"/>
        <v>0</v>
      </c>
      <c r="S45" s="110"/>
      <c r="T45" s="117">
        <v>0</v>
      </c>
      <c r="U45" s="118"/>
      <c r="V45" s="111">
        <f t="shared" si="33"/>
        <v>0</v>
      </c>
      <c r="W45" s="109">
        <f t="shared" si="34"/>
        <v>0</v>
      </c>
      <c r="X45" s="119"/>
      <c r="AD45" s="121">
        <v>0</v>
      </c>
      <c r="AE45" s="122">
        <v>0</v>
      </c>
      <c r="AF45" s="123">
        <v>0</v>
      </c>
      <c r="AG45" s="124">
        <v>0</v>
      </c>
    </row>
    <row r="46" spans="1:33" s="120" customFormat="1" ht="15" customHeight="1" x14ac:dyDescent="0.25">
      <c r="A46" s="104"/>
      <c r="B46" s="105" t="s">
        <v>62</v>
      </c>
      <c r="C46" s="23"/>
      <c r="D46" s="106" t="s">
        <v>166</v>
      </c>
      <c r="E46" s="107">
        <v>0</v>
      </c>
      <c r="F46" s="108"/>
      <c r="G46" s="108"/>
      <c r="H46" s="109">
        <f t="shared" si="27"/>
        <v>0</v>
      </c>
      <c r="I46" s="110"/>
      <c r="J46" s="111">
        <f t="shared" si="28"/>
        <v>0</v>
      </c>
      <c r="K46" s="112">
        <f>'BETON Qte'!K46</f>
        <v>0</v>
      </c>
      <c r="L46" s="108">
        <f t="shared" si="29"/>
        <v>0</v>
      </c>
      <c r="M46" s="109">
        <f t="shared" si="30"/>
        <v>0</v>
      </c>
      <c r="N46" s="110"/>
      <c r="O46" s="113">
        <f t="shared" si="31"/>
        <v>0</v>
      </c>
      <c r="P46" s="114" t="str">
        <f t="shared" si="0"/>
        <v/>
      </c>
      <c r="Q46" s="115"/>
      <c r="R46" s="116">
        <f t="shared" si="32"/>
        <v>0</v>
      </c>
      <c r="S46" s="110"/>
      <c r="T46" s="117">
        <v>0</v>
      </c>
      <c r="U46" s="118"/>
      <c r="V46" s="111">
        <f t="shared" si="33"/>
        <v>0</v>
      </c>
      <c r="W46" s="109">
        <f t="shared" si="34"/>
        <v>0</v>
      </c>
      <c r="X46" s="119"/>
      <c r="AD46" s="121">
        <v>0</v>
      </c>
      <c r="AE46" s="122">
        <v>0</v>
      </c>
      <c r="AF46" s="123">
        <v>0</v>
      </c>
      <c r="AG46" s="124">
        <v>0</v>
      </c>
    </row>
    <row r="47" spans="1:33" s="120" customFormat="1" ht="15" customHeight="1" x14ac:dyDescent="0.25">
      <c r="A47" s="104"/>
      <c r="B47" s="105" t="s">
        <v>63</v>
      </c>
      <c r="C47" s="23"/>
      <c r="D47" s="106" t="s">
        <v>166</v>
      </c>
      <c r="E47" s="107">
        <v>0.12</v>
      </c>
      <c r="F47" s="108"/>
      <c r="G47" s="108"/>
      <c r="H47" s="109">
        <f t="shared" si="27"/>
        <v>0.12</v>
      </c>
      <c r="I47" s="110"/>
      <c r="J47" s="111">
        <f t="shared" si="28"/>
        <v>0</v>
      </c>
      <c r="K47" s="112">
        <f>'BETON Qte'!K47</f>
        <v>0</v>
      </c>
      <c r="L47" s="108">
        <f t="shared" si="29"/>
        <v>0</v>
      </c>
      <c r="M47" s="109">
        <f t="shared" si="30"/>
        <v>0</v>
      </c>
      <c r="N47" s="110"/>
      <c r="O47" s="113">
        <f t="shared" si="31"/>
        <v>0</v>
      </c>
      <c r="P47" s="114">
        <f t="shared" si="0"/>
        <v>0</v>
      </c>
      <c r="Q47" s="115"/>
      <c r="R47" s="116">
        <f t="shared" si="32"/>
        <v>0</v>
      </c>
      <c r="S47" s="110"/>
      <c r="T47" s="117">
        <v>0.12</v>
      </c>
      <c r="U47" s="118"/>
      <c r="V47" s="111">
        <f t="shared" si="33"/>
        <v>0.12</v>
      </c>
      <c r="W47" s="109">
        <f t="shared" si="34"/>
        <v>0</v>
      </c>
      <c r="X47" s="119"/>
      <c r="AD47" s="121">
        <v>0</v>
      </c>
      <c r="AE47" s="122">
        <v>0</v>
      </c>
      <c r="AF47" s="123">
        <v>0</v>
      </c>
      <c r="AG47" s="124">
        <v>0</v>
      </c>
    </row>
    <row r="48" spans="1:33" s="120" customFormat="1" ht="15" customHeight="1" x14ac:dyDescent="0.25">
      <c r="A48" s="104"/>
      <c r="B48" s="105" t="s">
        <v>64</v>
      </c>
      <c r="C48" s="23"/>
      <c r="D48" s="106" t="s">
        <v>166</v>
      </c>
      <c r="E48" s="107">
        <v>3.15</v>
      </c>
      <c r="F48" s="108"/>
      <c r="G48" s="108"/>
      <c r="H48" s="109">
        <f t="shared" si="27"/>
        <v>3.15</v>
      </c>
      <c r="I48" s="110"/>
      <c r="J48" s="111">
        <f t="shared" si="28"/>
        <v>0</v>
      </c>
      <c r="K48" s="112">
        <f>'BETON Qte'!K48</f>
        <v>0</v>
      </c>
      <c r="L48" s="108">
        <f t="shared" si="29"/>
        <v>0</v>
      </c>
      <c r="M48" s="109">
        <f t="shared" si="30"/>
        <v>0</v>
      </c>
      <c r="N48" s="110"/>
      <c r="O48" s="113">
        <f t="shared" si="31"/>
        <v>0</v>
      </c>
      <c r="P48" s="114">
        <f t="shared" si="0"/>
        <v>0</v>
      </c>
      <c r="Q48" s="115"/>
      <c r="R48" s="116">
        <f t="shared" si="32"/>
        <v>0</v>
      </c>
      <c r="S48" s="110"/>
      <c r="T48" s="117">
        <v>3.15</v>
      </c>
      <c r="U48" s="118"/>
      <c r="V48" s="111">
        <f t="shared" si="33"/>
        <v>3.15</v>
      </c>
      <c r="W48" s="109">
        <f t="shared" si="34"/>
        <v>0</v>
      </c>
      <c r="X48" s="119"/>
      <c r="AD48" s="121">
        <v>0</v>
      </c>
      <c r="AE48" s="122">
        <v>0</v>
      </c>
      <c r="AF48" s="123">
        <v>0</v>
      </c>
      <c r="AG48" s="124">
        <v>0</v>
      </c>
    </row>
    <row r="49" spans="1:33" s="120" customFormat="1" ht="15" customHeight="1" x14ac:dyDescent="0.25">
      <c r="A49" s="104"/>
      <c r="B49" s="105" t="s">
        <v>65</v>
      </c>
      <c r="C49" s="23"/>
      <c r="D49" s="106" t="s">
        <v>166</v>
      </c>
      <c r="E49" s="107">
        <v>0.82499999999999996</v>
      </c>
      <c r="F49" s="108"/>
      <c r="G49" s="108"/>
      <c r="H49" s="109">
        <f t="shared" si="27"/>
        <v>0.82499999999999996</v>
      </c>
      <c r="I49" s="110"/>
      <c r="J49" s="111">
        <f t="shared" si="28"/>
        <v>0</v>
      </c>
      <c r="K49" s="112">
        <f>'BETON Qte'!K49</f>
        <v>0</v>
      </c>
      <c r="L49" s="108">
        <f t="shared" si="29"/>
        <v>0</v>
      </c>
      <c r="M49" s="109">
        <f t="shared" si="30"/>
        <v>0</v>
      </c>
      <c r="N49" s="110"/>
      <c r="O49" s="113">
        <f t="shared" si="31"/>
        <v>0</v>
      </c>
      <c r="P49" s="114">
        <f t="shared" si="0"/>
        <v>0</v>
      </c>
      <c r="Q49" s="115"/>
      <c r="R49" s="116">
        <f t="shared" si="32"/>
        <v>0</v>
      </c>
      <c r="S49" s="110"/>
      <c r="T49" s="117">
        <v>0.82499999999999996</v>
      </c>
      <c r="U49" s="118"/>
      <c r="V49" s="111">
        <f t="shared" si="33"/>
        <v>0.82499999999999996</v>
      </c>
      <c r="W49" s="109">
        <f t="shared" si="34"/>
        <v>0</v>
      </c>
      <c r="X49" s="119"/>
      <c r="AD49" s="121">
        <v>0</v>
      </c>
      <c r="AE49" s="122">
        <v>0</v>
      </c>
      <c r="AF49" s="123">
        <v>0</v>
      </c>
      <c r="AG49" s="124">
        <v>0</v>
      </c>
    </row>
    <row r="50" spans="1:33" s="120" customFormat="1" ht="15" customHeight="1" x14ac:dyDescent="0.25">
      <c r="A50" s="104"/>
      <c r="B50" s="105" t="s">
        <v>66</v>
      </c>
      <c r="C50" s="23"/>
      <c r="D50" s="106" t="s">
        <v>166</v>
      </c>
      <c r="E50" s="107">
        <v>0</v>
      </c>
      <c r="F50" s="108"/>
      <c r="G50" s="108"/>
      <c r="H50" s="109">
        <f t="shared" si="27"/>
        <v>0</v>
      </c>
      <c r="I50" s="110"/>
      <c r="J50" s="111">
        <f t="shared" si="28"/>
        <v>0</v>
      </c>
      <c r="K50" s="112">
        <f>'BETON Qte'!K50</f>
        <v>0</v>
      </c>
      <c r="L50" s="108">
        <f t="shared" si="29"/>
        <v>0</v>
      </c>
      <c r="M50" s="109">
        <f t="shared" si="30"/>
        <v>0</v>
      </c>
      <c r="N50" s="110"/>
      <c r="O50" s="113">
        <f t="shared" si="31"/>
        <v>0</v>
      </c>
      <c r="P50" s="114" t="str">
        <f t="shared" si="0"/>
        <v/>
      </c>
      <c r="Q50" s="115"/>
      <c r="R50" s="116">
        <f t="shared" si="32"/>
        <v>0</v>
      </c>
      <c r="S50" s="110"/>
      <c r="T50" s="117">
        <v>0</v>
      </c>
      <c r="U50" s="118"/>
      <c r="V50" s="111">
        <f t="shared" si="33"/>
        <v>0</v>
      </c>
      <c r="W50" s="109">
        <f t="shared" si="34"/>
        <v>0</v>
      </c>
      <c r="X50" s="119"/>
      <c r="AD50" s="121">
        <v>0</v>
      </c>
      <c r="AE50" s="122">
        <v>0</v>
      </c>
      <c r="AF50" s="123">
        <v>0</v>
      </c>
      <c r="AG50" s="124">
        <v>0</v>
      </c>
    </row>
    <row r="51" spans="1:33" s="120" customFormat="1" ht="15" customHeight="1" x14ac:dyDescent="0.25">
      <c r="A51" s="104"/>
      <c r="B51" s="105" t="s">
        <v>67</v>
      </c>
      <c r="C51" s="23"/>
      <c r="D51" s="106" t="s">
        <v>166</v>
      </c>
      <c r="E51" s="107">
        <v>0</v>
      </c>
      <c r="F51" s="108"/>
      <c r="G51" s="108"/>
      <c r="H51" s="109">
        <f t="shared" si="27"/>
        <v>0</v>
      </c>
      <c r="I51" s="110"/>
      <c r="J51" s="111">
        <f t="shared" si="28"/>
        <v>0</v>
      </c>
      <c r="K51" s="112">
        <f>'BETON Qte'!K51</f>
        <v>0</v>
      </c>
      <c r="L51" s="108">
        <f t="shared" si="29"/>
        <v>0</v>
      </c>
      <c r="M51" s="109">
        <f t="shared" si="30"/>
        <v>0</v>
      </c>
      <c r="N51" s="110"/>
      <c r="O51" s="113">
        <f t="shared" si="31"/>
        <v>0</v>
      </c>
      <c r="P51" s="114" t="str">
        <f t="shared" si="0"/>
        <v/>
      </c>
      <c r="Q51" s="115"/>
      <c r="R51" s="116">
        <f t="shared" si="32"/>
        <v>0</v>
      </c>
      <c r="S51" s="110"/>
      <c r="T51" s="117">
        <v>0</v>
      </c>
      <c r="U51" s="118"/>
      <c r="V51" s="111">
        <f t="shared" si="33"/>
        <v>0</v>
      </c>
      <c r="W51" s="109">
        <f t="shared" si="34"/>
        <v>0</v>
      </c>
      <c r="X51" s="119"/>
      <c r="AD51" s="121">
        <v>0</v>
      </c>
      <c r="AE51" s="122">
        <v>0</v>
      </c>
      <c r="AF51" s="123">
        <v>0</v>
      </c>
      <c r="AG51" s="124">
        <v>0</v>
      </c>
    </row>
    <row r="52" spans="1:33" s="120" customFormat="1" ht="15" customHeight="1" x14ac:dyDescent="0.25">
      <c r="A52" s="104"/>
      <c r="B52" s="105" t="s">
        <v>68</v>
      </c>
      <c r="C52" s="23"/>
      <c r="D52" s="106" t="s">
        <v>166</v>
      </c>
      <c r="E52" s="107">
        <v>3.3119999999999998</v>
      </c>
      <c r="F52" s="108"/>
      <c r="G52" s="108"/>
      <c r="H52" s="109">
        <f t="shared" si="27"/>
        <v>3.3119999999999998</v>
      </c>
      <c r="I52" s="110"/>
      <c r="J52" s="111">
        <f t="shared" si="28"/>
        <v>0</v>
      </c>
      <c r="K52" s="112">
        <f>'BETON Qte'!K52</f>
        <v>0</v>
      </c>
      <c r="L52" s="108">
        <f t="shared" si="29"/>
        <v>0</v>
      </c>
      <c r="M52" s="109">
        <f t="shared" si="30"/>
        <v>0</v>
      </c>
      <c r="N52" s="110"/>
      <c r="O52" s="113">
        <f t="shared" si="31"/>
        <v>0</v>
      </c>
      <c r="P52" s="114">
        <f t="shared" si="0"/>
        <v>0</v>
      </c>
      <c r="Q52" s="115"/>
      <c r="R52" s="116">
        <f t="shared" si="32"/>
        <v>0</v>
      </c>
      <c r="S52" s="110"/>
      <c r="T52" s="117">
        <v>3.3119999999999998</v>
      </c>
      <c r="U52" s="118"/>
      <c r="V52" s="111">
        <f t="shared" si="33"/>
        <v>3.3119999999999998</v>
      </c>
      <c r="W52" s="109">
        <f t="shared" si="34"/>
        <v>0</v>
      </c>
      <c r="X52" s="119"/>
      <c r="AD52" s="121">
        <v>0</v>
      </c>
      <c r="AE52" s="122">
        <v>0</v>
      </c>
      <c r="AF52" s="123">
        <v>0</v>
      </c>
      <c r="AG52" s="124">
        <v>0</v>
      </c>
    </row>
    <row r="53" spans="1:33" s="120" customFormat="1" ht="15" customHeight="1" x14ac:dyDescent="0.25">
      <c r="A53" s="104"/>
      <c r="B53" s="105" t="s">
        <v>69</v>
      </c>
      <c r="C53" s="23"/>
      <c r="D53" s="106" t="s">
        <v>166</v>
      </c>
      <c r="E53" s="107">
        <v>0</v>
      </c>
      <c r="F53" s="108"/>
      <c r="G53" s="108"/>
      <c r="H53" s="109">
        <f t="shared" si="27"/>
        <v>0</v>
      </c>
      <c r="I53" s="110"/>
      <c r="J53" s="111">
        <f t="shared" si="28"/>
        <v>0</v>
      </c>
      <c r="K53" s="112">
        <f>'BETON Qte'!K53</f>
        <v>0</v>
      </c>
      <c r="L53" s="108">
        <f t="shared" si="29"/>
        <v>0</v>
      </c>
      <c r="M53" s="109">
        <f t="shared" si="30"/>
        <v>0</v>
      </c>
      <c r="N53" s="110"/>
      <c r="O53" s="113">
        <f t="shared" si="31"/>
        <v>0</v>
      </c>
      <c r="P53" s="114" t="str">
        <f t="shared" si="0"/>
        <v/>
      </c>
      <c r="Q53" s="115"/>
      <c r="R53" s="116">
        <f t="shared" si="32"/>
        <v>0</v>
      </c>
      <c r="S53" s="110"/>
      <c r="T53" s="117">
        <v>0</v>
      </c>
      <c r="U53" s="118"/>
      <c r="V53" s="111">
        <f t="shared" si="33"/>
        <v>0</v>
      </c>
      <c r="W53" s="109">
        <f t="shared" si="34"/>
        <v>0</v>
      </c>
      <c r="X53" s="119"/>
      <c r="AD53" s="121">
        <v>0</v>
      </c>
      <c r="AE53" s="122">
        <v>0</v>
      </c>
      <c r="AF53" s="123">
        <v>0</v>
      </c>
      <c r="AG53" s="124">
        <v>0</v>
      </c>
    </row>
    <row r="54" spans="1:33" s="120" customFormat="1" ht="15" customHeight="1" x14ac:dyDescent="0.25">
      <c r="A54" s="104"/>
      <c r="B54" s="105" t="s">
        <v>70</v>
      </c>
      <c r="C54" s="23"/>
      <c r="D54" s="106" t="s">
        <v>166</v>
      </c>
      <c r="E54" s="107">
        <v>0</v>
      </c>
      <c r="F54" s="108"/>
      <c r="G54" s="108"/>
      <c r="H54" s="109">
        <f t="shared" si="27"/>
        <v>0</v>
      </c>
      <c r="I54" s="110"/>
      <c r="J54" s="111">
        <f t="shared" si="28"/>
        <v>0</v>
      </c>
      <c r="K54" s="112">
        <f>'BETON Qte'!K54</f>
        <v>0</v>
      </c>
      <c r="L54" s="108">
        <f t="shared" si="29"/>
        <v>0</v>
      </c>
      <c r="M54" s="109">
        <f t="shared" si="30"/>
        <v>0</v>
      </c>
      <c r="N54" s="110"/>
      <c r="O54" s="113">
        <f t="shared" si="31"/>
        <v>0</v>
      </c>
      <c r="P54" s="114" t="str">
        <f t="shared" si="0"/>
        <v/>
      </c>
      <c r="Q54" s="115"/>
      <c r="R54" s="116">
        <f t="shared" si="32"/>
        <v>0</v>
      </c>
      <c r="S54" s="110"/>
      <c r="T54" s="117">
        <v>0</v>
      </c>
      <c r="U54" s="118"/>
      <c r="V54" s="111">
        <f t="shared" si="33"/>
        <v>0</v>
      </c>
      <c r="W54" s="109">
        <f t="shared" si="34"/>
        <v>0</v>
      </c>
      <c r="X54" s="119"/>
      <c r="AD54" s="121">
        <v>0</v>
      </c>
      <c r="AE54" s="122">
        <v>0</v>
      </c>
      <c r="AF54" s="123">
        <v>0</v>
      </c>
      <c r="AG54" s="124">
        <v>0</v>
      </c>
    </row>
    <row r="55" spans="1:33" s="120" customFormat="1" ht="15" customHeight="1" x14ac:dyDescent="0.25">
      <c r="A55" s="104"/>
      <c r="B55" s="105" t="s">
        <v>71</v>
      </c>
      <c r="C55" s="23"/>
      <c r="D55" s="106" t="s">
        <v>166</v>
      </c>
      <c r="E55" s="107">
        <v>2.4649999999999999</v>
      </c>
      <c r="F55" s="108"/>
      <c r="G55" s="108"/>
      <c r="H55" s="109">
        <f t="shared" si="27"/>
        <v>2.4649999999999999</v>
      </c>
      <c r="I55" s="110"/>
      <c r="J55" s="111">
        <f t="shared" si="28"/>
        <v>0</v>
      </c>
      <c r="K55" s="112">
        <f>'BETON Qte'!K55</f>
        <v>0</v>
      </c>
      <c r="L55" s="108">
        <f t="shared" si="29"/>
        <v>0</v>
      </c>
      <c r="M55" s="109">
        <f t="shared" si="30"/>
        <v>0</v>
      </c>
      <c r="N55" s="110"/>
      <c r="O55" s="113">
        <f t="shared" si="31"/>
        <v>0</v>
      </c>
      <c r="P55" s="114">
        <f t="shared" si="0"/>
        <v>0</v>
      </c>
      <c r="Q55" s="115"/>
      <c r="R55" s="116">
        <f t="shared" si="32"/>
        <v>0</v>
      </c>
      <c r="S55" s="110"/>
      <c r="T55" s="117">
        <v>2.4649999999999999</v>
      </c>
      <c r="U55" s="118"/>
      <c r="V55" s="111">
        <f t="shared" si="33"/>
        <v>2.4649999999999999</v>
      </c>
      <c r="W55" s="109">
        <f t="shared" si="34"/>
        <v>0</v>
      </c>
      <c r="X55" s="119"/>
      <c r="AD55" s="121">
        <v>0</v>
      </c>
      <c r="AE55" s="122">
        <v>0</v>
      </c>
      <c r="AF55" s="123">
        <v>0</v>
      </c>
      <c r="AG55" s="124">
        <v>0</v>
      </c>
    </row>
    <row r="56" spans="1:33" s="120" customFormat="1" ht="15" customHeight="1" thickBot="1" x14ac:dyDescent="0.3">
      <c r="A56" s="104"/>
      <c r="B56" s="105" t="s">
        <v>72</v>
      </c>
      <c r="C56" s="23"/>
      <c r="D56" s="106" t="s">
        <v>166</v>
      </c>
      <c r="E56" s="107">
        <v>0</v>
      </c>
      <c r="F56" s="108"/>
      <c r="G56" s="108"/>
      <c r="H56" s="109">
        <f t="shared" si="27"/>
        <v>0</v>
      </c>
      <c r="I56" s="110"/>
      <c r="J56" s="127">
        <f t="shared" si="28"/>
        <v>0</v>
      </c>
      <c r="K56" s="128">
        <f>'BETON Qte'!K56</f>
        <v>0</v>
      </c>
      <c r="L56" s="129">
        <f t="shared" si="29"/>
        <v>0</v>
      </c>
      <c r="M56" s="130">
        <f t="shared" si="30"/>
        <v>0</v>
      </c>
      <c r="N56" s="110"/>
      <c r="O56" s="131">
        <f t="shared" si="31"/>
        <v>0</v>
      </c>
      <c r="P56" s="132" t="str">
        <f t="shared" si="0"/>
        <v/>
      </c>
      <c r="Q56" s="133"/>
      <c r="R56" s="134">
        <f t="shared" si="32"/>
        <v>0</v>
      </c>
      <c r="S56" s="110"/>
      <c r="T56" s="232">
        <v>0</v>
      </c>
      <c r="U56" s="118"/>
      <c r="V56" s="127">
        <f t="shared" si="33"/>
        <v>0</v>
      </c>
      <c r="W56" s="130">
        <f t="shared" si="34"/>
        <v>0</v>
      </c>
      <c r="X56" s="119"/>
      <c r="AD56" s="135">
        <v>0</v>
      </c>
      <c r="AE56" s="136">
        <v>0</v>
      </c>
      <c r="AF56" s="137">
        <v>0</v>
      </c>
      <c r="AG56" s="138">
        <v>0</v>
      </c>
    </row>
    <row r="57" spans="1:33" s="99" customFormat="1" ht="19.5" customHeight="1" thickBot="1" x14ac:dyDescent="0.3">
      <c r="A57" s="82" t="s">
        <v>73</v>
      </c>
      <c r="B57" s="83" t="s">
        <v>74</v>
      </c>
      <c r="C57" s="84"/>
      <c r="D57" s="85" t="s">
        <v>166</v>
      </c>
      <c r="E57" s="86">
        <f>SUM(E58:E60)</f>
        <v>34.233128834355824</v>
      </c>
      <c r="F57" s="87">
        <f>SUM(F58:F60)</f>
        <v>0</v>
      </c>
      <c r="G57" s="87">
        <f>SUM(G58:G60)</f>
        <v>0</v>
      </c>
      <c r="H57" s="88">
        <f>SUM(H58:H60)</f>
        <v>34.233128834355824</v>
      </c>
      <c r="I57" s="89"/>
      <c r="J57" s="139">
        <f>SUM(J58:J60)</f>
        <v>0</v>
      </c>
      <c r="K57" s="140">
        <f>IFERROR(J57/H57,"")</f>
        <v>0</v>
      </c>
      <c r="L57" s="87">
        <f>SUM(L58:L60)</f>
        <v>0</v>
      </c>
      <c r="M57" s="88">
        <f>SUM(M58:M60)</f>
        <v>0</v>
      </c>
      <c r="N57" s="89"/>
      <c r="O57" s="233">
        <f>SUM(O58:O60)</f>
        <v>0</v>
      </c>
      <c r="P57" s="234">
        <f t="shared" si="0"/>
        <v>0</v>
      </c>
      <c r="Q57" s="96">
        <f>SUM(Q58:Q60)</f>
        <v>0</v>
      </c>
      <c r="R57" s="235">
        <f>SUM(R58:R60)</f>
        <v>0</v>
      </c>
      <c r="S57" s="89"/>
      <c r="T57" s="236">
        <f>SUM(T58:T60)</f>
        <v>34.233128834355824</v>
      </c>
      <c r="U57" s="89"/>
      <c r="V57" s="139">
        <f>SUM(V58:V60)</f>
        <v>34.233128834355824</v>
      </c>
      <c r="W57" s="88">
        <f>SUM(W58:W60)</f>
        <v>0</v>
      </c>
      <c r="X57" s="76"/>
      <c r="AD57" s="146">
        <v>0</v>
      </c>
      <c r="AE57" s="147">
        <v>0</v>
      </c>
      <c r="AF57" s="238">
        <v>0</v>
      </c>
      <c r="AG57" s="149">
        <v>0</v>
      </c>
    </row>
    <row r="58" spans="1:33" s="120" customFormat="1" ht="15" customHeight="1" x14ac:dyDescent="0.25">
      <c r="A58" s="104"/>
      <c r="B58" s="105" t="s">
        <v>75</v>
      </c>
      <c r="C58" s="23"/>
      <c r="D58" s="106" t="s">
        <v>166</v>
      </c>
      <c r="E58" s="107">
        <v>0</v>
      </c>
      <c r="F58" s="108"/>
      <c r="G58" s="108"/>
      <c r="H58" s="109">
        <f>SUM(E58:G58)</f>
        <v>0</v>
      </c>
      <c r="I58" s="110"/>
      <c r="J58" s="111">
        <f>H58*K58/100</f>
        <v>0</v>
      </c>
      <c r="K58" s="112">
        <f>'BETON Qte'!K58</f>
        <v>0</v>
      </c>
      <c r="L58" s="108">
        <f>Q58+AF58</f>
        <v>0</v>
      </c>
      <c r="M58" s="109">
        <f>J58-L58</f>
        <v>0</v>
      </c>
      <c r="N58" s="110"/>
      <c r="O58" s="113">
        <f>J58-AD58</f>
        <v>0</v>
      </c>
      <c r="P58" s="114" t="str">
        <f t="shared" si="0"/>
        <v/>
      </c>
      <c r="Q58" s="115"/>
      <c r="R58" s="116">
        <f>O58-Q58</f>
        <v>0</v>
      </c>
      <c r="S58" s="110"/>
      <c r="T58" s="117">
        <v>0</v>
      </c>
      <c r="U58" s="118"/>
      <c r="V58" s="111">
        <f t="shared" ref="V58:V60" si="35">L58+T58</f>
        <v>0</v>
      </c>
      <c r="W58" s="109">
        <f t="shared" ref="W58:W60" si="36">H58-V58</f>
        <v>0</v>
      </c>
      <c r="X58" s="119"/>
      <c r="AD58" s="121">
        <v>0</v>
      </c>
      <c r="AE58" s="122">
        <v>0</v>
      </c>
      <c r="AF58" s="123">
        <v>0</v>
      </c>
      <c r="AG58" s="124">
        <v>0</v>
      </c>
    </row>
    <row r="59" spans="1:33" s="120" customFormat="1" ht="15" customHeight="1" x14ac:dyDescent="0.25">
      <c r="A59" s="104"/>
      <c r="B59" s="105" t="s">
        <v>75</v>
      </c>
      <c r="C59" s="23"/>
      <c r="D59" s="106" t="s">
        <v>166</v>
      </c>
      <c r="E59" s="107">
        <v>0</v>
      </c>
      <c r="F59" s="108"/>
      <c r="G59" s="108"/>
      <c r="H59" s="109">
        <f t="shared" ref="H59:H60" si="37">SUM(E59:G59)</f>
        <v>0</v>
      </c>
      <c r="I59" s="110"/>
      <c r="J59" s="111">
        <f t="shared" ref="J59:J60" si="38">H59*K59/100</f>
        <v>0</v>
      </c>
      <c r="K59" s="112">
        <f>'BETON Qte'!K59</f>
        <v>0</v>
      </c>
      <c r="L59" s="108">
        <f t="shared" ref="L59:L60" si="39">Q59+AF59</f>
        <v>0</v>
      </c>
      <c r="M59" s="109">
        <f t="shared" ref="M59:M60" si="40">J59-L59</f>
        <v>0</v>
      </c>
      <c r="N59" s="110"/>
      <c r="O59" s="113">
        <f t="shared" ref="O59:O60" si="41">J59-AD59</f>
        <v>0</v>
      </c>
      <c r="P59" s="114" t="str">
        <f t="shared" si="0"/>
        <v/>
      </c>
      <c r="Q59" s="115"/>
      <c r="R59" s="116">
        <f t="shared" ref="R59:R60" si="42">O59-Q59</f>
        <v>0</v>
      </c>
      <c r="S59" s="110"/>
      <c r="T59" s="117">
        <v>0</v>
      </c>
      <c r="U59" s="118"/>
      <c r="V59" s="111">
        <f t="shared" si="35"/>
        <v>0</v>
      </c>
      <c r="W59" s="109">
        <f t="shared" si="36"/>
        <v>0</v>
      </c>
      <c r="X59" s="119"/>
      <c r="AD59" s="121">
        <v>0</v>
      </c>
      <c r="AE59" s="122">
        <v>0</v>
      </c>
      <c r="AF59" s="123">
        <v>0</v>
      </c>
      <c r="AG59" s="124">
        <v>0</v>
      </c>
    </row>
    <row r="60" spans="1:33" s="120" customFormat="1" ht="15" customHeight="1" thickBot="1" x14ac:dyDescent="0.3">
      <c r="A60" s="150"/>
      <c r="B60" s="151" t="s">
        <v>76</v>
      </c>
      <c r="C60" s="23"/>
      <c r="D60" s="152" t="s">
        <v>166</v>
      </c>
      <c r="E60" s="153">
        <v>34.233128834355824</v>
      </c>
      <c r="F60" s="154"/>
      <c r="G60" s="154"/>
      <c r="H60" s="155">
        <f t="shared" si="37"/>
        <v>34.233128834355824</v>
      </c>
      <c r="I60" s="110"/>
      <c r="J60" s="156">
        <f t="shared" si="38"/>
        <v>0</v>
      </c>
      <c r="K60" s="157">
        <f>'BETON Qte'!K60</f>
        <v>0</v>
      </c>
      <c r="L60" s="154">
        <f t="shared" si="39"/>
        <v>0</v>
      </c>
      <c r="M60" s="155">
        <f t="shared" si="40"/>
        <v>0</v>
      </c>
      <c r="N60" s="110"/>
      <c r="O60" s="158">
        <f t="shared" si="41"/>
        <v>0</v>
      </c>
      <c r="P60" s="159">
        <f t="shared" si="0"/>
        <v>0</v>
      </c>
      <c r="Q60" s="160"/>
      <c r="R60" s="161">
        <f t="shared" si="42"/>
        <v>0</v>
      </c>
      <c r="S60" s="110"/>
      <c r="T60" s="162">
        <v>34.233128834355824</v>
      </c>
      <c r="U60" s="118"/>
      <c r="V60" s="156">
        <f t="shared" si="35"/>
        <v>34.233128834355824</v>
      </c>
      <c r="W60" s="155">
        <f t="shared" si="36"/>
        <v>0</v>
      </c>
      <c r="X60" s="119"/>
      <c r="AD60" s="163">
        <v>0</v>
      </c>
      <c r="AE60" s="164">
        <v>0</v>
      </c>
      <c r="AF60" s="165">
        <v>0</v>
      </c>
      <c r="AG60" s="166">
        <v>0</v>
      </c>
    </row>
    <row r="66" spans="1:33" ht="13.5" customHeight="1" thickBot="1" x14ac:dyDescent="0.3">
      <c r="A66" s="22"/>
      <c r="B66" s="22"/>
      <c r="C66" s="23"/>
      <c r="E66" s="25"/>
      <c r="F66" s="25"/>
      <c r="G66" s="25"/>
      <c r="H66" s="25"/>
      <c r="I66" s="23"/>
      <c r="J66" s="26" t="s">
        <v>3</v>
      </c>
      <c r="K66" s="26" t="s">
        <v>3</v>
      </c>
      <c r="L66" s="22"/>
      <c r="M66" s="22"/>
      <c r="N66" s="23"/>
      <c r="O66" s="22"/>
      <c r="P66" s="26" t="s">
        <v>3</v>
      </c>
      <c r="Q66" s="22"/>
      <c r="R66" s="22"/>
      <c r="S66" s="23"/>
      <c r="T66" s="22"/>
      <c r="U66" s="27"/>
      <c r="V66" s="22"/>
      <c r="W66" s="22"/>
      <c r="X66" s="28"/>
      <c r="AD66" s="26" t="s">
        <v>3</v>
      </c>
      <c r="AE66" s="26" t="s">
        <v>3</v>
      </c>
      <c r="AF66" s="22"/>
      <c r="AG66" s="22"/>
    </row>
    <row r="67" spans="1:33" s="77" customFormat="1" ht="19.5" customHeight="1" thickBot="1" x14ac:dyDescent="0.3">
      <c r="A67" s="56"/>
      <c r="B67" s="57" t="s">
        <v>21</v>
      </c>
      <c r="C67" s="58"/>
      <c r="D67" s="59" t="s">
        <v>166</v>
      </c>
      <c r="E67" s="60">
        <f>E68+E79+E87+E90+E93+E109</f>
        <v>1390.965633251534</v>
      </c>
      <c r="F67" s="61">
        <f>F68+F79+F87+F90+F93+F109</f>
        <v>0</v>
      </c>
      <c r="G67" s="61">
        <f>G68+G79+G87+G90+G93+G109</f>
        <v>0</v>
      </c>
      <c r="H67" s="62">
        <f>H68+H79+H87+H90+H93+H109</f>
        <v>1390.965633251534</v>
      </c>
      <c r="I67" s="63"/>
      <c r="J67" s="64">
        <f>J68+J79+J87+J90+J93+J109</f>
        <v>485.67728000000005</v>
      </c>
      <c r="K67" s="65">
        <f>IFERROR(J67/H67,"")</f>
        <v>0.34916554973732628</v>
      </c>
      <c r="L67" s="173">
        <f>L68+L79+L87+L90+L93+L109</f>
        <v>315.09699999999998</v>
      </c>
      <c r="M67" s="67">
        <f>M68+M79+M87+M90+M93+M109</f>
        <v>170.58028000000002</v>
      </c>
      <c r="N67" s="63"/>
      <c r="O67" s="174">
        <f>O68+O79+O87+O90+O93+O109</f>
        <v>0</v>
      </c>
      <c r="P67" s="175">
        <f t="shared" ref="P67:P112" si="43">IFERROR(O67/H67,"")</f>
        <v>0</v>
      </c>
      <c r="Q67" s="176">
        <f>Q68+Q79+Q87+Q90+Q93+Q109</f>
        <v>0</v>
      </c>
      <c r="R67" s="177">
        <f>R68+R79+R87+R90+R93+R109</f>
        <v>0</v>
      </c>
      <c r="S67" s="63"/>
      <c r="T67" s="178">
        <f>T68+T79+T87+T90+T93+T109</f>
        <v>1126.7229006809723</v>
      </c>
      <c r="U67" s="73"/>
      <c r="V67" s="179">
        <f>V68+V79+V87+V90+V93+V109</f>
        <v>1441.8199006809725</v>
      </c>
      <c r="W67" s="62">
        <f>W68+W79+W87+W90+W93+W109</f>
        <v>-50.854267429438323</v>
      </c>
      <c r="X67" s="76"/>
      <c r="AD67" s="180">
        <v>485.67728000000005</v>
      </c>
      <c r="AE67" s="181">
        <v>0.34916554973732628</v>
      </c>
      <c r="AF67" s="182">
        <v>315.09699999999998</v>
      </c>
      <c r="AG67" s="183">
        <v>170.58028000000002</v>
      </c>
    </row>
    <row r="68" spans="1:33" s="99" customFormat="1" ht="19.5" customHeight="1" thickBot="1" x14ac:dyDescent="0.3">
      <c r="A68" s="82" t="s">
        <v>77</v>
      </c>
      <c r="B68" s="83" t="s">
        <v>78</v>
      </c>
      <c r="C68" s="84"/>
      <c r="D68" s="85" t="s">
        <v>166</v>
      </c>
      <c r="E68" s="86">
        <f>SUM(E69:E78)</f>
        <v>415.83199999999999</v>
      </c>
      <c r="F68" s="87">
        <f>SUM(F69:F78)</f>
        <v>0</v>
      </c>
      <c r="G68" s="87">
        <f>SUM(G69:G78)</f>
        <v>0</v>
      </c>
      <c r="H68" s="88">
        <f>SUM(H69:H78)</f>
        <v>415.83199999999999</v>
      </c>
      <c r="I68" s="89"/>
      <c r="J68" s="90">
        <f>SUM(J69:J78)</f>
        <v>415.39016000000004</v>
      </c>
      <c r="K68" s="91">
        <f>IFERROR(J68/H68,"")</f>
        <v>0.99893745551087954</v>
      </c>
      <c r="L68" s="92">
        <f>SUM(L69:L78)</f>
        <v>191.465</v>
      </c>
      <c r="M68" s="93">
        <f>SUM(M69:M78)</f>
        <v>223.92516000000001</v>
      </c>
      <c r="N68" s="89"/>
      <c r="O68" s="94">
        <f>SUM(O69:O78)</f>
        <v>0</v>
      </c>
      <c r="P68" s="95">
        <f t="shared" si="43"/>
        <v>0</v>
      </c>
      <c r="Q68" s="96">
        <f>SUM(Q69:Q78)</f>
        <v>0</v>
      </c>
      <c r="R68" s="97">
        <f>SUM(R69:R78)</f>
        <v>0</v>
      </c>
      <c r="S68" s="89"/>
      <c r="T68" s="98">
        <f>SUM(T69:T78)</f>
        <v>12.378807098269418</v>
      </c>
      <c r="U68" s="89"/>
      <c r="V68" s="90">
        <f>SUM(V69:V78)</f>
        <v>203.84380709826939</v>
      </c>
      <c r="W68" s="93">
        <f>SUM(W69:W78)</f>
        <v>211.9881929017306</v>
      </c>
      <c r="X68" s="76"/>
      <c r="AD68" s="100">
        <v>415.39016000000004</v>
      </c>
      <c r="AE68" s="101">
        <v>0.99893745551087954</v>
      </c>
      <c r="AF68" s="102">
        <v>191.465</v>
      </c>
      <c r="AG68" s="103">
        <v>223.92516000000001</v>
      </c>
    </row>
    <row r="69" spans="1:33" s="120" customFormat="1" ht="15" customHeight="1" x14ac:dyDescent="0.25">
      <c r="A69" s="104"/>
      <c r="B69" s="105" t="s">
        <v>25</v>
      </c>
      <c r="C69" s="23"/>
      <c r="D69" s="106" t="s">
        <v>166</v>
      </c>
      <c r="E69" s="185">
        <v>0</v>
      </c>
      <c r="F69" s="108"/>
      <c r="G69" s="108"/>
      <c r="H69" s="109">
        <f>SUM(E69:G69)</f>
        <v>0</v>
      </c>
      <c r="I69" s="110"/>
      <c r="J69" s="111">
        <f>H69*K69/100</f>
        <v>0</v>
      </c>
      <c r="K69" s="112">
        <f>'BETON Qte'!K69</f>
        <v>97</v>
      </c>
      <c r="L69" s="108">
        <f>Q69+AF69</f>
        <v>0</v>
      </c>
      <c r="M69" s="109">
        <f>J69-L69</f>
        <v>0</v>
      </c>
      <c r="N69" s="110"/>
      <c r="O69" s="113">
        <f>J69-AD69</f>
        <v>0</v>
      </c>
      <c r="P69" s="114" t="str">
        <f t="shared" si="43"/>
        <v/>
      </c>
      <c r="Q69" s="115"/>
      <c r="R69" s="116">
        <f>O69-Q69</f>
        <v>0</v>
      </c>
      <c r="S69" s="110"/>
      <c r="T69" s="117">
        <v>0</v>
      </c>
      <c r="U69" s="118"/>
      <c r="V69" s="111">
        <f>L69+T69</f>
        <v>0</v>
      </c>
      <c r="W69" s="109">
        <f>H69-V69</f>
        <v>0</v>
      </c>
      <c r="X69" s="119"/>
      <c r="AD69" s="121">
        <v>0</v>
      </c>
      <c r="AE69" s="122">
        <v>97</v>
      </c>
      <c r="AF69" s="123">
        <v>0</v>
      </c>
      <c r="AG69" s="124">
        <v>0</v>
      </c>
    </row>
    <row r="70" spans="1:33" s="120" customFormat="1" ht="15" customHeight="1" x14ac:dyDescent="0.25">
      <c r="A70" s="104"/>
      <c r="B70" s="105" t="s">
        <v>26</v>
      </c>
      <c r="C70" s="23"/>
      <c r="D70" s="106" t="s">
        <v>166</v>
      </c>
      <c r="E70" s="185">
        <v>0</v>
      </c>
      <c r="F70" s="108"/>
      <c r="G70" s="108"/>
      <c r="H70" s="109">
        <f t="shared" ref="H70:H78" si="44">SUM(E70:G70)</f>
        <v>0</v>
      </c>
      <c r="I70" s="110"/>
      <c r="J70" s="111">
        <f t="shared" ref="J70:J78" si="45">H70*K70/100</f>
        <v>0</v>
      </c>
      <c r="K70" s="112">
        <f>'BETON Qte'!K70</f>
        <v>100</v>
      </c>
      <c r="L70" s="108">
        <f t="shared" ref="L70:L78" si="46">Q70+AF70</f>
        <v>0</v>
      </c>
      <c r="M70" s="109">
        <f t="shared" ref="M70:M78" si="47">J70-L70</f>
        <v>0</v>
      </c>
      <c r="N70" s="110"/>
      <c r="O70" s="113">
        <f t="shared" ref="O70:O78" si="48">J70-AD70</f>
        <v>0</v>
      </c>
      <c r="P70" s="114" t="str">
        <f t="shared" si="43"/>
        <v/>
      </c>
      <c r="Q70" s="115"/>
      <c r="R70" s="116">
        <f t="shared" ref="R70:R78" si="49">O70-Q70</f>
        <v>0</v>
      </c>
      <c r="S70" s="110"/>
      <c r="T70" s="117">
        <v>0</v>
      </c>
      <c r="U70" s="118"/>
      <c r="V70" s="111">
        <f t="shared" ref="V70:V78" si="50">L70+T70</f>
        <v>0</v>
      </c>
      <c r="W70" s="109">
        <f t="shared" ref="W70:W78" si="51">H70-V70</f>
        <v>0</v>
      </c>
      <c r="X70" s="119"/>
      <c r="AD70" s="121">
        <v>0</v>
      </c>
      <c r="AE70" s="122">
        <v>100</v>
      </c>
      <c r="AF70" s="123">
        <v>0</v>
      </c>
      <c r="AG70" s="124">
        <v>0</v>
      </c>
    </row>
    <row r="71" spans="1:33" s="120" customFormat="1" ht="15" customHeight="1" x14ac:dyDescent="0.25">
      <c r="A71" s="104"/>
      <c r="B71" s="105" t="s">
        <v>27</v>
      </c>
      <c r="C71" s="23"/>
      <c r="D71" s="106" t="s">
        <v>166</v>
      </c>
      <c r="E71" s="107"/>
      <c r="F71" s="108"/>
      <c r="G71" s="108"/>
      <c r="H71" s="109">
        <f t="shared" si="44"/>
        <v>0</v>
      </c>
      <c r="I71" s="110"/>
      <c r="J71" s="111">
        <f t="shared" si="45"/>
        <v>0</v>
      </c>
      <c r="K71" s="112">
        <f>'BETON Qte'!K71</f>
        <v>0</v>
      </c>
      <c r="L71" s="108">
        <f t="shared" si="46"/>
        <v>0</v>
      </c>
      <c r="M71" s="109">
        <f t="shared" si="47"/>
        <v>0</v>
      </c>
      <c r="N71" s="110"/>
      <c r="O71" s="113">
        <f t="shared" si="48"/>
        <v>0</v>
      </c>
      <c r="P71" s="114" t="str">
        <f t="shared" si="43"/>
        <v/>
      </c>
      <c r="Q71" s="115"/>
      <c r="R71" s="116">
        <f t="shared" si="49"/>
        <v>0</v>
      </c>
      <c r="S71" s="110"/>
      <c r="T71" s="117">
        <v>0</v>
      </c>
      <c r="U71" s="118"/>
      <c r="V71" s="111">
        <f t="shared" si="50"/>
        <v>0</v>
      </c>
      <c r="W71" s="109">
        <f t="shared" si="51"/>
        <v>0</v>
      </c>
      <c r="X71" s="119"/>
      <c r="AD71" s="121">
        <v>0</v>
      </c>
      <c r="AE71" s="122">
        <v>0</v>
      </c>
      <c r="AF71" s="123">
        <v>0</v>
      </c>
      <c r="AG71" s="124">
        <v>0</v>
      </c>
    </row>
    <row r="72" spans="1:33" s="120" customFormat="1" ht="15" customHeight="1" x14ac:dyDescent="0.25">
      <c r="A72" s="104"/>
      <c r="B72" s="105" t="s">
        <v>28</v>
      </c>
      <c r="C72" s="23"/>
      <c r="D72" s="106" t="s">
        <v>166</v>
      </c>
      <c r="E72" s="185">
        <v>0</v>
      </c>
      <c r="F72" s="108"/>
      <c r="G72" s="108"/>
      <c r="H72" s="109">
        <f t="shared" si="44"/>
        <v>0</v>
      </c>
      <c r="I72" s="110"/>
      <c r="J72" s="111">
        <f t="shared" si="45"/>
        <v>0</v>
      </c>
      <c r="K72" s="112">
        <f>'BETON Qte'!K72</f>
        <v>90</v>
      </c>
      <c r="L72" s="108">
        <f t="shared" si="46"/>
        <v>0</v>
      </c>
      <c r="M72" s="109">
        <f t="shared" si="47"/>
        <v>0</v>
      </c>
      <c r="N72" s="110"/>
      <c r="O72" s="113">
        <f t="shared" si="48"/>
        <v>0</v>
      </c>
      <c r="P72" s="114" t="str">
        <f t="shared" si="43"/>
        <v/>
      </c>
      <c r="Q72" s="115"/>
      <c r="R72" s="116">
        <f t="shared" si="49"/>
        <v>0</v>
      </c>
      <c r="S72" s="110"/>
      <c r="T72" s="117">
        <v>0.16239999999999999</v>
      </c>
      <c r="U72" s="118"/>
      <c r="V72" s="111">
        <f t="shared" si="50"/>
        <v>0.16239999999999999</v>
      </c>
      <c r="W72" s="109">
        <f t="shared" si="51"/>
        <v>-0.16239999999999999</v>
      </c>
      <c r="X72" s="119"/>
      <c r="AD72" s="121">
        <v>0</v>
      </c>
      <c r="AE72" s="122">
        <v>90</v>
      </c>
      <c r="AF72" s="123">
        <v>0</v>
      </c>
      <c r="AG72" s="124">
        <v>0</v>
      </c>
    </row>
    <row r="73" spans="1:33" s="120" customFormat="1" ht="15" customHeight="1" x14ac:dyDescent="0.25">
      <c r="A73" s="104"/>
      <c r="B73" s="105" t="s">
        <v>29</v>
      </c>
      <c r="C73" s="23"/>
      <c r="D73" s="106" t="s">
        <v>166</v>
      </c>
      <c r="E73" s="185">
        <v>0</v>
      </c>
      <c r="F73" s="108"/>
      <c r="G73" s="108"/>
      <c r="H73" s="109">
        <f t="shared" si="44"/>
        <v>0</v>
      </c>
      <c r="I73" s="110"/>
      <c r="J73" s="111">
        <f t="shared" si="45"/>
        <v>0</v>
      </c>
      <c r="K73" s="112">
        <f>'BETON Qte'!K73</f>
        <v>97</v>
      </c>
      <c r="L73" s="108">
        <f t="shared" si="46"/>
        <v>42.683999999999997</v>
      </c>
      <c r="M73" s="109">
        <f t="shared" si="47"/>
        <v>-42.683999999999997</v>
      </c>
      <c r="N73" s="110"/>
      <c r="O73" s="113">
        <f t="shared" si="48"/>
        <v>0</v>
      </c>
      <c r="P73" s="114" t="str">
        <f t="shared" si="43"/>
        <v/>
      </c>
      <c r="Q73" s="115"/>
      <c r="R73" s="116">
        <f t="shared" si="49"/>
        <v>0</v>
      </c>
      <c r="S73" s="110"/>
      <c r="T73" s="117">
        <v>1.16466</v>
      </c>
      <c r="U73" s="118"/>
      <c r="V73" s="111">
        <f t="shared" si="50"/>
        <v>43.848659999999995</v>
      </c>
      <c r="W73" s="109">
        <f t="shared" si="51"/>
        <v>-43.848659999999995</v>
      </c>
      <c r="X73" s="119"/>
      <c r="AD73" s="121">
        <v>0</v>
      </c>
      <c r="AE73" s="122">
        <v>97</v>
      </c>
      <c r="AF73" s="123">
        <v>42.683999999999997</v>
      </c>
      <c r="AG73" s="124">
        <v>-42.683999999999997</v>
      </c>
    </row>
    <row r="74" spans="1:33" s="120" customFormat="1" ht="15" customHeight="1" x14ac:dyDescent="0.25">
      <c r="A74" s="104"/>
      <c r="B74" s="105" t="s">
        <v>30</v>
      </c>
      <c r="C74" s="23"/>
      <c r="D74" s="106" t="s">
        <v>166</v>
      </c>
      <c r="E74" s="185">
        <v>0</v>
      </c>
      <c r="F74" s="108"/>
      <c r="G74" s="108"/>
      <c r="H74" s="109">
        <f t="shared" si="44"/>
        <v>0</v>
      </c>
      <c r="I74" s="110"/>
      <c r="J74" s="111">
        <f t="shared" si="45"/>
        <v>0</v>
      </c>
      <c r="K74" s="112">
        <f>'BETON Qte'!K74</f>
        <v>98</v>
      </c>
      <c r="L74" s="108">
        <f t="shared" si="46"/>
        <v>17.253999999999998</v>
      </c>
      <c r="M74" s="109">
        <f t="shared" si="47"/>
        <v>-17.253999999999998</v>
      </c>
      <c r="N74" s="110"/>
      <c r="O74" s="113">
        <f t="shared" si="48"/>
        <v>0</v>
      </c>
      <c r="P74" s="114" t="str">
        <f t="shared" si="43"/>
        <v/>
      </c>
      <c r="Q74" s="115"/>
      <c r="R74" s="116">
        <f t="shared" si="49"/>
        <v>0</v>
      </c>
      <c r="S74" s="110"/>
      <c r="T74" s="117">
        <v>0.43460549999999798</v>
      </c>
      <c r="U74" s="118"/>
      <c r="V74" s="111">
        <f t="shared" si="50"/>
        <v>17.688605499999994</v>
      </c>
      <c r="W74" s="109">
        <f t="shared" si="51"/>
        <v>-17.688605499999994</v>
      </c>
      <c r="X74" s="119"/>
      <c r="AD74" s="121">
        <v>0</v>
      </c>
      <c r="AE74" s="122">
        <v>98</v>
      </c>
      <c r="AF74" s="123">
        <v>17.253999999999998</v>
      </c>
      <c r="AG74" s="124">
        <v>-17.253999999999998</v>
      </c>
    </row>
    <row r="75" spans="1:33" s="120" customFormat="1" ht="15" customHeight="1" x14ac:dyDescent="0.25">
      <c r="A75" s="104"/>
      <c r="B75" s="105" t="s">
        <v>31</v>
      </c>
      <c r="C75" s="23"/>
      <c r="D75" s="106" t="s">
        <v>166</v>
      </c>
      <c r="E75" s="185">
        <v>0</v>
      </c>
      <c r="F75" s="108"/>
      <c r="G75" s="108"/>
      <c r="H75" s="109">
        <f t="shared" si="44"/>
        <v>0</v>
      </c>
      <c r="I75" s="110"/>
      <c r="J75" s="111">
        <f t="shared" si="45"/>
        <v>0</v>
      </c>
      <c r="K75" s="112">
        <f>'BETON Qte'!K75</f>
        <v>80</v>
      </c>
      <c r="L75" s="108">
        <f t="shared" si="46"/>
        <v>16.486000000000001</v>
      </c>
      <c r="M75" s="109">
        <f t="shared" si="47"/>
        <v>-16.486000000000001</v>
      </c>
      <c r="N75" s="110"/>
      <c r="O75" s="113">
        <f t="shared" si="48"/>
        <v>0</v>
      </c>
      <c r="P75" s="114" t="str">
        <f t="shared" si="43"/>
        <v/>
      </c>
      <c r="Q75" s="115"/>
      <c r="R75" s="116">
        <f t="shared" si="49"/>
        <v>0</v>
      </c>
      <c r="S75" s="110"/>
      <c r="T75" s="117">
        <v>4.3477012333435203</v>
      </c>
      <c r="U75" s="118"/>
      <c r="V75" s="111">
        <f t="shared" si="50"/>
        <v>20.833701233343522</v>
      </c>
      <c r="W75" s="109">
        <f t="shared" si="51"/>
        <v>-20.833701233343522</v>
      </c>
      <c r="X75" s="119"/>
      <c r="AD75" s="121">
        <v>0</v>
      </c>
      <c r="AE75" s="122">
        <v>80</v>
      </c>
      <c r="AF75" s="123">
        <v>16.486000000000001</v>
      </c>
      <c r="AG75" s="124">
        <v>-16.486000000000001</v>
      </c>
    </row>
    <row r="76" spans="1:33" s="120" customFormat="1" ht="15" customHeight="1" x14ac:dyDescent="0.25">
      <c r="A76" s="104"/>
      <c r="B76" s="105" t="s">
        <v>32</v>
      </c>
      <c r="C76" s="23"/>
      <c r="D76" s="106" t="s">
        <v>166</v>
      </c>
      <c r="E76" s="185">
        <v>0</v>
      </c>
      <c r="F76" s="108"/>
      <c r="G76" s="108"/>
      <c r="H76" s="109">
        <f t="shared" si="44"/>
        <v>0</v>
      </c>
      <c r="I76" s="110"/>
      <c r="J76" s="111">
        <f t="shared" si="45"/>
        <v>0</v>
      </c>
      <c r="K76" s="112">
        <f>'BETON Qte'!K76</f>
        <v>85</v>
      </c>
      <c r="L76" s="108">
        <f t="shared" si="46"/>
        <v>31.373000000000001</v>
      </c>
      <c r="M76" s="109">
        <f t="shared" si="47"/>
        <v>-31.373000000000001</v>
      </c>
      <c r="N76" s="110"/>
      <c r="O76" s="113">
        <f t="shared" si="48"/>
        <v>0</v>
      </c>
      <c r="P76" s="114" t="str">
        <f t="shared" si="43"/>
        <v/>
      </c>
      <c r="Q76" s="115"/>
      <c r="R76" s="116">
        <f t="shared" si="49"/>
        <v>0</v>
      </c>
      <c r="S76" s="110"/>
      <c r="T76" s="117">
        <v>5.6413343999999999</v>
      </c>
      <c r="U76" s="118"/>
      <c r="V76" s="111">
        <f t="shared" si="50"/>
        <v>37.014334400000003</v>
      </c>
      <c r="W76" s="109">
        <f t="shared" si="51"/>
        <v>-37.014334400000003</v>
      </c>
      <c r="X76" s="119"/>
      <c r="AD76" s="121">
        <v>0</v>
      </c>
      <c r="AE76" s="122">
        <v>85</v>
      </c>
      <c r="AF76" s="123">
        <v>31.373000000000001</v>
      </c>
      <c r="AG76" s="124">
        <v>-31.373000000000001</v>
      </c>
    </row>
    <row r="77" spans="1:33" s="120" customFormat="1" ht="15" customHeight="1" x14ac:dyDescent="0.25">
      <c r="A77" s="104"/>
      <c r="B77" s="105" t="s">
        <v>33</v>
      </c>
      <c r="C77" s="23"/>
      <c r="D77" s="106" t="s">
        <v>166</v>
      </c>
      <c r="E77" s="185">
        <v>22.091999999999999</v>
      </c>
      <c r="F77" s="108"/>
      <c r="G77" s="108"/>
      <c r="H77" s="109">
        <f t="shared" si="44"/>
        <v>22.091999999999999</v>
      </c>
      <c r="I77" s="110"/>
      <c r="J77" s="111">
        <f t="shared" si="45"/>
        <v>21.65016</v>
      </c>
      <c r="K77" s="112">
        <f>'BETON Qte'!K77</f>
        <v>98</v>
      </c>
      <c r="L77" s="108">
        <f t="shared" si="46"/>
        <v>14.64</v>
      </c>
      <c r="M77" s="109">
        <f t="shared" si="47"/>
        <v>7.0101599999999991</v>
      </c>
      <c r="N77" s="110"/>
      <c r="O77" s="113">
        <f t="shared" si="48"/>
        <v>0</v>
      </c>
      <c r="P77" s="114">
        <f t="shared" si="43"/>
        <v>0</v>
      </c>
      <c r="Q77" s="115"/>
      <c r="R77" s="116">
        <f t="shared" si="49"/>
        <v>0</v>
      </c>
      <c r="S77" s="110"/>
      <c r="T77" s="117">
        <v>0.62810596492589899</v>
      </c>
      <c r="U77" s="118"/>
      <c r="V77" s="111">
        <f t="shared" si="50"/>
        <v>15.268105964925899</v>
      </c>
      <c r="W77" s="109">
        <f t="shared" si="51"/>
        <v>6.8238940350740993</v>
      </c>
      <c r="X77" s="119"/>
      <c r="AD77" s="121">
        <v>21.65016</v>
      </c>
      <c r="AE77" s="122">
        <v>98</v>
      </c>
      <c r="AF77" s="123">
        <v>14.64</v>
      </c>
      <c r="AG77" s="124">
        <v>7.0101599999999991</v>
      </c>
    </row>
    <row r="78" spans="1:33" s="120" customFormat="1" ht="15" customHeight="1" thickBot="1" x14ac:dyDescent="0.3">
      <c r="A78" s="104"/>
      <c r="B78" s="105" t="s">
        <v>35</v>
      </c>
      <c r="C78" s="23"/>
      <c r="D78" s="106" t="s">
        <v>166</v>
      </c>
      <c r="E78" s="185">
        <v>393.74</v>
      </c>
      <c r="F78" s="108"/>
      <c r="G78" s="108"/>
      <c r="H78" s="109">
        <f t="shared" si="44"/>
        <v>393.74</v>
      </c>
      <c r="I78" s="110"/>
      <c r="J78" s="127">
        <f t="shared" si="45"/>
        <v>393.74</v>
      </c>
      <c r="K78" s="128">
        <f>'BETON Qte'!K78</f>
        <v>100</v>
      </c>
      <c r="L78" s="129">
        <f t="shared" si="46"/>
        <v>69.028000000000006</v>
      </c>
      <c r="M78" s="130">
        <f t="shared" si="47"/>
        <v>324.71199999999999</v>
      </c>
      <c r="N78" s="110"/>
      <c r="O78" s="131">
        <f t="shared" si="48"/>
        <v>0</v>
      </c>
      <c r="P78" s="132">
        <f t="shared" si="43"/>
        <v>0</v>
      </c>
      <c r="Q78" s="133"/>
      <c r="R78" s="134">
        <f t="shared" si="49"/>
        <v>0</v>
      </c>
      <c r="S78" s="110"/>
      <c r="T78" s="232">
        <v>0</v>
      </c>
      <c r="U78" s="118"/>
      <c r="V78" s="127">
        <f t="shared" si="50"/>
        <v>69.028000000000006</v>
      </c>
      <c r="W78" s="130">
        <f t="shared" si="51"/>
        <v>324.71199999999999</v>
      </c>
      <c r="X78" s="119"/>
      <c r="AD78" s="135">
        <v>393.74</v>
      </c>
      <c r="AE78" s="136">
        <v>100</v>
      </c>
      <c r="AF78" s="137">
        <v>69.028000000000006</v>
      </c>
      <c r="AG78" s="138">
        <v>324.71199999999999</v>
      </c>
    </row>
    <row r="79" spans="1:33" s="99" customFormat="1" ht="19.5" customHeight="1" thickBot="1" x14ac:dyDescent="0.3">
      <c r="A79" s="82" t="s">
        <v>79</v>
      </c>
      <c r="B79" s="83" t="s">
        <v>80</v>
      </c>
      <c r="C79" s="84"/>
      <c r="D79" s="85" t="s">
        <v>166</v>
      </c>
      <c r="E79" s="86">
        <f>SUM(E80:E86)</f>
        <v>914.21100000000001</v>
      </c>
      <c r="F79" s="87">
        <f>SUM(F80:F86)</f>
        <v>0</v>
      </c>
      <c r="G79" s="87">
        <f>SUM(G80:G86)</f>
        <v>0</v>
      </c>
      <c r="H79" s="88">
        <f>SUM(H80:H86)</f>
        <v>914.21100000000001</v>
      </c>
      <c r="I79" s="89"/>
      <c r="J79" s="139">
        <f>SUM(J80:J86)</f>
        <v>70.287120000000002</v>
      </c>
      <c r="K79" s="241">
        <f>IFERROR(J79/H79,"")</f>
        <v>7.6882820267968777E-2</v>
      </c>
      <c r="L79" s="87">
        <f>SUM(L80:L86)</f>
        <v>123.63200000000001</v>
      </c>
      <c r="M79" s="88">
        <f>SUM(M80:M86)</f>
        <v>-53.344879999999996</v>
      </c>
      <c r="N79" s="89"/>
      <c r="O79" s="233">
        <f>SUM(O80:O86)</f>
        <v>0</v>
      </c>
      <c r="P79" s="234">
        <f t="shared" si="43"/>
        <v>0</v>
      </c>
      <c r="Q79" s="96">
        <f>SUM(Q80:Q86)</f>
        <v>0</v>
      </c>
      <c r="R79" s="242">
        <f>SUM(R80:R86)</f>
        <v>0</v>
      </c>
      <c r="S79" s="89"/>
      <c r="T79" s="236">
        <f>SUM(T80:T86)</f>
        <v>1053.4214603311691</v>
      </c>
      <c r="U79" s="89"/>
      <c r="V79" s="139">
        <f>SUM(V80:V86)</f>
        <v>1177.0534603311692</v>
      </c>
      <c r="W79" s="88">
        <f>SUM(W80:W86)</f>
        <v>-262.84246033116892</v>
      </c>
      <c r="X79" s="76"/>
      <c r="AD79" s="146">
        <v>70.287120000000002</v>
      </c>
      <c r="AE79" s="147">
        <v>7.6882820267968777E-2</v>
      </c>
      <c r="AF79" s="148">
        <v>123.63200000000001</v>
      </c>
      <c r="AG79" s="149">
        <v>-53.344879999999996</v>
      </c>
    </row>
    <row r="80" spans="1:33" s="120" customFormat="1" ht="15" customHeight="1" x14ac:dyDescent="0.25">
      <c r="A80" s="104"/>
      <c r="B80" s="105" t="s">
        <v>38</v>
      </c>
      <c r="C80" s="23"/>
      <c r="D80" s="106" t="s">
        <v>166</v>
      </c>
      <c r="E80" s="185">
        <v>0</v>
      </c>
      <c r="F80" s="108"/>
      <c r="G80" s="108"/>
      <c r="H80" s="109">
        <f t="shared" ref="H80:H86" si="52">SUM(E80:G80)</f>
        <v>0</v>
      </c>
      <c r="I80" s="110"/>
      <c r="J80" s="111">
        <f t="shared" ref="J80:J86" si="53">H80*K80/100</f>
        <v>0</v>
      </c>
      <c r="K80" s="112">
        <f>'BETON Qte'!K80</f>
        <v>12</v>
      </c>
      <c r="L80" s="108">
        <f t="shared" ref="L80:L86" si="54">Q80+AF80</f>
        <v>16.738</v>
      </c>
      <c r="M80" s="109">
        <f t="shared" ref="M80:M86" si="55">J80-L80</f>
        <v>-16.738</v>
      </c>
      <c r="N80" s="110"/>
      <c r="O80" s="113">
        <f t="shared" ref="O80:O86" si="56">J80-AD80</f>
        <v>0</v>
      </c>
      <c r="P80" s="114" t="str">
        <f t="shared" si="43"/>
        <v/>
      </c>
      <c r="Q80" s="115"/>
      <c r="R80" s="116">
        <f t="shared" ref="R80:R86" si="57">O80-Q80</f>
        <v>0</v>
      </c>
      <c r="S80" s="110"/>
      <c r="T80" s="117">
        <v>123.011905227168</v>
      </c>
      <c r="U80" s="118"/>
      <c r="V80" s="111">
        <f t="shared" ref="V80:V86" si="58">L80+T80</f>
        <v>139.749905227168</v>
      </c>
      <c r="W80" s="109">
        <f t="shared" ref="W80:W86" si="59">H80-V80</f>
        <v>-139.749905227168</v>
      </c>
      <c r="X80" s="119"/>
      <c r="AD80" s="121">
        <v>0</v>
      </c>
      <c r="AE80" s="122">
        <v>12</v>
      </c>
      <c r="AF80" s="123">
        <v>16.738</v>
      </c>
      <c r="AG80" s="124">
        <v>-16.738</v>
      </c>
    </row>
    <row r="81" spans="1:33" s="120" customFormat="1" ht="15" customHeight="1" x14ac:dyDescent="0.25">
      <c r="A81" s="104"/>
      <c r="B81" s="105" t="s">
        <v>39</v>
      </c>
      <c r="C81" s="23"/>
      <c r="D81" s="106" t="s">
        <v>166</v>
      </c>
      <c r="E81" s="185">
        <v>0</v>
      </c>
      <c r="F81" s="108"/>
      <c r="G81" s="108"/>
      <c r="H81" s="109">
        <f t="shared" si="52"/>
        <v>0</v>
      </c>
      <c r="I81" s="110"/>
      <c r="J81" s="111">
        <f t="shared" si="53"/>
        <v>0</v>
      </c>
      <c r="K81" s="112">
        <f>'BETON Qte'!K81</f>
        <v>18</v>
      </c>
      <c r="L81" s="108">
        <f t="shared" si="54"/>
        <v>65.608999999999995</v>
      </c>
      <c r="M81" s="109">
        <f t="shared" si="55"/>
        <v>-65.608999999999995</v>
      </c>
      <c r="N81" s="110"/>
      <c r="O81" s="113">
        <f t="shared" si="56"/>
        <v>0</v>
      </c>
      <c r="P81" s="114" t="str">
        <f t="shared" si="43"/>
        <v/>
      </c>
      <c r="Q81" s="115"/>
      <c r="R81" s="116">
        <f t="shared" si="57"/>
        <v>0</v>
      </c>
      <c r="S81" s="110"/>
      <c r="T81" s="117">
        <v>344.787555104001</v>
      </c>
      <c r="U81" s="118"/>
      <c r="V81" s="111">
        <f t="shared" si="58"/>
        <v>410.39655510400098</v>
      </c>
      <c r="W81" s="109">
        <f t="shared" si="59"/>
        <v>-410.39655510400098</v>
      </c>
      <c r="X81" s="119"/>
      <c r="AD81" s="121">
        <v>0</v>
      </c>
      <c r="AE81" s="122">
        <v>18</v>
      </c>
      <c r="AF81" s="123">
        <v>65.608999999999995</v>
      </c>
      <c r="AG81" s="124">
        <v>-65.608999999999995</v>
      </c>
    </row>
    <row r="82" spans="1:33" s="120" customFormat="1" ht="15" customHeight="1" x14ac:dyDescent="0.25">
      <c r="A82" s="104"/>
      <c r="B82" s="105" t="s">
        <v>40</v>
      </c>
      <c r="C82" s="23"/>
      <c r="D82" s="106" t="s">
        <v>166</v>
      </c>
      <c r="E82" s="185">
        <v>0</v>
      </c>
      <c r="F82" s="108"/>
      <c r="G82" s="108"/>
      <c r="H82" s="109">
        <f t="shared" si="52"/>
        <v>0</v>
      </c>
      <c r="I82" s="110"/>
      <c r="J82" s="111">
        <f t="shared" si="53"/>
        <v>0</v>
      </c>
      <c r="K82" s="112">
        <f>'BETON Qte'!K82</f>
        <v>0</v>
      </c>
      <c r="L82" s="108">
        <f t="shared" si="54"/>
        <v>0</v>
      </c>
      <c r="M82" s="109">
        <f t="shared" si="55"/>
        <v>0</v>
      </c>
      <c r="N82" s="110"/>
      <c r="O82" s="113">
        <f t="shared" si="56"/>
        <v>0</v>
      </c>
      <c r="P82" s="114" t="str">
        <f t="shared" si="43"/>
        <v/>
      </c>
      <c r="Q82" s="115"/>
      <c r="R82" s="116">
        <f t="shared" si="57"/>
        <v>0</v>
      </c>
      <c r="S82" s="110"/>
      <c r="T82" s="117">
        <v>0</v>
      </c>
      <c r="U82" s="118"/>
      <c r="V82" s="111">
        <f t="shared" si="58"/>
        <v>0</v>
      </c>
      <c r="W82" s="109">
        <f t="shared" si="59"/>
        <v>0</v>
      </c>
      <c r="X82" s="119"/>
      <c r="AD82" s="121">
        <v>0</v>
      </c>
      <c r="AE82" s="122">
        <v>0</v>
      </c>
      <c r="AF82" s="123">
        <v>0</v>
      </c>
      <c r="AG82" s="124">
        <v>0</v>
      </c>
    </row>
    <row r="83" spans="1:33" s="120" customFormat="1" ht="15" customHeight="1" x14ac:dyDescent="0.25">
      <c r="A83" s="104"/>
      <c r="B83" s="105" t="s">
        <v>41</v>
      </c>
      <c r="C83" s="23"/>
      <c r="D83" s="106" t="s">
        <v>166</v>
      </c>
      <c r="E83" s="185">
        <v>0</v>
      </c>
      <c r="F83" s="108"/>
      <c r="G83" s="108"/>
      <c r="H83" s="109">
        <f t="shared" si="52"/>
        <v>0</v>
      </c>
      <c r="I83" s="110"/>
      <c r="J83" s="111">
        <f t="shared" si="53"/>
        <v>0</v>
      </c>
      <c r="K83" s="112">
        <f>'BETON Qte'!K83</f>
        <v>0</v>
      </c>
      <c r="L83" s="108">
        <f t="shared" si="54"/>
        <v>0</v>
      </c>
      <c r="M83" s="109">
        <f t="shared" si="55"/>
        <v>0</v>
      </c>
      <c r="N83" s="110"/>
      <c r="O83" s="113">
        <f t="shared" si="56"/>
        <v>0</v>
      </c>
      <c r="P83" s="114" t="str">
        <f t="shared" si="43"/>
        <v/>
      </c>
      <c r="Q83" s="115"/>
      <c r="R83" s="116">
        <f t="shared" si="57"/>
        <v>0</v>
      </c>
      <c r="S83" s="110"/>
      <c r="T83" s="117">
        <v>0</v>
      </c>
      <c r="U83" s="118"/>
      <c r="V83" s="111">
        <f t="shared" si="58"/>
        <v>0</v>
      </c>
      <c r="W83" s="109">
        <f t="shared" si="59"/>
        <v>0</v>
      </c>
      <c r="X83" s="119"/>
      <c r="AD83" s="121">
        <v>0</v>
      </c>
      <c r="AE83" s="122">
        <v>0</v>
      </c>
      <c r="AF83" s="123">
        <v>0</v>
      </c>
      <c r="AG83" s="124">
        <v>0</v>
      </c>
    </row>
    <row r="84" spans="1:33" s="120" customFormat="1" ht="15" customHeight="1" x14ac:dyDescent="0.25">
      <c r="A84" s="104"/>
      <c r="B84" s="105" t="s">
        <v>42</v>
      </c>
      <c r="C84" s="23"/>
      <c r="D84" s="106" t="s">
        <v>166</v>
      </c>
      <c r="E84" s="185">
        <v>878.58900000000006</v>
      </c>
      <c r="F84" s="108"/>
      <c r="G84" s="108"/>
      <c r="H84" s="109">
        <f t="shared" si="52"/>
        <v>878.58900000000006</v>
      </c>
      <c r="I84" s="110"/>
      <c r="J84" s="111">
        <f t="shared" si="53"/>
        <v>70.287120000000002</v>
      </c>
      <c r="K84" s="112">
        <f>'BETON Qte'!K84</f>
        <v>8</v>
      </c>
      <c r="L84" s="108">
        <f t="shared" si="54"/>
        <v>41.285000000000004</v>
      </c>
      <c r="M84" s="109">
        <f t="shared" si="55"/>
        <v>29.002119999999998</v>
      </c>
      <c r="N84" s="110"/>
      <c r="O84" s="113">
        <f t="shared" si="56"/>
        <v>0</v>
      </c>
      <c r="P84" s="114">
        <f t="shared" si="43"/>
        <v>0</v>
      </c>
      <c r="Q84" s="115"/>
      <c r="R84" s="116">
        <f t="shared" si="57"/>
        <v>0</v>
      </c>
      <c r="S84" s="110"/>
      <c r="T84" s="117">
        <v>550</v>
      </c>
      <c r="U84" s="118"/>
      <c r="V84" s="111">
        <f t="shared" si="58"/>
        <v>591.28499999999997</v>
      </c>
      <c r="W84" s="109">
        <f t="shared" si="59"/>
        <v>287.30400000000009</v>
      </c>
      <c r="X84" s="119"/>
      <c r="AD84" s="121">
        <v>70.287120000000002</v>
      </c>
      <c r="AE84" s="122">
        <v>8</v>
      </c>
      <c r="AF84" s="123">
        <v>41.285000000000004</v>
      </c>
      <c r="AG84" s="124">
        <v>29.002119999999998</v>
      </c>
    </row>
    <row r="85" spans="1:33" s="120" customFormat="1" ht="15" customHeight="1" x14ac:dyDescent="0.25">
      <c r="A85" s="104"/>
      <c r="B85" s="184" t="s">
        <v>81</v>
      </c>
      <c r="C85" s="23"/>
      <c r="D85" s="106" t="s">
        <v>166</v>
      </c>
      <c r="E85" s="185">
        <v>12.942</v>
      </c>
      <c r="F85" s="108"/>
      <c r="G85" s="108"/>
      <c r="H85" s="109">
        <f t="shared" si="52"/>
        <v>12.942</v>
      </c>
      <c r="I85" s="110"/>
      <c r="J85" s="111">
        <f t="shared" si="53"/>
        <v>0</v>
      </c>
      <c r="K85" s="112">
        <f>'BETON Qte'!K85</f>
        <v>0</v>
      </c>
      <c r="L85" s="108">
        <f t="shared" si="54"/>
        <v>0</v>
      </c>
      <c r="M85" s="109">
        <f t="shared" si="55"/>
        <v>0</v>
      </c>
      <c r="N85" s="110"/>
      <c r="O85" s="113">
        <f t="shared" si="56"/>
        <v>0</v>
      </c>
      <c r="P85" s="114">
        <f t="shared" si="43"/>
        <v>0</v>
      </c>
      <c r="Q85" s="115"/>
      <c r="R85" s="116">
        <f t="shared" si="57"/>
        <v>0</v>
      </c>
      <c r="S85" s="110"/>
      <c r="T85" s="117">
        <v>12.942</v>
      </c>
      <c r="U85" s="118"/>
      <c r="V85" s="111">
        <f t="shared" si="58"/>
        <v>12.942</v>
      </c>
      <c r="W85" s="109">
        <f t="shared" si="59"/>
        <v>0</v>
      </c>
      <c r="X85" s="119"/>
      <c r="AD85" s="121">
        <v>0</v>
      </c>
      <c r="AE85" s="122">
        <v>0</v>
      </c>
      <c r="AF85" s="123">
        <v>0</v>
      </c>
      <c r="AG85" s="124">
        <v>0</v>
      </c>
    </row>
    <row r="86" spans="1:33" s="120" customFormat="1" ht="15" customHeight="1" thickBot="1" x14ac:dyDescent="0.3">
      <c r="A86" s="104"/>
      <c r="B86" s="184" t="s">
        <v>47</v>
      </c>
      <c r="C86" s="23"/>
      <c r="D86" s="106" t="s">
        <v>166</v>
      </c>
      <c r="E86" s="185">
        <v>22.68</v>
      </c>
      <c r="F86" s="108"/>
      <c r="G86" s="108"/>
      <c r="H86" s="109">
        <f t="shared" si="52"/>
        <v>22.68</v>
      </c>
      <c r="I86" s="110"/>
      <c r="J86" s="127">
        <f t="shared" si="53"/>
        <v>0</v>
      </c>
      <c r="K86" s="128">
        <f>'BETON Qte'!K86</f>
        <v>0</v>
      </c>
      <c r="L86" s="129">
        <f t="shared" si="54"/>
        <v>0</v>
      </c>
      <c r="M86" s="130">
        <f t="shared" si="55"/>
        <v>0</v>
      </c>
      <c r="N86" s="110"/>
      <c r="O86" s="131">
        <f t="shared" si="56"/>
        <v>0</v>
      </c>
      <c r="P86" s="132">
        <f t="shared" si="43"/>
        <v>0</v>
      </c>
      <c r="Q86" s="133"/>
      <c r="R86" s="134">
        <f t="shared" si="57"/>
        <v>0</v>
      </c>
      <c r="S86" s="110"/>
      <c r="T86" s="232">
        <v>22.68</v>
      </c>
      <c r="U86" s="118"/>
      <c r="V86" s="127">
        <f t="shared" si="58"/>
        <v>22.68</v>
      </c>
      <c r="W86" s="130">
        <f t="shared" si="59"/>
        <v>0</v>
      </c>
      <c r="X86" s="119"/>
      <c r="AD86" s="135">
        <v>0</v>
      </c>
      <c r="AE86" s="136">
        <v>0</v>
      </c>
      <c r="AF86" s="137">
        <v>0</v>
      </c>
      <c r="AG86" s="138">
        <v>0</v>
      </c>
    </row>
    <row r="87" spans="1:33" s="99" customFormat="1" ht="19.5" customHeight="1" thickBot="1" x14ac:dyDescent="0.3">
      <c r="A87" s="82" t="s">
        <v>82</v>
      </c>
      <c r="B87" s="83" t="s">
        <v>83</v>
      </c>
      <c r="C87" s="84"/>
      <c r="D87" s="85" t="s">
        <v>166</v>
      </c>
      <c r="E87" s="86">
        <f>SUM(E88:E89)</f>
        <v>6.5229399999999993</v>
      </c>
      <c r="F87" s="87">
        <f>SUM(F88:F89)</f>
        <v>0</v>
      </c>
      <c r="G87" s="87">
        <f>SUM(G88:G89)</f>
        <v>0</v>
      </c>
      <c r="H87" s="88">
        <f>SUM(H88:H89)</f>
        <v>6.5229399999999993</v>
      </c>
      <c r="I87" s="89"/>
      <c r="J87" s="139">
        <f>SUM(J88:J89)</f>
        <v>0</v>
      </c>
      <c r="K87" s="241">
        <f>IFERROR(J87/H87,"")</f>
        <v>0</v>
      </c>
      <c r="L87" s="87">
        <f>SUM(L88:L89)</f>
        <v>0</v>
      </c>
      <c r="M87" s="88">
        <f>SUM(M88:M89)</f>
        <v>0</v>
      </c>
      <c r="N87" s="89"/>
      <c r="O87" s="233">
        <f>SUM(O88:O89)</f>
        <v>0</v>
      </c>
      <c r="P87" s="234">
        <f t="shared" si="43"/>
        <v>0</v>
      </c>
      <c r="Q87" s="96">
        <f>SUM(Q88:Q89)</f>
        <v>0</v>
      </c>
      <c r="R87" s="242">
        <f>SUM(R88:R89)</f>
        <v>0</v>
      </c>
      <c r="S87" s="89"/>
      <c r="T87" s="236">
        <f>SUM(T88:T89)</f>
        <v>6.5229399999999993</v>
      </c>
      <c r="U87" s="89"/>
      <c r="V87" s="139">
        <f>SUM(V88:V89)</f>
        <v>6.5229399999999993</v>
      </c>
      <c r="W87" s="88">
        <f>SUM(W88:W89)</f>
        <v>0</v>
      </c>
      <c r="X87" s="76"/>
      <c r="AD87" s="146">
        <v>0</v>
      </c>
      <c r="AE87" s="147">
        <v>0</v>
      </c>
      <c r="AF87" s="238">
        <v>0</v>
      </c>
      <c r="AG87" s="149">
        <v>0</v>
      </c>
    </row>
    <row r="88" spans="1:33" s="120" customFormat="1" ht="15" customHeight="1" x14ac:dyDescent="0.25">
      <c r="A88" s="104"/>
      <c r="B88" s="105" t="s">
        <v>50</v>
      </c>
      <c r="C88" s="23"/>
      <c r="D88" s="106" t="s">
        <v>166</v>
      </c>
      <c r="E88" s="185">
        <v>5.4896199999999995</v>
      </c>
      <c r="F88" s="108"/>
      <c r="G88" s="108"/>
      <c r="H88" s="109">
        <f t="shared" ref="H88:H89" si="60">SUM(E88:G88)</f>
        <v>5.4896199999999995</v>
      </c>
      <c r="I88" s="110"/>
      <c r="J88" s="111">
        <f t="shared" ref="J88:J89" si="61">H88*K88/100</f>
        <v>0</v>
      </c>
      <c r="K88" s="112">
        <f>'BETON Qte'!K88</f>
        <v>0</v>
      </c>
      <c r="L88" s="108">
        <f t="shared" ref="L88:L89" si="62">Q88+AF88</f>
        <v>0</v>
      </c>
      <c r="M88" s="109">
        <f t="shared" ref="M88:M89" si="63">J88-L88</f>
        <v>0</v>
      </c>
      <c r="N88" s="110"/>
      <c r="O88" s="113">
        <f t="shared" ref="O88:O89" si="64">J88-AD88</f>
        <v>0</v>
      </c>
      <c r="P88" s="114">
        <f t="shared" si="43"/>
        <v>0</v>
      </c>
      <c r="Q88" s="115"/>
      <c r="R88" s="116">
        <f t="shared" ref="R88:R89" si="65">O88-Q88</f>
        <v>0</v>
      </c>
      <c r="S88" s="110"/>
      <c r="T88" s="117">
        <v>5.4896199999999995</v>
      </c>
      <c r="U88" s="118"/>
      <c r="V88" s="111">
        <f t="shared" ref="V88:V89" si="66">L88+T88</f>
        <v>5.4896199999999995</v>
      </c>
      <c r="W88" s="109">
        <f t="shared" ref="W88:W89" si="67">H88-V88</f>
        <v>0</v>
      </c>
      <c r="X88" s="119"/>
      <c r="AD88" s="121">
        <v>0</v>
      </c>
      <c r="AE88" s="122">
        <v>0</v>
      </c>
      <c r="AF88" s="123">
        <v>0</v>
      </c>
      <c r="AG88" s="124">
        <v>0</v>
      </c>
    </row>
    <row r="89" spans="1:33" s="120" customFormat="1" ht="15" customHeight="1" thickBot="1" x14ac:dyDescent="0.3">
      <c r="A89" s="104"/>
      <c r="B89" s="105" t="s">
        <v>51</v>
      </c>
      <c r="C89" s="23"/>
      <c r="D89" s="106" t="s">
        <v>166</v>
      </c>
      <c r="E89" s="185">
        <v>1.03332</v>
      </c>
      <c r="F89" s="108"/>
      <c r="G89" s="108"/>
      <c r="H89" s="109">
        <f t="shared" si="60"/>
        <v>1.03332</v>
      </c>
      <c r="I89" s="110"/>
      <c r="J89" s="127">
        <f t="shared" si="61"/>
        <v>0</v>
      </c>
      <c r="K89" s="128">
        <f>'BETON Qte'!K89</f>
        <v>0</v>
      </c>
      <c r="L89" s="129">
        <f t="shared" si="62"/>
        <v>0</v>
      </c>
      <c r="M89" s="130">
        <f t="shared" si="63"/>
        <v>0</v>
      </c>
      <c r="N89" s="110"/>
      <c r="O89" s="131">
        <f t="shared" si="64"/>
        <v>0</v>
      </c>
      <c r="P89" s="132">
        <f t="shared" si="43"/>
        <v>0</v>
      </c>
      <c r="Q89" s="133"/>
      <c r="R89" s="134">
        <f t="shared" si="65"/>
        <v>0</v>
      </c>
      <c r="S89" s="110"/>
      <c r="T89" s="232">
        <v>1.03332</v>
      </c>
      <c r="U89" s="118"/>
      <c r="V89" s="127">
        <f t="shared" si="66"/>
        <v>1.03332</v>
      </c>
      <c r="W89" s="130">
        <f t="shared" si="67"/>
        <v>0</v>
      </c>
      <c r="X89" s="119"/>
      <c r="AD89" s="135">
        <v>0</v>
      </c>
      <c r="AE89" s="136">
        <v>0</v>
      </c>
      <c r="AF89" s="137">
        <v>0</v>
      </c>
      <c r="AG89" s="138">
        <v>0</v>
      </c>
    </row>
    <row r="90" spans="1:33" s="99" customFormat="1" ht="19.5" customHeight="1" thickBot="1" x14ac:dyDescent="0.3">
      <c r="A90" s="82" t="s">
        <v>84</v>
      </c>
      <c r="B90" s="83" t="s">
        <v>85</v>
      </c>
      <c r="C90" s="84"/>
      <c r="D90" s="85" t="s">
        <v>166</v>
      </c>
      <c r="E90" s="86">
        <f>SUM(E91:E92)</f>
        <v>0</v>
      </c>
      <c r="F90" s="87">
        <f>SUM(F91:F92)</f>
        <v>0</v>
      </c>
      <c r="G90" s="87">
        <f>SUM(G91:G92)</f>
        <v>0</v>
      </c>
      <c r="H90" s="88">
        <f>SUM(H91:H92)</f>
        <v>0</v>
      </c>
      <c r="I90" s="89"/>
      <c r="J90" s="139">
        <f>SUM(J91:J92)</f>
        <v>0</v>
      </c>
      <c r="K90" s="241" t="str">
        <f>IFERROR(J90/H90,"")</f>
        <v/>
      </c>
      <c r="L90" s="87">
        <f>SUM(L91:L92)</f>
        <v>0</v>
      </c>
      <c r="M90" s="88">
        <f>SUM(M91:M92)</f>
        <v>0</v>
      </c>
      <c r="N90" s="89"/>
      <c r="O90" s="233">
        <f>SUM(O91:O92)</f>
        <v>0</v>
      </c>
      <c r="P90" s="234" t="str">
        <f t="shared" si="43"/>
        <v/>
      </c>
      <c r="Q90" s="96">
        <f>SUM(Q91:Q92)</f>
        <v>0</v>
      </c>
      <c r="R90" s="242">
        <f>SUM(R91:R92)</f>
        <v>0</v>
      </c>
      <c r="S90" s="89"/>
      <c r="T90" s="236">
        <f>SUM(T91:T92)</f>
        <v>0</v>
      </c>
      <c r="U90" s="89"/>
      <c r="V90" s="139">
        <f>SUM(V91:V92)</f>
        <v>0</v>
      </c>
      <c r="W90" s="88">
        <f>SUM(W91:W92)</f>
        <v>0</v>
      </c>
      <c r="X90" s="76"/>
      <c r="AD90" s="146">
        <v>0</v>
      </c>
      <c r="AE90" s="147" t="s">
        <v>163</v>
      </c>
      <c r="AF90" s="148">
        <v>0</v>
      </c>
      <c r="AG90" s="149">
        <v>0</v>
      </c>
    </row>
    <row r="91" spans="1:33" s="120" customFormat="1" ht="15" customHeight="1" x14ac:dyDescent="0.25">
      <c r="A91" s="104"/>
      <c r="B91" s="105" t="s">
        <v>54</v>
      </c>
      <c r="C91" s="23"/>
      <c r="D91" s="106" t="s">
        <v>166</v>
      </c>
      <c r="E91" s="107">
        <v>0</v>
      </c>
      <c r="F91" s="108"/>
      <c r="G91" s="108"/>
      <c r="H91" s="109">
        <f>SUM(E91:G91)</f>
        <v>0</v>
      </c>
      <c r="I91" s="110"/>
      <c r="J91" s="111">
        <f>H91*K91/100</f>
        <v>0</v>
      </c>
      <c r="K91" s="112">
        <f>'BETON Qte'!K91</f>
        <v>0</v>
      </c>
      <c r="L91" s="108">
        <f>Q91+AF91</f>
        <v>0</v>
      </c>
      <c r="M91" s="109">
        <f>J91-L91</f>
        <v>0</v>
      </c>
      <c r="N91" s="110"/>
      <c r="O91" s="113">
        <f>J91-AD91</f>
        <v>0</v>
      </c>
      <c r="P91" s="114" t="str">
        <f t="shared" si="43"/>
        <v/>
      </c>
      <c r="Q91" s="115"/>
      <c r="R91" s="116">
        <f>O91-Q91</f>
        <v>0</v>
      </c>
      <c r="S91" s="110"/>
      <c r="T91" s="117">
        <v>0</v>
      </c>
      <c r="U91" s="118"/>
      <c r="V91" s="111">
        <f t="shared" ref="V91:V92" si="68">L91+T91</f>
        <v>0</v>
      </c>
      <c r="W91" s="109">
        <f t="shared" ref="W91:W92" si="69">H91-V91</f>
        <v>0</v>
      </c>
      <c r="X91" s="119"/>
      <c r="AD91" s="121">
        <v>0</v>
      </c>
      <c r="AE91" s="122">
        <v>0</v>
      </c>
      <c r="AF91" s="123">
        <v>0</v>
      </c>
      <c r="AG91" s="124">
        <v>0</v>
      </c>
    </row>
    <row r="92" spans="1:33" s="120" customFormat="1" ht="15" customHeight="1" thickBot="1" x14ac:dyDescent="0.3">
      <c r="A92" s="104"/>
      <c r="B92" s="105" t="s">
        <v>55</v>
      </c>
      <c r="C92" s="23"/>
      <c r="D92" s="106" t="s">
        <v>166</v>
      </c>
      <c r="E92" s="107">
        <v>0</v>
      </c>
      <c r="F92" s="108"/>
      <c r="G92" s="108"/>
      <c r="H92" s="109">
        <f>SUM(E92:G92)</f>
        <v>0</v>
      </c>
      <c r="I92" s="110"/>
      <c r="J92" s="127">
        <f>H92*K92/100</f>
        <v>0</v>
      </c>
      <c r="K92" s="128">
        <f>'BETON Qte'!K92</f>
        <v>0</v>
      </c>
      <c r="L92" s="129">
        <f>Q92+AF92</f>
        <v>0</v>
      </c>
      <c r="M92" s="130">
        <f>J92-L92</f>
        <v>0</v>
      </c>
      <c r="N92" s="110"/>
      <c r="O92" s="131">
        <f>J92-AD92</f>
        <v>0</v>
      </c>
      <c r="P92" s="132" t="str">
        <f t="shared" si="43"/>
        <v/>
      </c>
      <c r="Q92" s="133"/>
      <c r="R92" s="134">
        <f>O92-Q92</f>
        <v>0</v>
      </c>
      <c r="S92" s="110"/>
      <c r="T92" s="232">
        <v>0</v>
      </c>
      <c r="U92" s="118"/>
      <c r="V92" s="127">
        <f t="shared" si="68"/>
        <v>0</v>
      </c>
      <c r="W92" s="130">
        <f t="shared" si="69"/>
        <v>0</v>
      </c>
      <c r="X92" s="119"/>
      <c r="AD92" s="135">
        <v>0</v>
      </c>
      <c r="AE92" s="136">
        <v>0</v>
      </c>
      <c r="AF92" s="137">
        <v>0</v>
      </c>
      <c r="AG92" s="138">
        <v>0</v>
      </c>
    </row>
    <row r="93" spans="1:33" s="99" customFormat="1" ht="19.5" customHeight="1" thickBot="1" x14ac:dyDescent="0.3">
      <c r="A93" s="82" t="s">
        <v>86</v>
      </c>
      <c r="B93" s="83" t="s">
        <v>87</v>
      </c>
      <c r="C93" s="84"/>
      <c r="D93" s="85" t="s">
        <v>166</v>
      </c>
      <c r="E93" s="86">
        <f>SUM(E94:E108)</f>
        <v>13.049999999999999</v>
      </c>
      <c r="F93" s="87">
        <f>SUM(F94:F108)</f>
        <v>0</v>
      </c>
      <c r="G93" s="87">
        <f>SUM(G94:G108)</f>
        <v>0</v>
      </c>
      <c r="H93" s="88">
        <f>SUM(H94:H108)</f>
        <v>13.049999999999999</v>
      </c>
      <c r="I93" s="89"/>
      <c r="J93" s="139">
        <f>SUM(J94:J108)</f>
        <v>0</v>
      </c>
      <c r="K93" s="241">
        <f>IFERROR(J93/H93,"")</f>
        <v>0</v>
      </c>
      <c r="L93" s="87">
        <f>SUM(L94:L108)</f>
        <v>0</v>
      </c>
      <c r="M93" s="88">
        <f>SUM(M94:M108)</f>
        <v>0</v>
      </c>
      <c r="N93" s="89"/>
      <c r="O93" s="233">
        <f>SUM(O94:O108)</f>
        <v>0</v>
      </c>
      <c r="P93" s="234">
        <f t="shared" si="43"/>
        <v>0</v>
      </c>
      <c r="Q93" s="96">
        <f>SUM(Q94:Q108)</f>
        <v>0</v>
      </c>
      <c r="R93" s="242">
        <f>SUM(R94:R108)</f>
        <v>0</v>
      </c>
      <c r="S93" s="89"/>
      <c r="T93" s="236">
        <f>SUM(T94:T108)</f>
        <v>13.049999999999999</v>
      </c>
      <c r="U93" s="89"/>
      <c r="V93" s="139">
        <f>SUM(V94:V108)</f>
        <v>13.049999999999999</v>
      </c>
      <c r="W93" s="88">
        <f>SUM(W94:W108)</f>
        <v>0</v>
      </c>
      <c r="X93" s="76"/>
      <c r="AD93" s="146">
        <v>0</v>
      </c>
      <c r="AE93" s="147">
        <v>0</v>
      </c>
      <c r="AF93" s="148">
        <v>0</v>
      </c>
      <c r="AG93" s="149">
        <v>0</v>
      </c>
    </row>
    <row r="94" spans="1:33" s="120" customFormat="1" ht="15" customHeight="1" x14ac:dyDescent="0.25">
      <c r="A94" s="104"/>
      <c r="B94" s="105" t="s">
        <v>58</v>
      </c>
      <c r="C94" s="23"/>
      <c r="D94" s="106" t="s">
        <v>166</v>
      </c>
      <c r="E94" s="185">
        <v>1.0229999999999999</v>
      </c>
      <c r="F94" s="108"/>
      <c r="G94" s="108"/>
      <c r="H94" s="109">
        <f t="shared" ref="H94:H108" si="70">SUM(E94:G94)</f>
        <v>1.0229999999999999</v>
      </c>
      <c r="I94" s="110"/>
      <c r="J94" s="111">
        <f t="shared" ref="J94:J108" si="71">H94*K94/100</f>
        <v>0</v>
      </c>
      <c r="K94" s="112">
        <f>'BETON Qte'!K94</f>
        <v>0</v>
      </c>
      <c r="L94" s="108">
        <f t="shared" ref="L94:L108" si="72">Q94+AF94</f>
        <v>0</v>
      </c>
      <c r="M94" s="109">
        <f t="shared" ref="M94:M108" si="73">J94-L94</f>
        <v>0</v>
      </c>
      <c r="N94" s="110"/>
      <c r="O94" s="113">
        <f t="shared" ref="O94:O108" si="74">J94-AD94</f>
        <v>0</v>
      </c>
      <c r="P94" s="114">
        <f t="shared" si="43"/>
        <v>0</v>
      </c>
      <c r="Q94" s="115"/>
      <c r="R94" s="116">
        <f t="shared" ref="R94:R108" si="75">O94-Q94</f>
        <v>0</v>
      </c>
      <c r="S94" s="110"/>
      <c r="T94" s="117">
        <v>1.0229999999999999</v>
      </c>
      <c r="U94" s="118"/>
      <c r="V94" s="111">
        <f t="shared" ref="V94:V108" si="76">L94+T94</f>
        <v>1.0229999999999999</v>
      </c>
      <c r="W94" s="109">
        <f t="shared" ref="W94:W108" si="77">H94-V94</f>
        <v>0</v>
      </c>
      <c r="X94" s="119"/>
      <c r="AD94" s="121">
        <v>0</v>
      </c>
      <c r="AE94" s="122">
        <v>0</v>
      </c>
      <c r="AF94" s="123">
        <v>0</v>
      </c>
      <c r="AG94" s="124">
        <v>0</v>
      </c>
    </row>
    <row r="95" spans="1:33" s="120" customFormat="1" ht="15" customHeight="1" x14ac:dyDescent="0.25">
      <c r="A95" s="104"/>
      <c r="B95" s="105" t="s">
        <v>59</v>
      </c>
      <c r="C95" s="23"/>
      <c r="D95" s="106" t="s">
        <v>166</v>
      </c>
      <c r="E95" s="185">
        <v>0</v>
      </c>
      <c r="F95" s="108"/>
      <c r="G95" s="108"/>
      <c r="H95" s="109">
        <f t="shared" si="70"/>
        <v>0</v>
      </c>
      <c r="I95" s="110"/>
      <c r="J95" s="111">
        <f t="shared" si="71"/>
        <v>0</v>
      </c>
      <c r="K95" s="112">
        <f>'BETON Qte'!K95</f>
        <v>0</v>
      </c>
      <c r="L95" s="108">
        <f t="shared" si="72"/>
        <v>0</v>
      </c>
      <c r="M95" s="109">
        <f t="shared" si="73"/>
        <v>0</v>
      </c>
      <c r="N95" s="110"/>
      <c r="O95" s="113">
        <f t="shared" si="74"/>
        <v>0</v>
      </c>
      <c r="P95" s="114" t="str">
        <f t="shared" si="43"/>
        <v/>
      </c>
      <c r="Q95" s="115"/>
      <c r="R95" s="116">
        <f t="shared" si="75"/>
        <v>0</v>
      </c>
      <c r="S95" s="110"/>
      <c r="T95" s="117">
        <v>0</v>
      </c>
      <c r="U95" s="118"/>
      <c r="V95" s="111">
        <f t="shared" si="76"/>
        <v>0</v>
      </c>
      <c r="W95" s="109">
        <f t="shared" si="77"/>
        <v>0</v>
      </c>
      <c r="X95" s="119"/>
      <c r="AD95" s="121">
        <v>0</v>
      </c>
      <c r="AE95" s="122">
        <v>0</v>
      </c>
      <c r="AF95" s="123">
        <v>0</v>
      </c>
      <c r="AG95" s="124">
        <v>0</v>
      </c>
    </row>
    <row r="96" spans="1:33" s="120" customFormat="1" ht="15" customHeight="1" x14ac:dyDescent="0.25">
      <c r="A96" s="104"/>
      <c r="B96" s="105" t="s">
        <v>60</v>
      </c>
      <c r="C96" s="23"/>
      <c r="D96" s="106" t="s">
        <v>166</v>
      </c>
      <c r="E96" s="185">
        <v>0</v>
      </c>
      <c r="F96" s="108"/>
      <c r="G96" s="108"/>
      <c r="H96" s="109">
        <f t="shared" si="70"/>
        <v>0</v>
      </c>
      <c r="I96" s="110"/>
      <c r="J96" s="111">
        <f t="shared" si="71"/>
        <v>0</v>
      </c>
      <c r="K96" s="112">
        <f>'BETON Qte'!K96</f>
        <v>0</v>
      </c>
      <c r="L96" s="108">
        <f t="shared" si="72"/>
        <v>0</v>
      </c>
      <c r="M96" s="109">
        <f t="shared" si="73"/>
        <v>0</v>
      </c>
      <c r="N96" s="110"/>
      <c r="O96" s="113">
        <f t="shared" si="74"/>
        <v>0</v>
      </c>
      <c r="P96" s="114" t="str">
        <f t="shared" si="43"/>
        <v/>
      </c>
      <c r="Q96" s="115"/>
      <c r="R96" s="116">
        <f t="shared" si="75"/>
        <v>0</v>
      </c>
      <c r="S96" s="110"/>
      <c r="T96" s="117">
        <v>0</v>
      </c>
      <c r="U96" s="118"/>
      <c r="V96" s="111">
        <f t="shared" si="76"/>
        <v>0</v>
      </c>
      <c r="W96" s="109">
        <f t="shared" si="77"/>
        <v>0</v>
      </c>
      <c r="X96" s="119"/>
      <c r="AD96" s="121">
        <v>0</v>
      </c>
      <c r="AE96" s="122">
        <v>0</v>
      </c>
      <c r="AF96" s="123">
        <v>0</v>
      </c>
      <c r="AG96" s="124">
        <v>0</v>
      </c>
    </row>
    <row r="97" spans="1:33" s="120" customFormat="1" ht="15" customHeight="1" x14ac:dyDescent="0.25">
      <c r="A97" s="104"/>
      <c r="B97" s="105" t="s">
        <v>61</v>
      </c>
      <c r="C97" s="23"/>
      <c r="D97" s="106" t="s">
        <v>166</v>
      </c>
      <c r="E97" s="185">
        <v>0</v>
      </c>
      <c r="F97" s="108"/>
      <c r="G97" s="108"/>
      <c r="H97" s="109">
        <f t="shared" si="70"/>
        <v>0</v>
      </c>
      <c r="I97" s="110"/>
      <c r="J97" s="111">
        <f t="shared" si="71"/>
        <v>0</v>
      </c>
      <c r="K97" s="112">
        <f>'BETON Qte'!K97</f>
        <v>0</v>
      </c>
      <c r="L97" s="108">
        <f t="shared" si="72"/>
        <v>0</v>
      </c>
      <c r="M97" s="109">
        <f t="shared" si="73"/>
        <v>0</v>
      </c>
      <c r="N97" s="110"/>
      <c r="O97" s="113">
        <f t="shared" si="74"/>
        <v>0</v>
      </c>
      <c r="P97" s="114" t="str">
        <f t="shared" si="43"/>
        <v/>
      </c>
      <c r="Q97" s="115"/>
      <c r="R97" s="116">
        <f t="shared" si="75"/>
        <v>0</v>
      </c>
      <c r="S97" s="110"/>
      <c r="T97" s="117">
        <v>0</v>
      </c>
      <c r="U97" s="118"/>
      <c r="V97" s="111">
        <f t="shared" si="76"/>
        <v>0</v>
      </c>
      <c r="W97" s="109">
        <f t="shared" si="77"/>
        <v>0</v>
      </c>
      <c r="X97" s="119"/>
      <c r="AD97" s="121">
        <v>0</v>
      </c>
      <c r="AE97" s="122">
        <v>0</v>
      </c>
      <c r="AF97" s="123">
        <v>0</v>
      </c>
      <c r="AG97" s="124">
        <v>0</v>
      </c>
    </row>
    <row r="98" spans="1:33" s="120" customFormat="1" ht="15" customHeight="1" x14ac:dyDescent="0.25">
      <c r="A98" s="104"/>
      <c r="B98" s="105" t="s">
        <v>62</v>
      </c>
      <c r="C98" s="23"/>
      <c r="D98" s="106" t="s">
        <v>166</v>
      </c>
      <c r="E98" s="185">
        <v>0</v>
      </c>
      <c r="F98" s="108"/>
      <c r="G98" s="108"/>
      <c r="H98" s="109">
        <f t="shared" si="70"/>
        <v>0</v>
      </c>
      <c r="I98" s="110"/>
      <c r="J98" s="111">
        <f t="shared" si="71"/>
        <v>0</v>
      </c>
      <c r="K98" s="112">
        <f>'BETON Qte'!K98</f>
        <v>0</v>
      </c>
      <c r="L98" s="108">
        <f t="shared" si="72"/>
        <v>0</v>
      </c>
      <c r="M98" s="109">
        <f t="shared" si="73"/>
        <v>0</v>
      </c>
      <c r="N98" s="110"/>
      <c r="O98" s="113">
        <f t="shared" si="74"/>
        <v>0</v>
      </c>
      <c r="P98" s="114" t="str">
        <f t="shared" si="43"/>
        <v/>
      </c>
      <c r="Q98" s="115"/>
      <c r="R98" s="116">
        <f t="shared" si="75"/>
        <v>0</v>
      </c>
      <c r="S98" s="110"/>
      <c r="T98" s="117">
        <v>0</v>
      </c>
      <c r="U98" s="118"/>
      <c r="V98" s="111">
        <f t="shared" si="76"/>
        <v>0</v>
      </c>
      <c r="W98" s="109">
        <f t="shared" si="77"/>
        <v>0</v>
      </c>
      <c r="X98" s="119"/>
      <c r="AD98" s="121">
        <v>0</v>
      </c>
      <c r="AE98" s="122">
        <v>0</v>
      </c>
      <c r="AF98" s="123">
        <v>0</v>
      </c>
      <c r="AG98" s="124">
        <v>0</v>
      </c>
    </row>
    <row r="99" spans="1:33" s="120" customFormat="1" ht="15" customHeight="1" x14ac:dyDescent="0.25">
      <c r="A99" s="104"/>
      <c r="B99" s="105" t="s">
        <v>63</v>
      </c>
      <c r="C99" s="23"/>
      <c r="D99" s="106" t="s">
        <v>166</v>
      </c>
      <c r="E99" s="185">
        <v>0.16</v>
      </c>
      <c r="F99" s="108"/>
      <c r="G99" s="108"/>
      <c r="H99" s="109">
        <f t="shared" si="70"/>
        <v>0.16</v>
      </c>
      <c r="I99" s="110"/>
      <c r="J99" s="111">
        <f t="shared" si="71"/>
        <v>0</v>
      </c>
      <c r="K99" s="112">
        <f>'BETON Qte'!K99</f>
        <v>0</v>
      </c>
      <c r="L99" s="108">
        <f t="shared" si="72"/>
        <v>0</v>
      </c>
      <c r="M99" s="109">
        <f t="shared" si="73"/>
        <v>0</v>
      </c>
      <c r="N99" s="110"/>
      <c r="O99" s="113">
        <f t="shared" si="74"/>
        <v>0</v>
      </c>
      <c r="P99" s="114">
        <f t="shared" si="43"/>
        <v>0</v>
      </c>
      <c r="Q99" s="115"/>
      <c r="R99" s="116">
        <f t="shared" si="75"/>
        <v>0</v>
      </c>
      <c r="S99" s="110"/>
      <c r="T99" s="117">
        <v>0.16</v>
      </c>
      <c r="U99" s="118"/>
      <c r="V99" s="111">
        <f t="shared" si="76"/>
        <v>0.16</v>
      </c>
      <c r="W99" s="109">
        <f t="shared" si="77"/>
        <v>0</v>
      </c>
      <c r="X99" s="119"/>
      <c r="AD99" s="121">
        <v>0</v>
      </c>
      <c r="AE99" s="122">
        <v>0</v>
      </c>
      <c r="AF99" s="123">
        <v>0</v>
      </c>
      <c r="AG99" s="124">
        <v>0</v>
      </c>
    </row>
    <row r="100" spans="1:33" s="120" customFormat="1" ht="15" customHeight="1" x14ac:dyDescent="0.25">
      <c r="A100" s="104"/>
      <c r="B100" s="105" t="s">
        <v>64</v>
      </c>
      <c r="C100" s="23"/>
      <c r="D100" s="106" t="s">
        <v>166</v>
      </c>
      <c r="E100" s="185">
        <v>3.92</v>
      </c>
      <c r="F100" s="108"/>
      <c r="G100" s="108"/>
      <c r="H100" s="109">
        <f t="shared" si="70"/>
        <v>3.92</v>
      </c>
      <c r="I100" s="110"/>
      <c r="J100" s="111">
        <f t="shared" si="71"/>
        <v>0</v>
      </c>
      <c r="K100" s="112">
        <f>'BETON Qte'!K100</f>
        <v>0</v>
      </c>
      <c r="L100" s="108">
        <f t="shared" si="72"/>
        <v>0</v>
      </c>
      <c r="M100" s="109">
        <f t="shared" si="73"/>
        <v>0</v>
      </c>
      <c r="N100" s="110"/>
      <c r="O100" s="113">
        <f t="shared" si="74"/>
        <v>0</v>
      </c>
      <c r="P100" s="114">
        <f t="shared" si="43"/>
        <v>0</v>
      </c>
      <c r="Q100" s="115"/>
      <c r="R100" s="116">
        <f t="shared" si="75"/>
        <v>0</v>
      </c>
      <c r="S100" s="110"/>
      <c r="T100" s="117">
        <v>3.92</v>
      </c>
      <c r="U100" s="118"/>
      <c r="V100" s="111">
        <f t="shared" si="76"/>
        <v>3.92</v>
      </c>
      <c r="W100" s="109">
        <f t="shared" si="77"/>
        <v>0</v>
      </c>
      <c r="X100" s="119"/>
      <c r="AD100" s="121">
        <v>0</v>
      </c>
      <c r="AE100" s="122">
        <v>0</v>
      </c>
      <c r="AF100" s="123">
        <v>0</v>
      </c>
      <c r="AG100" s="124">
        <v>0</v>
      </c>
    </row>
    <row r="101" spans="1:33" s="120" customFormat="1" ht="15" customHeight="1" x14ac:dyDescent="0.25">
      <c r="A101" s="104"/>
      <c r="B101" s="105" t="s">
        <v>65</v>
      </c>
      <c r="C101" s="23"/>
      <c r="D101" s="106" t="s">
        <v>166</v>
      </c>
      <c r="E101" s="185">
        <v>0.78</v>
      </c>
      <c r="F101" s="108"/>
      <c r="G101" s="108"/>
      <c r="H101" s="109">
        <f t="shared" si="70"/>
        <v>0.78</v>
      </c>
      <c r="I101" s="110"/>
      <c r="J101" s="111">
        <f t="shared" si="71"/>
        <v>0</v>
      </c>
      <c r="K101" s="112">
        <f>'BETON Qte'!K101</f>
        <v>0</v>
      </c>
      <c r="L101" s="108">
        <f t="shared" si="72"/>
        <v>0</v>
      </c>
      <c r="M101" s="109">
        <f t="shared" si="73"/>
        <v>0</v>
      </c>
      <c r="N101" s="110"/>
      <c r="O101" s="113">
        <f t="shared" si="74"/>
        <v>0</v>
      </c>
      <c r="P101" s="114">
        <f t="shared" si="43"/>
        <v>0</v>
      </c>
      <c r="Q101" s="115"/>
      <c r="R101" s="116">
        <f t="shared" si="75"/>
        <v>0</v>
      </c>
      <c r="S101" s="110"/>
      <c r="T101" s="117">
        <v>0.78</v>
      </c>
      <c r="U101" s="118"/>
      <c r="V101" s="111">
        <f t="shared" si="76"/>
        <v>0.78</v>
      </c>
      <c r="W101" s="109">
        <f t="shared" si="77"/>
        <v>0</v>
      </c>
      <c r="X101" s="119"/>
      <c r="AD101" s="121">
        <v>0</v>
      </c>
      <c r="AE101" s="122">
        <v>0</v>
      </c>
      <c r="AF101" s="123">
        <v>0</v>
      </c>
      <c r="AG101" s="124">
        <v>0</v>
      </c>
    </row>
    <row r="102" spans="1:33" s="120" customFormat="1" ht="15" customHeight="1" x14ac:dyDescent="0.25">
      <c r="A102" s="104"/>
      <c r="B102" s="105" t="s">
        <v>66</v>
      </c>
      <c r="C102" s="23"/>
      <c r="D102" s="106" t="s">
        <v>166</v>
      </c>
      <c r="E102" s="185">
        <v>0</v>
      </c>
      <c r="F102" s="108"/>
      <c r="G102" s="108"/>
      <c r="H102" s="109">
        <f t="shared" si="70"/>
        <v>0</v>
      </c>
      <c r="I102" s="110"/>
      <c r="J102" s="111">
        <f t="shared" si="71"/>
        <v>0</v>
      </c>
      <c r="K102" s="112">
        <f>'BETON Qte'!K102</f>
        <v>0</v>
      </c>
      <c r="L102" s="108">
        <f t="shared" si="72"/>
        <v>0</v>
      </c>
      <c r="M102" s="109">
        <f t="shared" si="73"/>
        <v>0</v>
      </c>
      <c r="N102" s="110"/>
      <c r="O102" s="113">
        <f t="shared" si="74"/>
        <v>0</v>
      </c>
      <c r="P102" s="114" t="str">
        <f t="shared" si="43"/>
        <v/>
      </c>
      <c r="Q102" s="115"/>
      <c r="R102" s="116">
        <f t="shared" si="75"/>
        <v>0</v>
      </c>
      <c r="S102" s="110"/>
      <c r="T102" s="117">
        <v>0</v>
      </c>
      <c r="U102" s="118"/>
      <c r="V102" s="111">
        <f t="shared" si="76"/>
        <v>0</v>
      </c>
      <c r="W102" s="109">
        <f t="shared" si="77"/>
        <v>0</v>
      </c>
      <c r="X102" s="119"/>
      <c r="AD102" s="121">
        <v>0</v>
      </c>
      <c r="AE102" s="122">
        <v>0</v>
      </c>
      <c r="AF102" s="123">
        <v>0</v>
      </c>
      <c r="AG102" s="124">
        <v>0</v>
      </c>
    </row>
    <row r="103" spans="1:33" s="120" customFormat="1" ht="15" customHeight="1" x14ac:dyDescent="0.25">
      <c r="A103" s="104"/>
      <c r="B103" s="105" t="s">
        <v>67</v>
      </c>
      <c r="C103" s="23"/>
      <c r="D103" s="106" t="s">
        <v>166</v>
      </c>
      <c r="E103" s="185">
        <v>0</v>
      </c>
      <c r="F103" s="108"/>
      <c r="G103" s="108"/>
      <c r="H103" s="109">
        <f t="shared" si="70"/>
        <v>0</v>
      </c>
      <c r="I103" s="110"/>
      <c r="J103" s="111">
        <f t="shared" si="71"/>
        <v>0</v>
      </c>
      <c r="K103" s="112">
        <f>'BETON Qte'!K103</f>
        <v>0</v>
      </c>
      <c r="L103" s="108">
        <f t="shared" si="72"/>
        <v>0</v>
      </c>
      <c r="M103" s="109">
        <f t="shared" si="73"/>
        <v>0</v>
      </c>
      <c r="N103" s="110"/>
      <c r="O103" s="113">
        <f t="shared" si="74"/>
        <v>0</v>
      </c>
      <c r="P103" s="114" t="str">
        <f t="shared" si="43"/>
        <v/>
      </c>
      <c r="Q103" s="115"/>
      <c r="R103" s="116">
        <f t="shared" si="75"/>
        <v>0</v>
      </c>
      <c r="S103" s="110"/>
      <c r="T103" s="117">
        <v>0</v>
      </c>
      <c r="U103" s="118"/>
      <c r="V103" s="111">
        <f t="shared" si="76"/>
        <v>0</v>
      </c>
      <c r="W103" s="109">
        <f t="shared" si="77"/>
        <v>0</v>
      </c>
      <c r="X103" s="119"/>
      <c r="AD103" s="121">
        <v>0</v>
      </c>
      <c r="AE103" s="122">
        <v>0</v>
      </c>
      <c r="AF103" s="123">
        <v>0</v>
      </c>
      <c r="AG103" s="124">
        <v>0</v>
      </c>
    </row>
    <row r="104" spans="1:33" s="120" customFormat="1" ht="15" customHeight="1" x14ac:dyDescent="0.25">
      <c r="A104" s="104"/>
      <c r="B104" s="105" t="s">
        <v>68</v>
      </c>
      <c r="C104" s="23"/>
      <c r="D104" s="106" t="s">
        <v>166</v>
      </c>
      <c r="E104" s="185">
        <v>4.1219999999999999</v>
      </c>
      <c r="F104" s="108"/>
      <c r="G104" s="108"/>
      <c r="H104" s="109">
        <f t="shared" si="70"/>
        <v>4.1219999999999999</v>
      </c>
      <c r="I104" s="110"/>
      <c r="J104" s="111">
        <f t="shared" si="71"/>
        <v>0</v>
      </c>
      <c r="K104" s="112">
        <f>'BETON Qte'!K104</f>
        <v>0</v>
      </c>
      <c r="L104" s="108">
        <f t="shared" si="72"/>
        <v>0</v>
      </c>
      <c r="M104" s="109">
        <f t="shared" si="73"/>
        <v>0</v>
      </c>
      <c r="N104" s="110"/>
      <c r="O104" s="113">
        <f t="shared" si="74"/>
        <v>0</v>
      </c>
      <c r="P104" s="114">
        <f t="shared" si="43"/>
        <v>0</v>
      </c>
      <c r="Q104" s="115"/>
      <c r="R104" s="116">
        <f t="shared" si="75"/>
        <v>0</v>
      </c>
      <c r="S104" s="110"/>
      <c r="T104" s="117">
        <v>4.1219999999999999</v>
      </c>
      <c r="U104" s="118"/>
      <c r="V104" s="111">
        <f t="shared" si="76"/>
        <v>4.1219999999999999</v>
      </c>
      <c r="W104" s="109">
        <f t="shared" si="77"/>
        <v>0</v>
      </c>
      <c r="X104" s="119"/>
      <c r="AD104" s="121">
        <v>0</v>
      </c>
      <c r="AE104" s="122">
        <v>0</v>
      </c>
      <c r="AF104" s="123">
        <v>0</v>
      </c>
      <c r="AG104" s="124">
        <v>0</v>
      </c>
    </row>
    <row r="105" spans="1:33" s="120" customFormat="1" ht="15" customHeight="1" x14ac:dyDescent="0.25">
      <c r="A105" s="104"/>
      <c r="B105" s="105" t="s">
        <v>69</v>
      </c>
      <c r="C105" s="23"/>
      <c r="D105" s="106" t="s">
        <v>166</v>
      </c>
      <c r="E105" s="185">
        <v>0</v>
      </c>
      <c r="F105" s="108"/>
      <c r="G105" s="108"/>
      <c r="H105" s="109">
        <f t="shared" si="70"/>
        <v>0</v>
      </c>
      <c r="I105" s="110"/>
      <c r="J105" s="111">
        <f t="shared" si="71"/>
        <v>0</v>
      </c>
      <c r="K105" s="112">
        <f>'BETON Qte'!K105</f>
        <v>0</v>
      </c>
      <c r="L105" s="108">
        <f t="shared" si="72"/>
        <v>0</v>
      </c>
      <c r="M105" s="109">
        <f t="shared" si="73"/>
        <v>0</v>
      </c>
      <c r="N105" s="110"/>
      <c r="O105" s="113">
        <f t="shared" si="74"/>
        <v>0</v>
      </c>
      <c r="P105" s="114" t="str">
        <f t="shared" si="43"/>
        <v/>
      </c>
      <c r="Q105" s="115"/>
      <c r="R105" s="116">
        <f t="shared" si="75"/>
        <v>0</v>
      </c>
      <c r="S105" s="110"/>
      <c r="T105" s="117">
        <v>0</v>
      </c>
      <c r="U105" s="118"/>
      <c r="V105" s="111">
        <f t="shared" si="76"/>
        <v>0</v>
      </c>
      <c r="W105" s="109">
        <f t="shared" si="77"/>
        <v>0</v>
      </c>
      <c r="X105" s="119"/>
      <c r="AD105" s="121">
        <v>0</v>
      </c>
      <c r="AE105" s="122">
        <v>0</v>
      </c>
      <c r="AF105" s="123">
        <v>0</v>
      </c>
      <c r="AG105" s="124">
        <v>0</v>
      </c>
    </row>
    <row r="106" spans="1:33" s="120" customFormat="1" ht="15" customHeight="1" x14ac:dyDescent="0.25">
      <c r="A106" s="104"/>
      <c r="B106" s="105" t="s">
        <v>70</v>
      </c>
      <c r="C106" s="23"/>
      <c r="D106" s="106" t="s">
        <v>166</v>
      </c>
      <c r="E106" s="185">
        <v>0</v>
      </c>
      <c r="F106" s="108"/>
      <c r="G106" s="108"/>
      <c r="H106" s="109">
        <f t="shared" si="70"/>
        <v>0</v>
      </c>
      <c r="I106" s="110"/>
      <c r="J106" s="111">
        <f t="shared" si="71"/>
        <v>0</v>
      </c>
      <c r="K106" s="112">
        <f>'BETON Qte'!K106</f>
        <v>0</v>
      </c>
      <c r="L106" s="108">
        <f t="shared" si="72"/>
        <v>0</v>
      </c>
      <c r="M106" s="109">
        <f t="shared" si="73"/>
        <v>0</v>
      </c>
      <c r="N106" s="110"/>
      <c r="O106" s="113">
        <f t="shared" si="74"/>
        <v>0</v>
      </c>
      <c r="P106" s="114" t="str">
        <f t="shared" si="43"/>
        <v/>
      </c>
      <c r="Q106" s="115"/>
      <c r="R106" s="116">
        <f t="shared" si="75"/>
        <v>0</v>
      </c>
      <c r="S106" s="110"/>
      <c r="T106" s="117">
        <v>0</v>
      </c>
      <c r="U106" s="118"/>
      <c r="V106" s="111">
        <f t="shared" si="76"/>
        <v>0</v>
      </c>
      <c r="W106" s="109">
        <f t="shared" si="77"/>
        <v>0</v>
      </c>
      <c r="X106" s="119"/>
      <c r="AD106" s="121">
        <v>0</v>
      </c>
      <c r="AE106" s="122">
        <v>0</v>
      </c>
      <c r="AF106" s="123">
        <v>0</v>
      </c>
      <c r="AG106" s="124">
        <v>0</v>
      </c>
    </row>
    <row r="107" spans="1:33" s="120" customFormat="1" ht="15" customHeight="1" x14ac:dyDescent="0.25">
      <c r="A107" s="104"/>
      <c r="B107" s="105" t="s">
        <v>71</v>
      </c>
      <c r="C107" s="23"/>
      <c r="D107" s="106" t="s">
        <v>166</v>
      </c>
      <c r="E107" s="185">
        <v>3.0449999999999999</v>
      </c>
      <c r="F107" s="108"/>
      <c r="G107" s="108"/>
      <c r="H107" s="109">
        <f t="shared" si="70"/>
        <v>3.0449999999999999</v>
      </c>
      <c r="I107" s="110"/>
      <c r="J107" s="111">
        <f t="shared" si="71"/>
        <v>0</v>
      </c>
      <c r="K107" s="112">
        <f>'BETON Qte'!K107</f>
        <v>0</v>
      </c>
      <c r="L107" s="108">
        <f t="shared" si="72"/>
        <v>0</v>
      </c>
      <c r="M107" s="109">
        <f t="shared" si="73"/>
        <v>0</v>
      </c>
      <c r="N107" s="110"/>
      <c r="O107" s="113">
        <f t="shared" si="74"/>
        <v>0</v>
      </c>
      <c r="P107" s="114">
        <f t="shared" si="43"/>
        <v>0</v>
      </c>
      <c r="Q107" s="115"/>
      <c r="R107" s="116">
        <f t="shared" si="75"/>
        <v>0</v>
      </c>
      <c r="S107" s="110"/>
      <c r="T107" s="117">
        <v>3.0449999999999999</v>
      </c>
      <c r="U107" s="118"/>
      <c r="V107" s="111">
        <f t="shared" si="76"/>
        <v>3.0449999999999999</v>
      </c>
      <c r="W107" s="109">
        <f t="shared" si="77"/>
        <v>0</v>
      </c>
      <c r="X107" s="119"/>
      <c r="AD107" s="121">
        <v>0</v>
      </c>
      <c r="AE107" s="122">
        <v>0</v>
      </c>
      <c r="AF107" s="123">
        <v>0</v>
      </c>
      <c r="AG107" s="124">
        <v>0</v>
      </c>
    </row>
    <row r="108" spans="1:33" s="120" customFormat="1" ht="15" customHeight="1" thickBot="1" x14ac:dyDescent="0.3">
      <c r="A108" s="104"/>
      <c r="B108" s="105" t="s">
        <v>72</v>
      </c>
      <c r="C108" s="23"/>
      <c r="D108" s="106" t="s">
        <v>166</v>
      </c>
      <c r="E108" s="185">
        <v>0</v>
      </c>
      <c r="F108" s="108"/>
      <c r="G108" s="108"/>
      <c r="H108" s="109">
        <f t="shared" si="70"/>
        <v>0</v>
      </c>
      <c r="I108" s="110"/>
      <c r="J108" s="127">
        <f t="shared" si="71"/>
        <v>0</v>
      </c>
      <c r="K108" s="128">
        <f>'BETON Qte'!K108</f>
        <v>0</v>
      </c>
      <c r="L108" s="129">
        <f t="shared" si="72"/>
        <v>0</v>
      </c>
      <c r="M108" s="130">
        <f t="shared" si="73"/>
        <v>0</v>
      </c>
      <c r="N108" s="110"/>
      <c r="O108" s="131">
        <f t="shared" si="74"/>
        <v>0</v>
      </c>
      <c r="P108" s="132" t="str">
        <f t="shared" si="43"/>
        <v/>
      </c>
      <c r="Q108" s="133"/>
      <c r="R108" s="134">
        <f t="shared" si="75"/>
        <v>0</v>
      </c>
      <c r="S108" s="110"/>
      <c r="T108" s="232">
        <v>0</v>
      </c>
      <c r="U108" s="118"/>
      <c r="V108" s="127">
        <f t="shared" si="76"/>
        <v>0</v>
      </c>
      <c r="W108" s="130">
        <f t="shared" si="77"/>
        <v>0</v>
      </c>
      <c r="X108" s="119"/>
      <c r="AD108" s="135">
        <v>0</v>
      </c>
      <c r="AE108" s="136">
        <v>0</v>
      </c>
      <c r="AF108" s="137">
        <v>0</v>
      </c>
      <c r="AG108" s="138">
        <v>0</v>
      </c>
    </row>
    <row r="109" spans="1:33" s="99" customFormat="1" ht="19.5" customHeight="1" thickBot="1" x14ac:dyDescent="0.3">
      <c r="A109" s="82" t="s">
        <v>88</v>
      </c>
      <c r="B109" s="83" t="s">
        <v>89</v>
      </c>
      <c r="C109" s="84"/>
      <c r="D109" s="85" t="s">
        <v>166</v>
      </c>
      <c r="E109" s="86">
        <f>SUM(E110:E112)</f>
        <v>41.349693251533736</v>
      </c>
      <c r="F109" s="87">
        <f>SUM(F110:F112)</f>
        <v>0</v>
      </c>
      <c r="G109" s="87">
        <f>SUM(G110:G112)</f>
        <v>0</v>
      </c>
      <c r="H109" s="88">
        <f>SUM(H110:H112)</f>
        <v>41.349693251533736</v>
      </c>
      <c r="I109" s="89"/>
      <c r="J109" s="139">
        <f>SUM(J110:J112)</f>
        <v>0</v>
      </c>
      <c r="K109" s="241">
        <f>IFERROR(J109/H109,"")</f>
        <v>0</v>
      </c>
      <c r="L109" s="87">
        <f>SUM(L110:L112)</f>
        <v>0</v>
      </c>
      <c r="M109" s="88">
        <f>SUM(M110:M112)</f>
        <v>0</v>
      </c>
      <c r="N109" s="89"/>
      <c r="O109" s="233">
        <f>SUM(O110:O112)</f>
        <v>0</v>
      </c>
      <c r="P109" s="234">
        <f t="shared" si="43"/>
        <v>0</v>
      </c>
      <c r="Q109" s="96">
        <f>SUM(Q110:Q112)</f>
        <v>0</v>
      </c>
      <c r="R109" s="242">
        <f>SUM(R110:R112)</f>
        <v>0</v>
      </c>
      <c r="S109" s="89"/>
      <c r="T109" s="236">
        <f>SUM(T110:T112)</f>
        <v>41.349693251533736</v>
      </c>
      <c r="U109" s="89"/>
      <c r="V109" s="139">
        <f>SUM(V110:V112)</f>
        <v>41.349693251533736</v>
      </c>
      <c r="W109" s="88">
        <f>SUM(W110:W112)</f>
        <v>0</v>
      </c>
      <c r="X109" s="76"/>
      <c r="AD109" s="146">
        <v>0</v>
      </c>
      <c r="AE109" s="147">
        <v>0</v>
      </c>
      <c r="AF109" s="238">
        <v>0</v>
      </c>
      <c r="AG109" s="149">
        <v>0</v>
      </c>
    </row>
    <row r="110" spans="1:33" s="120" customFormat="1" ht="15" customHeight="1" x14ac:dyDescent="0.25">
      <c r="A110" s="104"/>
      <c r="B110" s="105" t="s">
        <v>75</v>
      </c>
      <c r="C110" s="23"/>
      <c r="D110" s="106" t="s">
        <v>166</v>
      </c>
      <c r="E110" s="185">
        <v>0</v>
      </c>
      <c r="F110" s="108"/>
      <c r="G110" s="108"/>
      <c r="H110" s="109">
        <f>SUM(E110:G110)</f>
        <v>0</v>
      </c>
      <c r="I110" s="110"/>
      <c r="J110" s="111">
        <f>H110*K110/100</f>
        <v>0</v>
      </c>
      <c r="K110" s="112">
        <f>'BETON Qte'!K110</f>
        <v>0</v>
      </c>
      <c r="L110" s="108">
        <f>Q110+AF110</f>
        <v>0</v>
      </c>
      <c r="M110" s="109">
        <f>J110-L110</f>
        <v>0</v>
      </c>
      <c r="N110" s="110"/>
      <c r="O110" s="113">
        <f>J110-AD110</f>
        <v>0</v>
      </c>
      <c r="P110" s="114" t="str">
        <f t="shared" si="43"/>
        <v/>
      </c>
      <c r="Q110" s="115"/>
      <c r="R110" s="116">
        <f>O110-Q110</f>
        <v>0</v>
      </c>
      <c r="S110" s="110"/>
      <c r="T110" s="117">
        <v>0</v>
      </c>
      <c r="U110" s="118"/>
      <c r="V110" s="111">
        <f t="shared" ref="V110:V112" si="78">L110+T110</f>
        <v>0</v>
      </c>
      <c r="W110" s="109">
        <f t="shared" ref="W110:W112" si="79">H110-V110</f>
        <v>0</v>
      </c>
      <c r="X110" s="119"/>
      <c r="AD110" s="121">
        <v>0</v>
      </c>
      <c r="AE110" s="122">
        <v>0</v>
      </c>
      <c r="AF110" s="123">
        <v>0</v>
      </c>
      <c r="AG110" s="124">
        <v>0</v>
      </c>
    </row>
    <row r="111" spans="1:33" s="120" customFormat="1" ht="15" customHeight="1" x14ac:dyDescent="0.25">
      <c r="A111" s="104"/>
      <c r="B111" s="105" t="s">
        <v>75</v>
      </c>
      <c r="C111" s="23"/>
      <c r="D111" s="106" t="s">
        <v>166</v>
      </c>
      <c r="E111" s="185">
        <v>0</v>
      </c>
      <c r="F111" s="108"/>
      <c r="G111" s="108"/>
      <c r="H111" s="109">
        <f t="shared" ref="H111:H112" si="80">SUM(E111:G111)</f>
        <v>0</v>
      </c>
      <c r="I111" s="110"/>
      <c r="J111" s="111">
        <f t="shared" ref="J111:J112" si="81">H111*K111/100</f>
        <v>0</v>
      </c>
      <c r="K111" s="112">
        <f>'BETON Qte'!K111</f>
        <v>0</v>
      </c>
      <c r="L111" s="108">
        <f t="shared" ref="L111:L112" si="82">Q111+AF111</f>
        <v>0</v>
      </c>
      <c r="M111" s="109">
        <f t="shared" ref="M111:M112" si="83">J111-L111</f>
        <v>0</v>
      </c>
      <c r="N111" s="110"/>
      <c r="O111" s="113">
        <f t="shared" ref="O111:O112" si="84">J111-AD111</f>
        <v>0</v>
      </c>
      <c r="P111" s="114" t="str">
        <f t="shared" si="43"/>
        <v/>
      </c>
      <c r="Q111" s="115"/>
      <c r="R111" s="116">
        <f t="shared" ref="R111:R112" si="85">O111-Q111</f>
        <v>0</v>
      </c>
      <c r="S111" s="110"/>
      <c r="T111" s="117">
        <v>0</v>
      </c>
      <c r="U111" s="118"/>
      <c r="V111" s="111">
        <f t="shared" si="78"/>
        <v>0</v>
      </c>
      <c r="W111" s="109">
        <f t="shared" si="79"/>
        <v>0</v>
      </c>
      <c r="X111" s="119"/>
      <c r="AD111" s="121">
        <v>0</v>
      </c>
      <c r="AE111" s="122">
        <v>0</v>
      </c>
      <c r="AF111" s="123">
        <v>0</v>
      </c>
      <c r="AG111" s="124">
        <v>0</v>
      </c>
    </row>
    <row r="112" spans="1:33" s="120" customFormat="1" ht="15" customHeight="1" thickBot="1" x14ac:dyDescent="0.3">
      <c r="A112" s="150"/>
      <c r="B112" s="151" t="s">
        <v>76</v>
      </c>
      <c r="C112" s="23"/>
      <c r="D112" s="152" t="s">
        <v>166</v>
      </c>
      <c r="E112" s="186">
        <v>41.349693251533736</v>
      </c>
      <c r="F112" s="154"/>
      <c r="G112" s="154"/>
      <c r="H112" s="155">
        <f t="shared" si="80"/>
        <v>41.349693251533736</v>
      </c>
      <c r="I112" s="110"/>
      <c r="J112" s="156">
        <f t="shared" si="81"/>
        <v>0</v>
      </c>
      <c r="K112" s="157">
        <f>'BETON Qte'!K112</f>
        <v>0</v>
      </c>
      <c r="L112" s="154">
        <f t="shared" si="82"/>
        <v>0</v>
      </c>
      <c r="M112" s="155">
        <f t="shared" si="83"/>
        <v>0</v>
      </c>
      <c r="N112" s="110"/>
      <c r="O112" s="158">
        <f t="shared" si="84"/>
        <v>0</v>
      </c>
      <c r="P112" s="159">
        <f t="shared" si="43"/>
        <v>0</v>
      </c>
      <c r="Q112" s="160"/>
      <c r="R112" s="161">
        <f t="shared" si="85"/>
        <v>0</v>
      </c>
      <c r="S112" s="110"/>
      <c r="T112" s="162">
        <v>41.349693251533736</v>
      </c>
      <c r="U112" s="118"/>
      <c r="V112" s="156">
        <f t="shared" si="78"/>
        <v>41.349693251533736</v>
      </c>
      <c r="W112" s="155">
        <f t="shared" si="79"/>
        <v>0</v>
      </c>
      <c r="X112" s="119"/>
      <c r="AD112" s="163">
        <v>0</v>
      </c>
      <c r="AE112" s="164">
        <v>0</v>
      </c>
      <c r="AF112" s="165">
        <v>0</v>
      </c>
      <c r="AG112" s="166">
        <v>0</v>
      </c>
    </row>
    <row r="113" spans="1:33" x14ac:dyDescent="0.25">
      <c r="E113" s="167"/>
      <c r="F113" s="167"/>
      <c r="G113" s="167"/>
      <c r="H113" s="167"/>
      <c r="I113" s="168"/>
      <c r="J113" s="167"/>
      <c r="K113" s="167"/>
      <c r="L113" s="167"/>
      <c r="M113" s="167"/>
      <c r="N113" s="168"/>
      <c r="O113" s="167"/>
      <c r="P113" s="167"/>
      <c r="Q113" s="167"/>
      <c r="R113" s="167"/>
      <c r="S113" s="168"/>
      <c r="T113" s="167"/>
      <c r="U113" s="169"/>
      <c r="V113" s="167"/>
      <c r="W113" s="167"/>
    </row>
    <row r="114" spans="1:33" x14ac:dyDescent="0.25">
      <c r="E114" s="167"/>
      <c r="F114" s="167"/>
      <c r="G114" s="167"/>
      <c r="H114" s="167"/>
      <c r="I114" s="168"/>
      <c r="J114" s="167"/>
      <c r="K114" s="167"/>
      <c r="L114" s="167"/>
      <c r="M114" s="167"/>
      <c r="N114" s="168"/>
      <c r="O114" s="167"/>
      <c r="P114" s="187"/>
      <c r="Q114" s="167"/>
      <c r="R114" s="167"/>
      <c r="S114" s="168"/>
      <c r="T114" s="167"/>
      <c r="U114" s="169"/>
      <c r="V114" s="167"/>
      <c r="W114" s="167"/>
    </row>
    <row r="115" spans="1:33" x14ac:dyDescent="0.25">
      <c r="E115" s="167"/>
      <c r="F115" s="167"/>
      <c r="G115" s="167"/>
      <c r="H115" s="167"/>
      <c r="I115" s="168"/>
      <c r="J115" s="167"/>
      <c r="K115" s="167"/>
      <c r="L115" s="167"/>
      <c r="M115" s="167"/>
      <c r="N115" s="168"/>
      <c r="O115" s="167"/>
      <c r="P115" s="167"/>
      <c r="Q115" s="167"/>
      <c r="R115" s="167"/>
      <c r="S115" s="168"/>
      <c r="T115" s="167"/>
      <c r="U115" s="169"/>
      <c r="V115" s="167"/>
      <c r="W115" s="167"/>
    </row>
    <row r="116" spans="1:33" x14ac:dyDescent="0.25">
      <c r="E116" s="167"/>
      <c r="F116" s="167"/>
      <c r="G116" s="167"/>
      <c r="H116" s="167"/>
      <c r="I116" s="168"/>
      <c r="J116" s="167"/>
      <c r="K116" s="167"/>
      <c r="L116" s="167"/>
      <c r="M116" s="167"/>
      <c r="N116" s="168"/>
      <c r="O116" s="167"/>
      <c r="P116" s="187"/>
      <c r="Q116" s="167"/>
      <c r="R116" s="167"/>
      <c r="S116" s="168"/>
      <c r="T116" s="167"/>
      <c r="U116" s="169"/>
      <c r="V116" s="167"/>
      <c r="W116" s="167"/>
    </row>
    <row r="117" spans="1:33" x14ac:dyDescent="0.25">
      <c r="E117" s="167"/>
      <c r="F117" s="167"/>
      <c r="G117" s="167"/>
      <c r="H117" s="167"/>
      <c r="I117" s="168"/>
      <c r="J117" s="167"/>
      <c r="K117" s="167"/>
      <c r="L117" s="167"/>
      <c r="M117" s="167"/>
      <c r="N117" s="168"/>
      <c r="O117" s="167"/>
      <c r="P117" s="167"/>
      <c r="Q117" s="167"/>
      <c r="R117" s="167"/>
      <c r="S117" s="168"/>
      <c r="T117" s="167"/>
      <c r="U117" s="169"/>
      <c r="V117" s="167"/>
      <c r="W117" s="167"/>
    </row>
    <row r="118" spans="1:33" ht="13.5" thickBot="1" x14ac:dyDescent="0.3">
      <c r="E118" s="167"/>
      <c r="F118" s="167"/>
      <c r="G118" s="167"/>
      <c r="H118" s="167"/>
      <c r="I118" s="168"/>
      <c r="J118" s="167"/>
      <c r="K118" s="167"/>
      <c r="L118" s="167"/>
      <c r="M118" s="167"/>
      <c r="N118" s="168"/>
      <c r="O118" s="167"/>
      <c r="P118" s="167"/>
      <c r="Q118" s="167"/>
      <c r="R118" s="167"/>
      <c r="S118" s="168"/>
      <c r="T118" s="167"/>
      <c r="U118" s="169"/>
      <c r="V118" s="167"/>
      <c r="W118" s="167"/>
    </row>
    <row r="119" spans="1:33" s="77" customFormat="1" ht="19.5" customHeight="1" thickBot="1" x14ac:dyDescent="0.3">
      <c r="A119" s="188" t="s">
        <v>9</v>
      </c>
      <c r="B119" s="57" t="s">
        <v>164</v>
      </c>
      <c r="C119" s="58"/>
      <c r="D119" s="59" t="s">
        <v>166</v>
      </c>
      <c r="E119" s="189">
        <f>SUM(E120:E122)</f>
        <v>0</v>
      </c>
      <c r="F119" s="190">
        <f>SUM(F120:F122)</f>
        <v>0</v>
      </c>
      <c r="G119" s="190">
        <f>SUM(G120:G122)</f>
        <v>0</v>
      </c>
      <c r="H119" s="191">
        <f>SUM(H120:H122)</f>
        <v>0</v>
      </c>
      <c r="I119" s="63"/>
      <c r="J119" s="189">
        <f>SUM(J120:J122)</f>
        <v>0</v>
      </c>
      <c r="K119" s="257" t="str">
        <f>IFERROR(J119/H119,"")</f>
        <v/>
      </c>
      <c r="L119" s="190">
        <f>SUM(L120:L122)</f>
        <v>2.0149999999999997</v>
      </c>
      <c r="M119" s="191">
        <f>SUM(M120:M122)</f>
        <v>-2.0149999999999997</v>
      </c>
      <c r="N119" s="63"/>
      <c r="O119" s="258">
        <f>SUM(O120:O122)</f>
        <v>0</v>
      </c>
      <c r="P119" s="259" t="str">
        <f t="shared" ref="P119:P122" si="86">IFERROR(O119/H119,"")</f>
        <v/>
      </c>
      <c r="Q119" s="176">
        <f>SUM(Q120:Q122)</f>
        <v>0</v>
      </c>
      <c r="R119" s="260">
        <f>SUM(R120:R122)</f>
        <v>0</v>
      </c>
      <c r="S119" s="63"/>
      <c r="T119" s="261">
        <f>SUM(T120:T122)</f>
        <v>0</v>
      </c>
      <c r="U119" s="73"/>
      <c r="V119" s="258">
        <f>SUM(V120:V122)</f>
        <v>0</v>
      </c>
      <c r="W119" s="191">
        <f>SUM(W120:W122)</f>
        <v>0</v>
      </c>
      <c r="X119" s="76"/>
      <c r="AD119" s="180">
        <v>0</v>
      </c>
      <c r="AE119" s="181" t="s">
        <v>163</v>
      </c>
      <c r="AF119" s="182">
        <v>2.0149999999999997</v>
      </c>
      <c r="AG119" s="183">
        <v>-2.0149999999999997</v>
      </c>
    </row>
    <row r="120" spans="1:33" s="120" customFormat="1" ht="15" customHeight="1" x14ac:dyDescent="0.25">
      <c r="A120" s="104" t="s">
        <v>149</v>
      </c>
      <c r="B120" s="105" t="s">
        <v>150</v>
      </c>
      <c r="C120" s="23"/>
      <c r="D120" s="106" t="s">
        <v>166</v>
      </c>
      <c r="E120" s="111">
        <v>0</v>
      </c>
      <c r="F120" s="108"/>
      <c r="G120" s="108"/>
      <c r="H120" s="109">
        <f t="shared" ref="H120" si="87">SUM(E120:G120)</f>
        <v>0</v>
      </c>
      <c r="I120" s="110"/>
      <c r="J120" s="197">
        <f t="shared" ref="J120" si="88">H120*K120/100</f>
        <v>0</v>
      </c>
      <c r="K120" s="198">
        <f>'BETON Qte'!K180</f>
        <v>0</v>
      </c>
      <c r="L120" s="108">
        <f t="shared" ref="L120" si="89">Q120+AF120</f>
        <v>0</v>
      </c>
      <c r="M120" s="199">
        <f t="shared" ref="M120" si="90">J120-L120</f>
        <v>0</v>
      </c>
      <c r="N120" s="125"/>
      <c r="O120" s="113">
        <f t="shared" ref="O120" si="91">J120-AD120</f>
        <v>0</v>
      </c>
      <c r="P120" s="262" t="str">
        <f t="shared" si="86"/>
        <v/>
      </c>
      <c r="Q120" s="201"/>
      <c r="R120" s="126">
        <f t="shared" ref="R120" si="92">O120-Q120</f>
        <v>0</v>
      </c>
      <c r="S120" s="110"/>
      <c r="T120" s="202"/>
      <c r="U120" s="118"/>
      <c r="V120" s="111"/>
      <c r="W120" s="109"/>
      <c r="X120" s="119"/>
      <c r="AD120" s="121">
        <v>0</v>
      </c>
      <c r="AE120" s="203">
        <v>0</v>
      </c>
      <c r="AF120" s="123">
        <v>0</v>
      </c>
      <c r="AG120" s="124">
        <v>0</v>
      </c>
    </row>
    <row r="121" spans="1:33" s="120" customFormat="1" ht="15" customHeight="1" x14ac:dyDescent="0.25">
      <c r="A121" s="104" t="s">
        <v>151</v>
      </c>
      <c r="B121" s="105" t="s">
        <v>152</v>
      </c>
      <c r="C121" s="23"/>
      <c r="D121" s="106" t="s">
        <v>166</v>
      </c>
      <c r="E121" s="111">
        <v>0</v>
      </c>
      <c r="F121" s="108"/>
      <c r="G121" s="108"/>
      <c r="H121" s="109">
        <f>SUM(E121:G121)</f>
        <v>0</v>
      </c>
      <c r="I121" s="110"/>
      <c r="J121" s="204">
        <f>H121*K121/100</f>
        <v>0</v>
      </c>
      <c r="K121" s="198">
        <f>'BETON Qte'!K181</f>
        <v>0</v>
      </c>
      <c r="L121" s="108">
        <f>Q121+AF121</f>
        <v>0</v>
      </c>
      <c r="M121" s="199">
        <f>J121-L121</f>
        <v>0</v>
      </c>
      <c r="N121" s="125"/>
      <c r="O121" s="113">
        <f>J121-AD121</f>
        <v>0</v>
      </c>
      <c r="P121" s="262" t="str">
        <f t="shared" si="86"/>
        <v/>
      </c>
      <c r="Q121" s="205"/>
      <c r="R121" s="126">
        <f>O121-Q121</f>
        <v>0</v>
      </c>
      <c r="S121" s="110"/>
      <c r="T121" s="202"/>
      <c r="U121" s="118"/>
      <c r="V121" s="111"/>
      <c r="W121" s="109"/>
      <c r="X121" s="119"/>
      <c r="AD121" s="121">
        <v>0</v>
      </c>
      <c r="AE121" s="203">
        <v>0</v>
      </c>
      <c r="AF121" s="123">
        <v>0</v>
      </c>
      <c r="AG121" s="124">
        <v>0</v>
      </c>
    </row>
    <row r="122" spans="1:33" s="120" customFormat="1" ht="15" customHeight="1" thickBot="1" x14ac:dyDescent="0.3">
      <c r="A122" s="150" t="s">
        <v>154</v>
      </c>
      <c r="B122" s="151" t="s">
        <v>167</v>
      </c>
      <c r="C122" s="23"/>
      <c r="D122" s="152" t="s">
        <v>166</v>
      </c>
      <c r="E122" s="156">
        <v>0</v>
      </c>
      <c r="F122" s="154"/>
      <c r="G122" s="154"/>
      <c r="H122" s="155">
        <f>SUM(E122:G122)</f>
        <v>0</v>
      </c>
      <c r="I122" s="110"/>
      <c r="J122" s="251">
        <f>H122*K122/100</f>
        <v>0</v>
      </c>
      <c r="K122" s="252">
        <f>'BETON Qte'!K182</f>
        <v>0</v>
      </c>
      <c r="L122" s="154">
        <f>Q122+AF122</f>
        <v>2.0149999999999997</v>
      </c>
      <c r="M122" s="253">
        <f>J122-L122</f>
        <v>-2.0149999999999997</v>
      </c>
      <c r="N122" s="125"/>
      <c r="O122" s="158">
        <f>J122-AD122</f>
        <v>0</v>
      </c>
      <c r="P122" s="263" t="str">
        <f t="shared" si="86"/>
        <v/>
      </c>
      <c r="Q122" s="254"/>
      <c r="R122" s="225">
        <f>O122-Q122</f>
        <v>0</v>
      </c>
      <c r="S122" s="110"/>
      <c r="T122" s="226"/>
      <c r="U122" s="118"/>
      <c r="V122" s="156"/>
      <c r="W122" s="155"/>
      <c r="X122" s="119"/>
      <c r="AD122" s="163">
        <v>0</v>
      </c>
      <c r="AE122" s="255">
        <v>0</v>
      </c>
      <c r="AF122" s="165">
        <v>2.0149999999999997</v>
      </c>
      <c r="AG122" s="166">
        <v>-2.0149999999999997</v>
      </c>
    </row>
    <row r="123" spans="1:33" x14ac:dyDescent="0.25">
      <c r="J123" s="3"/>
      <c r="K123" s="3"/>
    </row>
    <row r="124" spans="1:33" x14ac:dyDescent="0.25">
      <c r="J124" s="3"/>
      <c r="K124" s="3"/>
    </row>
    <row r="125" spans="1:33" x14ac:dyDescent="0.25">
      <c r="J125" s="3"/>
      <c r="K125" s="3"/>
    </row>
    <row r="126" spans="1:33" x14ac:dyDescent="0.25">
      <c r="J126" s="3"/>
      <c r="K126" s="3"/>
    </row>
    <row r="127" spans="1:33" x14ac:dyDescent="0.25">
      <c r="J127" s="3"/>
      <c r="K127" s="3"/>
    </row>
    <row r="128" spans="1:33" x14ac:dyDescent="0.25">
      <c r="J128" s="3"/>
      <c r="K128" s="3"/>
    </row>
    <row r="129" spans="7:11" x14ac:dyDescent="0.25">
      <c r="J129" s="3"/>
      <c r="K129" s="3"/>
    </row>
    <row r="130" spans="7:11" x14ac:dyDescent="0.25">
      <c r="J130" s="3"/>
      <c r="K130" s="3"/>
    </row>
    <row r="131" spans="7:11" x14ac:dyDescent="0.25">
      <c r="J131" s="3"/>
      <c r="K131" s="3"/>
    </row>
    <row r="132" spans="7:11" x14ac:dyDescent="0.25">
      <c r="J132" s="3"/>
      <c r="K132" s="3"/>
    </row>
    <row r="133" spans="7:11" x14ac:dyDescent="0.25">
      <c r="J133" s="3"/>
      <c r="K133" s="3"/>
    </row>
    <row r="134" spans="7:11" x14ac:dyDescent="0.25">
      <c r="J134" s="3"/>
      <c r="K134" s="3"/>
    </row>
    <row r="135" spans="7:11" x14ac:dyDescent="0.25">
      <c r="J135" s="3"/>
      <c r="K135" s="3"/>
    </row>
    <row r="136" spans="7:11" x14ac:dyDescent="0.25">
      <c r="J136" s="3"/>
      <c r="K136" s="3"/>
    </row>
    <row r="137" spans="7:11" x14ac:dyDescent="0.25">
      <c r="J137" s="3"/>
      <c r="K137" s="3"/>
    </row>
    <row r="138" spans="7:11" x14ac:dyDescent="0.25">
      <c r="J138" s="3"/>
      <c r="K138" s="3"/>
    </row>
    <row r="139" spans="7:11" x14ac:dyDescent="0.25">
      <c r="J139" s="3"/>
      <c r="K139" s="3"/>
    </row>
    <row r="140" spans="7:11" x14ac:dyDescent="0.25">
      <c r="J140" s="3"/>
      <c r="K140" s="3"/>
    </row>
    <row r="141" spans="7:11" x14ac:dyDescent="0.25">
      <c r="J141" s="3"/>
      <c r="K141" s="3"/>
    </row>
    <row r="142" spans="7:11" x14ac:dyDescent="0.25">
      <c r="J142" s="3"/>
      <c r="K142" s="3"/>
    </row>
    <row r="143" spans="7:11" x14ac:dyDescent="0.25">
      <c r="J143" s="3"/>
      <c r="K143" s="3"/>
    </row>
    <row r="144" spans="7:11" x14ac:dyDescent="0.25">
      <c r="G144" s="256"/>
      <c r="J144" s="3"/>
      <c r="K144" s="3"/>
    </row>
    <row r="145" spans="7:11" x14ac:dyDescent="0.25">
      <c r="G145" s="256"/>
      <c r="J145" s="3"/>
      <c r="K145" s="3"/>
    </row>
    <row r="146" spans="7:11" x14ac:dyDescent="0.25">
      <c r="G146" s="256"/>
      <c r="J146" s="3"/>
      <c r="K146" s="3"/>
    </row>
    <row r="147" spans="7:11" x14ac:dyDescent="0.25">
      <c r="J147" s="3"/>
      <c r="K147" s="3"/>
    </row>
    <row r="148" spans="7:11" x14ac:dyDescent="0.25">
      <c r="J148" s="3"/>
      <c r="K148" s="3"/>
    </row>
    <row r="149" spans="7:11" x14ac:dyDescent="0.25">
      <c r="J149" s="3"/>
      <c r="K149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 Qte</vt:lpstr>
      <vt:lpstr>BETON Qte</vt:lpstr>
      <vt:lpstr>ACIER Qte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Sofia CASANDRA</cp:lastModifiedBy>
  <dcterms:created xsi:type="dcterms:W3CDTF">2017-04-11T23:09:07Z</dcterms:created>
  <dcterms:modified xsi:type="dcterms:W3CDTF">2017-08-08T09:37:03Z</dcterms:modified>
</cp:coreProperties>
</file>