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transport" sheetId="2" r:id="rId2"/>
    <sheet name="Feuil3" sheetId="3" r:id="rId3"/>
  </sheets>
  <externalReferences>
    <externalReference r:id="rId4"/>
  </externalReferences>
  <definedNames>
    <definedName name="_xlnm._FilterDatabase" localSheetId="0" hidden="1">Feuil1!$A$2:$AY$788</definedName>
    <definedName name="opérations">[1]Feuil1!$A$1:$A$6</definedName>
  </definedNames>
  <calcPr calcId="145621"/>
</workbook>
</file>

<file path=xl/calcChain.xml><?xml version="1.0" encoding="utf-8"?>
<calcChain xmlns="http://schemas.openxmlformats.org/spreadsheetml/2006/main">
  <c r="AQ788" i="1" l="1"/>
  <c r="AU788" i="1" s="1"/>
  <c r="AP788" i="1"/>
  <c r="AO788" i="1"/>
  <c r="AN788" i="1"/>
  <c r="AM788" i="1"/>
  <c r="AK788" i="1"/>
  <c r="AJ788" i="1"/>
  <c r="AL788" i="1" s="1"/>
  <c r="AI788" i="1"/>
  <c r="AH788" i="1"/>
  <c r="AQ787" i="1"/>
  <c r="AU787" i="1" s="1"/>
  <c r="AP787" i="1"/>
  <c r="AO787" i="1"/>
  <c r="AN787" i="1"/>
  <c r="AM787" i="1"/>
  <c r="AK787" i="1"/>
  <c r="AJ787" i="1"/>
  <c r="AL787" i="1" s="1"/>
  <c r="AI787" i="1"/>
  <c r="AH787" i="1"/>
  <c r="AQ786" i="1"/>
  <c r="AU786" i="1" s="1"/>
  <c r="AP786" i="1"/>
  <c r="AO786" i="1"/>
  <c r="AN786" i="1"/>
  <c r="AM786" i="1"/>
  <c r="AK786" i="1"/>
  <c r="AJ786" i="1"/>
  <c r="AL786" i="1" s="1"/>
  <c r="AI786" i="1"/>
  <c r="AH786" i="1"/>
  <c r="AQ785" i="1"/>
  <c r="AU785" i="1" s="1"/>
  <c r="AP785" i="1"/>
  <c r="AO785" i="1"/>
  <c r="AN785" i="1"/>
  <c r="AM785" i="1"/>
  <c r="AK785" i="1"/>
  <c r="AJ785" i="1"/>
  <c r="AL785" i="1" s="1"/>
  <c r="AI785" i="1"/>
  <c r="AH785" i="1"/>
  <c r="AQ784" i="1"/>
  <c r="AU784" i="1" s="1"/>
  <c r="AP784" i="1"/>
  <c r="AO784" i="1"/>
  <c r="AN784" i="1"/>
  <c r="AM784" i="1"/>
  <c r="AK784" i="1"/>
  <c r="AJ784" i="1"/>
  <c r="AL784" i="1" s="1"/>
  <c r="AI784" i="1"/>
  <c r="AH784" i="1"/>
  <c r="AQ783" i="1"/>
  <c r="AU783" i="1" s="1"/>
  <c r="AP783" i="1"/>
  <c r="AO783" i="1"/>
  <c r="AN783" i="1"/>
  <c r="AM783" i="1"/>
  <c r="AK783" i="1"/>
  <c r="AJ783" i="1"/>
  <c r="AL783" i="1" s="1"/>
  <c r="AI783" i="1"/>
  <c r="AH783" i="1"/>
  <c r="AQ782" i="1"/>
  <c r="AU782" i="1" s="1"/>
  <c r="AP782" i="1"/>
  <c r="AO782" i="1"/>
  <c r="AN782" i="1"/>
  <c r="AM782" i="1"/>
  <c r="AK782" i="1"/>
  <c r="AJ782" i="1"/>
  <c r="AL782" i="1" s="1"/>
  <c r="AI782" i="1"/>
  <c r="AH782" i="1"/>
  <c r="AQ781" i="1"/>
  <c r="AU781" i="1" s="1"/>
  <c r="AP781" i="1"/>
  <c r="AO781" i="1"/>
  <c r="AN781" i="1"/>
  <c r="AM781" i="1"/>
  <c r="AK781" i="1"/>
  <c r="AJ781" i="1"/>
  <c r="AL781" i="1" s="1"/>
  <c r="AI781" i="1"/>
  <c r="AH781" i="1"/>
  <c r="AQ780" i="1"/>
  <c r="AU780" i="1" s="1"/>
  <c r="AP780" i="1"/>
  <c r="AO780" i="1"/>
  <c r="AN780" i="1"/>
  <c r="AM780" i="1"/>
  <c r="AK780" i="1"/>
  <c r="AJ780" i="1"/>
  <c r="AL780" i="1" s="1"/>
  <c r="AI780" i="1"/>
  <c r="AH780" i="1"/>
  <c r="X780" i="1"/>
  <c r="AQ779" i="1"/>
  <c r="AU779" i="1" s="1"/>
  <c r="AP779" i="1"/>
  <c r="AO779" i="1"/>
  <c r="AN779" i="1"/>
  <c r="AM779" i="1"/>
  <c r="AK779" i="1"/>
  <c r="AJ779" i="1"/>
  <c r="AL779" i="1" s="1"/>
  <c r="AI779" i="1"/>
  <c r="AH779" i="1"/>
  <c r="X779" i="1"/>
  <c r="AQ778" i="1"/>
  <c r="AU778" i="1" s="1"/>
  <c r="AP778" i="1"/>
  <c r="AO778" i="1"/>
  <c r="AN778" i="1"/>
  <c r="AM778" i="1"/>
  <c r="AK778" i="1"/>
  <c r="AJ778" i="1"/>
  <c r="AL778" i="1" s="1"/>
  <c r="AI778" i="1"/>
  <c r="AH778" i="1"/>
  <c r="X778" i="1"/>
  <c r="AQ777" i="1"/>
  <c r="AU777" i="1" s="1"/>
  <c r="AP777" i="1"/>
  <c r="AO777" i="1"/>
  <c r="AN777" i="1"/>
  <c r="AM777" i="1"/>
  <c r="AK777" i="1"/>
  <c r="AJ777" i="1"/>
  <c r="AL777" i="1" s="1"/>
  <c r="AI777" i="1"/>
  <c r="AH777" i="1"/>
  <c r="X777" i="1"/>
  <c r="AQ776" i="1"/>
  <c r="AU776" i="1" s="1"/>
  <c r="AP776" i="1"/>
  <c r="AO776" i="1"/>
  <c r="AN776" i="1"/>
  <c r="AM776" i="1"/>
  <c r="AK776" i="1"/>
  <c r="AJ776" i="1"/>
  <c r="AL776" i="1" s="1"/>
  <c r="AI776" i="1"/>
  <c r="AH776" i="1"/>
  <c r="X776" i="1"/>
  <c r="AQ775" i="1"/>
  <c r="AU775" i="1" s="1"/>
  <c r="AP775" i="1"/>
  <c r="AO775" i="1"/>
  <c r="AN775" i="1"/>
  <c r="AM775" i="1"/>
  <c r="AK775" i="1"/>
  <c r="AJ775" i="1"/>
  <c r="AL775" i="1" s="1"/>
  <c r="AI775" i="1"/>
  <c r="AH775" i="1"/>
  <c r="X775" i="1"/>
  <c r="AQ774" i="1"/>
  <c r="AU774" i="1" s="1"/>
  <c r="AP774" i="1"/>
  <c r="AO774" i="1"/>
  <c r="AN774" i="1"/>
  <c r="AM774" i="1"/>
  <c r="AK774" i="1"/>
  <c r="AJ774" i="1"/>
  <c r="AL774" i="1" s="1"/>
  <c r="AI774" i="1"/>
  <c r="AH774" i="1"/>
  <c r="X774" i="1"/>
  <c r="AQ773" i="1"/>
  <c r="AU773" i="1" s="1"/>
  <c r="AP773" i="1"/>
  <c r="AO773" i="1"/>
  <c r="AN773" i="1"/>
  <c r="AM773" i="1"/>
  <c r="AK773" i="1"/>
  <c r="AJ773" i="1"/>
  <c r="AL773" i="1" s="1"/>
  <c r="AI773" i="1"/>
  <c r="AH773" i="1"/>
  <c r="X773" i="1"/>
  <c r="AQ772" i="1"/>
  <c r="AU772" i="1" s="1"/>
  <c r="AP772" i="1"/>
  <c r="AO772" i="1"/>
  <c r="AN772" i="1"/>
  <c r="AM772" i="1"/>
  <c r="AK772" i="1"/>
  <c r="AJ772" i="1"/>
  <c r="AL772" i="1" s="1"/>
  <c r="AI772" i="1"/>
  <c r="AH772" i="1"/>
  <c r="X772" i="1"/>
  <c r="AQ771" i="1"/>
  <c r="AU771" i="1" s="1"/>
  <c r="AP771" i="1"/>
  <c r="AO771" i="1"/>
  <c r="AN771" i="1"/>
  <c r="AM771" i="1"/>
  <c r="AK771" i="1"/>
  <c r="AJ771" i="1"/>
  <c r="AL771" i="1" s="1"/>
  <c r="AI771" i="1"/>
  <c r="AH771" i="1"/>
  <c r="AQ770" i="1"/>
  <c r="AU770" i="1" s="1"/>
  <c r="AP770" i="1"/>
  <c r="AO770" i="1"/>
  <c r="AN770" i="1"/>
  <c r="AM770" i="1"/>
  <c r="AK770" i="1"/>
  <c r="AJ770" i="1"/>
  <c r="AL770" i="1" s="1"/>
  <c r="AI770" i="1"/>
  <c r="AH770" i="1"/>
  <c r="AQ769" i="1"/>
  <c r="AU769" i="1" s="1"/>
  <c r="AP769" i="1"/>
  <c r="AO769" i="1"/>
  <c r="AN769" i="1"/>
  <c r="AM769" i="1"/>
  <c r="AK769" i="1"/>
  <c r="AJ769" i="1"/>
  <c r="AL769" i="1" s="1"/>
  <c r="AI769" i="1"/>
  <c r="AH769" i="1"/>
  <c r="AQ768" i="1"/>
  <c r="AU768" i="1" s="1"/>
  <c r="AP768" i="1"/>
  <c r="AO768" i="1"/>
  <c r="AN768" i="1"/>
  <c r="AM768" i="1"/>
  <c r="AK768" i="1"/>
  <c r="AJ768" i="1"/>
  <c r="AL768" i="1" s="1"/>
  <c r="AI768" i="1"/>
  <c r="AH768" i="1"/>
  <c r="AQ767" i="1"/>
  <c r="AU767" i="1" s="1"/>
  <c r="AP767" i="1"/>
  <c r="AO767" i="1"/>
  <c r="AN767" i="1"/>
  <c r="AM767" i="1"/>
  <c r="AK767" i="1"/>
  <c r="AJ767" i="1"/>
  <c r="AL767" i="1" s="1"/>
  <c r="AI767" i="1"/>
  <c r="AH767" i="1"/>
  <c r="AQ766" i="1"/>
  <c r="AU766" i="1" s="1"/>
  <c r="AP766" i="1"/>
  <c r="AO766" i="1"/>
  <c r="AN766" i="1"/>
  <c r="AM766" i="1"/>
  <c r="AK766" i="1"/>
  <c r="AJ766" i="1"/>
  <c r="AL766" i="1" s="1"/>
  <c r="AI766" i="1"/>
  <c r="AH766" i="1"/>
  <c r="X766" i="1"/>
  <c r="AQ765" i="1"/>
  <c r="AU765" i="1" s="1"/>
  <c r="AP765" i="1"/>
  <c r="AO765" i="1"/>
  <c r="AN765" i="1"/>
  <c r="AM765" i="1"/>
  <c r="AK765" i="1"/>
  <c r="AJ765" i="1"/>
  <c r="AL765" i="1" s="1"/>
  <c r="AI765" i="1"/>
  <c r="AH765" i="1"/>
  <c r="X765" i="1"/>
  <c r="AQ764" i="1"/>
  <c r="AU764" i="1" s="1"/>
  <c r="AP764" i="1"/>
  <c r="AO764" i="1"/>
  <c r="AN764" i="1"/>
  <c r="AM764" i="1"/>
  <c r="AK764" i="1"/>
  <c r="AJ764" i="1"/>
  <c r="AL764" i="1" s="1"/>
  <c r="AI764" i="1"/>
  <c r="AH764" i="1"/>
  <c r="X764" i="1"/>
  <c r="AQ763" i="1"/>
  <c r="AU763" i="1" s="1"/>
  <c r="AP763" i="1"/>
  <c r="AO763" i="1"/>
  <c r="AN763" i="1"/>
  <c r="AM763" i="1"/>
  <c r="AK763" i="1"/>
  <c r="AJ763" i="1"/>
  <c r="AL763" i="1" s="1"/>
  <c r="AI763" i="1"/>
  <c r="AH763" i="1"/>
  <c r="X763" i="1"/>
  <c r="AQ762" i="1"/>
  <c r="AU762" i="1" s="1"/>
  <c r="AP762" i="1"/>
  <c r="AO762" i="1"/>
  <c r="AN762" i="1"/>
  <c r="AM762" i="1"/>
  <c r="AK762" i="1"/>
  <c r="AJ762" i="1"/>
  <c r="AL762" i="1" s="1"/>
  <c r="AI762" i="1"/>
  <c r="AH762" i="1"/>
  <c r="X762" i="1"/>
  <c r="AQ761" i="1"/>
  <c r="AU761" i="1" s="1"/>
  <c r="AP761" i="1"/>
  <c r="AO761" i="1"/>
  <c r="AN761" i="1"/>
  <c r="AM761" i="1"/>
  <c r="AK761" i="1"/>
  <c r="AJ761" i="1"/>
  <c r="AL761" i="1" s="1"/>
  <c r="AI761" i="1"/>
  <c r="AH761" i="1"/>
  <c r="X761" i="1"/>
  <c r="AQ760" i="1"/>
  <c r="AU760" i="1" s="1"/>
  <c r="AP760" i="1"/>
  <c r="AO760" i="1"/>
  <c r="AN760" i="1"/>
  <c r="AM760" i="1"/>
  <c r="AK760" i="1"/>
  <c r="AJ760" i="1"/>
  <c r="AL760" i="1" s="1"/>
  <c r="AI760" i="1"/>
  <c r="AH760" i="1"/>
  <c r="X760" i="1"/>
  <c r="AQ759" i="1"/>
  <c r="AU759" i="1" s="1"/>
  <c r="AP759" i="1"/>
  <c r="AO759" i="1"/>
  <c r="AN759" i="1"/>
  <c r="AM759" i="1"/>
  <c r="AK759" i="1"/>
  <c r="AJ759" i="1"/>
  <c r="AL759" i="1" s="1"/>
  <c r="AI759" i="1"/>
  <c r="AH759" i="1"/>
  <c r="X759" i="1"/>
  <c r="AQ758" i="1"/>
  <c r="AU758" i="1" s="1"/>
  <c r="AP758" i="1"/>
  <c r="AO758" i="1"/>
  <c r="AN758" i="1"/>
  <c r="AM758" i="1"/>
  <c r="AK758" i="1"/>
  <c r="AJ758" i="1"/>
  <c r="AL758" i="1" s="1"/>
  <c r="AI758" i="1"/>
  <c r="AH758" i="1"/>
  <c r="X758" i="1"/>
  <c r="AQ757" i="1"/>
  <c r="AS757" i="1" s="1"/>
  <c r="AP757" i="1"/>
  <c r="AO757" i="1"/>
  <c r="AN757" i="1"/>
  <c r="AM757" i="1"/>
  <c r="AK757" i="1"/>
  <c r="AJ757" i="1"/>
  <c r="AL757" i="1" s="1"/>
  <c r="AI757" i="1"/>
  <c r="AH757" i="1"/>
  <c r="X757" i="1"/>
  <c r="AQ756" i="1"/>
  <c r="AU756" i="1" s="1"/>
  <c r="AP756" i="1"/>
  <c r="AO756" i="1"/>
  <c r="AN756" i="1"/>
  <c r="AM756" i="1"/>
  <c r="AK756" i="1"/>
  <c r="AJ756" i="1"/>
  <c r="AL756" i="1" s="1"/>
  <c r="AI756" i="1"/>
  <c r="AH756" i="1"/>
  <c r="X756" i="1"/>
  <c r="AQ755" i="1"/>
  <c r="AT755" i="1" s="1"/>
  <c r="AP755" i="1"/>
  <c r="AO755" i="1"/>
  <c r="AN755" i="1"/>
  <c r="AM755" i="1"/>
  <c r="AK755" i="1"/>
  <c r="AJ755" i="1"/>
  <c r="AL755" i="1" s="1"/>
  <c r="AI755" i="1"/>
  <c r="AH755" i="1"/>
  <c r="X755" i="1"/>
  <c r="AQ754" i="1"/>
  <c r="AU754" i="1" s="1"/>
  <c r="AP754" i="1"/>
  <c r="AO754" i="1"/>
  <c r="AN754" i="1"/>
  <c r="AM754" i="1"/>
  <c r="AK754" i="1"/>
  <c r="AJ754" i="1"/>
  <c r="AL754" i="1" s="1"/>
  <c r="AI754" i="1"/>
  <c r="AH754" i="1"/>
  <c r="AQ753" i="1"/>
  <c r="AU753" i="1" s="1"/>
  <c r="AP753" i="1"/>
  <c r="AO753" i="1"/>
  <c r="AN753" i="1"/>
  <c r="AM753" i="1"/>
  <c r="AK753" i="1"/>
  <c r="AJ753" i="1"/>
  <c r="AL753" i="1" s="1"/>
  <c r="AI753" i="1"/>
  <c r="AH753" i="1"/>
  <c r="AQ752" i="1"/>
  <c r="AU752" i="1" s="1"/>
  <c r="AP752" i="1"/>
  <c r="AO752" i="1"/>
  <c r="AN752" i="1"/>
  <c r="AM752" i="1"/>
  <c r="AK752" i="1"/>
  <c r="AJ752" i="1"/>
  <c r="AL752" i="1" s="1"/>
  <c r="AI752" i="1"/>
  <c r="AH752" i="1"/>
  <c r="AQ751" i="1"/>
  <c r="AU751" i="1" s="1"/>
  <c r="AP751" i="1"/>
  <c r="AO751" i="1"/>
  <c r="AN751" i="1"/>
  <c r="AM751" i="1"/>
  <c r="AK751" i="1"/>
  <c r="AJ751" i="1"/>
  <c r="AL751" i="1" s="1"/>
  <c r="AI751" i="1"/>
  <c r="AH751" i="1"/>
  <c r="AQ750" i="1"/>
  <c r="AU750" i="1" s="1"/>
  <c r="AP750" i="1"/>
  <c r="AO750" i="1"/>
  <c r="AN750" i="1"/>
  <c r="AM750" i="1"/>
  <c r="AK750" i="1"/>
  <c r="AJ750" i="1"/>
  <c r="AL750" i="1" s="1"/>
  <c r="AI750" i="1"/>
  <c r="AH750" i="1"/>
  <c r="AQ749" i="1"/>
  <c r="AU749" i="1" s="1"/>
  <c r="AP749" i="1"/>
  <c r="AO749" i="1"/>
  <c r="AN749" i="1"/>
  <c r="AM749" i="1"/>
  <c r="AK749" i="1"/>
  <c r="AJ749" i="1"/>
  <c r="AL749" i="1" s="1"/>
  <c r="AI749" i="1"/>
  <c r="AH749" i="1"/>
  <c r="AQ748" i="1"/>
  <c r="AU748" i="1" s="1"/>
  <c r="AP748" i="1"/>
  <c r="AO748" i="1"/>
  <c r="AN748" i="1"/>
  <c r="AM748" i="1"/>
  <c r="AK748" i="1"/>
  <c r="AJ748" i="1"/>
  <c r="AL748" i="1" s="1"/>
  <c r="AI748" i="1"/>
  <c r="AH748" i="1"/>
  <c r="AQ747" i="1"/>
  <c r="AU747" i="1" s="1"/>
  <c r="AP747" i="1"/>
  <c r="AO747" i="1"/>
  <c r="AN747" i="1"/>
  <c r="AM747" i="1"/>
  <c r="AK747" i="1"/>
  <c r="AJ747" i="1"/>
  <c r="AL747" i="1" s="1"/>
  <c r="AI747" i="1"/>
  <c r="AH747" i="1"/>
  <c r="AQ746" i="1"/>
  <c r="AU746" i="1" s="1"/>
  <c r="AP746" i="1"/>
  <c r="AO746" i="1"/>
  <c r="AN746" i="1"/>
  <c r="AM746" i="1"/>
  <c r="AK746" i="1"/>
  <c r="AJ746" i="1"/>
  <c r="AL746" i="1" s="1"/>
  <c r="AI746" i="1"/>
  <c r="AH746" i="1"/>
  <c r="AQ745" i="1"/>
  <c r="AU745" i="1" s="1"/>
  <c r="AP745" i="1"/>
  <c r="AO745" i="1"/>
  <c r="AN745" i="1"/>
  <c r="AM745" i="1"/>
  <c r="AK745" i="1"/>
  <c r="AJ745" i="1"/>
  <c r="AL745" i="1" s="1"/>
  <c r="AI745" i="1"/>
  <c r="AH745" i="1"/>
  <c r="AQ744" i="1"/>
  <c r="AU744" i="1" s="1"/>
  <c r="AP744" i="1"/>
  <c r="AO744" i="1"/>
  <c r="AN744" i="1"/>
  <c r="AM744" i="1"/>
  <c r="AK744" i="1"/>
  <c r="AJ744" i="1"/>
  <c r="AL744" i="1" s="1"/>
  <c r="AI744" i="1"/>
  <c r="AH744" i="1"/>
  <c r="AQ743" i="1"/>
  <c r="AU743" i="1" s="1"/>
  <c r="AP743" i="1"/>
  <c r="AO743" i="1"/>
  <c r="AN743" i="1"/>
  <c r="AM743" i="1"/>
  <c r="AK743" i="1"/>
  <c r="AJ743" i="1"/>
  <c r="AL743" i="1" s="1"/>
  <c r="AI743" i="1"/>
  <c r="AH743" i="1"/>
  <c r="AQ742" i="1"/>
  <c r="AU742" i="1" s="1"/>
  <c r="AP742" i="1"/>
  <c r="AO742" i="1"/>
  <c r="AN742" i="1"/>
  <c r="AM742" i="1"/>
  <c r="AK742" i="1"/>
  <c r="AJ742" i="1"/>
  <c r="AL742" i="1" s="1"/>
  <c r="AI742" i="1"/>
  <c r="AH742" i="1"/>
  <c r="AQ741" i="1"/>
  <c r="AU741" i="1" s="1"/>
  <c r="AP741" i="1"/>
  <c r="AO741" i="1"/>
  <c r="AN741" i="1"/>
  <c r="AM741" i="1"/>
  <c r="AK741" i="1"/>
  <c r="AJ741" i="1"/>
  <c r="AL741" i="1" s="1"/>
  <c r="AI741" i="1"/>
  <c r="AH741" i="1"/>
  <c r="AQ740" i="1"/>
  <c r="AU740" i="1" s="1"/>
  <c r="AP740" i="1"/>
  <c r="AO740" i="1"/>
  <c r="AN740" i="1"/>
  <c r="AM740" i="1"/>
  <c r="AK740" i="1"/>
  <c r="AJ740" i="1"/>
  <c r="AL740" i="1" s="1"/>
  <c r="AI740" i="1"/>
  <c r="AH740" i="1"/>
  <c r="AQ739" i="1"/>
  <c r="AU739" i="1" s="1"/>
  <c r="AP739" i="1"/>
  <c r="AO739" i="1"/>
  <c r="AN739" i="1"/>
  <c r="AM739" i="1"/>
  <c r="AK739" i="1"/>
  <c r="AJ739" i="1"/>
  <c r="AL739" i="1" s="1"/>
  <c r="AI739" i="1"/>
  <c r="AH739" i="1"/>
  <c r="AQ738" i="1"/>
  <c r="AU738" i="1" s="1"/>
  <c r="AP738" i="1"/>
  <c r="AO738" i="1"/>
  <c r="AN738" i="1"/>
  <c r="AM738" i="1"/>
  <c r="AK738" i="1"/>
  <c r="AJ738" i="1"/>
  <c r="AL738" i="1" s="1"/>
  <c r="AI738" i="1"/>
  <c r="AH738" i="1"/>
  <c r="AQ737" i="1"/>
  <c r="AU737" i="1" s="1"/>
  <c r="AP737" i="1"/>
  <c r="AO737" i="1"/>
  <c r="AN737" i="1"/>
  <c r="AM737" i="1"/>
  <c r="AK737" i="1"/>
  <c r="AJ737" i="1"/>
  <c r="AL737" i="1" s="1"/>
  <c r="AI737" i="1"/>
  <c r="AH737" i="1"/>
  <c r="AQ736" i="1"/>
  <c r="AU736" i="1" s="1"/>
  <c r="AP736" i="1"/>
  <c r="AO736" i="1"/>
  <c r="AN736" i="1"/>
  <c r="AM736" i="1"/>
  <c r="AK736" i="1"/>
  <c r="AJ736" i="1"/>
  <c r="AL736" i="1" s="1"/>
  <c r="AI736" i="1"/>
  <c r="AH736" i="1"/>
  <c r="AQ735" i="1"/>
  <c r="AU735" i="1" s="1"/>
  <c r="AP735" i="1"/>
  <c r="AO735" i="1"/>
  <c r="AN735" i="1"/>
  <c r="AM735" i="1"/>
  <c r="AK735" i="1"/>
  <c r="AJ735" i="1"/>
  <c r="AL735" i="1" s="1"/>
  <c r="AI735" i="1"/>
  <c r="AH735" i="1"/>
  <c r="AQ734" i="1"/>
  <c r="AU734" i="1" s="1"/>
  <c r="AP734" i="1"/>
  <c r="AO734" i="1"/>
  <c r="AN734" i="1"/>
  <c r="AM734" i="1"/>
  <c r="AK734" i="1"/>
  <c r="AJ734" i="1"/>
  <c r="AL734" i="1" s="1"/>
  <c r="AI734" i="1"/>
  <c r="AH734" i="1"/>
  <c r="AQ733" i="1"/>
  <c r="AU733" i="1" s="1"/>
  <c r="AP733" i="1"/>
  <c r="AO733" i="1"/>
  <c r="AN733" i="1"/>
  <c r="AM733" i="1"/>
  <c r="AK733" i="1"/>
  <c r="AJ733" i="1"/>
  <c r="AL733" i="1" s="1"/>
  <c r="AI733" i="1"/>
  <c r="AH733" i="1"/>
  <c r="AQ732" i="1"/>
  <c r="AU732" i="1" s="1"/>
  <c r="AP732" i="1"/>
  <c r="AO732" i="1"/>
  <c r="AN732" i="1"/>
  <c r="AM732" i="1"/>
  <c r="AK732" i="1"/>
  <c r="AJ732" i="1"/>
  <c r="AL732" i="1" s="1"/>
  <c r="AI732" i="1"/>
  <c r="AH732" i="1"/>
  <c r="AQ731" i="1"/>
  <c r="AU731" i="1" s="1"/>
  <c r="AP731" i="1"/>
  <c r="AO731" i="1"/>
  <c r="AN731" i="1"/>
  <c r="AM731" i="1"/>
  <c r="AK731" i="1"/>
  <c r="AJ731" i="1"/>
  <c r="AL731" i="1" s="1"/>
  <c r="AI731" i="1"/>
  <c r="AH731" i="1"/>
  <c r="AQ730" i="1"/>
  <c r="AU730" i="1" s="1"/>
  <c r="AP730" i="1"/>
  <c r="AO730" i="1"/>
  <c r="AN730" i="1"/>
  <c r="AM730" i="1"/>
  <c r="AK730" i="1"/>
  <c r="AJ730" i="1"/>
  <c r="AL730" i="1" s="1"/>
  <c r="AI730" i="1"/>
  <c r="AH730" i="1"/>
  <c r="AQ729" i="1"/>
  <c r="AU729" i="1" s="1"/>
  <c r="AP729" i="1"/>
  <c r="AO729" i="1"/>
  <c r="AN729" i="1"/>
  <c r="AM729" i="1"/>
  <c r="AK729" i="1"/>
  <c r="AJ729" i="1"/>
  <c r="AL729" i="1" s="1"/>
  <c r="AI729" i="1"/>
  <c r="AH729" i="1"/>
  <c r="AQ728" i="1"/>
  <c r="AU728" i="1" s="1"/>
  <c r="AP728" i="1"/>
  <c r="AO728" i="1"/>
  <c r="AN728" i="1"/>
  <c r="AM728" i="1"/>
  <c r="AK728" i="1"/>
  <c r="AJ728" i="1"/>
  <c r="AL728" i="1" s="1"/>
  <c r="AI728" i="1"/>
  <c r="AH728" i="1"/>
  <c r="AQ727" i="1"/>
  <c r="AU727" i="1" s="1"/>
  <c r="AP727" i="1"/>
  <c r="AO727" i="1"/>
  <c r="AN727" i="1"/>
  <c r="AM727" i="1"/>
  <c r="AK727" i="1"/>
  <c r="AJ727" i="1"/>
  <c r="AL727" i="1" s="1"/>
  <c r="AI727" i="1"/>
  <c r="AH727" i="1"/>
  <c r="AQ726" i="1"/>
  <c r="AU726" i="1" s="1"/>
  <c r="AP726" i="1"/>
  <c r="AO726" i="1"/>
  <c r="AN726" i="1"/>
  <c r="AM726" i="1"/>
  <c r="AK726" i="1"/>
  <c r="AJ726" i="1"/>
  <c r="AL726" i="1" s="1"/>
  <c r="AI726" i="1"/>
  <c r="AH726" i="1"/>
  <c r="AQ725" i="1"/>
  <c r="AU725" i="1" s="1"/>
  <c r="AP725" i="1"/>
  <c r="AO725" i="1"/>
  <c r="AN725" i="1"/>
  <c r="AM725" i="1"/>
  <c r="AK725" i="1"/>
  <c r="AJ725" i="1"/>
  <c r="AL725" i="1" s="1"/>
  <c r="AI725" i="1"/>
  <c r="AH725" i="1"/>
  <c r="AQ724" i="1"/>
  <c r="AU724" i="1" s="1"/>
  <c r="AP724" i="1"/>
  <c r="AO724" i="1"/>
  <c r="AN724" i="1"/>
  <c r="AM724" i="1"/>
  <c r="AK724" i="1"/>
  <c r="AJ724" i="1"/>
  <c r="AL724" i="1" s="1"/>
  <c r="AI724" i="1"/>
  <c r="AH724" i="1"/>
  <c r="AQ723" i="1"/>
  <c r="AU723" i="1" s="1"/>
  <c r="AP723" i="1"/>
  <c r="AO723" i="1"/>
  <c r="AN723" i="1"/>
  <c r="AM723" i="1"/>
  <c r="AK723" i="1"/>
  <c r="AJ723" i="1"/>
  <c r="AL723" i="1" s="1"/>
  <c r="AI723" i="1"/>
  <c r="AH723" i="1"/>
  <c r="AQ722" i="1"/>
  <c r="AU722" i="1" s="1"/>
  <c r="AP722" i="1"/>
  <c r="AO722" i="1"/>
  <c r="AN722" i="1"/>
  <c r="AM722" i="1"/>
  <c r="AK722" i="1"/>
  <c r="AJ722" i="1"/>
  <c r="AL722" i="1" s="1"/>
  <c r="AI722" i="1"/>
  <c r="AH722" i="1"/>
  <c r="AQ721" i="1"/>
  <c r="AU721" i="1" s="1"/>
  <c r="AP721" i="1"/>
  <c r="AO721" i="1"/>
  <c r="AN721" i="1"/>
  <c r="AM721" i="1"/>
  <c r="AK721" i="1"/>
  <c r="AJ721" i="1"/>
  <c r="AL721" i="1" s="1"/>
  <c r="AI721" i="1"/>
  <c r="AH721" i="1"/>
  <c r="AQ720" i="1"/>
  <c r="AU720" i="1" s="1"/>
  <c r="AP720" i="1"/>
  <c r="AO720" i="1"/>
  <c r="AN720" i="1"/>
  <c r="AM720" i="1"/>
  <c r="AK720" i="1"/>
  <c r="AJ720" i="1"/>
  <c r="AL720" i="1" s="1"/>
  <c r="AI720" i="1"/>
  <c r="AH720" i="1"/>
  <c r="AQ719" i="1"/>
  <c r="AU719" i="1" s="1"/>
  <c r="AP719" i="1"/>
  <c r="AO719" i="1"/>
  <c r="AN719" i="1"/>
  <c r="AM719" i="1"/>
  <c r="AK719" i="1"/>
  <c r="AJ719" i="1"/>
  <c r="AL719" i="1" s="1"/>
  <c r="AI719" i="1"/>
  <c r="AH719" i="1"/>
  <c r="AQ718" i="1"/>
  <c r="AU718" i="1" s="1"/>
  <c r="AP718" i="1"/>
  <c r="AO718" i="1"/>
  <c r="AN718" i="1"/>
  <c r="AM718" i="1"/>
  <c r="AK718" i="1"/>
  <c r="AJ718" i="1"/>
  <c r="AL718" i="1" s="1"/>
  <c r="AI718" i="1"/>
  <c r="AH718" i="1"/>
  <c r="AQ717" i="1"/>
  <c r="AU717" i="1" s="1"/>
  <c r="AP717" i="1"/>
  <c r="AO717" i="1"/>
  <c r="AN717" i="1"/>
  <c r="AM717" i="1"/>
  <c r="AK717" i="1"/>
  <c r="AJ717" i="1"/>
  <c r="AL717" i="1" s="1"/>
  <c r="AI717" i="1"/>
  <c r="AH717" i="1"/>
  <c r="AQ716" i="1"/>
  <c r="AU716" i="1" s="1"/>
  <c r="AP716" i="1"/>
  <c r="AO716" i="1"/>
  <c r="AN716" i="1"/>
  <c r="AM716" i="1"/>
  <c r="AK716" i="1"/>
  <c r="AJ716" i="1"/>
  <c r="AL716" i="1" s="1"/>
  <c r="AI716" i="1"/>
  <c r="AH716" i="1"/>
  <c r="AQ715" i="1"/>
  <c r="AU715" i="1" s="1"/>
  <c r="AP715" i="1"/>
  <c r="AO715" i="1"/>
  <c r="AN715" i="1"/>
  <c r="AM715" i="1"/>
  <c r="AK715" i="1"/>
  <c r="AJ715" i="1"/>
  <c r="AL715" i="1" s="1"/>
  <c r="AI715" i="1"/>
  <c r="AH715" i="1"/>
  <c r="AQ714" i="1"/>
  <c r="AU714" i="1" s="1"/>
  <c r="AP714" i="1"/>
  <c r="AO714" i="1"/>
  <c r="AN714" i="1"/>
  <c r="AM714" i="1"/>
  <c r="AK714" i="1"/>
  <c r="AJ714" i="1"/>
  <c r="AL714" i="1" s="1"/>
  <c r="AI714" i="1"/>
  <c r="AH714" i="1"/>
  <c r="AQ713" i="1"/>
  <c r="AU713" i="1" s="1"/>
  <c r="AP713" i="1"/>
  <c r="AO713" i="1"/>
  <c r="AN713" i="1"/>
  <c r="AM713" i="1"/>
  <c r="AK713" i="1"/>
  <c r="AJ713" i="1"/>
  <c r="AL713" i="1" s="1"/>
  <c r="AI713" i="1"/>
  <c r="AH713" i="1"/>
  <c r="AQ712" i="1"/>
  <c r="AU712" i="1" s="1"/>
  <c r="AP712" i="1"/>
  <c r="AO712" i="1"/>
  <c r="AN712" i="1"/>
  <c r="AM712" i="1"/>
  <c r="AK712" i="1"/>
  <c r="AJ712" i="1"/>
  <c r="AL712" i="1" s="1"/>
  <c r="AI712" i="1"/>
  <c r="AH712" i="1"/>
  <c r="AQ711" i="1"/>
  <c r="AU711" i="1" s="1"/>
  <c r="AP711" i="1"/>
  <c r="AO711" i="1"/>
  <c r="AN711" i="1"/>
  <c r="AM711" i="1"/>
  <c r="AK711" i="1"/>
  <c r="AJ711" i="1"/>
  <c r="AL711" i="1" s="1"/>
  <c r="AI711" i="1"/>
  <c r="AH711" i="1"/>
  <c r="AQ710" i="1"/>
  <c r="AU710" i="1" s="1"/>
  <c r="AP710" i="1"/>
  <c r="AO710" i="1"/>
  <c r="AN710" i="1"/>
  <c r="AM710" i="1"/>
  <c r="AK710" i="1"/>
  <c r="AJ710" i="1"/>
  <c r="AL710" i="1" s="1"/>
  <c r="AI710" i="1"/>
  <c r="AH710" i="1"/>
  <c r="AQ709" i="1"/>
  <c r="AU709" i="1" s="1"/>
  <c r="AP709" i="1"/>
  <c r="AO709" i="1"/>
  <c r="AN709" i="1"/>
  <c r="AM709" i="1"/>
  <c r="AK709" i="1"/>
  <c r="AJ709" i="1"/>
  <c r="AL709" i="1" s="1"/>
  <c r="AI709" i="1"/>
  <c r="AH709" i="1"/>
  <c r="AQ708" i="1"/>
  <c r="AU708" i="1" s="1"/>
  <c r="AP708" i="1"/>
  <c r="AO708" i="1"/>
  <c r="AN708" i="1"/>
  <c r="AM708" i="1"/>
  <c r="AK708" i="1"/>
  <c r="AJ708" i="1"/>
  <c r="AL708" i="1" s="1"/>
  <c r="AI708" i="1"/>
  <c r="AH708" i="1"/>
  <c r="AQ707" i="1"/>
  <c r="AU707" i="1" s="1"/>
  <c r="AP707" i="1"/>
  <c r="AO707" i="1"/>
  <c r="AN707" i="1"/>
  <c r="AM707" i="1"/>
  <c r="AK707" i="1"/>
  <c r="AJ707" i="1"/>
  <c r="AL707" i="1" s="1"/>
  <c r="AI707" i="1"/>
  <c r="AH707" i="1"/>
  <c r="AQ706" i="1"/>
  <c r="AU706" i="1" s="1"/>
  <c r="AP706" i="1"/>
  <c r="AO706" i="1"/>
  <c r="AN706" i="1"/>
  <c r="AM706" i="1"/>
  <c r="AK706" i="1"/>
  <c r="AJ706" i="1"/>
  <c r="AL706" i="1" s="1"/>
  <c r="AI706" i="1"/>
  <c r="AH706" i="1"/>
  <c r="AQ705" i="1"/>
  <c r="AU705" i="1" s="1"/>
  <c r="AP705" i="1"/>
  <c r="AO705" i="1"/>
  <c r="AN705" i="1"/>
  <c r="AM705" i="1"/>
  <c r="AK705" i="1"/>
  <c r="AJ705" i="1"/>
  <c r="AL705" i="1" s="1"/>
  <c r="AI705" i="1"/>
  <c r="AH705" i="1"/>
  <c r="AQ704" i="1"/>
  <c r="AU704" i="1" s="1"/>
  <c r="AP704" i="1"/>
  <c r="AO704" i="1"/>
  <c r="AN704" i="1"/>
  <c r="AM704" i="1"/>
  <c r="AK704" i="1"/>
  <c r="AJ704" i="1"/>
  <c r="AL704" i="1" s="1"/>
  <c r="AI704" i="1"/>
  <c r="AH704" i="1"/>
  <c r="AQ703" i="1"/>
  <c r="AU703" i="1" s="1"/>
  <c r="AP703" i="1"/>
  <c r="AO703" i="1"/>
  <c r="AN703" i="1"/>
  <c r="AM703" i="1"/>
  <c r="AK703" i="1"/>
  <c r="AJ703" i="1"/>
  <c r="AL703" i="1" s="1"/>
  <c r="AI703" i="1"/>
  <c r="AH703" i="1"/>
  <c r="AQ702" i="1"/>
  <c r="AU702" i="1" s="1"/>
  <c r="AP702" i="1"/>
  <c r="AO702" i="1"/>
  <c r="AN702" i="1"/>
  <c r="AM702" i="1"/>
  <c r="AK702" i="1"/>
  <c r="AJ702" i="1"/>
  <c r="AL702" i="1" s="1"/>
  <c r="AI702" i="1"/>
  <c r="AH702" i="1"/>
  <c r="AQ701" i="1"/>
  <c r="AU701" i="1" s="1"/>
  <c r="AP701" i="1"/>
  <c r="AO701" i="1"/>
  <c r="AN701" i="1"/>
  <c r="AM701" i="1"/>
  <c r="AK701" i="1"/>
  <c r="AJ701" i="1"/>
  <c r="AL701" i="1" s="1"/>
  <c r="AI701" i="1"/>
  <c r="AH701" i="1"/>
  <c r="AQ700" i="1"/>
  <c r="AU700" i="1" s="1"/>
  <c r="AP700" i="1"/>
  <c r="AO700" i="1"/>
  <c r="AN700" i="1"/>
  <c r="AM700" i="1"/>
  <c r="AK700" i="1"/>
  <c r="AJ700" i="1"/>
  <c r="AL700" i="1" s="1"/>
  <c r="AI700" i="1"/>
  <c r="AH700" i="1"/>
  <c r="AQ699" i="1"/>
  <c r="AU699" i="1" s="1"/>
  <c r="AP699" i="1"/>
  <c r="AO699" i="1"/>
  <c r="AN699" i="1"/>
  <c r="AM699" i="1"/>
  <c r="AK699" i="1"/>
  <c r="AJ699" i="1"/>
  <c r="AL699" i="1" s="1"/>
  <c r="AI699" i="1"/>
  <c r="AH699" i="1"/>
  <c r="AQ698" i="1"/>
  <c r="AU698" i="1" s="1"/>
  <c r="AP698" i="1"/>
  <c r="AO698" i="1"/>
  <c r="AN698" i="1"/>
  <c r="AM698" i="1"/>
  <c r="AK698" i="1"/>
  <c r="AJ698" i="1"/>
  <c r="AL698" i="1" s="1"/>
  <c r="AI698" i="1"/>
  <c r="AH698" i="1"/>
  <c r="AQ697" i="1"/>
  <c r="AU697" i="1" s="1"/>
  <c r="AP697" i="1"/>
  <c r="AO697" i="1"/>
  <c r="AN697" i="1"/>
  <c r="AM697" i="1"/>
  <c r="AK697" i="1"/>
  <c r="AJ697" i="1"/>
  <c r="AL697" i="1" s="1"/>
  <c r="AI697" i="1"/>
  <c r="AH697" i="1"/>
  <c r="AQ696" i="1"/>
  <c r="AU696" i="1" s="1"/>
  <c r="AP696" i="1"/>
  <c r="AO696" i="1"/>
  <c r="AN696" i="1"/>
  <c r="AM696" i="1"/>
  <c r="AK696" i="1"/>
  <c r="AJ696" i="1"/>
  <c r="AL696" i="1" s="1"/>
  <c r="AI696" i="1"/>
  <c r="AH696" i="1"/>
  <c r="AQ695" i="1"/>
  <c r="AU695" i="1" s="1"/>
  <c r="AP695" i="1"/>
  <c r="AO695" i="1"/>
  <c r="AN695" i="1"/>
  <c r="AM695" i="1"/>
  <c r="AK695" i="1"/>
  <c r="AJ695" i="1"/>
  <c r="AL695" i="1" s="1"/>
  <c r="AI695" i="1"/>
  <c r="AH695" i="1"/>
  <c r="AQ694" i="1"/>
  <c r="AU694" i="1" s="1"/>
  <c r="AP694" i="1"/>
  <c r="AO694" i="1"/>
  <c r="AN694" i="1"/>
  <c r="AM694" i="1"/>
  <c r="AK694" i="1"/>
  <c r="AJ694" i="1"/>
  <c r="AL694" i="1" s="1"/>
  <c r="AI694" i="1"/>
  <c r="AH694" i="1"/>
  <c r="AQ693" i="1"/>
  <c r="AU693" i="1" s="1"/>
  <c r="AP693" i="1"/>
  <c r="AO693" i="1"/>
  <c r="AN693" i="1"/>
  <c r="AM693" i="1"/>
  <c r="AK693" i="1"/>
  <c r="AJ693" i="1"/>
  <c r="AL693" i="1" s="1"/>
  <c r="AI693" i="1"/>
  <c r="AH693" i="1"/>
  <c r="AQ692" i="1"/>
  <c r="AU692" i="1" s="1"/>
  <c r="AP692" i="1"/>
  <c r="AO692" i="1"/>
  <c r="AN692" i="1"/>
  <c r="AM692" i="1"/>
  <c r="AK692" i="1"/>
  <c r="AJ692" i="1"/>
  <c r="AL692" i="1" s="1"/>
  <c r="AI692" i="1"/>
  <c r="AH692" i="1"/>
  <c r="AQ691" i="1"/>
  <c r="AU691" i="1" s="1"/>
  <c r="AP691" i="1"/>
  <c r="AO691" i="1"/>
  <c r="AN691" i="1"/>
  <c r="AM691" i="1"/>
  <c r="AK691" i="1"/>
  <c r="AJ691" i="1"/>
  <c r="AL691" i="1" s="1"/>
  <c r="AI691" i="1"/>
  <c r="AH691" i="1"/>
  <c r="AQ690" i="1"/>
  <c r="AU690" i="1" s="1"/>
  <c r="AP690" i="1"/>
  <c r="AO690" i="1"/>
  <c r="AN690" i="1"/>
  <c r="AM690" i="1"/>
  <c r="AK690" i="1"/>
  <c r="AJ690" i="1"/>
  <c r="AL690" i="1" s="1"/>
  <c r="AI690" i="1"/>
  <c r="AH690" i="1"/>
  <c r="AQ689" i="1"/>
  <c r="AU689" i="1" s="1"/>
  <c r="AP689" i="1"/>
  <c r="AO689" i="1"/>
  <c r="AN689" i="1"/>
  <c r="AM689" i="1"/>
  <c r="AK689" i="1"/>
  <c r="AJ689" i="1"/>
  <c r="AL689" i="1" s="1"/>
  <c r="AI689" i="1"/>
  <c r="AH689" i="1"/>
  <c r="AQ688" i="1"/>
  <c r="AU688" i="1" s="1"/>
  <c r="AP688" i="1"/>
  <c r="AO688" i="1"/>
  <c r="AN688" i="1"/>
  <c r="AM688" i="1"/>
  <c r="AK688" i="1"/>
  <c r="AJ688" i="1"/>
  <c r="AL688" i="1" s="1"/>
  <c r="AI688" i="1"/>
  <c r="AH688" i="1"/>
  <c r="AQ687" i="1"/>
  <c r="AU687" i="1" s="1"/>
  <c r="AP687" i="1"/>
  <c r="AO687" i="1"/>
  <c r="AN687" i="1"/>
  <c r="AM687" i="1"/>
  <c r="AK687" i="1"/>
  <c r="AJ687" i="1"/>
  <c r="AL687" i="1" s="1"/>
  <c r="AI687" i="1"/>
  <c r="AH687" i="1"/>
  <c r="AQ686" i="1"/>
  <c r="AU686" i="1" s="1"/>
  <c r="AP686" i="1"/>
  <c r="AO686" i="1"/>
  <c r="AN686" i="1"/>
  <c r="AM686" i="1"/>
  <c r="AK686" i="1"/>
  <c r="AJ686" i="1"/>
  <c r="AL686" i="1" s="1"/>
  <c r="AI686" i="1"/>
  <c r="AH686" i="1"/>
  <c r="AQ685" i="1"/>
  <c r="AU685" i="1" s="1"/>
  <c r="AP685" i="1"/>
  <c r="AO685" i="1"/>
  <c r="AN685" i="1"/>
  <c r="AM685" i="1"/>
  <c r="AK685" i="1"/>
  <c r="AJ685" i="1"/>
  <c r="AL685" i="1" s="1"/>
  <c r="AI685" i="1"/>
  <c r="AH685" i="1"/>
  <c r="AQ684" i="1"/>
  <c r="AU684" i="1" s="1"/>
  <c r="AP684" i="1"/>
  <c r="AO684" i="1"/>
  <c r="AN684" i="1"/>
  <c r="AM684" i="1"/>
  <c r="AK684" i="1"/>
  <c r="AJ684" i="1"/>
  <c r="AL684" i="1" s="1"/>
  <c r="AI684" i="1"/>
  <c r="AH684" i="1"/>
  <c r="AQ683" i="1"/>
  <c r="AU683" i="1" s="1"/>
  <c r="AP683" i="1"/>
  <c r="AO683" i="1"/>
  <c r="AN683" i="1"/>
  <c r="AM683" i="1"/>
  <c r="AK683" i="1"/>
  <c r="AJ683" i="1"/>
  <c r="AL683" i="1" s="1"/>
  <c r="AI683" i="1"/>
  <c r="AH683" i="1"/>
  <c r="AQ682" i="1"/>
  <c r="AP682" i="1"/>
  <c r="AO682" i="1"/>
  <c r="AN682" i="1"/>
  <c r="AM682" i="1"/>
  <c r="AK682" i="1"/>
  <c r="AJ682" i="1"/>
  <c r="AL682" i="1" s="1"/>
  <c r="AI682" i="1"/>
  <c r="AH682" i="1"/>
  <c r="AQ681" i="1"/>
  <c r="AU681" i="1" s="1"/>
  <c r="AP681" i="1"/>
  <c r="AO681" i="1"/>
  <c r="AN681" i="1"/>
  <c r="AM681" i="1"/>
  <c r="AK681" i="1"/>
  <c r="AJ681" i="1"/>
  <c r="AL681" i="1" s="1"/>
  <c r="AI681" i="1"/>
  <c r="AH681" i="1"/>
  <c r="AQ680" i="1"/>
  <c r="AP680" i="1"/>
  <c r="AO680" i="1"/>
  <c r="AN680" i="1"/>
  <c r="AM680" i="1"/>
  <c r="AK680" i="1"/>
  <c r="AJ680" i="1"/>
  <c r="AL680" i="1" s="1"/>
  <c r="AI680" i="1"/>
  <c r="AH680" i="1"/>
  <c r="AQ679" i="1"/>
  <c r="AU679" i="1" s="1"/>
  <c r="AP679" i="1"/>
  <c r="AO679" i="1"/>
  <c r="AN679" i="1"/>
  <c r="AM679" i="1"/>
  <c r="AK679" i="1"/>
  <c r="AJ679" i="1"/>
  <c r="AL679" i="1" s="1"/>
  <c r="AI679" i="1"/>
  <c r="AH679" i="1"/>
  <c r="AQ678" i="1"/>
  <c r="AU678" i="1" s="1"/>
  <c r="AP678" i="1"/>
  <c r="AO678" i="1"/>
  <c r="AN678" i="1"/>
  <c r="AM678" i="1"/>
  <c r="AK678" i="1"/>
  <c r="AJ678" i="1"/>
  <c r="AL678" i="1" s="1"/>
  <c r="AI678" i="1"/>
  <c r="AH678" i="1"/>
  <c r="AQ677" i="1"/>
  <c r="AU677" i="1" s="1"/>
  <c r="AP677" i="1"/>
  <c r="AO677" i="1"/>
  <c r="AN677" i="1"/>
  <c r="AM677" i="1"/>
  <c r="AK677" i="1"/>
  <c r="AJ677" i="1"/>
  <c r="AL677" i="1" s="1"/>
  <c r="AI677" i="1"/>
  <c r="AH677" i="1"/>
  <c r="AQ676" i="1"/>
  <c r="AU676" i="1" s="1"/>
  <c r="AP676" i="1"/>
  <c r="AO676" i="1"/>
  <c r="AN676" i="1"/>
  <c r="AM676" i="1"/>
  <c r="AK676" i="1"/>
  <c r="AJ676" i="1"/>
  <c r="AL676" i="1" s="1"/>
  <c r="AI676" i="1"/>
  <c r="AH676" i="1"/>
  <c r="AQ675" i="1"/>
  <c r="AU675" i="1" s="1"/>
  <c r="AP675" i="1"/>
  <c r="AO675" i="1"/>
  <c r="AN675" i="1"/>
  <c r="AM675" i="1"/>
  <c r="AK675" i="1"/>
  <c r="AJ675" i="1"/>
  <c r="AL675" i="1" s="1"/>
  <c r="AI675" i="1"/>
  <c r="AH675" i="1"/>
  <c r="AQ674" i="1"/>
  <c r="AU674" i="1" s="1"/>
  <c r="AP674" i="1"/>
  <c r="AO674" i="1"/>
  <c r="AN674" i="1"/>
  <c r="AM674" i="1"/>
  <c r="AK674" i="1"/>
  <c r="AJ674" i="1"/>
  <c r="AL674" i="1" s="1"/>
  <c r="AI674" i="1"/>
  <c r="AH674" i="1"/>
  <c r="AQ673" i="1"/>
  <c r="AU673" i="1" s="1"/>
  <c r="AP673" i="1"/>
  <c r="AO673" i="1"/>
  <c r="AN673" i="1"/>
  <c r="AM673" i="1"/>
  <c r="AK673" i="1"/>
  <c r="AJ673" i="1"/>
  <c r="AL673" i="1" s="1"/>
  <c r="AI673" i="1"/>
  <c r="AH673" i="1"/>
  <c r="AQ672" i="1"/>
  <c r="AU672" i="1" s="1"/>
  <c r="AP672" i="1"/>
  <c r="AO672" i="1"/>
  <c r="AN672" i="1"/>
  <c r="AM672" i="1"/>
  <c r="AK672" i="1"/>
  <c r="AJ672" i="1"/>
  <c r="AL672" i="1" s="1"/>
  <c r="AI672" i="1"/>
  <c r="AH672" i="1"/>
  <c r="AQ671" i="1"/>
  <c r="AU671" i="1" s="1"/>
  <c r="AP671" i="1"/>
  <c r="AO671" i="1"/>
  <c r="AN671" i="1"/>
  <c r="AM671" i="1"/>
  <c r="AK671" i="1"/>
  <c r="AJ671" i="1"/>
  <c r="AL671" i="1" s="1"/>
  <c r="AI671" i="1"/>
  <c r="AH671" i="1"/>
  <c r="AQ670" i="1"/>
  <c r="AU670" i="1" s="1"/>
  <c r="AP670" i="1"/>
  <c r="AO670" i="1"/>
  <c r="AN670" i="1"/>
  <c r="AM670" i="1"/>
  <c r="AK670" i="1"/>
  <c r="AJ670" i="1"/>
  <c r="AL670" i="1" s="1"/>
  <c r="AI670" i="1"/>
  <c r="AH670" i="1"/>
  <c r="AQ669" i="1"/>
  <c r="AU669" i="1" s="1"/>
  <c r="AP669" i="1"/>
  <c r="AO669" i="1"/>
  <c r="AN669" i="1"/>
  <c r="AM669" i="1"/>
  <c r="AK669" i="1"/>
  <c r="AJ669" i="1"/>
  <c r="AL669" i="1" s="1"/>
  <c r="AI669" i="1"/>
  <c r="AH669" i="1"/>
  <c r="AQ668" i="1"/>
  <c r="AU668" i="1" s="1"/>
  <c r="AP668" i="1"/>
  <c r="AO668" i="1"/>
  <c r="AN668" i="1"/>
  <c r="AM668" i="1"/>
  <c r="AK668" i="1"/>
  <c r="AJ668" i="1"/>
  <c r="AL668" i="1" s="1"/>
  <c r="AI668" i="1"/>
  <c r="AH668" i="1"/>
  <c r="AQ667" i="1"/>
  <c r="AU667" i="1" s="1"/>
  <c r="AP667" i="1"/>
  <c r="AO667" i="1"/>
  <c r="AN667" i="1"/>
  <c r="AM667" i="1"/>
  <c r="AK667" i="1"/>
  <c r="AJ667" i="1"/>
  <c r="AL667" i="1" s="1"/>
  <c r="AI667" i="1"/>
  <c r="AH667" i="1"/>
  <c r="AQ666" i="1"/>
  <c r="AU666" i="1" s="1"/>
  <c r="AP666" i="1"/>
  <c r="AO666" i="1"/>
  <c r="AN666" i="1"/>
  <c r="AM666" i="1"/>
  <c r="AK666" i="1"/>
  <c r="AJ666" i="1"/>
  <c r="AL666" i="1" s="1"/>
  <c r="AI666" i="1"/>
  <c r="AH666" i="1"/>
  <c r="AQ665" i="1"/>
  <c r="AU665" i="1" s="1"/>
  <c r="AP665" i="1"/>
  <c r="AO665" i="1"/>
  <c r="AN665" i="1"/>
  <c r="AM665" i="1"/>
  <c r="AK665" i="1"/>
  <c r="AJ665" i="1"/>
  <c r="AL665" i="1" s="1"/>
  <c r="AI665" i="1"/>
  <c r="AH665" i="1"/>
  <c r="AQ664" i="1"/>
  <c r="AU664" i="1" s="1"/>
  <c r="AP664" i="1"/>
  <c r="AO664" i="1"/>
  <c r="AN664" i="1"/>
  <c r="AM664" i="1"/>
  <c r="AK664" i="1"/>
  <c r="AJ664" i="1"/>
  <c r="AL664" i="1" s="1"/>
  <c r="AI664" i="1"/>
  <c r="AH664" i="1"/>
  <c r="AQ663" i="1"/>
  <c r="AU663" i="1" s="1"/>
  <c r="AP663" i="1"/>
  <c r="AO663" i="1"/>
  <c r="AN663" i="1"/>
  <c r="AM663" i="1"/>
  <c r="AK663" i="1"/>
  <c r="AJ663" i="1"/>
  <c r="AL663" i="1" s="1"/>
  <c r="AI663" i="1"/>
  <c r="AH663" i="1"/>
  <c r="AQ662" i="1"/>
  <c r="AU662" i="1" s="1"/>
  <c r="AP662" i="1"/>
  <c r="AO662" i="1"/>
  <c r="AN662" i="1"/>
  <c r="AM662" i="1"/>
  <c r="AK662" i="1"/>
  <c r="AJ662" i="1"/>
  <c r="AL662" i="1" s="1"/>
  <c r="AI662" i="1"/>
  <c r="AH662" i="1"/>
  <c r="AQ661" i="1"/>
  <c r="AU661" i="1" s="1"/>
  <c r="AP661" i="1"/>
  <c r="AO661" i="1"/>
  <c r="AN661" i="1"/>
  <c r="AM661" i="1"/>
  <c r="AK661" i="1"/>
  <c r="AJ661" i="1"/>
  <c r="AL661" i="1" s="1"/>
  <c r="AI661" i="1"/>
  <c r="AH661" i="1"/>
  <c r="AQ660" i="1"/>
  <c r="AU660" i="1" s="1"/>
  <c r="AP660" i="1"/>
  <c r="AO660" i="1"/>
  <c r="AN660" i="1"/>
  <c r="AM660" i="1"/>
  <c r="AK660" i="1"/>
  <c r="AJ660" i="1"/>
  <c r="AL660" i="1" s="1"/>
  <c r="AI660" i="1"/>
  <c r="AH660" i="1"/>
  <c r="AQ659" i="1"/>
  <c r="AU659" i="1" s="1"/>
  <c r="AP659" i="1"/>
  <c r="AO659" i="1"/>
  <c r="AN659" i="1"/>
  <c r="AM659" i="1"/>
  <c r="AK659" i="1"/>
  <c r="AJ659" i="1"/>
  <c r="AL659" i="1" s="1"/>
  <c r="AI659" i="1"/>
  <c r="AH659" i="1"/>
  <c r="AQ658" i="1"/>
  <c r="AU658" i="1" s="1"/>
  <c r="AP658" i="1"/>
  <c r="AO658" i="1"/>
  <c r="AN658" i="1"/>
  <c r="AM658" i="1"/>
  <c r="AK658" i="1"/>
  <c r="AJ658" i="1"/>
  <c r="AL658" i="1" s="1"/>
  <c r="AI658" i="1"/>
  <c r="AH658" i="1"/>
  <c r="AQ657" i="1"/>
  <c r="AU657" i="1" s="1"/>
  <c r="AP657" i="1"/>
  <c r="AO657" i="1"/>
  <c r="AN657" i="1"/>
  <c r="AM657" i="1"/>
  <c r="AK657" i="1"/>
  <c r="AJ657" i="1"/>
  <c r="AL657" i="1" s="1"/>
  <c r="AI657" i="1"/>
  <c r="AH657" i="1"/>
  <c r="AQ656" i="1"/>
  <c r="AU656" i="1" s="1"/>
  <c r="AP656" i="1"/>
  <c r="AO656" i="1"/>
  <c r="AN656" i="1"/>
  <c r="AM656" i="1"/>
  <c r="AK656" i="1"/>
  <c r="AJ656" i="1"/>
  <c r="AL656" i="1" s="1"/>
  <c r="AI656" i="1"/>
  <c r="AH656" i="1"/>
  <c r="AQ655" i="1"/>
  <c r="AU655" i="1" s="1"/>
  <c r="AP655" i="1"/>
  <c r="AO655" i="1"/>
  <c r="AN655" i="1"/>
  <c r="AM655" i="1"/>
  <c r="AK655" i="1"/>
  <c r="AJ655" i="1"/>
  <c r="AL655" i="1" s="1"/>
  <c r="AI655" i="1"/>
  <c r="AH655" i="1"/>
  <c r="AQ654" i="1"/>
  <c r="AU654" i="1" s="1"/>
  <c r="AP654" i="1"/>
  <c r="AO654" i="1"/>
  <c r="AN654" i="1"/>
  <c r="AM654" i="1"/>
  <c r="AK654" i="1"/>
  <c r="AJ654" i="1"/>
  <c r="AL654" i="1" s="1"/>
  <c r="AI654" i="1"/>
  <c r="AH654" i="1"/>
  <c r="AQ653" i="1"/>
  <c r="AU653" i="1" s="1"/>
  <c r="AP653" i="1"/>
  <c r="AO653" i="1"/>
  <c r="AN653" i="1"/>
  <c r="AM653" i="1"/>
  <c r="AK653" i="1"/>
  <c r="AJ653" i="1"/>
  <c r="AL653" i="1" s="1"/>
  <c r="AI653" i="1"/>
  <c r="AH653" i="1"/>
  <c r="AQ652" i="1"/>
  <c r="AU652" i="1" s="1"/>
  <c r="AP652" i="1"/>
  <c r="AO652" i="1"/>
  <c r="AN652" i="1"/>
  <c r="AM652" i="1"/>
  <c r="AK652" i="1"/>
  <c r="AJ652" i="1"/>
  <c r="AL652" i="1" s="1"/>
  <c r="AI652" i="1"/>
  <c r="AH652" i="1"/>
  <c r="AQ651" i="1"/>
  <c r="AU651" i="1" s="1"/>
  <c r="AP651" i="1"/>
  <c r="AO651" i="1"/>
  <c r="AN651" i="1"/>
  <c r="AM651" i="1"/>
  <c r="AK651" i="1"/>
  <c r="AJ651" i="1"/>
  <c r="AL651" i="1" s="1"/>
  <c r="AI651" i="1"/>
  <c r="AH651" i="1"/>
  <c r="AQ650" i="1"/>
  <c r="AU650" i="1" s="1"/>
  <c r="AP650" i="1"/>
  <c r="AO650" i="1"/>
  <c r="AN650" i="1"/>
  <c r="AM650" i="1"/>
  <c r="AK650" i="1"/>
  <c r="AJ650" i="1"/>
  <c r="AL650" i="1" s="1"/>
  <c r="AI650" i="1"/>
  <c r="AH650" i="1"/>
  <c r="AQ649" i="1"/>
  <c r="AU649" i="1" s="1"/>
  <c r="AP649" i="1"/>
  <c r="AO649" i="1"/>
  <c r="AN649" i="1"/>
  <c r="AM649" i="1"/>
  <c r="AK649" i="1"/>
  <c r="AJ649" i="1"/>
  <c r="AL649" i="1" s="1"/>
  <c r="AI649" i="1"/>
  <c r="AH649" i="1"/>
  <c r="AQ648" i="1"/>
  <c r="AU648" i="1" s="1"/>
  <c r="AP648" i="1"/>
  <c r="AO648" i="1"/>
  <c r="AN648" i="1"/>
  <c r="AM648" i="1"/>
  <c r="AK648" i="1"/>
  <c r="AJ648" i="1"/>
  <c r="AL648" i="1" s="1"/>
  <c r="AI648" i="1"/>
  <c r="AH648" i="1"/>
  <c r="AQ647" i="1"/>
  <c r="AU647" i="1" s="1"/>
  <c r="AP647" i="1"/>
  <c r="AO647" i="1"/>
  <c r="AN647" i="1"/>
  <c r="AM647" i="1"/>
  <c r="AK647" i="1"/>
  <c r="AJ647" i="1"/>
  <c r="AL647" i="1" s="1"/>
  <c r="AI647" i="1"/>
  <c r="AH647" i="1"/>
  <c r="AQ646" i="1"/>
  <c r="AU646" i="1" s="1"/>
  <c r="AP646" i="1"/>
  <c r="AO646" i="1"/>
  <c r="AN646" i="1"/>
  <c r="AM646" i="1"/>
  <c r="AK646" i="1"/>
  <c r="AJ646" i="1"/>
  <c r="AL646" i="1" s="1"/>
  <c r="AI646" i="1"/>
  <c r="AH646" i="1"/>
  <c r="AQ645" i="1"/>
  <c r="AU645" i="1" s="1"/>
  <c r="AP645" i="1"/>
  <c r="AO645" i="1"/>
  <c r="AN645" i="1"/>
  <c r="AM645" i="1"/>
  <c r="AK645" i="1"/>
  <c r="AJ645" i="1"/>
  <c r="AL645" i="1" s="1"/>
  <c r="AI645" i="1"/>
  <c r="AH645" i="1"/>
  <c r="AQ644" i="1"/>
  <c r="AU644" i="1" s="1"/>
  <c r="AP644" i="1"/>
  <c r="AO644" i="1"/>
  <c r="AN644" i="1"/>
  <c r="AM644" i="1"/>
  <c r="AK644" i="1"/>
  <c r="AJ644" i="1"/>
  <c r="AL644" i="1" s="1"/>
  <c r="AI644" i="1"/>
  <c r="AH644" i="1"/>
  <c r="AQ643" i="1"/>
  <c r="AU643" i="1" s="1"/>
  <c r="AP643" i="1"/>
  <c r="AO643" i="1"/>
  <c r="AN643" i="1"/>
  <c r="AM643" i="1"/>
  <c r="AK643" i="1"/>
  <c r="AJ643" i="1"/>
  <c r="AL643" i="1" s="1"/>
  <c r="AI643" i="1"/>
  <c r="AH643" i="1"/>
  <c r="AQ642" i="1"/>
  <c r="AU642" i="1" s="1"/>
  <c r="AP642" i="1"/>
  <c r="AO642" i="1"/>
  <c r="AN642" i="1"/>
  <c r="AM642" i="1"/>
  <c r="AK642" i="1"/>
  <c r="AJ642" i="1"/>
  <c r="AL642" i="1" s="1"/>
  <c r="AI642" i="1"/>
  <c r="AH642" i="1"/>
  <c r="AQ641" i="1"/>
  <c r="AU641" i="1" s="1"/>
  <c r="AP641" i="1"/>
  <c r="AO641" i="1"/>
  <c r="AN641" i="1"/>
  <c r="AM641" i="1"/>
  <c r="AK641" i="1"/>
  <c r="AJ641" i="1"/>
  <c r="AL641" i="1" s="1"/>
  <c r="AI641" i="1"/>
  <c r="AH641" i="1"/>
  <c r="AQ640" i="1"/>
  <c r="AU640" i="1" s="1"/>
  <c r="AP640" i="1"/>
  <c r="AO640" i="1"/>
  <c r="AN640" i="1"/>
  <c r="AM640" i="1"/>
  <c r="AK640" i="1"/>
  <c r="AJ640" i="1"/>
  <c r="AL640" i="1" s="1"/>
  <c r="AI640" i="1"/>
  <c r="AH640" i="1"/>
  <c r="AQ639" i="1"/>
  <c r="AU639" i="1" s="1"/>
  <c r="AP639" i="1"/>
  <c r="AO639" i="1"/>
  <c r="AN639" i="1"/>
  <c r="AM639" i="1"/>
  <c r="AK639" i="1"/>
  <c r="AJ639" i="1"/>
  <c r="AL639" i="1" s="1"/>
  <c r="AI639" i="1"/>
  <c r="AH639" i="1"/>
  <c r="AQ638" i="1"/>
  <c r="AU638" i="1" s="1"/>
  <c r="AP638" i="1"/>
  <c r="AO638" i="1"/>
  <c r="AN638" i="1"/>
  <c r="AM638" i="1"/>
  <c r="AK638" i="1"/>
  <c r="AJ638" i="1"/>
  <c r="AL638" i="1" s="1"/>
  <c r="AI638" i="1"/>
  <c r="AH638" i="1"/>
  <c r="AQ637" i="1"/>
  <c r="AU637" i="1" s="1"/>
  <c r="AP637" i="1"/>
  <c r="AO637" i="1"/>
  <c r="AN637" i="1"/>
  <c r="AM637" i="1"/>
  <c r="AK637" i="1"/>
  <c r="AJ637" i="1"/>
  <c r="AL637" i="1" s="1"/>
  <c r="AI637" i="1"/>
  <c r="AH637" i="1"/>
  <c r="AQ636" i="1"/>
  <c r="AU636" i="1" s="1"/>
  <c r="AP636" i="1"/>
  <c r="AO636" i="1"/>
  <c r="AN636" i="1"/>
  <c r="AM636" i="1"/>
  <c r="AK636" i="1"/>
  <c r="AJ636" i="1"/>
  <c r="AL636" i="1" s="1"/>
  <c r="AI636" i="1"/>
  <c r="AH636" i="1"/>
  <c r="AQ635" i="1"/>
  <c r="AU635" i="1" s="1"/>
  <c r="AP635" i="1"/>
  <c r="AO635" i="1"/>
  <c r="AN635" i="1"/>
  <c r="AM635" i="1"/>
  <c r="AK635" i="1"/>
  <c r="AJ635" i="1"/>
  <c r="AL635" i="1" s="1"/>
  <c r="AI635" i="1"/>
  <c r="AH635" i="1"/>
  <c r="AQ634" i="1"/>
  <c r="AU634" i="1" s="1"/>
  <c r="AP634" i="1"/>
  <c r="AO634" i="1"/>
  <c r="AN634" i="1"/>
  <c r="AM634" i="1"/>
  <c r="AK634" i="1"/>
  <c r="AJ634" i="1"/>
  <c r="AL634" i="1" s="1"/>
  <c r="AI634" i="1"/>
  <c r="AH634" i="1"/>
  <c r="AQ633" i="1"/>
  <c r="AU633" i="1" s="1"/>
  <c r="AP633" i="1"/>
  <c r="AO633" i="1"/>
  <c r="AN633" i="1"/>
  <c r="AM633" i="1"/>
  <c r="AK633" i="1"/>
  <c r="AJ633" i="1"/>
  <c r="AL633" i="1" s="1"/>
  <c r="AI633" i="1"/>
  <c r="AH633" i="1"/>
  <c r="AQ632" i="1"/>
  <c r="AU632" i="1" s="1"/>
  <c r="AP632" i="1"/>
  <c r="AO632" i="1"/>
  <c r="AN632" i="1"/>
  <c r="AM632" i="1"/>
  <c r="AK632" i="1"/>
  <c r="AJ632" i="1"/>
  <c r="AL632" i="1" s="1"/>
  <c r="AI632" i="1"/>
  <c r="AH632" i="1"/>
  <c r="AQ631" i="1"/>
  <c r="AU631" i="1" s="1"/>
  <c r="AP631" i="1"/>
  <c r="AO631" i="1"/>
  <c r="AN631" i="1"/>
  <c r="AM631" i="1"/>
  <c r="AK631" i="1"/>
  <c r="AJ631" i="1"/>
  <c r="AL631" i="1" s="1"/>
  <c r="AI631" i="1"/>
  <c r="AH631" i="1"/>
  <c r="AQ630" i="1"/>
  <c r="AU630" i="1" s="1"/>
  <c r="AP630" i="1"/>
  <c r="AO630" i="1"/>
  <c r="AN630" i="1"/>
  <c r="AM630" i="1"/>
  <c r="AK630" i="1"/>
  <c r="AJ630" i="1"/>
  <c r="AL630" i="1" s="1"/>
  <c r="AI630" i="1"/>
  <c r="AH630" i="1"/>
  <c r="AQ629" i="1"/>
  <c r="AU629" i="1" s="1"/>
  <c r="AP629" i="1"/>
  <c r="AO629" i="1"/>
  <c r="AN629" i="1"/>
  <c r="AM629" i="1"/>
  <c r="AK629" i="1"/>
  <c r="AJ629" i="1"/>
  <c r="AL629" i="1" s="1"/>
  <c r="AI629" i="1"/>
  <c r="AH629" i="1"/>
  <c r="AQ628" i="1"/>
  <c r="AU628" i="1" s="1"/>
  <c r="AP628" i="1"/>
  <c r="AO628" i="1"/>
  <c r="AN628" i="1"/>
  <c r="AM628" i="1"/>
  <c r="AK628" i="1"/>
  <c r="AJ628" i="1"/>
  <c r="AL628" i="1" s="1"/>
  <c r="AI628" i="1"/>
  <c r="AH628" i="1"/>
  <c r="AQ627" i="1"/>
  <c r="AU627" i="1" s="1"/>
  <c r="AP627" i="1"/>
  <c r="AO627" i="1"/>
  <c r="AN627" i="1"/>
  <c r="AM627" i="1"/>
  <c r="AK627" i="1"/>
  <c r="AJ627" i="1"/>
  <c r="AL627" i="1" s="1"/>
  <c r="AI627" i="1"/>
  <c r="AH627" i="1"/>
  <c r="AQ626" i="1"/>
  <c r="AU626" i="1" s="1"/>
  <c r="AP626" i="1"/>
  <c r="AO626" i="1"/>
  <c r="AN626" i="1"/>
  <c r="AM626" i="1"/>
  <c r="AK626" i="1"/>
  <c r="AJ626" i="1"/>
  <c r="AL626" i="1" s="1"/>
  <c r="AI626" i="1"/>
  <c r="AH626" i="1"/>
  <c r="AQ625" i="1"/>
  <c r="AU625" i="1" s="1"/>
  <c r="AP625" i="1"/>
  <c r="AO625" i="1"/>
  <c r="AN625" i="1"/>
  <c r="AM625" i="1"/>
  <c r="AK625" i="1"/>
  <c r="AJ625" i="1"/>
  <c r="AL625" i="1" s="1"/>
  <c r="AI625" i="1"/>
  <c r="AH625" i="1"/>
  <c r="AQ624" i="1"/>
  <c r="AU624" i="1" s="1"/>
  <c r="AP624" i="1"/>
  <c r="AO624" i="1"/>
  <c r="AN624" i="1"/>
  <c r="AM624" i="1"/>
  <c r="AK624" i="1"/>
  <c r="AJ624" i="1"/>
  <c r="AL624" i="1" s="1"/>
  <c r="AI624" i="1"/>
  <c r="AH624" i="1"/>
  <c r="AQ623" i="1"/>
  <c r="AU623" i="1" s="1"/>
  <c r="AP623" i="1"/>
  <c r="AO623" i="1"/>
  <c r="AN623" i="1"/>
  <c r="AM623" i="1"/>
  <c r="AK623" i="1"/>
  <c r="AJ623" i="1"/>
  <c r="AL623" i="1" s="1"/>
  <c r="AI623" i="1"/>
  <c r="AH623" i="1"/>
  <c r="AQ622" i="1"/>
  <c r="AU622" i="1" s="1"/>
  <c r="AP622" i="1"/>
  <c r="AO622" i="1"/>
  <c r="AN622" i="1"/>
  <c r="AM622" i="1"/>
  <c r="AK622" i="1"/>
  <c r="AJ622" i="1"/>
  <c r="AL622" i="1" s="1"/>
  <c r="AI622" i="1"/>
  <c r="AH622" i="1"/>
  <c r="AQ621" i="1"/>
  <c r="AU621" i="1" s="1"/>
  <c r="AP621" i="1"/>
  <c r="AO621" i="1"/>
  <c r="AN621" i="1"/>
  <c r="AM621" i="1"/>
  <c r="AK621" i="1"/>
  <c r="AJ621" i="1"/>
  <c r="AL621" i="1" s="1"/>
  <c r="AI621" i="1"/>
  <c r="AH621" i="1"/>
  <c r="AQ620" i="1"/>
  <c r="AU620" i="1" s="1"/>
  <c r="AP620" i="1"/>
  <c r="AO620" i="1"/>
  <c r="AN620" i="1"/>
  <c r="AM620" i="1"/>
  <c r="AK620" i="1"/>
  <c r="AJ620" i="1"/>
  <c r="AL620" i="1" s="1"/>
  <c r="AI620" i="1"/>
  <c r="AH620" i="1"/>
  <c r="AQ619" i="1"/>
  <c r="AU619" i="1" s="1"/>
  <c r="AP619" i="1"/>
  <c r="AO619" i="1"/>
  <c r="AN619" i="1"/>
  <c r="AM619" i="1"/>
  <c r="AK619" i="1"/>
  <c r="AJ619" i="1"/>
  <c r="AL619" i="1" s="1"/>
  <c r="AI619" i="1"/>
  <c r="AH619" i="1"/>
  <c r="AQ618" i="1"/>
  <c r="AU618" i="1" s="1"/>
  <c r="AP618" i="1"/>
  <c r="AO618" i="1"/>
  <c r="AN618" i="1"/>
  <c r="AM618" i="1"/>
  <c r="AK618" i="1"/>
  <c r="AJ618" i="1"/>
  <c r="AL618" i="1" s="1"/>
  <c r="AI618" i="1"/>
  <c r="AH618" i="1"/>
  <c r="AQ617" i="1"/>
  <c r="AU617" i="1" s="1"/>
  <c r="AP617" i="1"/>
  <c r="AO617" i="1"/>
  <c r="AN617" i="1"/>
  <c r="AM617" i="1"/>
  <c r="AK617" i="1"/>
  <c r="AJ617" i="1"/>
  <c r="AL617" i="1" s="1"/>
  <c r="AI617" i="1"/>
  <c r="AH617" i="1"/>
  <c r="AQ616" i="1"/>
  <c r="AU616" i="1" s="1"/>
  <c r="AP616" i="1"/>
  <c r="AO616" i="1"/>
  <c r="AN616" i="1"/>
  <c r="AM616" i="1"/>
  <c r="AK616" i="1"/>
  <c r="AJ616" i="1"/>
  <c r="AL616" i="1" s="1"/>
  <c r="AI616" i="1"/>
  <c r="AH616" i="1"/>
  <c r="AQ615" i="1"/>
  <c r="AU615" i="1" s="1"/>
  <c r="AP615" i="1"/>
  <c r="AO615" i="1"/>
  <c r="AN615" i="1"/>
  <c r="AM615" i="1"/>
  <c r="AK615" i="1"/>
  <c r="AJ615" i="1"/>
  <c r="AL615" i="1" s="1"/>
  <c r="AI615" i="1"/>
  <c r="AH615" i="1"/>
  <c r="AQ614" i="1"/>
  <c r="AU614" i="1" s="1"/>
  <c r="AP614" i="1"/>
  <c r="AO614" i="1"/>
  <c r="AN614" i="1"/>
  <c r="AM614" i="1"/>
  <c r="AK614" i="1"/>
  <c r="AJ614" i="1"/>
  <c r="AL614" i="1" s="1"/>
  <c r="AI614" i="1"/>
  <c r="AH614" i="1"/>
  <c r="AQ613" i="1"/>
  <c r="AU613" i="1" s="1"/>
  <c r="AP613" i="1"/>
  <c r="AO613" i="1"/>
  <c r="AN613" i="1"/>
  <c r="AM613" i="1"/>
  <c r="AK613" i="1"/>
  <c r="AJ613" i="1"/>
  <c r="AL613" i="1" s="1"/>
  <c r="AI613" i="1"/>
  <c r="AH613" i="1"/>
  <c r="AQ612" i="1"/>
  <c r="AU612" i="1" s="1"/>
  <c r="AP612" i="1"/>
  <c r="AO612" i="1"/>
  <c r="AN612" i="1"/>
  <c r="AM612" i="1"/>
  <c r="AK612" i="1"/>
  <c r="AJ612" i="1"/>
  <c r="AL612" i="1" s="1"/>
  <c r="AI612" i="1"/>
  <c r="AH612" i="1"/>
  <c r="AQ611" i="1"/>
  <c r="AU611" i="1" s="1"/>
  <c r="AP611" i="1"/>
  <c r="AO611" i="1"/>
  <c r="AN611" i="1"/>
  <c r="AM611" i="1"/>
  <c r="AK611" i="1"/>
  <c r="AJ611" i="1"/>
  <c r="AL611" i="1" s="1"/>
  <c r="AI611" i="1"/>
  <c r="AH611" i="1"/>
  <c r="AQ610" i="1"/>
  <c r="AU610" i="1" s="1"/>
  <c r="AP610" i="1"/>
  <c r="AO610" i="1"/>
  <c r="AN610" i="1"/>
  <c r="AM610" i="1"/>
  <c r="AK610" i="1"/>
  <c r="AJ610" i="1"/>
  <c r="AL610" i="1" s="1"/>
  <c r="AI610" i="1"/>
  <c r="AH610" i="1"/>
  <c r="AQ609" i="1"/>
  <c r="AU609" i="1" s="1"/>
  <c r="AP609" i="1"/>
  <c r="AO609" i="1"/>
  <c r="AN609" i="1"/>
  <c r="AM609" i="1"/>
  <c r="AK609" i="1"/>
  <c r="AJ609" i="1"/>
  <c r="AL609" i="1" s="1"/>
  <c r="AI609" i="1"/>
  <c r="AH609" i="1"/>
  <c r="AQ608" i="1"/>
  <c r="AU608" i="1" s="1"/>
  <c r="AP608" i="1"/>
  <c r="AO608" i="1"/>
  <c r="AN608" i="1"/>
  <c r="AM608" i="1"/>
  <c r="AK608" i="1"/>
  <c r="AJ608" i="1"/>
  <c r="AL608" i="1" s="1"/>
  <c r="AI608" i="1"/>
  <c r="AH608" i="1"/>
  <c r="AQ607" i="1"/>
  <c r="AU607" i="1" s="1"/>
  <c r="AP607" i="1"/>
  <c r="AO607" i="1"/>
  <c r="AN607" i="1"/>
  <c r="AM607" i="1"/>
  <c r="AK607" i="1"/>
  <c r="AJ607" i="1"/>
  <c r="AL607" i="1" s="1"/>
  <c r="AI607" i="1"/>
  <c r="AH607" i="1"/>
  <c r="AQ606" i="1"/>
  <c r="AU606" i="1" s="1"/>
  <c r="AP606" i="1"/>
  <c r="AO606" i="1"/>
  <c r="AN606" i="1"/>
  <c r="AM606" i="1"/>
  <c r="AK606" i="1"/>
  <c r="AJ606" i="1"/>
  <c r="AL606" i="1" s="1"/>
  <c r="AI606" i="1"/>
  <c r="AH606" i="1"/>
  <c r="AQ605" i="1"/>
  <c r="AU605" i="1" s="1"/>
  <c r="AP605" i="1"/>
  <c r="AO605" i="1"/>
  <c r="AN605" i="1"/>
  <c r="AM605" i="1"/>
  <c r="AK605" i="1"/>
  <c r="AJ605" i="1"/>
  <c r="AL605" i="1" s="1"/>
  <c r="AI605" i="1"/>
  <c r="AH605" i="1"/>
  <c r="AQ604" i="1"/>
  <c r="AU604" i="1" s="1"/>
  <c r="AP604" i="1"/>
  <c r="AO604" i="1"/>
  <c r="AN604" i="1"/>
  <c r="AM604" i="1"/>
  <c r="AK604" i="1"/>
  <c r="AJ604" i="1"/>
  <c r="AL604" i="1" s="1"/>
  <c r="AI604" i="1"/>
  <c r="AH604" i="1"/>
  <c r="AQ603" i="1"/>
  <c r="AU603" i="1" s="1"/>
  <c r="AP603" i="1"/>
  <c r="AO603" i="1"/>
  <c r="AN603" i="1"/>
  <c r="AM603" i="1"/>
  <c r="AK603" i="1"/>
  <c r="AJ603" i="1"/>
  <c r="AL603" i="1" s="1"/>
  <c r="AI603" i="1"/>
  <c r="AH603" i="1"/>
  <c r="AQ602" i="1"/>
  <c r="AU602" i="1" s="1"/>
  <c r="AP602" i="1"/>
  <c r="AO602" i="1"/>
  <c r="AN602" i="1"/>
  <c r="AM602" i="1"/>
  <c r="AK602" i="1"/>
  <c r="AJ602" i="1"/>
  <c r="AL602" i="1" s="1"/>
  <c r="AI602" i="1"/>
  <c r="AH602" i="1"/>
  <c r="AQ601" i="1"/>
  <c r="AU601" i="1" s="1"/>
  <c r="AP601" i="1"/>
  <c r="AO601" i="1"/>
  <c r="AN601" i="1"/>
  <c r="AM601" i="1"/>
  <c r="AK601" i="1"/>
  <c r="AJ601" i="1"/>
  <c r="AL601" i="1" s="1"/>
  <c r="AI601" i="1"/>
  <c r="AH601" i="1"/>
  <c r="AQ600" i="1"/>
  <c r="AU600" i="1" s="1"/>
  <c r="AP600" i="1"/>
  <c r="AO600" i="1"/>
  <c r="AN600" i="1"/>
  <c r="AM600" i="1"/>
  <c r="AK600" i="1"/>
  <c r="AJ600" i="1"/>
  <c r="AL600" i="1" s="1"/>
  <c r="AI600" i="1"/>
  <c r="AH600" i="1"/>
  <c r="AQ599" i="1"/>
  <c r="AU599" i="1" s="1"/>
  <c r="AP599" i="1"/>
  <c r="AO599" i="1"/>
  <c r="AN599" i="1"/>
  <c r="AM599" i="1"/>
  <c r="AK599" i="1"/>
  <c r="AJ599" i="1"/>
  <c r="AL599" i="1" s="1"/>
  <c r="AI599" i="1"/>
  <c r="AH599" i="1"/>
  <c r="AQ598" i="1"/>
  <c r="AU598" i="1" s="1"/>
  <c r="AP598" i="1"/>
  <c r="AO598" i="1"/>
  <c r="AN598" i="1"/>
  <c r="AM598" i="1"/>
  <c r="AK598" i="1"/>
  <c r="AJ598" i="1"/>
  <c r="AL598" i="1" s="1"/>
  <c r="AI598" i="1"/>
  <c r="AH598" i="1"/>
  <c r="AQ597" i="1"/>
  <c r="AU597" i="1" s="1"/>
  <c r="AP597" i="1"/>
  <c r="AO597" i="1"/>
  <c r="AN597" i="1"/>
  <c r="AM597" i="1"/>
  <c r="AK597" i="1"/>
  <c r="AJ597" i="1"/>
  <c r="AL597" i="1" s="1"/>
  <c r="AI597" i="1"/>
  <c r="AH597" i="1"/>
  <c r="AQ596" i="1"/>
  <c r="AU596" i="1" s="1"/>
  <c r="AP596" i="1"/>
  <c r="AO596" i="1"/>
  <c r="AN596" i="1"/>
  <c r="AM596" i="1"/>
  <c r="AK596" i="1"/>
  <c r="AJ596" i="1"/>
  <c r="AL596" i="1" s="1"/>
  <c r="AI596" i="1"/>
  <c r="AH596" i="1"/>
  <c r="AQ595" i="1"/>
  <c r="AU595" i="1" s="1"/>
  <c r="AP595" i="1"/>
  <c r="AO595" i="1"/>
  <c r="AN595" i="1"/>
  <c r="AM595" i="1"/>
  <c r="AK595" i="1"/>
  <c r="AJ595" i="1"/>
  <c r="AL595" i="1" s="1"/>
  <c r="AI595" i="1"/>
  <c r="AH595" i="1"/>
  <c r="AQ594" i="1"/>
  <c r="AU594" i="1" s="1"/>
  <c r="AP594" i="1"/>
  <c r="AO594" i="1"/>
  <c r="AN594" i="1"/>
  <c r="AM594" i="1"/>
  <c r="AK594" i="1"/>
  <c r="AJ594" i="1"/>
  <c r="AL594" i="1" s="1"/>
  <c r="AI594" i="1"/>
  <c r="AH594" i="1"/>
  <c r="AQ593" i="1"/>
  <c r="AU593" i="1" s="1"/>
  <c r="AP593" i="1"/>
  <c r="AO593" i="1"/>
  <c r="AN593" i="1"/>
  <c r="AM593" i="1"/>
  <c r="AK593" i="1"/>
  <c r="AJ593" i="1"/>
  <c r="AL593" i="1" s="1"/>
  <c r="AI593" i="1"/>
  <c r="AH593" i="1"/>
  <c r="AQ592" i="1"/>
  <c r="AU592" i="1" s="1"/>
  <c r="AP592" i="1"/>
  <c r="AO592" i="1"/>
  <c r="AN592" i="1"/>
  <c r="AM592" i="1"/>
  <c r="AK592" i="1"/>
  <c r="AJ592" i="1"/>
  <c r="AL592" i="1" s="1"/>
  <c r="AI592" i="1"/>
  <c r="AH592" i="1"/>
  <c r="AQ591" i="1"/>
  <c r="AU591" i="1" s="1"/>
  <c r="AP591" i="1"/>
  <c r="AO591" i="1"/>
  <c r="AN591" i="1"/>
  <c r="AM591" i="1"/>
  <c r="AK591" i="1"/>
  <c r="AJ591" i="1"/>
  <c r="AL591" i="1" s="1"/>
  <c r="AI591" i="1"/>
  <c r="AH591" i="1"/>
  <c r="AQ590" i="1"/>
  <c r="AU590" i="1" s="1"/>
  <c r="AP590" i="1"/>
  <c r="AO590" i="1"/>
  <c r="AN590" i="1"/>
  <c r="AM590" i="1"/>
  <c r="AK590" i="1"/>
  <c r="AJ590" i="1"/>
  <c r="AL590" i="1" s="1"/>
  <c r="AI590" i="1"/>
  <c r="AH590" i="1"/>
  <c r="AQ589" i="1"/>
  <c r="AU589" i="1" s="1"/>
  <c r="AP589" i="1"/>
  <c r="AO589" i="1"/>
  <c r="AN589" i="1"/>
  <c r="AM589" i="1"/>
  <c r="AK589" i="1"/>
  <c r="AJ589" i="1"/>
  <c r="AL589" i="1" s="1"/>
  <c r="AI589" i="1"/>
  <c r="AH589" i="1"/>
  <c r="AQ588" i="1"/>
  <c r="AU588" i="1" s="1"/>
  <c r="AP588" i="1"/>
  <c r="AO588" i="1"/>
  <c r="AN588" i="1"/>
  <c r="AM588" i="1"/>
  <c r="AK588" i="1"/>
  <c r="AJ588" i="1"/>
  <c r="AL588" i="1" s="1"/>
  <c r="AI588" i="1"/>
  <c r="AH588" i="1"/>
  <c r="AQ587" i="1"/>
  <c r="AU587" i="1" s="1"/>
  <c r="AP587" i="1"/>
  <c r="AO587" i="1"/>
  <c r="AN587" i="1"/>
  <c r="AM587" i="1"/>
  <c r="AK587" i="1"/>
  <c r="AJ587" i="1"/>
  <c r="AL587" i="1" s="1"/>
  <c r="AI587" i="1"/>
  <c r="AH587" i="1"/>
  <c r="AQ586" i="1"/>
  <c r="AU586" i="1" s="1"/>
  <c r="AJ586" i="1"/>
  <c r="AL586" i="1" s="1"/>
  <c r="AI586" i="1"/>
  <c r="AH586" i="1"/>
  <c r="X586" i="1"/>
  <c r="L586" i="1"/>
  <c r="AN586" i="1" s="1"/>
  <c r="K586" i="1"/>
  <c r="AM586" i="1" s="1"/>
  <c r="AQ585" i="1"/>
  <c r="AU585" i="1" s="1"/>
  <c r="AJ585" i="1"/>
  <c r="AL585" i="1" s="1"/>
  <c r="AI585" i="1"/>
  <c r="AH585" i="1"/>
  <c r="X585" i="1"/>
  <c r="L585" i="1"/>
  <c r="AN585" i="1" s="1"/>
  <c r="K585" i="1"/>
  <c r="AM585" i="1" s="1"/>
  <c r="AQ584" i="1"/>
  <c r="AU584" i="1" s="1"/>
  <c r="AJ584" i="1"/>
  <c r="AL584" i="1" s="1"/>
  <c r="AI584" i="1"/>
  <c r="AH584" i="1"/>
  <c r="X584" i="1"/>
  <c r="L584" i="1"/>
  <c r="AN584" i="1" s="1"/>
  <c r="K584" i="1"/>
  <c r="AM584" i="1" s="1"/>
  <c r="AQ583" i="1"/>
  <c r="AU583" i="1" s="1"/>
  <c r="AJ583" i="1"/>
  <c r="AL583" i="1" s="1"/>
  <c r="AI583" i="1"/>
  <c r="AH583" i="1"/>
  <c r="X583" i="1"/>
  <c r="L583" i="1"/>
  <c r="AN583" i="1" s="1"/>
  <c r="K583" i="1"/>
  <c r="AM583" i="1" s="1"/>
  <c r="AQ582" i="1"/>
  <c r="AU582" i="1" s="1"/>
  <c r="AJ582" i="1"/>
  <c r="AL582" i="1" s="1"/>
  <c r="AI582" i="1"/>
  <c r="AH582" i="1"/>
  <c r="X582" i="1"/>
  <c r="L582" i="1"/>
  <c r="AN582" i="1" s="1"/>
  <c r="K582" i="1"/>
  <c r="AM582" i="1" s="1"/>
  <c r="AQ581" i="1"/>
  <c r="AU581" i="1" s="1"/>
  <c r="AJ581" i="1"/>
  <c r="AL581" i="1" s="1"/>
  <c r="AI581" i="1"/>
  <c r="AH581" i="1"/>
  <c r="X581" i="1"/>
  <c r="L581" i="1"/>
  <c r="AN581" i="1" s="1"/>
  <c r="K581" i="1"/>
  <c r="AM581" i="1" s="1"/>
  <c r="AQ580" i="1"/>
  <c r="AU580" i="1" s="1"/>
  <c r="AJ580" i="1"/>
  <c r="AL580" i="1" s="1"/>
  <c r="AI580" i="1"/>
  <c r="AH580" i="1"/>
  <c r="X580" i="1"/>
  <c r="L580" i="1"/>
  <c r="AN580" i="1" s="1"/>
  <c r="K580" i="1"/>
  <c r="AM580" i="1" s="1"/>
  <c r="AQ579" i="1"/>
  <c r="AU579" i="1" s="1"/>
  <c r="AJ579" i="1"/>
  <c r="AL579" i="1" s="1"/>
  <c r="AI579" i="1"/>
  <c r="AH579" i="1"/>
  <c r="X579" i="1"/>
  <c r="L579" i="1"/>
  <c r="AN579" i="1" s="1"/>
  <c r="K579" i="1"/>
  <c r="AM579" i="1" s="1"/>
  <c r="AQ578" i="1"/>
  <c r="AU578" i="1" s="1"/>
  <c r="AJ578" i="1"/>
  <c r="AL578" i="1" s="1"/>
  <c r="AI578" i="1"/>
  <c r="AH578" i="1"/>
  <c r="X578" i="1"/>
  <c r="L578" i="1"/>
  <c r="AN578" i="1" s="1"/>
  <c r="K578" i="1"/>
  <c r="AM578" i="1" s="1"/>
  <c r="AQ577" i="1"/>
  <c r="AU577" i="1" s="1"/>
  <c r="AJ577" i="1"/>
  <c r="AL577" i="1" s="1"/>
  <c r="AI577" i="1"/>
  <c r="AH577" i="1"/>
  <c r="X577" i="1"/>
  <c r="L577" i="1"/>
  <c r="AN577" i="1" s="1"/>
  <c r="K577" i="1"/>
  <c r="AM577" i="1" s="1"/>
  <c r="AQ576" i="1"/>
  <c r="AU576" i="1" s="1"/>
  <c r="AJ576" i="1"/>
  <c r="AL576" i="1" s="1"/>
  <c r="AI576" i="1"/>
  <c r="AH576" i="1"/>
  <c r="X576" i="1"/>
  <c r="L576" i="1"/>
  <c r="AN576" i="1" s="1"/>
  <c r="K576" i="1"/>
  <c r="AP576" i="1" s="1"/>
  <c r="AQ575" i="1"/>
  <c r="AU575" i="1" s="1"/>
  <c r="AJ575" i="1"/>
  <c r="AL575" i="1" s="1"/>
  <c r="AI575" i="1"/>
  <c r="AH575" i="1"/>
  <c r="X575" i="1"/>
  <c r="L575" i="1"/>
  <c r="AN575" i="1" s="1"/>
  <c r="K575" i="1"/>
  <c r="AP575" i="1" s="1"/>
  <c r="AQ574" i="1"/>
  <c r="AU574" i="1" s="1"/>
  <c r="AJ574" i="1"/>
  <c r="AL574" i="1" s="1"/>
  <c r="AI574" i="1"/>
  <c r="AH574" i="1"/>
  <c r="X574" i="1"/>
  <c r="L574" i="1"/>
  <c r="AN574" i="1" s="1"/>
  <c r="K574" i="1"/>
  <c r="AP574" i="1" s="1"/>
  <c r="AQ573" i="1"/>
  <c r="AU573" i="1" s="1"/>
  <c r="AJ573" i="1"/>
  <c r="AL573" i="1" s="1"/>
  <c r="AI573" i="1"/>
  <c r="AH573" i="1"/>
  <c r="X573" i="1"/>
  <c r="L573" i="1"/>
  <c r="AN573" i="1" s="1"/>
  <c r="K573" i="1"/>
  <c r="AP573" i="1" s="1"/>
  <c r="AQ572" i="1"/>
  <c r="AU572" i="1" s="1"/>
  <c r="AJ572" i="1"/>
  <c r="AL572" i="1" s="1"/>
  <c r="AI572" i="1"/>
  <c r="AH572" i="1"/>
  <c r="X572" i="1"/>
  <c r="L572" i="1"/>
  <c r="AN572" i="1" s="1"/>
  <c r="K572" i="1"/>
  <c r="AP572" i="1" s="1"/>
  <c r="AQ571" i="1"/>
  <c r="AU571" i="1" s="1"/>
  <c r="AJ571" i="1"/>
  <c r="AL571" i="1" s="1"/>
  <c r="AI571" i="1"/>
  <c r="AH571" i="1"/>
  <c r="X571" i="1"/>
  <c r="L571" i="1"/>
  <c r="AN571" i="1" s="1"/>
  <c r="K571" i="1"/>
  <c r="AP571" i="1" s="1"/>
  <c r="AQ570" i="1"/>
  <c r="AU570" i="1" s="1"/>
  <c r="AJ570" i="1"/>
  <c r="AL570" i="1" s="1"/>
  <c r="AI570" i="1"/>
  <c r="AH570" i="1"/>
  <c r="X570" i="1"/>
  <c r="L570" i="1"/>
  <c r="AN570" i="1" s="1"/>
  <c r="K570" i="1"/>
  <c r="AP570" i="1" s="1"/>
  <c r="AQ569" i="1"/>
  <c r="AU569" i="1" s="1"/>
  <c r="AJ569" i="1"/>
  <c r="AL569" i="1" s="1"/>
  <c r="AI569" i="1"/>
  <c r="AH569" i="1"/>
  <c r="X569" i="1"/>
  <c r="L569" i="1"/>
  <c r="AN569" i="1" s="1"/>
  <c r="K569" i="1"/>
  <c r="AP569" i="1" s="1"/>
  <c r="AQ568" i="1"/>
  <c r="AU568" i="1" s="1"/>
  <c r="AJ568" i="1"/>
  <c r="AL568" i="1" s="1"/>
  <c r="AI568" i="1"/>
  <c r="AH568" i="1"/>
  <c r="X568" i="1"/>
  <c r="L568" i="1"/>
  <c r="AN568" i="1" s="1"/>
  <c r="K568" i="1"/>
  <c r="AP568" i="1" s="1"/>
  <c r="AQ567" i="1"/>
  <c r="AU567" i="1" s="1"/>
  <c r="AJ567" i="1"/>
  <c r="AL567" i="1" s="1"/>
  <c r="AI567" i="1"/>
  <c r="AH567" i="1"/>
  <c r="X567" i="1"/>
  <c r="L567" i="1"/>
  <c r="AN567" i="1" s="1"/>
  <c r="K567" i="1"/>
  <c r="AP567" i="1" s="1"/>
  <c r="AQ566" i="1"/>
  <c r="AU566" i="1" s="1"/>
  <c r="AJ566" i="1"/>
  <c r="AL566" i="1" s="1"/>
  <c r="AI566" i="1"/>
  <c r="AH566" i="1"/>
  <c r="X566" i="1"/>
  <c r="L566" i="1"/>
  <c r="AN566" i="1" s="1"/>
  <c r="K566" i="1"/>
  <c r="AP566" i="1" s="1"/>
  <c r="AQ565" i="1"/>
  <c r="AU565" i="1" s="1"/>
  <c r="AJ565" i="1"/>
  <c r="AL565" i="1" s="1"/>
  <c r="AI565" i="1"/>
  <c r="AH565" i="1"/>
  <c r="X565" i="1"/>
  <c r="L565" i="1"/>
  <c r="AN565" i="1" s="1"/>
  <c r="K565" i="1"/>
  <c r="AP565" i="1" s="1"/>
  <c r="AQ564" i="1"/>
  <c r="AU564" i="1" s="1"/>
  <c r="AJ564" i="1"/>
  <c r="AL564" i="1" s="1"/>
  <c r="AI564" i="1"/>
  <c r="AH564" i="1"/>
  <c r="X564" i="1"/>
  <c r="L564" i="1"/>
  <c r="AN564" i="1" s="1"/>
  <c r="K564" i="1"/>
  <c r="AP564" i="1" s="1"/>
  <c r="AQ563" i="1"/>
  <c r="AU563" i="1" s="1"/>
  <c r="AJ563" i="1"/>
  <c r="AL563" i="1" s="1"/>
  <c r="AI563" i="1"/>
  <c r="AH563" i="1"/>
  <c r="X563" i="1"/>
  <c r="L563" i="1"/>
  <c r="AN563" i="1" s="1"/>
  <c r="K563" i="1"/>
  <c r="AP563" i="1" s="1"/>
  <c r="AQ562" i="1"/>
  <c r="AU562" i="1" s="1"/>
  <c r="AJ562" i="1"/>
  <c r="AL562" i="1" s="1"/>
  <c r="AI562" i="1"/>
  <c r="AH562" i="1"/>
  <c r="X562" i="1"/>
  <c r="L562" i="1"/>
  <c r="AN562" i="1" s="1"/>
  <c r="K562" i="1"/>
  <c r="AP562" i="1" s="1"/>
  <c r="AQ561" i="1"/>
  <c r="AU561" i="1" s="1"/>
  <c r="AJ561" i="1"/>
  <c r="AL561" i="1" s="1"/>
  <c r="AI561" i="1"/>
  <c r="AH561" i="1"/>
  <c r="X561" i="1"/>
  <c r="L561" i="1"/>
  <c r="AN561" i="1" s="1"/>
  <c r="K561" i="1"/>
  <c r="AP561" i="1" s="1"/>
  <c r="AQ560" i="1"/>
  <c r="AU560" i="1" s="1"/>
  <c r="AJ560" i="1"/>
  <c r="AL560" i="1" s="1"/>
  <c r="AI560" i="1"/>
  <c r="AH560" i="1"/>
  <c r="X560" i="1"/>
  <c r="L560" i="1"/>
  <c r="AN560" i="1" s="1"/>
  <c r="K560" i="1"/>
  <c r="AP560" i="1" s="1"/>
  <c r="AQ559" i="1"/>
  <c r="AU559" i="1" s="1"/>
  <c r="AJ559" i="1"/>
  <c r="AL559" i="1" s="1"/>
  <c r="AI559" i="1"/>
  <c r="AH559" i="1"/>
  <c r="X559" i="1"/>
  <c r="L559" i="1"/>
  <c r="AN559" i="1" s="1"/>
  <c r="K559" i="1"/>
  <c r="AP559" i="1" s="1"/>
  <c r="AQ558" i="1"/>
  <c r="AU558" i="1" s="1"/>
  <c r="AJ558" i="1"/>
  <c r="AL558" i="1" s="1"/>
  <c r="AI558" i="1"/>
  <c r="AH558" i="1"/>
  <c r="X558" i="1"/>
  <c r="L558" i="1"/>
  <c r="AN558" i="1" s="1"/>
  <c r="K558" i="1"/>
  <c r="AP558" i="1" s="1"/>
  <c r="AQ557" i="1"/>
  <c r="AU557" i="1" s="1"/>
  <c r="AJ557" i="1"/>
  <c r="AL557" i="1" s="1"/>
  <c r="AI557" i="1"/>
  <c r="AH557" i="1"/>
  <c r="X557" i="1"/>
  <c r="L557" i="1"/>
  <c r="AN557" i="1" s="1"/>
  <c r="K557" i="1"/>
  <c r="AP557" i="1" s="1"/>
  <c r="AQ556" i="1"/>
  <c r="AU556" i="1" s="1"/>
  <c r="AJ556" i="1"/>
  <c r="AL556" i="1" s="1"/>
  <c r="AI556" i="1"/>
  <c r="AH556" i="1"/>
  <c r="X556" i="1"/>
  <c r="L556" i="1"/>
  <c r="AN556" i="1" s="1"/>
  <c r="K556" i="1"/>
  <c r="AP556" i="1" s="1"/>
  <c r="AQ555" i="1"/>
  <c r="AU555" i="1" s="1"/>
  <c r="AJ555" i="1"/>
  <c r="AL555" i="1" s="1"/>
  <c r="AI555" i="1"/>
  <c r="AH555" i="1"/>
  <c r="X555" i="1"/>
  <c r="L555" i="1"/>
  <c r="AN555" i="1" s="1"/>
  <c r="K555" i="1"/>
  <c r="AP555" i="1" s="1"/>
  <c r="AQ554" i="1"/>
  <c r="AU554" i="1" s="1"/>
  <c r="AJ554" i="1"/>
  <c r="AL554" i="1" s="1"/>
  <c r="AI554" i="1"/>
  <c r="AH554" i="1"/>
  <c r="X554" i="1"/>
  <c r="L554" i="1"/>
  <c r="AN554" i="1" s="1"/>
  <c r="K554" i="1"/>
  <c r="AP554" i="1" s="1"/>
  <c r="AQ553" i="1"/>
  <c r="AU553" i="1" s="1"/>
  <c r="AJ553" i="1"/>
  <c r="AL553" i="1" s="1"/>
  <c r="AI553" i="1"/>
  <c r="AH553" i="1"/>
  <c r="X553" i="1"/>
  <c r="L553" i="1"/>
  <c r="AN553" i="1" s="1"/>
  <c r="K553" i="1"/>
  <c r="AP553" i="1" s="1"/>
  <c r="AQ552" i="1"/>
  <c r="AU552" i="1" s="1"/>
  <c r="AJ552" i="1"/>
  <c r="AL552" i="1" s="1"/>
  <c r="AI552" i="1"/>
  <c r="AH552" i="1"/>
  <c r="X552" i="1"/>
  <c r="L552" i="1"/>
  <c r="AN552" i="1" s="1"/>
  <c r="K552" i="1"/>
  <c r="AP552" i="1" s="1"/>
  <c r="AQ551" i="1"/>
  <c r="AU551" i="1" s="1"/>
  <c r="AJ551" i="1"/>
  <c r="AL551" i="1" s="1"/>
  <c r="AI551" i="1"/>
  <c r="AH551" i="1"/>
  <c r="X551" i="1"/>
  <c r="L551" i="1"/>
  <c r="AN551" i="1" s="1"/>
  <c r="K551" i="1"/>
  <c r="AP551" i="1" s="1"/>
  <c r="AQ550" i="1"/>
  <c r="AU550" i="1" s="1"/>
  <c r="AJ550" i="1"/>
  <c r="AL550" i="1" s="1"/>
  <c r="AI550" i="1"/>
  <c r="AH550" i="1"/>
  <c r="X550" i="1"/>
  <c r="L550" i="1"/>
  <c r="AN550" i="1" s="1"/>
  <c r="K550" i="1"/>
  <c r="AP550" i="1" s="1"/>
  <c r="AQ549" i="1"/>
  <c r="AU549" i="1" s="1"/>
  <c r="AJ549" i="1"/>
  <c r="AL549" i="1" s="1"/>
  <c r="AI549" i="1"/>
  <c r="AH549" i="1"/>
  <c r="X549" i="1"/>
  <c r="L549" i="1"/>
  <c r="AN549" i="1" s="1"/>
  <c r="K549" i="1"/>
  <c r="AP549" i="1" s="1"/>
  <c r="AQ548" i="1"/>
  <c r="AU548" i="1" s="1"/>
  <c r="AJ548" i="1"/>
  <c r="AL548" i="1" s="1"/>
  <c r="AI548" i="1"/>
  <c r="AH548" i="1"/>
  <c r="X548" i="1"/>
  <c r="L548" i="1"/>
  <c r="AN548" i="1" s="1"/>
  <c r="K548" i="1"/>
  <c r="AP548" i="1" s="1"/>
  <c r="AQ547" i="1"/>
  <c r="AU547" i="1" s="1"/>
  <c r="AJ547" i="1"/>
  <c r="AL547" i="1" s="1"/>
  <c r="AI547" i="1"/>
  <c r="AH547" i="1"/>
  <c r="X547" i="1"/>
  <c r="L547" i="1"/>
  <c r="AN547" i="1" s="1"/>
  <c r="K547" i="1"/>
  <c r="AP547" i="1" s="1"/>
  <c r="AQ546" i="1"/>
  <c r="AU546" i="1" s="1"/>
  <c r="AJ546" i="1"/>
  <c r="AL546" i="1" s="1"/>
  <c r="AI546" i="1"/>
  <c r="AH546" i="1"/>
  <c r="X546" i="1"/>
  <c r="L546" i="1"/>
  <c r="K546" i="1"/>
  <c r="AP546" i="1" s="1"/>
  <c r="AQ545" i="1"/>
  <c r="AS545" i="1" s="1"/>
  <c r="AJ545" i="1"/>
  <c r="AL545" i="1" s="1"/>
  <c r="AI545" i="1"/>
  <c r="AH545" i="1"/>
  <c r="X545" i="1"/>
  <c r="L545" i="1"/>
  <c r="K545" i="1"/>
  <c r="AP545" i="1" s="1"/>
  <c r="AQ544" i="1"/>
  <c r="AS544" i="1" s="1"/>
  <c r="AJ544" i="1"/>
  <c r="AL544" i="1" s="1"/>
  <c r="AI544" i="1"/>
  <c r="AH544" i="1"/>
  <c r="X544" i="1"/>
  <c r="L544" i="1"/>
  <c r="K544" i="1"/>
  <c r="AP544" i="1" s="1"/>
  <c r="AQ543" i="1"/>
  <c r="AS543" i="1" s="1"/>
  <c r="AJ543" i="1"/>
  <c r="AL543" i="1" s="1"/>
  <c r="AI543" i="1"/>
  <c r="AH543" i="1"/>
  <c r="X543" i="1"/>
  <c r="L543" i="1"/>
  <c r="K543" i="1"/>
  <c r="AP543" i="1" s="1"/>
  <c r="AQ542" i="1"/>
  <c r="AS542" i="1" s="1"/>
  <c r="AJ542" i="1"/>
  <c r="AL542" i="1" s="1"/>
  <c r="AI542" i="1"/>
  <c r="AH542" i="1"/>
  <c r="X542" i="1"/>
  <c r="L542" i="1"/>
  <c r="K542" i="1"/>
  <c r="AP542" i="1" s="1"/>
  <c r="AQ541" i="1"/>
  <c r="AS541" i="1" s="1"/>
  <c r="AJ541" i="1"/>
  <c r="AL541" i="1" s="1"/>
  <c r="AI541" i="1"/>
  <c r="AH541" i="1"/>
  <c r="X541" i="1"/>
  <c r="L541" i="1"/>
  <c r="K541" i="1"/>
  <c r="AP541" i="1" s="1"/>
  <c r="AQ540" i="1"/>
  <c r="AS540" i="1" s="1"/>
  <c r="AJ540" i="1"/>
  <c r="AL540" i="1" s="1"/>
  <c r="AI540" i="1"/>
  <c r="AH540" i="1"/>
  <c r="X540" i="1"/>
  <c r="L540" i="1"/>
  <c r="K540" i="1"/>
  <c r="AP540" i="1" s="1"/>
  <c r="AQ539" i="1"/>
  <c r="AS539" i="1" s="1"/>
  <c r="AJ539" i="1"/>
  <c r="AL539" i="1" s="1"/>
  <c r="AI539" i="1"/>
  <c r="AH539" i="1"/>
  <c r="X539" i="1"/>
  <c r="L539" i="1"/>
  <c r="K539" i="1"/>
  <c r="AP539" i="1" s="1"/>
  <c r="AQ538" i="1"/>
  <c r="AS538" i="1" s="1"/>
  <c r="AJ538" i="1"/>
  <c r="AL538" i="1" s="1"/>
  <c r="AI538" i="1"/>
  <c r="AH538" i="1"/>
  <c r="X538" i="1"/>
  <c r="L538" i="1"/>
  <c r="K538" i="1"/>
  <c r="AP538" i="1" s="1"/>
  <c r="AQ537" i="1"/>
  <c r="AS537" i="1" s="1"/>
  <c r="AJ537" i="1"/>
  <c r="AL537" i="1" s="1"/>
  <c r="AI537" i="1"/>
  <c r="AH537" i="1"/>
  <c r="X537" i="1"/>
  <c r="L537" i="1"/>
  <c r="K537" i="1"/>
  <c r="AP537" i="1" s="1"/>
  <c r="AQ536" i="1"/>
  <c r="AS536" i="1" s="1"/>
  <c r="AJ536" i="1"/>
  <c r="AL536" i="1" s="1"/>
  <c r="AI536" i="1"/>
  <c r="AH536" i="1"/>
  <c r="X536" i="1"/>
  <c r="L536" i="1"/>
  <c r="K536" i="1"/>
  <c r="AP536" i="1" s="1"/>
  <c r="AQ535" i="1"/>
  <c r="AS535" i="1" s="1"/>
  <c r="AJ535" i="1"/>
  <c r="AL535" i="1" s="1"/>
  <c r="AI535" i="1"/>
  <c r="AH535" i="1"/>
  <c r="X535" i="1"/>
  <c r="L535" i="1"/>
  <c r="K535" i="1"/>
  <c r="AP535" i="1" s="1"/>
  <c r="AQ534" i="1"/>
  <c r="AS534" i="1" s="1"/>
  <c r="AJ534" i="1"/>
  <c r="AL534" i="1" s="1"/>
  <c r="AI534" i="1"/>
  <c r="AH534" i="1"/>
  <c r="X534" i="1"/>
  <c r="L534" i="1"/>
  <c r="K534" i="1"/>
  <c r="AP534" i="1" s="1"/>
  <c r="AQ533" i="1"/>
  <c r="AS533" i="1" s="1"/>
  <c r="AJ533" i="1"/>
  <c r="AL533" i="1" s="1"/>
  <c r="AI533" i="1"/>
  <c r="AH533" i="1"/>
  <c r="X533" i="1"/>
  <c r="L533" i="1"/>
  <c r="K533" i="1"/>
  <c r="AP533" i="1" s="1"/>
  <c r="AQ532" i="1"/>
  <c r="AS532" i="1" s="1"/>
  <c r="AJ532" i="1"/>
  <c r="AL532" i="1" s="1"/>
  <c r="AI532" i="1"/>
  <c r="AH532" i="1"/>
  <c r="X532" i="1"/>
  <c r="L532" i="1"/>
  <c r="K532" i="1"/>
  <c r="AP532" i="1" s="1"/>
  <c r="AQ531" i="1"/>
  <c r="AS531" i="1" s="1"/>
  <c r="AJ531" i="1"/>
  <c r="AL531" i="1" s="1"/>
  <c r="AI531" i="1"/>
  <c r="AH531" i="1"/>
  <c r="X531" i="1"/>
  <c r="L531" i="1"/>
  <c r="K531" i="1"/>
  <c r="AP531" i="1" s="1"/>
  <c r="AQ530" i="1"/>
  <c r="AS530" i="1" s="1"/>
  <c r="AJ530" i="1"/>
  <c r="AL530" i="1" s="1"/>
  <c r="AI530" i="1"/>
  <c r="AH530" i="1"/>
  <c r="X530" i="1"/>
  <c r="L530" i="1"/>
  <c r="K530" i="1"/>
  <c r="AP530" i="1" s="1"/>
  <c r="AQ529" i="1"/>
  <c r="AS529" i="1" s="1"/>
  <c r="AJ529" i="1"/>
  <c r="AL529" i="1" s="1"/>
  <c r="AI529" i="1"/>
  <c r="AH529" i="1"/>
  <c r="X529" i="1"/>
  <c r="L529" i="1"/>
  <c r="K529" i="1"/>
  <c r="AP529" i="1" s="1"/>
  <c r="AQ528" i="1"/>
  <c r="AS528" i="1" s="1"/>
  <c r="AJ528" i="1"/>
  <c r="AL528" i="1" s="1"/>
  <c r="AI528" i="1"/>
  <c r="AH528" i="1"/>
  <c r="X528" i="1"/>
  <c r="L528" i="1"/>
  <c r="K528" i="1"/>
  <c r="AQ527" i="1"/>
  <c r="AS527" i="1" s="1"/>
  <c r="AJ527" i="1"/>
  <c r="AL527" i="1" s="1"/>
  <c r="AI527" i="1"/>
  <c r="AH527" i="1"/>
  <c r="X527" i="1"/>
  <c r="L527" i="1"/>
  <c r="K527" i="1"/>
  <c r="AP527" i="1" s="1"/>
  <c r="AQ526" i="1"/>
  <c r="AS526" i="1" s="1"/>
  <c r="AJ526" i="1"/>
  <c r="AL526" i="1" s="1"/>
  <c r="AI526" i="1"/>
  <c r="AH526" i="1"/>
  <c r="X526" i="1"/>
  <c r="L526" i="1"/>
  <c r="K526" i="1"/>
  <c r="AP526" i="1" s="1"/>
  <c r="AQ525" i="1"/>
  <c r="AS525" i="1" s="1"/>
  <c r="AJ525" i="1"/>
  <c r="AL525" i="1" s="1"/>
  <c r="AI525" i="1"/>
  <c r="AH525" i="1"/>
  <c r="X525" i="1"/>
  <c r="L525" i="1"/>
  <c r="K525" i="1"/>
  <c r="AP525" i="1" s="1"/>
  <c r="AQ524" i="1"/>
  <c r="AS524" i="1" s="1"/>
  <c r="AJ524" i="1"/>
  <c r="AL524" i="1" s="1"/>
  <c r="AI524" i="1"/>
  <c r="AH524" i="1"/>
  <c r="X524" i="1"/>
  <c r="L524" i="1"/>
  <c r="K524" i="1"/>
  <c r="AP524" i="1" s="1"/>
  <c r="AQ523" i="1"/>
  <c r="AS523" i="1" s="1"/>
  <c r="AJ523" i="1"/>
  <c r="AL523" i="1" s="1"/>
  <c r="AI523" i="1"/>
  <c r="AH523" i="1"/>
  <c r="X523" i="1"/>
  <c r="L523" i="1"/>
  <c r="K523" i="1"/>
  <c r="AP523" i="1" s="1"/>
  <c r="AQ522" i="1"/>
  <c r="AS522" i="1" s="1"/>
  <c r="AJ522" i="1"/>
  <c r="AL522" i="1" s="1"/>
  <c r="AI522" i="1"/>
  <c r="AH522" i="1"/>
  <c r="X522" i="1"/>
  <c r="L522" i="1"/>
  <c r="K522" i="1"/>
  <c r="AP522" i="1" s="1"/>
  <c r="AQ521" i="1"/>
  <c r="AU521" i="1" s="1"/>
  <c r="AJ521" i="1"/>
  <c r="AL521" i="1" s="1"/>
  <c r="AI521" i="1"/>
  <c r="AH521" i="1"/>
  <c r="X521" i="1"/>
  <c r="L521" i="1"/>
  <c r="AN521" i="1" s="1"/>
  <c r="K521" i="1"/>
  <c r="AP521" i="1" s="1"/>
  <c r="AQ520" i="1"/>
  <c r="AU520" i="1" s="1"/>
  <c r="AJ520" i="1"/>
  <c r="AL520" i="1" s="1"/>
  <c r="AI520" i="1"/>
  <c r="AH520" i="1"/>
  <c r="X520" i="1"/>
  <c r="L520" i="1"/>
  <c r="AN520" i="1" s="1"/>
  <c r="K520" i="1"/>
  <c r="AP520" i="1" s="1"/>
  <c r="AQ519" i="1"/>
  <c r="AU519" i="1" s="1"/>
  <c r="AJ519" i="1"/>
  <c r="AL519" i="1" s="1"/>
  <c r="AI519" i="1"/>
  <c r="AH519" i="1"/>
  <c r="X519" i="1"/>
  <c r="L519" i="1"/>
  <c r="AN519" i="1" s="1"/>
  <c r="K519" i="1"/>
  <c r="AP519" i="1" s="1"/>
  <c r="AQ518" i="1"/>
  <c r="AU518" i="1" s="1"/>
  <c r="AJ518" i="1"/>
  <c r="AL518" i="1" s="1"/>
  <c r="AI518" i="1"/>
  <c r="AH518" i="1"/>
  <c r="X518" i="1"/>
  <c r="L518" i="1"/>
  <c r="AN518" i="1" s="1"/>
  <c r="K518" i="1"/>
  <c r="AP518" i="1" s="1"/>
  <c r="AQ517" i="1"/>
  <c r="AU517" i="1" s="1"/>
  <c r="AJ517" i="1"/>
  <c r="AL517" i="1" s="1"/>
  <c r="AI517" i="1"/>
  <c r="AH517" i="1"/>
  <c r="X517" i="1"/>
  <c r="L517" i="1"/>
  <c r="AN517" i="1" s="1"/>
  <c r="K517" i="1"/>
  <c r="AP517" i="1" s="1"/>
  <c r="AQ516" i="1"/>
  <c r="AU516" i="1" s="1"/>
  <c r="AJ516" i="1"/>
  <c r="AL516" i="1" s="1"/>
  <c r="AI516" i="1"/>
  <c r="AH516" i="1"/>
  <c r="X516" i="1"/>
  <c r="L516" i="1"/>
  <c r="AN516" i="1" s="1"/>
  <c r="K516" i="1"/>
  <c r="AP516" i="1" s="1"/>
  <c r="AQ515" i="1"/>
  <c r="AU515" i="1" s="1"/>
  <c r="AJ515" i="1"/>
  <c r="AL515" i="1" s="1"/>
  <c r="AI515" i="1"/>
  <c r="AH515" i="1"/>
  <c r="X515" i="1"/>
  <c r="L515" i="1"/>
  <c r="AN515" i="1" s="1"/>
  <c r="K515" i="1"/>
  <c r="AP515" i="1" s="1"/>
  <c r="AQ514" i="1"/>
  <c r="AU514" i="1" s="1"/>
  <c r="AJ514" i="1"/>
  <c r="AL514" i="1" s="1"/>
  <c r="AI514" i="1"/>
  <c r="AH514" i="1"/>
  <c r="X514" i="1"/>
  <c r="L514" i="1"/>
  <c r="AN514" i="1" s="1"/>
  <c r="K514" i="1"/>
  <c r="AP514" i="1" s="1"/>
  <c r="AQ513" i="1"/>
  <c r="AU513" i="1" s="1"/>
  <c r="AJ513" i="1"/>
  <c r="AL513" i="1" s="1"/>
  <c r="AI513" i="1"/>
  <c r="AH513" i="1"/>
  <c r="X513" i="1"/>
  <c r="L513" i="1"/>
  <c r="AN513" i="1" s="1"/>
  <c r="K513" i="1"/>
  <c r="AP513" i="1" s="1"/>
  <c r="AQ512" i="1"/>
  <c r="AU512" i="1" s="1"/>
  <c r="AJ512" i="1"/>
  <c r="AL512" i="1" s="1"/>
  <c r="AI512" i="1"/>
  <c r="AH512" i="1"/>
  <c r="X512" i="1"/>
  <c r="L512" i="1"/>
  <c r="AN512" i="1" s="1"/>
  <c r="K512" i="1"/>
  <c r="AP512" i="1" s="1"/>
  <c r="AQ511" i="1"/>
  <c r="AU511" i="1" s="1"/>
  <c r="AJ511" i="1"/>
  <c r="AL511" i="1" s="1"/>
  <c r="AI511" i="1"/>
  <c r="AH511" i="1"/>
  <c r="X511" i="1"/>
  <c r="L511" i="1"/>
  <c r="AN511" i="1" s="1"/>
  <c r="K511" i="1"/>
  <c r="AP511" i="1" s="1"/>
  <c r="AQ510" i="1"/>
  <c r="AU510" i="1" s="1"/>
  <c r="AJ510" i="1"/>
  <c r="AL510" i="1" s="1"/>
  <c r="AI510" i="1"/>
  <c r="AH510" i="1"/>
  <c r="X510" i="1"/>
  <c r="L510" i="1"/>
  <c r="AN510" i="1" s="1"/>
  <c r="K510" i="1"/>
  <c r="AP510" i="1" s="1"/>
  <c r="AQ509" i="1"/>
  <c r="AU509" i="1" s="1"/>
  <c r="AJ509" i="1"/>
  <c r="AL509" i="1" s="1"/>
  <c r="AI509" i="1"/>
  <c r="AH509" i="1"/>
  <c r="X509" i="1"/>
  <c r="L509" i="1"/>
  <c r="AN509" i="1" s="1"/>
  <c r="K509" i="1"/>
  <c r="AP509" i="1" s="1"/>
  <c r="AQ508" i="1"/>
  <c r="AU508" i="1" s="1"/>
  <c r="AJ508" i="1"/>
  <c r="AL508" i="1" s="1"/>
  <c r="AI508" i="1"/>
  <c r="AH508" i="1"/>
  <c r="X508" i="1"/>
  <c r="L508" i="1"/>
  <c r="AN508" i="1" s="1"/>
  <c r="K508" i="1"/>
  <c r="AP508" i="1" s="1"/>
  <c r="AQ507" i="1"/>
  <c r="AU507" i="1" s="1"/>
  <c r="AJ507" i="1"/>
  <c r="AL507" i="1" s="1"/>
  <c r="AI507" i="1"/>
  <c r="AH507" i="1"/>
  <c r="X507" i="1"/>
  <c r="L507" i="1"/>
  <c r="AN507" i="1" s="1"/>
  <c r="K507" i="1"/>
  <c r="AP507" i="1" s="1"/>
  <c r="AQ506" i="1"/>
  <c r="AU506" i="1" s="1"/>
  <c r="AJ506" i="1"/>
  <c r="AL506" i="1" s="1"/>
  <c r="AI506" i="1"/>
  <c r="AH506" i="1"/>
  <c r="X506" i="1"/>
  <c r="L506" i="1"/>
  <c r="AN506" i="1" s="1"/>
  <c r="K506" i="1"/>
  <c r="AP506" i="1" s="1"/>
  <c r="AQ505" i="1"/>
  <c r="AU505" i="1" s="1"/>
  <c r="AJ505" i="1"/>
  <c r="AL505" i="1" s="1"/>
  <c r="AI505" i="1"/>
  <c r="AH505" i="1"/>
  <c r="X505" i="1"/>
  <c r="L505" i="1"/>
  <c r="AN505" i="1" s="1"/>
  <c r="K505" i="1"/>
  <c r="AP505" i="1" s="1"/>
  <c r="AQ504" i="1"/>
  <c r="AU504" i="1" s="1"/>
  <c r="AJ504" i="1"/>
  <c r="AL504" i="1" s="1"/>
  <c r="AI504" i="1"/>
  <c r="AH504" i="1"/>
  <c r="X504" i="1"/>
  <c r="L504" i="1"/>
  <c r="AN504" i="1" s="1"/>
  <c r="K504" i="1"/>
  <c r="AP504" i="1" s="1"/>
  <c r="AQ503" i="1"/>
  <c r="AU503" i="1" s="1"/>
  <c r="AJ503" i="1"/>
  <c r="AL503" i="1" s="1"/>
  <c r="AI503" i="1"/>
  <c r="AH503" i="1"/>
  <c r="X503" i="1"/>
  <c r="L503" i="1"/>
  <c r="AN503" i="1" s="1"/>
  <c r="K503" i="1"/>
  <c r="AP503" i="1" s="1"/>
  <c r="AQ502" i="1"/>
  <c r="AU502" i="1" s="1"/>
  <c r="AJ502" i="1"/>
  <c r="AL502" i="1" s="1"/>
  <c r="AI502" i="1"/>
  <c r="AH502" i="1"/>
  <c r="X502" i="1"/>
  <c r="L502" i="1"/>
  <c r="AN502" i="1" s="1"/>
  <c r="K502" i="1"/>
  <c r="AP502" i="1" s="1"/>
  <c r="AQ501" i="1"/>
  <c r="AU501" i="1" s="1"/>
  <c r="AJ501" i="1"/>
  <c r="AL501" i="1" s="1"/>
  <c r="AI501" i="1"/>
  <c r="AH501" i="1"/>
  <c r="X501" i="1"/>
  <c r="L501" i="1"/>
  <c r="AN501" i="1" s="1"/>
  <c r="K501" i="1"/>
  <c r="AP501" i="1" s="1"/>
  <c r="AQ500" i="1"/>
  <c r="AU500" i="1" s="1"/>
  <c r="AJ500" i="1"/>
  <c r="AL500" i="1" s="1"/>
  <c r="AI500" i="1"/>
  <c r="AH500" i="1"/>
  <c r="X500" i="1"/>
  <c r="L500" i="1"/>
  <c r="AN500" i="1" s="1"/>
  <c r="K500" i="1"/>
  <c r="AP500" i="1" s="1"/>
  <c r="AQ499" i="1"/>
  <c r="AU499" i="1" s="1"/>
  <c r="AJ499" i="1"/>
  <c r="AL499" i="1" s="1"/>
  <c r="AI499" i="1"/>
  <c r="AH499" i="1"/>
  <c r="X499" i="1"/>
  <c r="L499" i="1"/>
  <c r="AN499" i="1" s="1"/>
  <c r="K499" i="1"/>
  <c r="AP499" i="1" s="1"/>
  <c r="AQ498" i="1"/>
  <c r="AU498" i="1" s="1"/>
  <c r="AJ498" i="1"/>
  <c r="AL498" i="1" s="1"/>
  <c r="AI498" i="1"/>
  <c r="AH498" i="1"/>
  <c r="X498" i="1"/>
  <c r="L498" i="1"/>
  <c r="AN498" i="1" s="1"/>
  <c r="K498" i="1"/>
  <c r="AP498" i="1" s="1"/>
  <c r="AQ497" i="1"/>
  <c r="AU497" i="1" s="1"/>
  <c r="AJ497" i="1"/>
  <c r="AL497" i="1" s="1"/>
  <c r="AI497" i="1"/>
  <c r="AH497" i="1"/>
  <c r="X497" i="1"/>
  <c r="L497" i="1"/>
  <c r="AN497" i="1" s="1"/>
  <c r="K497" i="1"/>
  <c r="AP497" i="1" s="1"/>
  <c r="AQ496" i="1"/>
  <c r="AU496" i="1" s="1"/>
  <c r="AJ496" i="1"/>
  <c r="AL496" i="1" s="1"/>
  <c r="AI496" i="1"/>
  <c r="AH496" i="1"/>
  <c r="X496" i="1"/>
  <c r="L496" i="1"/>
  <c r="AN496" i="1" s="1"/>
  <c r="K496" i="1"/>
  <c r="AP496" i="1" s="1"/>
  <c r="AQ495" i="1"/>
  <c r="AU495" i="1" s="1"/>
  <c r="AJ495" i="1"/>
  <c r="AL495" i="1" s="1"/>
  <c r="AI495" i="1"/>
  <c r="AH495" i="1"/>
  <c r="X495" i="1"/>
  <c r="L495" i="1"/>
  <c r="AN495" i="1" s="1"/>
  <c r="K495" i="1"/>
  <c r="AP495" i="1" s="1"/>
  <c r="AQ494" i="1"/>
  <c r="AU494" i="1" s="1"/>
  <c r="AJ494" i="1"/>
  <c r="AL494" i="1" s="1"/>
  <c r="AI494" i="1"/>
  <c r="AH494" i="1"/>
  <c r="X494" i="1"/>
  <c r="L494" i="1"/>
  <c r="AN494" i="1" s="1"/>
  <c r="K494" i="1"/>
  <c r="AP494" i="1" s="1"/>
  <c r="AQ493" i="1"/>
  <c r="AU493" i="1" s="1"/>
  <c r="AJ493" i="1"/>
  <c r="AL493" i="1" s="1"/>
  <c r="AI493" i="1"/>
  <c r="AH493" i="1"/>
  <c r="X493" i="1"/>
  <c r="L493" i="1"/>
  <c r="AN493" i="1" s="1"/>
  <c r="K493" i="1"/>
  <c r="AP493" i="1" s="1"/>
  <c r="AQ492" i="1"/>
  <c r="AU492" i="1" s="1"/>
  <c r="AJ492" i="1"/>
  <c r="AL492" i="1" s="1"/>
  <c r="AI492" i="1"/>
  <c r="AH492" i="1"/>
  <c r="X492" i="1"/>
  <c r="L492" i="1"/>
  <c r="AN492" i="1" s="1"/>
  <c r="K492" i="1"/>
  <c r="AP492" i="1" s="1"/>
  <c r="AQ491" i="1"/>
  <c r="AU491" i="1" s="1"/>
  <c r="AJ491" i="1"/>
  <c r="AL491" i="1" s="1"/>
  <c r="AI491" i="1"/>
  <c r="AH491" i="1"/>
  <c r="X491" i="1"/>
  <c r="L491" i="1"/>
  <c r="AN491" i="1" s="1"/>
  <c r="K491" i="1"/>
  <c r="AP491" i="1" s="1"/>
  <c r="AQ490" i="1"/>
  <c r="AU490" i="1" s="1"/>
  <c r="AJ490" i="1"/>
  <c r="AL490" i="1" s="1"/>
  <c r="AI490" i="1"/>
  <c r="AH490" i="1"/>
  <c r="X490" i="1"/>
  <c r="L490" i="1"/>
  <c r="AN490" i="1" s="1"/>
  <c r="K490" i="1"/>
  <c r="AP490" i="1" s="1"/>
  <c r="AQ489" i="1"/>
  <c r="AJ489" i="1"/>
  <c r="AL489" i="1" s="1"/>
  <c r="AI489" i="1"/>
  <c r="AH489" i="1"/>
  <c r="X489" i="1"/>
  <c r="L489" i="1"/>
  <c r="K489" i="1"/>
  <c r="AP489" i="1" s="1"/>
  <c r="AQ488" i="1"/>
  <c r="AS488" i="1" s="1"/>
  <c r="AJ488" i="1"/>
  <c r="AL488" i="1" s="1"/>
  <c r="AI488" i="1"/>
  <c r="AH488" i="1"/>
  <c r="X488" i="1"/>
  <c r="L488" i="1"/>
  <c r="K488" i="1"/>
  <c r="AP488" i="1" s="1"/>
  <c r="AQ487" i="1"/>
  <c r="AS487" i="1" s="1"/>
  <c r="AJ487" i="1"/>
  <c r="AL487" i="1" s="1"/>
  <c r="AI487" i="1"/>
  <c r="AH487" i="1"/>
  <c r="X487" i="1"/>
  <c r="L487" i="1"/>
  <c r="K487" i="1"/>
  <c r="AP487" i="1" s="1"/>
  <c r="AQ486" i="1"/>
  <c r="AS486" i="1" s="1"/>
  <c r="AJ486" i="1"/>
  <c r="AL486" i="1" s="1"/>
  <c r="AI486" i="1"/>
  <c r="AH486" i="1"/>
  <c r="X486" i="1"/>
  <c r="L486" i="1"/>
  <c r="K486" i="1"/>
  <c r="AP486" i="1" s="1"/>
  <c r="AQ485" i="1"/>
  <c r="AS485" i="1" s="1"/>
  <c r="AJ485" i="1"/>
  <c r="AL485" i="1" s="1"/>
  <c r="AI485" i="1"/>
  <c r="AH485" i="1"/>
  <c r="X485" i="1"/>
  <c r="L485" i="1"/>
  <c r="K485" i="1"/>
  <c r="AP485" i="1" s="1"/>
  <c r="AQ484" i="1"/>
  <c r="AS484" i="1" s="1"/>
  <c r="AJ484" i="1"/>
  <c r="AL484" i="1" s="1"/>
  <c r="AI484" i="1"/>
  <c r="AH484" i="1"/>
  <c r="X484" i="1"/>
  <c r="L484" i="1"/>
  <c r="K484" i="1"/>
  <c r="AP484" i="1" s="1"/>
  <c r="AQ483" i="1"/>
  <c r="AS483" i="1" s="1"/>
  <c r="AJ483" i="1"/>
  <c r="AL483" i="1" s="1"/>
  <c r="AI483" i="1"/>
  <c r="AH483" i="1"/>
  <c r="X483" i="1"/>
  <c r="L483" i="1"/>
  <c r="K483" i="1"/>
  <c r="AP483" i="1" s="1"/>
  <c r="AQ482" i="1"/>
  <c r="AS482" i="1" s="1"/>
  <c r="AJ482" i="1"/>
  <c r="AL482" i="1" s="1"/>
  <c r="AI482" i="1"/>
  <c r="AH482" i="1"/>
  <c r="X482" i="1"/>
  <c r="L482" i="1"/>
  <c r="K482" i="1"/>
  <c r="AP482" i="1" s="1"/>
  <c r="AQ481" i="1"/>
  <c r="AS481" i="1" s="1"/>
  <c r="AJ481" i="1"/>
  <c r="AL481" i="1" s="1"/>
  <c r="AI481" i="1"/>
  <c r="AH481" i="1"/>
  <c r="X481" i="1"/>
  <c r="L481" i="1"/>
  <c r="K481" i="1"/>
  <c r="AP481" i="1" s="1"/>
  <c r="AQ480" i="1"/>
  <c r="AS480" i="1" s="1"/>
  <c r="AJ480" i="1"/>
  <c r="AL480" i="1" s="1"/>
  <c r="AI480" i="1"/>
  <c r="AH480" i="1"/>
  <c r="X480" i="1"/>
  <c r="L480" i="1"/>
  <c r="K480" i="1"/>
  <c r="AP480" i="1" s="1"/>
  <c r="AQ479" i="1"/>
  <c r="AS479" i="1" s="1"/>
  <c r="AJ479" i="1"/>
  <c r="AL479" i="1" s="1"/>
  <c r="AI479" i="1"/>
  <c r="AH479" i="1"/>
  <c r="X479" i="1"/>
  <c r="L479" i="1"/>
  <c r="K479" i="1"/>
  <c r="AP479" i="1" s="1"/>
  <c r="AQ478" i="1"/>
  <c r="AS478" i="1" s="1"/>
  <c r="AJ478" i="1"/>
  <c r="AL478" i="1" s="1"/>
  <c r="AI478" i="1"/>
  <c r="AH478" i="1"/>
  <c r="X478" i="1"/>
  <c r="L478" i="1"/>
  <c r="K478" i="1"/>
  <c r="AP478" i="1" s="1"/>
  <c r="AQ477" i="1"/>
  <c r="AS477" i="1" s="1"/>
  <c r="AJ477" i="1"/>
  <c r="AL477" i="1" s="1"/>
  <c r="AI477" i="1"/>
  <c r="AH477" i="1"/>
  <c r="X477" i="1"/>
  <c r="L477" i="1"/>
  <c r="K477" i="1"/>
  <c r="AP477" i="1" s="1"/>
  <c r="AQ476" i="1"/>
  <c r="AS476" i="1" s="1"/>
  <c r="AJ476" i="1"/>
  <c r="AL476" i="1" s="1"/>
  <c r="AI476" i="1"/>
  <c r="AH476" i="1"/>
  <c r="X476" i="1"/>
  <c r="L476" i="1"/>
  <c r="K476" i="1"/>
  <c r="AP476" i="1" s="1"/>
  <c r="AQ475" i="1"/>
  <c r="AS475" i="1" s="1"/>
  <c r="AJ475" i="1"/>
  <c r="AL475" i="1" s="1"/>
  <c r="AI475" i="1"/>
  <c r="AH475" i="1"/>
  <c r="X475" i="1"/>
  <c r="L475" i="1"/>
  <c r="K475" i="1"/>
  <c r="AP475" i="1" s="1"/>
  <c r="AQ474" i="1"/>
  <c r="AS474" i="1" s="1"/>
  <c r="AJ474" i="1"/>
  <c r="AL474" i="1" s="1"/>
  <c r="AI474" i="1"/>
  <c r="AH474" i="1"/>
  <c r="X474" i="1"/>
  <c r="L474" i="1"/>
  <c r="K474" i="1"/>
  <c r="AP474" i="1" s="1"/>
  <c r="AQ473" i="1"/>
  <c r="AS473" i="1" s="1"/>
  <c r="AJ473" i="1"/>
  <c r="AL473" i="1" s="1"/>
  <c r="AI473" i="1"/>
  <c r="AH473" i="1"/>
  <c r="X473" i="1"/>
  <c r="L473" i="1"/>
  <c r="K473" i="1"/>
  <c r="AP473" i="1" s="1"/>
  <c r="AQ472" i="1"/>
  <c r="AS472" i="1" s="1"/>
  <c r="AJ472" i="1"/>
  <c r="AL472" i="1" s="1"/>
  <c r="AI472" i="1"/>
  <c r="AH472" i="1"/>
  <c r="X472" i="1"/>
  <c r="L472" i="1"/>
  <c r="K472" i="1"/>
  <c r="AP472" i="1" s="1"/>
  <c r="AQ471" i="1"/>
  <c r="AS471" i="1" s="1"/>
  <c r="AJ471" i="1"/>
  <c r="AL471" i="1" s="1"/>
  <c r="AI471" i="1"/>
  <c r="AH471" i="1"/>
  <c r="X471" i="1"/>
  <c r="L471" i="1"/>
  <c r="AN471" i="1" s="1"/>
  <c r="K471" i="1"/>
  <c r="AP471" i="1" s="1"/>
  <c r="AQ470" i="1"/>
  <c r="AU470" i="1" s="1"/>
  <c r="AJ470" i="1"/>
  <c r="AL470" i="1" s="1"/>
  <c r="AI470" i="1"/>
  <c r="AH470" i="1"/>
  <c r="X470" i="1"/>
  <c r="L470" i="1"/>
  <c r="AN470" i="1" s="1"/>
  <c r="K470" i="1"/>
  <c r="AP470" i="1" s="1"/>
  <c r="AQ469" i="1"/>
  <c r="AU469" i="1" s="1"/>
  <c r="AJ469" i="1"/>
  <c r="AL469" i="1" s="1"/>
  <c r="AI469" i="1"/>
  <c r="AH469" i="1"/>
  <c r="X469" i="1"/>
  <c r="L469" i="1"/>
  <c r="AN469" i="1" s="1"/>
  <c r="K469" i="1"/>
  <c r="AP469" i="1" s="1"/>
  <c r="AQ468" i="1"/>
  <c r="AU468" i="1" s="1"/>
  <c r="AJ468" i="1"/>
  <c r="AL468" i="1" s="1"/>
  <c r="AI468" i="1"/>
  <c r="AH468" i="1"/>
  <c r="X468" i="1"/>
  <c r="L468" i="1"/>
  <c r="AN468" i="1" s="1"/>
  <c r="K468" i="1"/>
  <c r="AP468" i="1" s="1"/>
  <c r="AQ467" i="1"/>
  <c r="AU467" i="1" s="1"/>
  <c r="AJ467" i="1"/>
  <c r="AL467" i="1" s="1"/>
  <c r="AI467" i="1"/>
  <c r="AH467" i="1"/>
  <c r="X467" i="1"/>
  <c r="L467" i="1"/>
  <c r="AN467" i="1" s="1"/>
  <c r="K467" i="1"/>
  <c r="AP467" i="1" s="1"/>
  <c r="AQ466" i="1"/>
  <c r="AU466" i="1" s="1"/>
  <c r="AJ466" i="1"/>
  <c r="AL466" i="1" s="1"/>
  <c r="AI466" i="1"/>
  <c r="AH466" i="1"/>
  <c r="X466" i="1"/>
  <c r="L466" i="1"/>
  <c r="AN466" i="1" s="1"/>
  <c r="K466" i="1"/>
  <c r="AP466" i="1" s="1"/>
  <c r="AQ465" i="1"/>
  <c r="AU465" i="1" s="1"/>
  <c r="AJ465" i="1"/>
  <c r="AL465" i="1" s="1"/>
  <c r="AI465" i="1"/>
  <c r="AH465" i="1"/>
  <c r="X465" i="1"/>
  <c r="L465" i="1"/>
  <c r="AN465" i="1" s="1"/>
  <c r="K465" i="1"/>
  <c r="AP465" i="1" s="1"/>
  <c r="AQ464" i="1"/>
  <c r="AU464" i="1" s="1"/>
  <c r="AJ464" i="1"/>
  <c r="AL464" i="1" s="1"/>
  <c r="AI464" i="1"/>
  <c r="AH464" i="1"/>
  <c r="X464" i="1"/>
  <c r="L464" i="1"/>
  <c r="AN464" i="1" s="1"/>
  <c r="K464" i="1"/>
  <c r="AP464" i="1" s="1"/>
  <c r="AQ463" i="1"/>
  <c r="AU463" i="1" s="1"/>
  <c r="AJ463" i="1"/>
  <c r="AL463" i="1" s="1"/>
  <c r="AI463" i="1"/>
  <c r="AH463" i="1"/>
  <c r="X463" i="1"/>
  <c r="L463" i="1"/>
  <c r="AN463" i="1" s="1"/>
  <c r="K463" i="1"/>
  <c r="AP463" i="1" s="1"/>
  <c r="AQ462" i="1"/>
  <c r="AU462" i="1" s="1"/>
  <c r="AJ462" i="1"/>
  <c r="AL462" i="1" s="1"/>
  <c r="AI462" i="1"/>
  <c r="AH462" i="1"/>
  <c r="X462" i="1"/>
  <c r="L462" i="1"/>
  <c r="AN462" i="1" s="1"/>
  <c r="K462" i="1"/>
  <c r="AP462" i="1" s="1"/>
  <c r="AQ461" i="1"/>
  <c r="AU461" i="1" s="1"/>
  <c r="AJ461" i="1"/>
  <c r="AL461" i="1" s="1"/>
  <c r="AI461" i="1"/>
  <c r="AH461" i="1"/>
  <c r="X461" i="1"/>
  <c r="L461" i="1"/>
  <c r="AN461" i="1" s="1"/>
  <c r="K461" i="1"/>
  <c r="AP461" i="1" s="1"/>
  <c r="AQ460" i="1"/>
  <c r="AU460" i="1" s="1"/>
  <c r="AJ460" i="1"/>
  <c r="AL460" i="1" s="1"/>
  <c r="AI460" i="1"/>
  <c r="AH460" i="1"/>
  <c r="X460" i="1"/>
  <c r="L460" i="1"/>
  <c r="AN460" i="1" s="1"/>
  <c r="K460" i="1"/>
  <c r="AP460" i="1" s="1"/>
  <c r="AQ459" i="1"/>
  <c r="AU459" i="1" s="1"/>
  <c r="AJ459" i="1"/>
  <c r="AL459" i="1" s="1"/>
  <c r="AI459" i="1"/>
  <c r="AH459" i="1"/>
  <c r="X459" i="1"/>
  <c r="L459" i="1"/>
  <c r="AN459" i="1" s="1"/>
  <c r="K459" i="1"/>
  <c r="AP459" i="1" s="1"/>
  <c r="AQ458" i="1"/>
  <c r="AU458" i="1" s="1"/>
  <c r="AJ458" i="1"/>
  <c r="AL458" i="1" s="1"/>
  <c r="AI458" i="1"/>
  <c r="AH458" i="1"/>
  <c r="X458" i="1"/>
  <c r="L458" i="1"/>
  <c r="AN458" i="1" s="1"/>
  <c r="K458" i="1"/>
  <c r="AP458" i="1" s="1"/>
  <c r="AQ457" i="1"/>
  <c r="AU457" i="1" s="1"/>
  <c r="AJ457" i="1"/>
  <c r="AL457" i="1" s="1"/>
  <c r="AI457" i="1"/>
  <c r="AH457" i="1"/>
  <c r="X457" i="1"/>
  <c r="L457" i="1"/>
  <c r="AN457" i="1" s="1"/>
  <c r="K457" i="1"/>
  <c r="AP457" i="1" s="1"/>
  <c r="AQ456" i="1"/>
  <c r="AU456" i="1" s="1"/>
  <c r="AJ456" i="1"/>
  <c r="AL456" i="1" s="1"/>
  <c r="AI456" i="1"/>
  <c r="AH456" i="1"/>
  <c r="X456" i="1"/>
  <c r="L456" i="1"/>
  <c r="AN456" i="1" s="1"/>
  <c r="K456" i="1"/>
  <c r="AP456" i="1" s="1"/>
  <c r="AQ455" i="1"/>
  <c r="AU455" i="1" s="1"/>
  <c r="AJ455" i="1"/>
  <c r="AL455" i="1" s="1"/>
  <c r="AI455" i="1"/>
  <c r="AH455" i="1"/>
  <c r="X455" i="1"/>
  <c r="L455" i="1"/>
  <c r="AN455" i="1" s="1"/>
  <c r="K455" i="1"/>
  <c r="AP455" i="1" s="1"/>
  <c r="AQ454" i="1"/>
  <c r="AU454" i="1" s="1"/>
  <c r="AJ454" i="1"/>
  <c r="AL454" i="1" s="1"/>
  <c r="AI454" i="1"/>
  <c r="AH454" i="1"/>
  <c r="X454" i="1"/>
  <c r="L454" i="1"/>
  <c r="AN454" i="1" s="1"/>
  <c r="K454" i="1"/>
  <c r="AP454" i="1" s="1"/>
  <c r="AQ453" i="1"/>
  <c r="AU453" i="1" s="1"/>
  <c r="AJ453" i="1"/>
  <c r="AL453" i="1" s="1"/>
  <c r="AI453" i="1"/>
  <c r="AH453" i="1"/>
  <c r="X453" i="1"/>
  <c r="L453" i="1"/>
  <c r="AN453" i="1" s="1"/>
  <c r="K453" i="1"/>
  <c r="AP453" i="1" s="1"/>
  <c r="AQ452" i="1"/>
  <c r="AU452" i="1" s="1"/>
  <c r="AJ452" i="1"/>
  <c r="AL452" i="1" s="1"/>
  <c r="AI452" i="1"/>
  <c r="AH452" i="1"/>
  <c r="X452" i="1"/>
  <c r="L452" i="1"/>
  <c r="AN452" i="1" s="1"/>
  <c r="K452" i="1"/>
  <c r="AP452" i="1" s="1"/>
  <c r="AQ451" i="1"/>
  <c r="AU451" i="1" s="1"/>
  <c r="AJ451" i="1"/>
  <c r="AL451" i="1" s="1"/>
  <c r="AI451" i="1"/>
  <c r="AH451" i="1"/>
  <c r="X451" i="1"/>
  <c r="L451" i="1"/>
  <c r="AN451" i="1" s="1"/>
  <c r="K451" i="1"/>
  <c r="AP451" i="1" s="1"/>
  <c r="AQ450" i="1"/>
  <c r="AU450" i="1" s="1"/>
  <c r="AJ450" i="1"/>
  <c r="AL450" i="1" s="1"/>
  <c r="AI450" i="1"/>
  <c r="AH450" i="1"/>
  <c r="X450" i="1"/>
  <c r="L450" i="1"/>
  <c r="AN450" i="1" s="1"/>
  <c r="K450" i="1"/>
  <c r="AP450" i="1" s="1"/>
  <c r="AQ449" i="1"/>
  <c r="AU449" i="1" s="1"/>
  <c r="AJ449" i="1"/>
  <c r="AL449" i="1" s="1"/>
  <c r="AI449" i="1"/>
  <c r="AH449" i="1"/>
  <c r="X449" i="1"/>
  <c r="L449" i="1"/>
  <c r="AN449" i="1" s="1"/>
  <c r="K449" i="1"/>
  <c r="AP449" i="1" s="1"/>
  <c r="AQ448" i="1"/>
  <c r="AU448" i="1" s="1"/>
  <c r="AJ448" i="1"/>
  <c r="AL448" i="1" s="1"/>
  <c r="AI448" i="1"/>
  <c r="AH448" i="1"/>
  <c r="X448" i="1"/>
  <c r="L448" i="1"/>
  <c r="AN448" i="1" s="1"/>
  <c r="K448" i="1"/>
  <c r="AP448" i="1" s="1"/>
  <c r="AQ447" i="1"/>
  <c r="AU447" i="1" s="1"/>
  <c r="AJ447" i="1"/>
  <c r="AL447" i="1" s="1"/>
  <c r="AI447" i="1"/>
  <c r="AH447" i="1"/>
  <c r="X447" i="1"/>
  <c r="L447" i="1"/>
  <c r="AN447" i="1" s="1"/>
  <c r="K447" i="1"/>
  <c r="AP447" i="1" s="1"/>
  <c r="AQ446" i="1"/>
  <c r="AU446" i="1" s="1"/>
  <c r="AJ446" i="1"/>
  <c r="AL446" i="1" s="1"/>
  <c r="AI446" i="1"/>
  <c r="AH446" i="1"/>
  <c r="X446" i="1"/>
  <c r="L446" i="1"/>
  <c r="AN446" i="1" s="1"/>
  <c r="K446" i="1"/>
  <c r="AP446" i="1" s="1"/>
  <c r="AQ445" i="1"/>
  <c r="AU445" i="1" s="1"/>
  <c r="AJ445" i="1"/>
  <c r="AL445" i="1" s="1"/>
  <c r="AI445" i="1"/>
  <c r="AH445" i="1"/>
  <c r="X445" i="1"/>
  <c r="L445" i="1"/>
  <c r="AN445" i="1" s="1"/>
  <c r="K445" i="1"/>
  <c r="AP445" i="1" s="1"/>
  <c r="AQ444" i="1"/>
  <c r="AU444" i="1" s="1"/>
  <c r="AJ444" i="1"/>
  <c r="AL444" i="1" s="1"/>
  <c r="AI444" i="1"/>
  <c r="AH444" i="1"/>
  <c r="X444" i="1"/>
  <c r="L444" i="1"/>
  <c r="AN444" i="1" s="1"/>
  <c r="K444" i="1"/>
  <c r="AP444" i="1" s="1"/>
  <c r="AQ443" i="1"/>
  <c r="AU443" i="1" s="1"/>
  <c r="AJ443" i="1"/>
  <c r="AL443" i="1" s="1"/>
  <c r="AI443" i="1"/>
  <c r="AH443" i="1"/>
  <c r="X443" i="1"/>
  <c r="L443" i="1"/>
  <c r="AN443" i="1" s="1"/>
  <c r="K443" i="1"/>
  <c r="AP443" i="1" s="1"/>
  <c r="AQ442" i="1"/>
  <c r="AU442" i="1" s="1"/>
  <c r="AJ442" i="1"/>
  <c r="AL442" i="1" s="1"/>
  <c r="AI442" i="1"/>
  <c r="AH442" i="1"/>
  <c r="X442" i="1"/>
  <c r="L442" i="1"/>
  <c r="AN442" i="1" s="1"/>
  <c r="K442" i="1"/>
  <c r="AP442" i="1" s="1"/>
  <c r="AQ441" i="1"/>
  <c r="AU441" i="1" s="1"/>
  <c r="AJ441" i="1"/>
  <c r="AL441" i="1" s="1"/>
  <c r="AI441" i="1"/>
  <c r="AH441" i="1"/>
  <c r="X441" i="1"/>
  <c r="L441" i="1"/>
  <c r="AN441" i="1" s="1"/>
  <c r="K441" i="1"/>
  <c r="AP441" i="1" s="1"/>
  <c r="AQ440" i="1"/>
  <c r="AU440" i="1" s="1"/>
  <c r="AJ440" i="1"/>
  <c r="AL440" i="1" s="1"/>
  <c r="AI440" i="1"/>
  <c r="AH440" i="1"/>
  <c r="X440" i="1"/>
  <c r="L440" i="1"/>
  <c r="AN440" i="1" s="1"/>
  <c r="K440" i="1"/>
  <c r="AP440" i="1" s="1"/>
  <c r="AQ439" i="1"/>
  <c r="AU439" i="1" s="1"/>
  <c r="AJ439" i="1"/>
  <c r="AL439" i="1" s="1"/>
  <c r="AI439" i="1"/>
  <c r="AH439" i="1"/>
  <c r="X439" i="1"/>
  <c r="L439" i="1"/>
  <c r="AN439" i="1" s="1"/>
  <c r="K439" i="1"/>
  <c r="AP439" i="1" s="1"/>
  <c r="AQ438" i="1"/>
  <c r="AU438" i="1" s="1"/>
  <c r="AJ438" i="1"/>
  <c r="AL438" i="1" s="1"/>
  <c r="AI438" i="1"/>
  <c r="AH438" i="1"/>
  <c r="X438" i="1"/>
  <c r="L438" i="1"/>
  <c r="AN438" i="1" s="1"/>
  <c r="K438" i="1"/>
  <c r="AP438" i="1" s="1"/>
  <c r="AQ437" i="1"/>
  <c r="AU437" i="1" s="1"/>
  <c r="AJ437" i="1"/>
  <c r="AL437" i="1" s="1"/>
  <c r="AI437" i="1"/>
  <c r="AH437" i="1"/>
  <c r="X437" i="1"/>
  <c r="L437" i="1"/>
  <c r="AN437" i="1" s="1"/>
  <c r="K437" i="1"/>
  <c r="AP437" i="1" s="1"/>
  <c r="AQ436" i="1"/>
  <c r="AU436" i="1" s="1"/>
  <c r="AJ436" i="1"/>
  <c r="AL436" i="1" s="1"/>
  <c r="AI436" i="1"/>
  <c r="AH436" i="1"/>
  <c r="X436" i="1"/>
  <c r="L436" i="1"/>
  <c r="AN436" i="1" s="1"/>
  <c r="K436" i="1"/>
  <c r="AP436" i="1" s="1"/>
  <c r="AQ435" i="1"/>
  <c r="AU435" i="1" s="1"/>
  <c r="AJ435" i="1"/>
  <c r="AL435" i="1" s="1"/>
  <c r="AI435" i="1"/>
  <c r="AH435" i="1"/>
  <c r="X435" i="1"/>
  <c r="L435" i="1"/>
  <c r="AN435" i="1" s="1"/>
  <c r="K435" i="1"/>
  <c r="AP435" i="1" s="1"/>
  <c r="AQ434" i="1"/>
  <c r="AU434" i="1" s="1"/>
  <c r="AJ434" i="1"/>
  <c r="AL434" i="1" s="1"/>
  <c r="AI434" i="1"/>
  <c r="AH434" i="1"/>
  <c r="X434" i="1"/>
  <c r="L434" i="1"/>
  <c r="AN434" i="1" s="1"/>
  <c r="K434" i="1"/>
  <c r="AP434" i="1" s="1"/>
  <c r="AQ433" i="1"/>
  <c r="AU433" i="1" s="1"/>
  <c r="AJ433" i="1"/>
  <c r="AL433" i="1" s="1"/>
  <c r="AI433" i="1"/>
  <c r="AH433" i="1"/>
  <c r="X433" i="1"/>
  <c r="L433" i="1"/>
  <c r="AN433" i="1" s="1"/>
  <c r="K433" i="1"/>
  <c r="AP433" i="1" s="1"/>
  <c r="AQ432" i="1"/>
  <c r="AU432" i="1" s="1"/>
  <c r="AJ432" i="1"/>
  <c r="AL432" i="1" s="1"/>
  <c r="AI432" i="1"/>
  <c r="AH432" i="1"/>
  <c r="X432" i="1"/>
  <c r="L432" i="1"/>
  <c r="AN432" i="1" s="1"/>
  <c r="K432" i="1"/>
  <c r="AP432" i="1" s="1"/>
  <c r="AQ431" i="1"/>
  <c r="AU431" i="1" s="1"/>
  <c r="AJ431" i="1"/>
  <c r="AL431" i="1" s="1"/>
  <c r="AI431" i="1"/>
  <c r="AH431" i="1"/>
  <c r="X431" i="1"/>
  <c r="L431" i="1"/>
  <c r="AN431" i="1" s="1"/>
  <c r="K431" i="1"/>
  <c r="AP431" i="1" s="1"/>
  <c r="AQ430" i="1"/>
  <c r="AU430" i="1" s="1"/>
  <c r="AJ430" i="1"/>
  <c r="AL430" i="1" s="1"/>
  <c r="AI430" i="1"/>
  <c r="AH430" i="1"/>
  <c r="X430" i="1"/>
  <c r="L430" i="1"/>
  <c r="AN430" i="1" s="1"/>
  <c r="K430" i="1"/>
  <c r="AP430" i="1" s="1"/>
  <c r="AQ429" i="1"/>
  <c r="AU429" i="1" s="1"/>
  <c r="AJ429" i="1"/>
  <c r="AL429" i="1" s="1"/>
  <c r="AI429" i="1"/>
  <c r="AH429" i="1"/>
  <c r="X429" i="1"/>
  <c r="L429" i="1"/>
  <c r="AN429" i="1" s="1"/>
  <c r="K429" i="1"/>
  <c r="AP429" i="1" s="1"/>
  <c r="AQ428" i="1"/>
  <c r="AU428" i="1" s="1"/>
  <c r="AJ428" i="1"/>
  <c r="AL428" i="1" s="1"/>
  <c r="AI428" i="1"/>
  <c r="AH428" i="1"/>
  <c r="X428" i="1"/>
  <c r="L428" i="1"/>
  <c r="AN428" i="1" s="1"/>
  <c r="K428" i="1"/>
  <c r="AP428" i="1" s="1"/>
  <c r="AQ427" i="1"/>
  <c r="AU427" i="1" s="1"/>
  <c r="AJ427" i="1"/>
  <c r="AL427" i="1" s="1"/>
  <c r="AI427" i="1"/>
  <c r="AH427" i="1"/>
  <c r="X427" i="1"/>
  <c r="L427" i="1"/>
  <c r="AN427" i="1" s="1"/>
  <c r="K427" i="1"/>
  <c r="AP427" i="1" s="1"/>
  <c r="AQ426" i="1"/>
  <c r="AU426" i="1" s="1"/>
  <c r="AJ426" i="1"/>
  <c r="AL426" i="1" s="1"/>
  <c r="AI426" i="1"/>
  <c r="AH426" i="1"/>
  <c r="X426" i="1"/>
  <c r="L426" i="1"/>
  <c r="AN426" i="1" s="1"/>
  <c r="K426" i="1"/>
  <c r="AP426" i="1" s="1"/>
  <c r="AQ425" i="1"/>
  <c r="AU425" i="1" s="1"/>
  <c r="AJ425" i="1"/>
  <c r="AL425" i="1" s="1"/>
  <c r="AI425" i="1"/>
  <c r="AH425" i="1"/>
  <c r="X425" i="1"/>
  <c r="L425" i="1"/>
  <c r="AN425" i="1" s="1"/>
  <c r="K425" i="1"/>
  <c r="AP425" i="1" s="1"/>
  <c r="AQ424" i="1"/>
  <c r="AU424" i="1" s="1"/>
  <c r="AJ424" i="1"/>
  <c r="AL424" i="1" s="1"/>
  <c r="AI424" i="1"/>
  <c r="AH424" i="1"/>
  <c r="X424" i="1"/>
  <c r="L424" i="1"/>
  <c r="AN424" i="1" s="1"/>
  <c r="K424" i="1"/>
  <c r="AP424" i="1" s="1"/>
  <c r="AQ423" i="1"/>
  <c r="AU423" i="1" s="1"/>
  <c r="AJ423" i="1"/>
  <c r="AL423" i="1" s="1"/>
  <c r="AI423" i="1"/>
  <c r="AH423" i="1"/>
  <c r="X423" i="1"/>
  <c r="L423" i="1"/>
  <c r="AN423" i="1" s="1"/>
  <c r="K423" i="1"/>
  <c r="AP423" i="1" s="1"/>
  <c r="AQ422" i="1"/>
  <c r="AU422" i="1" s="1"/>
  <c r="AJ422" i="1"/>
  <c r="AL422" i="1" s="1"/>
  <c r="AI422" i="1"/>
  <c r="AH422" i="1"/>
  <c r="X422" i="1"/>
  <c r="L422" i="1"/>
  <c r="AN422" i="1" s="1"/>
  <c r="K422" i="1"/>
  <c r="AP422" i="1" s="1"/>
  <c r="AQ421" i="1"/>
  <c r="AU421" i="1" s="1"/>
  <c r="AJ421" i="1"/>
  <c r="AL421" i="1" s="1"/>
  <c r="AI421" i="1"/>
  <c r="AH421" i="1"/>
  <c r="X421" i="1"/>
  <c r="L421" i="1"/>
  <c r="AN421" i="1" s="1"/>
  <c r="K421" i="1"/>
  <c r="AP421" i="1" s="1"/>
  <c r="AQ420" i="1"/>
  <c r="AU420" i="1" s="1"/>
  <c r="AJ420" i="1"/>
  <c r="AL420" i="1" s="1"/>
  <c r="AI420" i="1"/>
  <c r="AH420" i="1"/>
  <c r="X420" i="1"/>
  <c r="L420" i="1"/>
  <c r="AN420" i="1" s="1"/>
  <c r="K420" i="1"/>
  <c r="AP420" i="1" s="1"/>
  <c r="AQ419" i="1"/>
  <c r="AU419" i="1" s="1"/>
  <c r="AJ419" i="1"/>
  <c r="AL419" i="1" s="1"/>
  <c r="AI419" i="1"/>
  <c r="AH419" i="1"/>
  <c r="X419" i="1"/>
  <c r="L419" i="1"/>
  <c r="AN419" i="1" s="1"/>
  <c r="K419" i="1"/>
  <c r="AP419" i="1" s="1"/>
  <c r="AQ418" i="1"/>
  <c r="AU418" i="1" s="1"/>
  <c r="AJ418" i="1"/>
  <c r="AL418" i="1" s="1"/>
  <c r="AI418" i="1"/>
  <c r="AH418" i="1"/>
  <c r="X418" i="1"/>
  <c r="L418" i="1"/>
  <c r="AN418" i="1" s="1"/>
  <c r="K418" i="1"/>
  <c r="AP418" i="1" s="1"/>
  <c r="AQ417" i="1"/>
  <c r="AU417" i="1" s="1"/>
  <c r="AJ417" i="1"/>
  <c r="AL417" i="1" s="1"/>
  <c r="AI417" i="1"/>
  <c r="AH417" i="1"/>
  <c r="X417" i="1"/>
  <c r="L417" i="1"/>
  <c r="AN417" i="1" s="1"/>
  <c r="K417" i="1"/>
  <c r="AP417" i="1" s="1"/>
  <c r="AQ416" i="1"/>
  <c r="AU416" i="1" s="1"/>
  <c r="AJ416" i="1"/>
  <c r="AL416" i="1" s="1"/>
  <c r="AI416" i="1"/>
  <c r="AH416" i="1"/>
  <c r="X416" i="1"/>
  <c r="L416" i="1"/>
  <c r="AN416" i="1" s="1"/>
  <c r="K416" i="1"/>
  <c r="AP416" i="1" s="1"/>
  <c r="AQ415" i="1"/>
  <c r="AU415" i="1" s="1"/>
  <c r="AJ415" i="1"/>
  <c r="AL415" i="1" s="1"/>
  <c r="AI415" i="1"/>
  <c r="AH415" i="1"/>
  <c r="X415" i="1"/>
  <c r="L415" i="1"/>
  <c r="AN415" i="1" s="1"/>
  <c r="K415" i="1"/>
  <c r="AP415" i="1" s="1"/>
  <c r="AQ414" i="1"/>
  <c r="AU414" i="1" s="1"/>
  <c r="AJ414" i="1"/>
  <c r="AL414" i="1" s="1"/>
  <c r="AI414" i="1"/>
  <c r="AH414" i="1"/>
  <c r="X414" i="1"/>
  <c r="L414" i="1"/>
  <c r="AN414" i="1" s="1"/>
  <c r="K414" i="1"/>
  <c r="AP414" i="1" s="1"/>
  <c r="AQ413" i="1"/>
  <c r="AU413" i="1" s="1"/>
  <c r="AJ413" i="1"/>
  <c r="AL413" i="1" s="1"/>
  <c r="AI413" i="1"/>
  <c r="AH413" i="1"/>
  <c r="X413" i="1"/>
  <c r="L413" i="1"/>
  <c r="AN413" i="1" s="1"/>
  <c r="K413" i="1"/>
  <c r="AP413" i="1" s="1"/>
  <c r="AQ412" i="1"/>
  <c r="AU412" i="1" s="1"/>
  <c r="AJ412" i="1"/>
  <c r="AL412" i="1" s="1"/>
  <c r="AI412" i="1"/>
  <c r="AH412" i="1"/>
  <c r="X412" i="1"/>
  <c r="L412" i="1"/>
  <c r="AN412" i="1" s="1"/>
  <c r="K412" i="1"/>
  <c r="AP412" i="1" s="1"/>
  <c r="AQ411" i="1"/>
  <c r="AU411" i="1" s="1"/>
  <c r="AJ411" i="1"/>
  <c r="AL411" i="1" s="1"/>
  <c r="AI411" i="1"/>
  <c r="AH411" i="1"/>
  <c r="X411" i="1"/>
  <c r="L411" i="1"/>
  <c r="AN411" i="1" s="1"/>
  <c r="K411" i="1"/>
  <c r="AP411" i="1" s="1"/>
  <c r="AQ410" i="1"/>
  <c r="AU410" i="1" s="1"/>
  <c r="AJ410" i="1"/>
  <c r="AL410" i="1" s="1"/>
  <c r="AI410" i="1"/>
  <c r="AH410" i="1"/>
  <c r="X410" i="1"/>
  <c r="L410" i="1"/>
  <c r="AN410" i="1" s="1"/>
  <c r="K410" i="1"/>
  <c r="AP410" i="1" s="1"/>
  <c r="AQ409" i="1"/>
  <c r="AU409" i="1" s="1"/>
  <c r="AJ409" i="1"/>
  <c r="AL409" i="1" s="1"/>
  <c r="AI409" i="1"/>
  <c r="AH409" i="1"/>
  <c r="X409" i="1"/>
  <c r="L409" i="1"/>
  <c r="AN409" i="1" s="1"/>
  <c r="K409" i="1"/>
  <c r="AP409" i="1" s="1"/>
  <c r="AQ408" i="1"/>
  <c r="AU408" i="1" s="1"/>
  <c r="AJ408" i="1"/>
  <c r="AL408" i="1" s="1"/>
  <c r="AI408" i="1"/>
  <c r="AH408" i="1"/>
  <c r="X408" i="1"/>
  <c r="L408" i="1"/>
  <c r="AN408" i="1" s="1"/>
  <c r="K408" i="1"/>
  <c r="AP408" i="1" s="1"/>
  <c r="AQ407" i="1"/>
  <c r="AU407" i="1" s="1"/>
  <c r="AJ407" i="1"/>
  <c r="AL407" i="1" s="1"/>
  <c r="AI407" i="1"/>
  <c r="AH407" i="1"/>
  <c r="X407" i="1"/>
  <c r="L407" i="1"/>
  <c r="AN407" i="1" s="1"/>
  <c r="K407" i="1"/>
  <c r="AP407" i="1" s="1"/>
  <c r="AQ406" i="1"/>
  <c r="AU406" i="1" s="1"/>
  <c r="AJ406" i="1"/>
  <c r="AL406" i="1" s="1"/>
  <c r="AI406" i="1"/>
  <c r="AH406" i="1"/>
  <c r="X406" i="1"/>
  <c r="L406" i="1"/>
  <c r="AN406" i="1" s="1"/>
  <c r="K406" i="1"/>
  <c r="AP406" i="1" s="1"/>
  <c r="AQ405" i="1"/>
  <c r="AU405" i="1" s="1"/>
  <c r="AJ405" i="1"/>
  <c r="AL405" i="1" s="1"/>
  <c r="AI405" i="1"/>
  <c r="AH405" i="1"/>
  <c r="X405" i="1"/>
  <c r="L405" i="1"/>
  <c r="AN405" i="1" s="1"/>
  <c r="K405" i="1"/>
  <c r="AP405" i="1" s="1"/>
  <c r="AQ404" i="1"/>
  <c r="AU404" i="1" s="1"/>
  <c r="AJ404" i="1"/>
  <c r="AL404" i="1" s="1"/>
  <c r="AI404" i="1"/>
  <c r="AH404" i="1"/>
  <c r="X404" i="1"/>
  <c r="L404" i="1"/>
  <c r="AN404" i="1" s="1"/>
  <c r="K404" i="1"/>
  <c r="AP404" i="1" s="1"/>
  <c r="AQ403" i="1"/>
  <c r="AU403" i="1" s="1"/>
  <c r="AJ403" i="1"/>
  <c r="AL403" i="1" s="1"/>
  <c r="AI403" i="1"/>
  <c r="AH403" i="1"/>
  <c r="X403" i="1"/>
  <c r="L403" i="1"/>
  <c r="AN403" i="1" s="1"/>
  <c r="K403" i="1"/>
  <c r="AP403" i="1" s="1"/>
  <c r="AQ402" i="1"/>
  <c r="AU402" i="1" s="1"/>
  <c r="AJ402" i="1"/>
  <c r="AL402" i="1" s="1"/>
  <c r="AI402" i="1"/>
  <c r="AH402" i="1"/>
  <c r="X402" i="1"/>
  <c r="L402" i="1"/>
  <c r="AN402" i="1" s="1"/>
  <c r="K402" i="1"/>
  <c r="AP402" i="1" s="1"/>
  <c r="AQ401" i="1"/>
  <c r="AU401" i="1" s="1"/>
  <c r="AJ401" i="1"/>
  <c r="AL401" i="1" s="1"/>
  <c r="AI401" i="1"/>
  <c r="AH401" i="1"/>
  <c r="X401" i="1"/>
  <c r="L401" i="1"/>
  <c r="AN401" i="1" s="1"/>
  <c r="K401" i="1"/>
  <c r="AP401" i="1" s="1"/>
  <c r="AQ400" i="1"/>
  <c r="AU400" i="1" s="1"/>
  <c r="AJ400" i="1"/>
  <c r="AL400" i="1" s="1"/>
  <c r="AI400" i="1"/>
  <c r="AH400" i="1"/>
  <c r="X400" i="1"/>
  <c r="L400" i="1"/>
  <c r="AN400" i="1" s="1"/>
  <c r="K400" i="1"/>
  <c r="AP400" i="1" s="1"/>
  <c r="AQ399" i="1"/>
  <c r="AU399" i="1" s="1"/>
  <c r="AJ399" i="1"/>
  <c r="AL399" i="1" s="1"/>
  <c r="AI399" i="1"/>
  <c r="AH399" i="1"/>
  <c r="X399" i="1"/>
  <c r="L399" i="1"/>
  <c r="AN399" i="1" s="1"/>
  <c r="K399" i="1"/>
  <c r="AP399" i="1" s="1"/>
  <c r="AQ398" i="1"/>
  <c r="AU398" i="1" s="1"/>
  <c r="AJ398" i="1"/>
  <c r="AL398" i="1" s="1"/>
  <c r="AI398" i="1"/>
  <c r="AH398" i="1"/>
  <c r="X398" i="1"/>
  <c r="L398" i="1"/>
  <c r="AN398" i="1" s="1"/>
  <c r="K398" i="1"/>
  <c r="AP398" i="1" s="1"/>
  <c r="AQ397" i="1"/>
  <c r="AU397" i="1" s="1"/>
  <c r="AJ397" i="1"/>
  <c r="AL397" i="1" s="1"/>
  <c r="AI397" i="1"/>
  <c r="AH397" i="1"/>
  <c r="X397" i="1"/>
  <c r="L397" i="1"/>
  <c r="AN397" i="1" s="1"/>
  <c r="K397" i="1"/>
  <c r="AP397" i="1" s="1"/>
  <c r="AQ396" i="1"/>
  <c r="AU396" i="1" s="1"/>
  <c r="AJ396" i="1"/>
  <c r="AL396" i="1" s="1"/>
  <c r="AI396" i="1"/>
  <c r="AH396" i="1"/>
  <c r="X396" i="1"/>
  <c r="L396" i="1"/>
  <c r="AN396" i="1" s="1"/>
  <c r="K396" i="1"/>
  <c r="AP396" i="1" s="1"/>
  <c r="AQ395" i="1"/>
  <c r="AU395" i="1" s="1"/>
  <c r="AJ395" i="1"/>
  <c r="AL395" i="1" s="1"/>
  <c r="AI395" i="1"/>
  <c r="AH395" i="1"/>
  <c r="X395" i="1"/>
  <c r="L395" i="1"/>
  <c r="K395" i="1"/>
  <c r="AP395" i="1" s="1"/>
  <c r="AQ394" i="1"/>
  <c r="AS394" i="1" s="1"/>
  <c r="AJ394" i="1"/>
  <c r="AL394" i="1" s="1"/>
  <c r="AI394" i="1"/>
  <c r="AH394" i="1"/>
  <c r="X394" i="1"/>
  <c r="L394" i="1"/>
  <c r="K394" i="1"/>
  <c r="AP394" i="1" s="1"/>
  <c r="AQ393" i="1"/>
  <c r="AS393" i="1" s="1"/>
  <c r="AJ393" i="1"/>
  <c r="AL393" i="1" s="1"/>
  <c r="AI393" i="1"/>
  <c r="AH393" i="1"/>
  <c r="X393" i="1"/>
  <c r="L393" i="1"/>
  <c r="K393" i="1"/>
  <c r="AP393" i="1" s="1"/>
  <c r="AQ392" i="1"/>
  <c r="AS392" i="1" s="1"/>
  <c r="AJ392" i="1"/>
  <c r="AL392" i="1" s="1"/>
  <c r="AI392" i="1"/>
  <c r="AH392" i="1"/>
  <c r="X392" i="1"/>
  <c r="L392" i="1"/>
  <c r="K392" i="1"/>
  <c r="AP392" i="1" s="1"/>
  <c r="AQ391" i="1"/>
  <c r="AS391" i="1" s="1"/>
  <c r="AJ391" i="1"/>
  <c r="AL391" i="1" s="1"/>
  <c r="AI391" i="1"/>
  <c r="AH391" i="1"/>
  <c r="X391" i="1"/>
  <c r="L391" i="1"/>
  <c r="K391" i="1"/>
  <c r="AP391" i="1" s="1"/>
  <c r="AQ390" i="1"/>
  <c r="AS390" i="1" s="1"/>
  <c r="AJ390" i="1"/>
  <c r="AL390" i="1" s="1"/>
  <c r="AI390" i="1"/>
  <c r="AH390" i="1"/>
  <c r="X390" i="1"/>
  <c r="L390" i="1"/>
  <c r="K390" i="1"/>
  <c r="AP390" i="1" s="1"/>
  <c r="AQ389" i="1"/>
  <c r="AS389" i="1" s="1"/>
  <c r="AJ389" i="1"/>
  <c r="AL389" i="1" s="1"/>
  <c r="AI389" i="1"/>
  <c r="AH389" i="1"/>
  <c r="X389" i="1"/>
  <c r="L389" i="1"/>
  <c r="K389" i="1"/>
  <c r="AP389" i="1" s="1"/>
  <c r="AQ388" i="1"/>
  <c r="AS388" i="1" s="1"/>
  <c r="AJ388" i="1"/>
  <c r="AL388" i="1" s="1"/>
  <c r="AI388" i="1"/>
  <c r="AH388" i="1"/>
  <c r="X388" i="1"/>
  <c r="L388" i="1"/>
  <c r="K388" i="1"/>
  <c r="AP388" i="1" s="1"/>
  <c r="AQ387" i="1"/>
  <c r="AS387" i="1" s="1"/>
  <c r="AJ387" i="1"/>
  <c r="AL387" i="1" s="1"/>
  <c r="AI387" i="1"/>
  <c r="AH387" i="1"/>
  <c r="X387" i="1"/>
  <c r="L387" i="1"/>
  <c r="K387" i="1"/>
  <c r="AP387" i="1" s="1"/>
  <c r="AQ386" i="1"/>
  <c r="AS386" i="1" s="1"/>
  <c r="AJ386" i="1"/>
  <c r="AL386" i="1" s="1"/>
  <c r="AI386" i="1"/>
  <c r="AH386" i="1"/>
  <c r="X386" i="1"/>
  <c r="L386" i="1"/>
  <c r="K386" i="1"/>
  <c r="AP386" i="1" s="1"/>
  <c r="AQ385" i="1"/>
  <c r="AS385" i="1" s="1"/>
  <c r="AJ385" i="1"/>
  <c r="AL385" i="1" s="1"/>
  <c r="AI385" i="1"/>
  <c r="AH385" i="1"/>
  <c r="X385" i="1"/>
  <c r="L385" i="1"/>
  <c r="K385" i="1"/>
  <c r="AP385" i="1" s="1"/>
  <c r="AQ384" i="1"/>
  <c r="AS384" i="1" s="1"/>
  <c r="AJ384" i="1"/>
  <c r="AL384" i="1" s="1"/>
  <c r="AI384" i="1"/>
  <c r="AH384" i="1"/>
  <c r="X384" i="1"/>
  <c r="L384" i="1"/>
  <c r="K384" i="1"/>
  <c r="AP384" i="1" s="1"/>
  <c r="AQ383" i="1"/>
  <c r="AS383" i="1" s="1"/>
  <c r="AJ383" i="1"/>
  <c r="AL383" i="1" s="1"/>
  <c r="AI383" i="1"/>
  <c r="AH383" i="1"/>
  <c r="X383" i="1"/>
  <c r="L383" i="1"/>
  <c r="K383" i="1"/>
  <c r="AP383" i="1" s="1"/>
  <c r="AQ382" i="1"/>
  <c r="AS382" i="1" s="1"/>
  <c r="AJ382" i="1"/>
  <c r="AL382" i="1" s="1"/>
  <c r="AI382" i="1"/>
  <c r="AH382" i="1"/>
  <c r="X382" i="1"/>
  <c r="L382" i="1"/>
  <c r="K382" i="1"/>
  <c r="AP382" i="1" s="1"/>
  <c r="AQ381" i="1"/>
  <c r="AS381" i="1" s="1"/>
  <c r="AJ381" i="1"/>
  <c r="AL381" i="1" s="1"/>
  <c r="AI381" i="1"/>
  <c r="AH381" i="1"/>
  <c r="X381" i="1"/>
  <c r="L381" i="1"/>
  <c r="K381" i="1"/>
  <c r="AP381" i="1" s="1"/>
  <c r="AQ380" i="1"/>
  <c r="AS380" i="1" s="1"/>
  <c r="AJ380" i="1"/>
  <c r="AL380" i="1" s="1"/>
  <c r="AI380" i="1"/>
  <c r="AH380" i="1"/>
  <c r="X380" i="1"/>
  <c r="L380" i="1"/>
  <c r="K380" i="1"/>
  <c r="AP380" i="1" s="1"/>
  <c r="AQ379" i="1"/>
  <c r="AS379" i="1" s="1"/>
  <c r="AJ379" i="1"/>
  <c r="AL379" i="1" s="1"/>
  <c r="AI379" i="1"/>
  <c r="AH379" i="1"/>
  <c r="X379" i="1"/>
  <c r="L379" i="1"/>
  <c r="K379" i="1"/>
  <c r="AP379" i="1" s="1"/>
  <c r="AQ378" i="1"/>
  <c r="AS378" i="1" s="1"/>
  <c r="AJ378" i="1"/>
  <c r="AL378" i="1" s="1"/>
  <c r="AI378" i="1"/>
  <c r="AH378" i="1"/>
  <c r="X378" i="1"/>
  <c r="L378" i="1"/>
  <c r="K378" i="1"/>
  <c r="AP378" i="1" s="1"/>
  <c r="AQ377" i="1"/>
  <c r="AS377" i="1" s="1"/>
  <c r="AJ377" i="1"/>
  <c r="AL377" i="1" s="1"/>
  <c r="AI377" i="1"/>
  <c r="AH377" i="1"/>
  <c r="X377" i="1"/>
  <c r="L377" i="1"/>
  <c r="K377" i="1"/>
  <c r="AP377" i="1" s="1"/>
  <c r="AQ376" i="1"/>
  <c r="AS376" i="1" s="1"/>
  <c r="AJ376" i="1"/>
  <c r="AL376" i="1" s="1"/>
  <c r="AI376" i="1"/>
  <c r="AH376" i="1"/>
  <c r="X376" i="1"/>
  <c r="L376" i="1"/>
  <c r="K376" i="1"/>
  <c r="AP376" i="1" s="1"/>
  <c r="AQ375" i="1"/>
  <c r="AS375" i="1" s="1"/>
  <c r="AJ375" i="1"/>
  <c r="AL375" i="1" s="1"/>
  <c r="AI375" i="1"/>
  <c r="AH375" i="1"/>
  <c r="X375" i="1"/>
  <c r="L375" i="1"/>
  <c r="K375" i="1"/>
  <c r="AP375" i="1" s="1"/>
  <c r="AQ374" i="1"/>
  <c r="AS374" i="1" s="1"/>
  <c r="AJ374" i="1"/>
  <c r="AL374" i="1" s="1"/>
  <c r="AI374" i="1"/>
  <c r="AH374" i="1"/>
  <c r="X374" i="1"/>
  <c r="L374" i="1"/>
  <c r="K374" i="1"/>
  <c r="AP374" i="1" s="1"/>
  <c r="AQ373" i="1"/>
  <c r="AS373" i="1" s="1"/>
  <c r="AJ373" i="1"/>
  <c r="AL373" i="1" s="1"/>
  <c r="AI373" i="1"/>
  <c r="AH373" i="1"/>
  <c r="X373" i="1"/>
  <c r="L373" i="1"/>
  <c r="K373" i="1"/>
  <c r="AP373" i="1" s="1"/>
  <c r="AQ372" i="1"/>
  <c r="AS372" i="1" s="1"/>
  <c r="AJ372" i="1"/>
  <c r="AL372" i="1" s="1"/>
  <c r="AI372" i="1"/>
  <c r="AH372" i="1"/>
  <c r="X372" i="1"/>
  <c r="L372" i="1"/>
  <c r="K372" i="1"/>
  <c r="AP372" i="1" s="1"/>
  <c r="AQ371" i="1"/>
  <c r="AS371" i="1" s="1"/>
  <c r="AJ371" i="1"/>
  <c r="AL371" i="1" s="1"/>
  <c r="AI371" i="1"/>
  <c r="AH371" i="1"/>
  <c r="X371" i="1"/>
  <c r="L371" i="1"/>
  <c r="AN371" i="1" s="1"/>
  <c r="K371" i="1"/>
  <c r="AP371" i="1" s="1"/>
  <c r="AQ370" i="1"/>
  <c r="AT370" i="1" s="1"/>
  <c r="AJ370" i="1"/>
  <c r="AL370" i="1" s="1"/>
  <c r="AI370" i="1"/>
  <c r="AH370" i="1"/>
  <c r="X370" i="1"/>
  <c r="L370" i="1"/>
  <c r="AN370" i="1" s="1"/>
  <c r="K370" i="1"/>
  <c r="AP370" i="1" s="1"/>
  <c r="AQ369" i="1"/>
  <c r="AT369" i="1" s="1"/>
  <c r="AJ369" i="1"/>
  <c r="AL369" i="1" s="1"/>
  <c r="AI369" i="1"/>
  <c r="AH369" i="1"/>
  <c r="X369" i="1"/>
  <c r="L369" i="1"/>
  <c r="AN369" i="1" s="1"/>
  <c r="K369" i="1"/>
  <c r="AP369" i="1" s="1"/>
  <c r="AQ368" i="1"/>
  <c r="AT368" i="1" s="1"/>
  <c r="AJ368" i="1"/>
  <c r="AL368" i="1" s="1"/>
  <c r="AI368" i="1"/>
  <c r="AH368" i="1"/>
  <c r="X368" i="1"/>
  <c r="L368" i="1"/>
  <c r="AN368" i="1" s="1"/>
  <c r="K368" i="1"/>
  <c r="AP368" i="1" s="1"/>
  <c r="AQ367" i="1"/>
  <c r="AT367" i="1" s="1"/>
  <c r="AJ367" i="1"/>
  <c r="AL367" i="1" s="1"/>
  <c r="AI367" i="1"/>
  <c r="AH367" i="1"/>
  <c r="X367" i="1"/>
  <c r="L367" i="1"/>
  <c r="AN367" i="1" s="1"/>
  <c r="K367" i="1"/>
  <c r="AP367" i="1" s="1"/>
  <c r="AQ366" i="1"/>
  <c r="AT366" i="1" s="1"/>
  <c r="AJ366" i="1"/>
  <c r="AL366" i="1" s="1"/>
  <c r="AI366" i="1"/>
  <c r="AH366" i="1"/>
  <c r="X366" i="1"/>
  <c r="L366" i="1"/>
  <c r="AN366" i="1" s="1"/>
  <c r="K366" i="1"/>
  <c r="AP366" i="1" s="1"/>
  <c r="AQ365" i="1"/>
  <c r="AT365" i="1" s="1"/>
  <c r="AJ365" i="1"/>
  <c r="AL365" i="1" s="1"/>
  <c r="AI365" i="1"/>
  <c r="AH365" i="1"/>
  <c r="X365" i="1"/>
  <c r="L365" i="1"/>
  <c r="AN365" i="1" s="1"/>
  <c r="K365" i="1"/>
  <c r="AP365" i="1" s="1"/>
  <c r="AQ364" i="1"/>
  <c r="AT364" i="1" s="1"/>
  <c r="AJ364" i="1"/>
  <c r="AL364" i="1" s="1"/>
  <c r="AI364" i="1"/>
  <c r="AH364" i="1"/>
  <c r="X364" i="1"/>
  <c r="L364" i="1"/>
  <c r="AN364" i="1" s="1"/>
  <c r="K364" i="1"/>
  <c r="AP364" i="1" s="1"/>
  <c r="AQ363" i="1"/>
  <c r="AT363" i="1" s="1"/>
  <c r="AJ363" i="1"/>
  <c r="AL363" i="1" s="1"/>
  <c r="AI363" i="1"/>
  <c r="AH363" i="1"/>
  <c r="X363" i="1"/>
  <c r="L363" i="1"/>
  <c r="AN363" i="1" s="1"/>
  <c r="K363" i="1"/>
  <c r="AP363" i="1" s="1"/>
  <c r="AQ362" i="1"/>
  <c r="AT362" i="1" s="1"/>
  <c r="AJ362" i="1"/>
  <c r="AL362" i="1" s="1"/>
  <c r="AI362" i="1"/>
  <c r="AH362" i="1"/>
  <c r="X362" i="1"/>
  <c r="L362" i="1"/>
  <c r="AN362" i="1" s="1"/>
  <c r="K362" i="1"/>
  <c r="AP362" i="1" s="1"/>
  <c r="AQ361" i="1"/>
  <c r="AT361" i="1" s="1"/>
  <c r="AJ361" i="1"/>
  <c r="AL361" i="1" s="1"/>
  <c r="AI361" i="1"/>
  <c r="AH361" i="1"/>
  <c r="X361" i="1"/>
  <c r="L361" i="1"/>
  <c r="AN361" i="1" s="1"/>
  <c r="K361" i="1"/>
  <c r="AP361" i="1" s="1"/>
  <c r="AQ360" i="1"/>
  <c r="AT360" i="1" s="1"/>
  <c r="AJ360" i="1"/>
  <c r="AL360" i="1" s="1"/>
  <c r="AI360" i="1"/>
  <c r="AH360" i="1"/>
  <c r="X360" i="1"/>
  <c r="L360" i="1"/>
  <c r="AN360" i="1" s="1"/>
  <c r="K360" i="1"/>
  <c r="AP360" i="1" s="1"/>
  <c r="AQ359" i="1"/>
  <c r="AT359" i="1" s="1"/>
  <c r="AJ359" i="1"/>
  <c r="AL359" i="1" s="1"/>
  <c r="AI359" i="1"/>
  <c r="AH359" i="1"/>
  <c r="X359" i="1"/>
  <c r="L359" i="1"/>
  <c r="AN359" i="1" s="1"/>
  <c r="K359" i="1"/>
  <c r="AP359" i="1" s="1"/>
  <c r="AQ358" i="1"/>
  <c r="AT358" i="1" s="1"/>
  <c r="AJ358" i="1"/>
  <c r="AL358" i="1" s="1"/>
  <c r="AI358" i="1"/>
  <c r="AH358" i="1"/>
  <c r="X358" i="1"/>
  <c r="L358" i="1"/>
  <c r="AN358" i="1" s="1"/>
  <c r="K358" i="1"/>
  <c r="AP358" i="1" s="1"/>
  <c r="AQ357" i="1"/>
  <c r="AT357" i="1" s="1"/>
  <c r="AJ357" i="1"/>
  <c r="AL357" i="1" s="1"/>
  <c r="AI357" i="1"/>
  <c r="AH357" i="1"/>
  <c r="X357" i="1"/>
  <c r="L357" i="1"/>
  <c r="AN357" i="1" s="1"/>
  <c r="K357" i="1"/>
  <c r="AP357" i="1" s="1"/>
  <c r="AQ356" i="1"/>
  <c r="AT356" i="1" s="1"/>
  <c r="AJ356" i="1"/>
  <c r="AL356" i="1" s="1"/>
  <c r="AI356" i="1"/>
  <c r="AH356" i="1"/>
  <c r="X356" i="1"/>
  <c r="L356" i="1"/>
  <c r="AN356" i="1" s="1"/>
  <c r="K356" i="1"/>
  <c r="AP356" i="1" s="1"/>
  <c r="AQ355" i="1"/>
  <c r="AT355" i="1" s="1"/>
  <c r="AJ355" i="1"/>
  <c r="AL355" i="1" s="1"/>
  <c r="AI355" i="1"/>
  <c r="AH355" i="1"/>
  <c r="X355" i="1"/>
  <c r="L355" i="1"/>
  <c r="AN355" i="1" s="1"/>
  <c r="K355" i="1"/>
  <c r="AP355" i="1" s="1"/>
  <c r="AQ354" i="1"/>
  <c r="AT354" i="1" s="1"/>
  <c r="AJ354" i="1"/>
  <c r="AL354" i="1" s="1"/>
  <c r="AI354" i="1"/>
  <c r="AH354" i="1"/>
  <c r="X354" i="1"/>
  <c r="L354" i="1"/>
  <c r="AN354" i="1" s="1"/>
  <c r="K354" i="1"/>
  <c r="AP354" i="1" s="1"/>
  <c r="AQ353" i="1"/>
  <c r="AT353" i="1" s="1"/>
  <c r="AJ353" i="1"/>
  <c r="AL353" i="1" s="1"/>
  <c r="AI353" i="1"/>
  <c r="AH353" i="1"/>
  <c r="X353" i="1"/>
  <c r="L353" i="1"/>
  <c r="AN353" i="1" s="1"/>
  <c r="K353" i="1"/>
  <c r="AP353" i="1" s="1"/>
  <c r="AQ352" i="1"/>
  <c r="AT352" i="1" s="1"/>
  <c r="AJ352" i="1"/>
  <c r="AL352" i="1" s="1"/>
  <c r="AI352" i="1"/>
  <c r="AH352" i="1"/>
  <c r="X352" i="1"/>
  <c r="L352" i="1"/>
  <c r="AN352" i="1" s="1"/>
  <c r="K352" i="1"/>
  <c r="AP352" i="1" s="1"/>
  <c r="AQ351" i="1"/>
  <c r="AT351" i="1" s="1"/>
  <c r="AJ351" i="1"/>
  <c r="AL351" i="1" s="1"/>
  <c r="AI351" i="1"/>
  <c r="AH351" i="1"/>
  <c r="X351" i="1"/>
  <c r="L351" i="1"/>
  <c r="AN351" i="1" s="1"/>
  <c r="K351" i="1"/>
  <c r="AP351" i="1" s="1"/>
  <c r="AQ350" i="1"/>
  <c r="AT350" i="1" s="1"/>
  <c r="AJ350" i="1"/>
  <c r="AL350" i="1" s="1"/>
  <c r="AI350" i="1"/>
  <c r="AH350" i="1"/>
  <c r="X350" i="1"/>
  <c r="L350" i="1"/>
  <c r="AN350" i="1" s="1"/>
  <c r="K350" i="1"/>
  <c r="AP350" i="1" s="1"/>
  <c r="AQ349" i="1"/>
  <c r="AT349" i="1" s="1"/>
  <c r="AJ349" i="1"/>
  <c r="AL349" i="1" s="1"/>
  <c r="AI349" i="1"/>
  <c r="AH349" i="1"/>
  <c r="X349" i="1"/>
  <c r="L349" i="1"/>
  <c r="AN349" i="1" s="1"/>
  <c r="K349" i="1"/>
  <c r="AP349" i="1" s="1"/>
  <c r="AQ348" i="1"/>
  <c r="AT348" i="1" s="1"/>
  <c r="AJ348" i="1"/>
  <c r="AL348" i="1" s="1"/>
  <c r="AI348" i="1"/>
  <c r="AH348" i="1"/>
  <c r="X348" i="1"/>
  <c r="L348" i="1"/>
  <c r="AN348" i="1" s="1"/>
  <c r="K348" i="1"/>
  <c r="AP348" i="1" s="1"/>
  <c r="AQ347" i="1"/>
  <c r="AT347" i="1" s="1"/>
  <c r="AJ347" i="1"/>
  <c r="AL347" i="1" s="1"/>
  <c r="AI347" i="1"/>
  <c r="AH347" i="1"/>
  <c r="X347" i="1"/>
  <c r="L347" i="1"/>
  <c r="AN347" i="1" s="1"/>
  <c r="K347" i="1"/>
  <c r="AP347" i="1" s="1"/>
  <c r="AQ346" i="1"/>
  <c r="AT346" i="1" s="1"/>
  <c r="AJ346" i="1"/>
  <c r="AL346" i="1" s="1"/>
  <c r="AI346" i="1"/>
  <c r="AH346" i="1"/>
  <c r="X346" i="1"/>
  <c r="L346" i="1"/>
  <c r="AN346" i="1" s="1"/>
  <c r="K346" i="1"/>
  <c r="AP346" i="1" s="1"/>
  <c r="AQ345" i="1"/>
  <c r="AT345" i="1" s="1"/>
  <c r="AJ345" i="1"/>
  <c r="AL345" i="1" s="1"/>
  <c r="AI345" i="1"/>
  <c r="AH345" i="1"/>
  <c r="X345" i="1"/>
  <c r="L345" i="1"/>
  <c r="AN345" i="1" s="1"/>
  <c r="K345" i="1"/>
  <c r="AP345" i="1" s="1"/>
  <c r="AQ344" i="1"/>
  <c r="AT344" i="1" s="1"/>
  <c r="AJ344" i="1"/>
  <c r="AL344" i="1" s="1"/>
  <c r="AI344" i="1"/>
  <c r="AH344" i="1"/>
  <c r="X344" i="1"/>
  <c r="L344" i="1"/>
  <c r="AN344" i="1" s="1"/>
  <c r="K344" i="1"/>
  <c r="AP344" i="1" s="1"/>
  <c r="AQ343" i="1"/>
  <c r="AT343" i="1" s="1"/>
  <c r="AJ343" i="1"/>
  <c r="AL343" i="1" s="1"/>
  <c r="AI343" i="1"/>
  <c r="AH343" i="1"/>
  <c r="X343" i="1"/>
  <c r="L343" i="1"/>
  <c r="AN343" i="1" s="1"/>
  <c r="K343" i="1"/>
  <c r="AP343" i="1" s="1"/>
  <c r="AQ342" i="1"/>
  <c r="AT342" i="1" s="1"/>
  <c r="AJ342" i="1"/>
  <c r="AL342" i="1" s="1"/>
  <c r="AI342" i="1"/>
  <c r="AH342" i="1"/>
  <c r="X342" i="1"/>
  <c r="L342" i="1"/>
  <c r="AN342" i="1" s="1"/>
  <c r="K342" i="1"/>
  <c r="AP342" i="1" s="1"/>
  <c r="AQ341" i="1"/>
  <c r="AT341" i="1" s="1"/>
  <c r="AJ341" i="1"/>
  <c r="AL341" i="1" s="1"/>
  <c r="AI341" i="1"/>
  <c r="AH341" i="1"/>
  <c r="X341" i="1"/>
  <c r="L341" i="1"/>
  <c r="AN341" i="1" s="1"/>
  <c r="K341" i="1"/>
  <c r="AP341" i="1" s="1"/>
  <c r="AQ340" i="1"/>
  <c r="AT340" i="1" s="1"/>
  <c r="AJ340" i="1"/>
  <c r="AL340" i="1" s="1"/>
  <c r="AI340" i="1"/>
  <c r="AH340" i="1"/>
  <c r="X340" i="1"/>
  <c r="L340" i="1"/>
  <c r="AN340" i="1" s="1"/>
  <c r="K340" i="1"/>
  <c r="AP340" i="1" s="1"/>
  <c r="AQ339" i="1"/>
  <c r="AT339" i="1" s="1"/>
  <c r="AJ339" i="1"/>
  <c r="AL339" i="1" s="1"/>
  <c r="AI339" i="1"/>
  <c r="AH339" i="1"/>
  <c r="X339" i="1"/>
  <c r="L339" i="1"/>
  <c r="AN339" i="1" s="1"/>
  <c r="K339" i="1"/>
  <c r="AP339" i="1" s="1"/>
  <c r="AQ338" i="1"/>
  <c r="AT338" i="1" s="1"/>
  <c r="AJ338" i="1"/>
  <c r="AL338" i="1" s="1"/>
  <c r="AI338" i="1"/>
  <c r="AH338" i="1"/>
  <c r="X338" i="1"/>
  <c r="L338" i="1"/>
  <c r="AN338" i="1" s="1"/>
  <c r="K338" i="1"/>
  <c r="AP338" i="1" s="1"/>
  <c r="AQ337" i="1"/>
  <c r="AT337" i="1" s="1"/>
  <c r="AJ337" i="1"/>
  <c r="AL337" i="1" s="1"/>
  <c r="AI337" i="1"/>
  <c r="AH337" i="1"/>
  <c r="X337" i="1"/>
  <c r="L337" i="1"/>
  <c r="AN337" i="1" s="1"/>
  <c r="K337" i="1"/>
  <c r="AP337" i="1" s="1"/>
  <c r="AQ336" i="1"/>
  <c r="AT336" i="1" s="1"/>
  <c r="AJ336" i="1"/>
  <c r="AL336" i="1" s="1"/>
  <c r="AI336" i="1"/>
  <c r="AH336" i="1"/>
  <c r="X336" i="1"/>
  <c r="L336" i="1"/>
  <c r="AN336" i="1" s="1"/>
  <c r="K336" i="1"/>
  <c r="AP336" i="1" s="1"/>
  <c r="AQ335" i="1"/>
  <c r="AT335" i="1" s="1"/>
  <c r="AJ335" i="1"/>
  <c r="AL335" i="1" s="1"/>
  <c r="AI335" i="1"/>
  <c r="AH335" i="1"/>
  <c r="X335" i="1"/>
  <c r="L335" i="1"/>
  <c r="AN335" i="1" s="1"/>
  <c r="K335" i="1"/>
  <c r="AP335" i="1" s="1"/>
  <c r="AQ334" i="1"/>
  <c r="AT334" i="1" s="1"/>
  <c r="AJ334" i="1"/>
  <c r="AL334" i="1" s="1"/>
  <c r="AI334" i="1"/>
  <c r="AH334" i="1"/>
  <c r="X334" i="1"/>
  <c r="L334" i="1"/>
  <c r="AN334" i="1" s="1"/>
  <c r="K334" i="1"/>
  <c r="AP334" i="1" s="1"/>
  <c r="AQ333" i="1"/>
  <c r="AT333" i="1" s="1"/>
  <c r="AJ333" i="1"/>
  <c r="AL333" i="1" s="1"/>
  <c r="AI333" i="1"/>
  <c r="AH333" i="1"/>
  <c r="X333" i="1"/>
  <c r="L333" i="1"/>
  <c r="AN333" i="1" s="1"/>
  <c r="K333" i="1"/>
  <c r="AP333" i="1" s="1"/>
  <c r="AQ332" i="1"/>
  <c r="AT332" i="1" s="1"/>
  <c r="AJ332" i="1"/>
  <c r="AL332" i="1" s="1"/>
  <c r="AI332" i="1"/>
  <c r="AH332" i="1"/>
  <c r="X332" i="1"/>
  <c r="L332" i="1"/>
  <c r="AN332" i="1" s="1"/>
  <c r="K332" i="1"/>
  <c r="AP332" i="1" s="1"/>
  <c r="AQ331" i="1"/>
  <c r="AT331" i="1" s="1"/>
  <c r="AJ331" i="1"/>
  <c r="AL331" i="1" s="1"/>
  <c r="AI331" i="1"/>
  <c r="AH331" i="1"/>
  <c r="X331" i="1"/>
  <c r="L331" i="1"/>
  <c r="AN331" i="1" s="1"/>
  <c r="K331" i="1"/>
  <c r="AP331" i="1" s="1"/>
  <c r="AQ330" i="1"/>
  <c r="AT330" i="1" s="1"/>
  <c r="AJ330" i="1"/>
  <c r="AL330" i="1" s="1"/>
  <c r="AI330" i="1"/>
  <c r="AH330" i="1"/>
  <c r="X330" i="1"/>
  <c r="L330" i="1"/>
  <c r="AN330" i="1" s="1"/>
  <c r="K330" i="1"/>
  <c r="AP330" i="1" s="1"/>
  <c r="AQ329" i="1"/>
  <c r="AT329" i="1" s="1"/>
  <c r="AJ329" i="1"/>
  <c r="AL329" i="1" s="1"/>
  <c r="AI329" i="1"/>
  <c r="AH329" i="1"/>
  <c r="X329" i="1"/>
  <c r="L329" i="1"/>
  <c r="AN329" i="1" s="1"/>
  <c r="K329" i="1"/>
  <c r="AP329" i="1" s="1"/>
  <c r="AQ328" i="1"/>
  <c r="AT328" i="1" s="1"/>
  <c r="AJ328" i="1"/>
  <c r="AL328" i="1" s="1"/>
  <c r="AI328" i="1"/>
  <c r="AH328" i="1"/>
  <c r="X328" i="1"/>
  <c r="L328" i="1"/>
  <c r="AN328" i="1" s="1"/>
  <c r="K328" i="1"/>
  <c r="AP328" i="1" s="1"/>
  <c r="AQ327" i="1"/>
  <c r="AT327" i="1" s="1"/>
  <c r="AJ327" i="1"/>
  <c r="AL327" i="1" s="1"/>
  <c r="AI327" i="1"/>
  <c r="AH327" i="1"/>
  <c r="X327" i="1"/>
  <c r="L327" i="1"/>
  <c r="AN327" i="1" s="1"/>
  <c r="K327" i="1"/>
  <c r="AP327" i="1" s="1"/>
  <c r="AQ326" i="1"/>
  <c r="AT326" i="1" s="1"/>
  <c r="AJ326" i="1"/>
  <c r="AL326" i="1" s="1"/>
  <c r="AI326" i="1"/>
  <c r="AH326" i="1"/>
  <c r="X326" i="1"/>
  <c r="L326" i="1"/>
  <c r="AN326" i="1" s="1"/>
  <c r="K326" i="1"/>
  <c r="AP326" i="1" s="1"/>
  <c r="AQ325" i="1"/>
  <c r="AT325" i="1" s="1"/>
  <c r="AJ325" i="1"/>
  <c r="AL325" i="1" s="1"/>
  <c r="AI325" i="1"/>
  <c r="AH325" i="1"/>
  <c r="X325" i="1"/>
  <c r="L325" i="1"/>
  <c r="AN325" i="1" s="1"/>
  <c r="K325" i="1"/>
  <c r="AP325" i="1" s="1"/>
  <c r="AQ324" i="1"/>
  <c r="AT324" i="1" s="1"/>
  <c r="AJ324" i="1"/>
  <c r="AL324" i="1" s="1"/>
  <c r="AI324" i="1"/>
  <c r="AH324" i="1"/>
  <c r="X324" i="1"/>
  <c r="L324" i="1"/>
  <c r="AN324" i="1" s="1"/>
  <c r="K324" i="1"/>
  <c r="AP324" i="1" s="1"/>
  <c r="AQ323" i="1"/>
  <c r="AT323" i="1" s="1"/>
  <c r="AJ323" i="1"/>
  <c r="AL323" i="1" s="1"/>
  <c r="AI323" i="1"/>
  <c r="AH323" i="1"/>
  <c r="X323" i="1"/>
  <c r="L323" i="1"/>
  <c r="AN323" i="1" s="1"/>
  <c r="K323" i="1"/>
  <c r="AP323" i="1" s="1"/>
  <c r="AQ322" i="1"/>
  <c r="AT322" i="1" s="1"/>
  <c r="AJ322" i="1"/>
  <c r="AL322" i="1" s="1"/>
  <c r="AI322" i="1"/>
  <c r="AH322" i="1"/>
  <c r="X322" i="1"/>
  <c r="L322" i="1"/>
  <c r="AN322" i="1" s="1"/>
  <c r="K322" i="1"/>
  <c r="AP322" i="1" s="1"/>
  <c r="AQ321" i="1"/>
  <c r="AT321" i="1" s="1"/>
  <c r="AJ321" i="1"/>
  <c r="AL321" i="1" s="1"/>
  <c r="AI321" i="1"/>
  <c r="AH321" i="1"/>
  <c r="X321" i="1"/>
  <c r="L321" i="1"/>
  <c r="AN321" i="1" s="1"/>
  <c r="K321" i="1"/>
  <c r="AP321" i="1" s="1"/>
  <c r="AQ320" i="1"/>
  <c r="AT320" i="1" s="1"/>
  <c r="AJ320" i="1"/>
  <c r="AL320" i="1" s="1"/>
  <c r="AI320" i="1"/>
  <c r="AH320" i="1"/>
  <c r="X320" i="1"/>
  <c r="L320" i="1"/>
  <c r="AN320" i="1" s="1"/>
  <c r="K320" i="1"/>
  <c r="AP320" i="1" s="1"/>
  <c r="AQ319" i="1"/>
  <c r="AT319" i="1" s="1"/>
  <c r="AJ319" i="1"/>
  <c r="AL319" i="1" s="1"/>
  <c r="AI319" i="1"/>
  <c r="AH319" i="1"/>
  <c r="X319" i="1"/>
  <c r="L319" i="1"/>
  <c r="AN319" i="1" s="1"/>
  <c r="K319" i="1"/>
  <c r="AP319" i="1" s="1"/>
  <c r="AQ318" i="1"/>
  <c r="AT318" i="1" s="1"/>
  <c r="AJ318" i="1"/>
  <c r="AL318" i="1" s="1"/>
  <c r="AI318" i="1"/>
  <c r="AH318" i="1"/>
  <c r="X318" i="1"/>
  <c r="L318" i="1"/>
  <c r="AN318" i="1" s="1"/>
  <c r="K318" i="1"/>
  <c r="AP318" i="1" s="1"/>
  <c r="AQ317" i="1"/>
  <c r="AT317" i="1" s="1"/>
  <c r="AJ317" i="1"/>
  <c r="AL317" i="1" s="1"/>
  <c r="AI317" i="1"/>
  <c r="AH317" i="1"/>
  <c r="X317" i="1"/>
  <c r="L317" i="1"/>
  <c r="AN317" i="1" s="1"/>
  <c r="K317" i="1"/>
  <c r="AP317" i="1" s="1"/>
  <c r="AQ316" i="1"/>
  <c r="AT316" i="1" s="1"/>
  <c r="AJ316" i="1"/>
  <c r="AL316" i="1" s="1"/>
  <c r="AI316" i="1"/>
  <c r="AH316" i="1"/>
  <c r="X316" i="1"/>
  <c r="L316" i="1"/>
  <c r="AN316" i="1" s="1"/>
  <c r="K316" i="1"/>
  <c r="AP316" i="1" s="1"/>
  <c r="AQ315" i="1"/>
  <c r="AT315" i="1" s="1"/>
  <c r="AJ315" i="1"/>
  <c r="AL315" i="1" s="1"/>
  <c r="AI315" i="1"/>
  <c r="AH315" i="1"/>
  <c r="X315" i="1"/>
  <c r="L315" i="1"/>
  <c r="AN315" i="1" s="1"/>
  <c r="K315" i="1"/>
  <c r="AP315" i="1" s="1"/>
  <c r="AQ314" i="1"/>
  <c r="AT314" i="1" s="1"/>
  <c r="AJ314" i="1"/>
  <c r="AL314" i="1" s="1"/>
  <c r="AI314" i="1"/>
  <c r="AH314" i="1"/>
  <c r="X314" i="1"/>
  <c r="L314" i="1"/>
  <c r="AN314" i="1" s="1"/>
  <c r="K314" i="1"/>
  <c r="AP314" i="1" s="1"/>
  <c r="AQ313" i="1"/>
  <c r="AT313" i="1" s="1"/>
  <c r="AJ313" i="1"/>
  <c r="AL313" i="1" s="1"/>
  <c r="AI313" i="1"/>
  <c r="AH313" i="1"/>
  <c r="X313" i="1"/>
  <c r="L313" i="1"/>
  <c r="AN313" i="1" s="1"/>
  <c r="K313" i="1"/>
  <c r="AP313" i="1" s="1"/>
  <c r="AQ312" i="1"/>
  <c r="AT312" i="1" s="1"/>
  <c r="AJ312" i="1"/>
  <c r="AL312" i="1" s="1"/>
  <c r="AI312" i="1"/>
  <c r="AH312" i="1"/>
  <c r="X312" i="1"/>
  <c r="L312" i="1"/>
  <c r="AN312" i="1" s="1"/>
  <c r="K312" i="1"/>
  <c r="AP312" i="1" s="1"/>
  <c r="AQ311" i="1"/>
  <c r="AT311" i="1" s="1"/>
  <c r="AJ311" i="1"/>
  <c r="AL311" i="1" s="1"/>
  <c r="AI311" i="1"/>
  <c r="AH311" i="1"/>
  <c r="X311" i="1"/>
  <c r="L311" i="1"/>
  <c r="AN311" i="1" s="1"/>
  <c r="K311" i="1"/>
  <c r="AP311" i="1" s="1"/>
  <c r="AQ310" i="1"/>
  <c r="AT310" i="1" s="1"/>
  <c r="AJ310" i="1"/>
  <c r="AL310" i="1" s="1"/>
  <c r="AI310" i="1"/>
  <c r="AH310" i="1"/>
  <c r="X310" i="1"/>
  <c r="L310" i="1"/>
  <c r="AN310" i="1" s="1"/>
  <c r="K310" i="1"/>
  <c r="AP310" i="1" s="1"/>
  <c r="AQ309" i="1"/>
  <c r="AT309" i="1" s="1"/>
  <c r="AJ309" i="1"/>
  <c r="AL309" i="1" s="1"/>
  <c r="AI309" i="1"/>
  <c r="AH309" i="1"/>
  <c r="X309" i="1"/>
  <c r="L309" i="1"/>
  <c r="AN309" i="1" s="1"/>
  <c r="K309" i="1"/>
  <c r="AP309" i="1" s="1"/>
  <c r="AQ308" i="1"/>
  <c r="AT308" i="1" s="1"/>
  <c r="AJ308" i="1"/>
  <c r="AL308" i="1" s="1"/>
  <c r="AI308" i="1"/>
  <c r="AH308" i="1"/>
  <c r="X308" i="1"/>
  <c r="L308" i="1"/>
  <c r="AN308" i="1" s="1"/>
  <c r="K308" i="1"/>
  <c r="AP308" i="1" s="1"/>
  <c r="AQ307" i="1"/>
  <c r="AT307" i="1" s="1"/>
  <c r="AJ307" i="1"/>
  <c r="AL307" i="1" s="1"/>
  <c r="AI307" i="1"/>
  <c r="AH307" i="1"/>
  <c r="X307" i="1"/>
  <c r="L307" i="1"/>
  <c r="AN307" i="1" s="1"/>
  <c r="K307" i="1"/>
  <c r="AQ306" i="1"/>
  <c r="AT306" i="1" s="1"/>
  <c r="AJ306" i="1"/>
  <c r="AL306" i="1" s="1"/>
  <c r="AI306" i="1"/>
  <c r="AH306" i="1"/>
  <c r="X306" i="1"/>
  <c r="L306" i="1"/>
  <c r="AN306" i="1" s="1"/>
  <c r="K306" i="1"/>
  <c r="AP306" i="1" s="1"/>
  <c r="AQ305" i="1"/>
  <c r="AT305" i="1" s="1"/>
  <c r="AJ305" i="1"/>
  <c r="AL305" i="1" s="1"/>
  <c r="AI305" i="1"/>
  <c r="AH305" i="1"/>
  <c r="X305" i="1"/>
  <c r="L305" i="1"/>
  <c r="AN305" i="1" s="1"/>
  <c r="K305" i="1"/>
  <c r="AP305" i="1" s="1"/>
  <c r="AQ304" i="1"/>
  <c r="AT304" i="1" s="1"/>
  <c r="AJ304" i="1"/>
  <c r="AL304" i="1" s="1"/>
  <c r="AI304" i="1"/>
  <c r="AH304" i="1"/>
  <c r="X304" i="1"/>
  <c r="L304" i="1"/>
  <c r="AN304" i="1" s="1"/>
  <c r="K304" i="1"/>
  <c r="AP304" i="1" s="1"/>
  <c r="AQ303" i="1"/>
  <c r="AT303" i="1" s="1"/>
  <c r="AJ303" i="1"/>
  <c r="AL303" i="1" s="1"/>
  <c r="AI303" i="1"/>
  <c r="AH303" i="1"/>
  <c r="X303" i="1"/>
  <c r="L303" i="1"/>
  <c r="AN303" i="1" s="1"/>
  <c r="K303" i="1"/>
  <c r="AP303" i="1" s="1"/>
  <c r="AQ302" i="1"/>
  <c r="AT302" i="1" s="1"/>
  <c r="AJ302" i="1"/>
  <c r="AL302" i="1" s="1"/>
  <c r="AI302" i="1"/>
  <c r="AH302" i="1"/>
  <c r="X302" i="1"/>
  <c r="L302" i="1"/>
  <c r="AN302" i="1" s="1"/>
  <c r="K302" i="1"/>
  <c r="AP302" i="1" s="1"/>
  <c r="AQ301" i="1"/>
  <c r="AT301" i="1" s="1"/>
  <c r="AJ301" i="1"/>
  <c r="AL301" i="1" s="1"/>
  <c r="AI301" i="1"/>
  <c r="AH301" i="1"/>
  <c r="X301" i="1"/>
  <c r="L301" i="1"/>
  <c r="AN301" i="1" s="1"/>
  <c r="K301" i="1"/>
  <c r="AP301" i="1" s="1"/>
  <c r="AQ300" i="1"/>
  <c r="AT300" i="1" s="1"/>
  <c r="AJ300" i="1"/>
  <c r="AL300" i="1" s="1"/>
  <c r="AI300" i="1"/>
  <c r="AH300" i="1"/>
  <c r="X300" i="1"/>
  <c r="L300" i="1"/>
  <c r="AN300" i="1" s="1"/>
  <c r="K300" i="1"/>
  <c r="AP300" i="1" s="1"/>
  <c r="AQ299" i="1"/>
  <c r="AT299" i="1" s="1"/>
  <c r="AJ299" i="1"/>
  <c r="AL299" i="1" s="1"/>
  <c r="AI299" i="1"/>
  <c r="AH299" i="1"/>
  <c r="X299" i="1"/>
  <c r="L299" i="1"/>
  <c r="AN299" i="1" s="1"/>
  <c r="K299" i="1"/>
  <c r="AP299" i="1" s="1"/>
  <c r="AQ298" i="1"/>
  <c r="AT298" i="1" s="1"/>
  <c r="AJ298" i="1"/>
  <c r="AL298" i="1" s="1"/>
  <c r="AI298" i="1"/>
  <c r="AH298" i="1"/>
  <c r="X298" i="1"/>
  <c r="L298" i="1"/>
  <c r="AN298" i="1" s="1"/>
  <c r="K298" i="1"/>
  <c r="AP298" i="1" s="1"/>
  <c r="AQ297" i="1"/>
  <c r="AT297" i="1" s="1"/>
  <c r="AJ297" i="1"/>
  <c r="AL297" i="1" s="1"/>
  <c r="AI297" i="1"/>
  <c r="AH297" i="1"/>
  <c r="X297" i="1"/>
  <c r="L297" i="1"/>
  <c r="AN297" i="1" s="1"/>
  <c r="K297" i="1"/>
  <c r="AP297" i="1" s="1"/>
  <c r="AQ296" i="1"/>
  <c r="AT296" i="1" s="1"/>
  <c r="AJ296" i="1"/>
  <c r="AL296" i="1" s="1"/>
  <c r="AI296" i="1"/>
  <c r="AH296" i="1"/>
  <c r="X296" i="1"/>
  <c r="L296" i="1"/>
  <c r="AN296" i="1" s="1"/>
  <c r="K296" i="1"/>
  <c r="AP296" i="1" s="1"/>
  <c r="AQ295" i="1"/>
  <c r="AT295" i="1" s="1"/>
  <c r="AJ295" i="1"/>
  <c r="AL295" i="1" s="1"/>
  <c r="AI295" i="1"/>
  <c r="AH295" i="1"/>
  <c r="X295" i="1"/>
  <c r="L295" i="1"/>
  <c r="AN295" i="1" s="1"/>
  <c r="K295" i="1"/>
  <c r="AP295" i="1" s="1"/>
  <c r="AQ294" i="1"/>
  <c r="AT294" i="1" s="1"/>
  <c r="AJ294" i="1"/>
  <c r="AL294" i="1" s="1"/>
  <c r="AI294" i="1"/>
  <c r="AH294" i="1"/>
  <c r="X294" i="1"/>
  <c r="L294" i="1"/>
  <c r="AN294" i="1" s="1"/>
  <c r="K294" i="1"/>
  <c r="AP294" i="1" s="1"/>
  <c r="AQ293" i="1"/>
  <c r="AT293" i="1" s="1"/>
  <c r="AJ293" i="1"/>
  <c r="AL293" i="1" s="1"/>
  <c r="AI293" i="1"/>
  <c r="AH293" i="1"/>
  <c r="X293" i="1"/>
  <c r="L293" i="1"/>
  <c r="AN293" i="1" s="1"/>
  <c r="K293" i="1"/>
  <c r="AP293" i="1" s="1"/>
  <c r="AQ292" i="1"/>
  <c r="AT292" i="1" s="1"/>
  <c r="AJ292" i="1"/>
  <c r="AL292" i="1" s="1"/>
  <c r="AI292" i="1"/>
  <c r="AH292" i="1"/>
  <c r="X292" i="1"/>
  <c r="L292" i="1"/>
  <c r="AN292" i="1" s="1"/>
  <c r="K292" i="1"/>
  <c r="AP292" i="1" s="1"/>
  <c r="AQ291" i="1"/>
  <c r="AT291" i="1" s="1"/>
  <c r="AJ291" i="1"/>
  <c r="AL291" i="1" s="1"/>
  <c r="AI291" i="1"/>
  <c r="AH291" i="1"/>
  <c r="X291" i="1"/>
  <c r="L291" i="1"/>
  <c r="AN291" i="1" s="1"/>
  <c r="K291" i="1"/>
  <c r="AP291" i="1" s="1"/>
  <c r="AQ290" i="1"/>
  <c r="AT290" i="1" s="1"/>
  <c r="AJ290" i="1"/>
  <c r="AL290" i="1" s="1"/>
  <c r="AI290" i="1"/>
  <c r="AH290" i="1"/>
  <c r="X290" i="1"/>
  <c r="L290" i="1"/>
  <c r="AN290" i="1" s="1"/>
  <c r="K290" i="1"/>
  <c r="AP290" i="1" s="1"/>
  <c r="AQ289" i="1"/>
  <c r="AT289" i="1" s="1"/>
  <c r="AJ289" i="1"/>
  <c r="AL289" i="1" s="1"/>
  <c r="AI289" i="1"/>
  <c r="AH289" i="1"/>
  <c r="X289" i="1"/>
  <c r="L289" i="1"/>
  <c r="AN289" i="1" s="1"/>
  <c r="K289" i="1"/>
  <c r="AP289" i="1" s="1"/>
  <c r="AQ288" i="1"/>
  <c r="AT288" i="1" s="1"/>
  <c r="AJ288" i="1"/>
  <c r="AL288" i="1" s="1"/>
  <c r="AI288" i="1"/>
  <c r="AH288" i="1"/>
  <c r="X288" i="1"/>
  <c r="L288" i="1"/>
  <c r="AN288" i="1" s="1"/>
  <c r="K288" i="1"/>
  <c r="AP288" i="1" s="1"/>
  <c r="AQ287" i="1"/>
  <c r="AT287" i="1" s="1"/>
  <c r="AJ287" i="1"/>
  <c r="AL287" i="1" s="1"/>
  <c r="AI287" i="1"/>
  <c r="AH287" i="1"/>
  <c r="X287" i="1"/>
  <c r="L287" i="1"/>
  <c r="AN287" i="1" s="1"/>
  <c r="K287" i="1"/>
  <c r="AP287" i="1" s="1"/>
  <c r="AQ286" i="1"/>
  <c r="AT286" i="1" s="1"/>
  <c r="AJ286" i="1"/>
  <c r="AL286" i="1" s="1"/>
  <c r="AI286" i="1"/>
  <c r="AH286" i="1"/>
  <c r="X286" i="1"/>
  <c r="L286" i="1"/>
  <c r="AN286" i="1" s="1"/>
  <c r="K286" i="1"/>
  <c r="AP286" i="1" s="1"/>
  <c r="AQ285" i="1"/>
  <c r="AT285" i="1" s="1"/>
  <c r="AJ285" i="1"/>
  <c r="AL285" i="1" s="1"/>
  <c r="AI285" i="1"/>
  <c r="AH285" i="1"/>
  <c r="X285" i="1"/>
  <c r="L285" i="1"/>
  <c r="AN285" i="1" s="1"/>
  <c r="K285" i="1"/>
  <c r="AP285" i="1" s="1"/>
  <c r="AQ284" i="1"/>
  <c r="AT284" i="1" s="1"/>
  <c r="AJ284" i="1"/>
  <c r="AL284" i="1" s="1"/>
  <c r="AI284" i="1"/>
  <c r="AH284" i="1"/>
  <c r="X284" i="1"/>
  <c r="L284" i="1"/>
  <c r="AN284" i="1" s="1"/>
  <c r="K284" i="1"/>
  <c r="AP284" i="1" s="1"/>
  <c r="AQ283" i="1"/>
  <c r="AT283" i="1" s="1"/>
  <c r="AJ283" i="1"/>
  <c r="AL283" i="1" s="1"/>
  <c r="AI283" i="1"/>
  <c r="AH283" i="1"/>
  <c r="X283" i="1"/>
  <c r="L283" i="1"/>
  <c r="K283" i="1"/>
  <c r="AP283" i="1" s="1"/>
  <c r="AQ282" i="1"/>
  <c r="AS282" i="1" s="1"/>
  <c r="AJ282" i="1"/>
  <c r="AL282" i="1" s="1"/>
  <c r="AI282" i="1"/>
  <c r="AH282" i="1"/>
  <c r="X282" i="1"/>
  <c r="L282" i="1"/>
  <c r="K282" i="1"/>
  <c r="AP282" i="1" s="1"/>
  <c r="AQ281" i="1"/>
  <c r="AS281" i="1" s="1"/>
  <c r="AJ281" i="1"/>
  <c r="AL281" i="1" s="1"/>
  <c r="AI281" i="1"/>
  <c r="AH281" i="1"/>
  <c r="X281" i="1"/>
  <c r="L281" i="1"/>
  <c r="K281" i="1"/>
  <c r="AP281" i="1" s="1"/>
  <c r="AQ280" i="1"/>
  <c r="AS280" i="1" s="1"/>
  <c r="AJ280" i="1"/>
  <c r="AL280" i="1" s="1"/>
  <c r="AI280" i="1"/>
  <c r="AH280" i="1"/>
  <c r="X280" i="1"/>
  <c r="L280" i="1"/>
  <c r="K280" i="1"/>
  <c r="AP280" i="1" s="1"/>
  <c r="AQ279" i="1"/>
  <c r="AS279" i="1" s="1"/>
  <c r="AJ279" i="1"/>
  <c r="AL279" i="1" s="1"/>
  <c r="AI279" i="1"/>
  <c r="AH279" i="1"/>
  <c r="X279" i="1"/>
  <c r="L279" i="1"/>
  <c r="K279" i="1"/>
  <c r="AP279" i="1" s="1"/>
  <c r="AQ278" i="1"/>
  <c r="AS278" i="1" s="1"/>
  <c r="AJ278" i="1"/>
  <c r="AL278" i="1" s="1"/>
  <c r="AI278" i="1"/>
  <c r="AH278" i="1"/>
  <c r="X278" i="1"/>
  <c r="L278" i="1"/>
  <c r="K278" i="1"/>
  <c r="AP278" i="1" s="1"/>
  <c r="AQ277" i="1"/>
  <c r="AS277" i="1" s="1"/>
  <c r="AJ277" i="1"/>
  <c r="AL277" i="1" s="1"/>
  <c r="AI277" i="1"/>
  <c r="AH277" i="1"/>
  <c r="X277" i="1"/>
  <c r="L277" i="1"/>
  <c r="K277" i="1"/>
  <c r="AP277" i="1" s="1"/>
  <c r="AQ276" i="1"/>
  <c r="AS276" i="1" s="1"/>
  <c r="AJ276" i="1"/>
  <c r="AL276" i="1" s="1"/>
  <c r="AI276" i="1"/>
  <c r="AH276" i="1"/>
  <c r="X276" i="1"/>
  <c r="L276" i="1"/>
  <c r="K276" i="1"/>
  <c r="AP276" i="1" s="1"/>
  <c r="AQ275" i="1"/>
  <c r="AS275" i="1" s="1"/>
  <c r="AJ275" i="1"/>
  <c r="AL275" i="1" s="1"/>
  <c r="AI275" i="1"/>
  <c r="AH275" i="1"/>
  <c r="X275" i="1"/>
  <c r="L275" i="1"/>
  <c r="K275" i="1"/>
  <c r="AP275" i="1" s="1"/>
  <c r="AQ274" i="1"/>
  <c r="AS274" i="1" s="1"/>
  <c r="AJ274" i="1"/>
  <c r="AL274" i="1" s="1"/>
  <c r="AI274" i="1"/>
  <c r="AH274" i="1"/>
  <c r="X274" i="1"/>
  <c r="L274" i="1"/>
  <c r="K274" i="1"/>
  <c r="AP274" i="1" s="1"/>
  <c r="AQ273" i="1"/>
  <c r="AS273" i="1" s="1"/>
  <c r="AJ273" i="1"/>
  <c r="AL273" i="1" s="1"/>
  <c r="AI273" i="1"/>
  <c r="AH273" i="1"/>
  <c r="X273" i="1"/>
  <c r="L273" i="1"/>
  <c r="K273" i="1"/>
  <c r="AP273" i="1" s="1"/>
  <c r="AQ272" i="1"/>
  <c r="AS272" i="1" s="1"/>
  <c r="AJ272" i="1"/>
  <c r="AL272" i="1" s="1"/>
  <c r="AI272" i="1"/>
  <c r="AH272" i="1"/>
  <c r="X272" i="1"/>
  <c r="L272" i="1"/>
  <c r="K272" i="1"/>
  <c r="AP272" i="1" s="1"/>
  <c r="AQ271" i="1"/>
  <c r="AS271" i="1" s="1"/>
  <c r="AJ271" i="1"/>
  <c r="AL271" i="1" s="1"/>
  <c r="AI271" i="1"/>
  <c r="AH271" i="1"/>
  <c r="X271" i="1"/>
  <c r="L271" i="1"/>
  <c r="K271" i="1"/>
  <c r="AP271" i="1" s="1"/>
  <c r="AQ270" i="1"/>
  <c r="AS270" i="1" s="1"/>
  <c r="AJ270" i="1"/>
  <c r="AL270" i="1" s="1"/>
  <c r="AI270" i="1"/>
  <c r="AH270" i="1"/>
  <c r="X270" i="1"/>
  <c r="L270" i="1"/>
  <c r="K270" i="1"/>
  <c r="AP270" i="1" s="1"/>
  <c r="AQ269" i="1"/>
  <c r="AS269" i="1" s="1"/>
  <c r="AJ269" i="1"/>
  <c r="AL269" i="1" s="1"/>
  <c r="AI269" i="1"/>
  <c r="AH269" i="1"/>
  <c r="X269" i="1"/>
  <c r="L269" i="1"/>
  <c r="K269" i="1"/>
  <c r="AP269" i="1" s="1"/>
  <c r="AQ268" i="1"/>
  <c r="AS268" i="1" s="1"/>
  <c r="AJ268" i="1"/>
  <c r="AL268" i="1" s="1"/>
  <c r="AI268" i="1"/>
  <c r="AH268" i="1"/>
  <c r="X268" i="1"/>
  <c r="L268" i="1"/>
  <c r="K268" i="1"/>
  <c r="AP268" i="1" s="1"/>
  <c r="AQ267" i="1"/>
  <c r="AS267" i="1" s="1"/>
  <c r="AJ267" i="1"/>
  <c r="AL267" i="1" s="1"/>
  <c r="AI267" i="1"/>
  <c r="AH267" i="1"/>
  <c r="X267" i="1"/>
  <c r="L267" i="1"/>
  <c r="K267" i="1"/>
  <c r="AP267" i="1" s="1"/>
  <c r="AQ266" i="1"/>
  <c r="AS266" i="1" s="1"/>
  <c r="AJ266" i="1"/>
  <c r="AL266" i="1" s="1"/>
  <c r="AI266" i="1"/>
  <c r="AH266" i="1"/>
  <c r="X266" i="1"/>
  <c r="L266" i="1"/>
  <c r="K266" i="1"/>
  <c r="AP266" i="1" s="1"/>
  <c r="AQ265" i="1"/>
  <c r="AS265" i="1" s="1"/>
  <c r="AJ265" i="1"/>
  <c r="AL265" i="1" s="1"/>
  <c r="AI265" i="1"/>
  <c r="AH265" i="1"/>
  <c r="X265" i="1"/>
  <c r="L265" i="1"/>
  <c r="K265" i="1"/>
  <c r="AP265" i="1" s="1"/>
  <c r="AQ264" i="1"/>
  <c r="AS264" i="1" s="1"/>
  <c r="AJ264" i="1"/>
  <c r="AL264" i="1" s="1"/>
  <c r="AI264" i="1"/>
  <c r="AH264" i="1"/>
  <c r="X264" i="1"/>
  <c r="L264" i="1"/>
  <c r="AN264" i="1" s="1"/>
  <c r="K264" i="1"/>
  <c r="AP264" i="1" s="1"/>
  <c r="AQ263" i="1"/>
  <c r="AU263" i="1" s="1"/>
  <c r="AJ263" i="1"/>
  <c r="AL263" i="1" s="1"/>
  <c r="AI263" i="1"/>
  <c r="AH263" i="1"/>
  <c r="X263" i="1"/>
  <c r="L263" i="1"/>
  <c r="AN263" i="1" s="1"/>
  <c r="K263" i="1"/>
  <c r="AP263" i="1" s="1"/>
  <c r="AQ262" i="1"/>
  <c r="AU262" i="1" s="1"/>
  <c r="AJ262" i="1"/>
  <c r="AL262" i="1" s="1"/>
  <c r="AI262" i="1"/>
  <c r="AH262" i="1"/>
  <c r="X262" i="1"/>
  <c r="L262" i="1"/>
  <c r="AN262" i="1" s="1"/>
  <c r="K262" i="1"/>
  <c r="AP262" i="1" s="1"/>
  <c r="AQ261" i="1"/>
  <c r="AU261" i="1" s="1"/>
  <c r="AJ261" i="1"/>
  <c r="AL261" i="1" s="1"/>
  <c r="AI261" i="1"/>
  <c r="AH261" i="1"/>
  <c r="X261" i="1"/>
  <c r="L261" i="1"/>
  <c r="AN261" i="1" s="1"/>
  <c r="K261" i="1"/>
  <c r="AP261" i="1" s="1"/>
  <c r="AQ260" i="1"/>
  <c r="AU260" i="1" s="1"/>
  <c r="AJ260" i="1"/>
  <c r="AL260" i="1" s="1"/>
  <c r="AI260" i="1"/>
  <c r="AH260" i="1"/>
  <c r="X260" i="1"/>
  <c r="L260" i="1"/>
  <c r="AN260" i="1" s="1"/>
  <c r="K260" i="1"/>
  <c r="AP260" i="1" s="1"/>
  <c r="AQ259" i="1"/>
  <c r="AU259" i="1" s="1"/>
  <c r="AJ259" i="1"/>
  <c r="AL259" i="1" s="1"/>
  <c r="AI259" i="1"/>
  <c r="AH259" i="1"/>
  <c r="X259" i="1"/>
  <c r="L259" i="1"/>
  <c r="AN259" i="1" s="1"/>
  <c r="K259" i="1"/>
  <c r="AP259" i="1" s="1"/>
  <c r="AQ258" i="1"/>
  <c r="AU258" i="1" s="1"/>
  <c r="AJ258" i="1"/>
  <c r="AL258" i="1" s="1"/>
  <c r="AI258" i="1"/>
  <c r="AH258" i="1"/>
  <c r="X258" i="1"/>
  <c r="L258" i="1"/>
  <c r="AN258" i="1" s="1"/>
  <c r="K258" i="1"/>
  <c r="AP258" i="1" s="1"/>
  <c r="AQ257" i="1"/>
  <c r="AU257" i="1" s="1"/>
  <c r="AJ257" i="1"/>
  <c r="AL257" i="1" s="1"/>
  <c r="AI257" i="1"/>
  <c r="AH257" i="1"/>
  <c r="X257" i="1"/>
  <c r="L257" i="1"/>
  <c r="AN257" i="1" s="1"/>
  <c r="K257" i="1"/>
  <c r="AP257" i="1" s="1"/>
  <c r="AQ256" i="1"/>
  <c r="AU256" i="1" s="1"/>
  <c r="AJ256" i="1"/>
  <c r="AL256" i="1" s="1"/>
  <c r="AI256" i="1"/>
  <c r="AH256" i="1"/>
  <c r="X256" i="1"/>
  <c r="L256" i="1"/>
  <c r="AN256" i="1" s="1"/>
  <c r="K256" i="1"/>
  <c r="AP256" i="1" s="1"/>
  <c r="AQ255" i="1"/>
  <c r="AU255" i="1" s="1"/>
  <c r="AJ255" i="1"/>
  <c r="AL255" i="1" s="1"/>
  <c r="AI255" i="1"/>
  <c r="AH255" i="1"/>
  <c r="X255" i="1"/>
  <c r="L255" i="1"/>
  <c r="AN255" i="1" s="1"/>
  <c r="K255" i="1"/>
  <c r="AP255" i="1" s="1"/>
  <c r="AQ254" i="1"/>
  <c r="AU254" i="1" s="1"/>
  <c r="AJ254" i="1"/>
  <c r="AL254" i="1" s="1"/>
  <c r="AI254" i="1"/>
  <c r="AH254" i="1"/>
  <c r="X254" i="1"/>
  <c r="L254" i="1"/>
  <c r="AN254" i="1" s="1"/>
  <c r="K254" i="1"/>
  <c r="AP254" i="1" s="1"/>
  <c r="AQ253" i="1"/>
  <c r="AU253" i="1" s="1"/>
  <c r="AJ253" i="1"/>
  <c r="AL253" i="1" s="1"/>
  <c r="AI253" i="1"/>
  <c r="AH253" i="1"/>
  <c r="X253" i="1"/>
  <c r="L253" i="1"/>
  <c r="AN253" i="1" s="1"/>
  <c r="K253" i="1"/>
  <c r="AP253" i="1" s="1"/>
  <c r="AQ252" i="1"/>
  <c r="AU252" i="1" s="1"/>
  <c r="AJ252" i="1"/>
  <c r="AL252" i="1" s="1"/>
  <c r="AI252" i="1"/>
  <c r="AH252" i="1"/>
  <c r="X252" i="1"/>
  <c r="L252" i="1"/>
  <c r="AN252" i="1" s="1"/>
  <c r="K252" i="1"/>
  <c r="AP252" i="1" s="1"/>
  <c r="AQ251" i="1"/>
  <c r="AU251" i="1" s="1"/>
  <c r="AJ251" i="1"/>
  <c r="AL251" i="1" s="1"/>
  <c r="AI251" i="1"/>
  <c r="AH251" i="1"/>
  <c r="X251" i="1"/>
  <c r="L251" i="1"/>
  <c r="AN251" i="1" s="1"/>
  <c r="K251" i="1"/>
  <c r="AP251" i="1" s="1"/>
  <c r="AQ250" i="1"/>
  <c r="AU250" i="1" s="1"/>
  <c r="AJ250" i="1"/>
  <c r="AL250" i="1" s="1"/>
  <c r="AI250" i="1"/>
  <c r="AH250" i="1"/>
  <c r="X250" i="1"/>
  <c r="L250" i="1"/>
  <c r="AN250" i="1" s="1"/>
  <c r="K250" i="1"/>
  <c r="AP250" i="1" s="1"/>
  <c r="AQ249" i="1"/>
  <c r="AU249" i="1" s="1"/>
  <c r="AJ249" i="1"/>
  <c r="AL249" i="1" s="1"/>
  <c r="AI249" i="1"/>
  <c r="AH249" i="1"/>
  <c r="X249" i="1"/>
  <c r="L249" i="1"/>
  <c r="AN249" i="1" s="1"/>
  <c r="K249" i="1"/>
  <c r="AP249" i="1" s="1"/>
  <c r="AQ248" i="1"/>
  <c r="AU248" i="1" s="1"/>
  <c r="AJ248" i="1"/>
  <c r="AL248" i="1" s="1"/>
  <c r="AI248" i="1"/>
  <c r="AH248" i="1"/>
  <c r="X248" i="1"/>
  <c r="L248" i="1"/>
  <c r="AN248" i="1" s="1"/>
  <c r="K248" i="1"/>
  <c r="AP248" i="1" s="1"/>
  <c r="AQ247" i="1"/>
  <c r="AU247" i="1" s="1"/>
  <c r="AJ247" i="1"/>
  <c r="AL247" i="1" s="1"/>
  <c r="AI247" i="1"/>
  <c r="AH247" i="1"/>
  <c r="X247" i="1"/>
  <c r="L247" i="1"/>
  <c r="AN247" i="1" s="1"/>
  <c r="K247" i="1"/>
  <c r="AP247" i="1" s="1"/>
  <c r="AQ246" i="1"/>
  <c r="AU246" i="1" s="1"/>
  <c r="AJ246" i="1"/>
  <c r="AL246" i="1" s="1"/>
  <c r="AI246" i="1"/>
  <c r="AH246" i="1"/>
  <c r="X246" i="1"/>
  <c r="L246" i="1"/>
  <c r="AN246" i="1" s="1"/>
  <c r="K246" i="1"/>
  <c r="AP246" i="1" s="1"/>
  <c r="AQ245" i="1"/>
  <c r="AU245" i="1" s="1"/>
  <c r="AJ245" i="1"/>
  <c r="AL245" i="1" s="1"/>
  <c r="AI245" i="1"/>
  <c r="AH245" i="1"/>
  <c r="X245" i="1"/>
  <c r="L245" i="1"/>
  <c r="AN245" i="1" s="1"/>
  <c r="K245" i="1"/>
  <c r="AP245" i="1" s="1"/>
  <c r="AQ244" i="1"/>
  <c r="AU244" i="1" s="1"/>
  <c r="AJ244" i="1"/>
  <c r="AL244" i="1" s="1"/>
  <c r="AI244" i="1"/>
  <c r="AH244" i="1"/>
  <c r="X244" i="1"/>
  <c r="L244" i="1"/>
  <c r="AN244" i="1" s="1"/>
  <c r="K244" i="1"/>
  <c r="AP244" i="1" s="1"/>
  <c r="AQ243" i="1"/>
  <c r="AU243" i="1" s="1"/>
  <c r="AJ243" i="1"/>
  <c r="AL243" i="1" s="1"/>
  <c r="AI243" i="1"/>
  <c r="AH243" i="1"/>
  <c r="X243" i="1"/>
  <c r="L243" i="1"/>
  <c r="AN243" i="1" s="1"/>
  <c r="K243" i="1"/>
  <c r="AP243" i="1" s="1"/>
  <c r="AQ242" i="1"/>
  <c r="AU242" i="1" s="1"/>
  <c r="AJ242" i="1"/>
  <c r="AL242" i="1" s="1"/>
  <c r="AI242" i="1"/>
  <c r="AH242" i="1"/>
  <c r="X242" i="1"/>
  <c r="L242" i="1"/>
  <c r="AN242" i="1" s="1"/>
  <c r="K242" i="1"/>
  <c r="AP242" i="1" s="1"/>
  <c r="AQ241" i="1"/>
  <c r="AU241" i="1" s="1"/>
  <c r="AJ241" i="1"/>
  <c r="AL241" i="1" s="1"/>
  <c r="AI241" i="1"/>
  <c r="AH241" i="1"/>
  <c r="X241" i="1"/>
  <c r="L241" i="1"/>
  <c r="AN241" i="1" s="1"/>
  <c r="K241" i="1"/>
  <c r="AP241" i="1" s="1"/>
  <c r="AQ240" i="1"/>
  <c r="AU240" i="1" s="1"/>
  <c r="AJ240" i="1"/>
  <c r="AL240" i="1" s="1"/>
  <c r="AI240" i="1"/>
  <c r="AH240" i="1"/>
  <c r="X240" i="1"/>
  <c r="L240" i="1"/>
  <c r="AN240" i="1" s="1"/>
  <c r="K240" i="1"/>
  <c r="AP240" i="1" s="1"/>
  <c r="AQ239" i="1"/>
  <c r="AU239" i="1" s="1"/>
  <c r="AJ239" i="1"/>
  <c r="AL239" i="1" s="1"/>
  <c r="AI239" i="1"/>
  <c r="AH239" i="1"/>
  <c r="X239" i="1"/>
  <c r="L239" i="1"/>
  <c r="AN239" i="1" s="1"/>
  <c r="K239" i="1"/>
  <c r="AP239" i="1" s="1"/>
  <c r="AQ238" i="1"/>
  <c r="AU238" i="1" s="1"/>
  <c r="AJ238" i="1"/>
  <c r="AL238" i="1" s="1"/>
  <c r="AI238" i="1"/>
  <c r="AH238" i="1"/>
  <c r="X238" i="1"/>
  <c r="L238" i="1"/>
  <c r="AN238" i="1" s="1"/>
  <c r="K238" i="1"/>
  <c r="AP238" i="1" s="1"/>
  <c r="AQ237" i="1"/>
  <c r="AU237" i="1" s="1"/>
  <c r="AJ237" i="1"/>
  <c r="AL237" i="1" s="1"/>
  <c r="AI237" i="1"/>
  <c r="AH237" i="1"/>
  <c r="X237" i="1"/>
  <c r="L237" i="1"/>
  <c r="AN237" i="1" s="1"/>
  <c r="K237" i="1"/>
  <c r="AP237" i="1" s="1"/>
  <c r="AQ236" i="1"/>
  <c r="AU236" i="1" s="1"/>
  <c r="AJ236" i="1"/>
  <c r="AL236" i="1" s="1"/>
  <c r="AI236" i="1"/>
  <c r="AH236" i="1"/>
  <c r="X236" i="1"/>
  <c r="L236" i="1"/>
  <c r="AN236" i="1" s="1"/>
  <c r="K236" i="1"/>
  <c r="AP236" i="1" s="1"/>
  <c r="AQ235" i="1"/>
  <c r="AU235" i="1" s="1"/>
  <c r="AJ235" i="1"/>
  <c r="AL235" i="1" s="1"/>
  <c r="AI235" i="1"/>
  <c r="AH235" i="1"/>
  <c r="X235" i="1"/>
  <c r="L235" i="1"/>
  <c r="K235" i="1"/>
  <c r="AP235" i="1" s="1"/>
  <c r="AQ234" i="1"/>
  <c r="AU234" i="1" s="1"/>
  <c r="AJ234" i="1"/>
  <c r="AL234" i="1" s="1"/>
  <c r="AI234" i="1"/>
  <c r="AH234" i="1"/>
  <c r="X234" i="1"/>
  <c r="L234" i="1"/>
  <c r="AN234" i="1" s="1"/>
  <c r="K234" i="1"/>
  <c r="AP234" i="1" s="1"/>
  <c r="AQ233" i="1"/>
  <c r="AU233" i="1" s="1"/>
  <c r="AJ233" i="1"/>
  <c r="AL233" i="1" s="1"/>
  <c r="AI233" i="1"/>
  <c r="AH233" i="1"/>
  <c r="X233" i="1"/>
  <c r="L233" i="1"/>
  <c r="K233" i="1"/>
  <c r="AP233" i="1" s="1"/>
  <c r="AQ232" i="1"/>
  <c r="AU232" i="1" s="1"/>
  <c r="AJ232" i="1"/>
  <c r="AL232" i="1" s="1"/>
  <c r="AI232" i="1"/>
  <c r="AH232" i="1"/>
  <c r="X232" i="1"/>
  <c r="L232" i="1"/>
  <c r="AN232" i="1" s="1"/>
  <c r="K232" i="1"/>
  <c r="AP232" i="1" s="1"/>
  <c r="AQ231" i="1"/>
  <c r="AU231" i="1" s="1"/>
  <c r="AJ231" i="1"/>
  <c r="AL231" i="1" s="1"/>
  <c r="AI231" i="1"/>
  <c r="AH231" i="1"/>
  <c r="X231" i="1"/>
  <c r="L231" i="1"/>
  <c r="K231" i="1"/>
  <c r="AP231" i="1" s="1"/>
  <c r="AQ230" i="1"/>
  <c r="AU230" i="1" s="1"/>
  <c r="AJ230" i="1"/>
  <c r="AL230" i="1" s="1"/>
  <c r="AI230" i="1"/>
  <c r="AH230" i="1"/>
  <c r="X230" i="1"/>
  <c r="L230" i="1"/>
  <c r="AN230" i="1" s="1"/>
  <c r="K230" i="1"/>
  <c r="AP230" i="1" s="1"/>
  <c r="AQ229" i="1"/>
  <c r="AU229" i="1" s="1"/>
  <c r="AJ229" i="1"/>
  <c r="AL229" i="1" s="1"/>
  <c r="AI229" i="1"/>
  <c r="AH229" i="1"/>
  <c r="X229" i="1"/>
  <c r="L229" i="1"/>
  <c r="K229" i="1"/>
  <c r="AP229" i="1" s="1"/>
  <c r="AQ228" i="1"/>
  <c r="AU228" i="1" s="1"/>
  <c r="AJ228" i="1"/>
  <c r="AL228" i="1" s="1"/>
  <c r="AI228" i="1"/>
  <c r="AH228" i="1"/>
  <c r="X228" i="1"/>
  <c r="L228" i="1"/>
  <c r="AN228" i="1" s="1"/>
  <c r="K228" i="1"/>
  <c r="AP228" i="1" s="1"/>
  <c r="AQ227" i="1"/>
  <c r="AU227" i="1" s="1"/>
  <c r="AJ227" i="1"/>
  <c r="AL227" i="1" s="1"/>
  <c r="AI227" i="1"/>
  <c r="AH227" i="1"/>
  <c r="X227" i="1"/>
  <c r="L227" i="1"/>
  <c r="K227" i="1"/>
  <c r="AP227" i="1" s="1"/>
  <c r="AQ226" i="1"/>
  <c r="AU226" i="1" s="1"/>
  <c r="AJ226" i="1"/>
  <c r="AL226" i="1" s="1"/>
  <c r="AI226" i="1"/>
  <c r="AH226" i="1"/>
  <c r="X226" i="1"/>
  <c r="L226" i="1"/>
  <c r="AN226" i="1" s="1"/>
  <c r="K226" i="1"/>
  <c r="AP226" i="1" s="1"/>
  <c r="AQ225" i="1"/>
  <c r="AU225" i="1" s="1"/>
  <c r="AJ225" i="1"/>
  <c r="AL225" i="1" s="1"/>
  <c r="AI225" i="1"/>
  <c r="AH225" i="1"/>
  <c r="X225" i="1"/>
  <c r="L225" i="1"/>
  <c r="K225" i="1"/>
  <c r="AP225" i="1" s="1"/>
  <c r="AQ224" i="1"/>
  <c r="AU224" i="1" s="1"/>
  <c r="AJ224" i="1"/>
  <c r="AL224" i="1" s="1"/>
  <c r="AI224" i="1"/>
  <c r="AH224" i="1"/>
  <c r="X224" i="1"/>
  <c r="L224" i="1"/>
  <c r="AN224" i="1" s="1"/>
  <c r="K224" i="1"/>
  <c r="AP224" i="1" s="1"/>
  <c r="AQ223" i="1"/>
  <c r="AU223" i="1" s="1"/>
  <c r="AJ223" i="1"/>
  <c r="AL223" i="1" s="1"/>
  <c r="AI223" i="1"/>
  <c r="AH223" i="1"/>
  <c r="X223" i="1"/>
  <c r="L223" i="1"/>
  <c r="K223" i="1"/>
  <c r="AP223" i="1" s="1"/>
  <c r="AQ222" i="1"/>
  <c r="AU222" i="1" s="1"/>
  <c r="AJ222" i="1"/>
  <c r="AL222" i="1" s="1"/>
  <c r="AI222" i="1"/>
  <c r="AH222" i="1"/>
  <c r="X222" i="1"/>
  <c r="L222" i="1"/>
  <c r="AN222" i="1" s="1"/>
  <c r="K222" i="1"/>
  <c r="AP222" i="1" s="1"/>
  <c r="AQ221" i="1"/>
  <c r="AU221" i="1" s="1"/>
  <c r="AJ221" i="1"/>
  <c r="AL221" i="1" s="1"/>
  <c r="AI221" i="1"/>
  <c r="AH221" i="1"/>
  <c r="X221" i="1"/>
  <c r="L221" i="1"/>
  <c r="K221" i="1"/>
  <c r="AP221" i="1" s="1"/>
  <c r="AQ220" i="1"/>
  <c r="AU220" i="1" s="1"/>
  <c r="AJ220" i="1"/>
  <c r="AL220" i="1" s="1"/>
  <c r="AI220" i="1"/>
  <c r="AH220" i="1"/>
  <c r="X220" i="1"/>
  <c r="L220" i="1"/>
  <c r="AN220" i="1" s="1"/>
  <c r="K220" i="1"/>
  <c r="AP220" i="1" s="1"/>
  <c r="AQ219" i="1"/>
  <c r="AU219" i="1" s="1"/>
  <c r="AJ219" i="1"/>
  <c r="AL219" i="1" s="1"/>
  <c r="AI219" i="1"/>
  <c r="AH219" i="1"/>
  <c r="X219" i="1"/>
  <c r="L219" i="1"/>
  <c r="AN219" i="1" s="1"/>
  <c r="K219" i="1"/>
  <c r="AP219" i="1" s="1"/>
  <c r="AQ218" i="1"/>
  <c r="AU218" i="1" s="1"/>
  <c r="AJ218" i="1"/>
  <c r="AL218" i="1" s="1"/>
  <c r="AI218" i="1"/>
  <c r="AH218" i="1"/>
  <c r="X218" i="1"/>
  <c r="L218" i="1"/>
  <c r="AN218" i="1" s="1"/>
  <c r="K218" i="1"/>
  <c r="AP218" i="1" s="1"/>
  <c r="AQ217" i="1"/>
  <c r="AU217" i="1" s="1"/>
  <c r="AJ217" i="1"/>
  <c r="AL217" i="1" s="1"/>
  <c r="AI217" i="1"/>
  <c r="AH217" i="1"/>
  <c r="X217" i="1"/>
  <c r="L217" i="1"/>
  <c r="AN217" i="1" s="1"/>
  <c r="K217" i="1"/>
  <c r="AP217" i="1" s="1"/>
  <c r="AQ216" i="1"/>
  <c r="AU216" i="1" s="1"/>
  <c r="AJ216" i="1"/>
  <c r="AL216" i="1" s="1"/>
  <c r="AI216" i="1"/>
  <c r="AH216" i="1"/>
  <c r="X216" i="1"/>
  <c r="L216" i="1"/>
  <c r="AN216" i="1" s="1"/>
  <c r="K216" i="1"/>
  <c r="AP216" i="1" s="1"/>
  <c r="AQ215" i="1"/>
  <c r="AU215" i="1" s="1"/>
  <c r="AJ215" i="1"/>
  <c r="AL215" i="1" s="1"/>
  <c r="AI215" i="1"/>
  <c r="AH215" i="1"/>
  <c r="X215" i="1"/>
  <c r="L215" i="1"/>
  <c r="AN215" i="1" s="1"/>
  <c r="K215" i="1"/>
  <c r="AP215" i="1" s="1"/>
  <c r="AQ214" i="1"/>
  <c r="AU214" i="1" s="1"/>
  <c r="AJ214" i="1"/>
  <c r="AL214" i="1" s="1"/>
  <c r="AI214" i="1"/>
  <c r="AH214" i="1"/>
  <c r="X214" i="1"/>
  <c r="L214" i="1"/>
  <c r="AN214" i="1" s="1"/>
  <c r="K214" i="1"/>
  <c r="AP214" i="1" s="1"/>
  <c r="AQ213" i="1"/>
  <c r="AU213" i="1" s="1"/>
  <c r="AJ213" i="1"/>
  <c r="AL213" i="1" s="1"/>
  <c r="AI213" i="1"/>
  <c r="AH213" i="1"/>
  <c r="X213" i="1"/>
  <c r="L213" i="1"/>
  <c r="AN213" i="1" s="1"/>
  <c r="K213" i="1"/>
  <c r="AP213" i="1" s="1"/>
  <c r="AQ212" i="1"/>
  <c r="AU212" i="1" s="1"/>
  <c r="AJ212" i="1"/>
  <c r="AL212" i="1" s="1"/>
  <c r="AI212" i="1"/>
  <c r="AH212" i="1"/>
  <c r="X212" i="1"/>
  <c r="L212" i="1"/>
  <c r="AN212" i="1" s="1"/>
  <c r="K212" i="1"/>
  <c r="AP212" i="1" s="1"/>
  <c r="AQ211" i="1"/>
  <c r="AU211" i="1" s="1"/>
  <c r="AJ211" i="1"/>
  <c r="AL211" i="1" s="1"/>
  <c r="AI211" i="1"/>
  <c r="AH211" i="1"/>
  <c r="X211" i="1"/>
  <c r="L211" i="1"/>
  <c r="AN211" i="1" s="1"/>
  <c r="K211" i="1"/>
  <c r="AP211" i="1" s="1"/>
  <c r="AQ210" i="1"/>
  <c r="AU210" i="1" s="1"/>
  <c r="AJ210" i="1"/>
  <c r="AL210" i="1" s="1"/>
  <c r="AI210" i="1"/>
  <c r="AH210" i="1"/>
  <c r="X210" i="1"/>
  <c r="L210" i="1"/>
  <c r="AN210" i="1" s="1"/>
  <c r="K210" i="1"/>
  <c r="AP210" i="1" s="1"/>
  <c r="AQ209" i="1"/>
  <c r="AU209" i="1" s="1"/>
  <c r="AJ209" i="1"/>
  <c r="AL209" i="1" s="1"/>
  <c r="AI209" i="1"/>
  <c r="AH209" i="1"/>
  <c r="X209" i="1"/>
  <c r="L209" i="1"/>
  <c r="AN209" i="1" s="1"/>
  <c r="K209" i="1"/>
  <c r="AP209" i="1" s="1"/>
  <c r="AQ208" i="1"/>
  <c r="AU208" i="1" s="1"/>
  <c r="AJ208" i="1"/>
  <c r="AL208" i="1" s="1"/>
  <c r="AI208" i="1"/>
  <c r="AH208" i="1"/>
  <c r="X208" i="1"/>
  <c r="L208" i="1"/>
  <c r="AN208" i="1" s="1"/>
  <c r="K208" i="1"/>
  <c r="AP208" i="1" s="1"/>
  <c r="AQ207" i="1"/>
  <c r="AU207" i="1" s="1"/>
  <c r="AJ207" i="1"/>
  <c r="AL207" i="1" s="1"/>
  <c r="AI207" i="1"/>
  <c r="AH207" i="1"/>
  <c r="X207" i="1"/>
  <c r="L207" i="1"/>
  <c r="AN207" i="1" s="1"/>
  <c r="K207" i="1"/>
  <c r="AP207" i="1" s="1"/>
  <c r="AQ206" i="1"/>
  <c r="AU206" i="1" s="1"/>
  <c r="AJ206" i="1"/>
  <c r="AL206" i="1" s="1"/>
  <c r="AI206" i="1"/>
  <c r="AH206" i="1"/>
  <c r="X206" i="1"/>
  <c r="L206" i="1"/>
  <c r="AN206" i="1" s="1"/>
  <c r="K206" i="1"/>
  <c r="AP206" i="1" s="1"/>
  <c r="AQ205" i="1"/>
  <c r="AU205" i="1" s="1"/>
  <c r="AJ205" i="1"/>
  <c r="AL205" i="1" s="1"/>
  <c r="AI205" i="1"/>
  <c r="AH205" i="1"/>
  <c r="X205" i="1"/>
  <c r="L205" i="1"/>
  <c r="AN205" i="1" s="1"/>
  <c r="K205" i="1"/>
  <c r="AP205" i="1" s="1"/>
  <c r="AQ204" i="1"/>
  <c r="AU204" i="1" s="1"/>
  <c r="AJ204" i="1"/>
  <c r="AL204" i="1" s="1"/>
  <c r="AI204" i="1"/>
  <c r="AH204" i="1"/>
  <c r="X204" i="1"/>
  <c r="L204" i="1"/>
  <c r="AN204" i="1" s="1"/>
  <c r="K204" i="1"/>
  <c r="AP204" i="1" s="1"/>
  <c r="AQ203" i="1"/>
  <c r="AU203" i="1" s="1"/>
  <c r="AJ203" i="1"/>
  <c r="AL203" i="1" s="1"/>
  <c r="AI203" i="1"/>
  <c r="AH203" i="1"/>
  <c r="X203" i="1"/>
  <c r="L203" i="1"/>
  <c r="AN203" i="1" s="1"/>
  <c r="K203" i="1"/>
  <c r="AP203" i="1" s="1"/>
  <c r="AQ202" i="1"/>
  <c r="AU202" i="1" s="1"/>
  <c r="AJ202" i="1"/>
  <c r="AL202" i="1" s="1"/>
  <c r="AI202" i="1"/>
  <c r="AH202" i="1"/>
  <c r="X202" i="1"/>
  <c r="L202" i="1"/>
  <c r="AN202" i="1" s="1"/>
  <c r="K202" i="1"/>
  <c r="AP202" i="1" s="1"/>
  <c r="AQ201" i="1"/>
  <c r="AU201" i="1" s="1"/>
  <c r="AJ201" i="1"/>
  <c r="AL201" i="1" s="1"/>
  <c r="AI201" i="1"/>
  <c r="AH201" i="1"/>
  <c r="X201" i="1"/>
  <c r="L201" i="1"/>
  <c r="AN201" i="1" s="1"/>
  <c r="K201" i="1"/>
  <c r="AP201" i="1" s="1"/>
  <c r="AQ200" i="1"/>
  <c r="AU200" i="1" s="1"/>
  <c r="AJ200" i="1"/>
  <c r="AL200" i="1" s="1"/>
  <c r="AI200" i="1"/>
  <c r="AH200" i="1"/>
  <c r="X200" i="1"/>
  <c r="L200" i="1"/>
  <c r="AN200" i="1" s="1"/>
  <c r="K200" i="1"/>
  <c r="AP200" i="1" s="1"/>
  <c r="AQ199" i="1"/>
  <c r="AU199" i="1" s="1"/>
  <c r="AJ199" i="1"/>
  <c r="AL199" i="1" s="1"/>
  <c r="AI199" i="1"/>
  <c r="AH199" i="1"/>
  <c r="X199" i="1"/>
  <c r="L199" i="1"/>
  <c r="AN199" i="1" s="1"/>
  <c r="K199" i="1"/>
  <c r="AP199" i="1" s="1"/>
  <c r="AQ198" i="1"/>
  <c r="AU198" i="1" s="1"/>
  <c r="AJ198" i="1"/>
  <c r="AL198" i="1" s="1"/>
  <c r="AI198" i="1"/>
  <c r="AH198" i="1"/>
  <c r="X198" i="1"/>
  <c r="L198" i="1"/>
  <c r="M198" i="1" s="1"/>
  <c r="AO198" i="1" s="1"/>
  <c r="K198" i="1"/>
  <c r="AP198" i="1" s="1"/>
  <c r="AQ197" i="1"/>
  <c r="AT197" i="1" s="1"/>
  <c r="AJ197" i="1"/>
  <c r="AL197" i="1" s="1"/>
  <c r="AI197" i="1"/>
  <c r="AH197" i="1"/>
  <c r="X197" i="1"/>
  <c r="L197" i="1"/>
  <c r="AN197" i="1" s="1"/>
  <c r="K197" i="1"/>
  <c r="AP197" i="1" s="1"/>
  <c r="AQ196" i="1"/>
  <c r="AU196" i="1" s="1"/>
  <c r="AJ196" i="1"/>
  <c r="AL196" i="1" s="1"/>
  <c r="AI196" i="1"/>
  <c r="AH196" i="1"/>
  <c r="X196" i="1"/>
  <c r="L196" i="1"/>
  <c r="M196" i="1" s="1"/>
  <c r="AO196" i="1" s="1"/>
  <c r="K196" i="1"/>
  <c r="AP196" i="1" s="1"/>
  <c r="AQ195" i="1"/>
  <c r="AT195" i="1" s="1"/>
  <c r="AJ195" i="1"/>
  <c r="AL195" i="1" s="1"/>
  <c r="AI195" i="1"/>
  <c r="AH195" i="1"/>
  <c r="X195" i="1"/>
  <c r="L195" i="1"/>
  <c r="AN195" i="1" s="1"/>
  <c r="K195" i="1"/>
  <c r="AP195" i="1" s="1"/>
  <c r="AQ194" i="1"/>
  <c r="AU194" i="1" s="1"/>
  <c r="AJ194" i="1"/>
  <c r="AL194" i="1" s="1"/>
  <c r="AI194" i="1"/>
  <c r="AH194" i="1"/>
  <c r="X194" i="1"/>
  <c r="L194" i="1"/>
  <c r="M194" i="1" s="1"/>
  <c r="AO194" i="1" s="1"/>
  <c r="K194" i="1"/>
  <c r="AP194" i="1" s="1"/>
  <c r="AQ193" i="1"/>
  <c r="AT193" i="1" s="1"/>
  <c r="AJ193" i="1"/>
  <c r="AL193" i="1" s="1"/>
  <c r="AI193" i="1"/>
  <c r="AH193" i="1"/>
  <c r="X193" i="1"/>
  <c r="L193" i="1"/>
  <c r="AN193" i="1" s="1"/>
  <c r="K193" i="1"/>
  <c r="AP193" i="1" s="1"/>
  <c r="AQ192" i="1"/>
  <c r="AU192" i="1" s="1"/>
  <c r="AJ192" i="1"/>
  <c r="AL192" i="1" s="1"/>
  <c r="AI192" i="1"/>
  <c r="AH192" i="1"/>
  <c r="X192" i="1"/>
  <c r="L192" i="1"/>
  <c r="M192" i="1" s="1"/>
  <c r="AO192" i="1" s="1"/>
  <c r="K192" i="1"/>
  <c r="AP192" i="1" s="1"/>
  <c r="AQ191" i="1"/>
  <c r="AT191" i="1" s="1"/>
  <c r="AJ191" i="1"/>
  <c r="AL191" i="1" s="1"/>
  <c r="AI191" i="1"/>
  <c r="AH191" i="1"/>
  <c r="X191" i="1"/>
  <c r="L191" i="1"/>
  <c r="AN191" i="1" s="1"/>
  <c r="K191" i="1"/>
  <c r="AP191" i="1" s="1"/>
  <c r="AQ190" i="1"/>
  <c r="AU190" i="1" s="1"/>
  <c r="AJ190" i="1"/>
  <c r="AL190" i="1" s="1"/>
  <c r="AI190" i="1"/>
  <c r="AH190" i="1"/>
  <c r="X190" i="1"/>
  <c r="L190" i="1"/>
  <c r="M190" i="1" s="1"/>
  <c r="AO190" i="1" s="1"/>
  <c r="K190" i="1"/>
  <c r="AP190" i="1" s="1"/>
  <c r="AQ189" i="1"/>
  <c r="AT189" i="1" s="1"/>
  <c r="AJ189" i="1"/>
  <c r="AL189" i="1" s="1"/>
  <c r="AI189" i="1"/>
  <c r="AH189" i="1"/>
  <c r="X189" i="1"/>
  <c r="L189" i="1"/>
  <c r="AN189" i="1" s="1"/>
  <c r="K189" i="1"/>
  <c r="AP189" i="1" s="1"/>
  <c r="AQ188" i="1"/>
  <c r="AU188" i="1" s="1"/>
  <c r="AJ188" i="1"/>
  <c r="AL188" i="1" s="1"/>
  <c r="AI188" i="1"/>
  <c r="AH188" i="1"/>
  <c r="X188" i="1"/>
  <c r="L188" i="1"/>
  <c r="AN188" i="1" s="1"/>
  <c r="K188" i="1"/>
  <c r="AP188" i="1" s="1"/>
  <c r="AQ187" i="1"/>
  <c r="AU187" i="1" s="1"/>
  <c r="AJ187" i="1"/>
  <c r="AL187" i="1" s="1"/>
  <c r="AI187" i="1"/>
  <c r="AH187" i="1"/>
  <c r="X187" i="1"/>
  <c r="L187" i="1"/>
  <c r="AN187" i="1" s="1"/>
  <c r="K187" i="1"/>
  <c r="AP187" i="1" s="1"/>
  <c r="AQ186" i="1"/>
  <c r="AU186" i="1" s="1"/>
  <c r="AJ186" i="1"/>
  <c r="AL186" i="1" s="1"/>
  <c r="AI186" i="1"/>
  <c r="AH186" i="1"/>
  <c r="X186" i="1"/>
  <c r="L186" i="1"/>
  <c r="AN186" i="1" s="1"/>
  <c r="K186" i="1"/>
  <c r="AP186" i="1" s="1"/>
  <c r="AQ185" i="1"/>
  <c r="AU185" i="1" s="1"/>
  <c r="AJ185" i="1"/>
  <c r="AL185" i="1" s="1"/>
  <c r="AI185" i="1"/>
  <c r="AH185" i="1"/>
  <c r="X185" i="1"/>
  <c r="L185" i="1"/>
  <c r="AN185" i="1" s="1"/>
  <c r="K185" i="1"/>
  <c r="AP185" i="1" s="1"/>
  <c r="AQ184" i="1"/>
  <c r="AU184" i="1" s="1"/>
  <c r="AJ184" i="1"/>
  <c r="AL184" i="1" s="1"/>
  <c r="AI184" i="1"/>
  <c r="AH184" i="1"/>
  <c r="X184" i="1"/>
  <c r="L184" i="1"/>
  <c r="AN184" i="1" s="1"/>
  <c r="K184" i="1"/>
  <c r="AP184" i="1" s="1"/>
  <c r="AQ183" i="1"/>
  <c r="AU183" i="1" s="1"/>
  <c r="AJ183" i="1"/>
  <c r="AL183" i="1" s="1"/>
  <c r="AI183" i="1"/>
  <c r="AH183" i="1"/>
  <c r="X183" i="1"/>
  <c r="L183" i="1"/>
  <c r="AN183" i="1" s="1"/>
  <c r="K183" i="1"/>
  <c r="AP183" i="1" s="1"/>
  <c r="AQ182" i="1"/>
  <c r="AU182" i="1" s="1"/>
  <c r="AJ182" i="1"/>
  <c r="AL182" i="1" s="1"/>
  <c r="AI182" i="1"/>
  <c r="AH182" i="1"/>
  <c r="X182" i="1"/>
  <c r="L182" i="1"/>
  <c r="AN182" i="1" s="1"/>
  <c r="K182" i="1"/>
  <c r="AP182" i="1" s="1"/>
  <c r="AQ181" i="1"/>
  <c r="AU181" i="1" s="1"/>
  <c r="AJ181" i="1"/>
  <c r="AL181" i="1" s="1"/>
  <c r="AI181" i="1"/>
  <c r="AH181" i="1"/>
  <c r="X181" i="1"/>
  <c r="L181" i="1"/>
  <c r="AN181" i="1" s="1"/>
  <c r="K181" i="1"/>
  <c r="AP181" i="1" s="1"/>
  <c r="AQ180" i="1"/>
  <c r="AU180" i="1" s="1"/>
  <c r="AJ180" i="1"/>
  <c r="AL180" i="1" s="1"/>
  <c r="AI180" i="1"/>
  <c r="AH180" i="1"/>
  <c r="X180" i="1"/>
  <c r="L180" i="1"/>
  <c r="AN180" i="1" s="1"/>
  <c r="K180" i="1"/>
  <c r="AP180" i="1" s="1"/>
  <c r="AQ179" i="1"/>
  <c r="AU179" i="1" s="1"/>
  <c r="AJ179" i="1"/>
  <c r="AL179" i="1" s="1"/>
  <c r="AI179" i="1"/>
  <c r="AH179" i="1"/>
  <c r="X179" i="1"/>
  <c r="L179" i="1"/>
  <c r="AN179" i="1" s="1"/>
  <c r="K179" i="1"/>
  <c r="AP179" i="1" s="1"/>
  <c r="AQ178" i="1"/>
  <c r="AU178" i="1" s="1"/>
  <c r="AJ178" i="1"/>
  <c r="AL178" i="1" s="1"/>
  <c r="AI178" i="1"/>
  <c r="AH178" i="1"/>
  <c r="X178" i="1"/>
  <c r="L178" i="1"/>
  <c r="AN178" i="1" s="1"/>
  <c r="K178" i="1"/>
  <c r="AP178" i="1" s="1"/>
  <c r="AQ177" i="1"/>
  <c r="AU177" i="1" s="1"/>
  <c r="AJ177" i="1"/>
  <c r="AL177" i="1" s="1"/>
  <c r="AI177" i="1"/>
  <c r="AH177" i="1"/>
  <c r="X177" i="1"/>
  <c r="L177" i="1"/>
  <c r="AN177" i="1" s="1"/>
  <c r="K177" i="1"/>
  <c r="AP177" i="1" s="1"/>
  <c r="AQ176" i="1"/>
  <c r="AU176" i="1" s="1"/>
  <c r="AJ176" i="1"/>
  <c r="AL176" i="1" s="1"/>
  <c r="AI176" i="1"/>
  <c r="AH176" i="1"/>
  <c r="X176" i="1"/>
  <c r="L176" i="1"/>
  <c r="AN176" i="1" s="1"/>
  <c r="K176" i="1"/>
  <c r="AP176" i="1" s="1"/>
  <c r="AQ175" i="1"/>
  <c r="AU175" i="1" s="1"/>
  <c r="AJ175" i="1"/>
  <c r="AL175" i="1" s="1"/>
  <c r="AI175" i="1"/>
  <c r="AH175" i="1"/>
  <c r="X175" i="1"/>
  <c r="L175" i="1"/>
  <c r="AN175" i="1" s="1"/>
  <c r="K175" i="1"/>
  <c r="AP175" i="1" s="1"/>
  <c r="AQ174" i="1"/>
  <c r="AU174" i="1" s="1"/>
  <c r="AJ174" i="1"/>
  <c r="AL174" i="1" s="1"/>
  <c r="AI174" i="1"/>
  <c r="AH174" i="1"/>
  <c r="X174" i="1"/>
  <c r="L174" i="1"/>
  <c r="AN174" i="1" s="1"/>
  <c r="K174" i="1"/>
  <c r="AP174" i="1" s="1"/>
  <c r="AQ173" i="1"/>
  <c r="AU173" i="1" s="1"/>
  <c r="AJ173" i="1"/>
  <c r="AL173" i="1" s="1"/>
  <c r="AI173" i="1"/>
  <c r="AH173" i="1"/>
  <c r="X173" i="1"/>
  <c r="L173" i="1"/>
  <c r="AN173" i="1" s="1"/>
  <c r="K173" i="1"/>
  <c r="AP173" i="1" s="1"/>
  <c r="AQ172" i="1"/>
  <c r="AU172" i="1" s="1"/>
  <c r="AJ172" i="1"/>
  <c r="AL172" i="1" s="1"/>
  <c r="AI172" i="1"/>
  <c r="AH172" i="1"/>
  <c r="X172" i="1"/>
  <c r="L172" i="1"/>
  <c r="AN172" i="1" s="1"/>
  <c r="K172" i="1"/>
  <c r="AP172" i="1" s="1"/>
  <c r="AQ171" i="1"/>
  <c r="AU171" i="1" s="1"/>
  <c r="AJ171" i="1"/>
  <c r="AL171" i="1" s="1"/>
  <c r="AI171" i="1"/>
  <c r="AH171" i="1"/>
  <c r="X171" i="1"/>
  <c r="L171" i="1"/>
  <c r="AN171" i="1" s="1"/>
  <c r="K171" i="1"/>
  <c r="AP171" i="1" s="1"/>
  <c r="AQ170" i="1"/>
  <c r="AU170" i="1" s="1"/>
  <c r="AJ170" i="1"/>
  <c r="AL170" i="1" s="1"/>
  <c r="AI170" i="1"/>
  <c r="AH170" i="1"/>
  <c r="X170" i="1"/>
  <c r="L170" i="1"/>
  <c r="AN170" i="1" s="1"/>
  <c r="K170" i="1"/>
  <c r="AP170" i="1" s="1"/>
  <c r="AQ169" i="1"/>
  <c r="AU169" i="1" s="1"/>
  <c r="AJ169" i="1"/>
  <c r="AL169" i="1" s="1"/>
  <c r="AI169" i="1"/>
  <c r="AH169" i="1"/>
  <c r="X169" i="1"/>
  <c r="L169" i="1"/>
  <c r="AN169" i="1" s="1"/>
  <c r="K169" i="1"/>
  <c r="AP169" i="1" s="1"/>
  <c r="AQ168" i="1"/>
  <c r="AU168" i="1" s="1"/>
  <c r="AJ168" i="1"/>
  <c r="AL168" i="1" s="1"/>
  <c r="AI168" i="1"/>
  <c r="AH168" i="1"/>
  <c r="X168" i="1"/>
  <c r="L168" i="1"/>
  <c r="AN168" i="1" s="1"/>
  <c r="K168" i="1"/>
  <c r="AP168" i="1" s="1"/>
  <c r="AQ167" i="1"/>
  <c r="AU167" i="1" s="1"/>
  <c r="AJ167" i="1"/>
  <c r="AL167" i="1" s="1"/>
  <c r="AI167" i="1"/>
  <c r="AH167" i="1"/>
  <c r="X167" i="1"/>
  <c r="L167" i="1"/>
  <c r="AN167" i="1" s="1"/>
  <c r="K167" i="1"/>
  <c r="AP167" i="1" s="1"/>
  <c r="AQ166" i="1"/>
  <c r="AU166" i="1" s="1"/>
  <c r="AJ166" i="1"/>
  <c r="AL166" i="1" s="1"/>
  <c r="AI166" i="1"/>
  <c r="AH166" i="1"/>
  <c r="X166" i="1"/>
  <c r="L166" i="1"/>
  <c r="AN166" i="1" s="1"/>
  <c r="K166" i="1"/>
  <c r="AP166" i="1" s="1"/>
  <c r="AQ165" i="1"/>
  <c r="AU165" i="1" s="1"/>
  <c r="AJ165" i="1"/>
  <c r="AL165" i="1" s="1"/>
  <c r="AI165" i="1"/>
  <c r="AH165" i="1"/>
  <c r="X165" i="1"/>
  <c r="L165" i="1"/>
  <c r="AN165" i="1" s="1"/>
  <c r="K165" i="1"/>
  <c r="AP165" i="1" s="1"/>
  <c r="AQ164" i="1"/>
  <c r="AU164" i="1" s="1"/>
  <c r="AJ164" i="1"/>
  <c r="AL164" i="1" s="1"/>
  <c r="AI164" i="1"/>
  <c r="AH164" i="1"/>
  <c r="X164" i="1"/>
  <c r="L164" i="1"/>
  <c r="AN164" i="1" s="1"/>
  <c r="K164" i="1"/>
  <c r="AP164" i="1" s="1"/>
  <c r="AQ163" i="1"/>
  <c r="AU163" i="1" s="1"/>
  <c r="AJ163" i="1"/>
  <c r="AL163" i="1" s="1"/>
  <c r="AI163" i="1"/>
  <c r="AH163" i="1"/>
  <c r="X163" i="1"/>
  <c r="L163" i="1"/>
  <c r="AN163" i="1" s="1"/>
  <c r="K163" i="1"/>
  <c r="AP163" i="1" s="1"/>
  <c r="AQ162" i="1"/>
  <c r="AU162" i="1" s="1"/>
  <c r="AJ162" i="1"/>
  <c r="AL162" i="1" s="1"/>
  <c r="AI162" i="1"/>
  <c r="AH162" i="1"/>
  <c r="X162" i="1"/>
  <c r="L162" i="1"/>
  <c r="AN162" i="1" s="1"/>
  <c r="K162" i="1"/>
  <c r="AP162" i="1" s="1"/>
  <c r="AQ161" i="1"/>
  <c r="AU161" i="1" s="1"/>
  <c r="AJ161" i="1"/>
  <c r="AL161" i="1" s="1"/>
  <c r="AI161" i="1"/>
  <c r="AH161" i="1"/>
  <c r="X161" i="1"/>
  <c r="L161" i="1"/>
  <c r="AN161" i="1" s="1"/>
  <c r="K161" i="1"/>
  <c r="AP161" i="1" s="1"/>
  <c r="AQ160" i="1"/>
  <c r="AU160" i="1" s="1"/>
  <c r="AJ160" i="1"/>
  <c r="AL160" i="1" s="1"/>
  <c r="AI160" i="1"/>
  <c r="AH160" i="1"/>
  <c r="X160" i="1"/>
  <c r="L160" i="1"/>
  <c r="AN160" i="1" s="1"/>
  <c r="K160" i="1"/>
  <c r="AP160" i="1" s="1"/>
  <c r="AQ159" i="1"/>
  <c r="AU159" i="1" s="1"/>
  <c r="AJ159" i="1"/>
  <c r="AL159" i="1" s="1"/>
  <c r="AI159" i="1"/>
  <c r="AH159" i="1"/>
  <c r="X159" i="1"/>
  <c r="L159" i="1"/>
  <c r="AN159" i="1" s="1"/>
  <c r="K159" i="1"/>
  <c r="AP159" i="1" s="1"/>
  <c r="AQ158" i="1"/>
  <c r="AU158" i="1" s="1"/>
  <c r="AJ158" i="1"/>
  <c r="AL158" i="1" s="1"/>
  <c r="AI158" i="1"/>
  <c r="AH158" i="1"/>
  <c r="X158" i="1"/>
  <c r="L158" i="1"/>
  <c r="AN158" i="1" s="1"/>
  <c r="K158" i="1"/>
  <c r="AP158" i="1" s="1"/>
  <c r="AQ157" i="1"/>
  <c r="AU157" i="1" s="1"/>
  <c r="AJ157" i="1"/>
  <c r="AL157" i="1" s="1"/>
  <c r="AI157" i="1"/>
  <c r="AH157" i="1"/>
  <c r="X157" i="1"/>
  <c r="L157" i="1"/>
  <c r="AN157" i="1" s="1"/>
  <c r="K157" i="1"/>
  <c r="AP157" i="1" s="1"/>
  <c r="AQ156" i="1"/>
  <c r="AU156" i="1" s="1"/>
  <c r="AJ156" i="1"/>
  <c r="AL156" i="1" s="1"/>
  <c r="AI156" i="1"/>
  <c r="AH156" i="1"/>
  <c r="X156" i="1"/>
  <c r="L156" i="1"/>
  <c r="AN156" i="1" s="1"/>
  <c r="K156" i="1"/>
  <c r="AP156" i="1" s="1"/>
  <c r="AQ155" i="1"/>
  <c r="AU155" i="1" s="1"/>
  <c r="AJ155" i="1"/>
  <c r="AL155" i="1" s="1"/>
  <c r="AI155" i="1"/>
  <c r="AH155" i="1"/>
  <c r="X155" i="1"/>
  <c r="L155" i="1"/>
  <c r="AN155" i="1" s="1"/>
  <c r="K155" i="1"/>
  <c r="AP155" i="1" s="1"/>
  <c r="AQ154" i="1"/>
  <c r="AU154" i="1" s="1"/>
  <c r="AJ154" i="1"/>
  <c r="AL154" i="1" s="1"/>
  <c r="AI154" i="1"/>
  <c r="AH154" i="1"/>
  <c r="X154" i="1"/>
  <c r="L154" i="1"/>
  <c r="AN154" i="1" s="1"/>
  <c r="K154" i="1"/>
  <c r="AP154" i="1" s="1"/>
  <c r="AQ153" i="1"/>
  <c r="AU153" i="1" s="1"/>
  <c r="AJ153" i="1"/>
  <c r="AL153" i="1" s="1"/>
  <c r="AI153" i="1"/>
  <c r="AH153" i="1"/>
  <c r="X153" i="1"/>
  <c r="L153" i="1"/>
  <c r="AN153" i="1" s="1"/>
  <c r="K153" i="1"/>
  <c r="AP153" i="1" s="1"/>
  <c r="AQ152" i="1"/>
  <c r="AU152" i="1" s="1"/>
  <c r="AJ152" i="1"/>
  <c r="AL152" i="1" s="1"/>
  <c r="AI152" i="1"/>
  <c r="AH152" i="1"/>
  <c r="X152" i="1"/>
  <c r="L152" i="1"/>
  <c r="AN152" i="1" s="1"/>
  <c r="K152" i="1"/>
  <c r="AP152" i="1" s="1"/>
  <c r="AQ151" i="1"/>
  <c r="AU151" i="1" s="1"/>
  <c r="AJ151" i="1"/>
  <c r="AL151" i="1" s="1"/>
  <c r="AI151" i="1"/>
  <c r="AH151" i="1"/>
  <c r="X151" i="1"/>
  <c r="L151" i="1"/>
  <c r="AN151" i="1" s="1"/>
  <c r="K151" i="1"/>
  <c r="AP151" i="1" s="1"/>
  <c r="AQ150" i="1"/>
  <c r="AU150" i="1" s="1"/>
  <c r="AJ150" i="1"/>
  <c r="AL150" i="1" s="1"/>
  <c r="AI150" i="1"/>
  <c r="AH150" i="1"/>
  <c r="X150" i="1"/>
  <c r="L150" i="1"/>
  <c r="AN150" i="1" s="1"/>
  <c r="K150" i="1"/>
  <c r="AP150" i="1" s="1"/>
  <c r="AQ149" i="1"/>
  <c r="AU149" i="1" s="1"/>
  <c r="AJ149" i="1"/>
  <c r="AL149" i="1" s="1"/>
  <c r="AI149" i="1"/>
  <c r="AH149" i="1"/>
  <c r="X149" i="1"/>
  <c r="L149" i="1"/>
  <c r="AN149" i="1" s="1"/>
  <c r="K149" i="1"/>
  <c r="AQ148" i="1"/>
  <c r="AU148" i="1" s="1"/>
  <c r="AJ148" i="1"/>
  <c r="AL148" i="1" s="1"/>
  <c r="AI148" i="1"/>
  <c r="AH148" i="1"/>
  <c r="X148" i="1"/>
  <c r="L148" i="1"/>
  <c r="AN148" i="1" s="1"/>
  <c r="K148" i="1"/>
  <c r="AM148" i="1" s="1"/>
  <c r="AQ147" i="1"/>
  <c r="AJ147" i="1"/>
  <c r="AL147" i="1" s="1"/>
  <c r="AI147" i="1"/>
  <c r="AH147" i="1"/>
  <c r="X147" i="1"/>
  <c r="P147" i="1"/>
  <c r="L147" i="1"/>
  <c r="M147" i="1" s="1"/>
  <c r="K147" i="1"/>
  <c r="AM147" i="1" s="1"/>
  <c r="AQ146" i="1"/>
  <c r="AS146" i="1" s="1"/>
  <c r="AJ146" i="1"/>
  <c r="AL146" i="1" s="1"/>
  <c r="AI146" i="1"/>
  <c r="AH146" i="1"/>
  <c r="P146" i="1"/>
  <c r="L146" i="1"/>
  <c r="K146" i="1"/>
  <c r="AP146" i="1" s="1"/>
  <c r="AQ145" i="1"/>
  <c r="AS145" i="1" s="1"/>
  <c r="AJ145" i="1"/>
  <c r="AL145" i="1" s="1"/>
  <c r="AI145" i="1"/>
  <c r="AH145" i="1"/>
  <c r="P145" i="1"/>
  <c r="L145" i="1"/>
  <c r="K145" i="1"/>
  <c r="AP145" i="1" s="1"/>
  <c r="AQ144" i="1"/>
  <c r="AS144" i="1" s="1"/>
  <c r="AJ144" i="1"/>
  <c r="AL144" i="1" s="1"/>
  <c r="AI144" i="1"/>
  <c r="AH144" i="1"/>
  <c r="P144" i="1"/>
  <c r="L144" i="1"/>
  <c r="K144" i="1"/>
  <c r="AP144" i="1" s="1"/>
  <c r="AQ143" i="1"/>
  <c r="AS143" i="1" s="1"/>
  <c r="AJ143" i="1"/>
  <c r="AL143" i="1" s="1"/>
  <c r="AI143" i="1"/>
  <c r="AH143" i="1"/>
  <c r="P143" i="1"/>
  <c r="L143" i="1"/>
  <c r="K143" i="1"/>
  <c r="AP143" i="1" s="1"/>
  <c r="AQ142" i="1"/>
  <c r="AS142" i="1" s="1"/>
  <c r="AJ142" i="1"/>
  <c r="AL142" i="1" s="1"/>
  <c r="AI142" i="1"/>
  <c r="AH142" i="1"/>
  <c r="P142" i="1"/>
  <c r="L142" i="1"/>
  <c r="K142" i="1"/>
  <c r="AP142" i="1" s="1"/>
  <c r="AQ141" i="1"/>
  <c r="AS141" i="1" s="1"/>
  <c r="AJ141" i="1"/>
  <c r="AL141" i="1" s="1"/>
  <c r="AI141" i="1"/>
  <c r="AH141" i="1"/>
  <c r="Z141" i="1"/>
  <c r="P141" i="1"/>
  <c r="L141" i="1"/>
  <c r="K141" i="1"/>
  <c r="AP141" i="1" s="1"/>
  <c r="AS140" i="1"/>
  <c r="AQ140" i="1"/>
  <c r="AJ140" i="1"/>
  <c r="AL140" i="1" s="1"/>
  <c r="AI140" i="1"/>
  <c r="AH140" i="1"/>
  <c r="P140" i="1"/>
  <c r="L140" i="1"/>
  <c r="K140" i="1"/>
  <c r="AP140" i="1" s="1"/>
  <c r="AQ139" i="1"/>
  <c r="AS139" i="1" s="1"/>
  <c r="AJ139" i="1"/>
  <c r="AL139" i="1" s="1"/>
  <c r="AI139" i="1"/>
  <c r="AH139" i="1"/>
  <c r="P139" i="1"/>
  <c r="L139" i="1"/>
  <c r="K139" i="1"/>
  <c r="AP139" i="1" s="1"/>
  <c r="AQ138" i="1"/>
  <c r="AS138" i="1" s="1"/>
  <c r="AJ138" i="1"/>
  <c r="AL138" i="1" s="1"/>
  <c r="AI138" i="1"/>
  <c r="AH138" i="1"/>
  <c r="P138" i="1"/>
  <c r="L138" i="1"/>
  <c r="K138" i="1"/>
  <c r="AP138" i="1" s="1"/>
  <c r="AQ137" i="1"/>
  <c r="AS137" i="1" s="1"/>
  <c r="AJ137" i="1"/>
  <c r="AL137" i="1" s="1"/>
  <c r="AI137" i="1"/>
  <c r="AH137" i="1"/>
  <c r="P137" i="1"/>
  <c r="L137" i="1"/>
  <c r="K137" i="1"/>
  <c r="AP137" i="1" s="1"/>
  <c r="AQ136" i="1"/>
  <c r="AS136" i="1" s="1"/>
  <c r="AJ136" i="1"/>
  <c r="AL136" i="1" s="1"/>
  <c r="AI136" i="1"/>
  <c r="AH136" i="1"/>
  <c r="P136" i="1"/>
  <c r="L136" i="1"/>
  <c r="M136" i="1" s="1"/>
  <c r="AO136" i="1" s="1"/>
  <c r="K136" i="1"/>
  <c r="AP136" i="1" s="1"/>
  <c r="AQ135" i="1"/>
  <c r="AJ135" i="1"/>
  <c r="AL135" i="1" s="1"/>
  <c r="AI135" i="1"/>
  <c r="AH135" i="1"/>
  <c r="P135" i="1"/>
  <c r="L135" i="1"/>
  <c r="AN135" i="1" s="1"/>
  <c r="K135" i="1"/>
  <c r="AQ134" i="1"/>
  <c r="AJ134" i="1"/>
  <c r="AL134" i="1" s="1"/>
  <c r="AI134" i="1"/>
  <c r="AH134" i="1"/>
  <c r="P134" i="1"/>
  <c r="L134" i="1"/>
  <c r="M134" i="1" s="1"/>
  <c r="AO134" i="1" s="1"/>
  <c r="K134" i="1"/>
  <c r="AQ133" i="1"/>
  <c r="AU133" i="1" s="1"/>
  <c r="AJ133" i="1"/>
  <c r="AL133" i="1" s="1"/>
  <c r="AI133" i="1"/>
  <c r="AH133" i="1"/>
  <c r="P133" i="1"/>
  <c r="L133" i="1"/>
  <c r="AN133" i="1" s="1"/>
  <c r="K133" i="1"/>
  <c r="AP133" i="1" s="1"/>
  <c r="AQ132" i="1"/>
  <c r="AU132" i="1" s="1"/>
  <c r="AJ132" i="1"/>
  <c r="AL132" i="1" s="1"/>
  <c r="AI132" i="1"/>
  <c r="AH132" i="1"/>
  <c r="P132" i="1"/>
  <c r="L132" i="1"/>
  <c r="M132" i="1" s="1"/>
  <c r="AO132" i="1" s="1"/>
  <c r="K132" i="1"/>
  <c r="AP132" i="1" s="1"/>
  <c r="AQ131" i="1"/>
  <c r="AU131" i="1" s="1"/>
  <c r="AJ131" i="1"/>
  <c r="AL131" i="1" s="1"/>
  <c r="AI131" i="1"/>
  <c r="AH131" i="1"/>
  <c r="P131" i="1"/>
  <c r="L131" i="1"/>
  <c r="AN131" i="1" s="1"/>
  <c r="K131" i="1"/>
  <c r="AP131" i="1" s="1"/>
  <c r="AQ130" i="1"/>
  <c r="AU130" i="1" s="1"/>
  <c r="AJ130" i="1"/>
  <c r="AL130" i="1" s="1"/>
  <c r="AI130" i="1"/>
  <c r="AH130" i="1"/>
  <c r="P130" i="1"/>
  <c r="L130" i="1"/>
  <c r="M130" i="1" s="1"/>
  <c r="AO130" i="1" s="1"/>
  <c r="K130" i="1"/>
  <c r="AP130" i="1" s="1"/>
  <c r="AQ129" i="1"/>
  <c r="AU129" i="1" s="1"/>
  <c r="AJ129" i="1"/>
  <c r="AL129" i="1" s="1"/>
  <c r="AI129" i="1"/>
  <c r="AH129" i="1"/>
  <c r="P129" i="1"/>
  <c r="L129" i="1"/>
  <c r="AN129" i="1" s="1"/>
  <c r="K129" i="1"/>
  <c r="AP129" i="1" s="1"/>
  <c r="AQ128" i="1"/>
  <c r="AU128" i="1" s="1"/>
  <c r="AP128" i="1"/>
  <c r="AM128" i="1"/>
  <c r="AJ128" i="1"/>
  <c r="AL128" i="1" s="1"/>
  <c r="AI128" i="1"/>
  <c r="AH128" i="1"/>
  <c r="Z128" i="1"/>
  <c r="AA128" i="1" s="1"/>
  <c r="AC128" i="1" s="1"/>
  <c r="P128" i="1"/>
  <c r="L128" i="1"/>
  <c r="M128" i="1" s="1"/>
  <c r="AO128" i="1" s="1"/>
  <c r="AQ127" i="1"/>
  <c r="AJ127" i="1"/>
  <c r="AL127" i="1" s="1"/>
  <c r="AI127" i="1"/>
  <c r="AH127" i="1"/>
  <c r="P127" i="1"/>
  <c r="L127" i="1"/>
  <c r="AN127" i="1" s="1"/>
  <c r="K127" i="1"/>
  <c r="AP127" i="1" s="1"/>
  <c r="AQ126" i="1"/>
  <c r="AJ126" i="1"/>
  <c r="AL126" i="1" s="1"/>
  <c r="AI126" i="1"/>
  <c r="AH126" i="1"/>
  <c r="Z126" i="1"/>
  <c r="P126" i="1"/>
  <c r="L126" i="1"/>
  <c r="AN126" i="1" s="1"/>
  <c r="K126" i="1"/>
  <c r="AP126" i="1" s="1"/>
  <c r="AQ125" i="1"/>
  <c r="AU125" i="1" s="1"/>
  <c r="AJ125" i="1"/>
  <c r="AL125" i="1" s="1"/>
  <c r="AI125" i="1"/>
  <c r="AH125" i="1"/>
  <c r="P125" i="1"/>
  <c r="L125" i="1"/>
  <c r="AN125" i="1" s="1"/>
  <c r="K125" i="1"/>
  <c r="AM125" i="1" s="1"/>
  <c r="AQ124" i="1"/>
  <c r="AJ124" i="1"/>
  <c r="AL124" i="1" s="1"/>
  <c r="AI124" i="1"/>
  <c r="AH124" i="1"/>
  <c r="X124" i="1"/>
  <c r="P124" i="1"/>
  <c r="L124" i="1"/>
  <c r="AN124" i="1" s="1"/>
  <c r="K124" i="1"/>
  <c r="AM124" i="1" s="1"/>
  <c r="AQ123" i="1"/>
  <c r="AJ123" i="1"/>
  <c r="AL123" i="1" s="1"/>
  <c r="AI123" i="1"/>
  <c r="AH123" i="1"/>
  <c r="X123" i="1"/>
  <c r="P123" i="1"/>
  <c r="L123" i="1"/>
  <c r="AN123" i="1" s="1"/>
  <c r="K123" i="1"/>
  <c r="AM123" i="1" s="1"/>
  <c r="AQ122" i="1"/>
  <c r="AU122" i="1" s="1"/>
  <c r="AP122" i="1"/>
  <c r="AO122" i="1"/>
  <c r="AM122" i="1"/>
  <c r="AK122" i="1"/>
  <c r="AJ122" i="1"/>
  <c r="AL122" i="1" s="1"/>
  <c r="AI122" i="1"/>
  <c r="AH122" i="1"/>
  <c r="X122" i="1"/>
  <c r="L122" i="1"/>
  <c r="AN122" i="1" s="1"/>
  <c r="AQ121" i="1"/>
  <c r="AU121" i="1" s="1"/>
  <c r="AP121" i="1"/>
  <c r="AM121" i="1"/>
  <c r="AJ121" i="1"/>
  <c r="AL121" i="1" s="1"/>
  <c r="AI121" i="1"/>
  <c r="AH121" i="1"/>
  <c r="X121" i="1"/>
  <c r="M121" i="1"/>
  <c r="AO121" i="1" s="1"/>
  <c r="L121" i="1"/>
  <c r="AN121" i="1" s="1"/>
  <c r="AQ120" i="1"/>
  <c r="AU120" i="1" s="1"/>
  <c r="AP120" i="1"/>
  <c r="AM120" i="1"/>
  <c r="AJ120" i="1"/>
  <c r="AL120" i="1" s="1"/>
  <c r="AI120" i="1"/>
  <c r="AH120" i="1"/>
  <c r="X120" i="1"/>
  <c r="L120" i="1"/>
  <c r="AN120" i="1" s="1"/>
  <c r="AQ119" i="1"/>
  <c r="AU119" i="1" s="1"/>
  <c r="AP119" i="1"/>
  <c r="AM119" i="1"/>
  <c r="AJ119" i="1"/>
  <c r="AL119" i="1" s="1"/>
  <c r="AI119" i="1"/>
  <c r="AH119" i="1"/>
  <c r="X119" i="1"/>
  <c r="M119" i="1"/>
  <c r="AO119" i="1" s="1"/>
  <c r="L119" i="1"/>
  <c r="AN119" i="1" s="1"/>
  <c r="AQ118" i="1"/>
  <c r="AU118" i="1" s="1"/>
  <c r="AP118" i="1"/>
  <c r="AM118" i="1"/>
  <c r="AJ118" i="1"/>
  <c r="AL118" i="1" s="1"/>
  <c r="AI118" i="1"/>
  <c r="AH118" i="1"/>
  <c r="X118" i="1"/>
  <c r="M118" i="1"/>
  <c r="AO118" i="1" s="1"/>
  <c r="L118" i="1"/>
  <c r="AN118" i="1" s="1"/>
  <c r="AQ117" i="1"/>
  <c r="AU117" i="1" s="1"/>
  <c r="AP117" i="1"/>
  <c r="AM117" i="1"/>
  <c r="AJ117" i="1"/>
  <c r="AL117" i="1" s="1"/>
  <c r="AI117" i="1"/>
  <c r="AH117" i="1"/>
  <c r="X117" i="1"/>
  <c r="L117" i="1"/>
  <c r="AN117" i="1" s="1"/>
  <c r="AQ116" i="1"/>
  <c r="AJ116" i="1"/>
  <c r="AL116" i="1" s="1"/>
  <c r="AI116" i="1"/>
  <c r="AH116" i="1"/>
  <c r="X116" i="1"/>
  <c r="P116" i="1"/>
  <c r="M116" i="1"/>
  <c r="AO116" i="1" s="1"/>
  <c r="L116" i="1"/>
  <c r="AN116" i="1" s="1"/>
  <c r="K116" i="1"/>
  <c r="AM116" i="1" s="1"/>
  <c r="AQ115" i="1"/>
  <c r="AJ115" i="1"/>
  <c r="AL115" i="1" s="1"/>
  <c r="AI115" i="1"/>
  <c r="AH115" i="1"/>
  <c r="X115" i="1"/>
  <c r="P115" i="1"/>
  <c r="L115" i="1"/>
  <c r="AN115" i="1" s="1"/>
  <c r="K115" i="1"/>
  <c r="AM115" i="1" s="1"/>
  <c r="AQ114" i="1"/>
  <c r="AJ114" i="1"/>
  <c r="AL114" i="1" s="1"/>
  <c r="AI114" i="1"/>
  <c r="AH114" i="1"/>
  <c r="X114" i="1"/>
  <c r="P114" i="1"/>
  <c r="L114" i="1"/>
  <c r="AN114" i="1" s="1"/>
  <c r="K114" i="1"/>
  <c r="AM114" i="1" s="1"/>
  <c r="AQ113" i="1"/>
  <c r="AU113" i="1" s="1"/>
  <c r="AJ113" i="1"/>
  <c r="AL113" i="1" s="1"/>
  <c r="AI113" i="1"/>
  <c r="AH113" i="1"/>
  <c r="X113" i="1"/>
  <c r="P113" i="1"/>
  <c r="L113" i="1"/>
  <c r="AN113" i="1" s="1"/>
  <c r="K113" i="1"/>
  <c r="AQ112" i="1"/>
  <c r="AJ112" i="1"/>
  <c r="AL112" i="1" s="1"/>
  <c r="AI112" i="1"/>
  <c r="AH112" i="1"/>
  <c r="X112" i="1"/>
  <c r="P112" i="1"/>
  <c r="L112" i="1"/>
  <c r="AN112" i="1" s="1"/>
  <c r="K112" i="1"/>
  <c r="AM112" i="1" s="1"/>
  <c r="AQ111" i="1"/>
  <c r="AJ111" i="1"/>
  <c r="AL111" i="1" s="1"/>
  <c r="AI111" i="1"/>
  <c r="AH111" i="1"/>
  <c r="X111" i="1"/>
  <c r="P111" i="1"/>
  <c r="L111" i="1"/>
  <c r="AN111" i="1" s="1"/>
  <c r="K111" i="1"/>
  <c r="AM111" i="1" s="1"/>
  <c r="AQ110" i="1"/>
  <c r="AR110" i="1" s="1"/>
  <c r="AJ110" i="1"/>
  <c r="AL110" i="1" s="1"/>
  <c r="AI110" i="1"/>
  <c r="AH110" i="1"/>
  <c r="X110" i="1"/>
  <c r="P110" i="1"/>
  <c r="L110" i="1"/>
  <c r="AN110" i="1" s="1"/>
  <c r="K110" i="1"/>
  <c r="AM110" i="1" s="1"/>
  <c r="AQ109" i="1"/>
  <c r="AU109" i="1" s="1"/>
  <c r="AP109" i="1"/>
  <c r="AO109" i="1"/>
  <c r="AM109" i="1"/>
  <c r="AK109" i="1"/>
  <c r="AJ109" i="1"/>
  <c r="AL109" i="1" s="1"/>
  <c r="AI109" i="1"/>
  <c r="AH109" i="1"/>
  <c r="X109" i="1"/>
  <c r="L109" i="1"/>
  <c r="AN109" i="1" s="1"/>
  <c r="AQ108" i="1"/>
  <c r="AU108" i="1" s="1"/>
  <c r="AP108" i="1"/>
  <c r="AO108" i="1"/>
  <c r="AN108" i="1"/>
  <c r="AM108" i="1"/>
  <c r="AK108" i="1"/>
  <c r="AJ108" i="1"/>
  <c r="AL108" i="1" s="1"/>
  <c r="AI108" i="1"/>
  <c r="AH108" i="1"/>
  <c r="X108" i="1"/>
  <c r="P108" i="1"/>
  <c r="AQ107" i="1"/>
  <c r="AJ107" i="1"/>
  <c r="AL107" i="1" s="1"/>
  <c r="AI107" i="1"/>
  <c r="AH107" i="1"/>
  <c r="X107" i="1"/>
  <c r="P107" i="1"/>
  <c r="L107" i="1"/>
  <c r="AN107" i="1" s="1"/>
  <c r="K107" i="1"/>
  <c r="AM107" i="1" s="1"/>
  <c r="AQ106" i="1"/>
  <c r="AJ106" i="1"/>
  <c r="AL106" i="1" s="1"/>
  <c r="AI106" i="1"/>
  <c r="AH106" i="1"/>
  <c r="X106" i="1"/>
  <c r="P106" i="1"/>
  <c r="L106" i="1"/>
  <c r="AN106" i="1" s="1"/>
  <c r="K106" i="1"/>
  <c r="AM106" i="1" s="1"/>
  <c r="AQ105" i="1"/>
  <c r="AU105" i="1" s="1"/>
  <c r="AP105" i="1"/>
  <c r="AM105" i="1"/>
  <c r="AJ105" i="1"/>
  <c r="AL105" i="1" s="1"/>
  <c r="AI105" i="1"/>
  <c r="AH105" i="1"/>
  <c r="X105" i="1"/>
  <c r="M105" i="1"/>
  <c r="AO105" i="1" s="1"/>
  <c r="L105" i="1"/>
  <c r="AN105" i="1" s="1"/>
  <c r="AQ104" i="1"/>
  <c r="AU104" i="1" s="1"/>
  <c r="AP104" i="1"/>
  <c r="AO104" i="1"/>
  <c r="AM104" i="1"/>
  <c r="AK104" i="1"/>
  <c r="AJ104" i="1"/>
  <c r="AL104" i="1" s="1"/>
  <c r="AI104" i="1"/>
  <c r="AH104" i="1"/>
  <c r="X104" i="1"/>
  <c r="L104" i="1"/>
  <c r="AN104" i="1" s="1"/>
  <c r="AQ103" i="1"/>
  <c r="AJ103" i="1"/>
  <c r="AL103" i="1" s="1"/>
  <c r="AI103" i="1"/>
  <c r="AH103" i="1"/>
  <c r="X103" i="1"/>
  <c r="P103" i="1"/>
  <c r="L103" i="1"/>
  <c r="AN103" i="1" s="1"/>
  <c r="K103" i="1"/>
  <c r="AM103" i="1" s="1"/>
  <c r="AQ102" i="1"/>
  <c r="AJ102" i="1"/>
  <c r="AL102" i="1" s="1"/>
  <c r="AI102" i="1"/>
  <c r="AH102" i="1"/>
  <c r="X102" i="1"/>
  <c r="P102" i="1"/>
  <c r="L102" i="1"/>
  <c r="AN102" i="1" s="1"/>
  <c r="K102" i="1"/>
  <c r="AM102" i="1" s="1"/>
  <c r="AQ101" i="1"/>
  <c r="AJ101" i="1"/>
  <c r="AL101" i="1" s="1"/>
  <c r="AI101" i="1"/>
  <c r="AH101" i="1"/>
  <c r="X101" i="1"/>
  <c r="P101" i="1"/>
  <c r="L101" i="1"/>
  <c r="AN101" i="1" s="1"/>
  <c r="K101" i="1"/>
  <c r="AM101" i="1" s="1"/>
  <c r="AQ100" i="1"/>
  <c r="AJ100" i="1"/>
  <c r="AL100" i="1" s="1"/>
  <c r="AI100" i="1"/>
  <c r="AH100" i="1"/>
  <c r="P100" i="1"/>
  <c r="L100" i="1"/>
  <c r="AN100" i="1" s="1"/>
  <c r="K100" i="1"/>
  <c r="AP100" i="1" s="1"/>
  <c r="AQ99" i="1"/>
  <c r="AJ99" i="1"/>
  <c r="AL99" i="1" s="1"/>
  <c r="AI99" i="1"/>
  <c r="AH99" i="1"/>
  <c r="X99" i="1"/>
  <c r="P99" i="1"/>
  <c r="L99" i="1"/>
  <c r="AN99" i="1" s="1"/>
  <c r="K99" i="1"/>
  <c r="AM99" i="1" s="1"/>
  <c r="AQ98" i="1"/>
  <c r="AJ98" i="1"/>
  <c r="AL98" i="1" s="1"/>
  <c r="AI98" i="1"/>
  <c r="AH98" i="1"/>
  <c r="X98" i="1"/>
  <c r="P98" i="1"/>
  <c r="L98" i="1"/>
  <c r="AN98" i="1" s="1"/>
  <c r="K98" i="1"/>
  <c r="AM98" i="1" s="1"/>
  <c r="AQ97" i="1"/>
  <c r="AJ97" i="1"/>
  <c r="AL97" i="1" s="1"/>
  <c r="AI97" i="1"/>
  <c r="AH97" i="1"/>
  <c r="X97" i="1"/>
  <c r="P97" i="1"/>
  <c r="L97" i="1"/>
  <c r="AN97" i="1" s="1"/>
  <c r="K97" i="1"/>
  <c r="AM97" i="1" s="1"/>
  <c r="AQ96" i="1"/>
  <c r="AR96" i="1" s="1"/>
  <c r="AJ96" i="1"/>
  <c r="AL96" i="1" s="1"/>
  <c r="AI96" i="1"/>
  <c r="AH96" i="1"/>
  <c r="X96" i="1"/>
  <c r="P96" i="1"/>
  <c r="L96" i="1"/>
  <c r="AN96" i="1" s="1"/>
  <c r="K96" i="1"/>
  <c r="AM96" i="1" s="1"/>
  <c r="AQ95" i="1"/>
  <c r="AJ95" i="1"/>
  <c r="AL95" i="1" s="1"/>
  <c r="AI95" i="1"/>
  <c r="AH95" i="1"/>
  <c r="X95" i="1"/>
  <c r="P95" i="1"/>
  <c r="L95" i="1"/>
  <c r="AN95" i="1" s="1"/>
  <c r="K95" i="1"/>
  <c r="AM95" i="1" s="1"/>
  <c r="AQ94" i="1"/>
  <c r="AR94" i="1" s="1"/>
  <c r="AJ94" i="1"/>
  <c r="AL94" i="1" s="1"/>
  <c r="AI94" i="1"/>
  <c r="AH94" i="1"/>
  <c r="X94" i="1"/>
  <c r="P94" i="1"/>
  <c r="L94" i="1"/>
  <c r="AN94" i="1" s="1"/>
  <c r="K94" i="1"/>
  <c r="AM94" i="1" s="1"/>
  <c r="AQ93" i="1"/>
  <c r="AU93" i="1" s="1"/>
  <c r="AJ93" i="1"/>
  <c r="AL93" i="1" s="1"/>
  <c r="AI93" i="1"/>
  <c r="AH93" i="1"/>
  <c r="X93" i="1"/>
  <c r="P93" i="1"/>
  <c r="L93" i="1"/>
  <c r="AN93" i="1" s="1"/>
  <c r="K93" i="1"/>
  <c r="AM93" i="1" s="1"/>
  <c r="AQ92" i="1"/>
  <c r="AR92" i="1" s="1"/>
  <c r="AJ92" i="1"/>
  <c r="AL92" i="1" s="1"/>
  <c r="AI92" i="1"/>
  <c r="AH92" i="1"/>
  <c r="X92" i="1"/>
  <c r="P92" i="1"/>
  <c r="L92" i="1"/>
  <c r="AN92" i="1" s="1"/>
  <c r="K92" i="1"/>
  <c r="AM92" i="1" s="1"/>
  <c r="AQ91" i="1"/>
  <c r="AJ91" i="1"/>
  <c r="AL91" i="1" s="1"/>
  <c r="AI91" i="1"/>
  <c r="AH91" i="1"/>
  <c r="X91" i="1"/>
  <c r="P91" i="1"/>
  <c r="L91" i="1"/>
  <c r="AN91" i="1" s="1"/>
  <c r="K91" i="1"/>
  <c r="AM91" i="1" s="1"/>
  <c r="AQ90" i="1"/>
  <c r="AR90" i="1" s="1"/>
  <c r="AJ90" i="1"/>
  <c r="AL90" i="1" s="1"/>
  <c r="AI90" i="1"/>
  <c r="AH90" i="1"/>
  <c r="X90" i="1"/>
  <c r="P90" i="1"/>
  <c r="L90" i="1"/>
  <c r="AN90" i="1" s="1"/>
  <c r="K90" i="1"/>
  <c r="AM90" i="1" s="1"/>
  <c r="AQ89" i="1"/>
  <c r="AJ89" i="1"/>
  <c r="AL89" i="1" s="1"/>
  <c r="AI89" i="1"/>
  <c r="AH89" i="1"/>
  <c r="X89" i="1"/>
  <c r="P89" i="1"/>
  <c r="L89" i="1"/>
  <c r="AN89" i="1" s="1"/>
  <c r="K89" i="1"/>
  <c r="AM89" i="1" s="1"/>
  <c r="AQ88" i="1"/>
  <c r="AU88" i="1" s="1"/>
  <c r="AP88" i="1"/>
  <c r="AO88" i="1"/>
  <c r="AM88" i="1"/>
  <c r="AK88" i="1"/>
  <c r="AJ88" i="1"/>
  <c r="AL88" i="1" s="1"/>
  <c r="AI88" i="1"/>
  <c r="AH88" i="1"/>
  <c r="X88" i="1"/>
  <c r="L88" i="1"/>
  <c r="AN88" i="1" s="1"/>
  <c r="AQ87" i="1"/>
  <c r="AU87" i="1" s="1"/>
  <c r="AP87" i="1"/>
  <c r="AO87" i="1"/>
  <c r="AM87" i="1"/>
  <c r="AK87" i="1"/>
  <c r="AJ87" i="1"/>
  <c r="AL87" i="1" s="1"/>
  <c r="AI87" i="1"/>
  <c r="AH87" i="1"/>
  <c r="X87" i="1"/>
  <c r="L87" i="1"/>
  <c r="AN87" i="1" s="1"/>
  <c r="AQ86" i="1"/>
  <c r="AR86" i="1" s="1"/>
  <c r="AJ86" i="1"/>
  <c r="AL86" i="1" s="1"/>
  <c r="AI86" i="1"/>
  <c r="AH86" i="1"/>
  <c r="X86" i="1"/>
  <c r="P86" i="1"/>
  <c r="L86" i="1"/>
  <c r="AN86" i="1" s="1"/>
  <c r="K86" i="1"/>
  <c r="AM86" i="1" s="1"/>
  <c r="AQ85" i="1"/>
  <c r="AJ85" i="1"/>
  <c r="AL85" i="1" s="1"/>
  <c r="AI85" i="1"/>
  <c r="AH85" i="1"/>
  <c r="X85" i="1"/>
  <c r="P85" i="1"/>
  <c r="M85" i="1"/>
  <c r="AO85" i="1" s="1"/>
  <c r="L85" i="1"/>
  <c r="AN85" i="1" s="1"/>
  <c r="K85" i="1"/>
  <c r="AM85" i="1" s="1"/>
  <c r="AQ84" i="1"/>
  <c r="AJ84" i="1"/>
  <c r="AL84" i="1" s="1"/>
  <c r="AI84" i="1"/>
  <c r="AH84" i="1"/>
  <c r="X84" i="1"/>
  <c r="P84" i="1"/>
  <c r="L84" i="1"/>
  <c r="AN84" i="1" s="1"/>
  <c r="K84" i="1"/>
  <c r="AM84" i="1" s="1"/>
  <c r="AQ83" i="1"/>
  <c r="AJ83" i="1"/>
  <c r="AL83" i="1" s="1"/>
  <c r="AI83" i="1"/>
  <c r="AH83" i="1"/>
  <c r="X83" i="1"/>
  <c r="P83" i="1"/>
  <c r="L83" i="1"/>
  <c r="AN83" i="1" s="1"/>
  <c r="K83" i="1"/>
  <c r="AM83" i="1" s="1"/>
  <c r="AQ82" i="1"/>
  <c r="AJ82" i="1"/>
  <c r="AL82" i="1" s="1"/>
  <c r="AI82" i="1"/>
  <c r="AH82" i="1"/>
  <c r="X82" i="1"/>
  <c r="P82" i="1"/>
  <c r="L82" i="1"/>
  <c r="AN82" i="1" s="1"/>
  <c r="K82" i="1"/>
  <c r="AM82" i="1" s="1"/>
  <c r="AQ81" i="1"/>
  <c r="AJ81" i="1"/>
  <c r="AL81" i="1" s="1"/>
  <c r="AI81" i="1"/>
  <c r="AH81" i="1"/>
  <c r="X81" i="1"/>
  <c r="P81" i="1"/>
  <c r="L81" i="1"/>
  <c r="AN81" i="1" s="1"/>
  <c r="K81" i="1"/>
  <c r="AM81" i="1" s="1"/>
  <c r="AQ80" i="1"/>
  <c r="AJ80" i="1"/>
  <c r="AL80" i="1" s="1"/>
  <c r="AI80" i="1"/>
  <c r="AH80" i="1"/>
  <c r="X80" i="1"/>
  <c r="P80" i="1"/>
  <c r="L80" i="1"/>
  <c r="AN80" i="1" s="1"/>
  <c r="K80" i="1"/>
  <c r="AM80" i="1" s="1"/>
  <c r="AQ79" i="1"/>
  <c r="AJ79" i="1"/>
  <c r="AL79" i="1" s="1"/>
  <c r="AI79" i="1"/>
  <c r="AH79" i="1"/>
  <c r="X79" i="1"/>
  <c r="P79" i="1"/>
  <c r="L79" i="1"/>
  <c r="AN79" i="1" s="1"/>
  <c r="K79" i="1"/>
  <c r="AM79" i="1" s="1"/>
  <c r="AQ78" i="1"/>
  <c r="AU78" i="1" s="1"/>
  <c r="AJ78" i="1"/>
  <c r="AL78" i="1" s="1"/>
  <c r="AI78" i="1"/>
  <c r="AH78" i="1"/>
  <c r="X78" i="1"/>
  <c r="P78" i="1"/>
  <c r="L78" i="1"/>
  <c r="AN78" i="1" s="1"/>
  <c r="K78" i="1"/>
  <c r="AM78" i="1" s="1"/>
  <c r="AQ77" i="1"/>
  <c r="AU77" i="1" s="1"/>
  <c r="AJ77" i="1"/>
  <c r="AL77" i="1" s="1"/>
  <c r="AI77" i="1"/>
  <c r="AH77" i="1"/>
  <c r="X77" i="1"/>
  <c r="P77" i="1"/>
  <c r="L77" i="1"/>
  <c r="AN77" i="1" s="1"/>
  <c r="K77" i="1"/>
  <c r="AM77" i="1" s="1"/>
  <c r="AQ76" i="1"/>
  <c r="AP76" i="1"/>
  <c r="AJ76" i="1"/>
  <c r="AL76" i="1" s="1"/>
  <c r="AI76" i="1"/>
  <c r="AH76" i="1"/>
  <c r="X76" i="1"/>
  <c r="P76" i="1"/>
  <c r="L76" i="1"/>
  <c r="AN76" i="1" s="1"/>
  <c r="K76" i="1"/>
  <c r="AM76" i="1" s="1"/>
  <c r="AQ75" i="1"/>
  <c r="AJ75" i="1"/>
  <c r="AL75" i="1" s="1"/>
  <c r="AI75" i="1"/>
  <c r="AH75" i="1"/>
  <c r="X75" i="1"/>
  <c r="P75" i="1"/>
  <c r="M75" i="1"/>
  <c r="AO75" i="1" s="1"/>
  <c r="L75" i="1"/>
  <c r="AN75" i="1" s="1"/>
  <c r="K75" i="1"/>
  <c r="AM75" i="1" s="1"/>
  <c r="AQ74" i="1"/>
  <c r="AJ74" i="1"/>
  <c r="AL74" i="1" s="1"/>
  <c r="AI74" i="1"/>
  <c r="AH74" i="1"/>
  <c r="X74" i="1"/>
  <c r="P74" i="1"/>
  <c r="L74" i="1"/>
  <c r="AN74" i="1" s="1"/>
  <c r="K74" i="1"/>
  <c r="AM74" i="1" s="1"/>
  <c r="AQ73" i="1"/>
  <c r="AJ73" i="1"/>
  <c r="AL73" i="1" s="1"/>
  <c r="AI73" i="1"/>
  <c r="AH73" i="1"/>
  <c r="X73" i="1"/>
  <c r="P73" i="1"/>
  <c r="L73" i="1"/>
  <c r="AN73" i="1" s="1"/>
  <c r="K73" i="1"/>
  <c r="AM73" i="1" s="1"/>
  <c r="AQ72" i="1"/>
  <c r="AJ72" i="1"/>
  <c r="AL72" i="1" s="1"/>
  <c r="AI72" i="1"/>
  <c r="AH72" i="1"/>
  <c r="X72" i="1"/>
  <c r="P72" i="1"/>
  <c r="L72" i="1"/>
  <c r="AN72" i="1" s="1"/>
  <c r="K72" i="1"/>
  <c r="AM72" i="1" s="1"/>
  <c r="AQ71" i="1"/>
  <c r="AJ71" i="1"/>
  <c r="AL71" i="1" s="1"/>
  <c r="AI71" i="1"/>
  <c r="AH71" i="1"/>
  <c r="X71" i="1"/>
  <c r="P71" i="1"/>
  <c r="L71" i="1"/>
  <c r="AN71" i="1" s="1"/>
  <c r="K71" i="1"/>
  <c r="AM71" i="1" s="1"/>
  <c r="AQ70" i="1"/>
  <c r="AJ70" i="1"/>
  <c r="AL70" i="1" s="1"/>
  <c r="AI70" i="1"/>
  <c r="AH70" i="1"/>
  <c r="X70" i="1"/>
  <c r="L70" i="1"/>
  <c r="AN70" i="1" s="1"/>
  <c r="K70" i="1"/>
  <c r="AQ69" i="1"/>
  <c r="AJ69" i="1"/>
  <c r="AL69" i="1" s="1"/>
  <c r="AI69" i="1"/>
  <c r="AH69" i="1"/>
  <c r="X69" i="1"/>
  <c r="P69" i="1"/>
  <c r="L69" i="1"/>
  <c r="AN69" i="1" s="1"/>
  <c r="K69" i="1"/>
  <c r="AM69" i="1" s="1"/>
  <c r="AQ68" i="1"/>
  <c r="AU68" i="1" s="1"/>
  <c r="AJ68" i="1"/>
  <c r="AL68" i="1" s="1"/>
  <c r="AI68" i="1"/>
  <c r="AH68" i="1"/>
  <c r="X68" i="1"/>
  <c r="P68" i="1"/>
  <c r="L68" i="1"/>
  <c r="AN68" i="1" s="1"/>
  <c r="K68" i="1"/>
  <c r="AM68" i="1" s="1"/>
  <c r="AQ67" i="1"/>
  <c r="AU67" i="1" s="1"/>
  <c r="AJ67" i="1"/>
  <c r="AL67" i="1" s="1"/>
  <c r="AI67" i="1"/>
  <c r="AH67" i="1"/>
  <c r="X67" i="1"/>
  <c r="P67" i="1"/>
  <c r="L67" i="1"/>
  <c r="AN67" i="1" s="1"/>
  <c r="K67" i="1"/>
  <c r="AM67" i="1" s="1"/>
  <c r="AQ66" i="1"/>
  <c r="AU66" i="1" s="1"/>
  <c r="AJ66" i="1"/>
  <c r="AL66" i="1" s="1"/>
  <c r="AI66" i="1"/>
  <c r="AH66" i="1"/>
  <c r="X66" i="1"/>
  <c r="P66" i="1"/>
  <c r="L66" i="1"/>
  <c r="AN66" i="1" s="1"/>
  <c r="K66" i="1"/>
  <c r="AM66" i="1" s="1"/>
  <c r="AQ65" i="1"/>
  <c r="AU65" i="1" s="1"/>
  <c r="AJ65" i="1"/>
  <c r="AL65" i="1" s="1"/>
  <c r="AI65" i="1"/>
  <c r="AH65" i="1"/>
  <c r="X65" i="1"/>
  <c r="P65" i="1"/>
  <c r="L65" i="1"/>
  <c r="AN65" i="1" s="1"/>
  <c r="K65" i="1"/>
  <c r="AM65" i="1" s="1"/>
  <c r="AQ64" i="1"/>
  <c r="AU64" i="1" s="1"/>
  <c r="AJ64" i="1"/>
  <c r="AL64" i="1" s="1"/>
  <c r="AI64" i="1"/>
  <c r="AH64" i="1"/>
  <c r="X64" i="1"/>
  <c r="P64" i="1"/>
  <c r="L64" i="1"/>
  <c r="AN64" i="1" s="1"/>
  <c r="K64" i="1"/>
  <c r="AM64" i="1" s="1"/>
  <c r="AQ63" i="1"/>
  <c r="AU63" i="1" s="1"/>
  <c r="AJ63" i="1"/>
  <c r="AL63" i="1" s="1"/>
  <c r="AI63" i="1"/>
  <c r="AH63" i="1"/>
  <c r="X63" i="1"/>
  <c r="P63" i="1"/>
  <c r="L63" i="1"/>
  <c r="AN63" i="1" s="1"/>
  <c r="K63" i="1"/>
  <c r="AM63" i="1" s="1"/>
  <c r="AQ62" i="1"/>
  <c r="AU62" i="1" s="1"/>
  <c r="AJ62" i="1"/>
  <c r="AL62" i="1" s="1"/>
  <c r="AI62" i="1"/>
  <c r="AH62" i="1"/>
  <c r="X62" i="1"/>
  <c r="P62" i="1"/>
  <c r="L62" i="1"/>
  <c r="AN62" i="1" s="1"/>
  <c r="K62" i="1"/>
  <c r="AM62" i="1" s="1"/>
  <c r="AQ61" i="1"/>
  <c r="AU61" i="1" s="1"/>
  <c r="AJ61" i="1"/>
  <c r="AL61" i="1" s="1"/>
  <c r="AI61" i="1"/>
  <c r="AH61" i="1"/>
  <c r="X61" i="1"/>
  <c r="P61" i="1"/>
  <c r="L61" i="1"/>
  <c r="AN61" i="1" s="1"/>
  <c r="K61" i="1"/>
  <c r="AM61" i="1" s="1"/>
  <c r="AQ60" i="1"/>
  <c r="AU60" i="1" s="1"/>
  <c r="AJ60" i="1"/>
  <c r="AL60" i="1" s="1"/>
  <c r="AI60" i="1"/>
  <c r="AH60" i="1"/>
  <c r="X60" i="1"/>
  <c r="P60" i="1"/>
  <c r="L60" i="1"/>
  <c r="AN60" i="1" s="1"/>
  <c r="K60" i="1"/>
  <c r="AM60" i="1" s="1"/>
  <c r="AQ59" i="1"/>
  <c r="AU59" i="1" s="1"/>
  <c r="AJ59" i="1"/>
  <c r="AL59" i="1" s="1"/>
  <c r="AI59" i="1"/>
  <c r="AH59" i="1"/>
  <c r="X59" i="1"/>
  <c r="P59" i="1"/>
  <c r="L59" i="1"/>
  <c r="AN59" i="1" s="1"/>
  <c r="K59" i="1"/>
  <c r="AM59" i="1" s="1"/>
  <c r="AQ58" i="1"/>
  <c r="AU58" i="1" s="1"/>
  <c r="AJ58" i="1"/>
  <c r="AL58" i="1" s="1"/>
  <c r="AI58" i="1"/>
  <c r="AH58" i="1"/>
  <c r="X58" i="1"/>
  <c r="P58" i="1"/>
  <c r="L58" i="1"/>
  <c r="AN58" i="1" s="1"/>
  <c r="K58" i="1"/>
  <c r="AM58" i="1" s="1"/>
  <c r="AQ57" i="1"/>
  <c r="AJ57" i="1"/>
  <c r="AL57" i="1" s="1"/>
  <c r="AI57" i="1"/>
  <c r="AH57" i="1"/>
  <c r="X57" i="1"/>
  <c r="P57" i="1"/>
  <c r="L57" i="1"/>
  <c r="AN57" i="1" s="1"/>
  <c r="K57" i="1"/>
  <c r="AM57" i="1" s="1"/>
  <c r="AQ56" i="1"/>
  <c r="AJ56" i="1"/>
  <c r="AL56" i="1" s="1"/>
  <c r="AI56" i="1"/>
  <c r="AH56" i="1"/>
  <c r="X56" i="1"/>
  <c r="P56" i="1"/>
  <c r="L56" i="1"/>
  <c r="AN56" i="1" s="1"/>
  <c r="K56" i="1"/>
  <c r="AM56" i="1" s="1"/>
  <c r="AQ55" i="1"/>
  <c r="AJ55" i="1"/>
  <c r="AL55" i="1" s="1"/>
  <c r="AI55" i="1"/>
  <c r="AH55" i="1"/>
  <c r="X55" i="1"/>
  <c r="P55" i="1"/>
  <c r="L55" i="1"/>
  <c r="AN55" i="1" s="1"/>
  <c r="K55" i="1"/>
  <c r="AM55" i="1" s="1"/>
  <c r="AQ54" i="1"/>
  <c r="AJ54" i="1"/>
  <c r="AL54" i="1" s="1"/>
  <c r="AI54" i="1"/>
  <c r="AH54" i="1"/>
  <c r="X54" i="1"/>
  <c r="P54" i="1"/>
  <c r="L54" i="1"/>
  <c r="AN54" i="1" s="1"/>
  <c r="K54" i="1"/>
  <c r="AM54" i="1" s="1"/>
  <c r="AQ53" i="1"/>
  <c r="AJ53" i="1"/>
  <c r="AL53" i="1" s="1"/>
  <c r="AI53" i="1"/>
  <c r="AH53" i="1"/>
  <c r="X53" i="1"/>
  <c r="P53" i="1"/>
  <c r="L53" i="1"/>
  <c r="AN53" i="1" s="1"/>
  <c r="K53" i="1"/>
  <c r="AM53" i="1" s="1"/>
  <c r="AQ52" i="1"/>
  <c r="AJ52" i="1"/>
  <c r="AL52" i="1" s="1"/>
  <c r="AI52" i="1"/>
  <c r="AH52" i="1"/>
  <c r="X52" i="1"/>
  <c r="P52" i="1"/>
  <c r="L52" i="1"/>
  <c r="AN52" i="1" s="1"/>
  <c r="K52" i="1"/>
  <c r="AM52" i="1" s="1"/>
  <c r="AQ51" i="1"/>
  <c r="AR51" i="1" s="1"/>
  <c r="AJ51" i="1"/>
  <c r="AL51" i="1" s="1"/>
  <c r="AI51" i="1"/>
  <c r="AH51" i="1"/>
  <c r="X51" i="1"/>
  <c r="P51" i="1"/>
  <c r="L51" i="1"/>
  <c r="AN51" i="1" s="1"/>
  <c r="K51" i="1"/>
  <c r="AM51" i="1" s="1"/>
  <c r="AQ50" i="1"/>
  <c r="AJ50" i="1"/>
  <c r="AL50" i="1" s="1"/>
  <c r="AI50" i="1"/>
  <c r="AH50" i="1"/>
  <c r="X50" i="1"/>
  <c r="P50" i="1"/>
  <c r="L50" i="1"/>
  <c r="AN50" i="1" s="1"/>
  <c r="K50" i="1"/>
  <c r="AM50" i="1" s="1"/>
  <c r="AQ49" i="1"/>
  <c r="AR49" i="1" s="1"/>
  <c r="AJ49" i="1"/>
  <c r="AL49" i="1" s="1"/>
  <c r="AI49" i="1"/>
  <c r="AH49" i="1"/>
  <c r="X49" i="1"/>
  <c r="P49" i="1"/>
  <c r="L49" i="1"/>
  <c r="AN49" i="1" s="1"/>
  <c r="K49" i="1"/>
  <c r="AM49" i="1" s="1"/>
  <c r="AQ48" i="1"/>
  <c r="AJ48" i="1"/>
  <c r="AL48" i="1" s="1"/>
  <c r="AI48" i="1"/>
  <c r="AH48" i="1"/>
  <c r="X48" i="1"/>
  <c r="P48" i="1"/>
  <c r="M48" i="1"/>
  <c r="AO48" i="1" s="1"/>
  <c r="L48" i="1"/>
  <c r="AN48" i="1" s="1"/>
  <c r="K48" i="1"/>
  <c r="AM48" i="1" s="1"/>
  <c r="AQ47" i="1"/>
  <c r="AJ47" i="1"/>
  <c r="AL47" i="1" s="1"/>
  <c r="AI47" i="1"/>
  <c r="AH47" i="1"/>
  <c r="X47" i="1"/>
  <c r="P47" i="1"/>
  <c r="L47" i="1"/>
  <c r="AN47" i="1" s="1"/>
  <c r="K47" i="1"/>
  <c r="AM47" i="1" s="1"/>
  <c r="AQ46" i="1"/>
  <c r="AJ46" i="1"/>
  <c r="AL46" i="1" s="1"/>
  <c r="AI46" i="1"/>
  <c r="AH46" i="1"/>
  <c r="X46" i="1"/>
  <c r="P46" i="1"/>
  <c r="L46" i="1"/>
  <c r="AN46" i="1" s="1"/>
  <c r="K46" i="1"/>
  <c r="AM46" i="1" s="1"/>
  <c r="AQ45" i="1"/>
  <c r="AJ45" i="1"/>
  <c r="AL45" i="1" s="1"/>
  <c r="AI45" i="1"/>
  <c r="AH45" i="1"/>
  <c r="X45" i="1"/>
  <c r="P45" i="1"/>
  <c r="L45" i="1"/>
  <c r="AN45" i="1" s="1"/>
  <c r="K45" i="1"/>
  <c r="AM45" i="1" s="1"/>
  <c r="AQ44" i="1"/>
  <c r="AJ44" i="1"/>
  <c r="AL44" i="1" s="1"/>
  <c r="AI44" i="1"/>
  <c r="AH44" i="1"/>
  <c r="X44" i="1"/>
  <c r="P44" i="1"/>
  <c r="L44" i="1"/>
  <c r="AN44" i="1" s="1"/>
  <c r="K44" i="1"/>
  <c r="AM44" i="1" s="1"/>
  <c r="AQ43" i="1"/>
  <c r="AU43" i="1" s="1"/>
  <c r="AJ43" i="1"/>
  <c r="AL43" i="1" s="1"/>
  <c r="AI43" i="1"/>
  <c r="AH43" i="1"/>
  <c r="X43" i="1"/>
  <c r="P43" i="1"/>
  <c r="L43" i="1"/>
  <c r="AN43" i="1" s="1"/>
  <c r="K43" i="1"/>
  <c r="AM43" i="1" s="1"/>
  <c r="AQ42" i="1"/>
  <c r="AU42" i="1" s="1"/>
  <c r="AJ42" i="1"/>
  <c r="AL42" i="1" s="1"/>
  <c r="AI42" i="1"/>
  <c r="AH42" i="1"/>
  <c r="X42" i="1"/>
  <c r="P42" i="1"/>
  <c r="L42" i="1"/>
  <c r="AN42" i="1" s="1"/>
  <c r="K42" i="1"/>
  <c r="AM42" i="1" s="1"/>
  <c r="AQ41" i="1"/>
  <c r="AU41" i="1" s="1"/>
  <c r="AJ41" i="1"/>
  <c r="AL41" i="1" s="1"/>
  <c r="AI41" i="1"/>
  <c r="AH41" i="1"/>
  <c r="X41" i="1"/>
  <c r="P41" i="1"/>
  <c r="L41" i="1"/>
  <c r="AN41" i="1" s="1"/>
  <c r="K41" i="1"/>
  <c r="AM41" i="1" s="1"/>
  <c r="AQ40" i="1"/>
  <c r="AU40" i="1" s="1"/>
  <c r="AJ40" i="1"/>
  <c r="AL40" i="1" s="1"/>
  <c r="AI40" i="1"/>
  <c r="AH40" i="1"/>
  <c r="X40" i="1"/>
  <c r="P40" i="1"/>
  <c r="L40" i="1"/>
  <c r="AN40" i="1" s="1"/>
  <c r="K40" i="1"/>
  <c r="AM40" i="1" s="1"/>
  <c r="AQ39" i="1"/>
  <c r="AU39" i="1" s="1"/>
  <c r="AJ39" i="1"/>
  <c r="AL39" i="1" s="1"/>
  <c r="AI39" i="1"/>
  <c r="AH39" i="1"/>
  <c r="X39" i="1"/>
  <c r="P39" i="1"/>
  <c r="L39" i="1"/>
  <c r="AN39" i="1" s="1"/>
  <c r="K39" i="1"/>
  <c r="AM39" i="1" s="1"/>
  <c r="AQ38" i="1"/>
  <c r="AU38" i="1" s="1"/>
  <c r="AJ38" i="1"/>
  <c r="AL38" i="1" s="1"/>
  <c r="AI38" i="1"/>
  <c r="AH38" i="1"/>
  <c r="X38" i="1"/>
  <c r="P38" i="1"/>
  <c r="L38" i="1"/>
  <c r="AN38" i="1" s="1"/>
  <c r="K38" i="1"/>
  <c r="AM38" i="1" s="1"/>
  <c r="AQ37" i="1"/>
  <c r="AU37" i="1" s="1"/>
  <c r="AJ37" i="1"/>
  <c r="AL37" i="1" s="1"/>
  <c r="AI37" i="1"/>
  <c r="AH37" i="1"/>
  <c r="X37" i="1"/>
  <c r="P37" i="1"/>
  <c r="L37" i="1"/>
  <c r="AN37" i="1" s="1"/>
  <c r="K37" i="1"/>
  <c r="AM37" i="1" s="1"/>
  <c r="AQ36" i="1"/>
  <c r="AU36" i="1" s="1"/>
  <c r="AJ36" i="1"/>
  <c r="AL36" i="1" s="1"/>
  <c r="AI36" i="1"/>
  <c r="AH36" i="1"/>
  <c r="X36" i="1"/>
  <c r="P36" i="1"/>
  <c r="L36" i="1"/>
  <c r="AN36" i="1" s="1"/>
  <c r="K36" i="1"/>
  <c r="AM36" i="1" s="1"/>
  <c r="AQ35" i="1"/>
  <c r="AU35" i="1" s="1"/>
  <c r="AJ35" i="1"/>
  <c r="AL35" i="1" s="1"/>
  <c r="AI35" i="1"/>
  <c r="AH35" i="1"/>
  <c r="X35" i="1"/>
  <c r="P35" i="1"/>
  <c r="L35" i="1"/>
  <c r="AN35" i="1" s="1"/>
  <c r="K35" i="1"/>
  <c r="AM35" i="1" s="1"/>
  <c r="AQ34" i="1"/>
  <c r="AU34" i="1" s="1"/>
  <c r="AJ34" i="1"/>
  <c r="AL34" i="1" s="1"/>
  <c r="AI34" i="1"/>
  <c r="AH34" i="1"/>
  <c r="X34" i="1"/>
  <c r="P34" i="1"/>
  <c r="L34" i="1"/>
  <c r="AN34" i="1" s="1"/>
  <c r="K34" i="1"/>
  <c r="AM34" i="1" s="1"/>
  <c r="AQ33" i="1"/>
  <c r="AJ33" i="1"/>
  <c r="AL33" i="1" s="1"/>
  <c r="AI33" i="1"/>
  <c r="AH33" i="1"/>
  <c r="X33" i="1"/>
  <c r="P33" i="1"/>
  <c r="L33" i="1"/>
  <c r="AN33" i="1" s="1"/>
  <c r="K33" i="1"/>
  <c r="AM33" i="1" s="1"/>
  <c r="AQ32" i="1"/>
  <c r="AJ32" i="1"/>
  <c r="AL32" i="1" s="1"/>
  <c r="AI32" i="1"/>
  <c r="AH32" i="1"/>
  <c r="X32" i="1"/>
  <c r="P32" i="1"/>
  <c r="L32" i="1"/>
  <c r="AN32" i="1" s="1"/>
  <c r="K32" i="1"/>
  <c r="AM32" i="1" s="1"/>
  <c r="AQ31" i="1"/>
  <c r="AJ31" i="1"/>
  <c r="AL31" i="1" s="1"/>
  <c r="AI31" i="1"/>
  <c r="AH31" i="1"/>
  <c r="X31" i="1"/>
  <c r="P31" i="1"/>
  <c r="L31" i="1"/>
  <c r="AN31" i="1" s="1"/>
  <c r="K31" i="1"/>
  <c r="AM31" i="1" s="1"/>
  <c r="AQ30" i="1"/>
  <c r="AJ30" i="1"/>
  <c r="AL30" i="1" s="1"/>
  <c r="AI30" i="1"/>
  <c r="AH30" i="1"/>
  <c r="X30" i="1"/>
  <c r="P30" i="1"/>
  <c r="L30" i="1"/>
  <c r="AN30" i="1" s="1"/>
  <c r="K30" i="1"/>
  <c r="AM30" i="1" s="1"/>
  <c r="AQ29" i="1"/>
  <c r="AJ29" i="1"/>
  <c r="AL29" i="1" s="1"/>
  <c r="AI29" i="1"/>
  <c r="AH29" i="1"/>
  <c r="X29" i="1"/>
  <c r="P29" i="1"/>
  <c r="L29" i="1"/>
  <c r="AN29" i="1" s="1"/>
  <c r="K29" i="1"/>
  <c r="AM29" i="1" s="1"/>
  <c r="AQ28" i="1"/>
  <c r="AJ28" i="1"/>
  <c r="AL28" i="1" s="1"/>
  <c r="AI28" i="1"/>
  <c r="AH28" i="1"/>
  <c r="X28" i="1"/>
  <c r="P28" i="1"/>
  <c r="L28" i="1"/>
  <c r="AN28" i="1" s="1"/>
  <c r="K28" i="1"/>
  <c r="AM28" i="1" s="1"/>
  <c r="AQ27" i="1"/>
  <c r="AR27" i="1" s="1"/>
  <c r="AJ27" i="1"/>
  <c r="AL27" i="1" s="1"/>
  <c r="AI27" i="1"/>
  <c r="AH27" i="1"/>
  <c r="X27" i="1"/>
  <c r="P27" i="1"/>
  <c r="L27" i="1"/>
  <c r="AN27" i="1" s="1"/>
  <c r="K27" i="1"/>
  <c r="AM27" i="1" s="1"/>
  <c r="AQ26" i="1"/>
  <c r="AJ26" i="1"/>
  <c r="AL26" i="1" s="1"/>
  <c r="AI26" i="1"/>
  <c r="AH26" i="1"/>
  <c r="X26" i="1"/>
  <c r="P26" i="1"/>
  <c r="L26" i="1"/>
  <c r="AN26" i="1" s="1"/>
  <c r="K26" i="1"/>
  <c r="AM26" i="1" s="1"/>
  <c r="AQ25" i="1"/>
  <c r="AR25" i="1" s="1"/>
  <c r="AJ25" i="1"/>
  <c r="AL25" i="1" s="1"/>
  <c r="AI25" i="1"/>
  <c r="AH25" i="1"/>
  <c r="X25" i="1"/>
  <c r="P25" i="1"/>
  <c r="L25" i="1"/>
  <c r="AN25" i="1" s="1"/>
  <c r="K25" i="1"/>
  <c r="AM25" i="1" s="1"/>
  <c r="AQ24" i="1"/>
  <c r="AJ24" i="1"/>
  <c r="AL24" i="1" s="1"/>
  <c r="AI24" i="1"/>
  <c r="AH24" i="1"/>
  <c r="X24" i="1"/>
  <c r="P24" i="1"/>
  <c r="M24" i="1"/>
  <c r="AO24" i="1" s="1"/>
  <c r="L24" i="1"/>
  <c r="AN24" i="1" s="1"/>
  <c r="K24" i="1"/>
  <c r="AM24" i="1" s="1"/>
  <c r="AQ23" i="1"/>
  <c r="AJ23" i="1"/>
  <c r="AL23" i="1" s="1"/>
  <c r="AI23" i="1"/>
  <c r="AH23" i="1"/>
  <c r="X23" i="1"/>
  <c r="P23" i="1"/>
  <c r="L23" i="1"/>
  <c r="AN23" i="1" s="1"/>
  <c r="K23" i="1"/>
  <c r="AM23" i="1" s="1"/>
  <c r="AQ22" i="1"/>
  <c r="AJ22" i="1"/>
  <c r="AL22" i="1" s="1"/>
  <c r="AI22" i="1"/>
  <c r="AH22" i="1"/>
  <c r="X22" i="1"/>
  <c r="P22" i="1"/>
  <c r="L22" i="1"/>
  <c r="AN22" i="1" s="1"/>
  <c r="K22" i="1"/>
  <c r="AM22" i="1" s="1"/>
  <c r="AQ21" i="1"/>
  <c r="AJ21" i="1"/>
  <c r="AL21" i="1" s="1"/>
  <c r="AI21" i="1"/>
  <c r="AH21" i="1"/>
  <c r="X21" i="1"/>
  <c r="P21" i="1"/>
  <c r="L21" i="1"/>
  <c r="AN21" i="1" s="1"/>
  <c r="K21" i="1"/>
  <c r="AM21" i="1" s="1"/>
  <c r="AQ20" i="1"/>
  <c r="AJ20" i="1"/>
  <c r="AL20" i="1" s="1"/>
  <c r="AI20" i="1"/>
  <c r="AH20" i="1"/>
  <c r="X20" i="1"/>
  <c r="P20" i="1"/>
  <c r="L20" i="1"/>
  <c r="AN20" i="1" s="1"/>
  <c r="K20" i="1"/>
  <c r="AM20" i="1" s="1"/>
  <c r="AQ19" i="1"/>
  <c r="AJ19" i="1"/>
  <c r="AL19" i="1" s="1"/>
  <c r="AI19" i="1"/>
  <c r="AH19" i="1"/>
  <c r="X19" i="1"/>
  <c r="P19" i="1"/>
  <c r="L19" i="1"/>
  <c r="AN19" i="1" s="1"/>
  <c r="K19" i="1"/>
  <c r="AM19" i="1" s="1"/>
  <c r="AQ18" i="1"/>
  <c r="AJ18" i="1"/>
  <c r="AL18" i="1" s="1"/>
  <c r="AI18" i="1"/>
  <c r="AH18" i="1"/>
  <c r="X18" i="1"/>
  <c r="P18" i="1"/>
  <c r="L18" i="1"/>
  <c r="AN18" i="1" s="1"/>
  <c r="K18" i="1"/>
  <c r="AM18" i="1" s="1"/>
  <c r="AQ17" i="1"/>
  <c r="AJ17" i="1"/>
  <c r="AL17" i="1" s="1"/>
  <c r="AI17" i="1"/>
  <c r="AH17" i="1"/>
  <c r="X17" i="1"/>
  <c r="P17" i="1"/>
  <c r="L17" i="1"/>
  <c r="AN17" i="1" s="1"/>
  <c r="K17" i="1"/>
  <c r="AM17" i="1" s="1"/>
  <c r="AQ16" i="1"/>
  <c r="AJ16" i="1"/>
  <c r="AL16" i="1" s="1"/>
  <c r="AI16" i="1"/>
  <c r="AH16" i="1"/>
  <c r="X16" i="1"/>
  <c r="P16" i="1"/>
  <c r="L16" i="1"/>
  <c r="AN16" i="1" s="1"/>
  <c r="K16" i="1"/>
  <c r="AM16" i="1" s="1"/>
  <c r="AQ15" i="1"/>
  <c r="AJ15" i="1"/>
  <c r="AL15" i="1" s="1"/>
  <c r="AI15" i="1"/>
  <c r="AH15" i="1"/>
  <c r="X15" i="1"/>
  <c r="P15" i="1"/>
  <c r="L15" i="1"/>
  <c r="AN15" i="1" s="1"/>
  <c r="K15" i="1"/>
  <c r="AM15" i="1" s="1"/>
  <c r="AQ14" i="1"/>
  <c r="AJ14" i="1"/>
  <c r="AL14" i="1" s="1"/>
  <c r="AI14" i="1"/>
  <c r="AH14" i="1"/>
  <c r="X14" i="1"/>
  <c r="P14" i="1"/>
  <c r="L14" i="1"/>
  <c r="AN14" i="1" s="1"/>
  <c r="K14" i="1"/>
  <c r="AM14" i="1" s="1"/>
  <c r="AQ13" i="1"/>
  <c r="AJ13" i="1"/>
  <c r="AL13" i="1" s="1"/>
  <c r="AI13" i="1"/>
  <c r="AH13" i="1"/>
  <c r="X13" i="1"/>
  <c r="P13" i="1"/>
  <c r="L13" i="1"/>
  <c r="AN13" i="1" s="1"/>
  <c r="K13" i="1"/>
  <c r="AM13" i="1" s="1"/>
  <c r="AQ12" i="1"/>
  <c r="AJ12" i="1"/>
  <c r="AL12" i="1" s="1"/>
  <c r="AI12" i="1"/>
  <c r="AH12" i="1"/>
  <c r="X12" i="1"/>
  <c r="P12" i="1"/>
  <c r="L12" i="1"/>
  <c r="AN12" i="1" s="1"/>
  <c r="K12" i="1"/>
  <c r="AM12" i="1" s="1"/>
  <c r="AQ11" i="1"/>
  <c r="AJ11" i="1"/>
  <c r="AL11" i="1" s="1"/>
  <c r="AI11" i="1"/>
  <c r="AH11" i="1"/>
  <c r="X11" i="1"/>
  <c r="P11" i="1"/>
  <c r="L11" i="1"/>
  <c r="AN11" i="1" s="1"/>
  <c r="K11" i="1"/>
  <c r="AM11" i="1" s="1"/>
  <c r="AQ10" i="1"/>
  <c r="AJ10" i="1"/>
  <c r="AL10" i="1" s="1"/>
  <c r="AI10" i="1"/>
  <c r="AH10" i="1"/>
  <c r="X10" i="1"/>
  <c r="P10" i="1"/>
  <c r="L10" i="1"/>
  <c r="AN10" i="1" s="1"/>
  <c r="K10" i="1"/>
  <c r="AM10" i="1" s="1"/>
  <c r="AQ9" i="1"/>
  <c r="AR9" i="1" s="1"/>
  <c r="AJ9" i="1"/>
  <c r="AL9" i="1" s="1"/>
  <c r="AI9" i="1"/>
  <c r="AH9" i="1"/>
  <c r="X9" i="1"/>
  <c r="P9" i="1"/>
  <c r="L9" i="1"/>
  <c r="AN9" i="1" s="1"/>
  <c r="K9" i="1"/>
  <c r="AM9" i="1" s="1"/>
  <c r="AQ8" i="1"/>
  <c r="AJ8" i="1"/>
  <c r="AL8" i="1" s="1"/>
  <c r="AI8" i="1"/>
  <c r="AH8" i="1"/>
  <c r="X8" i="1"/>
  <c r="P8" i="1"/>
  <c r="L8" i="1"/>
  <c r="AN8" i="1" s="1"/>
  <c r="K8" i="1"/>
  <c r="AM8" i="1" s="1"/>
  <c r="AQ7" i="1"/>
  <c r="AJ7" i="1"/>
  <c r="AL7" i="1" s="1"/>
  <c r="AI7" i="1"/>
  <c r="AH7" i="1"/>
  <c r="X7" i="1"/>
  <c r="P7" i="1"/>
  <c r="L7" i="1"/>
  <c r="AN7" i="1" s="1"/>
  <c r="K7" i="1"/>
  <c r="AM7" i="1" s="1"/>
  <c r="AQ6" i="1"/>
  <c r="AJ6" i="1"/>
  <c r="AL6" i="1" s="1"/>
  <c r="AI6" i="1"/>
  <c r="AH6" i="1"/>
  <c r="X6" i="1"/>
  <c r="P6" i="1"/>
  <c r="L6" i="1"/>
  <c r="AN6" i="1" s="1"/>
  <c r="K6" i="1"/>
  <c r="AM6" i="1" s="1"/>
  <c r="AQ5" i="1"/>
  <c r="AJ5" i="1"/>
  <c r="AL5" i="1" s="1"/>
  <c r="AI5" i="1"/>
  <c r="AH5" i="1"/>
  <c r="X5" i="1"/>
  <c r="P5" i="1"/>
  <c r="L5" i="1"/>
  <c r="AN5" i="1" s="1"/>
  <c r="K5" i="1"/>
  <c r="AQ4" i="1"/>
  <c r="AJ4" i="1"/>
  <c r="AL4" i="1" s="1"/>
  <c r="AI4" i="1"/>
  <c r="AH4" i="1"/>
  <c r="X4" i="1"/>
  <c r="P4" i="1"/>
  <c r="L4" i="1"/>
  <c r="K4" i="1"/>
  <c r="AM4" i="1" s="1"/>
  <c r="AQ3" i="1"/>
  <c r="AJ3" i="1"/>
  <c r="AL3" i="1" s="1"/>
  <c r="AI3" i="1"/>
  <c r="AH3" i="1"/>
  <c r="X3" i="1"/>
  <c r="P3" i="1"/>
  <c r="L3" i="1"/>
  <c r="AN3" i="1" s="1"/>
  <c r="K3" i="1"/>
  <c r="AM3" i="1" s="1"/>
  <c r="L1" i="1"/>
  <c r="AR53" i="1" l="1"/>
  <c r="AR55" i="1"/>
  <c r="AR625" i="1"/>
  <c r="M131" i="1"/>
  <c r="AO131" i="1" s="1"/>
  <c r="M191" i="1"/>
  <c r="AO191" i="1" s="1"/>
  <c r="AR192" i="1"/>
  <c r="M203" i="1"/>
  <c r="AO203" i="1" s="1"/>
  <c r="M211" i="1"/>
  <c r="AO211" i="1" s="1"/>
  <c r="M219" i="1"/>
  <c r="AO219" i="1" s="1"/>
  <c r="AR248" i="1"/>
  <c r="AR641" i="1"/>
  <c r="AR709" i="1"/>
  <c r="K1" i="1"/>
  <c r="M8" i="1"/>
  <c r="AO8" i="1" s="1"/>
  <c r="AP9" i="1"/>
  <c r="AR11" i="1"/>
  <c r="AR13" i="1"/>
  <c r="M32" i="1"/>
  <c r="AO32" i="1" s="1"/>
  <c r="AR33" i="1"/>
  <c r="AR59" i="1"/>
  <c r="M199" i="1"/>
  <c r="AO199" i="1" s="1"/>
  <c r="M207" i="1"/>
  <c r="AO207" i="1" s="1"/>
  <c r="M215" i="1"/>
  <c r="AO215" i="1" s="1"/>
  <c r="AR240" i="1"/>
  <c r="AR256" i="1"/>
  <c r="AR677" i="1"/>
  <c r="AR743" i="1"/>
  <c r="M62" i="1"/>
  <c r="AO62" i="1" s="1"/>
  <c r="AP63" i="1"/>
  <c r="M66" i="1"/>
  <c r="AO66" i="1" s="1"/>
  <c r="AP67" i="1"/>
  <c r="AR67" i="1"/>
  <c r="AR69" i="1"/>
  <c r="M71" i="1"/>
  <c r="AO71" i="1" s="1"/>
  <c r="AR72" i="1"/>
  <c r="AR76" i="1"/>
  <c r="AR80" i="1"/>
  <c r="M99" i="1"/>
  <c r="AO99" i="1" s="1"/>
  <c r="M102" i="1"/>
  <c r="AO102" i="1" s="1"/>
  <c r="AP110" i="1"/>
  <c r="AR112" i="1"/>
  <c r="AK118" i="1"/>
  <c r="M125" i="1"/>
  <c r="AO125" i="1" s="1"/>
  <c r="AB128" i="1"/>
  <c r="AD128" i="1" s="1"/>
  <c r="M129" i="1"/>
  <c r="AO129" i="1" s="1"/>
  <c r="M133" i="1"/>
  <c r="AO133" i="1" s="1"/>
  <c r="AR186" i="1"/>
  <c r="M195" i="1"/>
  <c r="AO195" i="1" s="1"/>
  <c r="M201" i="1"/>
  <c r="AO201" i="1" s="1"/>
  <c r="M205" i="1"/>
  <c r="AO205" i="1" s="1"/>
  <c r="M209" i="1"/>
  <c r="AO209" i="1" s="1"/>
  <c r="M213" i="1"/>
  <c r="AO213" i="1" s="1"/>
  <c r="M217" i="1"/>
  <c r="AO217" i="1" s="1"/>
  <c r="AR224" i="1"/>
  <c r="AR232" i="1"/>
  <c r="AR735" i="1"/>
  <c r="AR751" i="1"/>
  <c r="AR764" i="1"/>
  <c r="AR3" i="1"/>
  <c r="M38" i="1"/>
  <c r="AO38" i="1" s="1"/>
  <c r="AP39" i="1"/>
  <c r="M42" i="1"/>
  <c r="AO42" i="1" s="1"/>
  <c r="AP43" i="1"/>
  <c r="AR43" i="1"/>
  <c r="AR45" i="1"/>
  <c r="AR228" i="1"/>
  <c r="AR236" i="1"/>
  <c r="AR244" i="1"/>
  <c r="AR252" i="1"/>
  <c r="M578" i="1"/>
  <c r="M580" i="1"/>
  <c r="M582" i="1"/>
  <c r="M584" i="1"/>
  <c r="M586" i="1"/>
  <c r="AR633" i="1"/>
  <c r="AR649" i="1"/>
  <c r="AR693" i="1"/>
  <c r="AR717" i="1"/>
  <c r="AR39" i="1"/>
  <c r="AR63" i="1"/>
  <c r="AR150" i="1"/>
  <c r="AR154" i="1"/>
  <c r="AR158" i="1"/>
  <c r="AR162" i="1"/>
  <c r="AR166" i="1"/>
  <c r="AR170" i="1"/>
  <c r="AR174" i="1"/>
  <c r="AR178" i="1"/>
  <c r="AR182" i="1"/>
  <c r="AR260" i="1"/>
  <c r="AR593" i="1"/>
  <c r="AR601" i="1"/>
  <c r="AR609" i="1"/>
  <c r="AR617" i="1"/>
  <c r="AR657" i="1"/>
  <c r="AR665" i="1"/>
  <c r="AR673" i="1"/>
  <c r="AR681" i="1"/>
  <c r="AR689" i="1"/>
  <c r="AR697" i="1"/>
  <c r="AR705" i="1"/>
  <c r="AR713" i="1"/>
  <c r="AR721" i="1"/>
  <c r="AR739" i="1"/>
  <c r="AR747" i="1"/>
  <c r="AR768" i="1"/>
  <c r="AR148" i="1"/>
  <c r="AR152" i="1"/>
  <c r="AR156" i="1"/>
  <c r="AR160" i="1"/>
  <c r="AR164" i="1"/>
  <c r="AR168" i="1"/>
  <c r="AR172" i="1"/>
  <c r="AR176" i="1"/>
  <c r="AR180" i="1"/>
  <c r="AR184" i="1"/>
  <c r="AR188" i="1"/>
  <c r="AR196" i="1"/>
  <c r="AR222" i="1"/>
  <c r="AR226" i="1"/>
  <c r="AR230" i="1"/>
  <c r="AR234" i="1"/>
  <c r="AR238" i="1"/>
  <c r="AR242" i="1"/>
  <c r="AR246" i="1"/>
  <c r="AR250" i="1"/>
  <c r="AR254" i="1"/>
  <c r="AR258" i="1"/>
  <c r="AR262" i="1"/>
  <c r="AR589" i="1"/>
  <c r="AR597" i="1"/>
  <c r="AR605" i="1"/>
  <c r="AR613" i="1"/>
  <c r="AR621" i="1"/>
  <c r="AR629" i="1"/>
  <c r="AR637" i="1"/>
  <c r="AR645" i="1"/>
  <c r="AR653" i="1"/>
  <c r="AR661" i="1"/>
  <c r="AR669" i="1"/>
  <c r="AR685" i="1"/>
  <c r="AR701" i="1"/>
  <c r="AN4" i="1"/>
  <c r="M4" i="1"/>
  <c r="AO4" i="1" s="1"/>
  <c r="AR5" i="1"/>
  <c r="AM5" i="1"/>
  <c r="AP5" i="1"/>
  <c r="AR7" i="1"/>
  <c r="M14" i="1"/>
  <c r="AO14" i="1" s="1"/>
  <c r="AR15" i="1"/>
  <c r="AR17" i="1"/>
  <c r="AR19" i="1"/>
  <c r="AR21" i="1"/>
  <c r="AR23" i="1"/>
  <c r="M28" i="1"/>
  <c r="AO28" i="1" s="1"/>
  <c r="AR29" i="1"/>
  <c r="AR31" i="1"/>
  <c r="AR37" i="1"/>
  <c r="M40" i="1"/>
  <c r="AO40" i="1" s="1"/>
  <c r="AP41" i="1"/>
  <c r="AR41" i="1"/>
  <c r="M44" i="1"/>
  <c r="AO44" i="1" s="1"/>
  <c r="AP45" i="1"/>
  <c r="AR47" i="1"/>
  <c r="M56" i="1"/>
  <c r="AO56" i="1" s="1"/>
  <c r="AR57" i="1"/>
  <c r="M60" i="1"/>
  <c r="AO60" i="1" s="1"/>
  <c r="AP61" i="1"/>
  <c r="AR61" i="1"/>
  <c r="M64" i="1"/>
  <c r="AO64" i="1" s="1"/>
  <c r="AP65" i="1"/>
  <c r="AR65" i="1"/>
  <c r="M68" i="1"/>
  <c r="AO68" i="1" s="1"/>
  <c r="AP69" i="1"/>
  <c r="AP72" i="1"/>
  <c r="AR74" i="1"/>
  <c r="M81" i="1"/>
  <c r="AO81" i="1" s="1"/>
  <c r="AR82" i="1"/>
  <c r="AR84" i="1"/>
  <c r="AR115" i="1"/>
  <c r="AR117" i="1"/>
  <c r="M149" i="1"/>
  <c r="AO149" i="1" s="1"/>
  <c r="M151" i="1"/>
  <c r="AO151" i="1" s="1"/>
  <c r="M153" i="1"/>
  <c r="AO153" i="1" s="1"/>
  <c r="M155" i="1"/>
  <c r="AO155" i="1" s="1"/>
  <c r="M157" i="1"/>
  <c r="AO157" i="1" s="1"/>
  <c r="M159" i="1"/>
  <c r="AO159" i="1" s="1"/>
  <c r="M161" i="1"/>
  <c r="AO161" i="1" s="1"/>
  <c r="M163" i="1"/>
  <c r="AO163" i="1" s="1"/>
  <c r="M165" i="1"/>
  <c r="AO165" i="1" s="1"/>
  <c r="M167" i="1"/>
  <c r="AO167" i="1" s="1"/>
  <c r="M169" i="1"/>
  <c r="AO169" i="1" s="1"/>
  <c r="M171" i="1"/>
  <c r="AO171" i="1" s="1"/>
  <c r="M173" i="1"/>
  <c r="AO173" i="1" s="1"/>
  <c r="M175" i="1"/>
  <c r="AO175" i="1" s="1"/>
  <c r="M177" i="1"/>
  <c r="AO177" i="1" s="1"/>
  <c r="M179" i="1"/>
  <c r="AO179" i="1" s="1"/>
  <c r="M181" i="1"/>
  <c r="AO181" i="1" s="1"/>
  <c r="M183" i="1"/>
  <c r="AO183" i="1" s="1"/>
  <c r="M185" i="1"/>
  <c r="AO185" i="1" s="1"/>
  <c r="M187" i="1"/>
  <c r="AO187" i="1" s="1"/>
  <c r="M189" i="1"/>
  <c r="AO189" i="1" s="1"/>
  <c r="AR190" i="1"/>
  <c r="M193" i="1"/>
  <c r="AO193" i="1" s="1"/>
  <c r="AR194" i="1"/>
  <c r="M197" i="1"/>
  <c r="AO197" i="1" s="1"/>
  <c r="AR198" i="1"/>
  <c r="AR200" i="1"/>
  <c r="AR202" i="1"/>
  <c r="AR204" i="1"/>
  <c r="AR206" i="1"/>
  <c r="AR208" i="1"/>
  <c r="AR210" i="1"/>
  <c r="AR212" i="1"/>
  <c r="AR214" i="1"/>
  <c r="AR216" i="1"/>
  <c r="AR218" i="1"/>
  <c r="AR220" i="1"/>
  <c r="AN221" i="1"/>
  <c r="M221" i="1"/>
  <c r="AO221" i="1" s="1"/>
  <c r="AN225" i="1"/>
  <c r="M225" i="1"/>
  <c r="AO225" i="1" s="1"/>
  <c r="AN229" i="1"/>
  <c r="M229" i="1"/>
  <c r="AO229" i="1" s="1"/>
  <c r="AN233" i="1"/>
  <c r="M233" i="1"/>
  <c r="AO233" i="1" s="1"/>
  <c r="AR98" i="1"/>
  <c r="AR101" i="1"/>
  <c r="AR106" i="1"/>
  <c r="M113" i="1"/>
  <c r="AO113" i="1" s="1"/>
  <c r="AR124" i="1"/>
  <c r="AR130" i="1"/>
  <c r="AR132" i="1"/>
  <c r="M135" i="1"/>
  <c r="AO135" i="1" s="1"/>
  <c r="AN223" i="1"/>
  <c r="M223" i="1"/>
  <c r="AO223" i="1" s="1"/>
  <c r="AN227" i="1"/>
  <c r="M227" i="1"/>
  <c r="AO227" i="1" s="1"/>
  <c r="AN231" i="1"/>
  <c r="M231" i="1"/>
  <c r="AO231" i="1" s="1"/>
  <c r="AN235" i="1"/>
  <c r="M235" i="1"/>
  <c r="AO235" i="1" s="1"/>
  <c r="AR725" i="1"/>
  <c r="AR729" i="1"/>
  <c r="AR733" i="1"/>
  <c r="AR737" i="1"/>
  <c r="AR741" i="1"/>
  <c r="AR745" i="1"/>
  <c r="AR749" i="1"/>
  <c r="AR753" i="1"/>
  <c r="AR762" i="1"/>
  <c r="AR766" i="1"/>
  <c r="AR770" i="1"/>
  <c r="M237" i="1"/>
  <c r="AO237" i="1" s="1"/>
  <c r="M239" i="1"/>
  <c r="AO239" i="1" s="1"/>
  <c r="M241" i="1"/>
  <c r="AO241" i="1" s="1"/>
  <c r="M243" i="1"/>
  <c r="AO243" i="1" s="1"/>
  <c r="M245" i="1"/>
  <c r="AO245" i="1" s="1"/>
  <c r="M247" i="1"/>
  <c r="AO247" i="1" s="1"/>
  <c r="M249" i="1"/>
  <c r="AO249" i="1" s="1"/>
  <c r="M251" i="1"/>
  <c r="AO251" i="1" s="1"/>
  <c r="M253" i="1"/>
  <c r="AO253" i="1" s="1"/>
  <c r="M255" i="1"/>
  <c r="AO255" i="1" s="1"/>
  <c r="M257" i="1"/>
  <c r="AO257" i="1" s="1"/>
  <c r="M259" i="1"/>
  <c r="AO259" i="1" s="1"/>
  <c r="M261" i="1"/>
  <c r="AO261" i="1" s="1"/>
  <c r="M263" i="1"/>
  <c r="AO263" i="1" s="1"/>
  <c r="AP577" i="1"/>
  <c r="AR577" i="1"/>
  <c r="AP579" i="1"/>
  <c r="AR579" i="1"/>
  <c r="AP581" i="1"/>
  <c r="AR581" i="1"/>
  <c r="AP583" i="1"/>
  <c r="AR583" i="1"/>
  <c r="AP585" i="1"/>
  <c r="AR585" i="1"/>
  <c r="AR587" i="1"/>
  <c r="AR591" i="1"/>
  <c r="AR595" i="1"/>
  <c r="AR599" i="1"/>
  <c r="AR603" i="1"/>
  <c r="AR607" i="1"/>
  <c r="AR611" i="1"/>
  <c r="AR615" i="1"/>
  <c r="AR619" i="1"/>
  <c r="AR623" i="1"/>
  <c r="AR627" i="1"/>
  <c r="AR631" i="1"/>
  <c r="AR635" i="1"/>
  <c r="AR639" i="1"/>
  <c r="AR643" i="1"/>
  <c r="AR647" i="1"/>
  <c r="AR651" i="1"/>
  <c r="AR655" i="1"/>
  <c r="AR659" i="1"/>
  <c r="AR663" i="1"/>
  <c r="AR667" i="1"/>
  <c r="AR671" i="1"/>
  <c r="AR675" i="1"/>
  <c r="AR679" i="1"/>
  <c r="AR683" i="1"/>
  <c r="AR687" i="1"/>
  <c r="AR691" i="1"/>
  <c r="AR695" i="1"/>
  <c r="AR699" i="1"/>
  <c r="AR703" i="1"/>
  <c r="AR707" i="1"/>
  <c r="AR711" i="1"/>
  <c r="AR715" i="1"/>
  <c r="AR719" i="1"/>
  <c r="AR723" i="1"/>
  <c r="AR727" i="1"/>
  <c r="AR731" i="1"/>
  <c r="AP3" i="1"/>
  <c r="M6" i="1"/>
  <c r="AO6" i="1" s="1"/>
  <c r="AP7" i="1"/>
  <c r="M10" i="1"/>
  <c r="AO10" i="1" s="1"/>
  <c r="AP11" i="1"/>
  <c r="AP15" i="1"/>
  <c r="M18" i="1"/>
  <c r="AO18" i="1" s="1"/>
  <c r="AP19" i="1"/>
  <c r="M22" i="1"/>
  <c r="AO22" i="1" s="1"/>
  <c r="AP23" i="1"/>
  <c r="M26" i="1"/>
  <c r="AO26" i="1" s="1"/>
  <c r="AP27" i="1"/>
  <c r="M30" i="1"/>
  <c r="AO30" i="1" s="1"/>
  <c r="AP31" i="1"/>
  <c r="M34" i="1"/>
  <c r="AO34" i="1" s="1"/>
  <c r="AP35" i="1"/>
  <c r="AR35" i="1"/>
  <c r="M36" i="1"/>
  <c r="AO36" i="1" s="1"/>
  <c r="AP37" i="1"/>
  <c r="AP49" i="1"/>
  <c r="M52" i="1"/>
  <c r="AO52" i="1" s="1"/>
  <c r="AP53" i="1"/>
  <c r="AP57" i="1"/>
  <c r="AT59" i="1"/>
  <c r="AT61" i="1"/>
  <c r="AT63" i="1"/>
  <c r="AT65" i="1"/>
  <c r="AT67" i="1"/>
  <c r="M70" i="1"/>
  <c r="AO70" i="1" s="1"/>
  <c r="M73" i="1"/>
  <c r="AO73" i="1" s="1"/>
  <c r="AP74" i="1"/>
  <c r="M77" i="1"/>
  <c r="AO77" i="1" s="1"/>
  <c r="AP78" i="1"/>
  <c r="AR78" i="1"/>
  <c r="M79" i="1"/>
  <c r="AO79" i="1" s="1"/>
  <c r="AP80" i="1"/>
  <c r="M83" i="1"/>
  <c r="AO83" i="1" s="1"/>
  <c r="AP84" i="1"/>
  <c r="AR87" i="1"/>
  <c r="AR88" i="1"/>
  <c r="M89" i="1"/>
  <c r="AO89" i="1" s="1"/>
  <c r="AP90" i="1"/>
  <c r="M93" i="1"/>
  <c r="AO93" i="1" s="1"/>
  <c r="AP94" i="1"/>
  <c r="M97" i="1"/>
  <c r="AO97" i="1" s="1"/>
  <c r="AP98" i="1"/>
  <c r="AM100" i="1"/>
  <c r="AP103" i="1"/>
  <c r="AR103" i="1"/>
  <c r="AT104" i="1"/>
  <c r="M107" i="1"/>
  <c r="AO107" i="1" s="1"/>
  <c r="M111" i="1"/>
  <c r="AO111" i="1" s="1"/>
  <c r="AP112" i="1"/>
  <c r="M114" i="1"/>
  <c r="AO114" i="1" s="1"/>
  <c r="AP115" i="1"/>
  <c r="AT119" i="1"/>
  <c r="AT121" i="1"/>
  <c r="AT122" i="1"/>
  <c r="AA126" i="1"/>
  <c r="AC126" i="1" s="1"/>
  <c r="AM126" i="1"/>
  <c r="AM127" i="1"/>
  <c r="AN128" i="1"/>
  <c r="AT129" i="1"/>
  <c r="AN130" i="1"/>
  <c r="AT131" i="1"/>
  <c r="AN132" i="1"/>
  <c r="AT133" i="1"/>
  <c r="AN134" i="1"/>
  <c r="AN136" i="1"/>
  <c r="AM138" i="1"/>
  <c r="AM140" i="1"/>
  <c r="M148" i="1"/>
  <c r="AK148" i="1" s="1"/>
  <c r="AT148" i="1"/>
  <c r="AR149" i="1"/>
  <c r="M150" i="1"/>
  <c r="AO150" i="1" s="1"/>
  <c r="AT150" i="1"/>
  <c r="AR151" i="1"/>
  <c r="M152" i="1"/>
  <c r="AO152" i="1" s="1"/>
  <c r="AT152" i="1"/>
  <c r="AR153" i="1"/>
  <c r="M154" i="1"/>
  <c r="AO154" i="1" s="1"/>
  <c r="AT154" i="1"/>
  <c r="AR155" i="1"/>
  <c r="M156" i="1"/>
  <c r="AO156" i="1" s="1"/>
  <c r="AT156" i="1"/>
  <c r="AR157" i="1"/>
  <c r="M158" i="1"/>
  <c r="AO158" i="1" s="1"/>
  <c r="AT158" i="1"/>
  <c r="AR159" i="1"/>
  <c r="M160" i="1"/>
  <c r="AO160" i="1" s="1"/>
  <c r="AT160" i="1"/>
  <c r="AR161" i="1"/>
  <c r="M162" i="1"/>
  <c r="AO162" i="1" s="1"/>
  <c r="AT162" i="1"/>
  <c r="AR163" i="1"/>
  <c r="M164" i="1"/>
  <c r="AO164" i="1" s="1"/>
  <c r="AT164" i="1"/>
  <c r="AR165" i="1"/>
  <c r="M166" i="1"/>
  <c r="AO166" i="1" s="1"/>
  <c r="AT166" i="1"/>
  <c r="AR167" i="1"/>
  <c r="M168" i="1"/>
  <c r="AO168" i="1" s="1"/>
  <c r="AT168" i="1"/>
  <c r="AR169" i="1"/>
  <c r="M170" i="1"/>
  <c r="AO170" i="1" s="1"/>
  <c r="AT170" i="1"/>
  <c r="AR171" i="1"/>
  <c r="M172" i="1"/>
  <c r="AO172" i="1" s="1"/>
  <c r="AT172" i="1"/>
  <c r="AR173" i="1"/>
  <c r="M174" i="1"/>
  <c r="AO174" i="1" s="1"/>
  <c r="AT174" i="1"/>
  <c r="AR175" i="1"/>
  <c r="M176" i="1"/>
  <c r="AO176" i="1" s="1"/>
  <c r="AT176" i="1"/>
  <c r="AR177" i="1"/>
  <c r="M178" i="1"/>
  <c r="AO178" i="1" s="1"/>
  <c r="AT178" i="1"/>
  <c r="AR179" i="1"/>
  <c r="M180" i="1"/>
  <c r="AO180" i="1" s="1"/>
  <c r="AT180" i="1"/>
  <c r="AR181" i="1"/>
  <c r="M182" i="1"/>
  <c r="AO182" i="1" s="1"/>
  <c r="AT182" i="1"/>
  <c r="AR183" i="1"/>
  <c r="M184" i="1"/>
  <c r="AO184" i="1" s="1"/>
  <c r="AT184" i="1"/>
  <c r="AR185" i="1"/>
  <c r="M186" i="1"/>
  <c r="AO186" i="1" s="1"/>
  <c r="AT186" i="1"/>
  <c r="AR187" i="1"/>
  <c r="M188" i="1"/>
  <c r="AO188" i="1" s="1"/>
  <c r="AT188" i="1"/>
  <c r="AU189" i="1"/>
  <c r="AR189" i="1"/>
  <c r="AN190" i="1"/>
  <c r="AU191" i="1"/>
  <c r="AR191" i="1"/>
  <c r="AN192" i="1"/>
  <c r="AU193" i="1"/>
  <c r="AR193" i="1"/>
  <c r="AN194" i="1"/>
  <c r="AU195" i="1"/>
  <c r="AR195" i="1"/>
  <c r="AN196" i="1"/>
  <c r="AU197" i="1"/>
  <c r="AR197" i="1"/>
  <c r="AN198" i="1"/>
  <c r="M12" i="1"/>
  <c r="AO12" i="1" s="1"/>
  <c r="AP13" i="1"/>
  <c r="M16" i="1"/>
  <c r="AO16" i="1" s="1"/>
  <c r="AP17" i="1"/>
  <c r="M20" i="1"/>
  <c r="AO20" i="1" s="1"/>
  <c r="AP21" i="1"/>
  <c r="AP25" i="1"/>
  <c r="AP29" i="1"/>
  <c r="AP33" i="1"/>
  <c r="AT35" i="1"/>
  <c r="AT37" i="1"/>
  <c r="AT39" i="1"/>
  <c r="AT41" i="1"/>
  <c r="AT43" i="1"/>
  <c r="M46" i="1"/>
  <c r="AO46" i="1" s="1"/>
  <c r="AP47" i="1"/>
  <c r="M50" i="1"/>
  <c r="AO50" i="1" s="1"/>
  <c r="AP51" i="1"/>
  <c r="M54" i="1"/>
  <c r="AO54" i="1" s="1"/>
  <c r="AP55" i="1"/>
  <c r="M58" i="1"/>
  <c r="AO58" i="1" s="1"/>
  <c r="AP59" i="1"/>
  <c r="AT78" i="1"/>
  <c r="AP82" i="1"/>
  <c r="AP86" i="1"/>
  <c r="AT87" i="1"/>
  <c r="AT88" i="1"/>
  <c r="M91" i="1"/>
  <c r="AO91" i="1" s="1"/>
  <c r="AP92" i="1"/>
  <c r="M95" i="1"/>
  <c r="AO95" i="1" s="1"/>
  <c r="AP96" i="1"/>
  <c r="AP101" i="1"/>
  <c r="AR104" i="1"/>
  <c r="AK105" i="1"/>
  <c r="AP106" i="1"/>
  <c r="M117" i="1"/>
  <c r="AO117" i="1" s="1"/>
  <c r="AT117" i="1"/>
  <c r="AR119" i="1"/>
  <c r="AR121" i="1"/>
  <c r="AR122" i="1"/>
  <c r="M123" i="1"/>
  <c r="AO123" i="1" s="1"/>
  <c r="AP124" i="1"/>
  <c r="AR128" i="1"/>
  <c r="AR129" i="1"/>
  <c r="AT130" i="1"/>
  <c r="AR131" i="1"/>
  <c r="AT132" i="1"/>
  <c r="AR133" i="1"/>
  <c r="AM137" i="1"/>
  <c r="AM139" i="1"/>
  <c r="AA141" i="1"/>
  <c r="AC141" i="1" s="1"/>
  <c r="AM141" i="1"/>
  <c r="AM142" i="1"/>
  <c r="AM143" i="1"/>
  <c r="AM144" i="1"/>
  <c r="AM145" i="1"/>
  <c r="AM146" i="1"/>
  <c r="AP147" i="1"/>
  <c r="AR147" i="1"/>
  <c r="AT149" i="1"/>
  <c r="AT151" i="1"/>
  <c r="AT153" i="1"/>
  <c r="AT155" i="1"/>
  <c r="AT157" i="1"/>
  <c r="AT159" i="1"/>
  <c r="AT161" i="1"/>
  <c r="AT163" i="1"/>
  <c r="AT165" i="1"/>
  <c r="AT167" i="1"/>
  <c r="AT169" i="1"/>
  <c r="AT171" i="1"/>
  <c r="AT173" i="1"/>
  <c r="AT175" i="1"/>
  <c r="AT177" i="1"/>
  <c r="AT179" i="1"/>
  <c r="AT181" i="1"/>
  <c r="AT183" i="1"/>
  <c r="AT185" i="1"/>
  <c r="AT187" i="1"/>
  <c r="AT190" i="1"/>
  <c r="AT192" i="1"/>
  <c r="AT194" i="1"/>
  <c r="AT196" i="1"/>
  <c r="AT198" i="1"/>
  <c r="AR199" i="1"/>
  <c r="M200" i="1"/>
  <c r="AO200" i="1" s="1"/>
  <c r="AT200" i="1"/>
  <c r="AR201" i="1"/>
  <c r="M202" i="1"/>
  <c r="AO202" i="1" s="1"/>
  <c r="AT202" i="1"/>
  <c r="AR203" i="1"/>
  <c r="M204" i="1"/>
  <c r="AO204" i="1" s="1"/>
  <c r="AT204" i="1"/>
  <c r="AR205" i="1"/>
  <c r="M206" i="1"/>
  <c r="AO206" i="1" s="1"/>
  <c r="AT206" i="1"/>
  <c r="AR207" i="1"/>
  <c r="M208" i="1"/>
  <c r="AO208" i="1" s="1"/>
  <c r="AT208" i="1"/>
  <c r="AR209" i="1"/>
  <c r="M210" i="1"/>
  <c r="AO210" i="1" s="1"/>
  <c r="AT210" i="1"/>
  <c r="AR211" i="1"/>
  <c r="M212" i="1"/>
  <c r="AO212" i="1" s="1"/>
  <c r="AT212" i="1"/>
  <c r="AR213" i="1"/>
  <c r="M214" i="1"/>
  <c r="AO214" i="1" s="1"/>
  <c r="AT214" i="1"/>
  <c r="AR215" i="1"/>
  <c r="M216" i="1"/>
  <c r="AO216" i="1" s="1"/>
  <c r="AT216" i="1"/>
  <c r="AR217" i="1"/>
  <c r="M218" i="1"/>
  <c r="AO218" i="1" s="1"/>
  <c r="AT218" i="1"/>
  <c r="AR219" i="1"/>
  <c r="M220" i="1"/>
  <c r="AO220" i="1" s="1"/>
  <c r="AT220" i="1"/>
  <c r="AR221" i="1"/>
  <c r="M222" i="1"/>
  <c r="AO222" i="1" s="1"/>
  <c r="AT222" i="1"/>
  <c r="AR223" i="1"/>
  <c r="M224" i="1"/>
  <c r="AO224" i="1" s="1"/>
  <c r="AT224" i="1"/>
  <c r="AR225" i="1"/>
  <c r="M226" i="1"/>
  <c r="AO226" i="1" s="1"/>
  <c r="AT226" i="1"/>
  <c r="AR227" i="1"/>
  <c r="M228" i="1"/>
  <c r="AO228" i="1" s="1"/>
  <c r="AT228" i="1"/>
  <c r="AR229" i="1"/>
  <c r="M230" i="1"/>
  <c r="AO230" i="1" s="1"/>
  <c r="AT230" i="1"/>
  <c r="AR231" i="1"/>
  <c r="M232" i="1"/>
  <c r="AO232" i="1" s="1"/>
  <c r="AT232" i="1"/>
  <c r="AR233" i="1"/>
  <c r="M234" i="1"/>
  <c r="AO234" i="1" s="1"/>
  <c r="AT234" i="1"/>
  <c r="AR235" i="1"/>
  <c r="M236" i="1"/>
  <c r="AO236" i="1" s="1"/>
  <c r="AT236" i="1"/>
  <c r="AR237" i="1"/>
  <c r="M238" i="1"/>
  <c r="AO238" i="1" s="1"/>
  <c r="AT238" i="1"/>
  <c r="AR239" i="1"/>
  <c r="M240" i="1"/>
  <c r="AO240" i="1" s="1"/>
  <c r="AT240" i="1"/>
  <c r="AR241" i="1"/>
  <c r="M242" i="1"/>
  <c r="AO242" i="1" s="1"/>
  <c r="AT242" i="1"/>
  <c r="AR243" i="1"/>
  <c r="M244" i="1"/>
  <c r="AO244" i="1" s="1"/>
  <c r="AT244" i="1"/>
  <c r="AR245" i="1"/>
  <c r="M246" i="1"/>
  <c r="AO246" i="1" s="1"/>
  <c r="AT246" i="1"/>
  <c r="AR247" i="1"/>
  <c r="M248" i="1"/>
  <c r="AO248" i="1" s="1"/>
  <c r="AT248" i="1"/>
  <c r="AR249" i="1"/>
  <c r="M250" i="1"/>
  <c r="AO250" i="1" s="1"/>
  <c r="AT250" i="1"/>
  <c r="AR251" i="1"/>
  <c r="M252" i="1"/>
  <c r="AO252" i="1" s="1"/>
  <c r="AT252" i="1"/>
  <c r="AR253" i="1"/>
  <c r="M254" i="1"/>
  <c r="AO254" i="1" s="1"/>
  <c r="AT254" i="1"/>
  <c r="AR255" i="1"/>
  <c r="M256" i="1"/>
  <c r="AO256" i="1" s="1"/>
  <c r="AT256" i="1"/>
  <c r="AR257" i="1"/>
  <c r="M258" i="1"/>
  <c r="AO258" i="1" s="1"/>
  <c r="AT258" i="1"/>
  <c r="AR259" i="1"/>
  <c r="M260" i="1"/>
  <c r="AO260" i="1" s="1"/>
  <c r="AT260" i="1"/>
  <c r="AR261" i="1"/>
  <c r="M262" i="1"/>
  <c r="AO262" i="1" s="1"/>
  <c r="AT262" i="1"/>
  <c r="AR263" i="1"/>
  <c r="M264" i="1"/>
  <c r="AO264" i="1" s="1"/>
  <c r="AM266" i="1"/>
  <c r="AM268" i="1"/>
  <c r="AM270" i="1"/>
  <c r="AM272" i="1"/>
  <c r="AM274" i="1"/>
  <c r="AM276" i="1"/>
  <c r="AM278" i="1"/>
  <c r="AM280" i="1"/>
  <c r="AM282" i="1"/>
  <c r="AT199" i="1"/>
  <c r="AT201" i="1"/>
  <c r="AT203" i="1"/>
  <c r="AT205" i="1"/>
  <c r="AT207" i="1"/>
  <c r="AT209" i="1"/>
  <c r="AT211" i="1"/>
  <c r="AT213" i="1"/>
  <c r="AT215" i="1"/>
  <c r="AT217" i="1"/>
  <c r="AT219" i="1"/>
  <c r="AT221" i="1"/>
  <c r="AT223" i="1"/>
  <c r="AT225" i="1"/>
  <c r="AT227" i="1"/>
  <c r="AT229" i="1"/>
  <c r="AT231" i="1"/>
  <c r="AT233" i="1"/>
  <c r="AT235" i="1"/>
  <c r="AT237" i="1"/>
  <c r="AT239" i="1"/>
  <c r="AT241" i="1"/>
  <c r="AT243" i="1"/>
  <c r="AT245" i="1"/>
  <c r="AT247" i="1"/>
  <c r="AT249" i="1"/>
  <c r="AT251" i="1"/>
  <c r="AT253" i="1"/>
  <c r="AT255" i="1"/>
  <c r="AT257" i="1"/>
  <c r="AT259" i="1"/>
  <c r="AT261" i="1"/>
  <c r="AT263" i="1"/>
  <c r="AM265" i="1"/>
  <c r="AM267" i="1"/>
  <c r="AM269" i="1"/>
  <c r="AM271" i="1"/>
  <c r="AM273" i="1"/>
  <c r="AM275" i="1"/>
  <c r="AM277" i="1"/>
  <c r="AM279" i="1"/>
  <c r="AM281" i="1"/>
  <c r="AM283" i="1"/>
  <c r="AM284" i="1"/>
  <c r="AM285" i="1"/>
  <c r="AM286" i="1"/>
  <c r="AM287" i="1"/>
  <c r="AM288" i="1"/>
  <c r="AM289" i="1"/>
  <c r="AM290" i="1"/>
  <c r="AM291" i="1"/>
  <c r="AM292" i="1"/>
  <c r="AM293" i="1"/>
  <c r="AM294" i="1"/>
  <c r="AM295" i="1"/>
  <c r="AM296" i="1"/>
  <c r="AM297" i="1"/>
  <c r="AM298" i="1"/>
  <c r="AM299" i="1"/>
  <c r="AM300" i="1"/>
  <c r="AM301" i="1"/>
  <c r="AM302" i="1"/>
  <c r="AM303" i="1"/>
  <c r="AM304" i="1"/>
  <c r="AM305" i="1"/>
  <c r="AM306" i="1"/>
  <c r="AP307" i="1"/>
  <c r="AM307" i="1"/>
  <c r="AM308" i="1"/>
  <c r="AM309" i="1"/>
  <c r="AM310" i="1"/>
  <c r="AM311" i="1"/>
  <c r="AM312" i="1"/>
  <c r="AM313" i="1"/>
  <c r="AM314" i="1"/>
  <c r="AM315" i="1"/>
  <c r="AM316" i="1"/>
  <c r="AM317" i="1"/>
  <c r="AM318" i="1"/>
  <c r="AM319" i="1"/>
  <c r="AM320" i="1"/>
  <c r="AM321" i="1"/>
  <c r="AM322" i="1"/>
  <c r="AM323" i="1"/>
  <c r="AM324" i="1"/>
  <c r="AM325" i="1"/>
  <c r="AM326" i="1"/>
  <c r="AM327" i="1"/>
  <c r="AM328" i="1"/>
  <c r="AM329" i="1"/>
  <c r="AM330" i="1"/>
  <c r="AM331" i="1"/>
  <c r="AM332" i="1"/>
  <c r="AM333" i="1"/>
  <c r="AM334" i="1"/>
  <c r="AM335" i="1"/>
  <c r="AM336" i="1"/>
  <c r="AM337" i="1"/>
  <c r="AM338" i="1"/>
  <c r="AM339" i="1"/>
  <c r="AM340" i="1"/>
  <c r="AM341" i="1"/>
  <c r="AM342" i="1"/>
  <c r="AM343" i="1"/>
  <c r="AM344" i="1"/>
  <c r="AM345" i="1"/>
  <c r="AM346" i="1"/>
  <c r="AM347" i="1"/>
  <c r="AM348" i="1"/>
  <c r="AM349" i="1"/>
  <c r="AM350" i="1"/>
  <c r="AM351" i="1"/>
  <c r="AM352" i="1"/>
  <c r="AM353" i="1"/>
  <c r="AM354" i="1"/>
  <c r="AM355" i="1"/>
  <c r="AM356" i="1"/>
  <c r="AM357" i="1"/>
  <c r="AM358" i="1"/>
  <c r="AM359" i="1"/>
  <c r="AM360" i="1"/>
  <c r="AM361" i="1"/>
  <c r="AM362" i="1"/>
  <c r="AM363" i="1"/>
  <c r="AM364" i="1"/>
  <c r="AM365" i="1"/>
  <c r="AM366" i="1"/>
  <c r="AM367" i="1"/>
  <c r="AM368" i="1"/>
  <c r="AM369" i="1"/>
  <c r="AM370" i="1"/>
  <c r="AM372" i="1"/>
  <c r="AM374" i="1"/>
  <c r="AM376" i="1"/>
  <c r="AM378" i="1"/>
  <c r="AM380" i="1"/>
  <c r="AM382" i="1"/>
  <c r="AM384" i="1"/>
  <c r="AM386" i="1"/>
  <c r="AM388" i="1"/>
  <c r="AM390" i="1"/>
  <c r="AM392" i="1"/>
  <c r="AM394" i="1"/>
  <c r="AM472" i="1"/>
  <c r="AM474" i="1"/>
  <c r="AM476" i="1"/>
  <c r="AM478" i="1"/>
  <c r="AM480" i="1"/>
  <c r="AM482" i="1"/>
  <c r="AM484" i="1"/>
  <c r="AM486" i="1"/>
  <c r="AM488" i="1"/>
  <c r="AM373" i="1"/>
  <c r="AM375" i="1"/>
  <c r="AM377" i="1"/>
  <c r="AM379" i="1"/>
  <c r="AM381" i="1"/>
  <c r="AM383" i="1"/>
  <c r="AM385" i="1"/>
  <c r="AM387" i="1"/>
  <c r="AM389" i="1"/>
  <c r="AM391" i="1"/>
  <c r="AM393" i="1"/>
  <c r="AM395" i="1"/>
  <c r="AM396" i="1"/>
  <c r="AM397" i="1"/>
  <c r="AM398" i="1"/>
  <c r="AM399" i="1"/>
  <c r="AM400" i="1"/>
  <c r="AM401" i="1"/>
  <c r="AM402" i="1"/>
  <c r="AM403" i="1"/>
  <c r="AM404" i="1"/>
  <c r="AM405" i="1"/>
  <c r="AM406" i="1"/>
  <c r="AM407" i="1"/>
  <c r="AM408" i="1"/>
  <c r="AM409" i="1"/>
  <c r="AM410" i="1"/>
  <c r="AM411" i="1"/>
  <c r="AM412" i="1"/>
  <c r="AM413" i="1"/>
  <c r="AM414" i="1"/>
  <c r="AM415" i="1"/>
  <c r="AM416" i="1"/>
  <c r="AM417" i="1"/>
  <c r="AM418" i="1"/>
  <c r="AM419" i="1"/>
  <c r="AM420" i="1"/>
  <c r="AM421" i="1"/>
  <c r="AM422" i="1"/>
  <c r="AM423" i="1"/>
  <c r="AM424" i="1"/>
  <c r="AM425" i="1"/>
  <c r="AM426" i="1"/>
  <c r="AM427" i="1"/>
  <c r="AM428" i="1"/>
  <c r="AM429" i="1"/>
  <c r="AM430" i="1"/>
  <c r="AM431" i="1"/>
  <c r="AM432" i="1"/>
  <c r="AM433" i="1"/>
  <c r="AM434" i="1"/>
  <c r="AM435" i="1"/>
  <c r="AM436" i="1"/>
  <c r="AM437" i="1"/>
  <c r="AM438" i="1"/>
  <c r="AM439" i="1"/>
  <c r="AM440" i="1"/>
  <c r="AM441" i="1"/>
  <c r="AM442" i="1"/>
  <c r="AM443" i="1"/>
  <c r="AM444" i="1"/>
  <c r="AM445" i="1"/>
  <c r="AM446" i="1"/>
  <c r="AM447" i="1"/>
  <c r="AM448" i="1"/>
  <c r="AM449" i="1"/>
  <c r="AM450" i="1"/>
  <c r="AM451" i="1"/>
  <c r="AM452" i="1"/>
  <c r="AM453" i="1"/>
  <c r="AM454" i="1"/>
  <c r="AM455" i="1"/>
  <c r="AM456" i="1"/>
  <c r="AM457" i="1"/>
  <c r="AM458" i="1"/>
  <c r="AM459" i="1"/>
  <c r="AM460" i="1"/>
  <c r="AM461" i="1"/>
  <c r="AM462" i="1"/>
  <c r="AM463" i="1"/>
  <c r="AM464" i="1"/>
  <c r="AM465" i="1"/>
  <c r="AM466" i="1"/>
  <c r="AM467" i="1"/>
  <c r="AM468" i="1"/>
  <c r="AM469" i="1"/>
  <c r="AM470" i="1"/>
  <c r="AM471" i="1"/>
  <c r="AM473" i="1"/>
  <c r="AM475" i="1"/>
  <c r="AM477" i="1"/>
  <c r="AM479" i="1"/>
  <c r="AM481" i="1"/>
  <c r="AM483" i="1"/>
  <c r="AM485" i="1"/>
  <c r="AM487" i="1"/>
  <c r="AM489" i="1"/>
  <c r="AM490" i="1"/>
  <c r="AM491" i="1"/>
  <c r="AM492" i="1"/>
  <c r="AM493" i="1"/>
  <c r="AM494" i="1"/>
  <c r="AM495" i="1"/>
  <c r="AM496" i="1"/>
  <c r="AM497" i="1"/>
  <c r="AM498" i="1"/>
  <c r="AM499" i="1"/>
  <c r="AM500" i="1"/>
  <c r="AM501" i="1"/>
  <c r="AM502" i="1"/>
  <c r="AM503" i="1"/>
  <c r="AM504" i="1"/>
  <c r="AM505" i="1"/>
  <c r="AM506" i="1"/>
  <c r="AM507" i="1"/>
  <c r="AM508" i="1"/>
  <c r="AM509" i="1"/>
  <c r="AM510" i="1"/>
  <c r="AM511" i="1"/>
  <c r="AM512" i="1"/>
  <c r="AM513" i="1"/>
  <c r="AM514" i="1"/>
  <c r="AM515" i="1"/>
  <c r="AM516" i="1"/>
  <c r="AM517" i="1"/>
  <c r="AM518" i="1"/>
  <c r="AM519" i="1"/>
  <c r="AM520" i="1"/>
  <c r="AM521" i="1"/>
  <c r="AM522" i="1"/>
  <c r="AM523" i="1"/>
  <c r="AM524" i="1"/>
  <c r="AM525" i="1"/>
  <c r="AM526" i="1"/>
  <c r="AM527" i="1"/>
  <c r="AP528" i="1"/>
  <c r="AM528" i="1"/>
  <c r="AT576" i="1"/>
  <c r="AT578" i="1"/>
  <c r="AT580" i="1"/>
  <c r="AT582" i="1"/>
  <c r="AT584" i="1"/>
  <c r="AT586" i="1"/>
  <c r="AT588" i="1"/>
  <c r="AT590" i="1"/>
  <c r="AT592" i="1"/>
  <c r="AT594" i="1"/>
  <c r="AT596" i="1"/>
  <c r="AT598" i="1"/>
  <c r="AT600" i="1"/>
  <c r="AT602" i="1"/>
  <c r="AT604" i="1"/>
  <c r="AT606" i="1"/>
  <c r="AT608" i="1"/>
  <c r="AT610" i="1"/>
  <c r="AT612" i="1"/>
  <c r="AT614" i="1"/>
  <c r="AT616" i="1"/>
  <c r="AT618" i="1"/>
  <c r="AT620" i="1"/>
  <c r="AT622" i="1"/>
  <c r="AT624" i="1"/>
  <c r="AT626" i="1"/>
  <c r="AT628" i="1"/>
  <c r="AT630" i="1"/>
  <c r="AT632" i="1"/>
  <c r="AT634" i="1"/>
  <c r="AT636" i="1"/>
  <c r="AT638" i="1"/>
  <c r="AT640" i="1"/>
  <c r="AT642" i="1"/>
  <c r="AT644" i="1"/>
  <c r="AT646" i="1"/>
  <c r="AT648" i="1"/>
  <c r="AT650" i="1"/>
  <c r="AT652" i="1"/>
  <c r="AT654" i="1"/>
  <c r="AT656" i="1"/>
  <c r="AT658" i="1"/>
  <c r="AT660" i="1"/>
  <c r="AT662" i="1"/>
  <c r="AT664" i="1"/>
  <c r="AT666" i="1"/>
  <c r="AT668" i="1"/>
  <c r="AT670" i="1"/>
  <c r="AT672" i="1"/>
  <c r="AT674" i="1"/>
  <c r="AT676" i="1"/>
  <c r="AT678" i="1"/>
  <c r="AU680" i="1"/>
  <c r="AR680" i="1"/>
  <c r="AU682" i="1"/>
  <c r="AR682" i="1"/>
  <c r="AM529" i="1"/>
  <c r="AM530" i="1"/>
  <c r="AM531" i="1"/>
  <c r="AM532" i="1"/>
  <c r="AM533" i="1"/>
  <c r="AM534" i="1"/>
  <c r="AM535" i="1"/>
  <c r="AM536" i="1"/>
  <c r="AM537" i="1"/>
  <c r="AM538" i="1"/>
  <c r="AM539" i="1"/>
  <c r="AM540" i="1"/>
  <c r="AM541" i="1"/>
  <c r="AM542" i="1"/>
  <c r="AM543" i="1"/>
  <c r="AM544" i="1"/>
  <c r="AM545" i="1"/>
  <c r="AM546" i="1"/>
  <c r="AM547" i="1"/>
  <c r="AM548" i="1"/>
  <c r="AM549" i="1"/>
  <c r="AM550" i="1"/>
  <c r="AM551" i="1"/>
  <c r="AM552" i="1"/>
  <c r="AM553" i="1"/>
  <c r="AM554" i="1"/>
  <c r="AM555" i="1"/>
  <c r="AM556" i="1"/>
  <c r="AM557" i="1"/>
  <c r="AM558" i="1"/>
  <c r="AM559" i="1"/>
  <c r="AM560" i="1"/>
  <c r="AM561" i="1"/>
  <c r="AM562" i="1"/>
  <c r="AM563" i="1"/>
  <c r="AM564" i="1"/>
  <c r="AM565" i="1"/>
  <c r="AM566" i="1"/>
  <c r="AM567" i="1"/>
  <c r="AM568" i="1"/>
  <c r="AM569" i="1"/>
  <c r="AM570" i="1"/>
  <c r="AM571" i="1"/>
  <c r="AM572" i="1"/>
  <c r="AM573" i="1"/>
  <c r="AM574" i="1"/>
  <c r="AM575" i="1"/>
  <c r="AM576" i="1"/>
  <c r="AR576" i="1"/>
  <c r="M577" i="1"/>
  <c r="AK577" i="1" s="1"/>
  <c r="AT577" i="1"/>
  <c r="AR578" i="1"/>
  <c r="M579" i="1"/>
  <c r="AT579" i="1"/>
  <c r="AR580" i="1"/>
  <c r="M581" i="1"/>
  <c r="AK581" i="1" s="1"/>
  <c r="AT581" i="1"/>
  <c r="AR582" i="1"/>
  <c r="M583" i="1"/>
  <c r="AT583" i="1"/>
  <c r="AR584" i="1"/>
  <c r="M585" i="1"/>
  <c r="AK585" i="1" s="1"/>
  <c r="AT585" i="1"/>
  <c r="AR586" i="1"/>
  <c r="AT587" i="1"/>
  <c r="AR588" i="1"/>
  <c r="AT589" i="1"/>
  <c r="AR590" i="1"/>
  <c r="AT591" i="1"/>
  <c r="AR592" i="1"/>
  <c r="AT593" i="1"/>
  <c r="AR594" i="1"/>
  <c r="AT595" i="1"/>
  <c r="AR596" i="1"/>
  <c r="AT597" i="1"/>
  <c r="AR598" i="1"/>
  <c r="AT599" i="1"/>
  <c r="AR600" i="1"/>
  <c r="AT601" i="1"/>
  <c r="AR602" i="1"/>
  <c r="AT603" i="1"/>
  <c r="AR604" i="1"/>
  <c r="AT605" i="1"/>
  <c r="AR606" i="1"/>
  <c r="AT607" i="1"/>
  <c r="AR608" i="1"/>
  <c r="AT609" i="1"/>
  <c r="AR610" i="1"/>
  <c r="AT611" i="1"/>
  <c r="AR612" i="1"/>
  <c r="AT613" i="1"/>
  <c r="AR614" i="1"/>
  <c r="AT615" i="1"/>
  <c r="AR616" i="1"/>
  <c r="AT617" i="1"/>
  <c r="AR618" i="1"/>
  <c r="AT619" i="1"/>
  <c r="AR620" i="1"/>
  <c r="AT621" i="1"/>
  <c r="AR622" i="1"/>
  <c r="AT623" i="1"/>
  <c r="AR624" i="1"/>
  <c r="AT625" i="1"/>
  <c r="AR626" i="1"/>
  <c r="AT627" i="1"/>
  <c r="AR628" i="1"/>
  <c r="AT629" i="1"/>
  <c r="AR630" i="1"/>
  <c r="AT631" i="1"/>
  <c r="AR632" i="1"/>
  <c r="AT633" i="1"/>
  <c r="AR634" i="1"/>
  <c r="AT635" i="1"/>
  <c r="AR636" i="1"/>
  <c r="AT637" i="1"/>
  <c r="AR638" i="1"/>
  <c r="AT639" i="1"/>
  <c r="AR640" i="1"/>
  <c r="AT641" i="1"/>
  <c r="AR642" i="1"/>
  <c r="AT643" i="1"/>
  <c r="AR644" i="1"/>
  <c r="AT645" i="1"/>
  <c r="AR646" i="1"/>
  <c r="AT647" i="1"/>
  <c r="AR648" i="1"/>
  <c r="AT649" i="1"/>
  <c r="AR650" i="1"/>
  <c r="AT651" i="1"/>
  <c r="AR652" i="1"/>
  <c r="AT653" i="1"/>
  <c r="AR654" i="1"/>
  <c r="AT655" i="1"/>
  <c r="AR656" i="1"/>
  <c r="AT657" i="1"/>
  <c r="AR658" i="1"/>
  <c r="AT659" i="1"/>
  <c r="AR660" i="1"/>
  <c r="AT661" i="1"/>
  <c r="AR662" i="1"/>
  <c r="AT663" i="1"/>
  <c r="AR664" i="1"/>
  <c r="AT665" i="1"/>
  <c r="AR666" i="1"/>
  <c r="AT667" i="1"/>
  <c r="AR668" i="1"/>
  <c r="AT669" i="1"/>
  <c r="AR670" i="1"/>
  <c r="AT671" i="1"/>
  <c r="AR672" i="1"/>
  <c r="AT673" i="1"/>
  <c r="AR674" i="1"/>
  <c r="AT675" i="1"/>
  <c r="AR676" i="1"/>
  <c r="AT677" i="1"/>
  <c r="AR678" i="1"/>
  <c r="AT679" i="1"/>
  <c r="AT680" i="1"/>
  <c r="AT682" i="1"/>
  <c r="AT684" i="1"/>
  <c r="AT686" i="1"/>
  <c r="AT688" i="1"/>
  <c r="AT690" i="1"/>
  <c r="AT692" i="1"/>
  <c r="AT694" i="1"/>
  <c r="AT696" i="1"/>
  <c r="AT698" i="1"/>
  <c r="AT700" i="1"/>
  <c r="AT702" i="1"/>
  <c r="AT704" i="1"/>
  <c r="AT706" i="1"/>
  <c r="AT708" i="1"/>
  <c r="AT710" i="1"/>
  <c r="AT712" i="1"/>
  <c r="AT714" i="1"/>
  <c r="AT716" i="1"/>
  <c r="AT718" i="1"/>
  <c r="AT720" i="1"/>
  <c r="AT722" i="1"/>
  <c r="AT724" i="1"/>
  <c r="AT726" i="1"/>
  <c r="AT728" i="1"/>
  <c r="AT730" i="1"/>
  <c r="AT732" i="1"/>
  <c r="AT734" i="1"/>
  <c r="AT736" i="1"/>
  <c r="AT738" i="1"/>
  <c r="AT740" i="1"/>
  <c r="AT742" i="1"/>
  <c r="AT744" i="1"/>
  <c r="AT746" i="1"/>
  <c r="AT748" i="1"/>
  <c r="AT750" i="1"/>
  <c r="AT752" i="1"/>
  <c r="AT754" i="1"/>
  <c r="AT756" i="1"/>
  <c r="AT758" i="1"/>
  <c r="AT760" i="1"/>
  <c r="AT762" i="1"/>
  <c r="AT764" i="1"/>
  <c r="AT766" i="1"/>
  <c r="AR767" i="1"/>
  <c r="AT768" i="1"/>
  <c r="AR769" i="1"/>
  <c r="AT770" i="1"/>
  <c r="AR771" i="1"/>
  <c r="AR773" i="1"/>
  <c r="AR775" i="1"/>
  <c r="AR777" i="1"/>
  <c r="AR779" i="1"/>
  <c r="AT681" i="1"/>
  <c r="AT683" i="1"/>
  <c r="AR684" i="1"/>
  <c r="AT685" i="1"/>
  <c r="AR686" i="1"/>
  <c r="AT687" i="1"/>
  <c r="AR688" i="1"/>
  <c r="AT689" i="1"/>
  <c r="AR690" i="1"/>
  <c r="AT691" i="1"/>
  <c r="AR692" i="1"/>
  <c r="AT693" i="1"/>
  <c r="AR694" i="1"/>
  <c r="AT695" i="1"/>
  <c r="AR696" i="1"/>
  <c r="AT697" i="1"/>
  <c r="AR698" i="1"/>
  <c r="AT699" i="1"/>
  <c r="AR700" i="1"/>
  <c r="AT701" i="1"/>
  <c r="AR702" i="1"/>
  <c r="AT703" i="1"/>
  <c r="AR704" i="1"/>
  <c r="AT705" i="1"/>
  <c r="AR706" i="1"/>
  <c r="AT707" i="1"/>
  <c r="AR708" i="1"/>
  <c r="AT709" i="1"/>
  <c r="AR710" i="1"/>
  <c r="AT711" i="1"/>
  <c r="AR712" i="1"/>
  <c r="AT713" i="1"/>
  <c r="AR714" i="1"/>
  <c r="AT715" i="1"/>
  <c r="AR716" i="1"/>
  <c r="AT717" i="1"/>
  <c r="AR718" i="1"/>
  <c r="AT719" i="1"/>
  <c r="AR720" i="1"/>
  <c r="AT721" i="1"/>
  <c r="AR722" i="1"/>
  <c r="AT723" i="1"/>
  <c r="AR724" i="1"/>
  <c r="AT725" i="1"/>
  <c r="AR726" i="1"/>
  <c r="AT727" i="1"/>
  <c r="AR728" i="1"/>
  <c r="AT729" i="1"/>
  <c r="AR730" i="1"/>
  <c r="AT731" i="1"/>
  <c r="AR732" i="1"/>
  <c r="AT733" i="1"/>
  <c r="AR734" i="1"/>
  <c r="AT735" i="1"/>
  <c r="AR736" i="1"/>
  <c r="AT737" i="1"/>
  <c r="AR738" i="1"/>
  <c r="AT739" i="1"/>
  <c r="AR740" i="1"/>
  <c r="AT741" i="1"/>
  <c r="AR742" i="1"/>
  <c r="AT743" i="1"/>
  <c r="AR744" i="1"/>
  <c r="AT745" i="1"/>
  <c r="AR746" i="1"/>
  <c r="AT747" i="1"/>
  <c r="AR748" i="1"/>
  <c r="AT749" i="1"/>
  <c r="AR750" i="1"/>
  <c r="AT751" i="1"/>
  <c r="AR752" i="1"/>
  <c r="AT753" i="1"/>
  <c r="AR754" i="1"/>
  <c r="AR756" i="1"/>
  <c r="AR758" i="1"/>
  <c r="AR760" i="1"/>
  <c r="AT767" i="1"/>
  <c r="AT769" i="1"/>
  <c r="AT771" i="1"/>
  <c r="AT773" i="1"/>
  <c r="AT775" i="1"/>
  <c r="AT777" i="1"/>
  <c r="AT779" i="1"/>
  <c r="AQ1" i="1"/>
  <c r="M3" i="1"/>
  <c r="AS3" i="1"/>
  <c r="AT3" i="1" s="1"/>
  <c r="AP4" i="1"/>
  <c r="AR4" i="1"/>
  <c r="M5" i="1"/>
  <c r="AS5" i="1"/>
  <c r="AT5" i="1" s="1"/>
  <c r="AP6" i="1"/>
  <c r="AR6" i="1"/>
  <c r="M7" i="1"/>
  <c r="AS7" i="1"/>
  <c r="AT7" i="1" s="1"/>
  <c r="AP8" i="1"/>
  <c r="AR8" i="1"/>
  <c r="M9" i="1"/>
  <c r="AS9" i="1"/>
  <c r="AT9" i="1" s="1"/>
  <c r="AP10" i="1"/>
  <c r="AR10" i="1"/>
  <c r="M11" i="1"/>
  <c r="AS11" i="1"/>
  <c r="AT11" i="1" s="1"/>
  <c r="AP12" i="1"/>
  <c r="AR12" i="1"/>
  <c r="M13" i="1"/>
  <c r="AS13" i="1"/>
  <c r="AT13" i="1" s="1"/>
  <c r="AP14" i="1"/>
  <c r="AR14" i="1"/>
  <c r="M15" i="1"/>
  <c r="AS15" i="1"/>
  <c r="AT15" i="1" s="1"/>
  <c r="AP16" i="1"/>
  <c r="AR16" i="1"/>
  <c r="M17" i="1"/>
  <c r="AS17" i="1"/>
  <c r="AT17" i="1" s="1"/>
  <c r="AP18" i="1"/>
  <c r="AR18" i="1"/>
  <c r="M19" i="1"/>
  <c r="AS19" i="1"/>
  <c r="AT19" i="1" s="1"/>
  <c r="AP20" i="1"/>
  <c r="AR20" i="1"/>
  <c r="M21" i="1"/>
  <c r="AS21" i="1"/>
  <c r="AT21" i="1" s="1"/>
  <c r="AP22" i="1"/>
  <c r="AR22" i="1"/>
  <c r="M23" i="1"/>
  <c r="AS23" i="1"/>
  <c r="AT23" i="1" s="1"/>
  <c r="AP24" i="1"/>
  <c r="AR24" i="1"/>
  <c r="M25" i="1"/>
  <c r="AS25" i="1"/>
  <c r="AT25" i="1" s="1"/>
  <c r="AP26" i="1"/>
  <c r="AR26" i="1"/>
  <c r="M27" i="1"/>
  <c r="AS27" i="1"/>
  <c r="AT27" i="1" s="1"/>
  <c r="AP28" i="1"/>
  <c r="AR28" i="1"/>
  <c r="M29" i="1"/>
  <c r="AS29" i="1"/>
  <c r="AT29" i="1" s="1"/>
  <c r="AP30" i="1"/>
  <c r="AR30" i="1"/>
  <c r="M31" i="1"/>
  <c r="AS31" i="1"/>
  <c r="AT31" i="1" s="1"/>
  <c r="AP32" i="1"/>
  <c r="AR32" i="1"/>
  <c r="M33" i="1"/>
  <c r="AS33" i="1"/>
  <c r="AT33" i="1" s="1"/>
  <c r="AP34" i="1"/>
  <c r="AR34" i="1"/>
  <c r="AT34" i="1"/>
  <c r="M35" i="1"/>
  <c r="AS35" i="1"/>
  <c r="AP36" i="1"/>
  <c r="AR36" i="1"/>
  <c r="AT36" i="1"/>
  <c r="M37" i="1"/>
  <c r="AS37" i="1"/>
  <c r="AP38" i="1"/>
  <c r="AR38" i="1"/>
  <c r="AT38" i="1"/>
  <c r="M39" i="1"/>
  <c r="AS39" i="1"/>
  <c r="AP40" i="1"/>
  <c r="AR40" i="1"/>
  <c r="AT40" i="1"/>
  <c r="M41" i="1"/>
  <c r="AS41" i="1"/>
  <c r="AP42" i="1"/>
  <c r="AR42" i="1"/>
  <c r="AT42" i="1"/>
  <c r="M43" i="1"/>
  <c r="AS43" i="1"/>
  <c r="AP44" i="1"/>
  <c r="AR44" i="1"/>
  <c r="M45" i="1"/>
  <c r="AS45" i="1"/>
  <c r="AT45" i="1" s="1"/>
  <c r="AP46" i="1"/>
  <c r="AR46" i="1"/>
  <c r="M47" i="1"/>
  <c r="AS47" i="1"/>
  <c r="AT47" i="1" s="1"/>
  <c r="AP48" i="1"/>
  <c r="AR48" i="1"/>
  <c r="M49" i="1"/>
  <c r="AS49" i="1"/>
  <c r="AT49" i="1" s="1"/>
  <c r="AP50" i="1"/>
  <c r="AR50" i="1"/>
  <c r="M51" i="1"/>
  <c r="AS51" i="1"/>
  <c r="AT51" i="1" s="1"/>
  <c r="AP52" i="1"/>
  <c r="AR52" i="1"/>
  <c r="M53" i="1"/>
  <c r="AS53" i="1"/>
  <c r="AT53" i="1" s="1"/>
  <c r="AP54" i="1"/>
  <c r="AR54" i="1"/>
  <c r="M55" i="1"/>
  <c r="AS55" i="1"/>
  <c r="AT55" i="1" s="1"/>
  <c r="AP56" i="1"/>
  <c r="AR56" i="1"/>
  <c r="M57" i="1"/>
  <c r="AS57" i="1"/>
  <c r="AT57" i="1" s="1"/>
  <c r="AP58" i="1"/>
  <c r="AR58" i="1"/>
  <c r="AT58" i="1"/>
  <c r="M59" i="1"/>
  <c r="AS59" i="1"/>
  <c r="AP60" i="1"/>
  <c r="AR60" i="1"/>
  <c r="AT60" i="1"/>
  <c r="M61" i="1"/>
  <c r="AS61" i="1"/>
  <c r="AP62" i="1"/>
  <c r="AR62" i="1"/>
  <c r="AT62" i="1"/>
  <c r="M63" i="1"/>
  <c r="AS63" i="1"/>
  <c r="AP64" i="1"/>
  <c r="AR64" i="1"/>
  <c r="AT64" i="1"/>
  <c r="M65" i="1"/>
  <c r="AS65" i="1"/>
  <c r="AP66" i="1"/>
  <c r="AR66" i="1"/>
  <c r="AT66" i="1"/>
  <c r="M67" i="1"/>
  <c r="AS67" i="1"/>
  <c r="AP68" i="1"/>
  <c r="AR68" i="1"/>
  <c r="AT68" i="1"/>
  <c r="M69" i="1"/>
  <c r="AS69" i="1"/>
  <c r="AT69" i="1" s="1"/>
  <c r="AK70" i="1"/>
  <c r="AU70" i="1" s="1"/>
  <c r="AM70" i="1"/>
  <c r="AS70" i="1"/>
  <c r="AT70" i="1" s="1"/>
  <c r="AP71" i="1"/>
  <c r="AR71" i="1"/>
  <c r="M72" i="1"/>
  <c r="AS72" i="1"/>
  <c r="AT72" i="1" s="1"/>
  <c r="AP73" i="1"/>
  <c r="AR73" i="1"/>
  <c r="M74" i="1"/>
  <c r="AS74" i="1"/>
  <c r="AT74" i="1" s="1"/>
  <c r="AP75" i="1"/>
  <c r="AR75" i="1"/>
  <c r="M76" i="1"/>
  <c r="AS76" i="1"/>
  <c r="AT76" i="1" s="1"/>
  <c r="AP77" i="1"/>
  <c r="AR77" i="1"/>
  <c r="AT77" i="1"/>
  <c r="M78" i="1"/>
  <c r="AS78" i="1"/>
  <c r="AP79" i="1"/>
  <c r="AR79" i="1"/>
  <c r="M80" i="1"/>
  <c r="AS80" i="1"/>
  <c r="AT80" i="1" s="1"/>
  <c r="AP81" i="1"/>
  <c r="AR81" i="1"/>
  <c r="M82" i="1"/>
  <c r="AS82" i="1"/>
  <c r="AT82" i="1" s="1"/>
  <c r="AP83" i="1"/>
  <c r="AR83" i="1"/>
  <c r="M84" i="1"/>
  <c r="AS84" i="1"/>
  <c r="AT84" i="1" s="1"/>
  <c r="AP85" i="1"/>
  <c r="AR85" i="1"/>
  <c r="M86" i="1"/>
  <c r="AS86" i="1"/>
  <c r="AT86" i="1" s="1"/>
  <c r="AS87" i="1"/>
  <c r="AS88" i="1"/>
  <c r="AP89" i="1"/>
  <c r="AR89" i="1"/>
  <c r="M90" i="1"/>
  <c r="AS90" i="1"/>
  <c r="AT90" i="1" s="1"/>
  <c r="AP91" i="1"/>
  <c r="AR91" i="1"/>
  <c r="M92" i="1"/>
  <c r="AS92" i="1"/>
  <c r="AT92" i="1" s="1"/>
  <c r="AP93" i="1"/>
  <c r="AR93" i="1"/>
  <c r="AT93" i="1"/>
  <c r="M94" i="1"/>
  <c r="AS94" i="1"/>
  <c r="AT94" i="1" s="1"/>
  <c r="AP95" i="1"/>
  <c r="AR95" i="1"/>
  <c r="M96" i="1"/>
  <c r="AS96" i="1"/>
  <c r="AT96" i="1" s="1"/>
  <c r="AP97" i="1"/>
  <c r="AR97" i="1"/>
  <c r="M98" i="1"/>
  <c r="AS98" i="1"/>
  <c r="AT98" i="1" s="1"/>
  <c r="AP99" i="1"/>
  <c r="AR99" i="1"/>
  <c r="M100" i="1"/>
  <c r="AR100" i="1"/>
  <c r="M101" i="1"/>
  <c r="AS101" i="1"/>
  <c r="AT101" i="1" s="1"/>
  <c r="AP102" i="1"/>
  <c r="AR102" i="1"/>
  <c r="M103" i="1"/>
  <c r="AS103" i="1"/>
  <c r="AT103" i="1" s="1"/>
  <c r="AS104" i="1"/>
  <c r="AR105" i="1"/>
  <c r="AT105" i="1"/>
  <c r="M106" i="1"/>
  <c r="AS106" i="1"/>
  <c r="AT106" i="1" s="1"/>
  <c r="AP107" i="1"/>
  <c r="AR107" i="1"/>
  <c r="AR108" i="1"/>
  <c r="AT108" i="1"/>
  <c r="AR109" i="1"/>
  <c r="AT109" i="1"/>
  <c r="M110" i="1"/>
  <c r="AS110" i="1"/>
  <c r="AT110" i="1" s="1"/>
  <c r="AP111" i="1"/>
  <c r="AR111" i="1"/>
  <c r="M112" i="1"/>
  <c r="AS112" i="1"/>
  <c r="AT112" i="1" s="1"/>
  <c r="AM113" i="1"/>
  <c r="AS113" i="1"/>
  <c r="AT113" i="1" s="1"/>
  <c r="AP114" i="1"/>
  <c r="AR114" i="1"/>
  <c r="M115" i="1"/>
  <c r="AS115" i="1"/>
  <c r="AT115" i="1" s="1"/>
  <c r="AP116" i="1"/>
  <c r="AR116" i="1"/>
  <c r="AK117" i="1"/>
  <c r="AS117" i="1"/>
  <c r="AR118" i="1"/>
  <c r="AT118" i="1"/>
  <c r="AK119" i="1"/>
  <c r="AS119" i="1"/>
  <c r="M120" i="1"/>
  <c r="AR120" i="1"/>
  <c r="AT120" i="1"/>
  <c r="AK121" i="1"/>
  <c r="AS121" i="1"/>
  <c r="AS122" i="1"/>
  <c r="AP123" i="1"/>
  <c r="AR123" i="1"/>
  <c r="M124" i="1"/>
  <c r="AS124" i="1"/>
  <c r="AT124" i="1" s="1"/>
  <c r="AP125" i="1"/>
  <c r="AR125" i="1"/>
  <c r="M126" i="1"/>
  <c r="AB126" i="1"/>
  <c r="AR126" i="1"/>
  <c r="M127" i="1"/>
  <c r="AR127" i="1"/>
  <c r="AS128" i="1"/>
  <c r="AT128" i="1" s="1"/>
  <c r="AK129" i="1"/>
  <c r="AM129" i="1"/>
  <c r="AS129" i="1"/>
  <c r="AK130" i="1"/>
  <c r="AM130" i="1"/>
  <c r="AS130" i="1"/>
  <c r="AK131" i="1"/>
  <c r="AM131" i="1"/>
  <c r="AS131" i="1"/>
  <c r="AK132" i="1"/>
  <c r="AM132" i="1"/>
  <c r="AS132" i="1"/>
  <c r="AK133" i="1"/>
  <c r="AM133" i="1"/>
  <c r="AS133" i="1"/>
  <c r="AK134" i="1"/>
  <c r="AU134" i="1" s="1"/>
  <c r="AM134" i="1"/>
  <c r="AS134" i="1"/>
  <c r="AT134" i="1" s="1"/>
  <c r="AK135" i="1"/>
  <c r="AU135" i="1" s="1"/>
  <c r="AM135" i="1"/>
  <c r="AS135" i="1"/>
  <c r="AT135" i="1" s="1"/>
  <c r="AK136" i="1"/>
  <c r="AM136" i="1"/>
  <c r="AT136" i="1"/>
  <c r="AR136" i="1"/>
  <c r="AU136" i="1"/>
  <c r="AN137" i="1"/>
  <c r="M137" i="1"/>
  <c r="AT137" i="1"/>
  <c r="AR137" i="1"/>
  <c r="AU137" i="1"/>
  <c r="AN138" i="1"/>
  <c r="M138" i="1"/>
  <c r="AT138" i="1"/>
  <c r="AR138" i="1"/>
  <c r="AU138" i="1"/>
  <c r="AN139" i="1"/>
  <c r="M139" i="1"/>
  <c r="AT139" i="1"/>
  <c r="AR139" i="1"/>
  <c r="AU139" i="1"/>
  <c r="AN140" i="1"/>
  <c r="M140" i="1"/>
  <c r="AT140" i="1"/>
  <c r="AR140" i="1"/>
  <c r="AU140" i="1"/>
  <c r="AN141" i="1"/>
  <c r="M141" i="1"/>
  <c r="AN147" i="1"/>
  <c r="AP148" i="1"/>
  <c r="AP149" i="1"/>
  <c r="AM149" i="1"/>
  <c r="AK4" i="1"/>
  <c r="AU4" i="1" s="1"/>
  <c r="AS4" i="1"/>
  <c r="AT4" i="1" s="1"/>
  <c r="AK6" i="1"/>
  <c r="AU6" i="1" s="1"/>
  <c r="AS6" i="1"/>
  <c r="AT6" i="1" s="1"/>
  <c r="AK8" i="1"/>
  <c r="AU8" i="1" s="1"/>
  <c r="AS8" i="1"/>
  <c r="AT8" i="1" s="1"/>
  <c r="AK10" i="1"/>
  <c r="AU10" i="1" s="1"/>
  <c r="AS10" i="1"/>
  <c r="AT10" i="1" s="1"/>
  <c r="AK12" i="1"/>
  <c r="AU12" i="1" s="1"/>
  <c r="AS12" i="1"/>
  <c r="AT12" i="1" s="1"/>
  <c r="AK14" i="1"/>
  <c r="AU14" i="1" s="1"/>
  <c r="AS14" i="1"/>
  <c r="AT14" i="1" s="1"/>
  <c r="AK16" i="1"/>
  <c r="AU16" i="1" s="1"/>
  <c r="AS16" i="1"/>
  <c r="AT16" i="1" s="1"/>
  <c r="AK18" i="1"/>
  <c r="AU18" i="1" s="1"/>
  <c r="AS18" i="1"/>
  <c r="AT18" i="1" s="1"/>
  <c r="AK20" i="1"/>
  <c r="AU20" i="1" s="1"/>
  <c r="AS20" i="1"/>
  <c r="AT20" i="1" s="1"/>
  <c r="AK22" i="1"/>
  <c r="AU22" i="1" s="1"/>
  <c r="AS22" i="1"/>
  <c r="AT22" i="1" s="1"/>
  <c r="AK24" i="1"/>
  <c r="AU24" i="1" s="1"/>
  <c r="AS24" i="1"/>
  <c r="AT24" i="1" s="1"/>
  <c r="AK26" i="1"/>
  <c r="AU26" i="1" s="1"/>
  <c r="AS26" i="1"/>
  <c r="AT26" i="1" s="1"/>
  <c r="AK28" i="1"/>
  <c r="AU28" i="1" s="1"/>
  <c r="AS28" i="1"/>
  <c r="AT28" i="1" s="1"/>
  <c r="AK30" i="1"/>
  <c r="AU30" i="1" s="1"/>
  <c r="AS30" i="1"/>
  <c r="AT30" i="1" s="1"/>
  <c r="AK32" i="1"/>
  <c r="AU32" i="1" s="1"/>
  <c r="AS32" i="1"/>
  <c r="AT32" i="1" s="1"/>
  <c r="AK34" i="1"/>
  <c r="AS34" i="1"/>
  <c r="AK36" i="1"/>
  <c r="AS36" i="1"/>
  <c r="AK38" i="1"/>
  <c r="AS38" i="1"/>
  <c r="AK40" i="1"/>
  <c r="AS40" i="1"/>
  <c r="AK42" i="1"/>
  <c r="AS42" i="1"/>
  <c r="AK44" i="1"/>
  <c r="AU44" i="1" s="1"/>
  <c r="AS44" i="1"/>
  <c r="AT44" i="1" s="1"/>
  <c r="AK46" i="1"/>
  <c r="AU46" i="1" s="1"/>
  <c r="AS46" i="1"/>
  <c r="AT46" i="1" s="1"/>
  <c r="AK48" i="1"/>
  <c r="AU48" i="1" s="1"/>
  <c r="AS48" i="1"/>
  <c r="AT48" i="1" s="1"/>
  <c r="AK50" i="1"/>
  <c r="AU50" i="1" s="1"/>
  <c r="AS50" i="1"/>
  <c r="AT50" i="1" s="1"/>
  <c r="AK52" i="1"/>
  <c r="AU52" i="1" s="1"/>
  <c r="AS52" i="1"/>
  <c r="AT52" i="1" s="1"/>
  <c r="AK54" i="1"/>
  <c r="AU54" i="1" s="1"/>
  <c r="AS54" i="1"/>
  <c r="AT54" i="1" s="1"/>
  <c r="AK56" i="1"/>
  <c r="AU56" i="1" s="1"/>
  <c r="AS56" i="1"/>
  <c r="AT56" i="1" s="1"/>
  <c r="AK58" i="1"/>
  <c r="AS58" i="1"/>
  <c r="AK60" i="1"/>
  <c r="AS60" i="1"/>
  <c r="AK62" i="1"/>
  <c r="AS62" i="1"/>
  <c r="AK64" i="1"/>
  <c r="AS64" i="1"/>
  <c r="AK66" i="1"/>
  <c r="AS66" i="1"/>
  <c r="AK68" i="1"/>
  <c r="AS68" i="1"/>
  <c r="AP70" i="1"/>
  <c r="AR70" i="1"/>
  <c r="AK71" i="1"/>
  <c r="AU71" i="1" s="1"/>
  <c r="AS71" i="1"/>
  <c r="AT71" i="1" s="1"/>
  <c r="AK73" i="1"/>
  <c r="AU73" i="1" s="1"/>
  <c r="AS73" i="1"/>
  <c r="AT73" i="1" s="1"/>
  <c r="AK75" i="1"/>
  <c r="AU75" i="1" s="1"/>
  <c r="AS75" i="1"/>
  <c r="AT75" i="1" s="1"/>
  <c r="AK77" i="1"/>
  <c r="AS77" i="1"/>
  <c r="AK79" i="1"/>
  <c r="AU79" i="1" s="1"/>
  <c r="AS79" i="1"/>
  <c r="AT79" i="1" s="1"/>
  <c r="AK81" i="1"/>
  <c r="AU81" i="1" s="1"/>
  <c r="AS81" i="1"/>
  <c r="AT81" i="1" s="1"/>
  <c r="AK83" i="1"/>
  <c r="AU83" i="1" s="1"/>
  <c r="AS83" i="1"/>
  <c r="AT83" i="1" s="1"/>
  <c r="AK85" i="1"/>
  <c r="AU85" i="1" s="1"/>
  <c r="AS85" i="1"/>
  <c r="AT85" i="1" s="1"/>
  <c r="AK89" i="1"/>
  <c r="AU89" i="1" s="1"/>
  <c r="AS89" i="1"/>
  <c r="AT89" i="1" s="1"/>
  <c r="AK91" i="1"/>
  <c r="AU91" i="1" s="1"/>
  <c r="AS91" i="1"/>
  <c r="AT91" i="1" s="1"/>
  <c r="AK93" i="1"/>
  <c r="AS93" i="1"/>
  <c r="AK95" i="1"/>
  <c r="AU95" i="1" s="1"/>
  <c r="AS95" i="1"/>
  <c r="AT95" i="1" s="1"/>
  <c r="AK97" i="1"/>
  <c r="AU97" i="1" s="1"/>
  <c r="AS97" i="1"/>
  <c r="AT97" i="1" s="1"/>
  <c r="AK99" i="1"/>
  <c r="AU99" i="1" s="1"/>
  <c r="AS99" i="1"/>
  <c r="AT99" i="1" s="1"/>
  <c r="AS100" i="1"/>
  <c r="AT100" i="1" s="1"/>
  <c r="AK102" i="1"/>
  <c r="AU102" i="1" s="1"/>
  <c r="AS102" i="1"/>
  <c r="AT102" i="1" s="1"/>
  <c r="AS105" i="1"/>
  <c r="AK107" i="1"/>
  <c r="AU107" i="1" s="1"/>
  <c r="AS107" i="1"/>
  <c r="AT107" i="1" s="1"/>
  <c r="AS108" i="1"/>
  <c r="AS109" i="1"/>
  <c r="AK111" i="1"/>
  <c r="AU111" i="1" s="1"/>
  <c r="AS111" i="1"/>
  <c r="AT111" i="1" s="1"/>
  <c r="AP113" i="1"/>
  <c r="AR113" i="1"/>
  <c r="AK114" i="1"/>
  <c r="AU114" i="1" s="1"/>
  <c r="AS114" i="1"/>
  <c r="AT114" i="1" s="1"/>
  <c r="AK116" i="1"/>
  <c r="AU116" i="1" s="1"/>
  <c r="AS116" i="1"/>
  <c r="AT116" i="1" s="1"/>
  <c r="AS118" i="1"/>
  <c r="AS120" i="1"/>
  <c r="AK123" i="1"/>
  <c r="AU123" i="1" s="1"/>
  <c r="AS123" i="1"/>
  <c r="AT123" i="1" s="1"/>
  <c r="AS125" i="1"/>
  <c r="AT125" i="1" s="1"/>
  <c r="AS126" i="1"/>
  <c r="AT126" i="1" s="1"/>
  <c r="AS127" i="1"/>
  <c r="AT127" i="1" s="1"/>
  <c r="AP134" i="1"/>
  <c r="AR134" i="1"/>
  <c r="AP135" i="1"/>
  <c r="AR135" i="1"/>
  <c r="AT141" i="1"/>
  <c r="AR141" i="1"/>
  <c r="AB141" i="1"/>
  <c r="AN142" i="1"/>
  <c r="M142" i="1"/>
  <c r="AT142" i="1"/>
  <c r="AR142" i="1"/>
  <c r="AN143" i="1"/>
  <c r="M143" i="1"/>
  <c r="AT143" i="1"/>
  <c r="AR143" i="1"/>
  <c r="AU143" i="1"/>
  <c r="AN144" i="1"/>
  <c r="M144" i="1"/>
  <c r="AT144" i="1"/>
  <c r="AR144" i="1"/>
  <c r="AU144" i="1"/>
  <c r="AN145" i="1"/>
  <c r="M145" i="1"/>
  <c r="AT145" i="1"/>
  <c r="AR145" i="1"/>
  <c r="AN146" i="1"/>
  <c r="M146" i="1"/>
  <c r="AT146" i="1"/>
  <c r="AR146" i="1"/>
  <c r="AO147" i="1"/>
  <c r="AK147" i="1"/>
  <c r="AU147" i="1" s="1"/>
  <c r="AO148" i="1"/>
  <c r="AS147" i="1"/>
  <c r="AT147" i="1" s="1"/>
  <c r="AS148" i="1"/>
  <c r="AK149" i="1"/>
  <c r="AS149" i="1"/>
  <c r="AK150" i="1"/>
  <c r="AM150" i="1"/>
  <c r="AS150" i="1"/>
  <c r="AK151" i="1"/>
  <c r="AM151" i="1"/>
  <c r="AS151" i="1"/>
  <c r="AK152" i="1"/>
  <c r="AM152" i="1"/>
  <c r="AS152" i="1"/>
  <c r="AK153" i="1"/>
  <c r="AM153" i="1"/>
  <c r="AS153" i="1"/>
  <c r="AK154" i="1"/>
  <c r="AM154" i="1"/>
  <c r="AS154" i="1"/>
  <c r="AK155" i="1"/>
  <c r="AM155" i="1"/>
  <c r="AS155" i="1"/>
  <c r="AK156" i="1"/>
  <c r="AM156" i="1"/>
  <c r="AS156" i="1"/>
  <c r="AK157" i="1"/>
  <c r="AM157" i="1"/>
  <c r="AS157" i="1"/>
  <c r="AK158" i="1"/>
  <c r="AM158" i="1"/>
  <c r="AS158" i="1"/>
  <c r="AK159" i="1"/>
  <c r="AM159" i="1"/>
  <c r="AS159" i="1"/>
  <c r="AK160" i="1"/>
  <c r="AM160" i="1"/>
  <c r="AS160" i="1"/>
  <c r="AK161" i="1"/>
  <c r="AM161" i="1"/>
  <c r="AS161" i="1"/>
  <c r="AK162" i="1"/>
  <c r="AM162" i="1"/>
  <c r="AS162" i="1"/>
  <c r="AK163" i="1"/>
  <c r="AM163" i="1"/>
  <c r="AS163" i="1"/>
  <c r="AK164" i="1"/>
  <c r="AM164" i="1"/>
  <c r="AS164" i="1"/>
  <c r="AK165" i="1"/>
  <c r="AM165" i="1"/>
  <c r="AS165" i="1"/>
  <c r="AK166" i="1"/>
  <c r="AM166" i="1"/>
  <c r="AS166" i="1"/>
  <c r="AK167" i="1"/>
  <c r="AM167" i="1"/>
  <c r="AS167" i="1"/>
  <c r="AK168" i="1"/>
  <c r="AM168" i="1"/>
  <c r="AS168" i="1"/>
  <c r="AK169" i="1"/>
  <c r="AM169" i="1"/>
  <c r="AS169" i="1"/>
  <c r="AK170" i="1"/>
  <c r="AM170" i="1"/>
  <c r="AS170" i="1"/>
  <c r="AK171" i="1"/>
  <c r="AM171" i="1"/>
  <c r="AS171" i="1"/>
  <c r="AK172" i="1"/>
  <c r="AM172" i="1"/>
  <c r="AS172" i="1"/>
  <c r="AK173" i="1"/>
  <c r="AM173" i="1"/>
  <c r="AS173" i="1"/>
  <c r="AK174" i="1"/>
  <c r="AM174" i="1"/>
  <c r="AS174" i="1"/>
  <c r="AK175" i="1"/>
  <c r="AM175" i="1"/>
  <c r="AS175" i="1"/>
  <c r="AK176" i="1"/>
  <c r="AM176" i="1"/>
  <c r="AS176" i="1"/>
  <c r="AK177" i="1"/>
  <c r="AM177" i="1"/>
  <c r="AS177" i="1"/>
  <c r="AK178" i="1"/>
  <c r="AM178" i="1"/>
  <c r="AS178" i="1"/>
  <c r="AK179" i="1"/>
  <c r="AM179" i="1"/>
  <c r="AS179" i="1"/>
  <c r="AK180" i="1"/>
  <c r="AM180" i="1"/>
  <c r="AS180" i="1"/>
  <c r="AK181" i="1"/>
  <c r="AM181" i="1"/>
  <c r="AS181" i="1"/>
  <c r="AK182" i="1"/>
  <c r="AM182" i="1"/>
  <c r="AS182" i="1"/>
  <c r="AK183" i="1"/>
  <c r="AM183" i="1"/>
  <c r="AS183" i="1"/>
  <c r="AK184" i="1"/>
  <c r="AM184" i="1"/>
  <c r="AS184" i="1"/>
  <c r="AK185" i="1"/>
  <c r="AM185" i="1"/>
  <c r="AS185" i="1"/>
  <c r="AK186" i="1"/>
  <c r="AM186" i="1"/>
  <c r="AS186" i="1"/>
  <c r="AK187" i="1"/>
  <c r="AM187" i="1"/>
  <c r="AS187" i="1"/>
  <c r="AK188" i="1"/>
  <c r="AM188" i="1"/>
  <c r="AS188" i="1"/>
  <c r="AK189" i="1"/>
  <c r="AM189" i="1"/>
  <c r="AS189" i="1"/>
  <c r="AK190" i="1"/>
  <c r="AM190" i="1"/>
  <c r="AS190" i="1"/>
  <c r="AK191" i="1"/>
  <c r="AM191" i="1"/>
  <c r="AS191" i="1"/>
  <c r="AK192" i="1"/>
  <c r="AM192" i="1"/>
  <c r="AS192" i="1"/>
  <c r="AK193" i="1"/>
  <c r="AM193" i="1"/>
  <c r="AS193" i="1"/>
  <c r="AK194" i="1"/>
  <c r="AM194" i="1"/>
  <c r="AS194" i="1"/>
  <c r="AK195" i="1"/>
  <c r="AM195" i="1"/>
  <c r="AS195" i="1"/>
  <c r="AK196" i="1"/>
  <c r="AM196" i="1"/>
  <c r="AS196" i="1"/>
  <c r="AK197" i="1"/>
  <c r="AM197" i="1"/>
  <c r="AS197" i="1"/>
  <c r="AK198" i="1"/>
  <c r="AM198" i="1"/>
  <c r="AS198" i="1"/>
  <c r="AK199" i="1"/>
  <c r="AM199" i="1"/>
  <c r="AS199" i="1"/>
  <c r="AK200" i="1"/>
  <c r="AM200" i="1"/>
  <c r="AS200" i="1"/>
  <c r="AK201" i="1"/>
  <c r="AM201" i="1"/>
  <c r="AS201" i="1"/>
  <c r="AK202" i="1"/>
  <c r="AM202" i="1"/>
  <c r="AS202" i="1"/>
  <c r="AK203" i="1"/>
  <c r="AM203" i="1"/>
  <c r="AS203" i="1"/>
  <c r="AK204" i="1"/>
  <c r="AM204" i="1"/>
  <c r="AS204" i="1"/>
  <c r="AK205" i="1"/>
  <c r="AM205" i="1"/>
  <c r="AS205" i="1"/>
  <c r="AK206" i="1"/>
  <c r="AM206" i="1"/>
  <c r="AS206" i="1"/>
  <c r="AK207" i="1"/>
  <c r="AM207" i="1"/>
  <c r="AS207" i="1"/>
  <c r="AK208" i="1"/>
  <c r="AM208" i="1"/>
  <c r="AS208" i="1"/>
  <c r="AK209" i="1"/>
  <c r="AM209" i="1"/>
  <c r="AS209" i="1"/>
  <c r="AK210" i="1"/>
  <c r="AM210" i="1"/>
  <c r="AS210" i="1"/>
  <c r="AK211" i="1"/>
  <c r="AM211" i="1"/>
  <c r="AS211" i="1"/>
  <c r="AK212" i="1"/>
  <c r="AM212" i="1"/>
  <c r="AS212" i="1"/>
  <c r="AK213" i="1"/>
  <c r="AM213" i="1"/>
  <c r="AS213" i="1"/>
  <c r="AK214" i="1"/>
  <c r="AM214" i="1"/>
  <c r="AS214" i="1"/>
  <c r="AK215" i="1"/>
  <c r="AM215" i="1"/>
  <c r="AS215" i="1"/>
  <c r="AK216" i="1"/>
  <c r="AM216" i="1"/>
  <c r="AS216" i="1"/>
  <c r="AK217" i="1"/>
  <c r="AM217" i="1"/>
  <c r="AS217" i="1"/>
  <c r="AK218" i="1"/>
  <c r="AM218" i="1"/>
  <c r="AS218" i="1"/>
  <c r="AK219" i="1"/>
  <c r="AM219" i="1"/>
  <c r="AS219" i="1"/>
  <c r="AK220" i="1"/>
  <c r="AM220" i="1"/>
  <c r="AS220" i="1"/>
  <c r="AK221" i="1"/>
  <c r="AM221" i="1"/>
  <c r="AS221" i="1"/>
  <c r="AK222" i="1"/>
  <c r="AM222" i="1"/>
  <c r="AS222" i="1"/>
  <c r="AM223" i="1"/>
  <c r="AS223" i="1"/>
  <c r="AK224" i="1"/>
  <c r="AM224" i="1"/>
  <c r="AS224" i="1"/>
  <c r="AM225" i="1"/>
  <c r="AS225" i="1"/>
  <c r="AK226" i="1"/>
  <c r="AM226" i="1"/>
  <c r="AS226" i="1"/>
  <c r="AM227" i="1"/>
  <c r="AS227" i="1"/>
  <c r="AK228" i="1"/>
  <c r="AM228" i="1"/>
  <c r="AS228" i="1"/>
  <c r="AM229" i="1"/>
  <c r="AS229" i="1"/>
  <c r="AK230" i="1"/>
  <c r="AM230" i="1"/>
  <c r="AS230" i="1"/>
  <c r="AM231" i="1"/>
  <c r="AS231" i="1"/>
  <c r="AK232" i="1"/>
  <c r="AM232" i="1"/>
  <c r="AS232" i="1"/>
  <c r="AM233" i="1"/>
  <c r="AS233" i="1"/>
  <c r="AK234" i="1"/>
  <c r="AM234" i="1"/>
  <c r="AS234" i="1"/>
  <c r="AM235" i="1"/>
  <c r="AS235" i="1"/>
  <c r="AK236" i="1"/>
  <c r="AM236" i="1"/>
  <c r="AS236" i="1"/>
  <c r="AM237" i="1"/>
  <c r="AS237" i="1"/>
  <c r="AK238" i="1"/>
  <c r="AM238" i="1"/>
  <c r="AS238" i="1"/>
  <c r="AK239" i="1"/>
  <c r="AM239" i="1"/>
  <c r="AS239" i="1"/>
  <c r="AK240" i="1"/>
  <c r="AM240" i="1"/>
  <c r="AS240" i="1"/>
  <c r="AM241" i="1"/>
  <c r="AS241" i="1"/>
  <c r="AK242" i="1"/>
  <c r="AM242" i="1"/>
  <c r="AS242" i="1"/>
  <c r="AK243" i="1"/>
  <c r="AM243" i="1"/>
  <c r="AS243" i="1"/>
  <c r="AK244" i="1"/>
  <c r="AM244" i="1"/>
  <c r="AS244" i="1"/>
  <c r="AM245" i="1"/>
  <c r="AS245" i="1"/>
  <c r="AK246" i="1"/>
  <c r="AM246" i="1"/>
  <c r="AS246" i="1"/>
  <c r="AK247" i="1"/>
  <c r="AM247" i="1"/>
  <c r="AS247" i="1"/>
  <c r="AK248" i="1"/>
  <c r="AM248" i="1"/>
  <c r="AS248" i="1"/>
  <c r="AM249" i="1"/>
  <c r="AS249" i="1"/>
  <c r="AK250" i="1"/>
  <c r="AM250" i="1"/>
  <c r="AS250" i="1"/>
  <c r="AK251" i="1"/>
  <c r="AM251" i="1"/>
  <c r="AS251" i="1"/>
  <c r="AK252" i="1"/>
  <c r="AM252" i="1"/>
  <c r="AS252" i="1"/>
  <c r="AM253" i="1"/>
  <c r="AS253" i="1"/>
  <c r="AK254" i="1"/>
  <c r="AM254" i="1"/>
  <c r="AS254" i="1"/>
  <c r="AK255" i="1"/>
  <c r="AM255" i="1"/>
  <c r="AS255" i="1"/>
  <c r="AK256" i="1"/>
  <c r="AM256" i="1"/>
  <c r="AS256" i="1"/>
  <c r="AM257" i="1"/>
  <c r="AS257" i="1"/>
  <c r="AK258" i="1"/>
  <c r="AM258" i="1"/>
  <c r="AS258" i="1"/>
  <c r="AK259" i="1"/>
  <c r="AM259" i="1"/>
  <c r="AS259" i="1"/>
  <c r="AK260" i="1"/>
  <c r="AM260" i="1"/>
  <c r="AS260" i="1"/>
  <c r="AM261" i="1"/>
  <c r="AS261" i="1"/>
  <c r="AK262" i="1"/>
  <c r="AM262" i="1"/>
  <c r="AS262" i="1"/>
  <c r="AK263" i="1"/>
  <c r="AM263" i="1"/>
  <c r="AS263" i="1"/>
  <c r="AK264" i="1"/>
  <c r="AM264" i="1"/>
  <c r="AT264" i="1"/>
  <c r="AR264" i="1"/>
  <c r="AU264" i="1"/>
  <c r="AN265" i="1"/>
  <c r="M265" i="1"/>
  <c r="AT265" i="1"/>
  <c r="AR265" i="1"/>
  <c r="AU265" i="1"/>
  <c r="AN266" i="1"/>
  <c r="M266" i="1"/>
  <c r="AT266" i="1"/>
  <c r="AR266" i="1"/>
  <c r="AU266" i="1"/>
  <c r="AN267" i="1"/>
  <c r="M267" i="1"/>
  <c r="AT267" i="1"/>
  <c r="AR267" i="1"/>
  <c r="AU267" i="1"/>
  <c r="AN268" i="1"/>
  <c r="M268" i="1"/>
  <c r="AT268" i="1"/>
  <c r="AR268" i="1"/>
  <c r="AU268" i="1"/>
  <c r="AN269" i="1"/>
  <c r="M269" i="1"/>
  <c r="AT269" i="1"/>
  <c r="AR269" i="1"/>
  <c r="AU269" i="1"/>
  <c r="AN270" i="1"/>
  <c r="M270" i="1"/>
  <c r="AT270" i="1"/>
  <c r="AR270" i="1"/>
  <c r="AU270" i="1"/>
  <c r="AN271" i="1"/>
  <c r="M271" i="1"/>
  <c r="AT271" i="1"/>
  <c r="AR271" i="1"/>
  <c r="AU271" i="1"/>
  <c r="AN272" i="1"/>
  <c r="M272" i="1"/>
  <c r="AT272" i="1"/>
  <c r="AR272" i="1"/>
  <c r="AU272" i="1"/>
  <c r="AN273" i="1"/>
  <c r="M273" i="1"/>
  <c r="AT273" i="1"/>
  <c r="AR273" i="1"/>
  <c r="AU273" i="1"/>
  <c r="AN274" i="1"/>
  <c r="M274" i="1"/>
  <c r="AT274" i="1"/>
  <c r="AR274" i="1"/>
  <c r="AU274" i="1"/>
  <c r="AN275" i="1"/>
  <c r="M275" i="1"/>
  <c r="AT275" i="1"/>
  <c r="AR275" i="1"/>
  <c r="AU275" i="1"/>
  <c r="AN276" i="1"/>
  <c r="M276" i="1"/>
  <c r="AT276" i="1"/>
  <c r="AR276" i="1"/>
  <c r="AU276" i="1"/>
  <c r="AN277" i="1"/>
  <c r="M277" i="1"/>
  <c r="AT277" i="1"/>
  <c r="AR277" i="1"/>
  <c r="AU277" i="1"/>
  <c r="AN278" i="1"/>
  <c r="M278" i="1"/>
  <c r="AT278" i="1"/>
  <c r="AR278" i="1"/>
  <c r="AU278" i="1"/>
  <c r="AN279" i="1"/>
  <c r="M279" i="1"/>
  <c r="AT279" i="1"/>
  <c r="AR279" i="1"/>
  <c r="AU279" i="1"/>
  <c r="AN280" i="1"/>
  <c r="M280" i="1"/>
  <c r="AT280" i="1"/>
  <c r="AR280" i="1"/>
  <c r="AU280" i="1"/>
  <c r="AN281" i="1"/>
  <c r="M281" i="1"/>
  <c r="AT281" i="1"/>
  <c r="AR281" i="1"/>
  <c r="AU281" i="1"/>
  <c r="AN282" i="1"/>
  <c r="M282" i="1"/>
  <c r="AT282" i="1"/>
  <c r="AR282" i="1"/>
  <c r="AU282" i="1"/>
  <c r="AN283" i="1"/>
  <c r="M283" i="1"/>
  <c r="AS283" i="1"/>
  <c r="AU283" i="1"/>
  <c r="AS284" i="1"/>
  <c r="AU284" i="1"/>
  <c r="AS285" i="1"/>
  <c r="AU285" i="1"/>
  <c r="AS286" i="1"/>
  <c r="AU286" i="1"/>
  <c r="AS287" i="1"/>
  <c r="AU287" i="1"/>
  <c r="AS288" i="1"/>
  <c r="AU288" i="1"/>
  <c r="AS289" i="1"/>
  <c r="AU289" i="1"/>
  <c r="AS290" i="1"/>
  <c r="AU290" i="1"/>
  <c r="AS291" i="1"/>
  <c r="AU291" i="1"/>
  <c r="AS292" i="1"/>
  <c r="AU292" i="1"/>
  <c r="AS293" i="1"/>
  <c r="AU293" i="1"/>
  <c r="AS294" i="1"/>
  <c r="AU294" i="1"/>
  <c r="AS295" i="1"/>
  <c r="AU295" i="1"/>
  <c r="AS296" i="1"/>
  <c r="AU296" i="1"/>
  <c r="AS297" i="1"/>
  <c r="AU297" i="1"/>
  <c r="AS298" i="1"/>
  <c r="AU298" i="1"/>
  <c r="AS299" i="1"/>
  <c r="AU299" i="1"/>
  <c r="AS300" i="1"/>
  <c r="AU300" i="1"/>
  <c r="AS301" i="1"/>
  <c r="AU301" i="1"/>
  <c r="AS302" i="1"/>
  <c r="AU302" i="1"/>
  <c r="AS303" i="1"/>
  <c r="AU303" i="1"/>
  <c r="AS304" i="1"/>
  <c r="AU304" i="1"/>
  <c r="AS305" i="1"/>
  <c r="AU305" i="1"/>
  <c r="AS306" i="1"/>
  <c r="AU306" i="1"/>
  <c r="AS307" i="1"/>
  <c r="AU307" i="1"/>
  <c r="AS308" i="1"/>
  <c r="AU308" i="1"/>
  <c r="AS309" i="1"/>
  <c r="AU309" i="1"/>
  <c r="AS310" i="1"/>
  <c r="AU310" i="1"/>
  <c r="AS311" i="1"/>
  <c r="AU311" i="1"/>
  <c r="AS312" i="1"/>
  <c r="AU312" i="1"/>
  <c r="AS313" i="1"/>
  <c r="AU313" i="1"/>
  <c r="AS314" i="1"/>
  <c r="AU314" i="1"/>
  <c r="AS315" i="1"/>
  <c r="AU315" i="1"/>
  <c r="AS316" i="1"/>
  <c r="AU316" i="1"/>
  <c r="AS317" i="1"/>
  <c r="AU317" i="1"/>
  <c r="AS318" i="1"/>
  <c r="AU318" i="1"/>
  <c r="AS319" i="1"/>
  <c r="AU319" i="1"/>
  <c r="AS320" i="1"/>
  <c r="AU320" i="1"/>
  <c r="AS321" i="1"/>
  <c r="AU321" i="1"/>
  <c r="AS322" i="1"/>
  <c r="AU322" i="1"/>
  <c r="AS323" i="1"/>
  <c r="AU323" i="1"/>
  <c r="AS324" i="1"/>
  <c r="AU324" i="1"/>
  <c r="AS325" i="1"/>
  <c r="AU325" i="1"/>
  <c r="AS326" i="1"/>
  <c r="AU326" i="1"/>
  <c r="AS327" i="1"/>
  <c r="AU327" i="1"/>
  <c r="AS328" i="1"/>
  <c r="AU328" i="1"/>
  <c r="AS329" i="1"/>
  <c r="AU329" i="1"/>
  <c r="AS330" i="1"/>
  <c r="AU330" i="1"/>
  <c r="AS331" i="1"/>
  <c r="AU331" i="1"/>
  <c r="AS332" i="1"/>
  <c r="AU332" i="1"/>
  <c r="AS333" i="1"/>
  <c r="AU333" i="1"/>
  <c r="AS334" i="1"/>
  <c r="AU334" i="1"/>
  <c r="AS335" i="1"/>
  <c r="AU335" i="1"/>
  <c r="AS336" i="1"/>
  <c r="AU336" i="1"/>
  <c r="AS337" i="1"/>
  <c r="AU337" i="1"/>
  <c r="AS338" i="1"/>
  <c r="AU338" i="1"/>
  <c r="AS339" i="1"/>
  <c r="AU339" i="1"/>
  <c r="AS340" i="1"/>
  <c r="AU340" i="1"/>
  <c r="AS341" i="1"/>
  <c r="AU341" i="1"/>
  <c r="AS342" i="1"/>
  <c r="AU342" i="1"/>
  <c r="AS343" i="1"/>
  <c r="AU343" i="1"/>
  <c r="AS344" i="1"/>
  <c r="AU344" i="1"/>
  <c r="AS345" i="1"/>
  <c r="AU345" i="1"/>
  <c r="AS346" i="1"/>
  <c r="AU346" i="1"/>
  <c r="AS347" i="1"/>
  <c r="AU347" i="1"/>
  <c r="AS348" i="1"/>
  <c r="AU348" i="1"/>
  <c r="AS349" i="1"/>
  <c r="AU349" i="1"/>
  <c r="AS350" i="1"/>
  <c r="AU350" i="1"/>
  <c r="AS351" i="1"/>
  <c r="AU351" i="1"/>
  <c r="AS352" i="1"/>
  <c r="AU352" i="1"/>
  <c r="AS353" i="1"/>
  <c r="AU353" i="1"/>
  <c r="AS354" i="1"/>
  <c r="AU354" i="1"/>
  <c r="AS355" i="1"/>
  <c r="AU355" i="1"/>
  <c r="AS356" i="1"/>
  <c r="AU356" i="1"/>
  <c r="AS357" i="1"/>
  <c r="AU357" i="1"/>
  <c r="AS358" i="1"/>
  <c r="AU358" i="1"/>
  <c r="AS359" i="1"/>
  <c r="AU359" i="1"/>
  <c r="AS360" i="1"/>
  <c r="AU360" i="1"/>
  <c r="AS361" i="1"/>
  <c r="AU361" i="1"/>
  <c r="AS362" i="1"/>
  <c r="AU362" i="1"/>
  <c r="AS363" i="1"/>
  <c r="AU363" i="1"/>
  <c r="AS364" i="1"/>
  <c r="AU364" i="1"/>
  <c r="AS365" i="1"/>
  <c r="AU365" i="1"/>
  <c r="AS366" i="1"/>
  <c r="AU366" i="1"/>
  <c r="AS367" i="1"/>
  <c r="AU367" i="1"/>
  <c r="AS368" i="1"/>
  <c r="AU368" i="1"/>
  <c r="AS369" i="1"/>
  <c r="AU369" i="1"/>
  <c r="AS370" i="1"/>
  <c r="AU370" i="1"/>
  <c r="AR283" i="1"/>
  <c r="M284" i="1"/>
  <c r="AR284" i="1"/>
  <c r="M285" i="1"/>
  <c r="AR285" i="1"/>
  <c r="M286" i="1"/>
  <c r="AR286" i="1"/>
  <c r="M287" i="1"/>
  <c r="AR287" i="1"/>
  <c r="M288" i="1"/>
  <c r="AR288" i="1"/>
  <c r="M289" i="1"/>
  <c r="AR289" i="1"/>
  <c r="M290" i="1"/>
  <c r="AR290" i="1"/>
  <c r="M291" i="1"/>
  <c r="AR291" i="1"/>
  <c r="M292" i="1"/>
  <c r="AR292" i="1"/>
  <c r="M293" i="1"/>
  <c r="AR293" i="1"/>
  <c r="M294" i="1"/>
  <c r="AR294" i="1"/>
  <c r="M295" i="1"/>
  <c r="AR295" i="1"/>
  <c r="M296" i="1"/>
  <c r="AR296" i="1"/>
  <c r="M297" i="1"/>
  <c r="AR297" i="1"/>
  <c r="M298" i="1"/>
  <c r="AR298" i="1"/>
  <c r="M299" i="1"/>
  <c r="AR299" i="1"/>
  <c r="M300" i="1"/>
  <c r="AR300" i="1"/>
  <c r="M301" i="1"/>
  <c r="AR301" i="1"/>
  <c r="M302" i="1"/>
  <c r="AR302" i="1"/>
  <c r="M303" i="1"/>
  <c r="AR303" i="1"/>
  <c r="M304" i="1"/>
  <c r="AR304" i="1"/>
  <c r="M305" i="1"/>
  <c r="AR305" i="1"/>
  <c r="M306" i="1"/>
  <c r="AR306" i="1"/>
  <c r="M307" i="1"/>
  <c r="AR307" i="1"/>
  <c r="M308" i="1"/>
  <c r="AR308" i="1"/>
  <c r="M309" i="1"/>
  <c r="AR309" i="1"/>
  <c r="M310" i="1"/>
  <c r="AR310" i="1"/>
  <c r="M311" i="1"/>
  <c r="AR311" i="1"/>
  <c r="M312" i="1"/>
  <c r="AR312" i="1"/>
  <c r="M313" i="1"/>
  <c r="AR313" i="1"/>
  <c r="M314" i="1"/>
  <c r="AR314" i="1"/>
  <c r="M315" i="1"/>
  <c r="AR315" i="1"/>
  <c r="M316" i="1"/>
  <c r="AR316" i="1"/>
  <c r="M317" i="1"/>
  <c r="AR317" i="1"/>
  <c r="M318" i="1"/>
  <c r="AR318" i="1"/>
  <c r="M319" i="1"/>
  <c r="AR319" i="1"/>
  <c r="M320" i="1"/>
  <c r="AR320" i="1"/>
  <c r="M321" i="1"/>
  <c r="AR321" i="1"/>
  <c r="M322" i="1"/>
  <c r="AR322" i="1"/>
  <c r="M323" i="1"/>
  <c r="AR323" i="1"/>
  <c r="M324" i="1"/>
  <c r="AR324" i="1"/>
  <c r="M325" i="1"/>
  <c r="AR325" i="1"/>
  <c r="M326" i="1"/>
  <c r="AR326" i="1"/>
  <c r="M327" i="1"/>
  <c r="AR327" i="1"/>
  <c r="M328" i="1"/>
  <c r="AR328" i="1"/>
  <c r="M329" i="1"/>
  <c r="AR329" i="1"/>
  <c r="M330" i="1"/>
  <c r="AR330" i="1"/>
  <c r="M331" i="1"/>
  <c r="AR331" i="1"/>
  <c r="M332" i="1"/>
  <c r="AR332" i="1"/>
  <c r="M333" i="1"/>
  <c r="AR333" i="1"/>
  <c r="M334" i="1"/>
  <c r="AR334" i="1"/>
  <c r="M335" i="1"/>
  <c r="AR335" i="1"/>
  <c r="M336" i="1"/>
  <c r="AR336" i="1"/>
  <c r="M337" i="1"/>
  <c r="AR337" i="1"/>
  <c r="M338" i="1"/>
  <c r="AR338" i="1"/>
  <c r="M339" i="1"/>
  <c r="AR339" i="1"/>
  <c r="M340" i="1"/>
  <c r="AR340" i="1"/>
  <c r="M341" i="1"/>
  <c r="AR341" i="1"/>
  <c r="M342" i="1"/>
  <c r="AR342" i="1"/>
  <c r="M343" i="1"/>
  <c r="AR343" i="1"/>
  <c r="M344" i="1"/>
  <c r="AR344" i="1"/>
  <c r="M345" i="1"/>
  <c r="AR345" i="1"/>
  <c r="M346" i="1"/>
  <c r="AR346" i="1"/>
  <c r="M347" i="1"/>
  <c r="AR347" i="1"/>
  <c r="M348" i="1"/>
  <c r="AR348" i="1"/>
  <c r="M349" i="1"/>
  <c r="AR349" i="1"/>
  <c r="M350" i="1"/>
  <c r="AR350" i="1"/>
  <c r="M351" i="1"/>
  <c r="AR351" i="1"/>
  <c r="M352" i="1"/>
  <c r="AR352" i="1"/>
  <c r="M353" i="1"/>
  <c r="AR353" i="1"/>
  <c r="M354" i="1"/>
  <c r="AR354" i="1"/>
  <c r="M355" i="1"/>
  <c r="AR355" i="1"/>
  <c r="M356" i="1"/>
  <c r="AR356" i="1"/>
  <c r="M357" i="1"/>
  <c r="AR357" i="1"/>
  <c r="M358" i="1"/>
  <c r="AR358" i="1"/>
  <c r="M359" i="1"/>
  <c r="AR359" i="1"/>
  <c r="M360" i="1"/>
  <c r="AR360" i="1"/>
  <c r="M361" i="1"/>
  <c r="AR361" i="1"/>
  <c r="M362" i="1"/>
  <c r="AR362" i="1"/>
  <c r="M363" i="1"/>
  <c r="AR363" i="1"/>
  <c r="M364" i="1"/>
  <c r="AR364" i="1"/>
  <c r="M365" i="1"/>
  <c r="AR365" i="1"/>
  <c r="M366" i="1"/>
  <c r="AR366" i="1"/>
  <c r="M367" i="1"/>
  <c r="AR367" i="1"/>
  <c r="M368" i="1"/>
  <c r="AR368" i="1"/>
  <c r="M369" i="1"/>
  <c r="AR369" i="1"/>
  <c r="M370" i="1"/>
  <c r="AR370" i="1"/>
  <c r="M371" i="1"/>
  <c r="AM371" i="1"/>
  <c r="AT371" i="1"/>
  <c r="AR371" i="1"/>
  <c r="AU371" i="1"/>
  <c r="AN372" i="1"/>
  <c r="M372" i="1"/>
  <c r="AT372" i="1"/>
  <c r="AR372" i="1"/>
  <c r="AU372" i="1"/>
  <c r="AN373" i="1"/>
  <c r="M373" i="1"/>
  <c r="AT373" i="1"/>
  <c r="AR373" i="1"/>
  <c r="AU373" i="1"/>
  <c r="AN374" i="1"/>
  <c r="M374" i="1"/>
  <c r="AT374" i="1"/>
  <c r="AR374" i="1"/>
  <c r="AU374" i="1"/>
  <c r="AN375" i="1"/>
  <c r="M375" i="1"/>
  <c r="AT375" i="1"/>
  <c r="AR375" i="1"/>
  <c r="AU375" i="1"/>
  <c r="AN376" i="1"/>
  <c r="M376" i="1"/>
  <c r="AT376" i="1"/>
  <c r="AR376" i="1"/>
  <c r="AU376" i="1"/>
  <c r="AN377" i="1"/>
  <c r="M377" i="1"/>
  <c r="AT377" i="1"/>
  <c r="AR377" i="1"/>
  <c r="AU377" i="1"/>
  <c r="AN378" i="1"/>
  <c r="M378" i="1"/>
  <c r="AT378" i="1"/>
  <c r="AR378" i="1"/>
  <c r="AU378" i="1"/>
  <c r="AN379" i="1"/>
  <c r="M379" i="1"/>
  <c r="AT379" i="1"/>
  <c r="AR379" i="1"/>
  <c r="AU379" i="1"/>
  <c r="AN380" i="1"/>
  <c r="M380" i="1"/>
  <c r="AT380" i="1"/>
  <c r="AR380" i="1"/>
  <c r="AU380" i="1"/>
  <c r="AN381" i="1"/>
  <c r="M381" i="1"/>
  <c r="AT381" i="1"/>
  <c r="AR381" i="1"/>
  <c r="AU381" i="1"/>
  <c r="AN382" i="1"/>
  <c r="M382" i="1"/>
  <c r="AT382" i="1"/>
  <c r="AR382" i="1"/>
  <c r="AU382" i="1"/>
  <c r="AN383" i="1"/>
  <c r="M383" i="1"/>
  <c r="AT383" i="1"/>
  <c r="AR383" i="1"/>
  <c r="AU383" i="1"/>
  <c r="AN384" i="1"/>
  <c r="M384" i="1"/>
  <c r="AT384" i="1"/>
  <c r="AR384" i="1"/>
  <c r="AU384" i="1"/>
  <c r="AN385" i="1"/>
  <c r="M385" i="1"/>
  <c r="AT385" i="1"/>
  <c r="AR385" i="1"/>
  <c r="AU385" i="1"/>
  <c r="AN386" i="1"/>
  <c r="M386" i="1"/>
  <c r="AT386" i="1"/>
  <c r="AR386" i="1"/>
  <c r="AU386" i="1"/>
  <c r="AN387" i="1"/>
  <c r="M387" i="1"/>
  <c r="AT387" i="1"/>
  <c r="AR387" i="1"/>
  <c r="AU387" i="1"/>
  <c r="AN388" i="1"/>
  <c r="M388" i="1"/>
  <c r="AT388" i="1"/>
  <c r="AR388" i="1"/>
  <c r="AU388" i="1"/>
  <c r="AN389" i="1"/>
  <c r="M389" i="1"/>
  <c r="AT389" i="1"/>
  <c r="AR389" i="1"/>
  <c r="AU389" i="1"/>
  <c r="AN390" i="1"/>
  <c r="M390" i="1"/>
  <c r="AT390" i="1"/>
  <c r="AR390" i="1"/>
  <c r="AU390" i="1"/>
  <c r="AN391" i="1"/>
  <c r="M391" i="1"/>
  <c r="AT391" i="1"/>
  <c r="AR391" i="1"/>
  <c r="AU391" i="1"/>
  <c r="AN392" i="1"/>
  <c r="M392" i="1"/>
  <c r="AT392" i="1"/>
  <c r="AR392" i="1"/>
  <c r="AU392" i="1"/>
  <c r="AN393" i="1"/>
  <c r="M393" i="1"/>
  <c r="AT393" i="1"/>
  <c r="AR393" i="1"/>
  <c r="AU393" i="1"/>
  <c r="AN394" i="1"/>
  <c r="M394" i="1"/>
  <c r="AT394" i="1"/>
  <c r="AR394" i="1"/>
  <c r="AU394" i="1"/>
  <c r="AN395" i="1"/>
  <c r="M395" i="1"/>
  <c r="AR395" i="1"/>
  <c r="AT395" i="1"/>
  <c r="M396" i="1"/>
  <c r="AR396" i="1"/>
  <c r="AT396" i="1"/>
  <c r="M397" i="1"/>
  <c r="AR397" i="1"/>
  <c r="AT397" i="1"/>
  <c r="M398" i="1"/>
  <c r="AR398" i="1"/>
  <c r="AT398" i="1"/>
  <c r="M399" i="1"/>
  <c r="AR399" i="1"/>
  <c r="AT399" i="1"/>
  <c r="M400" i="1"/>
  <c r="AR400" i="1"/>
  <c r="AT400" i="1"/>
  <c r="M401" i="1"/>
  <c r="AR401" i="1"/>
  <c r="AT401" i="1"/>
  <c r="M402" i="1"/>
  <c r="AR402" i="1"/>
  <c r="AT402" i="1"/>
  <c r="M403" i="1"/>
  <c r="AR403" i="1"/>
  <c r="AT403" i="1"/>
  <c r="M404" i="1"/>
  <c r="AR404" i="1"/>
  <c r="AT404" i="1"/>
  <c r="M405" i="1"/>
  <c r="AR405" i="1"/>
  <c r="AT405" i="1"/>
  <c r="M406" i="1"/>
  <c r="AR406" i="1"/>
  <c r="AT406" i="1"/>
  <c r="M407" i="1"/>
  <c r="AR407" i="1"/>
  <c r="AT407" i="1"/>
  <c r="M408" i="1"/>
  <c r="AR408" i="1"/>
  <c r="AT408" i="1"/>
  <c r="M409" i="1"/>
  <c r="AR409" i="1"/>
  <c r="AT409" i="1"/>
  <c r="M410" i="1"/>
  <c r="AR410" i="1"/>
  <c r="AT410" i="1"/>
  <c r="M411" i="1"/>
  <c r="AR411" i="1"/>
  <c r="AT411" i="1"/>
  <c r="M412" i="1"/>
  <c r="AR412" i="1"/>
  <c r="AT412" i="1"/>
  <c r="M413" i="1"/>
  <c r="AR413" i="1"/>
  <c r="AT413" i="1"/>
  <c r="M414" i="1"/>
  <c r="AR414" i="1"/>
  <c r="AT414" i="1"/>
  <c r="M415" i="1"/>
  <c r="AR415" i="1"/>
  <c r="AT415" i="1"/>
  <c r="M416" i="1"/>
  <c r="AR416" i="1"/>
  <c r="AT416" i="1"/>
  <c r="M417" i="1"/>
  <c r="AR417" i="1"/>
  <c r="AT417" i="1"/>
  <c r="M418" i="1"/>
  <c r="AR418" i="1"/>
  <c r="AT418" i="1"/>
  <c r="M419" i="1"/>
  <c r="AR419" i="1"/>
  <c r="AT419" i="1"/>
  <c r="M420" i="1"/>
  <c r="AR420" i="1"/>
  <c r="AT420" i="1"/>
  <c r="M421" i="1"/>
  <c r="AR421" i="1"/>
  <c r="AT421" i="1"/>
  <c r="M422" i="1"/>
  <c r="AR422" i="1"/>
  <c r="AT422" i="1"/>
  <c r="M423" i="1"/>
  <c r="AR423" i="1"/>
  <c r="AT423" i="1"/>
  <c r="M424" i="1"/>
  <c r="AR424" i="1"/>
  <c r="AT424" i="1"/>
  <c r="M425" i="1"/>
  <c r="AR425" i="1"/>
  <c r="AT425" i="1"/>
  <c r="M426" i="1"/>
  <c r="AR426" i="1"/>
  <c r="AT426" i="1"/>
  <c r="M427" i="1"/>
  <c r="AR427" i="1"/>
  <c r="AT427" i="1"/>
  <c r="M428" i="1"/>
  <c r="AR428" i="1"/>
  <c r="AT428" i="1"/>
  <c r="M429" i="1"/>
  <c r="AR429" i="1"/>
  <c r="AT429" i="1"/>
  <c r="M430" i="1"/>
  <c r="AR430" i="1"/>
  <c r="AT430" i="1"/>
  <c r="M431" i="1"/>
  <c r="AR431" i="1"/>
  <c r="AT431" i="1"/>
  <c r="M432" i="1"/>
  <c r="AR432" i="1"/>
  <c r="AT432" i="1"/>
  <c r="M433" i="1"/>
  <c r="AR433" i="1"/>
  <c r="AT433" i="1"/>
  <c r="M434" i="1"/>
  <c r="AR434" i="1"/>
  <c r="AT434" i="1"/>
  <c r="M435" i="1"/>
  <c r="AR435" i="1"/>
  <c r="AT435" i="1"/>
  <c r="M436" i="1"/>
  <c r="AR436" i="1"/>
  <c r="AT436" i="1"/>
  <c r="M437" i="1"/>
  <c r="AR437" i="1"/>
  <c r="AT437" i="1"/>
  <c r="M438" i="1"/>
  <c r="AR438" i="1"/>
  <c r="AT438" i="1"/>
  <c r="M439" i="1"/>
  <c r="AR439" i="1"/>
  <c r="AT439" i="1"/>
  <c r="M440" i="1"/>
  <c r="AR440" i="1"/>
  <c r="AT440" i="1"/>
  <c r="M441" i="1"/>
  <c r="AR441" i="1"/>
  <c r="AT441" i="1"/>
  <c r="M442" i="1"/>
  <c r="AR442" i="1"/>
  <c r="AT442" i="1"/>
  <c r="M443" i="1"/>
  <c r="AR443" i="1"/>
  <c r="AT443" i="1"/>
  <c r="M444" i="1"/>
  <c r="AR444" i="1"/>
  <c r="AT444" i="1"/>
  <c r="M445" i="1"/>
  <c r="AR445" i="1"/>
  <c r="AT445" i="1"/>
  <c r="M446" i="1"/>
  <c r="AR446" i="1"/>
  <c r="AT446" i="1"/>
  <c r="M447" i="1"/>
  <c r="AR447" i="1"/>
  <c r="AT447" i="1"/>
  <c r="M448" i="1"/>
  <c r="AR448" i="1"/>
  <c r="AT448" i="1"/>
  <c r="M449" i="1"/>
  <c r="AR449" i="1"/>
  <c r="AT449" i="1"/>
  <c r="M450" i="1"/>
  <c r="AR450" i="1"/>
  <c r="AT450" i="1"/>
  <c r="M451" i="1"/>
  <c r="AR451" i="1"/>
  <c r="AT451" i="1"/>
  <c r="M452" i="1"/>
  <c r="AR452" i="1"/>
  <c r="AT452" i="1"/>
  <c r="M453" i="1"/>
  <c r="AR453" i="1"/>
  <c r="AT453" i="1"/>
  <c r="M454" i="1"/>
  <c r="AR454" i="1"/>
  <c r="AT454" i="1"/>
  <c r="M455" i="1"/>
  <c r="AR455" i="1"/>
  <c r="AT455" i="1"/>
  <c r="M456" i="1"/>
  <c r="AR456" i="1"/>
  <c r="AT456" i="1"/>
  <c r="M457" i="1"/>
  <c r="AR457" i="1"/>
  <c r="AT457" i="1"/>
  <c r="M458" i="1"/>
  <c r="AR458" i="1"/>
  <c r="AT458" i="1"/>
  <c r="M459" i="1"/>
  <c r="AR459" i="1"/>
  <c r="AT459" i="1"/>
  <c r="M460" i="1"/>
  <c r="AR460" i="1"/>
  <c r="AT460" i="1"/>
  <c r="M461" i="1"/>
  <c r="AR461" i="1"/>
  <c r="AT461" i="1"/>
  <c r="M462" i="1"/>
  <c r="AR462" i="1"/>
  <c r="AT462" i="1"/>
  <c r="M463" i="1"/>
  <c r="AR463" i="1"/>
  <c r="AT463" i="1"/>
  <c r="M464" i="1"/>
  <c r="AR464" i="1"/>
  <c r="AT464" i="1"/>
  <c r="M465" i="1"/>
  <c r="AR465" i="1"/>
  <c r="AT465" i="1"/>
  <c r="M466" i="1"/>
  <c r="AR466" i="1"/>
  <c r="AT466" i="1"/>
  <c r="M467" i="1"/>
  <c r="AR467" i="1"/>
  <c r="AT467" i="1"/>
  <c r="M468" i="1"/>
  <c r="AR468" i="1"/>
  <c r="AT468" i="1"/>
  <c r="M469" i="1"/>
  <c r="AR469" i="1"/>
  <c r="AT469" i="1"/>
  <c r="M470" i="1"/>
  <c r="AR470" i="1"/>
  <c r="AT470" i="1"/>
  <c r="M471" i="1"/>
  <c r="AT471" i="1"/>
  <c r="AR471" i="1"/>
  <c r="AU471" i="1"/>
  <c r="AN472" i="1"/>
  <c r="M472" i="1"/>
  <c r="AT472" i="1"/>
  <c r="AR472" i="1"/>
  <c r="AU472" i="1"/>
  <c r="AN473" i="1"/>
  <c r="M473" i="1"/>
  <c r="AT473" i="1"/>
  <c r="AR473" i="1"/>
  <c r="AU473" i="1"/>
  <c r="AN474" i="1"/>
  <c r="M474" i="1"/>
  <c r="AT474" i="1"/>
  <c r="AR474" i="1"/>
  <c r="AU474" i="1"/>
  <c r="AN475" i="1"/>
  <c r="M475" i="1"/>
  <c r="AT475" i="1"/>
  <c r="AR475" i="1"/>
  <c r="AU475" i="1"/>
  <c r="AN476" i="1"/>
  <c r="M476" i="1"/>
  <c r="AT476" i="1"/>
  <c r="AR476" i="1"/>
  <c r="AU476" i="1"/>
  <c r="AN477" i="1"/>
  <c r="M477" i="1"/>
  <c r="AT477" i="1"/>
  <c r="AR477" i="1"/>
  <c r="AU477" i="1"/>
  <c r="AN478" i="1"/>
  <c r="M478" i="1"/>
  <c r="AT478" i="1"/>
  <c r="AR478" i="1"/>
  <c r="AU478" i="1"/>
  <c r="AN479" i="1"/>
  <c r="M479" i="1"/>
  <c r="AT479" i="1"/>
  <c r="AR479" i="1"/>
  <c r="AU479" i="1"/>
  <c r="AN480" i="1"/>
  <c r="M480" i="1"/>
  <c r="AT480" i="1"/>
  <c r="AR480" i="1"/>
  <c r="AU480" i="1"/>
  <c r="AN481" i="1"/>
  <c r="M481" i="1"/>
  <c r="AT481" i="1"/>
  <c r="AR481" i="1"/>
  <c r="AU481" i="1"/>
  <c r="AN482" i="1"/>
  <c r="M482" i="1"/>
  <c r="AT482" i="1"/>
  <c r="AR482" i="1"/>
  <c r="AU482" i="1"/>
  <c r="AN483" i="1"/>
  <c r="M483" i="1"/>
  <c r="AT483" i="1"/>
  <c r="AR483" i="1"/>
  <c r="AU483" i="1"/>
  <c r="AN484" i="1"/>
  <c r="M484" i="1"/>
  <c r="AT484" i="1"/>
  <c r="AR484" i="1"/>
  <c r="AU484" i="1"/>
  <c r="AN485" i="1"/>
  <c r="M485" i="1"/>
  <c r="AT485" i="1"/>
  <c r="AR485" i="1"/>
  <c r="AU485" i="1"/>
  <c r="AN486" i="1"/>
  <c r="M486" i="1"/>
  <c r="AT486" i="1"/>
  <c r="AR486" i="1"/>
  <c r="AU486" i="1"/>
  <c r="AN487" i="1"/>
  <c r="M487" i="1"/>
  <c r="AT487" i="1"/>
  <c r="AR487" i="1"/>
  <c r="AU487" i="1"/>
  <c r="AN488" i="1"/>
  <c r="M488" i="1"/>
  <c r="AT488" i="1"/>
  <c r="AR488" i="1"/>
  <c r="AU488" i="1"/>
  <c r="AN489" i="1"/>
  <c r="M489" i="1"/>
  <c r="AU489" i="1"/>
  <c r="AS489" i="1"/>
  <c r="AT489" i="1"/>
  <c r="AR489" i="1"/>
  <c r="AS395" i="1"/>
  <c r="AS396" i="1"/>
  <c r="AS397" i="1"/>
  <c r="AS398" i="1"/>
  <c r="AS399" i="1"/>
  <c r="AS400" i="1"/>
  <c r="AS401" i="1"/>
  <c r="AS402" i="1"/>
  <c r="AS403" i="1"/>
  <c r="AS404" i="1"/>
  <c r="AS405" i="1"/>
  <c r="AS406" i="1"/>
  <c r="AS407" i="1"/>
  <c r="AS408" i="1"/>
  <c r="AS409" i="1"/>
  <c r="AS410" i="1"/>
  <c r="AS411" i="1"/>
  <c r="AS412" i="1"/>
  <c r="AS413" i="1"/>
  <c r="AS414" i="1"/>
  <c r="AS415" i="1"/>
  <c r="AS416" i="1"/>
  <c r="AS417" i="1"/>
  <c r="AS418" i="1"/>
  <c r="AS419" i="1"/>
  <c r="AS420" i="1"/>
  <c r="AS421" i="1"/>
  <c r="AS422" i="1"/>
  <c r="AS423" i="1"/>
  <c r="AS424" i="1"/>
  <c r="AS425" i="1"/>
  <c r="AS426" i="1"/>
  <c r="AS427" i="1"/>
  <c r="AS428" i="1"/>
  <c r="AS429" i="1"/>
  <c r="AS430" i="1"/>
  <c r="AS431" i="1"/>
  <c r="AS432" i="1"/>
  <c r="AS433" i="1"/>
  <c r="AS434" i="1"/>
  <c r="AS435" i="1"/>
  <c r="AS436" i="1"/>
  <c r="AS437" i="1"/>
  <c r="AS438" i="1"/>
  <c r="AS439" i="1"/>
  <c r="AS440" i="1"/>
  <c r="AS441" i="1"/>
  <c r="AS442" i="1"/>
  <c r="AS443" i="1"/>
  <c r="AS444" i="1"/>
  <c r="AS445" i="1"/>
  <c r="AS446" i="1"/>
  <c r="AS447" i="1"/>
  <c r="AS448" i="1"/>
  <c r="AS449" i="1"/>
  <c r="AS450" i="1"/>
  <c r="AS451" i="1"/>
  <c r="AS452" i="1"/>
  <c r="AS453" i="1"/>
  <c r="AS454" i="1"/>
  <c r="AS455" i="1"/>
  <c r="AS456" i="1"/>
  <c r="AS457" i="1"/>
  <c r="AS458" i="1"/>
  <c r="AS459" i="1"/>
  <c r="AS460" i="1"/>
  <c r="AS461" i="1"/>
  <c r="AS462" i="1"/>
  <c r="AS463" i="1"/>
  <c r="AS464" i="1"/>
  <c r="AS465" i="1"/>
  <c r="AS466" i="1"/>
  <c r="AS467" i="1"/>
  <c r="AS468" i="1"/>
  <c r="AS469" i="1"/>
  <c r="AS470" i="1"/>
  <c r="M490" i="1"/>
  <c r="AR490" i="1"/>
  <c r="AT490" i="1"/>
  <c r="M491" i="1"/>
  <c r="AR491" i="1"/>
  <c r="AT491" i="1"/>
  <c r="M492" i="1"/>
  <c r="AR492" i="1"/>
  <c r="AT492" i="1"/>
  <c r="M493" i="1"/>
  <c r="AR493" i="1"/>
  <c r="AT493" i="1"/>
  <c r="M494" i="1"/>
  <c r="AR494" i="1"/>
  <c r="AT494" i="1"/>
  <c r="M495" i="1"/>
  <c r="AR495" i="1"/>
  <c r="AT495" i="1"/>
  <c r="M496" i="1"/>
  <c r="AR496" i="1"/>
  <c r="AT496" i="1"/>
  <c r="M497" i="1"/>
  <c r="AR497" i="1"/>
  <c r="AT497" i="1"/>
  <c r="M498" i="1"/>
  <c r="AR498" i="1"/>
  <c r="AT498" i="1"/>
  <c r="M499" i="1"/>
  <c r="AR499" i="1"/>
  <c r="AT499" i="1"/>
  <c r="M500" i="1"/>
  <c r="AR500" i="1"/>
  <c r="AT500" i="1"/>
  <c r="M501" i="1"/>
  <c r="AR501" i="1"/>
  <c r="AT501" i="1"/>
  <c r="M502" i="1"/>
  <c r="AR502" i="1"/>
  <c r="AT502" i="1"/>
  <c r="M503" i="1"/>
  <c r="AR503" i="1"/>
  <c r="AT503" i="1"/>
  <c r="M504" i="1"/>
  <c r="AR504" i="1"/>
  <c r="AT504" i="1"/>
  <c r="M505" i="1"/>
  <c r="AR505" i="1"/>
  <c r="AT505" i="1"/>
  <c r="M506" i="1"/>
  <c r="AR506" i="1"/>
  <c r="AT506" i="1"/>
  <c r="M507" i="1"/>
  <c r="AR507" i="1"/>
  <c r="AT507" i="1"/>
  <c r="M508" i="1"/>
  <c r="AR508" i="1"/>
  <c r="AT508" i="1"/>
  <c r="M509" i="1"/>
  <c r="AR509" i="1"/>
  <c r="AT509" i="1"/>
  <c r="M510" i="1"/>
  <c r="AR510" i="1"/>
  <c r="AT510" i="1"/>
  <c r="M511" i="1"/>
  <c r="AR511" i="1"/>
  <c r="AT511" i="1"/>
  <c r="M512" i="1"/>
  <c r="AR512" i="1"/>
  <c r="AT512" i="1"/>
  <c r="M513" i="1"/>
  <c r="AR513" i="1"/>
  <c r="AT513" i="1"/>
  <c r="M514" i="1"/>
  <c r="AR514" i="1"/>
  <c r="AT514" i="1"/>
  <c r="M515" i="1"/>
  <c r="AR515" i="1"/>
  <c r="AT515" i="1"/>
  <c r="M516" i="1"/>
  <c r="AR516" i="1"/>
  <c r="AT516" i="1"/>
  <c r="M517" i="1"/>
  <c r="AR517" i="1"/>
  <c r="AT517" i="1"/>
  <c r="M518" i="1"/>
  <c r="AR518" i="1"/>
  <c r="AT518" i="1"/>
  <c r="M519" i="1"/>
  <c r="AR519" i="1"/>
  <c r="AT519" i="1"/>
  <c r="M520" i="1"/>
  <c r="AR520" i="1"/>
  <c r="AT520" i="1"/>
  <c r="M521" i="1"/>
  <c r="AR521" i="1"/>
  <c r="AT521" i="1"/>
  <c r="AS490" i="1"/>
  <c r="AS491" i="1"/>
  <c r="AS492" i="1"/>
  <c r="AS493" i="1"/>
  <c r="AS494" i="1"/>
  <c r="AS495" i="1"/>
  <c r="AS496" i="1"/>
  <c r="AS497" i="1"/>
  <c r="AS498" i="1"/>
  <c r="AS499" i="1"/>
  <c r="AS500" i="1"/>
  <c r="AS501" i="1"/>
  <c r="AS502" i="1"/>
  <c r="AS503" i="1"/>
  <c r="AS504" i="1"/>
  <c r="AS505" i="1"/>
  <c r="AS506" i="1"/>
  <c r="AS507" i="1"/>
  <c r="AS508" i="1"/>
  <c r="AS509" i="1"/>
  <c r="AS510" i="1"/>
  <c r="AS511" i="1"/>
  <c r="AS512" i="1"/>
  <c r="AS513" i="1"/>
  <c r="AS514" i="1"/>
  <c r="AS515" i="1"/>
  <c r="AS516" i="1"/>
  <c r="AS517" i="1"/>
  <c r="AS518" i="1"/>
  <c r="AS519" i="1"/>
  <c r="AS520" i="1"/>
  <c r="AS521" i="1"/>
  <c r="AN522" i="1"/>
  <c r="M522" i="1"/>
  <c r="AT522" i="1"/>
  <c r="AR522" i="1"/>
  <c r="AU522" i="1"/>
  <c r="AN523" i="1"/>
  <c r="M523" i="1"/>
  <c r="AT523" i="1"/>
  <c r="AR523" i="1"/>
  <c r="AU523" i="1"/>
  <c r="AN524" i="1"/>
  <c r="M524" i="1"/>
  <c r="AT524" i="1"/>
  <c r="AR524" i="1"/>
  <c r="AU524" i="1"/>
  <c r="AN525" i="1"/>
  <c r="M525" i="1"/>
  <c r="AT525" i="1"/>
  <c r="AR525" i="1"/>
  <c r="AU525" i="1"/>
  <c r="AN526" i="1"/>
  <c r="M526" i="1"/>
  <c r="AT526" i="1"/>
  <c r="AR526" i="1"/>
  <c r="AU526" i="1"/>
  <c r="AN527" i="1"/>
  <c r="M527" i="1"/>
  <c r="AT527" i="1"/>
  <c r="AR527" i="1"/>
  <c r="AU527" i="1"/>
  <c r="AN528" i="1"/>
  <c r="M528" i="1"/>
  <c r="AT528" i="1"/>
  <c r="AR528" i="1"/>
  <c r="AU528" i="1"/>
  <c r="AN529" i="1"/>
  <c r="M529" i="1"/>
  <c r="AT529" i="1"/>
  <c r="AR529" i="1"/>
  <c r="AU529" i="1"/>
  <c r="AN530" i="1"/>
  <c r="M530" i="1"/>
  <c r="AT530" i="1"/>
  <c r="AR530" i="1"/>
  <c r="AU530" i="1"/>
  <c r="AN531" i="1"/>
  <c r="M531" i="1"/>
  <c r="AT531" i="1"/>
  <c r="AR531" i="1"/>
  <c r="AU531" i="1"/>
  <c r="AN532" i="1"/>
  <c r="M532" i="1"/>
  <c r="AT532" i="1"/>
  <c r="AR532" i="1"/>
  <c r="AU532" i="1"/>
  <c r="AN533" i="1"/>
  <c r="M533" i="1"/>
  <c r="AT533" i="1"/>
  <c r="AR533" i="1"/>
  <c r="AU533" i="1"/>
  <c r="AN534" i="1"/>
  <c r="M534" i="1"/>
  <c r="AT534" i="1"/>
  <c r="AR534" i="1"/>
  <c r="AU534" i="1"/>
  <c r="AN535" i="1"/>
  <c r="M535" i="1"/>
  <c r="AT535" i="1"/>
  <c r="AR535" i="1"/>
  <c r="AU535" i="1"/>
  <c r="AN536" i="1"/>
  <c r="M536" i="1"/>
  <c r="AT536" i="1"/>
  <c r="AR536" i="1"/>
  <c r="AU536" i="1"/>
  <c r="AN537" i="1"/>
  <c r="M537" i="1"/>
  <c r="AT537" i="1"/>
  <c r="AR537" i="1"/>
  <c r="AU537" i="1"/>
  <c r="AN538" i="1"/>
  <c r="M538" i="1"/>
  <c r="AT538" i="1"/>
  <c r="AR538" i="1"/>
  <c r="AU538" i="1"/>
  <c r="AN539" i="1"/>
  <c r="M539" i="1"/>
  <c r="AT539" i="1"/>
  <c r="AR539" i="1"/>
  <c r="AU539" i="1"/>
  <c r="AN540" i="1"/>
  <c r="M540" i="1"/>
  <c r="AT540" i="1"/>
  <c r="AR540" i="1"/>
  <c r="AU540" i="1"/>
  <c r="AN541" i="1"/>
  <c r="M541" i="1"/>
  <c r="AT541" i="1"/>
  <c r="AR541" i="1"/>
  <c r="AU541" i="1"/>
  <c r="AN542" i="1"/>
  <c r="M542" i="1"/>
  <c r="AT542" i="1"/>
  <c r="AR542" i="1"/>
  <c r="AU542" i="1"/>
  <c r="AN543" i="1"/>
  <c r="M543" i="1"/>
  <c r="AT543" i="1"/>
  <c r="AR543" i="1"/>
  <c r="AU543" i="1"/>
  <c r="AN544" i="1"/>
  <c r="M544" i="1"/>
  <c r="AT544" i="1"/>
  <c r="AR544" i="1"/>
  <c r="AU544" i="1"/>
  <c r="AN545" i="1"/>
  <c r="M545" i="1"/>
  <c r="AT545" i="1"/>
  <c r="AR545" i="1"/>
  <c r="AU545" i="1"/>
  <c r="AN546" i="1"/>
  <c r="M546" i="1"/>
  <c r="AR546" i="1"/>
  <c r="AT546" i="1"/>
  <c r="M547" i="1"/>
  <c r="AR547" i="1"/>
  <c r="AT547" i="1"/>
  <c r="M548" i="1"/>
  <c r="AR548" i="1"/>
  <c r="AT548" i="1"/>
  <c r="M549" i="1"/>
  <c r="AR549" i="1"/>
  <c r="AT549" i="1"/>
  <c r="M550" i="1"/>
  <c r="AR550" i="1"/>
  <c r="AT550" i="1"/>
  <c r="M551" i="1"/>
  <c r="AR551" i="1"/>
  <c r="AT551" i="1"/>
  <c r="M552" i="1"/>
  <c r="AR552" i="1"/>
  <c r="AT552" i="1"/>
  <c r="M553" i="1"/>
  <c r="AR553" i="1"/>
  <c r="AT553" i="1"/>
  <c r="M554" i="1"/>
  <c r="AR554" i="1"/>
  <c r="AT554" i="1"/>
  <c r="M555" i="1"/>
  <c r="AR555" i="1"/>
  <c r="AT555" i="1"/>
  <c r="M556" i="1"/>
  <c r="AR556" i="1"/>
  <c r="AT556" i="1"/>
  <c r="M557" i="1"/>
  <c r="AR557" i="1"/>
  <c r="AT557" i="1"/>
  <c r="M558" i="1"/>
  <c r="AR558" i="1"/>
  <c r="AT558" i="1"/>
  <c r="M559" i="1"/>
  <c r="AR559" i="1"/>
  <c r="AT559" i="1"/>
  <c r="M560" i="1"/>
  <c r="AR560" i="1"/>
  <c r="AT560" i="1"/>
  <c r="M561" i="1"/>
  <c r="AR561" i="1"/>
  <c r="AT561" i="1"/>
  <c r="M562" i="1"/>
  <c r="AR562" i="1"/>
  <c r="AT562" i="1"/>
  <c r="M563" i="1"/>
  <c r="AR563" i="1"/>
  <c r="AT563" i="1"/>
  <c r="M564" i="1"/>
  <c r="AR564" i="1"/>
  <c r="AT564" i="1"/>
  <c r="M565" i="1"/>
  <c r="AR565" i="1"/>
  <c r="AT565" i="1"/>
  <c r="M566" i="1"/>
  <c r="AR566" i="1"/>
  <c r="AT566" i="1"/>
  <c r="M567" i="1"/>
  <c r="AR567" i="1"/>
  <c r="AT567" i="1"/>
  <c r="M568" i="1"/>
  <c r="AR568" i="1"/>
  <c r="AT568" i="1"/>
  <c r="M569" i="1"/>
  <c r="AR569" i="1"/>
  <c r="AT569" i="1"/>
  <c r="M570" i="1"/>
  <c r="AR570" i="1"/>
  <c r="AT570" i="1"/>
  <c r="M571" i="1"/>
  <c r="AR571" i="1"/>
  <c r="AT571" i="1"/>
  <c r="M572" i="1"/>
  <c r="AR572" i="1"/>
  <c r="AT572" i="1"/>
  <c r="M573" i="1"/>
  <c r="AR573" i="1"/>
  <c r="AT573" i="1"/>
  <c r="M574" i="1"/>
  <c r="AR574" i="1"/>
  <c r="AT574" i="1"/>
  <c r="M575" i="1"/>
  <c r="AR575" i="1"/>
  <c r="AT575" i="1"/>
  <c r="M576" i="1"/>
  <c r="AO577" i="1"/>
  <c r="AP578" i="1"/>
  <c r="AO579" i="1"/>
  <c r="AK579" i="1"/>
  <c r="AP580" i="1"/>
  <c r="AO581" i="1"/>
  <c r="AP582" i="1"/>
  <c r="AO583" i="1"/>
  <c r="AK583" i="1"/>
  <c r="AP584" i="1"/>
  <c r="AO585" i="1"/>
  <c r="AP586" i="1"/>
  <c r="AS546" i="1"/>
  <c r="AS547" i="1"/>
  <c r="AS548" i="1"/>
  <c r="AS549" i="1"/>
  <c r="AS550" i="1"/>
  <c r="AS551" i="1"/>
  <c r="AS552" i="1"/>
  <c r="AS553" i="1"/>
  <c r="AS554" i="1"/>
  <c r="AS555" i="1"/>
  <c r="AS556" i="1"/>
  <c r="AS557" i="1"/>
  <c r="AS558" i="1"/>
  <c r="AS559" i="1"/>
  <c r="AS560" i="1"/>
  <c r="AS561" i="1"/>
  <c r="AS562" i="1"/>
  <c r="AS563" i="1"/>
  <c r="AS564" i="1"/>
  <c r="AS565" i="1"/>
  <c r="AS566" i="1"/>
  <c r="AS567" i="1"/>
  <c r="AS568" i="1"/>
  <c r="AS569" i="1"/>
  <c r="AS570" i="1"/>
  <c r="AS571" i="1"/>
  <c r="AS572" i="1"/>
  <c r="AS573" i="1"/>
  <c r="AS574" i="1"/>
  <c r="AS575" i="1"/>
  <c r="AO578" i="1"/>
  <c r="AK578" i="1"/>
  <c r="AO580" i="1"/>
  <c r="AK580" i="1"/>
  <c r="AO582" i="1"/>
  <c r="AK582" i="1"/>
  <c r="AO584" i="1"/>
  <c r="AK584" i="1"/>
  <c r="AO586" i="1"/>
  <c r="AK586" i="1"/>
  <c r="AS576" i="1"/>
  <c r="AS577" i="1"/>
  <c r="AS578" i="1"/>
  <c r="AS579" i="1"/>
  <c r="AS580" i="1"/>
  <c r="AS581" i="1"/>
  <c r="AS582" i="1"/>
  <c r="AS583" i="1"/>
  <c r="AS584" i="1"/>
  <c r="AS585" i="1"/>
  <c r="AS586" i="1"/>
  <c r="AS587" i="1"/>
  <c r="AS588" i="1"/>
  <c r="AS589" i="1"/>
  <c r="AS590" i="1"/>
  <c r="AS591" i="1"/>
  <c r="AS592" i="1"/>
  <c r="AS593" i="1"/>
  <c r="AS594" i="1"/>
  <c r="AS595" i="1"/>
  <c r="AS596" i="1"/>
  <c r="AS597" i="1"/>
  <c r="AS598" i="1"/>
  <c r="AS599" i="1"/>
  <c r="AS600" i="1"/>
  <c r="AS601" i="1"/>
  <c r="AS602" i="1"/>
  <c r="AS603" i="1"/>
  <c r="AS604" i="1"/>
  <c r="AS605" i="1"/>
  <c r="AS606" i="1"/>
  <c r="AS607" i="1"/>
  <c r="AS608" i="1"/>
  <c r="AS609" i="1"/>
  <c r="AS610" i="1"/>
  <c r="AS611" i="1"/>
  <c r="AS612" i="1"/>
  <c r="AS613" i="1"/>
  <c r="AS614" i="1"/>
  <c r="AS615" i="1"/>
  <c r="AS616" i="1"/>
  <c r="AS617" i="1"/>
  <c r="AS618" i="1"/>
  <c r="AS619" i="1"/>
  <c r="AS620" i="1"/>
  <c r="AS621" i="1"/>
  <c r="AS622" i="1"/>
  <c r="AS623" i="1"/>
  <c r="AS624" i="1"/>
  <c r="AS625" i="1"/>
  <c r="AS626" i="1"/>
  <c r="AS627" i="1"/>
  <c r="AS628" i="1"/>
  <c r="AS629" i="1"/>
  <c r="AS630" i="1"/>
  <c r="AS631" i="1"/>
  <c r="AS632" i="1"/>
  <c r="AS633" i="1"/>
  <c r="AS634" i="1"/>
  <c r="AS635" i="1"/>
  <c r="AS636" i="1"/>
  <c r="AS637" i="1"/>
  <c r="AS638" i="1"/>
  <c r="AS639" i="1"/>
  <c r="AS640" i="1"/>
  <c r="AS641" i="1"/>
  <c r="AS642" i="1"/>
  <c r="AS643" i="1"/>
  <c r="AS644" i="1"/>
  <c r="AS645" i="1"/>
  <c r="AS646" i="1"/>
  <c r="AS647" i="1"/>
  <c r="AS648" i="1"/>
  <c r="AS649" i="1"/>
  <c r="AS650" i="1"/>
  <c r="AS651" i="1"/>
  <c r="AS652" i="1"/>
  <c r="AS653" i="1"/>
  <c r="AS654" i="1"/>
  <c r="AS655" i="1"/>
  <c r="AS656" i="1"/>
  <c r="AS657" i="1"/>
  <c r="AS658" i="1"/>
  <c r="AS659" i="1"/>
  <c r="AS660" i="1"/>
  <c r="AS661" i="1"/>
  <c r="AS662" i="1"/>
  <c r="AS663" i="1"/>
  <c r="AS664" i="1"/>
  <c r="AS665" i="1"/>
  <c r="AS666" i="1"/>
  <c r="AS667" i="1"/>
  <c r="AS668" i="1"/>
  <c r="AS669" i="1"/>
  <c r="AS670" i="1"/>
  <c r="AS671" i="1"/>
  <c r="AS672" i="1"/>
  <c r="AS673" i="1"/>
  <c r="AS674" i="1"/>
  <c r="AS675" i="1"/>
  <c r="AS676" i="1"/>
  <c r="AS677" i="1"/>
  <c r="AS678" i="1"/>
  <c r="AS679" i="1"/>
  <c r="AS680" i="1"/>
  <c r="AS681" i="1"/>
  <c r="AS682" i="1"/>
  <c r="AS683" i="1"/>
  <c r="AS684" i="1"/>
  <c r="AS685" i="1"/>
  <c r="AS686" i="1"/>
  <c r="AS687" i="1"/>
  <c r="AS688" i="1"/>
  <c r="AS689" i="1"/>
  <c r="AS690" i="1"/>
  <c r="AS691" i="1"/>
  <c r="AS692" i="1"/>
  <c r="AS693" i="1"/>
  <c r="AS694" i="1"/>
  <c r="AS695" i="1"/>
  <c r="AS696" i="1"/>
  <c r="AS697" i="1"/>
  <c r="AS698" i="1"/>
  <c r="AS699" i="1"/>
  <c r="AS700" i="1"/>
  <c r="AS701" i="1"/>
  <c r="AS702" i="1"/>
  <c r="AS703" i="1"/>
  <c r="AS704" i="1"/>
  <c r="AS705" i="1"/>
  <c r="AS706" i="1"/>
  <c r="AS707" i="1"/>
  <c r="AS708" i="1"/>
  <c r="AS709" i="1"/>
  <c r="AS710" i="1"/>
  <c r="AS711" i="1"/>
  <c r="AS712" i="1"/>
  <c r="AS713" i="1"/>
  <c r="AS714" i="1"/>
  <c r="AS715" i="1"/>
  <c r="AS716" i="1"/>
  <c r="AS717" i="1"/>
  <c r="AS718" i="1"/>
  <c r="AS719" i="1"/>
  <c r="AS720" i="1"/>
  <c r="AS721" i="1"/>
  <c r="AS722" i="1"/>
  <c r="AS723" i="1"/>
  <c r="AS724" i="1"/>
  <c r="AS725" i="1"/>
  <c r="AS726" i="1"/>
  <c r="AS727" i="1"/>
  <c r="AS728" i="1"/>
  <c r="AS729" i="1"/>
  <c r="AS730" i="1"/>
  <c r="AS731" i="1"/>
  <c r="AS732" i="1"/>
  <c r="AS733" i="1"/>
  <c r="AS734" i="1"/>
  <c r="AS735" i="1"/>
  <c r="AS736" i="1"/>
  <c r="AS737" i="1"/>
  <c r="AS738" i="1"/>
  <c r="AS739" i="1"/>
  <c r="AS740" i="1"/>
  <c r="AS741" i="1"/>
  <c r="AS742" i="1"/>
  <c r="AS743" i="1"/>
  <c r="AS744" i="1"/>
  <c r="AS745" i="1"/>
  <c r="AS746" i="1"/>
  <c r="AS747" i="1"/>
  <c r="AS748" i="1"/>
  <c r="AS749" i="1"/>
  <c r="AS750" i="1"/>
  <c r="AS751" i="1"/>
  <c r="AS752" i="1"/>
  <c r="AS753" i="1"/>
  <c r="AS754" i="1"/>
  <c r="AR755" i="1"/>
  <c r="AU755" i="1"/>
  <c r="AS755" i="1"/>
  <c r="AT757" i="1"/>
  <c r="AR757" i="1"/>
  <c r="AU757" i="1"/>
  <c r="AS756" i="1"/>
  <c r="AS758" i="1"/>
  <c r="AR759" i="1"/>
  <c r="AT759" i="1"/>
  <c r="AS760" i="1"/>
  <c r="AR761" i="1"/>
  <c r="AT761" i="1"/>
  <c r="AS762" i="1"/>
  <c r="AR763" i="1"/>
  <c r="AT763" i="1"/>
  <c r="AS764" i="1"/>
  <c r="AR765" i="1"/>
  <c r="AT765" i="1"/>
  <c r="AS766" i="1"/>
  <c r="AS767" i="1"/>
  <c r="AS768" i="1"/>
  <c r="AS769" i="1"/>
  <c r="AS770" i="1"/>
  <c r="AS771" i="1"/>
  <c r="AR772" i="1"/>
  <c r="AT772" i="1"/>
  <c r="AS773" i="1"/>
  <c r="AR774" i="1"/>
  <c r="AT774" i="1"/>
  <c r="AS775" i="1"/>
  <c r="AR776" i="1"/>
  <c r="AT776" i="1"/>
  <c r="AS777" i="1"/>
  <c r="AR778" i="1"/>
  <c r="AT778" i="1"/>
  <c r="AS779" i="1"/>
  <c r="AR780" i="1"/>
  <c r="AT780" i="1"/>
  <c r="AR781" i="1"/>
  <c r="AT781" i="1"/>
  <c r="AR782" i="1"/>
  <c r="AT782" i="1"/>
  <c r="AR783" i="1"/>
  <c r="AT783" i="1"/>
  <c r="AR784" i="1"/>
  <c r="AT784" i="1"/>
  <c r="AR785" i="1"/>
  <c r="AT785" i="1"/>
  <c r="AR786" i="1"/>
  <c r="AT786" i="1"/>
  <c r="AR787" i="1"/>
  <c r="AT787" i="1"/>
  <c r="AR788" i="1"/>
  <c r="AT788" i="1"/>
  <c r="AS759" i="1"/>
  <c r="AS761" i="1"/>
  <c r="AS763" i="1"/>
  <c r="AS765" i="1"/>
  <c r="AS772" i="1"/>
  <c r="AS774" i="1"/>
  <c r="AS776" i="1"/>
  <c r="AS778" i="1"/>
  <c r="AS780" i="1"/>
  <c r="AS781" i="1"/>
  <c r="AS782" i="1"/>
  <c r="AS783" i="1"/>
  <c r="AS784" i="1"/>
  <c r="AS785" i="1"/>
  <c r="AS786" i="1"/>
  <c r="AS787" i="1"/>
  <c r="AS788" i="1"/>
  <c r="AK261" i="1" l="1"/>
  <c r="AK257" i="1"/>
  <c r="AK253" i="1"/>
  <c r="AK249" i="1"/>
  <c r="AK245" i="1"/>
  <c r="AK241" i="1"/>
  <c r="AK237" i="1"/>
  <c r="AK235" i="1"/>
  <c r="AK233" i="1"/>
  <c r="AK231" i="1"/>
  <c r="AK229" i="1"/>
  <c r="AK227" i="1"/>
  <c r="AK225" i="1"/>
  <c r="AK223" i="1"/>
  <c r="X1" i="1"/>
  <c r="AM1" i="1"/>
  <c r="AO573" i="1"/>
  <c r="AK573" i="1"/>
  <c r="AO567" i="1"/>
  <c r="AK567" i="1"/>
  <c r="AO565" i="1"/>
  <c r="AK565" i="1"/>
  <c r="AO563" i="1"/>
  <c r="AK563" i="1"/>
  <c r="AO559" i="1"/>
  <c r="AK559" i="1"/>
  <c r="AO557" i="1"/>
  <c r="AK557" i="1"/>
  <c r="AO553" i="1"/>
  <c r="AK553" i="1"/>
  <c r="AO545" i="1"/>
  <c r="AK545" i="1"/>
  <c r="AO541" i="1"/>
  <c r="AK541" i="1"/>
  <c r="AO539" i="1"/>
  <c r="AK539" i="1"/>
  <c r="AO535" i="1"/>
  <c r="AK535" i="1"/>
  <c r="AO533" i="1"/>
  <c r="AK533" i="1"/>
  <c r="AO523" i="1"/>
  <c r="AK523" i="1"/>
  <c r="AO520" i="1"/>
  <c r="AK520" i="1"/>
  <c r="AO518" i="1"/>
  <c r="AK518" i="1"/>
  <c r="AO514" i="1"/>
  <c r="AK514" i="1"/>
  <c r="AO512" i="1"/>
  <c r="AK512" i="1"/>
  <c r="AO508" i="1"/>
  <c r="AK508" i="1"/>
  <c r="AO506" i="1"/>
  <c r="AK506" i="1"/>
  <c r="AO504" i="1"/>
  <c r="AK504" i="1"/>
  <c r="AO498" i="1"/>
  <c r="AK498" i="1"/>
  <c r="AO494" i="1"/>
  <c r="AK494" i="1"/>
  <c r="AO492" i="1"/>
  <c r="AK492" i="1"/>
  <c r="AO486" i="1"/>
  <c r="AK486" i="1"/>
  <c r="AO468" i="1"/>
  <c r="AK468" i="1"/>
  <c r="AO466" i="1"/>
  <c r="AK466" i="1"/>
  <c r="AO464" i="1"/>
  <c r="AK464" i="1"/>
  <c r="AO462" i="1"/>
  <c r="AK462" i="1"/>
  <c r="AO456" i="1"/>
  <c r="AK456" i="1"/>
  <c r="AO454" i="1"/>
  <c r="AK454" i="1"/>
  <c r="AO452" i="1"/>
  <c r="AK452" i="1"/>
  <c r="AO442" i="1"/>
  <c r="AK442" i="1"/>
  <c r="AO440" i="1"/>
  <c r="AK440" i="1"/>
  <c r="AO438" i="1"/>
  <c r="AK438" i="1"/>
  <c r="AO436" i="1"/>
  <c r="AK436" i="1"/>
  <c r="AO434" i="1"/>
  <c r="AK434" i="1"/>
  <c r="AO432" i="1"/>
  <c r="AK432" i="1"/>
  <c r="AO426" i="1"/>
  <c r="AK426" i="1"/>
  <c r="AO422" i="1"/>
  <c r="AK422" i="1"/>
  <c r="AO418" i="1"/>
  <c r="AK418" i="1"/>
  <c r="AO416" i="1"/>
  <c r="AK416" i="1"/>
  <c r="AO412" i="1"/>
  <c r="AK412" i="1"/>
  <c r="AO408" i="1"/>
  <c r="AK408" i="1"/>
  <c r="AO406" i="1"/>
  <c r="AK406" i="1"/>
  <c r="AO404" i="1"/>
  <c r="AK404" i="1"/>
  <c r="AO400" i="1"/>
  <c r="AK400" i="1"/>
  <c r="AO390" i="1"/>
  <c r="AK390" i="1"/>
  <c r="AO388" i="1"/>
  <c r="AK388" i="1"/>
  <c r="AO386" i="1"/>
  <c r="AK386" i="1"/>
  <c r="AO384" i="1"/>
  <c r="AK384" i="1"/>
  <c r="AO380" i="1"/>
  <c r="AK380" i="1"/>
  <c r="AO378" i="1"/>
  <c r="AK378" i="1"/>
  <c r="AO374" i="1"/>
  <c r="AK374" i="1"/>
  <c r="AO372" i="1"/>
  <c r="AK372" i="1"/>
  <c r="AO370" i="1"/>
  <c r="AK370" i="1"/>
  <c r="AO368" i="1"/>
  <c r="AK368" i="1"/>
  <c r="AO366" i="1"/>
  <c r="AK366" i="1"/>
  <c r="AO365" i="1"/>
  <c r="AK365" i="1"/>
  <c r="AO363" i="1"/>
  <c r="AK363" i="1"/>
  <c r="AO361" i="1"/>
  <c r="AK361" i="1"/>
  <c r="AO359" i="1"/>
  <c r="AK359" i="1"/>
  <c r="AO357" i="1"/>
  <c r="AK357" i="1"/>
  <c r="AO355" i="1"/>
  <c r="AK355" i="1"/>
  <c r="AO353" i="1"/>
  <c r="AK353" i="1"/>
  <c r="AO352" i="1"/>
  <c r="AK352" i="1"/>
  <c r="AO349" i="1"/>
  <c r="AK349" i="1"/>
  <c r="AO347" i="1"/>
  <c r="AK347" i="1"/>
  <c r="AO345" i="1"/>
  <c r="AK345" i="1"/>
  <c r="AO343" i="1"/>
  <c r="AK343" i="1"/>
  <c r="AO340" i="1"/>
  <c r="AK340" i="1"/>
  <c r="AO338" i="1"/>
  <c r="AK338" i="1"/>
  <c r="AO336" i="1"/>
  <c r="AK336" i="1"/>
  <c r="AO335" i="1"/>
  <c r="AK335" i="1"/>
  <c r="AO333" i="1"/>
  <c r="AK333" i="1"/>
  <c r="AO332" i="1"/>
  <c r="AK332" i="1"/>
  <c r="AO330" i="1"/>
  <c r="AK330" i="1"/>
  <c r="AO328" i="1"/>
  <c r="AK328" i="1"/>
  <c r="AO327" i="1"/>
  <c r="AK327" i="1"/>
  <c r="AO325" i="1"/>
  <c r="AK325" i="1"/>
  <c r="AO324" i="1"/>
  <c r="AK324" i="1"/>
  <c r="AO322" i="1"/>
  <c r="AK322" i="1"/>
  <c r="AO319" i="1"/>
  <c r="AK319" i="1"/>
  <c r="AO318" i="1"/>
  <c r="AK318" i="1"/>
  <c r="AO316" i="1"/>
  <c r="AK316" i="1"/>
  <c r="AO314" i="1"/>
  <c r="AK314" i="1"/>
  <c r="AO313" i="1"/>
  <c r="AK313" i="1"/>
  <c r="AO311" i="1"/>
  <c r="AK311" i="1"/>
  <c r="AO309" i="1"/>
  <c r="AK309" i="1"/>
  <c r="AO307" i="1"/>
  <c r="AK307" i="1"/>
  <c r="AO305" i="1"/>
  <c r="AK305" i="1"/>
  <c r="AO303" i="1"/>
  <c r="AK303" i="1"/>
  <c r="AO302" i="1"/>
  <c r="AK302" i="1"/>
  <c r="AO299" i="1"/>
  <c r="AK299" i="1"/>
  <c r="AO297" i="1"/>
  <c r="AK297" i="1"/>
  <c r="AO295" i="1"/>
  <c r="AK295" i="1"/>
  <c r="AO294" i="1"/>
  <c r="AK294" i="1"/>
  <c r="AO291" i="1"/>
  <c r="AK291" i="1"/>
  <c r="AO289" i="1"/>
  <c r="AK289" i="1"/>
  <c r="AO288" i="1"/>
  <c r="AK288" i="1"/>
  <c r="AO286" i="1"/>
  <c r="AK286" i="1"/>
  <c r="AO284" i="1"/>
  <c r="AK284" i="1"/>
  <c r="AO277" i="1"/>
  <c r="AK277" i="1"/>
  <c r="AO275" i="1"/>
  <c r="AK275" i="1"/>
  <c r="AO273" i="1"/>
  <c r="AK273" i="1"/>
  <c r="AO269" i="1"/>
  <c r="AK269" i="1"/>
  <c r="AO265" i="1"/>
  <c r="AK265" i="1"/>
  <c r="AO142" i="1"/>
  <c r="AK142" i="1"/>
  <c r="AU142" i="1" s="1"/>
  <c r="AO140" i="1"/>
  <c r="AK140" i="1"/>
  <c r="AO126" i="1"/>
  <c r="AK126" i="1"/>
  <c r="AU126" i="1" s="1"/>
  <c r="AO120" i="1"/>
  <c r="AK120" i="1"/>
  <c r="AO112" i="1"/>
  <c r="AK112" i="1"/>
  <c r="AU112" i="1" s="1"/>
  <c r="AO94" i="1"/>
  <c r="AK94" i="1"/>
  <c r="AU94" i="1" s="1"/>
  <c r="AO90" i="1"/>
  <c r="AK90" i="1"/>
  <c r="AU90" i="1" s="1"/>
  <c r="AO69" i="1"/>
  <c r="AK69" i="1"/>
  <c r="AU69" i="1" s="1"/>
  <c r="AO65" i="1"/>
  <c r="AK65" i="1"/>
  <c r="AO57" i="1"/>
  <c r="AK57" i="1"/>
  <c r="AU57" i="1" s="1"/>
  <c r="AO45" i="1"/>
  <c r="AK45" i="1"/>
  <c r="AU45" i="1" s="1"/>
  <c r="AO41" i="1"/>
  <c r="AK41" i="1"/>
  <c r="AO37" i="1"/>
  <c r="AK37" i="1"/>
  <c r="AO29" i="1"/>
  <c r="AK29" i="1"/>
  <c r="AU29" i="1" s="1"/>
  <c r="AO25" i="1"/>
  <c r="AK25" i="1"/>
  <c r="AU25" i="1" s="1"/>
  <c r="AO21" i="1"/>
  <c r="AK21" i="1"/>
  <c r="AU21" i="1" s="1"/>
  <c r="AO17" i="1"/>
  <c r="AK17" i="1"/>
  <c r="AU17" i="1" s="1"/>
  <c r="AO13" i="1"/>
  <c r="AK13" i="1"/>
  <c r="AU13" i="1" s="1"/>
  <c r="AO5" i="1"/>
  <c r="AK5" i="1"/>
  <c r="AU5" i="1" s="1"/>
  <c r="AO576" i="1"/>
  <c r="AK576" i="1"/>
  <c r="AO574" i="1"/>
  <c r="AK574" i="1"/>
  <c r="AO572" i="1"/>
  <c r="AK572" i="1"/>
  <c r="AO570" i="1"/>
  <c r="AK570" i="1"/>
  <c r="AO568" i="1"/>
  <c r="AK568" i="1"/>
  <c r="AO566" i="1"/>
  <c r="AK566" i="1"/>
  <c r="AO564" i="1"/>
  <c r="AK564" i="1"/>
  <c r="AO562" i="1"/>
  <c r="AK562" i="1"/>
  <c r="AO560" i="1"/>
  <c r="AK560" i="1"/>
  <c r="AO558" i="1"/>
  <c r="AK558" i="1"/>
  <c r="AO556" i="1"/>
  <c r="AK556" i="1"/>
  <c r="AO554" i="1"/>
  <c r="AK554" i="1"/>
  <c r="AO552" i="1"/>
  <c r="AK552" i="1"/>
  <c r="AO550" i="1"/>
  <c r="AK550" i="1"/>
  <c r="AO548" i="1"/>
  <c r="AK548" i="1"/>
  <c r="AO546" i="1"/>
  <c r="AK546" i="1"/>
  <c r="AO544" i="1"/>
  <c r="AK544" i="1"/>
  <c r="AO542" i="1"/>
  <c r="AK542" i="1"/>
  <c r="AO540" i="1"/>
  <c r="AK540" i="1"/>
  <c r="AO538" i="1"/>
  <c r="AK538" i="1"/>
  <c r="AO536" i="1"/>
  <c r="AK536" i="1"/>
  <c r="AO534" i="1"/>
  <c r="AK534" i="1"/>
  <c r="AO532" i="1"/>
  <c r="AK532" i="1"/>
  <c r="AO530" i="1"/>
  <c r="AK530" i="1"/>
  <c r="AO528" i="1"/>
  <c r="AK528" i="1"/>
  <c r="AO526" i="1"/>
  <c r="AK526" i="1"/>
  <c r="AO524" i="1"/>
  <c r="AK524" i="1"/>
  <c r="AO522" i="1"/>
  <c r="AK522" i="1"/>
  <c r="AO521" i="1"/>
  <c r="AK521" i="1"/>
  <c r="AO519" i="1"/>
  <c r="AK519" i="1"/>
  <c r="AO517" i="1"/>
  <c r="AK517" i="1"/>
  <c r="AO515" i="1"/>
  <c r="AK515" i="1"/>
  <c r="AO513" i="1"/>
  <c r="AK513" i="1"/>
  <c r="AO511" i="1"/>
  <c r="AK511" i="1"/>
  <c r="AO509" i="1"/>
  <c r="AK509" i="1"/>
  <c r="AO507" i="1"/>
  <c r="AK507" i="1"/>
  <c r="AO505" i="1"/>
  <c r="AK505" i="1"/>
  <c r="AO503" i="1"/>
  <c r="AK503" i="1"/>
  <c r="AO501" i="1"/>
  <c r="AK501" i="1"/>
  <c r="AO499" i="1"/>
  <c r="AK499" i="1"/>
  <c r="AO497" i="1"/>
  <c r="AK497" i="1"/>
  <c r="AO495" i="1"/>
  <c r="AK495" i="1"/>
  <c r="AO493" i="1"/>
  <c r="AK493" i="1"/>
  <c r="AO491" i="1"/>
  <c r="AK491" i="1"/>
  <c r="AO489" i="1"/>
  <c r="AK489" i="1"/>
  <c r="AO487" i="1"/>
  <c r="AK487" i="1"/>
  <c r="AO485" i="1"/>
  <c r="AK485" i="1"/>
  <c r="AO483" i="1"/>
  <c r="AK483" i="1"/>
  <c r="AO481" i="1"/>
  <c r="AK481" i="1"/>
  <c r="AO479" i="1"/>
  <c r="AK479" i="1"/>
  <c r="AO477" i="1"/>
  <c r="AK477" i="1"/>
  <c r="AO475" i="1"/>
  <c r="AK475" i="1"/>
  <c r="AO473" i="1"/>
  <c r="AK473" i="1"/>
  <c r="AO471" i="1"/>
  <c r="AK471" i="1"/>
  <c r="AO469" i="1"/>
  <c r="AK469" i="1"/>
  <c r="AO467" i="1"/>
  <c r="AK467" i="1"/>
  <c r="AO465" i="1"/>
  <c r="AK465" i="1"/>
  <c r="AO463" i="1"/>
  <c r="AK463" i="1"/>
  <c r="AO461" i="1"/>
  <c r="AK461" i="1"/>
  <c r="AO459" i="1"/>
  <c r="AK459" i="1"/>
  <c r="AO457" i="1"/>
  <c r="AK457" i="1"/>
  <c r="AO455" i="1"/>
  <c r="AK455" i="1"/>
  <c r="AO453" i="1"/>
  <c r="AK453" i="1"/>
  <c r="AO451" i="1"/>
  <c r="AK451" i="1"/>
  <c r="AO449" i="1"/>
  <c r="AK449" i="1"/>
  <c r="AO447" i="1"/>
  <c r="AK447" i="1"/>
  <c r="AO445" i="1"/>
  <c r="AK445" i="1"/>
  <c r="AO443" i="1"/>
  <c r="AK443" i="1"/>
  <c r="AO441" i="1"/>
  <c r="AK441" i="1"/>
  <c r="AO439" i="1"/>
  <c r="AK439" i="1"/>
  <c r="AO437" i="1"/>
  <c r="AK437" i="1"/>
  <c r="AO435" i="1"/>
  <c r="AK435" i="1"/>
  <c r="AO433" i="1"/>
  <c r="AK433" i="1"/>
  <c r="AO431" i="1"/>
  <c r="AK431" i="1"/>
  <c r="AO429" i="1"/>
  <c r="AK429" i="1"/>
  <c r="AO427" i="1"/>
  <c r="AK427" i="1"/>
  <c r="AO425" i="1"/>
  <c r="AK425" i="1"/>
  <c r="AO423" i="1"/>
  <c r="AK423" i="1"/>
  <c r="AO421" i="1"/>
  <c r="AK421" i="1"/>
  <c r="AO419" i="1"/>
  <c r="AK419" i="1"/>
  <c r="AO417" i="1"/>
  <c r="AK417" i="1"/>
  <c r="AO415" i="1"/>
  <c r="AK415" i="1"/>
  <c r="AO413" i="1"/>
  <c r="AK413" i="1"/>
  <c r="AO411" i="1"/>
  <c r="AK411" i="1"/>
  <c r="AO409" i="1"/>
  <c r="AK409" i="1"/>
  <c r="AO407" i="1"/>
  <c r="AK407" i="1"/>
  <c r="AO405" i="1"/>
  <c r="AK405" i="1"/>
  <c r="AO403" i="1"/>
  <c r="AK403" i="1"/>
  <c r="AO401" i="1"/>
  <c r="AK401" i="1"/>
  <c r="AO399" i="1"/>
  <c r="AK399" i="1"/>
  <c r="AO397" i="1"/>
  <c r="AK397" i="1"/>
  <c r="AO395" i="1"/>
  <c r="AK395" i="1"/>
  <c r="AO393" i="1"/>
  <c r="AK393" i="1"/>
  <c r="AO391" i="1"/>
  <c r="AK391" i="1"/>
  <c r="AO389" i="1"/>
  <c r="AK389" i="1"/>
  <c r="AO387" i="1"/>
  <c r="AK387" i="1"/>
  <c r="AO385" i="1"/>
  <c r="AK385" i="1"/>
  <c r="AO383" i="1"/>
  <c r="AK383" i="1"/>
  <c r="AO381" i="1"/>
  <c r="AK381" i="1"/>
  <c r="AO379" i="1"/>
  <c r="AK379" i="1"/>
  <c r="AO377" i="1"/>
  <c r="AK377" i="1"/>
  <c r="AO375" i="1"/>
  <c r="AK375" i="1"/>
  <c r="AO373" i="1"/>
  <c r="AK373" i="1"/>
  <c r="AO282" i="1"/>
  <c r="AK282" i="1"/>
  <c r="AO280" i="1"/>
  <c r="AK280" i="1"/>
  <c r="AO278" i="1"/>
  <c r="AK278" i="1"/>
  <c r="AO276" i="1"/>
  <c r="AK276" i="1"/>
  <c r="AO274" i="1"/>
  <c r="AK274" i="1"/>
  <c r="AO272" i="1"/>
  <c r="AK272" i="1"/>
  <c r="AO270" i="1"/>
  <c r="AK270" i="1"/>
  <c r="AO268" i="1"/>
  <c r="AK268" i="1"/>
  <c r="AO266" i="1"/>
  <c r="AK266" i="1"/>
  <c r="AO145" i="1"/>
  <c r="AK145" i="1"/>
  <c r="AU145" i="1" s="1"/>
  <c r="AO143" i="1"/>
  <c r="AK143" i="1"/>
  <c r="AO141" i="1"/>
  <c r="AK141" i="1"/>
  <c r="AU141" i="1" s="1"/>
  <c r="AO139" i="1"/>
  <c r="AK139" i="1"/>
  <c r="AO137" i="1"/>
  <c r="AK137" i="1"/>
  <c r="AO124" i="1"/>
  <c r="AK124" i="1"/>
  <c r="AU124" i="1" s="1"/>
  <c r="AO115" i="1"/>
  <c r="AK115" i="1"/>
  <c r="AU115" i="1" s="1"/>
  <c r="AO110" i="1"/>
  <c r="AK110" i="1"/>
  <c r="AU110" i="1" s="1"/>
  <c r="AO103" i="1"/>
  <c r="AK103" i="1"/>
  <c r="AU103" i="1" s="1"/>
  <c r="AO100" i="1"/>
  <c r="AK100" i="1"/>
  <c r="AU100" i="1" s="1"/>
  <c r="AO96" i="1"/>
  <c r="AK96" i="1"/>
  <c r="AU96" i="1" s="1"/>
  <c r="AO92" i="1"/>
  <c r="AK92" i="1"/>
  <c r="AU92" i="1" s="1"/>
  <c r="AO86" i="1"/>
  <c r="AK86" i="1"/>
  <c r="AU86" i="1" s="1"/>
  <c r="AO82" i="1"/>
  <c r="AK82" i="1"/>
  <c r="AU82" i="1" s="1"/>
  <c r="AO78" i="1"/>
  <c r="AK78" i="1"/>
  <c r="AO74" i="1"/>
  <c r="AK74" i="1"/>
  <c r="AU74" i="1" s="1"/>
  <c r="AO67" i="1"/>
  <c r="AK67" i="1"/>
  <c r="AO63" i="1"/>
  <c r="AK63" i="1"/>
  <c r="AO59" i="1"/>
  <c r="AK59" i="1"/>
  <c r="AO55" i="1"/>
  <c r="AK55" i="1"/>
  <c r="AU55" i="1" s="1"/>
  <c r="AO51" i="1"/>
  <c r="AK51" i="1"/>
  <c r="AU51" i="1" s="1"/>
  <c r="AO47" i="1"/>
  <c r="AK47" i="1"/>
  <c r="AU47" i="1" s="1"/>
  <c r="AO43" i="1"/>
  <c r="AK43" i="1"/>
  <c r="AO39" i="1"/>
  <c r="AK39" i="1"/>
  <c r="AO35" i="1"/>
  <c r="AK35" i="1"/>
  <c r="AO31" i="1"/>
  <c r="AK31" i="1"/>
  <c r="AU31" i="1" s="1"/>
  <c r="AO27" i="1"/>
  <c r="AK27" i="1"/>
  <c r="AU27" i="1" s="1"/>
  <c r="AO23" i="1"/>
  <c r="AK23" i="1"/>
  <c r="AU23" i="1" s="1"/>
  <c r="AO19" i="1"/>
  <c r="AK19" i="1"/>
  <c r="AU19" i="1" s="1"/>
  <c r="AO15" i="1"/>
  <c r="AK15" i="1"/>
  <c r="AU15" i="1" s="1"/>
  <c r="AO11" i="1"/>
  <c r="AK11" i="1"/>
  <c r="AU11" i="1" s="1"/>
  <c r="AO7" i="1"/>
  <c r="AK7" i="1"/>
  <c r="AU7" i="1" s="1"/>
  <c r="AO3" i="1"/>
  <c r="AK3" i="1"/>
  <c r="AU3" i="1" s="1"/>
  <c r="AS1" i="1"/>
  <c r="AT1" i="1"/>
  <c r="AO575" i="1"/>
  <c r="AK575" i="1"/>
  <c r="AO571" i="1"/>
  <c r="AK571" i="1"/>
  <c r="AO569" i="1"/>
  <c r="AK569" i="1"/>
  <c r="AO561" i="1"/>
  <c r="AK561" i="1"/>
  <c r="AO555" i="1"/>
  <c r="AK555" i="1"/>
  <c r="AO551" i="1"/>
  <c r="AK551" i="1"/>
  <c r="AO549" i="1"/>
  <c r="AK549" i="1"/>
  <c r="AO547" i="1"/>
  <c r="AK547" i="1"/>
  <c r="AO543" i="1"/>
  <c r="AK543" i="1"/>
  <c r="AO537" i="1"/>
  <c r="AK537" i="1"/>
  <c r="AO531" i="1"/>
  <c r="AK531" i="1"/>
  <c r="AO529" i="1"/>
  <c r="AK529" i="1"/>
  <c r="AO527" i="1"/>
  <c r="AK527" i="1"/>
  <c r="AO525" i="1"/>
  <c r="AK525" i="1"/>
  <c r="AO516" i="1"/>
  <c r="AK516" i="1"/>
  <c r="AO510" i="1"/>
  <c r="AK510" i="1"/>
  <c r="AO502" i="1"/>
  <c r="AK502" i="1"/>
  <c r="AO500" i="1"/>
  <c r="AK500" i="1"/>
  <c r="AO496" i="1"/>
  <c r="AK496" i="1"/>
  <c r="AO490" i="1"/>
  <c r="AK490" i="1"/>
  <c r="AO488" i="1"/>
  <c r="AK488" i="1"/>
  <c r="AO484" i="1"/>
  <c r="AK484" i="1"/>
  <c r="AO482" i="1"/>
  <c r="AK482" i="1"/>
  <c r="AO480" i="1"/>
  <c r="AK480" i="1"/>
  <c r="AO478" i="1"/>
  <c r="AK478" i="1"/>
  <c r="AO476" i="1"/>
  <c r="AK476" i="1"/>
  <c r="AO474" i="1"/>
  <c r="AK474" i="1"/>
  <c r="AO472" i="1"/>
  <c r="AK472" i="1"/>
  <c r="AO470" i="1"/>
  <c r="AK470" i="1"/>
  <c r="AO460" i="1"/>
  <c r="AK460" i="1"/>
  <c r="AO458" i="1"/>
  <c r="AK458" i="1"/>
  <c r="AO450" i="1"/>
  <c r="AK450" i="1"/>
  <c r="AO448" i="1"/>
  <c r="AK448" i="1"/>
  <c r="AO446" i="1"/>
  <c r="AK446" i="1"/>
  <c r="AO444" i="1"/>
  <c r="AK444" i="1"/>
  <c r="AO430" i="1"/>
  <c r="AK430" i="1"/>
  <c r="AO428" i="1"/>
  <c r="AK428" i="1"/>
  <c r="AO424" i="1"/>
  <c r="AK424" i="1"/>
  <c r="AO420" i="1"/>
  <c r="AK420" i="1"/>
  <c r="AO414" i="1"/>
  <c r="AK414" i="1"/>
  <c r="AO410" i="1"/>
  <c r="AK410" i="1"/>
  <c r="AO402" i="1"/>
  <c r="AK402" i="1"/>
  <c r="AO398" i="1"/>
  <c r="AK398" i="1"/>
  <c r="AO396" i="1"/>
  <c r="AK396" i="1"/>
  <c r="AO394" i="1"/>
  <c r="AK394" i="1"/>
  <c r="AO392" i="1"/>
  <c r="AK392" i="1"/>
  <c r="AO382" i="1"/>
  <c r="AK382" i="1"/>
  <c r="AO376" i="1"/>
  <c r="AK376" i="1"/>
  <c r="AO371" i="1"/>
  <c r="AK371" i="1"/>
  <c r="AO369" i="1"/>
  <c r="AK369" i="1"/>
  <c r="AO367" i="1"/>
  <c r="AK367" i="1"/>
  <c r="AO364" i="1"/>
  <c r="AK364" i="1"/>
  <c r="AO362" i="1"/>
  <c r="AK362" i="1"/>
  <c r="AO360" i="1"/>
  <c r="AK360" i="1"/>
  <c r="AO358" i="1"/>
  <c r="AK358" i="1"/>
  <c r="AO356" i="1"/>
  <c r="AK356" i="1"/>
  <c r="AO354" i="1"/>
  <c r="AK354" i="1"/>
  <c r="AO351" i="1"/>
  <c r="AK351" i="1"/>
  <c r="AO350" i="1"/>
  <c r="AK350" i="1"/>
  <c r="AO348" i="1"/>
  <c r="AK348" i="1"/>
  <c r="AO346" i="1"/>
  <c r="AK346" i="1"/>
  <c r="AO344" i="1"/>
  <c r="AK344" i="1"/>
  <c r="AO342" i="1"/>
  <c r="AK342" i="1"/>
  <c r="AO341" i="1"/>
  <c r="AK341" i="1"/>
  <c r="AO339" i="1"/>
  <c r="AK339" i="1"/>
  <c r="AO337" i="1"/>
  <c r="AK337" i="1"/>
  <c r="AO334" i="1"/>
  <c r="AK334" i="1"/>
  <c r="AO331" i="1"/>
  <c r="AK331" i="1"/>
  <c r="AO329" i="1"/>
  <c r="AK329" i="1"/>
  <c r="AO326" i="1"/>
  <c r="AK326" i="1"/>
  <c r="AO323" i="1"/>
  <c r="AK323" i="1"/>
  <c r="AO321" i="1"/>
  <c r="AK321" i="1"/>
  <c r="AO320" i="1"/>
  <c r="AK320" i="1"/>
  <c r="AO317" i="1"/>
  <c r="AK317" i="1"/>
  <c r="AO315" i="1"/>
  <c r="AK315" i="1"/>
  <c r="AO312" i="1"/>
  <c r="AK312" i="1"/>
  <c r="AO310" i="1"/>
  <c r="AK310" i="1"/>
  <c r="AO308" i="1"/>
  <c r="AK308" i="1"/>
  <c r="AO306" i="1"/>
  <c r="AK306" i="1"/>
  <c r="AO304" i="1"/>
  <c r="AK304" i="1"/>
  <c r="AO301" i="1"/>
  <c r="AK301" i="1"/>
  <c r="AO300" i="1"/>
  <c r="AK300" i="1"/>
  <c r="AO298" i="1"/>
  <c r="AK298" i="1"/>
  <c r="AO296" i="1"/>
  <c r="AK296" i="1"/>
  <c r="AO293" i="1"/>
  <c r="AK293" i="1"/>
  <c r="AO292" i="1"/>
  <c r="AK292" i="1"/>
  <c r="AO290" i="1"/>
  <c r="AK290" i="1"/>
  <c r="AO287" i="1"/>
  <c r="AK287" i="1"/>
  <c r="AO285" i="1"/>
  <c r="AK285" i="1"/>
  <c r="AO283" i="1"/>
  <c r="AK283" i="1"/>
  <c r="AO281" i="1"/>
  <c r="AK281" i="1"/>
  <c r="AO279" i="1"/>
  <c r="AK279" i="1"/>
  <c r="AO271" i="1"/>
  <c r="AK271" i="1"/>
  <c r="AO267" i="1"/>
  <c r="AK267" i="1"/>
  <c r="AO146" i="1"/>
  <c r="AK146" i="1"/>
  <c r="AU146" i="1" s="1"/>
  <c r="AO144" i="1"/>
  <c r="AK144" i="1"/>
  <c r="AO138" i="1"/>
  <c r="AK138" i="1"/>
  <c r="AO127" i="1"/>
  <c r="AK127" i="1"/>
  <c r="AU127" i="1" s="1"/>
  <c r="AO106" i="1"/>
  <c r="AK106" i="1"/>
  <c r="AU106" i="1" s="1"/>
  <c r="AO101" i="1"/>
  <c r="AK101" i="1"/>
  <c r="AU101" i="1" s="1"/>
  <c r="AO98" i="1"/>
  <c r="AK98" i="1"/>
  <c r="AU98" i="1" s="1"/>
  <c r="AO84" i="1"/>
  <c r="AK84" i="1"/>
  <c r="AU84" i="1" s="1"/>
  <c r="AO80" i="1"/>
  <c r="AK80" i="1"/>
  <c r="AU80" i="1" s="1"/>
  <c r="AO76" i="1"/>
  <c r="AK76" i="1"/>
  <c r="AU76" i="1" s="1"/>
  <c r="AO72" i="1"/>
  <c r="AK72" i="1"/>
  <c r="AU72" i="1" s="1"/>
  <c r="AO61" i="1"/>
  <c r="AK61" i="1"/>
  <c r="AO53" i="1"/>
  <c r="AK53" i="1"/>
  <c r="AU53" i="1" s="1"/>
  <c r="AO49" i="1"/>
  <c r="AK49" i="1"/>
  <c r="AU49" i="1" s="1"/>
  <c r="AO33" i="1"/>
  <c r="AK33" i="1"/>
  <c r="AU33" i="1" s="1"/>
  <c r="AO9" i="1"/>
  <c r="AK9" i="1"/>
  <c r="AU9" i="1" s="1"/>
  <c r="AU1" i="1" s="1"/>
  <c r="AP1" i="1"/>
  <c r="AO1" i="1"/>
  <c r="AR1" i="1"/>
  <c r="AN1" i="1"/>
  <c r="AK1" i="1" l="1"/>
</calcChain>
</file>

<file path=xl/sharedStrings.xml><?xml version="1.0" encoding="utf-8"?>
<sst xmlns="http://schemas.openxmlformats.org/spreadsheetml/2006/main" count="1483" uniqueCount="442">
  <si>
    <t>Totaux</t>
  </si>
  <si>
    <t>Surchage de référence (kg)
5 essieux</t>
  </si>
  <si>
    <t>Surcharge de référence(kg)
 6 essieux et +</t>
  </si>
  <si>
    <t>Surcharge de référence (kg) FMA</t>
  </si>
  <si>
    <t>Produit</t>
  </si>
  <si>
    <t>Opération</t>
  </si>
  <si>
    <t>Fournisseur</t>
  </si>
  <si>
    <t>Transporteur</t>
  </si>
  <si>
    <t>Date</t>
  </si>
  <si>
    <t>N° ticket</t>
  </si>
  <si>
    <t>Nbre Essieu</t>
  </si>
  <si>
    <t>Poids Entrée(kg)</t>
  </si>
  <si>
    <t>Poids Sortie(kg)</t>
  </si>
  <si>
    <t>Lieux de livraison</t>
  </si>
  <si>
    <t>Poids net (t)</t>
  </si>
  <si>
    <t>Surcharge (t)</t>
  </si>
  <si>
    <t>Surcharge absolue</t>
  </si>
  <si>
    <t>Heure entrée</t>
  </si>
  <si>
    <t>Heure sortie</t>
  </si>
  <si>
    <t>Temps de présence</t>
  </si>
  <si>
    <t>N° échantillon</t>
  </si>
  <si>
    <t>Etat Echantillon</t>
  </si>
  <si>
    <t>Date collecte Echantillon</t>
  </si>
  <si>
    <t>Combiné Echantillon</t>
  </si>
  <si>
    <t>Pays Origine</t>
  </si>
  <si>
    <t>Commune</t>
  </si>
  <si>
    <t>Département</t>
  </si>
  <si>
    <t>Poids net certifié</t>
  </si>
  <si>
    <t>Humidité (% P.B)</t>
  </si>
  <si>
    <t>PCI</t>
  </si>
  <si>
    <t>Energie</t>
  </si>
  <si>
    <t>prix transport</t>
  </si>
  <si>
    <t xml:space="preserve">tonnage min </t>
  </si>
  <si>
    <t>A facturer</t>
  </si>
  <si>
    <t>Certifié</t>
  </si>
  <si>
    <t>Déchargement Sodi</t>
  </si>
  <si>
    <t>Créneau présentation</t>
  </si>
  <si>
    <t>Année Livraison</t>
  </si>
  <si>
    <t>Mois Livraison</t>
  </si>
  <si>
    <t>Quantité à facturer</t>
  </si>
  <si>
    <t>Mois facturation</t>
  </si>
  <si>
    <t>Nb de Livraison</t>
  </si>
  <si>
    <t>Nb de Livraison Surcharge</t>
  </si>
  <si>
    <t>Nb de Surcharge &gt; 2 %</t>
  </si>
  <si>
    <t>Humidité*T</t>
  </si>
  <si>
    <t>Kilométrage</t>
  </si>
  <si>
    <t>Km*T</t>
  </si>
  <si>
    <t>Coût Unitaire Transport Standard</t>
  </si>
  <si>
    <t>Coût Transport Standard</t>
  </si>
  <si>
    <t>Coût Facturé Fournisseur</t>
  </si>
  <si>
    <t>Round Wood</t>
  </si>
  <si>
    <t>Réception</t>
  </si>
  <si>
    <t>ONF</t>
  </si>
  <si>
    <t>LA MOUNINE</t>
  </si>
  <si>
    <t>GCF</t>
  </si>
  <si>
    <t>BH</t>
  </si>
  <si>
    <t>BILLAUD</t>
  </si>
  <si>
    <t>DONNADIEU</t>
  </si>
  <si>
    <t>RAMAL</t>
  </si>
  <si>
    <t>SYCO</t>
  </si>
  <si>
    <t>Société Forestière</t>
  </si>
  <si>
    <t>Travaux et Environnement</t>
  </si>
  <si>
    <t>TRVX ENVIR</t>
  </si>
  <si>
    <t>BOIS ENERGIE 48</t>
  </si>
  <si>
    <t>VIREBAYRE</t>
  </si>
  <si>
    <t>LA FAURIE</t>
  </si>
  <si>
    <t>MAUFFREY</t>
  </si>
  <si>
    <t>BOLLENE</t>
  </si>
  <si>
    <t>Local Woodchips</t>
  </si>
  <si>
    <t>FMA</t>
  </si>
  <si>
    <t>FOS</t>
  </si>
  <si>
    <t>GREOLIERES</t>
  </si>
  <si>
    <t>International Woodchips</t>
  </si>
  <si>
    <t>Transfert</t>
  </si>
  <si>
    <t>UTBI</t>
  </si>
  <si>
    <t>Econova</t>
  </si>
  <si>
    <t>PORQUERES</t>
  </si>
  <si>
    <t>FUVEAU</t>
  </si>
  <si>
    <t>Broyage</t>
  </si>
  <si>
    <t>BT400</t>
  </si>
  <si>
    <t>Recycled Woodchips B</t>
  </si>
  <si>
    <t>AM Bois Energie Corse</t>
  </si>
  <si>
    <t>TP2B</t>
  </si>
  <si>
    <t>BIGUGLIA</t>
  </si>
  <si>
    <t>oui</t>
  </si>
  <si>
    <t>non</t>
  </si>
  <si>
    <t>08:16</t>
  </si>
  <si>
    <t>08:51</t>
  </si>
  <si>
    <t>09:12</t>
  </si>
  <si>
    <t>09:13</t>
  </si>
  <si>
    <t>09:45</t>
  </si>
  <si>
    <t>09:51</t>
  </si>
  <si>
    <t>10:29</t>
  </si>
  <si>
    <t>10:52</t>
  </si>
  <si>
    <t>11:22</t>
  </si>
  <si>
    <t>11:37</t>
  </si>
  <si>
    <t>11:46</t>
  </si>
  <si>
    <t>15:38</t>
  </si>
  <si>
    <t>08:41</t>
  </si>
  <si>
    <t>ALES</t>
  </si>
  <si>
    <t>11:36</t>
  </si>
  <si>
    <t>12:25</t>
  </si>
  <si>
    <t>TLP</t>
  </si>
  <si>
    <t>PHILIP FRERES</t>
  </si>
  <si>
    <t>ECONOVA</t>
  </si>
  <si>
    <t>10:27</t>
  </si>
  <si>
    <t>Green Waste</t>
  </si>
  <si>
    <t>10:26</t>
  </si>
  <si>
    <t>11:07</t>
  </si>
  <si>
    <t>VALSUD</t>
  </si>
  <si>
    <t>GORLIER</t>
  </si>
  <si>
    <t>10:30</t>
  </si>
  <si>
    <t>RBM</t>
  </si>
  <si>
    <t>OD TRANS</t>
  </si>
  <si>
    <t>08:49</t>
  </si>
  <si>
    <t>VALEOR</t>
  </si>
  <si>
    <t>LE LUC</t>
  </si>
  <si>
    <t>83</t>
  </si>
  <si>
    <t>BARCA</t>
  </si>
  <si>
    <t>10:24</t>
  </si>
  <si>
    <t>10:45</t>
  </si>
  <si>
    <t>10:31</t>
  </si>
  <si>
    <t>11:11</t>
  </si>
  <si>
    <t>11:21</t>
  </si>
  <si>
    <t>14:16</t>
  </si>
  <si>
    <t>09:27</t>
  </si>
  <si>
    <t>09:54</t>
  </si>
  <si>
    <t>09:38</t>
  </si>
  <si>
    <t>10:57</t>
  </si>
  <si>
    <t>10:18</t>
  </si>
  <si>
    <t>10:58</t>
  </si>
  <si>
    <t>11:01</t>
  </si>
  <si>
    <t>11:38</t>
  </si>
  <si>
    <t>12:05</t>
  </si>
  <si>
    <t>10:42</t>
  </si>
  <si>
    <t>12:13</t>
  </si>
  <si>
    <t>Fos</t>
  </si>
  <si>
    <t>08:03</t>
  </si>
  <si>
    <t>09:46</t>
  </si>
  <si>
    <t>10:15</t>
  </si>
  <si>
    <t>10:01</t>
  </si>
  <si>
    <t>LA CANOURGUE</t>
  </si>
  <si>
    <t>13:43</t>
  </si>
  <si>
    <t>08:29</t>
  </si>
  <si>
    <t>09:00</t>
  </si>
  <si>
    <t>14:24</t>
  </si>
  <si>
    <t>08:23</t>
  </si>
  <si>
    <t>08:55</t>
  </si>
  <si>
    <t>08:56</t>
  </si>
  <si>
    <t>09:58</t>
  </si>
  <si>
    <t>XX</t>
  </si>
  <si>
    <t>08:46</t>
  </si>
  <si>
    <t>08:47</t>
  </si>
  <si>
    <t>08:44</t>
  </si>
  <si>
    <t>09:29</t>
  </si>
  <si>
    <t>09:06</t>
  </si>
  <si>
    <t>11:42</t>
  </si>
  <si>
    <t>16:05</t>
  </si>
  <si>
    <t>07:16</t>
  </si>
  <si>
    <t>13:59</t>
  </si>
  <si>
    <t>BB</t>
  </si>
  <si>
    <t>08:26</t>
  </si>
  <si>
    <t>08:00</t>
  </si>
  <si>
    <t>08:48</t>
  </si>
  <si>
    <t>08:36</t>
  </si>
  <si>
    <t>AUBAGNE</t>
  </si>
  <si>
    <t>10:46</t>
  </si>
  <si>
    <t>BOIS NEGOCE ENERGIE</t>
  </si>
  <si>
    <t>MEXIMIEUX</t>
  </si>
  <si>
    <t>12:37</t>
  </si>
  <si>
    <t>08:09</t>
  </si>
  <si>
    <t>12:49</t>
  </si>
  <si>
    <t>17:15</t>
  </si>
  <si>
    <t>09:59</t>
  </si>
  <si>
    <t>07:26</t>
  </si>
  <si>
    <t>13:47</t>
  </si>
  <si>
    <t>07:51</t>
  </si>
  <si>
    <t>09:14</t>
  </si>
  <si>
    <t>08:52</t>
  </si>
  <si>
    <t>08:54</t>
  </si>
  <si>
    <t>07:47</t>
  </si>
  <si>
    <t>08:57</t>
  </si>
  <si>
    <t>MONT AIGOUAL</t>
  </si>
  <si>
    <t>08:28</t>
  </si>
  <si>
    <t>10:28</t>
  </si>
  <si>
    <t>10:59</t>
  </si>
  <si>
    <t>12:06</t>
  </si>
  <si>
    <t>14:34</t>
  </si>
  <si>
    <t>09:09</t>
  </si>
  <si>
    <t>11:18</t>
  </si>
  <si>
    <t>09:41</t>
  </si>
  <si>
    <t>XXX</t>
  </si>
  <si>
    <t>07:35</t>
  </si>
  <si>
    <t>08:32</t>
  </si>
  <si>
    <t>BNT</t>
  </si>
  <si>
    <t>07:08</t>
  </si>
  <si>
    <t>09:48</t>
  </si>
  <si>
    <t>07:58</t>
  </si>
  <si>
    <t>09:57</t>
  </si>
  <si>
    <t>08:18</t>
  </si>
  <si>
    <t>09:22</t>
  </si>
  <si>
    <t>09:03</t>
  </si>
  <si>
    <t>11:35</t>
  </si>
  <si>
    <t>07:02</t>
  </si>
  <si>
    <t>07:59</t>
  </si>
  <si>
    <t>08:58</t>
  </si>
  <si>
    <t>07:55</t>
  </si>
  <si>
    <t>08:24</t>
  </si>
  <si>
    <t>11:48</t>
  </si>
  <si>
    <t>CHATEAUFORT</t>
  </si>
  <si>
    <t>08:20</t>
  </si>
  <si>
    <t>10:06</t>
  </si>
  <si>
    <t>GINESTAS</t>
  </si>
  <si>
    <t>09:25</t>
  </si>
  <si>
    <t>07:34</t>
  </si>
  <si>
    <t>LAMANERE</t>
  </si>
  <si>
    <t>14:45</t>
  </si>
  <si>
    <t>08:43</t>
  </si>
  <si>
    <t>COMB/09/2016/PHI/001/LRWT/MOU</t>
  </si>
  <si>
    <t>ales</t>
  </si>
  <si>
    <t>COMB/09/2016/UFRP/002/LRWT/MOU</t>
  </si>
  <si>
    <t>COMB/09/2016/GCF/003/LRWT/MOU</t>
  </si>
  <si>
    <t>COMB/09/2016/SYCO/001/LRWT/MOU</t>
  </si>
  <si>
    <t>camares</t>
  </si>
  <si>
    <t>07/09/2016/GCF/006/LRWT/MOU</t>
  </si>
  <si>
    <t>07:37</t>
  </si>
  <si>
    <t>09:17</t>
  </si>
  <si>
    <t>07/09/2016/UFRP/005/LRWT/MOU</t>
  </si>
  <si>
    <t>lamanere</t>
  </si>
  <si>
    <t>09:55</t>
  </si>
  <si>
    <t>07/09/2016/GCF/007/LRWT/MOU</t>
  </si>
  <si>
    <t>06:40</t>
  </si>
  <si>
    <t>08/09/2016/SYCO/001/LRWT/MOU</t>
  </si>
  <si>
    <t>08:19</t>
  </si>
  <si>
    <t>08/09/2016/SYCO/002/LRWT/MOU</t>
  </si>
  <si>
    <t>08:37</t>
  </si>
  <si>
    <t>08/09/2016/GCF/003/LRWT/MOU</t>
  </si>
  <si>
    <t>ST BONNET</t>
  </si>
  <si>
    <t>07:48</t>
  </si>
  <si>
    <t>08/09/2016/PHI/004/LRWT/MOU</t>
  </si>
  <si>
    <t>08/09/2016/UFRP/005/LRWT/MOU</t>
  </si>
  <si>
    <t>08/09/2016/GCF/006/LRWT/MOU</t>
  </si>
  <si>
    <t>MOISSAC</t>
  </si>
  <si>
    <t>08/09/2016/UFRP/007/LRWT/MOU</t>
  </si>
  <si>
    <t>10:03</t>
  </si>
  <si>
    <t>11:27</t>
  </si>
  <si>
    <t>08/09/2016/GCF/08/LRWT/MOU</t>
  </si>
  <si>
    <t>COMB/09/2016/GCF/004/LRWT/MOU</t>
  </si>
  <si>
    <t>11:31</t>
  </si>
  <si>
    <t>08/09/2016/UFRP/009/LRWT/MOU</t>
  </si>
  <si>
    <t>COMB/09/2016/UFRP/003/LRWT/MOU</t>
  </si>
  <si>
    <t>09/09/2016/UFRP/001/LRWT/MOU</t>
  </si>
  <si>
    <t>09/09/2016/GCF/003/LRWT/MOU</t>
  </si>
  <si>
    <t>09:10</t>
  </si>
  <si>
    <t>09/09/2016/UFRP/002/LRWT/MOU</t>
  </si>
  <si>
    <t>09/09/2016/TVX/004/LRWT/MOU</t>
  </si>
  <si>
    <t>COMB/09/2016/TVX/001/LRWT/MOU</t>
  </si>
  <si>
    <t>09/09/2016/UFRP/005/LRWT/MOU</t>
  </si>
  <si>
    <t>09/09/2016/TVX/006/LRWT/MOU</t>
  </si>
  <si>
    <t>12/09/2016/PHI/001/LRWT/MOU</t>
  </si>
  <si>
    <t>12/09/2016/GCF/002/LRWT/MOU</t>
  </si>
  <si>
    <t>10:02</t>
  </si>
  <si>
    <t>12/09/2016/GCF/003/LRWT/MOU</t>
  </si>
  <si>
    <t>07:04</t>
  </si>
  <si>
    <t>13/09/2016/PHI/001/LRWT/MOU</t>
  </si>
  <si>
    <t>13/09/2016/UFRP/002/LRWT/MOU</t>
  </si>
  <si>
    <t>11:40</t>
  </si>
  <si>
    <t>13/09/2016/UFRP/003/LRWT/MOU</t>
  </si>
  <si>
    <t>COMB/09/2016/UFRP/004/LRWT/MOU</t>
  </si>
  <si>
    <t>12:17</t>
  </si>
  <si>
    <t>13/09/2016/UFRP/004/LRWT/MOU</t>
  </si>
  <si>
    <t>14:02</t>
  </si>
  <si>
    <t>14/09/2016/UFRP/004/LRWT/MOU</t>
  </si>
  <si>
    <t>14:09</t>
  </si>
  <si>
    <t>14/09/2016/UFRP/005/LRWT/MOU</t>
  </si>
  <si>
    <t>09:24</t>
  </si>
  <si>
    <t>14/09/2016/SYC/003/LRWT/MOU</t>
  </si>
  <si>
    <t>VIAROUGE</t>
  </si>
  <si>
    <t>07:25</t>
  </si>
  <si>
    <t>14/09/2016/GCF/002/LRWT/MOU</t>
  </si>
  <si>
    <t>COMB/09/2016/GCFB/001/LRWT/MOU</t>
  </si>
  <si>
    <t>COTIGNAC</t>
  </si>
  <si>
    <t>07:17</t>
  </si>
  <si>
    <t>14/09/2016/PHI/001/LRWT/MOU</t>
  </si>
  <si>
    <t>COMB/09/2016/PHI/002/LRWT/MOU</t>
  </si>
  <si>
    <t>15:02</t>
  </si>
  <si>
    <t>14/09/2016/UFRP/006/LRWT/MOU</t>
  </si>
  <si>
    <t>7887/119807/PORQUERES/60012/BARCA/14/09/2016/08:46</t>
  </si>
  <si>
    <t>COMB/09/2016/ECO/001/IWCT/GAR</t>
  </si>
  <si>
    <t>14/09/2016/119807/003/60012/GAR</t>
  </si>
  <si>
    <t>09:32</t>
  </si>
  <si>
    <t>6181/119807/PORQUERES/60012/BARCA/14/09/2016/09:26</t>
  </si>
  <si>
    <t>1225/119807/PORQUERES/60012/BARCA/14/09/2016/08:59</t>
  </si>
  <si>
    <t>2465/119807/PORQUERES/60012/BARCA/14/09/2016/10:09</t>
  </si>
  <si>
    <t>14/09/2016/119807/008/60012/GAR</t>
  </si>
  <si>
    <t>8260/119807/PORQUERES/60012/BARCA/14/09/2016/10:29</t>
  </si>
  <si>
    <t>14/09/2016/119807/006/60012/GAR</t>
  </si>
  <si>
    <t>14/09/2016/119807/009/60012/GAR</t>
  </si>
  <si>
    <t>14/09/2016/119807/010/60012/GAR</t>
  </si>
  <si>
    <t>15/09/2016/119763/001/60021/MOU</t>
  </si>
  <si>
    <t>07:09</t>
  </si>
  <si>
    <t>15/09/2016/119763/002/60021/MOU</t>
  </si>
  <si>
    <t>COMB/09/2016/SYCO/002/LRWT/MOU</t>
  </si>
  <si>
    <t>15/09/2016/119288/003/60021/MOU</t>
  </si>
  <si>
    <t>COMB/09/2016/UFRP/005/LRWT/MOU</t>
  </si>
  <si>
    <t>08:14</t>
  </si>
  <si>
    <t>09:35</t>
  </si>
  <si>
    <t>15/09/2016/119288/004/60021/MOU</t>
  </si>
  <si>
    <t>15/09/2016/119622/005/60021/MOU</t>
  </si>
  <si>
    <t>10:17</t>
  </si>
  <si>
    <t>11:59</t>
  </si>
  <si>
    <t>15/09/2016/119622/006/60021/MOU</t>
  </si>
  <si>
    <t>07:29</t>
  </si>
  <si>
    <t>16/09/2016/119288/001/60021/MOU</t>
  </si>
  <si>
    <t>16/09/2016/119288/002/60021/MOU</t>
  </si>
  <si>
    <t>16/09/2016/119288/003/60021/MOU</t>
  </si>
  <si>
    <t>16/09/2016/119855/004/60021/MOU</t>
  </si>
  <si>
    <t>16/09/2016/119288/005/60021/mou</t>
  </si>
  <si>
    <t>COMB/09/2016/UFRP/006/LRWT/MOU</t>
  </si>
  <si>
    <t>10:35</t>
  </si>
  <si>
    <t>16/09/2016/119622/006/60021/MOU</t>
  </si>
  <si>
    <t>COMB/09/2016/GCF/005/LRWT/MOU</t>
  </si>
  <si>
    <t>12:36</t>
  </si>
  <si>
    <t>16/09/2016/119288/007/60021/MOU</t>
  </si>
  <si>
    <t>13:46</t>
  </si>
  <si>
    <t>16/09/2016/119855/008/60021/MOU</t>
  </si>
  <si>
    <t>19/09/2016/119594/001/60021/MOU</t>
  </si>
  <si>
    <t>COMB/09/2016/ONF/001/LRWT/MOU</t>
  </si>
  <si>
    <t>CAMBON SALVERGUES</t>
  </si>
  <si>
    <t>19/09/2016/119594/002/60021/MOU</t>
  </si>
  <si>
    <t>MOLIERES-CAVAILLAC</t>
  </si>
  <si>
    <t>19/09/2016/119195/003/60021/MOU</t>
  </si>
  <si>
    <t>09:05</t>
  </si>
  <si>
    <t>20/06/2016/119991/001/60021/MOU</t>
  </si>
  <si>
    <t>TGBS</t>
  </si>
  <si>
    <t>20/06/2016/119991/002/60021/MOU</t>
  </si>
  <si>
    <t>20/06/2016/119195/003/60021/MOU</t>
  </si>
  <si>
    <t>SOPROBOIS</t>
  </si>
  <si>
    <t>20/06/2016/119594/004/60021/MOU</t>
  </si>
  <si>
    <t>MOUSTIERS STE MARIE</t>
  </si>
  <si>
    <t>10:09</t>
  </si>
  <si>
    <t>20/06/2016/119622/005/60021/MOU</t>
  </si>
  <si>
    <t>07:11</t>
  </si>
  <si>
    <t>08:11</t>
  </si>
  <si>
    <t>21/09/2016/119763/001/60021/MOU</t>
  </si>
  <si>
    <t>07:12</t>
  </si>
  <si>
    <t>21/09/2016/119195/002/60021/MOU</t>
  </si>
  <si>
    <t>21/09/2016/119991/003/60021/MOU</t>
  </si>
  <si>
    <t>21/09/2016/119991/004/60021/MOU</t>
  </si>
  <si>
    <t>COMB/09/2016/UFRP/007/LRWT/MOU</t>
  </si>
  <si>
    <t>21/09/2016/119991/005/60021/MOU</t>
  </si>
  <si>
    <t>09:08</t>
  </si>
  <si>
    <t>21/09/2016/119622/006/60021/MOU</t>
  </si>
  <si>
    <t>09:23</t>
  </si>
  <si>
    <t>11:16</t>
  </si>
  <si>
    <t>21/09/2016/119622/008/60021/MOU</t>
  </si>
  <si>
    <t>ANCELLE</t>
  </si>
  <si>
    <t>21/09/2016/119594/007/60021/MOU</t>
  </si>
  <si>
    <t>07:07</t>
  </si>
  <si>
    <t>22/09/2016/119763/001/60021/MOU</t>
  </si>
  <si>
    <t>22/09/2016/119763/002/60021/MOU</t>
  </si>
  <si>
    <t>22/09/2016/119991/003/60021/MOU</t>
  </si>
  <si>
    <t>22/09/2016/119991/004/60021/MOU</t>
  </si>
  <si>
    <t>22/09/2016/119954/005/60021/MOU</t>
  </si>
  <si>
    <t>22/09/2016/119622/006/60021/MOU</t>
  </si>
  <si>
    <t>10:34</t>
  </si>
  <si>
    <t>11:32</t>
  </si>
  <si>
    <t>22/09/2016/119622/007/60021/MOU</t>
  </si>
  <si>
    <t>14:44</t>
  </si>
  <si>
    <t>22/09/2016/119991/008/60021/MOU</t>
  </si>
  <si>
    <t>23/09/2016/119991/001/60021/MOU</t>
  </si>
  <si>
    <t>COMB/09/2016/UFRP/008/LRWT/MOU</t>
  </si>
  <si>
    <t>23/09/2016/119991/002/60021/MOU</t>
  </si>
  <si>
    <t>13:08</t>
  </si>
  <si>
    <t>23/09/2016/119991/003/60021/MOU</t>
  </si>
  <si>
    <t>13:52</t>
  </si>
  <si>
    <t>23/09/2016/119855/004/60021/MOU</t>
  </si>
  <si>
    <t>09:02</t>
  </si>
  <si>
    <t>119614/60026/26-09-2016/08:00</t>
  </si>
  <si>
    <t>COMB/09/2016/VAL/001/LRWCBT/GAR</t>
  </si>
  <si>
    <t>119886/60026/26-09-2016/09:30</t>
  </si>
  <si>
    <t>COMB/09/2016/AM/001/LRWCBT/GAR</t>
  </si>
  <si>
    <t>119991/60021/04-10-2016/09:00</t>
  </si>
  <si>
    <t>COMB/10/2016/UFRP/001/LRWT/MOU</t>
  </si>
  <si>
    <t>119991/60021/04-10-2016/09:30</t>
  </si>
  <si>
    <t>Pertes</t>
  </si>
  <si>
    <t>119886/60026/07-10-2016/9:30</t>
  </si>
  <si>
    <t>COMB/10/2016/AM/001/LRWCBT/GAR</t>
  </si>
  <si>
    <t>SN2M</t>
  </si>
  <si>
    <t>12:00</t>
  </si>
  <si>
    <t>5391/119881/MAUF/60024/13/10/10/2016/11:42</t>
  </si>
  <si>
    <t>COMB/10/2016/SN2M/001/LGWT/GAR</t>
  </si>
  <si>
    <t>SORGUES</t>
  </si>
  <si>
    <t>13:03</t>
  </si>
  <si>
    <t>119881/60024/10/10/2016/12:20</t>
  </si>
  <si>
    <t>119614/60026/11-10-2016/10:45</t>
  </si>
  <si>
    <t>COMB/10/2016/VALSUD/001/LRWCBT/GAR</t>
  </si>
  <si>
    <t>PEYROU</t>
  </si>
  <si>
    <t>1341/119894/60026/20-10-2016/08:00</t>
  </si>
  <si>
    <t>COMB/10/2016/BNE/001/LRWCBT/GAR</t>
  </si>
  <si>
    <t>HARNES</t>
  </si>
  <si>
    <t>1341/119894/60026/20-10-2016/09:30</t>
  </si>
  <si>
    <t>11:43</t>
  </si>
  <si>
    <t>12:53</t>
  </si>
  <si>
    <t>1341/119894/60026/20-10-2016/11:00</t>
  </si>
  <si>
    <t>SUMITOMO</t>
  </si>
  <si>
    <t>BRESIL</t>
  </si>
  <si>
    <t>119614/60024/14-11-2016/08:47</t>
  </si>
  <si>
    <t>COMB/11/2016/VASU/001/LGWT/GAR</t>
  </si>
  <si>
    <t>8661/119886/60024/20690/14-11-2016/08:44</t>
  </si>
  <si>
    <t>COMB/11/2016/AME/001/LGWT/GAR</t>
  </si>
  <si>
    <t>09:01</t>
  </si>
  <si>
    <t>119633/60024/14-11/2016/09:50</t>
  </si>
  <si>
    <t>COMB/11/2016/RBM/001/LGWT/GAR</t>
  </si>
  <si>
    <t>120140/60024/14-11/2016/10:00</t>
  </si>
  <si>
    <t>COMB/11/2016/VAOR/001/LGWT/GAR</t>
  </si>
  <si>
    <t>11:30</t>
  </si>
  <si>
    <t>119614/60024/14-11-2016/10:49</t>
  </si>
  <si>
    <t>119808/60024/14-11-2016/11:04</t>
  </si>
  <si>
    <t>COMB/11/2016/BE48/001/LGWT/GAR</t>
  </si>
  <si>
    <t>119807/60024/14-11-2016/12:17</t>
  </si>
  <si>
    <t>COMB/11/2016/ECO/001/IWCT/GAR</t>
  </si>
  <si>
    <t>119807/60024/14-11-2016/13:27</t>
  </si>
  <si>
    <t>119807/60024/14-11-2016/13:28</t>
  </si>
  <si>
    <t>119807/60024/14-11-2016/13:35</t>
  </si>
  <si>
    <t>11:03</t>
  </si>
  <si>
    <t>15:28</t>
  </si>
  <si>
    <t>119807/60024/14-11-2016/14:00</t>
  </si>
  <si>
    <t>15:31</t>
  </si>
  <si>
    <t>119633/60024/14-11/2016/15:40</t>
  </si>
  <si>
    <t>18:17</t>
  </si>
  <si>
    <t>119633/60024/14-11/2016/17:45</t>
  </si>
  <si>
    <t>119614/60024/14-11-2016/10:53</t>
  </si>
  <si>
    <t>119807/60012/15/11/2016</t>
  </si>
  <si>
    <t>COMB/11/2016/ECO/002/IWCT/GAR</t>
  </si>
  <si>
    <t>119894/60024/15/11/2016</t>
  </si>
  <si>
    <t>COMB/11/2016/BNE/001/LGWT/GAR</t>
  </si>
  <si>
    <t>119614/60024/15/11/2016</t>
  </si>
  <si>
    <t>07:39</t>
  </si>
  <si>
    <t>7505/119633/OD TRANS/60024/13/15/11/2016</t>
  </si>
  <si>
    <t>119886/60024/17/11/2016/14:50</t>
  </si>
  <si>
    <t>119886/60024/17/11/2016/14:55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</si>
</sst>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h:mm;@"/>
    <numFmt numFmtId="165" formatCode="0.0"/>
    <numFmt numFmtId="166" formatCode="[$-40C]d\-mmm;@"/>
    <numFmt numFmtId="170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  <font>
      <sz val="10"/>
      <name val="MS Sans Serif"/>
      <family val="2"/>
    </font>
    <font>
      <sz val="11"/>
      <color theme="1"/>
      <name val="Comic Sans MS"/>
      <family val="4"/>
    </font>
    <font>
      <sz val="11"/>
      <color rgb="FFFF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5" fillId="0" borderId="0"/>
  </cellStyleXfs>
  <cellXfs count="149">
    <xf numFmtId="0" fontId="0" fillId="0" borderId="0" xfId="0"/>
    <xf numFmtId="0" fontId="0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vertical="center"/>
    </xf>
    <xf numFmtId="10" fontId="3" fillId="2" borderId="1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/>
    <xf numFmtId="166" fontId="0" fillId="2" borderId="1" xfId="0" applyNumberFormat="1" applyFont="1" applyFill="1" applyBorder="1"/>
    <xf numFmtId="3" fontId="3" fillId="2" borderId="1" xfId="0" applyNumberFormat="1" applyFont="1" applyFill="1" applyBorder="1" applyAlignment="1">
      <alignment horizontal="center" vertical="center"/>
    </xf>
    <xf numFmtId="0" fontId="0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2" fontId="3" fillId="5" borderId="1" xfId="0" applyNumberFormat="1" applyFont="1" applyFill="1" applyBorder="1" applyAlignment="1">
      <alignment horizontal="center" vertical="center" wrapText="1"/>
    </xf>
    <xf numFmtId="10" fontId="3" fillId="5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166" fontId="3" fillId="5" borderId="1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2" fontId="0" fillId="5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4" fontId="0" fillId="5" borderId="1" xfId="0" applyNumberFormat="1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3" fontId="0" fillId="5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1" xfId="2" applyFont="1" applyFill="1" applyBorder="1" applyAlignment="1">
      <alignment horizontal="center" vertical="center" wrapText="1"/>
    </xf>
    <xf numFmtId="3" fontId="4" fillId="6" borderId="4" xfId="0" applyNumberFormat="1" applyFont="1" applyFill="1" applyBorder="1" applyAlignment="1">
      <alignment vertical="center"/>
    </xf>
    <xf numFmtId="0" fontId="0" fillId="5" borderId="1" xfId="0" applyFont="1" applyFill="1" applyBorder="1" applyAlignment="1">
      <alignment horizontal="center"/>
    </xf>
    <xf numFmtId="0" fontId="0" fillId="0" borderId="1" xfId="0" applyNumberFormat="1" applyFont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vertical="center"/>
    </xf>
    <xf numFmtId="166" fontId="0" fillId="5" borderId="3" xfId="0" applyNumberFormat="1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3" fontId="0" fillId="0" borderId="3" xfId="0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5" fontId="0" fillId="0" borderId="3" xfId="0" applyNumberFormat="1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 wrapText="1"/>
    </xf>
    <xf numFmtId="10" fontId="0" fillId="5" borderId="2" xfId="0" applyNumberFormat="1" applyFont="1" applyFill="1" applyBorder="1" applyAlignment="1">
      <alignment horizontal="center" vertical="center"/>
    </xf>
    <xf numFmtId="0" fontId="7" fillId="0" borderId="0" xfId="0" applyFont="1"/>
    <xf numFmtId="10" fontId="0" fillId="5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3" fontId="7" fillId="0" borderId="1" xfId="0" applyNumberFormat="1" applyFont="1" applyBorder="1" applyAlignment="1">
      <alignment horizontal="center" vertical="center"/>
    </xf>
    <xf numFmtId="2" fontId="7" fillId="5" borderId="1" xfId="0" applyNumberFormat="1" applyFont="1" applyFill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3" fontId="7" fillId="5" borderId="1" xfId="0" applyNumberFormat="1" applyFont="1" applyFill="1" applyBorder="1" applyAlignment="1">
      <alignment horizontal="center" vertical="center"/>
    </xf>
    <xf numFmtId="4" fontId="7" fillId="5" borderId="1" xfId="0" applyNumberFormat="1" applyFont="1" applyFill="1" applyBorder="1" applyAlignment="1">
      <alignment horizontal="center" vertical="center"/>
    </xf>
    <xf numFmtId="0" fontId="0" fillId="0" borderId="1" xfId="0" applyFont="1" applyBorder="1"/>
    <xf numFmtId="0" fontId="0" fillId="5" borderId="3" xfId="0" applyFont="1" applyFill="1" applyBorder="1" applyAlignment="1">
      <alignment horizontal="center"/>
    </xf>
    <xf numFmtId="4" fontId="0" fillId="5" borderId="3" xfId="0" applyNumberFormat="1" applyFont="1" applyFill="1" applyBorder="1" applyAlignment="1">
      <alignment horizontal="center" vertical="center"/>
    </xf>
    <xf numFmtId="1" fontId="0" fillId="5" borderId="3" xfId="0" applyNumberFormat="1" applyFont="1" applyFill="1" applyBorder="1" applyAlignment="1">
      <alignment horizontal="center" vertical="center"/>
    </xf>
    <xf numFmtId="3" fontId="0" fillId="5" borderId="3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3" xfId="0" applyFont="1" applyBorder="1"/>
    <xf numFmtId="0" fontId="0" fillId="0" borderId="4" xfId="0" applyFont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0" fontId="0" fillId="0" borderId="4" xfId="0" applyFont="1" applyBorder="1"/>
    <xf numFmtId="0" fontId="0" fillId="0" borderId="0" xfId="0" applyFont="1" applyAlignment="1">
      <alignment horizontal="center" vertical="center"/>
    </xf>
    <xf numFmtId="0" fontId="6" fillId="0" borderId="1" xfId="2" applyFont="1" applyFill="1" applyBorder="1" applyAlignment="1">
      <alignment horizontal="center" wrapText="1"/>
    </xf>
    <xf numFmtId="0" fontId="6" fillId="0" borderId="1" xfId="10" applyFont="1" applyFill="1" applyBorder="1" applyAlignment="1">
      <alignment horizontal="center" wrapText="1"/>
    </xf>
    <xf numFmtId="164" fontId="6" fillId="0" borderId="1" xfId="10" applyNumberFormat="1" applyFont="1" applyFill="1" applyBorder="1" applyAlignment="1">
      <alignment horizontal="center" wrapText="1"/>
    </xf>
    <xf numFmtId="2" fontId="2" fillId="5" borderId="1" xfId="0" applyNumberFormat="1" applyFont="1" applyFill="1" applyBorder="1" applyAlignment="1">
      <alignment horizontal="center" vertical="center"/>
    </xf>
    <xf numFmtId="0" fontId="10" fillId="0" borderId="1" xfId="2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vertical="center"/>
    </xf>
    <xf numFmtId="10" fontId="2" fillId="5" borderId="1" xfId="0" applyNumberFormat="1" applyFont="1" applyFill="1" applyBorder="1" applyAlignment="1">
      <alignment horizontal="center" vertical="center"/>
    </xf>
    <xf numFmtId="10" fontId="7" fillId="5" borderId="1" xfId="0" applyNumberFormat="1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/>
    </xf>
    <xf numFmtId="166" fontId="7" fillId="5" borderId="3" xfId="0" applyNumberFormat="1" applyFont="1" applyFill="1" applyBorder="1" applyAlignment="1">
      <alignment horizontal="center"/>
    </xf>
    <xf numFmtId="4" fontId="7" fillId="5" borderId="3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/>
    </xf>
    <xf numFmtId="1" fontId="7" fillId="5" borderId="1" xfId="0" applyNumberFormat="1" applyFont="1" applyFill="1" applyBorder="1" applyAlignment="1">
      <alignment horizontal="center" vertical="center"/>
    </xf>
    <xf numFmtId="0" fontId="7" fillId="0" borderId="1" xfId="0" applyFont="1" applyBorder="1"/>
    <xf numFmtId="170" fontId="0" fillId="0" borderId="1" xfId="1" applyNumberFormat="1" applyFont="1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right" vertical="center" wrapText="1"/>
    </xf>
    <xf numFmtId="2" fontId="0" fillId="0" borderId="1" xfId="0" applyNumberFormat="1" applyFont="1" applyBorder="1" applyAlignment="1">
      <alignment horizontal="center" vertical="center"/>
    </xf>
    <xf numFmtId="10" fontId="0" fillId="0" borderId="1" xfId="0" applyNumberFormat="1" applyFont="1" applyBorder="1" applyAlignment="1">
      <alignment horizontal="center" vertical="center"/>
    </xf>
    <xf numFmtId="2" fontId="0" fillId="0" borderId="3" xfId="0" applyNumberFormat="1" applyFont="1" applyBorder="1" applyAlignment="1">
      <alignment horizontal="center" vertical="center"/>
    </xf>
    <xf numFmtId="10" fontId="0" fillId="0" borderId="3" xfId="0" applyNumberFormat="1" applyFont="1" applyBorder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0" fillId="0" borderId="6" xfId="0" applyFont="1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3" fontId="0" fillId="0" borderId="6" xfId="0" applyNumberFormat="1" applyFont="1" applyBorder="1" applyAlignment="1">
      <alignment horizontal="center" vertical="center"/>
    </xf>
    <xf numFmtId="2" fontId="0" fillId="0" borderId="6" xfId="0" applyNumberFormat="1" applyFont="1" applyBorder="1" applyAlignment="1">
      <alignment horizontal="center" vertical="center"/>
    </xf>
    <xf numFmtId="10" fontId="0" fillId="0" borderId="6" xfId="0" applyNumberFormat="1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/>
    </xf>
    <xf numFmtId="165" fontId="0" fillId="0" borderId="6" xfId="0" applyNumberFormat="1" applyFont="1" applyBorder="1" applyAlignment="1">
      <alignment horizontal="center" vertical="center"/>
    </xf>
    <xf numFmtId="0" fontId="0" fillId="0" borderId="6" xfId="0" applyFont="1" applyBorder="1"/>
    <xf numFmtId="164" fontId="0" fillId="0" borderId="1" xfId="0" applyNumberFormat="1" applyFont="1" applyBorder="1"/>
    <xf numFmtId="0" fontId="0" fillId="0" borderId="0" xfId="0" applyFont="1" applyBorder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2" fontId="0" fillId="0" borderId="0" xfId="0" applyNumberFormat="1" applyFont="1" applyAlignment="1">
      <alignment horizontal="center" vertical="center"/>
    </xf>
    <xf numFmtId="10" fontId="0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166" fontId="0" fillId="0" borderId="1" xfId="0" applyNumberFormat="1" applyFont="1" applyBorder="1"/>
    <xf numFmtId="166" fontId="0" fillId="0" borderId="0" xfId="0" applyNumberFormat="1" applyFont="1"/>
    <xf numFmtId="0" fontId="0" fillId="0" borderId="7" xfId="0" applyFont="1" applyBorder="1" applyAlignment="1"/>
    <xf numFmtId="0" fontId="0" fillId="0" borderId="11" xfId="0" applyBorder="1"/>
    <xf numFmtId="0" fontId="0" fillId="0" borderId="0" xfId="0" applyBorder="1"/>
    <xf numFmtId="0" fontId="0" fillId="0" borderId="9" xfId="0" applyBorder="1"/>
    <xf numFmtId="0" fontId="0" fillId="0" borderId="9" xfId="0" applyFill="1" applyBorder="1"/>
    <xf numFmtId="0" fontId="0" fillId="0" borderId="11" xfId="0" applyFill="1" applyBorder="1"/>
    <xf numFmtId="0" fontId="0" fillId="0" borderId="0" xfId="0" applyAlignment="1"/>
    <xf numFmtId="0" fontId="0" fillId="0" borderId="12" xfId="0" applyBorder="1"/>
    <xf numFmtId="0" fontId="0" fillId="0" borderId="5" xfId="0" applyBorder="1"/>
    <xf numFmtId="0" fontId="0" fillId="2" borderId="13" xfId="0" applyFill="1" applyBorder="1"/>
    <xf numFmtId="0" fontId="0" fillId="2" borderId="5" xfId="0" applyFill="1" applyBorder="1"/>
    <xf numFmtId="0" fontId="0" fillId="0" borderId="13" xfId="0" applyBorder="1"/>
    <xf numFmtId="0" fontId="0" fillId="0" borderId="0" xfId="0" applyFont="1" applyBorder="1" applyAlignment="1"/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43" fontId="0" fillId="6" borderId="0" xfId="0" applyNumberFormat="1" applyFill="1" applyBorder="1"/>
    <xf numFmtId="0" fontId="3" fillId="2" borderId="0" xfId="0" applyFont="1" applyFill="1" applyBorder="1"/>
    <xf numFmtId="0" fontId="3" fillId="7" borderId="0" xfId="0" applyFont="1" applyFill="1" applyBorder="1" applyAlignment="1">
      <alignment horizontal="center"/>
    </xf>
    <xf numFmtId="43" fontId="3" fillId="7" borderId="0" xfId="0" applyNumberFormat="1" applyFont="1" applyFill="1" applyBorder="1"/>
    <xf numFmtId="0" fontId="3" fillId="7" borderId="0" xfId="0" applyFont="1" applyFill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Font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3" fillId="7" borderId="0" xfId="0" applyFont="1" applyFill="1" applyBorder="1" applyAlignment="1">
      <alignment horizontal="center"/>
    </xf>
  </cellXfs>
  <cellStyles count="11">
    <cellStyle name="Milliers" xfId="1" builtinId="3"/>
    <cellStyle name="Normal" xfId="0" builtinId="0"/>
    <cellStyle name="Normal 10" xfId="9"/>
    <cellStyle name="Normal 2" xfId="3"/>
    <cellStyle name="Normal 5" xfId="4"/>
    <cellStyle name="Normal 6" xfId="5"/>
    <cellStyle name="Normal 7" xfId="6"/>
    <cellStyle name="Normal 8" xfId="7"/>
    <cellStyle name="Normal 9" xfId="8"/>
    <cellStyle name="Normal_Feuil1" xfId="2"/>
    <cellStyle name="Normal_Feuil1 3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pprovisionnement%20P4Biomasse\Appro\Logistique\ApproFluxBiomas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hantillons"/>
      <sheetName val="Base"/>
      <sheetName val="start 18072016"/>
      <sheetName val="2016 daily GJ"/>
      <sheetName val="ConsoTheorique"/>
      <sheetName val="Appel Broyage"/>
      <sheetName val="Appel de Livraison"/>
      <sheetName val="Visu"/>
      <sheetName val="Suivi de Surcharge"/>
      <sheetName val="Old Livraison BR"/>
      <sheetName val="Certification"/>
      <sheetName val="Recap Humidite Pondere"/>
      <sheetName val="Poids Net Humidite Certif Origi"/>
      <sheetName val="Delivery By Origin"/>
      <sheetName val="Feuil1"/>
      <sheetName val="Km pondéré"/>
      <sheetName val="Distancier"/>
      <sheetName val="Grilles Tarifaires"/>
      <sheetName val="Poids Produit"/>
      <sheetName val="Precia 2016"/>
      <sheetName val="ajust prix"/>
      <sheetName val="Feuil2"/>
      <sheetName val="transport"/>
    </sheetNames>
    <sheetDataSet>
      <sheetData sheetId="0"/>
      <sheetData sheetId="1">
        <row r="1810">
          <cell r="Y1810">
            <v>22.4</v>
          </cell>
        </row>
        <row r="1812">
          <cell r="Y1812">
            <v>22.9</v>
          </cell>
        </row>
        <row r="1825">
          <cell r="Y1825">
            <v>19.100000000000001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Réception</v>
          </cell>
        </row>
        <row r="2">
          <cell r="A2" t="str">
            <v>Consommation</v>
          </cell>
        </row>
        <row r="3">
          <cell r="A3" t="str">
            <v>Broyage</v>
          </cell>
        </row>
        <row r="4">
          <cell r="A4" t="str">
            <v>Transfert</v>
          </cell>
        </row>
        <row r="5">
          <cell r="A5" t="str">
            <v>Régularisation +</v>
          </cell>
        </row>
        <row r="6">
          <cell r="A6" t="str">
            <v>Régularisation -</v>
          </cell>
        </row>
      </sheetData>
      <sheetData sheetId="15"/>
      <sheetData sheetId="16">
        <row r="1">
          <cell r="A1" t="str">
            <v>Commune</v>
          </cell>
          <cell r="B1" t="str">
            <v>Lieux de livraison</v>
          </cell>
          <cell r="C1" t="str">
            <v>Brignoles</v>
          </cell>
          <cell r="D1" t="str">
            <v xml:space="preserve">Fos </v>
          </cell>
          <cell r="E1" t="str">
            <v>La Mounine</v>
          </cell>
          <cell r="F1" t="str">
            <v>BT400</v>
          </cell>
        </row>
        <row r="2">
          <cell r="A2" t="str">
            <v>AIX EN PROVENCE</v>
          </cell>
          <cell r="C2">
            <v>57</v>
          </cell>
        </row>
        <row r="3">
          <cell r="A3" t="str">
            <v>AIX LES MILLES</v>
          </cell>
          <cell r="B3" t="str">
            <v>LA MOUNINE</v>
          </cell>
          <cell r="E3">
            <v>16</v>
          </cell>
        </row>
        <row r="4">
          <cell r="A4" t="str">
            <v>ALLEMAGNE EN PROVENCE</v>
          </cell>
          <cell r="C4">
            <v>65</v>
          </cell>
          <cell r="E4">
            <v>81</v>
          </cell>
        </row>
        <row r="5">
          <cell r="A5" t="str">
            <v>ALRANCE</v>
          </cell>
          <cell r="B5" t="str">
            <v>LA MOUNINE</v>
          </cell>
          <cell r="E5">
            <v>319</v>
          </cell>
        </row>
        <row r="6">
          <cell r="A6" t="str">
            <v>AMPUS</v>
          </cell>
          <cell r="B6" t="str">
            <v>LA MOUNINE</v>
          </cell>
          <cell r="C6">
            <v>73</v>
          </cell>
          <cell r="E6">
            <v>121</v>
          </cell>
        </row>
        <row r="7">
          <cell r="A7" t="str">
            <v>ANDON</v>
          </cell>
          <cell r="B7" t="str">
            <v>BRIGNOLES</v>
          </cell>
          <cell r="C7">
            <v>119</v>
          </cell>
        </row>
        <row r="8">
          <cell r="A8" t="str">
            <v>AURIOL</v>
          </cell>
          <cell r="B8" t="str">
            <v>LA MOUNINE</v>
          </cell>
          <cell r="E8">
            <v>24</v>
          </cell>
        </row>
        <row r="9">
          <cell r="A9" t="str">
            <v>BAGNOLS SUR CEZE</v>
          </cell>
          <cell r="F9">
            <v>145</v>
          </cell>
        </row>
        <row r="10">
          <cell r="A10" t="str">
            <v>BANON</v>
          </cell>
          <cell r="B10" t="str">
            <v>LA MOUNINE</v>
          </cell>
          <cell r="E10">
            <v>104</v>
          </cell>
        </row>
        <row r="11">
          <cell r="A11" t="str">
            <v>BARBENTANE</v>
          </cell>
          <cell r="B11" t="str">
            <v>BRIGNOLES</v>
          </cell>
          <cell r="C11">
            <v>142</v>
          </cell>
        </row>
        <row r="12">
          <cell r="A12" t="str">
            <v>BELVEDERE</v>
          </cell>
          <cell r="B12" t="str">
            <v>LA MOUNINE</v>
          </cell>
          <cell r="E12">
            <v>214</v>
          </cell>
        </row>
        <row r="13">
          <cell r="A13" t="str">
            <v>BIGUGLIA</v>
          </cell>
          <cell r="E13">
            <v>39</v>
          </cell>
          <cell r="F13">
            <v>39</v>
          </cell>
        </row>
        <row r="14">
          <cell r="A14" t="str">
            <v>BOLLENE</v>
          </cell>
          <cell r="B14" t="str">
            <v>LA MOUNINE</v>
          </cell>
          <cell r="C14">
            <v>178</v>
          </cell>
          <cell r="E14">
            <v>134</v>
          </cell>
          <cell r="F14">
            <v>132</v>
          </cell>
        </row>
        <row r="15">
          <cell r="A15" t="str">
            <v>CAMARES</v>
          </cell>
          <cell r="B15" t="str">
            <v>LA MOUNINE</v>
          </cell>
          <cell r="E15">
            <v>305</v>
          </cell>
        </row>
        <row r="16">
          <cell r="A16" t="str">
            <v>CAMARES</v>
          </cell>
          <cell r="E16">
            <v>300</v>
          </cell>
        </row>
        <row r="17">
          <cell r="A17" t="str">
            <v>CANJUERS</v>
          </cell>
          <cell r="B17" t="str">
            <v>LA MOUNINE</v>
          </cell>
          <cell r="E17">
            <v>143</v>
          </cell>
        </row>
        <row r="18">
          <cell r="A18" t="str">
            <v>CAPESTANG</v>
          </cell>
          <cell r="B18" t="str">
            <v>LA MOUNINE</v>
          </cell>
          <cell r="E18">
            <v>244</v>
          </cell>
        </row>
        <row r="19">
          <cell r="A19" t="str">
            <v>CARCES</v>
          </cell>
          <cell r="C19">
            <v>18</v>
          </cell>
        </row>
        <row r="20">
          <cell r="A20" t="str">
            <v>CAUSSOLS</v>
          </cell>
          <cell r="B20" t="str">
            <v>LA MOUNINE</v>
          </cell>
          <cell r="E20">
            <v>166</v>
          </cell>
        </row>
        <row r="21">
          <cell r="A21" t="str">
            <v>CAVALAIRE</v>
          </cell>
          <cell r="B21" t="str">
            <v>BRIGNOLES</v>
          </cell>
          <cell r="C21">
            <v>74</v>
          </cell>
        </row>
        <row r="22">
          <cell r="A22" t="str">
            <v>CAVAILLON</v>
          </cell>
          <cell r="F22">
            <v>68</v>
          </cell>
        </row>
        <row r="23">
          <cell r="A23" t="str">
            <v>CAZAN</v>
          </cell>
          <cell r="B23" t="str">
            <v>LA MOUNINE</v>
          </cell>
          <cell r="C23">
            <v>86</v>
          </cell>
          <cell r="E23">
            <v>42</v>
          </cell>
        </row>
        <row r="24">
          <cell r="A24" t="str">
            <v>CEILHES</v>
          </cell>
          <cell r="B24" t="str">
            <v>LA MOUNINE</v>
          </cell>
          <cell r="E24">
            <v>243</v>
          </cell>
        </row>
        <row r="25">
          <cell r="A25" t="str">
            <v>CEYRESTE</v>
          </cell>
          <cell r="B25" t="str">
            <v>LA MOUNINE</v>
          </cell>
          <cell r="E25">
            <v>49</v>
          </cell>
        </row>
        <row r="26">
          <cell r="A26" t="str">
            <v>CHANAC</v>
          </cell>
          <cell r="B26" t="str">
            <v>LA MOUNINE</v>
          </cell>
          <cell r="E26">
            <v>262</v>
          </cell>
        </row>
        <row r="27">
          <cell r="A27" t="str">
            <v>CHASTEL NOUVEL</v>
          </cell>
          <cell r="B27" t="str">
            <v>LA MOUNINE</v>
          </cell>
          <cell r="E27">
            <v>267</v>
          </cell>
        </row>
        <row r="28">
          <cell r="A28" t="str">
            <v>CHEVAL BLANC</v>
          </cell>
          <cell r="B28" t="str">
            <v>LA MOUNINE</v>
          </cell>
          <cell r="E28">
            <v>73</v>
          </cell>
        </row>
        <row r="29">
          <cell r="A29" t="str">
            <v>CLANS FD</v>
          </cell>
          <cell r="B29" t="str">
            <v>LA MOUNINE</v>
          </cell>
          <cell r="E29">
            <v>208</v>
          </cell>
        </row>
        <row r="30">
          <cell r="A30" t="str">
            <v>COLLIAS</v>
          </cell>
          <cell r="B30" t="str">
            <v>LA MOUNINE</v>
          </cell>
          <cell r="E30">
            <v>131</v>
          </cell>
        </row>
        <row r="31">
          <cell r="A31" t="str">
            <v>COUDOUX</v>
          </cell>
          <cell r="B31" t="str">
            <v>BRIGNOLES</v>
          </cell>
          <cell r="C31">
            <v>76</v>
          </cell>
        </row>
        <row r="32">
          <cell r="A32" t="str">
            <v>DOMAZAN</v>
          </cell>
          <cell r="B32" t="str">
            <v>LA MOUNINE</v>
          </cell>
          <cell r="E32">
            <v>116</v>
          </cell>
        </row>
        <row r="33">
          <cell r="A33" t="str">
            <v>ENSUES LA REDONNE</v>
          </cell>
          <cell r="B33" t="str">
            <v>LA MOUNINE</v>
          </cell>
          <cell r="E33">
            <v>35</v>
          </cell>
        </row>
        <row r="34">
          <cell r="A34" t="str">
            <v>ENTREVENNES</v>
          </cell>
          <cell r="B34" t="str">
            <v>BRIGNOLES</v>
          </cell>
          <cell r="C34">
            <v>102</v>
          </cell>
          <cell r="E34">
            <v>95</v>
          </cell>
        </row>
        <row r="35">
          <cell r="A35" t="str">
            <v>EVENOS</v>
          </cell>
          <cell r="B35" t="str">
            <v>LA MOUNINE</v>
          </cell>
          <cell r="E35">
            <v>69</v>
          </cell>
        </row>
        <row r="36">
          <cell r="A36" t="str">
            <v>EYGALIERES</v>
          </cell>
          <cell r="B36" t="str">
            <v>BRIGNOLES</v>
          </cell>
          <cell r="C36">
            <v>123</v>
          </cell>
        </row>
        <row r="37">
          <cell r="A37" t="str">
            <v>FLASSAN</v>
          </cell>
          <cell r="B37" t="str">
            <v>LA MOUNINE</v>
          </cell>
          <cell r="C37">
            <v>171</v>
          </cell>
          <cell r="E37">
            <v>127</v>
          </cell>
        </row>
        <row r="38">
          <cell r="A38" t="str">
            <v>FLAYOSQUET</v>
          </cell>
          <cell r="B38" t="str">
            <v>BRIGNOLES</v>
          </cell>
          <cell r="C38">
            <v>63</v>
          </cell>
        </row>
        <row r="39">
          <cell r="A39" t="str">
            <v>FLORAC</v>
          </cell>
          <cell r="F39">
            <v>224</v>
          </cell>
        </row>
        <row r="40">
          <cell r="A40" t="str">
            <v>FONTVIEILLE</v>
          </cell>
          <cell r="B40" t="str">
            <v>BRIGNOLES</v>
          </cell>
          <cell r="C40">
            <v>130</v>
          </cell>
        </row>
        <row r="41">
          <cell r="A41" t="str">
            <v>FOX AMPHOUX</v>
          </cell>
          <cell r="B41" t="str">
            <v>LA MOUNINE</v>
          </cell>
          <cell r="E41">
            <v>75</v>
          </cell>
        </row>
        <row r="42">
          <cell r="A42" t="str">
            <v>FUVEAU</v>
          </cell>
          <cell r="C42">
            <v>53</v>
          </cell>
          <cell r="E42">
            <v>9</v>
          </cell>
          <cell r="F42">
            <v>9</v>
          </cell>
        </row>
        <row r="43">
          <cell r="A43" t="str">
            <v>GARDANNE</v>
          </cell>
          <cell r="B43" t="str">
            <v>LA MOUNINE</v>
          </cell>
          <cell r="C43">
            <v>57</v>
          </cell>
          <cell r="E43">
            <v>3</v>
          </cell>
        </row>
        <row r="44">
          <cell r="A44" t="str">
            <v>GIGEAN</v>
          </cell>
          <cell r="B44" t="str">
            <v>LA MOUNINE</v>
          </cell>
          <cell r="E44">
            <v>187</v>
          </cell>
        </row>
        <row r="45">
          <cell r="A45" t="str">
            <v>GREOLIERES</v>
          </cell>
          <cell r="B45" t="str">
            <v>BRIGNOLES</v>
          </cell>
          <cell r="C45">
            <v>132</v>
          </cell>
          <cell r="E45">
            <v>189</v>
          </cell>
        </row>
        <row r="46">
          <cell r="A46" t="str">
            <v>GREOUX LES BAINS</v>
          </cell>
          <cell r="B46" t="str">
            <v>BRIGNOLES</v>
          </cell>
          <cell r="C46">
            <v>72</v>
          </cell>
        </row>
        <row r="47">
          <cell r="A47" t="str">
            <v>ISTRES</v>
          </cell>
          <cell r="B47" t="str">
            <v>LA MOUNINE</v>
          </cell>
          <cell r="E47">
            <v>62</v>
          </cell>
        </row>
        <row r="48">
          <cell r="A48" t="str">
            <v>JAVON</v>
          </cell>
          <cell r="B48" t="str">
            <v>LA MOUNINE</v>
          </cell>
          <cell r="E48">
            <v>105</v>
          </cell>
        </row>
        <row r="49">
          <cell r="A49" t="str">
            <v>KIRBON</v>
          </cell>
          <cell r="B49" t="str">
            <v>BRIGNOLES</v>
          </cell>
          <cell r="C49">
            <v>42</v>
          </cell>
        </row>
        <row r="50">
          <cell r="A50" t="str">
            <v>LA BARQUE</v>
          </cell>
          <cell r="E50">
            <v>9</v>
          </cell>
        </row>
        <row r="51">
          <cell r="A51" t="str">
            <v>LA BOLLENE VESUBIE</v>
          </cell>
          <cell r="B51" t="str">
            <v>LA MOUNINE</v>
          </cell>
          <cell r="E51">
            <v>210</v>
          </cell>
        </row>
        <row r="52">
          <cell r="A52" t="str">
            <v>LA BOUILLADISSE</v>
          </cell>
          <cell r="B52" t="str">
            <v>BRIGNOLES</v>
          </cell>
          <cell r="C52">
            <v>58</v>
          </cell>
        </row>
        <row r="53">
          <cell r="A53" t="str">
            <v>LA CANOURGUE</v>
          </cell>
          <cell r="F53">
            <v>326</v>
          </cell>
        </row>
        <row r="54">
          <cell r="A54" t="str">
            <v>LA FAURIE</v>
          </cell>
          <cell r="B54" t="str">
            <v>LA MOUNINE</v>
          </cell>
          <cell r="C54">
            <v>176</v>
          </cell>
          <cell r="E54">
            <v>170</v>
          </cell>
        </row>
        <row r="55">
          <cell r="A55" t="str">
            <v>LA GRIFFOULLETTE</v>
          </cell>
          <cell r="B55" t="str">
            <v>LA MOUNINE</v>
          </cell>
          <cell r="E55">
            <v>347</v>
          </cell>
        </row>
        <row r="56">
          <cell r="A56" t="str">
            <v>LA PENNE</v>
          </cell>
          <cell r="B56" t="str">
            <v>LA MOUNINE</v>
          </cell>
          <cell r="C56">
            <v>181</v>
          </cell>
          <cell r="E56">
            <v>229</v>
          </cell>
        </row>
        <row r="57">
          <cell r="A57" t="str">
            <v>LA ROQUE D'ANTHERON</v>
          </cell>
          <cell r="B57" t="str">
            <v>LA MOUNINE</v>
          </cell>
          <cell r="E57">
            <v>42</v>
          </cell>
        </row>
        <row r="58">
          <cell r="A58" t="str">
            <v>LA SALVETAT</v>
          </cell>
          <cell r="B58" t="str">
            <v>LA MOUNINE</v>
          </cell>
          <cell r="E58">
            <v>466</v>
          </cell>
        </row>
        <row r="59">
          <cell r="A59" t="str">
            <v>LA TOUR/TINNEE</v>
          </cell>
          <cell r="B59" t="str">
            <v>LA MOUNINE</v>
          </cell>
          <cell r="E59">
            <v>196</v>
          </cell>
        </row>
        <row r="60">
          <cell r="A60" t="str">
            <v>LAMBRUISSE</v>
          </cell>
          <cell r="B60" t="str">
            <v>LA MOUNINE</v>
          </cell>
          <cell r="E60">
            <v>169</v>
          </cell>
        </row>
        <row r="61">
          <cell r="A61" t="str">
            <v>LE LUC</v>
          </cell>
          <cell r="F61">
            <v>80</v>
          </cell>
        </row>
        <row r="62">
          <cell r="A62" t="str">
            <v>LE MUY</v>
          </cell>
          <cell r="B62" t="str">
            <v>LA MOUNINE</v>
          </cell>
          <cell r="E62">
            <v>98</v>
          </cell>
        </row>
        <row r="63">
          <cell r="A63" t="str">
            <v>LE PAL</v>
          </cell>
          <cell r="B63" t="str">
            <v>LA MOUNINE</v>
          </cell>
          <cell r="E63">
            <v>295</v>
          </cell>
        </row>
        <row r="64">
          <cell r="A64" t="str">
            <v>LE SOULIE</v>
          </cell>
          <cell r="B64" t="str">
            <v>LA MOUNINE</v>
          </cell>
          <cell r="E64">
            <v>293</v>
          </cell>
        </row>
        <row r="65">
          <cell r="A65" t="str">
            <v>LE VAL</v>
          </cell>
          <cell r="B65" t="str">
            <v>BRIGNOLES</v>
          </cell>
          <cell r="C65">
            <v>6</v>
          </cell>
        </row>
        <row r="66">
          <cell r="A66" t="str">
            <v>LES DOHNES</v>
          </cell>
          <cell r="B66" t="str">
            <v>LA MOUNINE</v>
          </cell>
          <cell r="E66">
            <v>201</v>
          </cell>
        </row>
        <row r="67">
          <cell r="A67" t="str">
            <v>LES DOUZES</v>
          </cell>
          <cell r="B67" t="str">
            <v>LA MOUNINE</v>
          </cell>
          <cell r="E67">
            <v>285</v>
          </cell>
        </row>
        <row r="68">
          <cell r="A68" t="str">
            <v>LES FLOTTES</v>
          </cell>
          <cell r="B68" t="str">
            <v>LA MOUNINE</v>
          </cell>
          <cell r="E68">
            <v>337</v>
          </cell>
        </row>
        <row r="69">
          <cell r="A69" t="str">
            <v>LES LATTES</v>
          </cell>
          <cell r="B69" t="str">
            <v>BRIGNOLES</v>
          </cell>
          <cell r="C69">
            <v>117</v>
          </cell>
        </row>
        <row r="70">
          <cell r="A70" t="str">
            <v>LES MEES</v>
          </cell>
          <cell r="B70" t="str">
            <v>LA MOUNINE</v>
          </cell>
          <cell r="E70">
            <v>99</v>
          </cell>
          <cell r="F70">
            <v>99</v>
          </cell>
        </row>
        <row r="71">
          <cell r="A71" t="str">
            <v>LORGUES</v>
          </cell>
          <cell r="B71" t="str">
            <v>LA MOUNINE</v>
          </cell>
          <cell r="E71">
            <v>94</v>
          </cell>
        </row>
        <row r="72">
          <cell r="A72" t="str">
            <v>LURS</v>
          </cell>
          <cell r="B72" t="str">
            <v>BRIGNOLES</v>
          </cell>
          <cell r="C72">
            <v>96</v>
          </cell>
        </row>
        <row r="73">
          <cell r="A73" t="str">
            <v>MARSEILLE</v>
          </cell>
          <cell r="F73">
            <v>30</v>
          </cell>
        </row>
        <row r="74">
          <cell r="A74" t="str">
            <v>MARSILLARGUES</v>
          </cell>
          <cell r="B74" t="str">
            <v>LA MOUNINE</v>
          </cell>
          <cell r="E74">
            <v>141</v>
          </cell>
        </row>
        <row r="75">
          <cell r="A75" t="str">
            <v>MEYRARGUES</v>
          </cell>
          <cell r="B75" t="str">
            <v>LA MOUNINE</v>
          </cell>
          <cell r="E75">
            <v>32</v>
          </cell>
        </row>
        <row r="76">
          <cell r="A76" t="str">
            <v>MIRAMAS</v>
          </cell>
          <cell r="B76" t="str">
            <v>LA MOUNINE</v>
          </cell>
          <cell r="E76">
            <v>59</v>
          </cell>
        </row>
        <row r="77">
          <cell r="A77" t="str">
            <v>MONDRAGON</v>
          </cell>
          <cell r="C77">
            <v>169</v>
          </cell>
          <cell r="E77">
            <v>132</v>
          </cell>
        </row>
        <row r="78">
          <cell r="A78" t="str">
            <v>MONTELUS</v>
          </cell>
          <cell r="B78" t="str">
            <v>LA MOUNINE</v>
          </cell>
          <cell r="E78">
            <v>100</v>
          </cell>
        </row>
        <row r="79">
          <cell r="A79" t="str">
            <v>MURASSON</v>
          </cell>
          <cell r="B79" t="str">
            <v>LA MOUNINE</v>
          </cell>
          <cell r="E79">
            <v>319</v>
          </cell>
        </row>
        <row r="80">
          <cell r="A80" t="str">
            <v>OLLIOULES</v>
          </cell>
          <cell r="B80" t="str">
            <v>FOS</v>
          </cell>
          <cell r="D80">
            <v>107</v>
          </cell>
        </row>
        <row r="81">
          <cell r="A81" t="str">
            <v>PERTUIS</v>
          </cell>
          <cell r="B81" t="str">
            <v>BRIGNOLES</v>
          </cell>
          <cell r="C81">
            <v>82</v>
          </cell>
        </row>
        <row r="82">
          <cell r="A82" t="str">
            <v>PEYNIER</v>
          </cell>
          <cell r="B82" t="str">
            <v>LA MOUNINE</v>
          </cell>
          <cell r="E82">
            <v>14</v>
          </cell>
        </row>
        <row r="83">
          <cell r="A83" t="str">
            <v>PEYROLLES</v>
          </cell>
          <cell r="C83">
            <v>80</v>
          </cell>
          <cell r="E83">
            <v>36</v>
          </cell>
        </row>
        <row r="84">
          <cell r="A84" t="str">
            <v>PLAN D'AUPS</v>
          </cell>
          <cell r="B84" t="str">
            <v>LA MOUNINE</v>
          </cell>
          <cell r="C84">
            <v>36</v>
          </cell>
          <cell r="E84">
            <v>40</v>
          </cell>
        </row>
        <row r="85">
          <cell r="A85" t="str">
            <v>PUYRICARD</v>
          </cell>
          <cell r="B85" t="str">
            <v>LA MOUNINE</v>
          </cell>
          <cell r="C85">
            <v>66</v>
          </cell>
          <cell r="E85">
            <v>40</v>
          </cell>
        </row>
        <row r="86">
          <cell r="A86" t="str">
            <v>LE PUY STE REPARADE</v>
          </cell>
          <cell r="E86">
            <v>34</v>
          </cell>
          <cell r="F86">
            <v>36</v>
          </cell>
        </row>
        <row r="87">
          <cell r="A87" t="str">
            <v>REVEST</v>
          </cell>
          <cell r="C87">
            <v>91</v>
          </cell>
        </row>
        <row r="88">
          <cell r="A88" t="str">
            <v>RIEUSSEC</v>
          </cell>
          <cell r="B88" t="str">
            <v>LA MOUNINE</v>
          </cell>
          <cell r="E88">
            <v>280</v>
          </cell>
        </row>
        <row r="89">
          <cell r="A89" t="str">
            <v>RIEUSSEC</v>
          </cell>
          <cell r="B89" t="str">
            <v>LA MOUNINE</v>
          </cell>
          <cell r="E89">
            <v>280</v>
          </cell>
        </row>
        <row r="90">
          <cell r="A90" t="str">
            <v>RIEUSSEC</v>
          </cell>
          <cell r="B90" t="str">
            <v>LA MOUNINE</v>
          </cell>
          <cell r="E90">
            <v>280</v>
          </cell>
        </row>
        <row r="91">
          <cell r="A91" t="str">
            <v>RIEUTORT</v>
          </cell>
          <cell r="B91" t="str">
            <v>LA MOUNINE</v>
          </cell>
          <cell r="E91">
            <v>148</v>
          </cell>
        </row>
        <row r="92">
          <cell r="A92" t="str">
            <v>RIEZ</v>
          </cell>
          <cell r="B92" t="str">
            <v>LA MOUNINE</v>
          </cell>
          <cell r="C92">
            <v>66</v>
          </cell>
          <cell r="E92">
            <v>89</v>
          </cell>
        </row>
        <row r="93">
          <cell r="A93" t="str">
            <v>ROGNES</v>
          </cell>
          <cell r="B93" t="str">
            <v>BRIGNOLES</v>
          </cell>
          <cell r="C93">
            <v>78</v>
          </cell>
        </row>
        <row r="94">
          <cell r="A94" t="str">
            <v xml:space="preserve">ROQUEFORT DE SAULT </v>
          </cell>
          <cell r="B94" t="str">
            <v>LA MOUNINE</v>
          </cell>
          <cell r="E94">
            <v>378</v>
          </cell>
        </row>
        <row r="95">
          <cell r="A95" t="str">
            <v>ROUGIERS</v>
          </cell>
          <cell r="B95" t="str">
            <v>LA MOUNINE</v>
          </cell>
          <cell r="E95">
            <v>44</v>
          </cell>
        </row>
        <row r="96">
          <cell r="A96" t="str">
            <v>ROUMOULES</v>
          </cell>
          <cell r="B96" t="str">
            <v>LA MOUNINE</v>
          </cell>
          <cell r="C96">
            <v>67</v>
          </cell>
          <cell r="E96">
            <v>93</v>
          </cell>
        </row>
        <row r="97">
          <cell r="A97" t="str">
            <v>SALERNES</v>
          </cell>
          <cell r="C97">
            <v>33</v>
          </cell>
        </row>
        <row r="98">
          <cell r="A98" t="str">
            <v>SAORGE</v>
          </cell>
          <cell r="B98" t="str">
            <v>LA MOUNINE</v>
          </cell>
          <cell r="E98">
            <v>239</v>
          </cell>
        </row>
        <row r="99">
          <cell r="A99" t="str">
            <v>SERANON</v>
          </cell>
          <cell r="B99" t="str">
            <v>LA MOUNINE</v>
          </cell>
          <cell r="E99">
            <v>158</v>
          </cell>
        </row>
        <row r="100">
          <cell r="A100" t="str">
            <v>SIGNES</v>
          </cell>
          <cell r="B100" t="str">
            <v>LA MOUNINE</v>
          </cell>
          <cell r="C100">
            <v>32</v>
          </cell>
          <cell r="E100">
            <v>58</v>
          </cell>
        </row>
        <row r="101">
          <cell r="A101" t="str">
            <v>SIMIANE</v>
          </cell>
          <cell r="B101" t="str">
            <v>LA MOUNINE</v>
          </cell>
          <cell r="E101">
            <v>10</v>
          </cell>
        </row>
        <row r="102">
          <cell r="A102" t="str">
            <v>ST AMBROIX</v>
          </cell>
          <cell r="B102" t="str">
            <v>LA MOUNINE</v>
          </cell>
          <cell r="E102">
            <v>179</v>
          </cell>
        </row>
        <row r="103">
          <cell r="A103" t="str">
            <v>ST ANDRE LES ALPES</v>
          </cell>
          <cell r="B103" t="str">
            <v>LA MOUNINE</v>
          </cell>
          <cell r="C103">
            <v>132</v>
          </cell>
          <cell r="E103">
            <v>156</v>
          </cell>
        </row>
        <row r="104">
          <cell r="A104" t="str">
            <v>ST ANTONIN</v>
          </cell>
          <cell r="B104" t="str">
            <v>LA MOUNINE</v>
          </cell>
          <cell r="E104">
            <v>81</v>
          </cell>
        </row>
        <row r="105">
          <cell r="A105" t="str">
            <v>ST AUBAN</v>
          </cell>
          <cell r="B105" t="str">
            <v>BRIGNOLES</v>
          </cell>
          <cell r="C105">
            <v>122</v>
          </cell>
        </row>
        <row r="106">
          <cell r="A106" t="str">
            <v>ST CANNAT</v>
          </cell>
          <cell r="B106" t="str">
            <v>BRIGNOLES</v>
          </cell>
          <cell r="C106">
            <v>75</v>
          </cell>
        </row>
        <row r="107">
          <cell r="A107" t="str">
            <v>ST CYR</v>
          </cell>
          <cell r="B107" t="str">
            <v>BRIGNOLES</v>
          </cell>
          <cell r="C107">
            <v>91</v>
          </cell>
        </row>
        <row r="108">
          <cell r="A108" t="str">
            <v>ST GREGOIRES</v>
          </cell>
          <cell r="B108" t="str">
            <v>BRIGNOLES</v>
          </cell>
          <cell r="C108">
            <v>81</v>
          </cell>
        </row>
        <row r="109">
          <cell r="A109" t="str">
            <v>ST JULIEN LE MONTAGNIER</v>
          </cell>
          <cell r="B109" t="str">
            <v>LA MOUNINE</v>
          </cell>
          <cell r="E109">
            <v>73</v>
          </cell>
        </row>
        <row r="110">
          <cell r="A110" t="str">
            <v>ST LAURENT DES ARBRES</v>
          </cell>
          <cell r="B110" t="str">
            <v>LA MOUNINE</v>
          </cell>
          <cell r="E110">
            <v>133</v>
          </cell>
        </row>
        <row r="111">
          <cell r="A111" t="str">
            <v>ST MAXIMIN</v>
          </cell>
          <cell r="B111" t="str">
            <v>LA MOUNINE</v>
          </cell>
          <cell r="E111">
            <v>38</v>
          </cell>
        </row>
        <row r="112">
          <cell r="A112" t="str">
            <v>ST QUENTIN LA POTERIE</v>
          </cell>
          <cell r="B112" t="str">
            <v>LA MOUNINE</v>
          </cell>
          <cell r="E112">
            <v>138</v>
          </cell>
        </row>
        <row r="113">
          <cell r="A113" t="str">
            <v>ST REMY DE PROVENCE</v>
          </cell>
          <cell r="B113" t="str">
            <v>BRIGNOLES</v>
          </cell>
          <cell r="C113">
            <v>128</v>
          </cell>
        </row>
        <row r="114">
          <cell r="A114" t="str">
            <v>ST SATURNIN LES APT</v>
          </cell>
          <cell r="B114" t="str">
            <v>LA MOUNINE</v>
          </cell>
          <cell r="E114">
            <v>82</v>
          </cell>
        </row>
        <row r="115">
          <cell r="A115" t="str">
            <v>ST SERNIN</v>
          </cell>
          <cell r="B115" t="str">
            <v>LA MOUNINE</v>
          </cell>
          <cell r="E115">
            <v>199</v>
          </cell>
        </row>
        <row r="116">
          <cell r="A116" t="str">
            <v>ST ZACHARIE</v>
          </cell>
          <cell r="B116" t="str">
            <v>LA MOUNINE</v>
          </cell>
          <cell r="E116">
            <v>31</v>
          </cell>
        </row>
        <row r="117">
          <cell r="A117" t="str">
            <v>TOURTOUR</v>
          </cell>
          <cell r="B117" t="str">
            <v>LA MOUNINE</v>
          </cell>
          <cell r="E117">
            <v>109</v>
          </cell>
        </row>
        <row r="118">
          <cell r="A118" t="str">
            <v>TOURVES</v>
          </cell>
          <cell r="B118" t="str">
            <v>BRIGNOLES</v>
          </cell>
          <cell r="C118">
            <v>12</v>
          </cell>
        </row>
        <row r="119">
          <cell r="A119" t="str">
            <v>TRETS</v>
          </cell>
          <cell r="B119" t="str">
            <v>BRIGNOLES</v>
          </cell>
          <cell r="C119">
            <v>37</v>
          </cell>
          <cell r="E119">
            <v>21</v>
          </cell>
        </row>
        <row r="120">
          <cell r="A120" t="str">
            <v>UZES</v>
          </cell>
          <cell r="B120" t="str">
            <v>LA MOUNINE</v>
          </cell>
          <cell r="E120">
            <v>138</v>
          </cell>
        </row>
        <row r="121">
          <cell r="A121" t="str">
            <v>VAQUIERES</v>
          </cell>
          <cell r="B121" t="str">
            <v>LA MOUNINE</v>
          </cell>
          <cell r="E121">
            <v>87</v>
          </cell>
        </row>
        <row r="122">
          <cell r="A122" t="str">
            <v>VARAGES</v>
          </cell>
          <cell r="B122" t="str">
            <v>LA MOUNINE</v>
          </cell>
          <cell r="E122">
            <v>58</v>
          </cell>
        </row>
        <row r="123">
          <cell r="A123" t="str">
            <v>VAUVENARGUES</v>
          </cell>
          <cell r="B123" t="str">
            <v>BRIGNOLES</v>
          </cell>
          <cell r="C123">
            <v>52</v>
          </cell>
        </row>
        <row r="124">
          <cell r="A124" t="str">
            <v>VAYSSE RODIER</v>
          </cell>
          <cell r="B124" t="str">
            <v>LA MOUNINE</v>
          </cell>
          <cell r="E124">
            <v>305</v>
          </cell>
        </row>
        <row r="125">
          <cell r="A125" t="str">
            <v>VERIGNON</v>
          </cell>
          <cell r="B125" t="str">
            <v>LA MOUNINE</v>
          </cell>
          <cell r="E125">
            <v>94</v>
          </cell>
        </row>
        <row r="126">
          <cell r="A126" t="str">
            <v>VEZIN</v>
          </cell>
          <cell r="B126" t="str">
            <v>LA MOUNINE</v>
          </cell>
          <cell r="E126">
            <v>100</v>
          </cell>
        </row>
        <row r="127">
          <cell r="A127" t="str">
            <v>ALES</v>
          </cell>
          <cell r="E127">
            <v>167</v>
          </cell>
          <cell r="F127">
            <v>167</v>
          </cell>
        </row>
        <row r="128">
          <cell r="A128" t="str">
            <v>MAS THIBERT</v>
          </cell>
          <cell r="C128">
            <v>135</v>
          </cell>
        </row>
        <row r="129">
          <cell r="A129" t="str">
            <v>PIOLENC</v>
          </cell>
          <cell r="C129">
            <v>184</v>
          </cell>
        </row>
        <row r="130">
          <cell r="A130" t="str">
            <v>MALAMAIRE</v>
          </cell>
          <cell r="C130">
            <v>109</v>
          </cell>
          <cell r="E130">
            <v>157</v>
          </cell>
        </row>
        <row r="131">
          <cell r="A131" t="str">
            <v>REDESSAN</v>
          </cell>
          <cell r="E131">
            <v>110</v>
          </cell>
        </row>
        <row r="132">
          <cell r="A132" t="str">
            <v>PORTIRAGNES</v>
          </cell>
          <cell r="E132">
            <v>224</v>
          </cell>
        </row>
        <row r="133">
          <cell r="A133" t="str">
            <v>NIBLES</v>
          </cell>
          <cell r="E133">
            <v>133</v>
          </cell>
        </row>
        <row r="134">
          <cell r="A134" t="str">
            <v>VEBRON</v>
          </cell>
          <cell r="E134">
            <v>235</v>
          </cell>
        </row>
        <row r="135">
          <cell r="A135" t="str">
            <v>VITROLLES</v>
          </cell>
          <cell r="F135">
            <v>32</v>
          </cell>
        </row>
        <row r="136">
          <cell r="A136" t="str">
            <v>AUBAGNE</v>
          </cell>
          <cell r="F136">
            <v>32</v>
          </cell>
        </row>
        <row r="137">
          <cell r="A137" t="str">
            <v>VALENCE</v>
          </cell>
          <cell r="F137">
            <v>207</v>
          </cell>
        </row>
        <row r="138">
          <cell r="A138" t="str">
            <v>MEXIMIEUX</v>
          </cell>
          <cell r="E138">
            <v>355</v>
          </cell>
          <cell r="F138">
            <v>355</v>
          </cell>
        </row>
        <row r="139">
          <cell r="A139" t="str">
            <v>APT</v>
          </cell>
          <cell r="F139">
            <v>72</v>
          </cell>
        </row>
        <row r="140">
          <cell r="A140" t="str">
            <v>ALBERTVILLE</v>
          </cell>
          <cell r="F140">
            <v>391</v>
          </cell>
        </row>
        <row r="141">
          <cell r="A141" t="str">
            <v xml:space="preserve">FOS </v>
          </cell>
          <cell r="F141">
            <v>57</v>
          </cell>
        </row>
        <row r="142">
          <cell r="A142" t="str">
            <v>UCHAUX</v>
          </cell>
          <cell r="E142">
            <v>122</v>
          </cell>
        </row>
        <row r="143">
          <cell r="A143" t="str">
            <v>LEZIGNAN CORBIERES</v>
          </cell>
          <cell r="F143">
            <v>278</v>
          </cell>
        </row>
        <row r="144">
          <cell r="A144" t="str">
            <v>CHABEUIL</v>
          </cell>
          <cell r="F144">
            <v>218</v>
          </cell>
        </row>
        <row r="145">
          <cell r="A145" t="str">
            <v>MEXIMIEUX</v>
          </cell>
          <cell r="F145">
            <v>356</v>
          </cell>
        </row>
        <row r="146">
          <cell r="A146" t="str">
            <v>SALON DE PROVENCE</v>
          </cell>
          <cell r="F146">
            <v>48</v>
          </cell>
        </row>
        <row r="147">
          <cell r="A147" t="str">
            <v>MONT AIGOUAL</v>
          </cell>
          <cell r="E147">
            <v>232</v>
          </cell>
        </row>
        <row r="148">
          <cell r="A148" t="str">
            <v>ST LAURENT DU LEVEZOU</v>
          </cell>
          <cell r="E148">
            <v>303</v>
          </cell>
        </row>
        <row r="149">
          <cell r="A149" t="str">
            <v>MONTDENIER</v>
          </cell>
          <cell r="E149">
            <v>119</v>
          </cell>
        </row>
        <row r="150">
          <cell r="A150" t="str">
            <v>CAMPRIEU</v>
          </cell>
          <cell r="E150">
            <v>296</v>
          </cell>
        </row>
        <row r="151">
          <cell r="A151" t="str">
            <v>CHATEAUFORT</v>
          </cell>
          <cell r="E151">
            <v>133</v>
          </cell>
        </row>
        <row r="152">
          <cell r="A152" t="str">
            <v>GINESTAS</v>
          </cell>
          <cell r="E152">
            <v>260</v>
          </cell>
        </row>
        <row r="153">
          <cell r="A153" t="str">
            <v>ST MARTIN DES FAUX</v>
          </cell>
          <cell r="E153">
            <v>335</v>
          </cell>
        </row>
        <row r="154">
          <cell r="A154" t="str">
            <v>ST MEEN</v>
          </cell>
          <cell r="E154">
            <v>310</v>
          </cell>
        </row>
        <row r="155">
          <cell r="A155" t="str">
            <v>SERRALONGUE</v>
          </cell>
          <cell r="E155">
            <v>367</v>
          </cell>
        </row>
        <row r="156">
          <cell r="A156" t="str">
            <v>LAMANERE</v>
          </cell>
          <cell r="E156">
            <v>374</v>
          </cell>
        </row>
        <row r="157">
          <cell r="A157" t="str">
            <v>ST BONNET</v>
          </cell>
          <cell r="E157">
            <v>180</v>
          </cell>
        </row>
        <row r="158">
          <cell r="A158" t="str">
            <v>MOISSAC</v>
          </cell>
          <cell r="E158">
            <v>83</v>
          </cell>
        </row>
        <row r="159">
          <cell r="A159" t="str">
            <v>VIAROUGE</v>
          </cell>
          <cell r="E159">
            <v>303</v>
          </cell>
        </row>
        <row r="160">
          <cell r="A160" t="str">
            <v>COTIGNAC</v>
          </cell>
          <cell r="E160">
            <v>71</v>
          </cell>
        </row>
        <row r="161">
          <cell r="A161" t="str">
            <v>CAMBON SALVERGUES</v>
          </cell>
          <cell r="E161">
            <v>296</v>
          </cell>
        </row>
        <row r="162">
          <cell r="A162" t="str">
            <v>MOLIERES-CAVAILLAC</v>
          </cell>
          <cell r="E162">
            <v>227</v>
          </cell>
        </row>
        <row r="163">
          <cell r="A163" t="str">
            <v>MOUSTIERS STE MARIE</v>
          </cell>
          <cell r="E163">
            <v>115</v>
          </cell>
        </row>
        <row r="164">
          <cell r="A164" t="str">
            <v>ANCELLE</v>
          </cell>
          <cell r="E164">
            <v>182</v>
          </cell>
        </row>
        <row r="165">
          <cell r="A165" t="str">
            <v>SORGUES</v>
          </cell>
          <cell r="F165">
            <v>97</v>
          </cell>
        </row>
        <row r="166">
          <cell r="A166" t="str">
            <v>HARNES</v>
          </cell>
          <cell r="F166">
            <v>977</v>
          </cell>
        </row>
      </sheetData>
      <sheetData sheetId="17">
        <row r="1">
          <cell r="A1" t="str">
            <v>Distance (km)</v>
          </cell>
          <cell r="B1" t="str">
            <v xml:space="preserve">Prix unitaire (€/tonne) </v>
          </cell>
        </row>
        <row r="2">
          <cell r="B2" t="str">
            <v>WC</v>
          </cell>
          <cell r="C2" t="str">
            <v>RW</v>
          </cell>
          <cell r="F2" t="str">
            <v>RW</v>
          </cell>
          <cell r="G2" t="str">
            <v>WC</v>
          </cell>
        </row>
        <row r="3">
          <cell r="A3">
            <v>0</v>
          </cell>
          <cell r="B3">
            <v>11.7</v>
          </cell>
          <cell r="C3">
            <v>10.66</v>
          </cell>
          <cell r="E3" t="str">
            <v>Bayle</v>
          </cell>
          <cell r="F3">
            <v>21.216036834757901</v>
          </cell>
        </row>
        <row r="4">
          <cell r="A4">
            <v>1</v>
          </cell>
          <cell r="B4">
            <v>11.7</v>
          </cell>
          <cell r="C4">
            <v>10.66</v>
          </cell>
          <cell r="E4" t="str">
            <v>Bois consulting</v>
          </cell>
        </row>
        <row r="5">
          <cell r="A5">
            <v>2</v>
          </cell>
          <cell r="B5">
            <v>11.7</v>
          </cell>
          <cell r="C5">
            <v>10.66</v>
          </cell>
          <cell r="E5" t="str">
            <v>Bois énergie 48</v>
          </cell>
          <cell r="F5">
            <v>27</v>
          </cell>
          <cell r="G5">
            <v>31</v>
          </cell>
        </row>
        <row r="6">
          <cell r="A6">
            <v>3</v>
          </cell>
          <cell r="B6">
            <v>11.7</v>
          </cell>
          <cell r="C6">
            <v>10.66</v>
          </cell>
          <cell r="E6" t="str">
            <v>Dolza</v>
          </cell>
          <cell r="F6">
            <v>10.35</v>
          </cell>
        </row>
        <row r="7">
          <cell r="A7">
            <v>4</v>
          </cell>
          <cell r="B7">
            <v>11.7</v>
          </cell>
          <cell r="C7">
            <v>10.66</v>
          </cell>
          <cell r="E7" t="str">
            <v>FPLG</v>
          </cell>
          <cell r="F7">
            <v>16.88</v>
          </cell>
        </row>
        <row r="8">
          <cell r="A8">
            <v>5</v>
          </cell>
          <cell r="B8">
            <v>11.7</v>
          </cell>
          <cell r="C8">
            <v>10.66</v>
          </cell>
          <cell r="E8" t="str">
            <v>GCF</v>
          </cell>
          <cell r="F8">
            <v>17.579999999999998</v>
          </cell>
          <cell r="G8">
            <v>16.140193256578947</v>
          </cell>
        </row>
        <row r="9">
          <cell r="A9">
            <v>6</v>
          </cell>
          <cell r="B9">
            <v>11.7</v>
          </cell>
          <cell r="C9">
            <v>10.66</v>
          </cell>
          <cell r="E9" t="str">
            <v>Interval</v>
          </cell>
          <cell r="F9">
            <v>15.492561677631578</v>
          </cell>
          <cell r="G9">
            <v>13.549666940789473</v>
          </cell>
        </row>
        <row r="10">
          <cell r="A10">
            <v>7</v>
          </cell>
          <cell r="B10">
            <v>11.7</v>
          </cell>
          <cell r="C10">
            <v>10.66</v>
          </cell>
          <cell r="E10" t="str">
            <v>Macagno</v>
          </cell>
          <cell r="F10">
            <v>19.221400502794655</v>
          </cell>
        </row>
        <row r="11">
          <cell r="A11">
            <v>8</v>
          </cell>
          <cell r="B11">
            <v>11.7</v>
          </cell>
          <cell r="C11">
            <v>10.66</v>
          </cell>
          <cell r="E11" t="str">
            <v>ONF</v>
          </cell>
          <cell r="F11">
            <v>21</v>
          </cell>
          <cell r="G11">
            <v>20.691176470588236</v>
          </cell>
        </row>
        <row r="12">
          <cell r="A12">
            <v>9</v>
          </cell>
          <cell r="B12">
            <v>11.7</v>
          </cell>
          <cell r="C12">
            <v>10.66</v>
          </cell>
          <cell r="E12" t="str">
            <v>PHILIP FRERES</v>
          </cell>
          <cell r="F12">
            <v>19.649999999999999</v>
          </cell>
        </row>
        <row r="13">
          <cell r="A13">
            <v>10</v>
          </cell>
          <cell r="B13">
            <v>11.7</v>
          </cell>
          <cell r="C13">
            <v>10.66</v>
          </cell>
          <cell r="E13" t="str">
            <v>Société Forestière</v>
          </cell>
          <cell r="F13">
            <v>0</v>
          </cell>
        </row>
        <row r="14">
          <cell r="A14">
            <v>11</v>
          </cell>
          <cell r="B14">
            <v>11.7</v>
          </cell>
          <cell r="C14">
            <v>10.66</v>
          </cell>
          <cell r="E14" t="str">
            <v>SYCO</v>
          </cell>
          <cell r="F14">
            <v>23.513562381336317</v>
          </cell>
        </row>
        <row r="15">
          <cell r="A15">
            <v>12</v>
          </cell>
          <cell r="B15">
            <v>11.7</v>
          </cell>
          <cell r="C15">
            <v>10.66</v>
          </cell>
          <cell r="E15" t="str">
            <v>Travaux et environnement</v>
          </cell>
          <cell r="F15">
            <v>13.267304489132643</v>
          </cell>
          <cell r="G15">
            <v>13.747206987609182</v>
          </cell>
        </row>
        <row r="16">
          <cell r="A16">
            <v>13</v>
          </cell>
          <cell r="B16">
            <v>11.7</v>
          </cell>
          <cell r="C16">
            <v>10.66</v>
          </cell>
          <cell r="E16" t="str">
            <v>AM Bois Energie Corse</v>
          </cell>
          <cell r="G16">
            <v>58.671656307129794</v>
          </cell>
        </row>
        <row r="17">
          <cell r="A17">
            <v>14</v>
          </cell>
          <cell r="B17">
            <v>11.7</v>
          </cell>
          <cell r="C17">
            <v>10.66</v>
          </cell>
          <cell r="E17" t="str">
            <v>BECL</v>
          </cell>
          <cell r="G17">
            <v>19.596018687791997</v>
          </cell>
        </row>
        <row r="18">
          <cell r="A18">
            <v>15</v>
          </cell>
          <cell r="B18">
            <v>11.7</v>
          </cell>
          <cell r="C18">
            <v>10.66</v>
          </cell>
          <cell r="E18" t="str">
            <v>CC Golfe St Tropez</v>
          </cell>
          <cell r="G18">
            <v>20</v>
          </cell>
        </row>
        <row r="19">
          <cell r="A19">
            <v>16</v>
          </cell>
          <cell r="B19">
            <v>11.7</v>
          </cell>
          <cell r="C19">
            <v>10.66</v>
          </cell>
          <cell r="E19" t="str">
            <v>ALCYON</v>
          </cell>
          <cell r="G19">
            <v>18.059999999999999</v>
          </cell>
        </row>
        <row r="20">
          <cell r="A20">
            <v>17</v>
          </cell>
          <cell r="B20">
            <v>11.7</v>
          </cell>
          <cell r="C20">
            <v>10.66</v>
          </cell>
          <cell r="E20" t="str">
            <v>VALEOR</v>
          </cell>
          <cell r="G20">
            <v>15.53</v>
          </cell>
        </row>
        <row r="21">
          <cell r="A21">
            <v>18</v>
          </cell>
          <cell r="B21">
            <v>11.7</v>
          </cell>
          <cell r="C21">
            <v>10.66</v>
          </cell>
          <cell r="E21" t="str">
            <v>RBM</v>
          </cell>
          <cell r="G21">
            <v>17.358575592074647</v>
          </cell>
        </row>
        <row r="22">
          <cell r="A22">
            <v>19</v>
          </cell>
          <cell r="B22">
            <v>11.7</v>
          </cell>
          <cell r="C22">
            <v>10.66</v>
          </cell>
          <cell r="E22" t="str">
            <v>Valsud</v>
          </cell>
          <cell r="G22">
            <v>6.8085025851136463</v>
          </cell>
        </row>
        <row r="23">
          <cell r="A23">
            <v>20</v>
          </cell>
          <cell r="B23">
            <v>11.7</v>
          </cell>
          <cell r="C23">
            <v>10.66</v>
          </cell>
        </row>
        <row r="24">
          <cell r="A24">
            <v>21</v>
          </cell>
          <cell r="B24">
            <v>11.7</v>
          </cell>
          <cell r="C24">
            <v>10.66</v>
          </cell>
        </row>
        <row r="25">
          <cell r="A25">
            <v>22</v>
          </cell>
          <cell r="B25">
            <v>11.7</v>
          </cell>
          <cell r="C25">
            <v>10.66</v>
          </cell>
        </row>
        <row r="26">
          <cell r="A26">
            <v>23</v>
          </cell>
          <cell r="B26">
            <v>11.7</v>
          </cell>
          <cell r="C26">
            <v>10.66</v>
          </cell>
        </row>
        <row r="27">
          <cell r="A27">
            <v>24</v>
          </cell>
          <cell r="B27">
            <v>11.7</v>
          </cell>
          <cell r="C27">
            <v>10.66</v>
          </cell>
        </row>
        <row r="28">
          <cell r="A28">
            <v>25</v>
          </cell>
          <cell r="B28">
            <v>11.7</v>
          </cell>
          <cell r="C28">
            <v>10.66</v>
          </cell>
        </row>
        <row r="29">
          <cell r="A29">
            <v>26</v>
          </cell>
          <cell r="B29">
            <v>11.7</v>
          </cell>
          <cell r="C29">
            <v>10.66</v>
          </cell>
        </row>
        <row r="30">
          <cell r="A30">
            <v>27</v>
          </cell>
          <cell r="B30">
            <v>11.7</v>
          </cell>
          <cell r="C30">
            <v>10.66</v>
          </cell>
        </row>
        <row r="31">
          <cell r="A31">
            <v>28</v>
          </cell>
          <cell r="B31">
            <v>11.7</v>
          </cell>
          <cell r="C31">
            <v>10.66</v>
          </cell>
        </row>
        <row r="32">
          <cell r="A32">
            <v>29</v>
          </cell>
          <cell r="B32">
            <v>11.7</v>
          </cell>
          <cell r="C32">
            <v>10.66</v>
          </cell>
        </row>
        <row r="33">
          <cell r="A33">
            <v>30</v>
          </cell>
          <cell r="B33">
            <v>11.7</v>
          </cell>
          <cell r="C33">
            <v>10.66</v>
          </cell>
        </row>
        <row r="34">
          <cell r="A34">
            <v>31</v>
          </cell>
          <cell r="B34">
            <v>11.7</v>
          </cell>
          <cell r="C34">
            <v>10.66</v>
          </cell>
        </row>
        <row r="35">
          <cell r="A35">
            <v>32</v>
          </cell>
          <cell r="B35">
            <v>11.7</v>
          </cell>
          <cell r="C35">
            <v>10.66</v>
          </cell>
        </row>
        <row r="36">
          <cell r="A36">
            <v>33</v>
          </cell>
          <cell r="B36">
            <v>11.7</v>
          </cell>
          <cell r="C36">
            <v>10.66</v>
          </cell>
        </row>
        <row r="37">
          <cell r="A37">
            <v>34</v>
          </cell>
          <cell r="B37">
            <v>11.7</v>
          </cell>
          <cell r="C37">
            <v>10.66</v>
          </cell>
        </row>
        <row r="38">
          <cell r="A38">
            <v>35</v>
          </cell>
          <cell r="B38">
            <v>11.7</v>
          </cell>
          <cell r="C38">
            <v>10.66</v>
          </cell>
        </row>
        <row r="39">
          <cell r="A39">
            <v>36</v>
          </cell>
          <cell r="B39">
            <v>11.7</v>
          </cell>
          <cell r="C39">
            <v>10.66</v>
          </cell>
        </row>
        <row r="40">
          <cell r="A40">
            <v>37</v>
          </cell>
          <cell r="B40">
            <v>11.7</v>
          </cell>
          <cell r="C40">
            <v>10.66</v>
          </cell>
        </row>
        <row r="41">
          <cell r="A41">
            <v>38</v>
          </cell>
          <cell r="B41">
            <v>11.7</v>
          </cell>
          <cell r="C41">
            <v>10.66</v>
          </cell>
        </row>
        <row r="42">
          <cell r="A42">
            <v>39</v>
          </cell>
          <cell r="B42">
            <v>11.7</v>
          </cell>
          <cell r="C42">
            <v>10.66</v>
          </cell>
        </row>
        <row r="43">
          <cell r="A43">
            <v>40</v>
          </cell>
          <cell r="B43">
            <v>11.7</v>
          </cell>
          <cell r="C43">
            <v>10.66</v>
          </cell>
        </row>
        <row r="44">
          <cell r="A44">
            <v>41</v>
          </cell>
          <cell r="B44">
            <v>11.7</v>
          </cell>
          <cell r="C44">
            <v>10.66</v>
          </cell>
        </row>
        <row r="45">
          <cell r="A45">
            <v>42</v>
          </cell>
          <cell r="B45">
            <v>11.7</v>
          </cell>
          <cell r="C45">
            <v>10.66</v>
          </cell>
        </row>
        <row r="46">
          <cell r="A46">
            <v>43</v>
          </cell>
          <cell r="B46">
            <v>11.7</v>
          </cell>
          <cell r="C46">
            <v>10.66</v>
          </cell>
        </row>
        <row r="47">
          <cell r="A47">
            <v>44</v>
          </cell>
          <cell r="B47">
            <v>11.7</v>
          </cell>
          <cell r="C47">
            <v>10.66</v>
          </cell>
        </row>
        <row r="48">
          <cell r="A48">
            <v>45</v>
          </cell>
          <cell r="B48">
            <v>11.7</v>
          </cell>
          <cell r="C48">
            <v>10.66</v>
          </cell>
        </row>
        <row r="49">
          <cell r="A49">
            <v>46</v>
          </cell>
          <cell r="B49">
            <v>11.7</v>
          </cell>
          <cell r="C49">
            <v>10.66</v>
          </cell>
        </row>
        <row r="50">
          <cell r="A50">
            <v>47</v>
          </cell>
          <cell r="B50">
            <v>11.7</v>
          </cell>
          <cell r="C50">
            <v>10.66</v>
          </cell>
        </row>
        <row r="51">
          <cell r="A51">
            <v>48</v>
          </cell>
          <cell r="B51">
            <v>11.7</v>
          </cell>
          <cell r="C51">
            <v>10.66</v>
          </cell>
        </row>
        <row r="52">
          <cell r="A52">
            <v>49</v>
          </cell>
          <cell r="B52">
            <v>11.7</v>
          </cell>
          <cell r="C52">
            <v>10.66</v>
          </cell>
        </row>
        <row r="53">
          <cell r="A53">
            <v>50</v>
          </cell>
          <cell r="B53">
            <v>11.7</v>
          </cell>
          <cell r="C53">
            <v>10.66</v>
          </cell>
        </row>
        <row r="54">
          <cell r="A54">
            <v>51</v>
          </cell>
          <cell r="B54">
            <v>11.7</v>
          </cell>
          <cell r="C54">
            <v>10.66</v>
          </cell>
        </row>
        <row r="55">
          <cell r="A55">
            <v>52</v>
          </cell>
          <cell r="B55">
            <v>11.7</v>
          </cell>
          <cell r="C55">
            <v>10.66</v>
          </cell>
        </row>
        <row r="56">
          <cell r="A56">
            <v>53</v>
          </cell>
          <cell r="B56">
            <v>11.7</v>
          </cell>
          <cell r="C56">
            <v>10.66</v>
          </cell>
        </row>
        <row r="57">
          <cell r="A57">
            <v>54</v>
          </cell>
          <cell r="B57">
            <v>11.7</v>
          </cell>
          <cell r="C57">
            <v>10.66</v>
          </cell>
        </row>
        <row r="58">
          <cell r="A58">
            <v>55</v>
          </cell>
          <cell r="B58">
            <v>11.7</v>
          </cell>
          <cell r="C58">
            <v>10.66</v>
          </cell>
        </row>
        <row r="59">
          <cell r="A59">
            <v>56</v>
          </cell>
          <cell r="B59">
            <v>11.7</v>
          </cell>
          <cell r="C59">
            <v>10.66</v>
          </cell>
        </row>
        <row r="60">
          <cell r="A60">
            <v>57</v>
          </cell>
          <cell r="B60">
            <v>11.7</v>
          </cell>
          <cell r="C60">
            <v>10.66</v>
          </cell>
        </row>
        <row r="61">
          <cell r="A61">
            <v>58</v>
          </cell>
          <cell r="B61">
            <v>11.7</v>
          </cell>
          <cell r="C61">
            <v>10.66</v>
          </cell>
        </row>
        <row r="62">
          <cell r="A62">
            <v>59</v>
          </cell>
          <cell r="B62">
            <v>11.7</v>
          </cell>
          <cell r="C62">
            <v>10.66</v>
          </cell>
        </row>
        <row r="63">
          <cell r="A63">
            <v>60</v>
          </cell>
          <cell r="B63">
            <v>11.7</v>
          </cell>
          <cell r="C63">
            <v>10.66</v>
          </cell>
        </row>
        <row r="64">
          <cell r="A64">
            <v>61</v>
          </cell>
          <cell r="B64">
            <v>11.7</v>
          </cell>
          <cell r="C64">
            <v>10.66</v>
          </cell>
        </row>
        <row r="65">
          <cell r="A65">
            <v>62</v>
          </cell>
          <cell r="B65">
            <v>11.7</v>
          </cell>
          <cell r="C65">
            <v>10.66</v>
          </cell>
        </row>
        <row r="66">
          <cell r="A66">
            <v>63</v>
          </cell>
          <cell r="B66">
            <v>11.7</v>
          </cell>
          <cell r="C66">
            <v>10.66</v>
          </cell>
        </row>
        <row r="67">
          <cell r="A67">
            <v>64</v>
          </cell>
          <cell r="B67">
            <v>11.7</v>
          </cell>
          <cell r="C67">
            <v>10.66</v>
          </cell>
        </row>
        <row r="68">
          <cell r="A68">
            <v>65</v>
          </cell>
          <cell r="B68">
            <v>11.7</v>
          </cell>
          <cell r="C68">
            <v>10.66</v>
          </cell>
        </row>
        <row r="69">
          <cell r="A69">
            <v>66</v>
          </cell>
          <cell r="B69">
            <v>11.7</v>
          </cell>
          <cell r="C69">
            <v>10.66</v>
          </cell>
        </row>
        <row r="70">
          <cell r="A70">
            <v>67</v>
          </cell>
          <cell r="B70">
            <v>11.7</v>
          </cell>
          <cell r="C70">
            <v>10.66</v>
          </cell>
        </row>
        <row r="71">
          <cell r="A71">
            <v>68</v>
          </cell>
          <cell r="B71">
            <v>11.7</v>
          </cell>
          <cell r="C71">
            <v>10.66</v>
          </cell>
        </row>
        <row r="72">
          <cell r="A72">
            <v>69</v>
          </cell>
          <cell r="B72">
            <v>11.7</v>
          </cell>
          <cell r="C72">
            <v>10.66</v>
          </cell>
        </row>
        <row r="73">
          <cell r="A73">
            <v>70</v>
          </cell>
          <cell r="B73">
            <v>11.7</v>
          </cell>
          <cell r="C73">
            <v>10.66</v>
          </cell>
        </row>
        <row r="74">
          <cell r="A74">
            <v>71</v>
          </cell>
          <cell r="B74">
            <v>12.99</v>
          </cell>
          <cell r="C74">
            <v>11.95</v>
          </cell>
        </row>
        <row r="75">
          <cell r="A75">
            <v>72</v>
          </cell>
          <cell r="B75">
            <v>12.99</v>
          </cell>
          <cell r="C75">
            <v>11.95</v>
          </cell>
        </row>
        <row r="76">
          <cell r="A76">
            <v>73</v>
          </cell>
          <cell r="B76">
            <v>12.99</v>
          </cell>
          <cell r="C76">
            <v>11.95</v>
          </cell>
        </row>
        <row r="77">
          <cell r="A77">
            <v>74</v>
          </cell>
          <cell r="B77">
            <v>12.99</v>
          </cell>
          <cell r="C77">
            <v>11.95</v>
          </cell>
        </row>
        <row r="78">
          <cell r="A78">
            <v>75</v>
          </cell>
          <cell r="B78">
            <v>12.99</v>
          </cell>
          <cell r="C78">
            <v>11.95</v>
          </cell>
        </row>
        <row r="79">
          <cell r="A79">
            <v>76</v>
          </cell>
          <cell r="B79">
            <v>12.99</v>
          </cell>
          <cell r="C79">
            <v>11.95</v>
          </cell>
        </row>
        <row r="80">
          <cell r="A80">
            <v>77</v>
          </cell>
          <cell r="B80">
            <v>12.99</v>
          </cell>
          <cell r="C80">
            <v>11.95</v>
          </cell>
        </row>
        <row r="81">
          <cell r="A81">
            <v>78</v>
          </cell>
          <cell r="B81">
            <v>12.99</v>
          </cell>
          <cell r="C81">
            <v>11.95</v>
          </cell>
        </row>
        <row r="82">
          <cell r="A82">
            <v>79</v>
          </cell>
          <cell r="B82">
            <v>12.99</v>
          </cell>
          <cell r="C82">
            <v>11.95</v>
          </cell>
        </row>
        <row r="83">
          <cell r="A83">
            <v>80</v>
          </cell>
          <cell r="B83">
            <v>12.99</v>
          </cell>
          <cell r="C83">
            <v>11.95</v>
          </cell>
        </row>
        <row r="84">
          <cell r="A84">
            <v>81</v>
          </cell>
          <cell r="B84">
            <v>12.99</v>
          </cell>
          <cell r="C84">
            <v>11.95</v>
          </cell>
        </row>
        <row r="85">
          <cell r="A85">
            <v>82</v>
          </cell>
          <cell r="B85">
            <v>12.99</v>
          </cell>
          <cell r="C85">
            <v>11.95</v>
          </cell>
        </row>
        <row r="86">
          <cell r="A86">
            <v>83</v>
          </cell>
          <cell r="B86">
            <v>12.99</v>
          </cell>
          <cell r="C86">
            <v>11.95</v>
          </cell>
        </row>
        <row r="87">
          <cell r="A87">
            <v>84</v>
          </cell>
          <cell r="B87">
            <v>12.99</v>
          </cell>
          <cell r="C87">
            <v>11.95</v>
          </cell>
        </row>
        <row r="88">
          <cell r="A88">
            <v>85</v>
          </cell>
          <cell r="B88">
            <v>12.99</v>
          </cell>
          <cell r="C88">
            <v>11.95</v>
          </cell>
        </row>
        <row r="89">
          <cell r="A89">
            <v>86</v>
          </cell>
          <cell r="B89">
            <v>12.99</v>
          </cell>
          <cell r="C89">
            <v>11.95</v>
          </cell>
        </row>
        <row r="90">
          <cell r="A90">
            <v>87</v>
          </cell>
          <cell r="B90">
            <v>12.99</v>
          </cell>
          <cell r="C90">
            <v>11.95</v>
          </cell>
        </row>
        <row r="91">
          <cell r="A91">
            <v>88</v>
          </cell>
          <cell r="B91">
            <v>12.99</v>
          </cell>
          <cell r="C91">
            <v>11.95</v>
          </cell>
        </row>
        <row r="92">
          <cell r="A92">
            <v>89</v>
          </cell>
          <cell r="B92">
            <v>12.99</v>
          </cell>
          <cell r="C92">
            <v>11.95</v>
          </cell>
        </row>
        <row r="93">
          <cell r="A93">
            <v>90</v>
          </cell>
          <cell r="B93">
            <v>12.99</v>
          </cell>
          <cell r="C93">
            <v>11.95</v>
          </cell>
        </row>
        <row r="94">
          <cell r="A94">
            <v>91</v>
          </cell>
          <cell r="B94">
            <v>14.28</v>
          </cell>
          <cell r="C94">
            <v>13.24</v>
          </cell>
        </row>
        <row r="95">
          <cell r="A95">
            <v>92</v>
          </cell>
          <cell r="B95">
            <v>14.28</v>
          </cell>
          <cell r="C95">
            <v>13.24</v>
          </cell>
        </row>
        <row r="96">
          <cell r="A96">
            <v>93</v>
          </cell>
          <cell r="B96">
            <v>14.28</v>
          </cell>
          <cell r="C96">
            <v>13.24</v>
          </cell>
        </row>
        <row r="97">
          <cell r="A97">
            <v>94</v>
          </cell>
          <cell r="B97">
            <v>14.28</v>
          </cell>
          <cell r="C97">
            <v>13.24</v>
          </cell>
        </row>
        <row r="98">
          <cell r="A98">
            <v>95</v>
          </cell>
          <cell r="B98">
            <v>14.28</v>
          </cell>
          <cell r="C98">
            <v>13.24</v>
          </cell>
        </row>
        <row r="99">
          <cell r="A99">
            <v>96</v>
          </cell>
          <cell r="B99">
            <v>14.28</v>
          </cell>
          <cell r="C99">
            <v>13.24</v>
          </cell>
        </row>
        <row r="100">
          <cell r="A100">
            <v>97</v>
          </cell>
          <cell r="B100">
            <v>14.28</v>
          </cell>
          <cell r="C100">
            <v>13.24</v>
          </cell>
        </row>
        <row r="101">
          <cell r="A101">
            <v>98</v>
          </cell>
          <cell r="B101">
            <v>14.28</v>
          </cell>
          <cell r="C101">
            <v>13.24</v>
          </cell>
        </row>
        <row r="102">
          <cell r="A102">
            <v>99</v>
          </cell>
          <cell r="B102">
            <v>14.28</v>
          </cell>
          <cell r="C102">
            <v>13.24</v>
          </cell>
        </row>
        <row r="103">
          <cell r="A103">
            <v>100</v>
          </cell>
          <cell r="B103">
            <v>14.28</v>
          </cell>
          <cell r="C103">
            <v>13.24</v>
          </cell>
        </row>
        <row r="104">
          <cell r="A104">
            <v>101</v>
          </cell>
          <cell r="B104">
            <v>14.28</v>
          </cell>
          <cell r="C104">
            <v>13.24</v>
          </cell>
        </row>
        <row r="105">
          <cell r="A105">
            <v>102</v>
          </cell>
          <cell r="B105">
            <v>14.28</v>
          </cell>
          <cell r="C105">
            <v>13.24</v>
          </cell>
        </row>
        <row r="106">
          <cell r="A106">
            <v>103</v>
          </cell>
          <cell r="B106">
            <v>14.28</v>
          </cell>
          <cell r="C106">
            <v>13.24</v>
          </cell>
        </row>
        <row r="107">
          <cell r="A107">
            <v>104</v>
          </cell>
          <cell r="B107">
            <v>14.28</v>
          </cell>
          <cell r="C107">
            <v>13.24</v>
          </cell>
        </row>
        <row r="108">
          <cell r="A108">
            <v>105</v>
          </cell>
          <cell r="B108">
            <v>14.28</v>
          </cell>
          <cell r="C108">
            <v>13.24</v>
          </cell>
        </row>
        <row r="109">
          <cell r="A109">
            <v>106</v>
          </cell>
          <cell r="B109">
            <v>14.28</v>
          </cell>
          <cell r="C109">
            <v>13.24</v>
          </cell>
        </row>
        <row r="110">
          <cell r="A110">
            <v>107</v>
          </cell>
          <cell r="B110">
            <v>14.28</v>
          </cell>
          <cell r="C110">
            <v>13.24</v>
          </cell>
        </row>
        <row r="111">
          <cell r="A111">
            <v>108</v>
          </cell>
          <cell r="B111">
            <v>14.28</v>
          </cell>
          <cell r="C111">
            <v>13.24</v>
          </cell>
        </row>
        <row r="112">
          <cell r="A112">
            <v>109</v>
          </cell>
          <cell r="B112">
            <v>14.28</v>
          </cell>
          <cell r="C112">
            <v>13.24</v>
          </cell>
        </row>
        <row r="113">
          <cell r="A113">
            <v>110</v>
          </cell>
          <cell r="B113">
            <v>14.28</v>
          </cell>
          <cell r="C113">
            <v>13.24</v>
          </cell>
        </row>
        <row r="114">
          <cell r="A114">
            <v>111</v>
          </cell>
          <cell r="B114">
            <v>15.57</v>
          </cell>
          <cell r="C114">
            <v>14.53</v>
          </cell>
        </row>
        <row r="115">
          <cell r="A115">
            <v>112</v>
          </cell>
          <cell r="B115">
            <v>15.57</v>
          </cell>
          <cell r="C115">
            <v>14.53</v>
          </cell>
        </row>
        <row r="116">
          <cell r="A116">
            <v>113</v>
          </cell>
          <cell r="B116">
            <v>15.57</v>
          </cell>
          <cell r="C116">
            <v>14.53</v>
          </cell>
        </row>
        <row r="117">
          <cell r="A117">
            <v>114</v>
          </cell>
          <cell r="B117">
            <v>15.57</v>
          </cell>
          <cell r="C117">
            <v>14.53</v>
          </cell>
        </row>
        <row r="118">
          <cell r="A118">
            <v>115</v>
          </cell>
          <cell r="B118">
            <v>15.57</v>
          </cell>
          <cell r="C118">
            <v>14.53</v>
          </cell>
        </row>
        <row r="119">
          <cell r="A119">
            <v>116</v>
          </cell>
          <cell r="B119">
            <v>15.57</v>
          </cell>
          <cell r="C119">
            <v>14.53</v>
          </cell>
        </row>
        <row r="120">
          <cell r="A120">
            <v>117</v>
          </cell>
          <cell r="B120">
            <v>15.57</v>
          </cell>
          <cell r="C120">
            <v>14.53</v>
          </cell>
        </row>
        <row r="121">
          <cell r="A121">
            <v>118</v>
          </cell>
          <cell r="B121">
            <v>15.57</v>
          </cell>
          <cell r="C121">
            <v>14.53</v>
          </cell>
        </row>
        <row r="122">
          <cell r="A122">
            <v>119</v>
          </cell>
          <cell r="B122">
            <v>15.57</v>
          </cell>
          <cell r="C122">
            <v>14.53</v>
          </cell>
        </row>
        <row r="123">
          <cell r="A123">
            <v>120</v>
          </cell>
          <cell r="B123">
            <v>15.57</v>
          </cell>
          <cell r="C123">
            <v>14.53</v>
          </cell>
        </row>
        <row r="124">
          <cell r="A124">
            <v>121</v>
          </cell>
          <cell r="B124">
            <v>15.57</v>
          </cell>
          <cell r="C124">
            <v>14.53</v>
          </cell>
        </row>
        <row r="125">
          <cell r="A125">
            <v>122</v>
          </cell>
          <cell r="B125">
            <v>15.57</v>
          </cell>
          <cell r="C125">
            <v>14.53</v>
          </cell>
        </row>
        <row r="126">
          <cell r="A126">
            <v>123</v>
          </cell>
          <cell r="B126">
            <v>15.57</v>
          </cell>
          <cell r="C126">
            <v>14.53</v>
          </cell>
        </row>
        <row r="127">
          <cell r="A127">
            <v>124</v>
          </cell>
          <cell r="B127">
            <v>15.57</v>
          </cell>
          <cell r="C127">
            <v>14.53</v>
          </cell>
        </row>
        <row r="128">
          <cell r="A128">
            <v>125</v>
          </cell>
          <cell r="B128">
            <v>15.57</v>
          </cell>
          <cell r="C128">
            <v>14.53</v>
          </cell>
        </row>
        <row r="129">
          <cell r="A129">
            <v>126</v>
          </cell>
          <cell r="B129">
            <v>15.57</v>
          </cell>
          <cell r="C129">
            <v>14.53</v>
          </cell>
        </row>
        <row r="130">
          <cell r="A130">
            <v>127</v>
          </cell>
          <cell r="B130">
            <v>15.57</v>
          </cell>
          <cell r="C130">
            <v>14.53</v>
          </cell>
        </row>
        <row r="131">
          <cell r="A131">
            <v>128</v>
          </cell>
          <cell r="B131">
            <v>15.57</v>
          </cell>
          <cell r="C131">
            <v>14.53</v>
          </cell>
        </row>
        <row r="132">
          <cell r="A132">
            <v>129</v>
          </cell>
          <cell r="B132">
            <v>15.57</v>
          </cell>
          <cell r="C132">
            <v>14.53</v>
          </cell>
        </row>
        <row r="133">
          <cell r="A133">
            <v>130</v>
          </cell>
          <cell r="B133">
            <v>15.57</v>
          </cell>
          <cell r="C133">
            <v>14.53</v>
          </cell>
        </row>
        <row r="134">
          <cell r="A134">
            <v>131</v>
          </cell>
          <cell r="B134">
            <v>16.86</v>
          </cell>
          <cell r="C134">
            <v>15.82</v>
          </cell>
        </row>
        <row r="135">
          <cell r="A135">
            <v>132</v>
          </cell>
          <cell r="B135">
            <v>16.86</v>
          </cell>
          <cell r="C135">
            <v>15.82</v>
          </cell>
        </row>
        <row r="136">
          <cell r="A136">
            <v>133</v>
          </cell>
          <cell r="B136">
            <v>16.86</v>
          </cell>
          <cell r="C136">
            <v>15.82</v>
          </cell>
        </row>
        <row r="137">
          <cell r="A137">
            <v>134</v>
          </cell>
          <cell r="B137">
            <v>16.86</v>
          </cell>
          <cell r="C137">
            <v>15.82</v>
          </cell>
        </row>
        <row r="138">
          <cell r="A138">
            <v>135</v>
          </cell>
          <cell r="B138">
            <v>16.86</v>
          </cell>
          <cell r="C138">
            <v>15.82</v>
          </cell>
        </row>
        <row r="139">
          <cell r="A139">
            <v>136</v>
          </cell>
          <cell r="B139">
            <v>16.86</v>
          </cell>
          <cell r="C139">
            <v>15.82</v>
          </cell>
        </row>
        <row r="140">
          <cell r="A140">
            <v>137</v>
          </cell>
          <cell r="B140">
            <v>16.86</v>
          </cell>
          <cell r="C140">
            <v>15.82</v>
          </cell>
        </row>
        <row r="141">
          <cell r="A141">
            <v>138</v>
          </cell>
          <cell r="B141">
            <v>16.86</v>
          </cell>
          <cell r="C141">
            <v>15.82</v>
          </cell>
        </row>
        <row r="142">
          <cell r="A142">
            <v>139</v>
          </cell>
          <cell r="B142">
            <v>16.86</v>
          </cell>
          <cell r="C142">
            <v>15.82</v>
          </cell>
        </row>
        <row r="143">
          <cell r="A143">
            <v>140</v>
          </cell>
          <cell r="B143">
            <v>16.86</v>
          </cell>
          <cell r="C143">
            <v>15.82</v>
          </cell>
        </row>
        <row r="144">
          <cell r="A144">
            <v>141</v>
          </cell>
          <cell r="B144">
            <v>16.86</v>
          </cell>
          <cell r="C144">
            <v>15.82</v>
          </cell>
        </row>
        <row r="145">
          <cell r="A145">
            <v>142</v>
          </cell>
          <cell r="B145">
            <v>16.86</v>
          </cell>
          <cell r="C145">
            <v>15.82</v>
          </cell>
        </row>
        <row r="146">
          <cell r="A146">
            <v>143</v>
          </cell>
          <cell r="B146">
            <v>16.86</v>
          </cell>
          <cell r="C146">
            <v>15.82</v>
          </cell>
        </row>
        <row r="147">
          <cell r="A147">
            <v>144</v>
          </cell>
          <cell r="B147">
            <v>16.86</v>
          </cell>
          <cell r="C147">
            <v>15.82</v>
          </cell>
        </row>
        <row r="148">
          <cell r="A148">
            <v>145</v>
          </cell>
          <cell r="B148">
            <v>16.86</v>
          </cell>
          <cell r="C148">
            <v>15.82</v>
          </cell>
        </row>
        <row r="149">
          <cell r="A149">
            <v>146</v>
          </cell>
          <cell r="B149">
            <v>16.86</v>
          </cell>
          <cell r="C149">
            <v>15.82</v>
          </cell>
        </row>
        <row r="150">
          <cell r="A150">
            <v>147</v>
          </cell>
          <cell r="B150">
            <v>16.86</v>
          </cell>
          <cell r="C150">
            <v>15.82</v>
          </cell>
        </row>
        <row r="151">
          <cell r="A151">
            <v>148</v>
          </cell>
          <cell r="B151">
            <v>16.86</v>
          </cell>
          <cell r="C151">
            <v>15.82</v>
          </cell>
        </row>
        <row r="152">
          <cell r="A152">
            <v>149</v>
          </cell>
          <cell r="B152">
            <v>16.86</v>
          </cell>
          <cell r="C152">
            <v>15.82</v>
          </cell>
        </row>
        <row r="153">
          <cell r="A153">
            <v>150</v>
          </cell>
          <cell r="B153">
            <v>16.86</v>
          </cell>
          <cell r="C153">
            <v>15.82</v>
          </cell>
        </row>
        <row r="154">
          <cell r="A154">
            <v>151</v>
          </cell>
          <cell r="B154">
            <v>18.149999999999999</v>
          </cell>
          <cell r="C154">
            <v>17.11</v>
          </cell>
        </row>
        <row r="155">
          <cell r="A155">
            <v>152</v>
          </cell>
          <cell r="B155">
            <v>18.149999999999999</v>
          </cell>
          <cell r="C155">
            <v>17.11</v>
          </cell>
        </row>
        <row r="156">
          <cell r="A156">
            <v>153</v>
          </cell>
          <cell r="B156">
            <v>18.149999999999999</v>
          </cell>
          <cell r="C156">
            <v>17.11</v>
          </cell>
        </row>
        <row r="157">
          <cell r="A157">
            <v>154</v>
          </cell>
          <cell r="B157">
            <v>18.149999999999999</v>
          </cell>
          <cell r="C157">
            <v>17.11</v>
          </cell>
        </row>
        <row r="158">
          <cell r="A158">
            <v>155</v>
          </cell>
          <cell r="B158">
            <v>18.149999999999999</v>
          </cell>
          <cell r="C158">
            <v>17.11</v>
          </cell>
        </row>
        <row r="159">
          <cell r="A159">
            <v>156</v>
          </cell>
          <cell r="B159">
            <v>18.149999999999999</v>
          </cell>
          <cell r="C159">
            <v>17.11</v>
          </cell>
        </row>
        <row r="160">
          <cell r="A160">
            <v>157</v>
          </cell>
          <cell r="B160">
            <v>18.149999999999999</v>
          </cell>
          <cell r="C160">
            <v>17.11</v>
          </cell>
        </row>
        <row r="161">
          <cell r="A161">
            <v>158</v>
          </cell>
          <cell r="B161">
            <v>18.149999999999999</v>
          </cell>
          <cell r="C161">
            <v>17.11</v>
          </cell>
        </row>
        <row r="162">
          <cell r="A162">
            <v>159</v>
          </cell>
          <cell r="B162">
            <v>18.149999999999999</v>
          </cell>
          <cell r="C162">
            <v>17.11</v>
          </cell>
        </row>
        <row r="163">
          <cell r="A163">
            <v>160</v>
          </cell>
          <cell r="B163">
            <v>18.149999999999999</v>
          </cell>
          <cell r="C163">
            <v>17.11</v>
          </cell>
        </row>
        <row r="164">
          <cell r="A164">
            <v>161</v>
          </cell>
          <cell r="B164">
            <v>18.149999999999999</v>
          </cell>
          <cell r="C164">
            <v>17.11</v>
          </cell>
        </row>
        <row r="165">
          <cell r="A165">
            <v>162</v>
          </cell>
          <cell r="B165">
            <v>18.149999999999999</v>
          </cell>
          <cell r="C165">
            <v>17.11</v>
          </cell>
        </row>
        <row r="166">
          <cell r="A166">
            <v>163</v>
          </cell>
          <cell r="B166">
            <v>18.149999999999999</v>
          </cell>
          <cell r="C166">
            <v>17.11</v>
          </cell>
        </row>
        <row r="167">
          <cell r="A167">
            <v>164</v>
          </cell>
          <cell r="B167">
            <v>18.149999999999999</v>
          </cell>
          <cell r="C167">
            <v>17.11</v>
          </cell>
        </row>
        <row r="168">
          <cell r="A168">
            <v>165</v>
          </cell>
          <cell r="B168">
            <v>18.149999999999999</v>
          </cell>
          <cell r="C168">
            <v>17.11</v>
          </cell>
        </row>
        <row r="169">
          <cell r="A169">
            <v>166</v>
          </cell>
          <cell r="B169">
            <v>18.149999999999999</v>
          </cell>
          <cell r="C169">
            <v>17.11</v>
          </cell>
        </row>
        <row r="170">
          <cell r="A170">
            <v>167</v>
          </cell>
          <cell r="B170">
            <v>18.149999999999999</v>
          </cell>
          <cell r="C170">
            <v>17.11</v>
          </cell>
        </row>
        <row r="171">
          <cell r="A171">
            <v>168</v>
          </cell>
          <cell r="B171">
            <v>18.149999999999999</v>
          </cell>
          <cell r="C171">
            <v>17.11</v>
          </cell>
        </row>
        <row r="172">
          <cell r="A172">
            <v>169</v>
          </cell>
          <cell r="B172">
            <v>18.149999999999999</v>
          </cell>
          <cell r="C172">
            <v>17.11</v>
          </cell>
        </row>
        <row r="173">
          <cell r="A173">
            <v>170</v>
          </cell>
          <cell r="B173">
            <v>18.149999999999999</v>
          </cell>
          <cell r="C173">
            <v>17.11</v>
          </cell>
        </row>
        <row r="174">
          <cell r="A174">
            <v>171</v>
          </cell>
          <cell r="B174">
            <v>19.440000000000001</v>
          </cell>
          <cell r="C174">
            <v>18.399999999999999</v>
          </cell>
        </row>
        <row r="175">
          <cell r="A175">
            <v>172</v>
          </cell>
          <cell r="B175">
            <v>19.440000000000001</v>
          </cell>
          <cell r="C175">
            <v>18.399999999999999</v>
          </cell>
        </row>
        <row r="176">
          <cell r="A176">
            <v>173</v>
          </cell>
          <cell r="B176">
            <v>19.440000000000001</v>
          </cell>
          <cell r="C176">
            <v>18.399999999999999</v>
          </cell>
        </row>
        <row r="177">
          <cell r="A177">
            <v>174</v>
          </cell>
          <cell r="B177">
            <v>19.440000000000001</v>
          </cell>
          <cell r="C177">
            <v>18.399999999999999</v>
          </cell>
        </row>
        <row r="178">
          <cell r="A178">
            <v>175</v>
          </cell>
          <cell r="B178">
            <v>19.440000000000001</v>
          </cell>
          <cell r="C178">
            <v>18.399999999999999</v>
          </cell>
        </row>
        <row r="179">
          <cell r="A179">
            <v>176</v>
          </cell>
          <cell r="B179">
            <v>19.440000000000001</v>
          </cell>
          <cell r="C179">
            <v>18.399999999999999</v>
          </cell>
        </row>
        <row r="180">
          <cell r="A180">
            <v>177</v>
          </cell>
          <cell r="B180">
            <v>19.440000000000001</v>
          </cell>
          <cell r="C180">
            <v>18.399999999999999</v>
          </cell>
        </row>
        <row r="181">
          <cell r="A181">
            <v>178</v>
          </cell>
          <cell r="B181">
            <v>19.440000000000001</v>
          </cell>
          <cell r="C181">
            <v>18.399999999999999</v>
          </cell>
        </row>
        <row r="182">
          <cell r="A182">
            <v>179</v>
          </cell>
          <cell r="B182">
            <v>19.440000000000001</v>
          </cell>
          <cell r="C182">
            <v>18.399999999999999</v>
          </cell>
        </row>
        <row r="183">
          <cell r="A183">
            <v>180</v>
          </cell>
          <cell r="B183">
            <v>19.440000000000001</v>
          </cell>
          <cell r="C183">
            <v>18.399999999999999</v>
          </cell>
        </row>
        <row r="184">
          <cell r="A184">
            <v>181</v>
          </cell>
          <cell r="B184">
            <v>19.440000000000001</v>
          </cell>
          <cell r="C184">
            <v>18.399999999999999</v>
          </cell>
        </row>
        <row r="185">
          <cell r="A185">
            <v>182</v>
          </cell>
          <cell r="B185">
            <v>19.440000000000001</v>
          </cell>
          <cell r="C185">
            <v>18.399999999999999</v>
          </cell>
        </row>
        <row r="186">
          <cell r="A186">
            <v>183</v>
          </cell>
          <cell r="B186">
            <v>19.440000000000001</v>
          </cell>
          <cell r="C186">
            <v>18.399999999999999</v>
          </cell>
        </row>
        <row r="187">
          <cell r="A187">
            <v>184</v>
          </cell>
          <cell r="B187">
            <v>19.440000000000001</v>
          </cell>
          <cell r="C187">
            <v>18.399999999999999</v>
          </cell>
        </row>
        <row r="188">
          <cell r="A188">
            <v>185</v>
          </cell>
          <cell r="B188">
            <v>19.440000000000001</v>
          </cell>
          <cell r="C188">
            <v>18.399999999999999</v>
          </cell>
        </row>
        <row r="189">
          <cell r="A189">
            <v>186</v>
          </cell>
          <cell r="B189">
            <v>19.440000000000001</v>
          </cell>
          <cell r="C189">
            <v>18.399999999999999</v>
          </cell>
        </row>
        <row r="190">
          <cell r="A190">
            <v>187</v>
          </cell>
          <cell r="B190">
            <v>19.440000000000001</v>
          </cell>
          <cell r="C190">
            <v>18.399999999999999</v>
          </cell>
        </row>
        <row r="191">
          <cell r="A191">
            <v>188</v>
          </cell>
          <cell r="B191">
            <v>19.440000000000001</v>
          </cell>
          <cell r="C191">
            <v>18.399999999999999</v>
          </cell>
        </row>
        <row r="192">
          <cell r="A192">
            <v>189</v>
          </cell>
          <cell r="B192">
            <v>19.440000000000001</v>
          </cell>
          <cell r="C192">
            <v>18.399999999999999</v>
          </cell>
        </row>
        <row r="193">
          <cell r="A193">
            <v>190</v>
          </cell>
          <cell r="B193">
            <v>19.440000000000001</v>
          </cell>
          <cell r="C193">
            <v>18.399999999999999</v>
          </cell>
        </row>
        <row r="194">
          <cell r="A194">
            <v>191</v>
          </cell>
          <cell r="B194">
            <v>20.73</v>
          </cell>
          <cell r="C194">
            <v>19.690000000000001</v>
          </cell>
        </row>
        <row r="195">
          <cell r="A195">
            <v>192</v>
          </cell>
          <cell r="B195">
            <v>20.73</v>
          </cell>
          <cell r="C195">
            <v>19.690000000000001</v>
          </cell>
        </row>
        <row r="196">
          <cell r="A196">
            <v>193</v>
          </cell>
          <cell r="B196">
            <v>20.73</v>
          </cell>
          <cell r="C196">
            <v>19.690000000000001</v>
          </cell>
        </row>
        <row r="197">
          <cell r="A197">
            <v>194</v>
          </cell>
          <cell r="B197">
            <v>20.73</v>
          </cell>
          <cell r="C197">
            <v>19.690000000000001</v>
          </cell>
        </row>
        <row r="198">
          <cell r="A198">
            <v>195</v>
          </cell>
          <cell r="B198">
            <v>20.73</v>
          </cell>
          <cell r="C198">
            <v>19.690000000000001</v>
          </cell>
        </row>
        <row r="199">
          <cell r="A199">
            <v>196</v>
          </cell>
          <cell r="B199">
            <v>20.73</v>
          </cell>
          <cell r="C199">
            <v>19.690000000000001</v>
          </cell>
        </row>
        <row r="200">
          <cell r="A200">
            <v>197</v>
          </cell>
          <cell r="B200">
            <v>20.73</v>
          </cell>
          <cell r="C200">
            <v>19.690000000000001</v>
          </cell>
        </row>
        <row r="201">
          <cell r="A201">
            <v>198</v>
          </cell>
          <cell r="B201">
            <v>20.73</v>
          </cell>
          <cell r="C201">
            <v>19.690000000000001</v>
          </cell>
        </row>
        <row r="202">
          <cell r="A202">
            <v>199</v>
          </cell>
          <cell r="B202">
            <v>20.73</v>
          </cell>
          <cell r="C202">
            <v>19.690000000000001</v>
          </cell>
        </row>
        <row r="203">
          <cell r="A203">
            <v>200</v>
          </cell>
          <cell r="B203">
            <v>20.73</v>
          </cell>
          <cell r="C203">
            <v>19.690000000000001</v>
          </cell>
        </row>
        <row r="204">
          <cell r="A204">
            <v>201</v>
          </cell>
          <cell r="B204">
            <v>20.73</v>
          </cell>
          <cell r="C204">
            <v>19.690000000000001</v>
          </cell>
        </row>
        <row r="205">
          <cell r="A205">
            <v>202</v>
          </cell>
          <cell r="B205">
            <v>20.73</v>
          </cell>
          <cell r="C205">
            <v>19.690000000000001</v>
          </cell>
        </row>
        <row r="206">
          <cell r="A206">
            <v>203</v>
          </cell>
          <cell r="B206">
            <v>20.73</v>
          </cell>
          <cell r="C206">
            <v>19.690000000000001</v>
          </cell>
        </row>
        <row r="207">
          <cell r="A207">
            <v>204</v>
          </cell>
          <cell r="B207">
            <v>20.73</v>
          </cell>
          <cell r="C207">
            <v>19.690000000000001</v>
          </cell>
        </row>
        <row r="208">
          <cell r="A208">
            <v>205</v>
          </cell>
          <cell r="B208">
            <v>20.73</v>
          </cell>
          <cell r="C208">
            <v>19.690000000000001</v>
          </cell>
        </row>
        <row r="209">
          <cell r="A209">
            <v>206</v>
          </cell>
          <cell r="B209">
            <v>20.73</v>
          </cell>
          <cell r="C209">
            <v>19.690000000000001</v>
          </cell>
        </row>
        <row r="210">
          <cell r="A210">
            <v>207</v>
          </cell>
          <cell r="B210">
            <v>20.73</v>
          </cell>
          <cell r="C210">
            <v>19.690000000000001</v>
          </cell>
        </row>
        <row r="211">
          <cell r="A211">
            <v>208</v>
          </cell>
          <cell r="B211">
            <v>20.73</v>
          </cell>
          <cell r="C211">
            <v>19.690000000000001</v>
          </cell>
        </row>
        <row r="212">
          <cell r="A212">
            <v>209</v>
          </cell>
          <cell r="B212">
            <v>20.73</v>
          </cell>
          <cell r="C212">
            <v>19.690000000000001</v>
          </cell>
        </row>
        <row r="213">
          <cell r="A213">
            <v>210</v>
          </cell>
          <cell r="B213">
            <v>20.73</v>
          </cell>
          <cell r="C213">
            <v>19.690000000000001</v>
          </cell>
        </row>
        <row r="214">
          <cell r="A214">
            <v>211</v>
          </cell>
          <cell r="B214">
            <v>22.02</v>
          </cell>
          <cell r="C214">
            <v>20.98</v>
          </cell>
        </row>
        <row r="215">
          <cell r="A215">
            <v>212</v>
          </cell>
          <cell r="B215">
            <v>22.02</v>
          </cell>
          <cell r="C215">
            <v>20.98</v>
          </cell>
        </row>
        <row r="216">
          <cell r="A216">
            <v>213</v>
          </cell>
          <cell r="B216">
            <v>22.02</v>
          </cell>
          <cell r="C216">
            <v>20.98</v>
          </cell>
        </row>
        <row r="217">
          <cell r="A217">
            <v>214</v>
          </cell>
          <cell r="B217">
            <v>22.02</v>
          </cell>
          <cell r="C217">
            <v>20.98</v>
          </cell>
        </row>
        <row r="218">
          <cell r="A218">
            <v>215</v>
          </cell>
          <cell r="B218">
            <v>22.02</v>
          </cell>
          <cell r="C218">
            <v>20.98</v>
          </cell>
        </row>
        <row r="219">
          <cell r="A219">
            <v>216</v>
          </cell>
          <cell r="B219">
            <v>22.02</v>
          </cell>
          <cell r="C219">
            <v>20.98</v>
          </cell>
        </row>
        <row r="220">
          <cell r="A220">
            <v>217</v>
          </cell>
          <cell r="B220">
            <v>22.02</v>
          </cell>
          <cell r="C220">
            <v>20.98</v>
          </cell>
        </row>
        <row r="221">
          <cell r="A221">
            <v>218</v>
          </cell>
          <cell r="B221">
            <v>22.02</v>
          </cell>
          <cell r="C221">
            <v>20.98</v>
          </cell>
        </row>
        <row r="222">
          <cell r="A222">
            <v>219</v>
          </cell>
          <cell r="B222">
            <v>22.02</v>
          </cell>
          <cell r="C222">
            <v>20.98</v>
          </cell>
        </row>
        <row r="223">
          <cell r="A223">
            <v>220</v>
          </cell>
          <cell r="B223">
            <v>22.02</v>
          </cell>
          <cell r="C223">
            <v>20.98</v>
          </cell>
        </row>
        <row r="224">
          <cell r="A224">
            <v>221</v>
          </cell>
          <cell r="B224">
            <v>22.02</v>
          </cell>
          <cell r="C224">
            <v>20.98</v>
          </cell>
        </row>
        <row r="225">
          <cell r="A225">
            <v>222</v>
          </cell>
          <cell r="B225">
            <v>22.02</v>
          </cell>
          <cell r="C225">
            <v>20.98</v>
          </cell>
        </row>
        <row r="226">
          <cell r="A226">
            <v>223</v>
          </cell>
          <cell r="B226">
            <v>22.02</v>
          </cell>
          <cell r="C226">
            <v>20.98</v>
          </cell>
        </row>
        <row r="227">
          <cell r="A227">
            <v>224</v>
          </cell>
          <cell r="B227">
            <v>22.02</v>
          </cell>
          <cell r="C227">
            <v>20.98</v>
          </cell>
        </row>
        <row r="228">
          <cell r="A228">
            <v>225</v>
          </cell>
          <cell r="B228">
            <v>22.02</v>
          </cell>
          <cell r="C228">
            <v>20.98</v>
          </cell>
        </row>
        <row r="229">
          <cell r="A229">
            <v>226</v>
          </cell>
          <cell r="B229">
            <v>22.02</v>
          </cell>
          <cell r="C229">
            <v>20.98</v>
          </cell>
        </row>
        <row r="230">
          <cell r="A230">
            <v>227</v>
          </cell>
          <cell r="B230">
            <v>22.02</v>
          </cell>
          <cell r="C230">
            <v>20.98</v>
          </cell>
        </row>
        <row r="231">
          <cell r="A231">
            <v>228</v>
          </cell>
          <cell r="B231">
            <v>22.02</v>
          </cell>
          <cell r="C231">
            <v>20.98</v>
          </cell>
        </row>
        <row r="232">
          <cell r="A232">
            <v>229</v>
          </cell>
          <cell r="B232">
            <v>22.02</v>
          </cell>
          <cell r="C232">
            <v>20.98</v>
          </cell>
        </row>
        <row r="233">
          <cell r="A233">
            <v>230</v>
          </cell>
          <cell r="B233">
            <v>22.02</v>
          </cell>
          <cell r="C233">
            <v>20.98</v>
          </cell>
        </row>
        <row r="234">
          <cell r="A234">
            <v>231</v>
          </cell>
          <cell r="B234">
            <v>23.31</v>
          </cell>
          <cell r="C234">
            <v>22.27</v>
          </cell>
        </row>
        <row r="235">
          <cell r="A235">
            <v>232</v>
          </cell>
          <cell r="B235">
            <v>23.31</v>
          </cell>
          <cell r="C235">
            <v>22.27</v>
          </cell>
        </row>
        <row r="236">
          <cell r="A236">
            <v>233</v>
          </cell>
          <cell r="B236">
            <v>23.31</v>
          </cell>
          <cell r="C236">
            <v>22.27</v>
          </cell>
        </row>
        <row r="237">
          <cell r="A237">
            <v>234</v>
          </cell>
          <cell r="B237">
            <v>23.31</v>
          </cell>
          <cell r="C237">
            <v>22.27</v>
          </cell>
        </row>
        <row r="238">
          <cell r="A238">
            <v>235</v>
          </cell>
          <cell r="B238">
            <v>23.31</v>
          </cell>
          <cell r="C238">
            <v>22.27</v>
          </cell>
        </row>
        <row r="239">
          <cell r="A239">
            <v>236</v>
          </cell>
          <cell r="B239">
            <v>23.31</v>
          </cell>
          <cell r="C239">
            <v>22.27</v>
          </cell>
        </row>
        <row r="240">
          <cell r="A240">
            <v>237</v>
          </cell>
          <cell r="B240">
            <v>23.31</v>
          </cell>
          <cell r="C240">
            <v>22.27</v>
          </cell>
        </row>
        <row r="241">
          <cell r="A241">
            <v>238</v>
          </cell>
          <cell r="B241">
            <v>23.31</v>
          </cell>
          <cell r="C241">
            <v>22.27</v>
          </cell>
        </row>
        <row r="242">
          <cell r="A242">
            <v>239</v>
          </cell>
          <cell r="B242">
            <v>23.31</v>
          </cell>
          <cell r="C242">
            <v>22.27</v>
          </cell>
        </row>
        <row r="243">
          <cell r="A243">
            <v>240</v>
          </cell>
          <cell r="B243">
            <v>23.31</v>
          </cell>
          <cell r="C243">
            <v>22.27</v>
          </cell>
        </row>
        <row r="244">
          <cell r="A244">
            <v>241</v>
          </cell>
          <cell r="B244">
            <v>23.31</v>
          </cell>
          <cell r="C244">
            <v>22.27</v>
          </cell>
        </row>
        <row r="245">
          <cell r="A245">
            <v>242</v>
          </cell>
          <cell r="B245">
            <v>23.31</v>
          </cell>
          <cell r="C245">
            <v>22.27</v>
          </cell>
        </row>
        <row r="246">
          <cell r="A246">
            <v>243</v>
          </cell>
          <cell r="B246">
            <v>23.31</v>
          </cell>
          <cell r="C246">
            <v>22.27</v>
          </cell>
        </row>
        <row r="247">
          <cell r="A247">
            <v>244</v>
          </cell>
          <cell r="B247">
            <v>23.31</v>
          </cell>
          <cell r="C247">
            <v>22.27</v>
          </cell>
        </row>
        <row r="248">
          <cell r="A248">
            <v>245</v>
          </cell>
          <cell r="B248">
            <v>23.31</v>
          </cell>
          <cell r="C248">
            <v>22.27</v>
          </cell>
        </row>
        <row r="249">
          <cell r="A249">
            <v>246</v>
          </cell>
          <cell r="B249">
            <v>23.31</v>
          </cell>
          <cell r="C249">
            <v>22.27</v>
          </cell>
        </row>
        <row r="250">
          <cell r="A250">
            <v>247</v>
          </cell>
          <cell r="B250">
            <v>23.31</v>
          </cell>
          <cell r="C250">
            <v>22.27</v>
          </cell>
        </row>
        <row r="251">
          <cell r="A251">
            <v>248</v>
          </cell>
          <cell r="B251">
            <v>23.31</v>
          </cell>
          <cell r="C251">
            <v>22.27</v>
          </cell>
        </row>
        <row r="252">
          <cell r="A252">
            <v>249</v>
          </cell>
          <cell r="B252">
            <v>23.31</v>
          </cell>
          <cell r="C252">
            <v>22.27</v>
          </cell>
        </row>
        <row r="253">
          <cell r="A253">
            <v>250</v>
          </cell>
          <cell r="B253">
            <v>23.31</v>
          </cell>
          <cell r="C253">
            <v>22.27</v>
          </cell>
        </row>
        <row r="254">
          <cell r="A254">
            <v>251</v>
          </cell>
          <cell r="B254">
            <v>24.6</v>
          </cell>
          <cell r="C254">
            <v>23.56</v>
          </cell>
        </row>
        <row r="255">
          <cell r="A255">
            <v>252</v>
          </cell>
          <cell r="B255">
            <v>24.6</v>
          </cell>
          <cell r="C255">
            <v>23.56</v>
          </cell>
        </row>
        <row r="256">
          <cell r="A256">
            <v>253</v>
          </cell>
          <cell r="B256">
            <v>24.6</v>
          </cell>
          <cell r="C256">
            <v>23.56</v>
          </cell>
        </row>
        <row r="257">
          <cell r="A257">
            <v>254</v>
          </cell>
          <cell r="B257">
            <v>24.6</v>
          </cell>
          <cell r="C257">
            <v>23.56</v>
          </cell>
        </row>
        <row r="258">
          <cell r="A258">
            <v>255</v>
          </cell>
          <cell r="B258">
            <v>24.6</v>
          </cell>
          <cell r="C258">
            <v>23.56</v>
          </cell>
        </row>
        <row r="259">
          <cell r="A259">
            <v>256</v>
          </cell>
          <cell r="B259">
            <v>24.6</v>
          </cell>
          <cell r="C259">
            <v>23.56</v>
          </cell>
        </row>
        <row r="260">
          <cell r="A260">
            <v>257</v>
          </cell>
          <cell r="B260">
            <v>24.6</v>
          </cell>
          <cell r="C260">
            <v>23.56</v>
          </cell>
        </row>
        <row r="261">
          <cell r="A261">
            <v>258</v>
          </cell>
          <cell r="B261">
            <v>24.6</v>
          </cell>
          <cell r="C261">
            <v>23.56</v>
          </cell>
        </row>
        <row r="262">
          <cell r="A262">
            <v>259</v>
          </cell>
          <cell r="B262">
            <v>24.6</v>
          </cell>
          <cell r="C262">
            <v>23.56</v>
          </cell>
        </row>
        <row r="263">
          <cell r="A263">
            <v>260</v>
          </cell>
          <cell r="B263">
            <v>24.6</v>
          </cell>
          <cell r="C263">
            <v>23.56</v>
          </cell>
        </row>
        <row r="264">
          <cell r="A264">
            <v>261</v>
          </cell>
          <cell r="B264">
            <v>24.6</v>
          </cell>
          <cell r="C264">
            <v>23.56</v>
          </cell>
        </row>
        <row r="265">
          <cell r="A265">
            <v>262</v>
          </cell>
          <cell r="B265">
            <v>24.6</v>
          </cell>
          <cell r="C265">
            <v>23.56</v>
          </cell>
        </row>
        <row r="266">
          <cell r="A266">
            <v>263</v>
          </cell>
          <cell r="B266">
            <v>24.6</v>
          </cell>
          <cell r="C266">
            <v>23.56</v>
          </cell>
        </row>
        <row r="267">
          <cell r="A267">
            <v>264</v>
          </cell>
          <cell r="B267">
            <v>24.6</v>
          </cell>
          <cell r="C267">
            <v>23.56</v>
          </cell>
        </row>
        <row r="268">
          <cell r="A268">
            <v>265</v>
          </cell>
          <cell r="B268">
            <v>24.6</v>
          </cell>
          <cell r="C268">
            <v>23.56</v>
          </cell>
        </row>
        <row r="269">
          <cell r="A269">
            <v>266</v>
          </cell>
          <cell r="B269">
            <v>24.6</v>
          </cell>
          <cell r="C269">
            <v>23.56</v>
          </cell>
        </row>
        <row r="270">
          <cell r="A270">
            <v>267</v>
          </cell>
          <cell r="B270">
            <v>24.6</v>
          </cell>
          <cell r="C270">
            <v>23.56</v>
          </cell>
        </row>
        <row r="271">
          <cell r="A271">
            <v>268</v>
          </cell>
          <cell r="B271">
            <v>24.6</v>
          </cell>
          <cell r="C271">
            <v>23.56</v>
          </cell>
        </row>
        <row r="272">
          <cell r="A272">
            <v>269</v>
          </cell>
          <cell r="B272">
            <v>24.6</v>
          </cell>
          <cell r="C272">
            <v>23.56</v>
          </cell>
        </row>
        <row r="273">
          <cell r="A273">
            <v>270</v>
          </cell>
          <cell r="B273">
            <v>24.6</v>
          </cell>
          <cell r="C273">
            <v>23.56</v>
          </cell>
        </row>
        <row r="274">
          <cell r="A274">
            <v>271</v>
          </cell>
          <cell r="B274">
            <v>25.89</v>
          </cell>
          <cell r="C274">
            <v>24.85</v>
          </cell>
        </row>
        <row r="275">
          <cell r="A275">
            <v>272</v>
          </cell>
          <cell r="B275">
            <v>25.89</v>
          </cell>
          <cell r="C275">
            <v>24.85</v>
          </cell>
        </row>
        <row r="276">
          <cell r="A276">
            <v>273</v>
          </cell>
          <cell r="B276">
            <v>25.89</v>
          </cell>
          <cell r="C276">
            <v>24.85</v>
          </cell>
        </row>
        <row r="277">
          <cell r="A277">
            <v>274</v>
          </cell>
          <cell r="B277">
            <v>25.89</v>
          </cell>
          <cell r="C277">
            <v>24.85</v>
          </cell>
        </row>
        <row r="278">
          <cell r="A278">
            <v>275</v>
          </cell>
          <cell r="B278">
            <v>25.89</v>
          </cell>
          <cell r="C278">
            <v>24.85</v>
          </cell>
        </row>
        <row r="279">
          <cell r="A279">
            <v>276</v>
          </cell>
          <cell r="B279">
            <v>25.89</v>
          </cell>
          <cell r="C279">
            <v>24.85</v>
          </cell>
        </row>
        <row r="280">
          <cell r="A280">
            <v>277</v>
          </cell>
          <cell r="B280">
            <v>25.89</v>
          </cell>
          <cell r="C280">
            <v>24.85</v>
          </cell>
        </row>
        <row r="281">
          <cell r="A281">
            <v>278</v>
          </cell>
          <cell r="B281">
            <v>25.89</v>
          </cell>
          <cell r="C281">
            <v>24.85</v>
          </cell>
        </row>
        <row r="282">
          <cell r="A282">
            <v>279</v>
          </cell>
          <cell r="B282">
            <v>25.89</v>
          </cell>
          <cell r="C282">
            <v>24.85</v>
          </cell>
        </row>
        <row r="283">
          <cell r="A283">
            <v>280</v>
          </cell>
          <cell r="B283">
            <v>25.89</v>
          </cell>
          <cell r="C283">
            <v>24.85</v>
          </cell>
        </row>
        <row r="284">
          <cell r="A284">
            <v>281</v>
          </cell>
          <cell r="B284">
            <v>25.89</v>
          </cell>
          <cell r="C284">
            <v>24.85</v>
          </cell>
        </row>
        <row r="285">
          <cell r="A285">
            <v>282</v>
          </cell>
          <cell r="B285">
            <v>25.89</v>
          </cell>
          <cell r="C285">
            <v>24.85</v>
          </cell>
        </row>
        <row r="286">
          <cell r="A286">
            <v>283</v>
          </cell>
          <cell r="B286">
            <v>25.89</v>
          </cell>
          <cell r="C286">
            <v>24.85</v>
          </cell>
        </row>
        <row r="287">
          <cell r="A287">
            <v>284</v>
          </cell>
          <cell r="B287">
            <v>25.89</v>
          </cell>
          <cell r="C287">
            <v>24.85</v>
          </cell>
        </row>
        <row r="288">
          <cell r="A288">
            <v>285</v>
          </cell>
          <cell r="B288">
            <v>25.89</v>
          </cell>
          <cell r="C288">
            <v>24.85</v>
          </cell>
        </row>
        <row r="289">
          <cell r="A289">
            <v>286</v>
          </cell>
          <cell r="B289">
            <v>25.89</v>
          </cell>
          <cell r="C289">
            <v>24.85</v>
          </cell>
        </row>
        <row r="290">
          <cell r="A290">
            <v>287</v>
          </cell>
          <cell r="B290">
            <v>25.89</v>
          </cell>
          <cell r="C290">
            <v>24.85</v>
          </cell>
        </row>
        <row r="291">
          <cell r="A291">
            <v>288</v>
          </cell>
          <cell r="B291">
            <v>25.89</v>
          </cell>
          <cell r="C291">
            <v>24.85</v>
          </cell>
        </row>
        <row r="292">
          <cell r="A292">
            <v>289</v>
          </cell>
          <cell r="B292">
            <v>25.89</v>
          </cell>
          <cell r="C292">
            <v>24.85</v>
          </cell>
        </row>
        <row r="293">
          <cell r="A293">
            <v>290</v>
          </cell>
          <cell r="B293">
            <v>25.89</v>
          </cell>
          <cell r="C293">
            <v>24.85</v>
          </cell>
        </row>
        <row r="294">
          <cell r="A294">
            <v>291</v>
          </cell>
          <cell r="B294">
            <v>27.18</v>
          </cell>
          <cell r="C294">
            <v>26.14</v>
          </cell>
        </row>
        <row r="295">
          <cell r="A295">
            <v>292</v>
          </cell>
          <cell r="B295">
            <v>27.18</v>
          </cell>
          <cell r="C295">
            <v>26.14</v>
          </cell>
        </row>
        <row r="296">
          <cell r="A296">
            <v>293</v>
          </cell>
          <cell r="B296">
            <v>27.18</v>
          </cell>
          <cell r="C296">
            <v>26.14</v>
          </cell>
        </row>
        <row r="297">
          <cell r="A297">
            <v>294</v>
          </cell>
          <cell r="B297">
            <v>27.18</v>
          </cell>
          <cell r="C297">
            <v>26.14</v>
          </cell>
        </row>
        <row r="298">
          <cell r="A298">
            <v>295</v>
          </cell>
          <cell r="B298">
            <v>27.18</v>
          </cell>
          <cell r="C298">
            <v>26.14</v>
          </cell>
        </row>
        <row r="299">
          <cell r="A299">
            <v>296</v>
          </cell>
          <cell r="B299">
            <v>27.18</v>
          </cell>
          <cell r="C299">
            <v>26.14</v>
          </cell>
        </row>
        <row r="300">
          <cell r="A300">
            <v>297</v>
          </cell>
          <cell r="B300">
            <v>27.18</v>
          </cell>
          <cell r="C300">
            <v>26.14</v>
          </cell>
        </row>
        <row r="301">
          <cell r="A301">
            <v>298</v>
          </cell>
          <cell r="B301">
            <v>27.18</v>
          </cell>
          <cell r="C301">
            <v>26.14</v>
          </cell>
        </row>
        <row r="302">
          <cell r="A302">
            <v>299</v>
          </cell>
          <cell r="B302">
            <v>27.18</v>
          </cell>
          <cell r="C302">
            <v>26.14</v>
          </cell>
        </row>
        <row r="303">
          <cell r="A303">
            <v>300</v>
          </cell>
          <cell r="B303">
            <v>27.18</v>
          </cell>
          <cell r="C303">
            <v>26.14</v>
          </cell>
        </row>
        <row r="304">
          <cell r="A304">
            <v>301</v>
          </cell>
          <cell r="B304">
            <v>27.18</v>
          </cell>
          <cell r="C304">
            <v>26.14</v>
          </cell>
        </row>
        <row r="305">
          <cell r="A305">
            <v>302</v>
          </cell>
          <cell r="B305">
            <v>27.18</v>
          </cell>
          <cell r="C305">
            <v>26.14</v>
          </cell>
        </row>
        <row r="306">
          <cell r="A306">
            <v>303</v>
          </cell>
          <cell r="B306">
            <v>27.18</v>
          </cell>
          <cell r="C306">
            <v>26.14</v>
          </cell>
        </row>
        <row r="307">
          <cell r="A307">
            <v>304</v>
          </cell>
          <cell r="B307">
            <v>27.18</v>
          </cell>
          <cell r="C307">
            <v>26.14</v>
          </cell>
        </row>
        <row r="308">
          <cell r="A308">
            <v>305</v>
          </cell>
          <cell r="B308">
            <v>27.18</v>
          </cell>
          <cell r="C308">
            <v>26.14</v>
          </cell>
        </row>
        <row r="309">
          <cell r="A309">
            <v>306</v>
          </cell>
          <cell r="B309">
            <v>27.18</v>
          </cell>
          <cell r="C309">
            <v>26.14</v>
          </cell>
        </row>
        <row r="310">
          <cell r="A310">
            <v>307</v>
          </cell>
          <cell r="B310">
            <v>27.18</v>
          </cell>
          <cell r="C310">
            <v>26.14</v>
          </cell>
        </row>
        <row r="311">
          <cell r="A311">
            <v>308</v>
          </cell>
          <cell r="B311">
            <v>27.18</v>
          </cell>
          <cell r="C311">
            <v>26.14</v>
          </cell>
        </row>
        <row r="312">
          <cell r="A312">
            <v>309</v>
          </cell>
          <cell r="B312">
            <v>27.18</v>
          </cell>
          <cell r="C312">
            <v>26.14</v>
          </cell>
        </row>
        <row r="313">
          <cell r="A313">
            <v>310</v>
          </cell>
          <cell r="B313">
            <v>27.18</v>
          </cell>
          <cell r="C313">
            <v>26.14</v>
          </cell>
        </row>
        <row r="314">
          <cell r="A314">
            <v>311</v>
          </cell>
          <cell r="B314">
            <v>28.46</v>
          </cell>
          <cell r="C314">
            <v>27.42</v>
          </cell>
        </row>
        <row r="315">
          <cell r="A315">
            <v>312</v>
          </cell>
          <cell r="B315">
            <v>28.46</v>
          </cell>
          <cell r="C315">
            <v>27.42</v>
          </cell>
        </row>
        <row r="316">
          <cell r="A316">
            <v>313</v>
          </cell>
          <cell r="B316">
            <v>28.46</v>
          </cell>
          <cell r="C316">
            <v>27.42</v>
          </cell>
        </row>
        <row r="317">
          <cell r="A317">
            <v>314</v>
          </cell>
          <cell r="B317">
            <v>28.46</v>
          </cell>
          <cell r="C317">
            <v>27.42</v>
          </cell>
        </row>
        <row r="318">
          <cell r="A318">
            <v>315</v>
          </cell>
          <cell r="B318">
            <v>28.46</v>
          </cell>
          <cell r="C318">
            <v>27.42</v>
          </cell>
        </row>
        <row r="319">
          <cell r="A319">
            <v>316</v>
          </cell>
          <cell r="B319">
            <v>28.46</v>
          </cell>
          <cell r="C319">
            <v>27.42</v>
          </cell>
        </row>
        <row r="320">
          <cell r="A320">
            <v>317</v>
          </cell>
          <cell r="B320">
            <v>28.46</v>
          </cell>
          <cell r="C320">
            <v>27.42</v>
          </cell>
        </row>
        <row r="321">
          <cell r="A321">
            <v>318</v>
          </cell>
          <cell r="B321">
            <v>28.46</v>
          </cell>
          <cell r="C321">
            <v>27.42</v>
          </cell>
        </row>
        <row r="322">
          <cell r="A322">
            <v>319</v>
          </cell>
          <cell r="B322">
            <v>28.46</v>
          </cell>
          <cell r="C322">
            <v>27.42</v>
          </cell>
        </row>
        <row r="323">
          <cell r="A323">
            <v>320</v>
          </cell>
          <cell r="B323">
            <v>28.46</v>
          </cell>
          <cell r="C323">
            <v>27.42</v>
          </cell>
        </row>
        <row r="324">
          <cell r="A324">
            <v>321</v>
          </cell>
          <cell r="B324">
            <v>28.46</v>
          </cell>
          <cell r="C324">
            <v>27.42</v>
          </cell>
        </row>
        <row r="325">
          <cell r="A325">
            <v>322</v>
          </cell>
          <cell r="B325">
            <v>28.46</v>
          </cell>
          <cell r="C325">
            <v>27.42</v>
          </cell>
        </row>
        <row r="326">
          <cell r="A326">
            <v>323</v>
          </cell>
          <cell r="B326">
            <v>28.46</v>
          </cell>
          <cell r="C326">
            <v>27.42</v>
          </cell>
        </row>
        <row r="327">
          <cell r="A327">
            <v>324</v>
          </cell>
          <cell r="B327">
            <v>28.46</v>
          </cell>
          <cell r="C327">
            <v>27.42</v>
          </cell>
        </row>
        <row r="328">
          <cell r="A328">
            <v>325</v>
          </cell>
          <cell r="B328">
            <v>28.46</v>
          </cell>
          <cell r="C328">
            <v>27.42</v>
          </cell>
        </row>
        <row r="329">
          <cell r="A329">
            <v>326</v>
          </cell>
          <cell r="B329">
            <v>28.46</v>
          </cell>
          <cell r="C329">
            <v>27.42</v>
          </cell>
        </row>
        <row r="330">
          <cell r="A330">
            <v>327</v>
          </cell>
          <cell r="B330">
            <v>28.46</v>
          </cell>
          <cell r="C330">
            <v>27.42</v>
          </cell>
        </row>
        <row r="331">
          <cell r="A331">
            <v>328</v>
          </cell>
          <cell r="B331">
            <v>28.46</v>
          </cell>
          <cell r="C331">
            <v>27.42</v>
          </cell>
        </row>
        <row r="332">
          <cell r="A332">
            <v>329</v>
          </cell>
          <cell r="B332">
            <v>28.46</v>
          </cell>
          <cell r="C332">
            <v>27.42</v>
          </cell>
        </row>
        <row r="333">
          <cell r="A333">
            <v>330</v>
          </cell>
          <cell r="B333">
            <v>28.46</v>
          </cell>
          <cell r="C333">
            <v>27.42</v>
          </cell>
        </row>
        <row r="334">
          <cell r="A334">
            <v>331</v>
          </cell>
          <cell r="B334">
            <v>29.75</v>
          </cell>
          <cell r="C334">
            <v>28.71</v>
          </cell>
        </row>
        <row r="335">
          <cell r="A335">
            <v>332</v>
          </cell>
          <cell r="B335">
            <v>29.75</v>
          </cell>
          <cell r="C335">
            <v>28.71</v>
          </cell>
        </row>
        <row r="336">
          <cell r="A336">
            <v>333</v>
          </cell>
          <cell r="B336">
            <v>29.75</v>
          </cell>
          <cell r="C336">
            <v>28.71</v>
          </cell>
        </row>
        <row r="337">
          <cell r="A337">
            <v>334</v>
          </cell>
          <cell r="B337">
            <v>29.75</v>
          </cell>
          <cell r="C337">
            <v>28.71</v>
          </cell>
        </row>
        <row r="338">
          <cell r="A338">
            <v>335</v>
          </cell>
          <cell r="B338">
            <v>29.75</v>
          </cell>
          <cell r="C338">
            <v>28.71</v>
          </cell>
        </row>
        <row r="339">
          <cell r="A339">
            <v>336</v>
          </cell>
          <cell r="B339">
            <v>29.75</v>
          </cell>
          <cell r="C339">
            <v>28.71</v>
          </cell>
        </row>
        <row r="340">
          <cell r="A340">
            <v>337</v>
          </cell>
          <cell r="B340">
            <v>29.75</v>
          </cell>
          <cell r="C340">
            <v>28.71</v>
          </cell>
        </row>
        <row r="341">
          <cell r="A341">
            <v>338</v>
          </cell>
          <cell r="B341">
            <v>29.75</v>
          </cell>
          <cell r="C341">
            <v>28.71</v>
          </cell>
        </row>
        <row r="342">
          <cell r="A342">
            <v>339</v>
          </cell>
          <cell r="B342">
            <v>29.75</v>
          </cell>
          <cell r="C342">
            <v>28.71</v>
          </cell>
        </row>
        <row r="343">
          <cell r="A343">
            <v>340</v>
          </cell>
          <cell r="B343">
            <v>29.75</v>
          </cell>
          <cell r="C343">
            <v>28.71</v>
          </cell>
        </row>
        <row r="344">
          <cell r="A344">
            <v>341</v>
          </cell>
          <cell r="B344">
            <v>29.75</v>
          </cell>
          <cell r="C344">
            <v>28.71</v>
          </cell>
        </row>
        <row r="345">
          <cell r="A345">
            <v>342</v>
          </cell>
          <cell r="B345">
            <v>29.75</v>
          </cell>
          <cell r="C345">
            <v>28.71</v>
          </cell>
        </row>
        <row r="346">
          <cell r="A346">
            <v>343</v>
          </cell>
          <cell r="B346">
            <v>29.75</v>
          </cell>
          <cell r="C346">
            <v>28.71</v>
          </cell>
        </row>
        <row r="347">
          <cell r="A347">
            <v>344</v>
          </cell>
          <cell r="B347">
            <v>29.75</v>
          </cell>
          <cell r="C347">
            <v>28.71</v>
          </cell>
        </row>
        <row r="348">
          <cell r="A348">
            <v>345</v>
          </cell>
          <cell r="B348">
            <v>29.75</v>
          </cell>
          <cell r="C348">
            <v>28.71</v>
          </cell>
        </row>
        <row r="349">
          <cell r="A349">
            <v>346</v>
          </cell>
          <cell r="B349">
            <v>29.75</v>
          </cell>
          <cell r="C349">
            <v>28.71</v>
          </cell>
        </row>
        <row r="350">
          <cell r="A350">
            <v>347</v>
          </cell>
          <cell r="B350">
            <v>29.75</v>
          </cell>
          <cell r="C350">
            <v>28.71</v>
          </cell>
        </row>
        <row r="351">
          <cell r="A351">
            <v>348</v>
          </cell>
          <cell r="B351">
            <v>29.75</v>
          </cell>
          <cell r="C351">
            <v>28.71</v>
          </cell>
        </row>
        <row r="352">
          <cell r="A352">
            <v>349</v>
          </cell>
          <cell r="B352">
            <v>29.75</v>
          </cell>
          <cell r="C352">
            <v>28.71</v>
          </cell>
        </row>
        <row r="353">
          <cell r="A353">
            <v>350</v>
          </cell>
          <cell r="B353">
            <v>29.75</v>
          </cell>
          <cell r="C353">
            <v>28.71</v>
          </cell>
        </row>
        <row r="354">
          <cell r="A354">
            <v>351</v>
          </cell>
          <cell r="B354">
            <v>31.04</v>
          </cell>
          <cell r="C354">
            <v>30</v>
          </cell>
        </row>
        <row r="355">
          <cell r="A355">
            <v>352</v>
          </cell>
          <cell r="B355">
            <v>31.04</v>
          </cell>
          <cell r="C355">
            <v>30</v>
          </cell>
        </row>
        <row r="356">
          <cell r="A356">
            <v>353</v>
          </cell>
          <cell r="B356">
            <v>31.04</v>
          </cell>
          <cell r="C356">
            <v>30</v>
          </cell>
        </row>
        <row r="357">
          <cell r="A357">
            <v>354</v>
          </cell>
          <cell r="B357">
            <v>31.04</v>
          </cell>
          <cell r="C357">
            <v>30</v>
          </cell>
        </row>
        <row r="358">
          <cell r="A358">
            <v>355</v>
          </cell>
          <cell r="B358">
            <v>31.04</v>
          </cell>
          <cell r="C358">
            <v>30</v>
          </cell>
        </row>
        <row r="359">
          <cell r="A359">
            <v>356</v>
          </cell>
          <cell r="B359">
            <v>31.04</v>
          </cell>
          <cell r="C359">
            <v>30</v>
          </cell>
        </row>
        <row r="360">
          <cell r="A360">
            <v>357</v>
          </cell>
          <cell r="B360">
            <v>31.04</v>
          </cell>
          <cell r="C360">
            <v>30</v>
          </cell>
        </row>
        <row r="361">
          <cell r="A361">
            <v>358</v>
          </cell>
          <cell r="B361">
            <v>31.04</v>
          </cell>
          <cell r="C361">
            <v>30</v>
          </cell>
        </row>
        <row r="362">
          <cell r="A362">
            <v>359</v>
          </cell>
          <cell r="B362">
            <v>31.04</v>
          </cell>
          <cell r="C362">
            <v>30</v>
          </cell>
        </row>
        <row r="363">
          <cell r="A363">
            <v>360</v>
          </cell>
          <cell r="B363">
            <v>31.04</v>
          </cell>
          <cell r="C363">
            <v>30</v>
          </cell>
        </row>
        <row r="364">
          <cell r="A364">
            <v>361</v>
          </cell>
          <cell r="B364">
            <v>31.04</v>
          </cell>
          <cell r="C364">
            <v>30</v>
          </cell>
        </row>
        <row r="365">
          <cell r="A365">
            <v>362</v>
          </cell>
          <cell r="B365">
            <v>31.04</v>
          </cell>
          <cell r="C365">
            <v>30</v>
          </cell>
        </row>
        <row r="366">
          <cell r="A366">
            <v>363</v>
          </cell>
          <cell r="B366">
            <v>31.04</v>
          </cell>
          <cell r="C366">
            <v>30</v>
          </cell>
        </row>
        <row r="367">
          <cell r="A367">
            <v>364</v>
          </cell>
          <cell r="B367">
            <v>31.04</v>
          </cell>
          <cell r="C367">
            <v>30</v>
          </cell>
        </row>
        <row r="368">
          <cell r="A368">
            <v>365</v>
          </cell>
          <cell r="B368">
            <v>31.04</v>
          </cell>
          <cell r="C368">
            <v>30</v>
          </cell>
        </row>
        <row r="369">
          <cell r="A369">
            <v>366</v>
          </cell>
          <cell r="B369">
            <v>31.04</v>
          </cell>
          <cell r="C369">
            <v>30</v>
          </cell>
        </row>
        <row r="370">
          <cell r="A370">
            <v>367</v>
          </cell>
          <cell r="B370">
            <v>31.04</v>
          </cell>
          <cell r="C370">
            <v>30</v>
          </cell>
        </row>
        <row r="371">
          <cell r="A371">
            <v>368</v>
          </cell>
          <cell r="B371">
            <v>31.04</v>
          </cell>
          <cell r="C371">
            <v>30</v>
          </cell>
        </row>
        <row r="372">
          <cell r="A372">
            <v>369</v>
          </cell>
          <cell r="B372">
            <v>31.04</v>
          </cell>
          <cell r="C372">
            <v>30</v>
          </cell>
        </row>
        <row r="373">
          <cell r="A373">
            <v>370</v>
          </cell>
          <cell r="B373">
            <v>31.04</v>
          </cell>
          <cell r="C373">
            <v>30</v>
          </cell>
        </row>
        <row r="374">
          <cell r="A374">
            <v>371</v>
          </cell>
          <cell r="B374">
            <v>32.33</v>
          </cell>
          <cell r="C374">
            <v>31.29</v>
          </cell>
        </row>
        <row r="375">
          <cell r="A375">
            <v>372</v>
          </cell>
          <cell r="B375">
            <v>32.33</v>
          </cell>
          <cell r="C375">
            <v>31.29</v>
          </cell>
        </row>
        <row r="376">
          <cell r="A376">
            <v>373</v>
          </cell>
          <cell r="B376">
            <v>32.33</v>
          </cell>
          <cell r="C376">
            <v>31.29</v>
          </cell>
        </row>
        <row r="377">
          <cell r="A377">
            <v>374</v>
          </cell>
          <cell r="B377">
            <v>32.33</v>
          </cell>
          <cell r="C377">
            <v>31.29</v>
          </cell>
        </row>
        <row r="378">
          <cell r="A378">
            <v>375</v>
          </cell>
          <cell r="B378">
            <v>32.33</v>
          </cell>
          <cell r="C378">
            <v>31.29</v>
          </cell>
        </row>
        <row r="379">
          <cell r="A379">
            <v>376</v>
          </cell>
          <cell r="B379">
            <v>32.33</v>
          </cell>
          <cell r="C379">
            <v>31.29</v>
          </cell>
        </row>
        <row r="380">
          <cell r="A380">
            <v>377</v>
          </cell>
          <cell r="B380">
            <v>32.33</v>
          </cell>
          <cell r="C380">
            <v>31.29</v>
          </cell>
        </row>
        <row r="381">
          <cell r="A381">
            <v>378</v>
          </cell>
          <cell r="B381">
            <v>32.33</v>
          </cell>
          <cell r="C381">
            <v>31.29</v>
          </cell>
        </row>
        <row r="382">
          <cell r="A382">
            <v>379</v>
          </cell>
          <cell r="B382">
            <v>32.33</v>
          </cell>
          <cell r="C382">
            <v>31.29</v>
          </cell>
        </row>
        <row r="383">
          <cell r="A383">
            <v>380</v>
          </cell>
          <cell r="B383">
            <v>32.33</v>
          </cell>
          <cell r="C383">
            <v>31.29</v>
          </cell>
        </row>
        <row r="384">
          <cell r="A384">
            <v>381</v>
          </cell>
          <cell r="B384">
            <v>32.33</v>
          </cell>
          <cell r="C384">
            <v>31.29</v>
          </cell>
        </row>
        <row r="385">
          <cell r="A385">
            <v>382</v>
          </cell>
          <cell r="B385">
            <v>32.33</v>
          </cell>
          <cell r="C385">
            <v>31.29</v>
          </cell>
        </row>
        <row r="386">
          <cell r="A386">
            <v>383</v>
          </cell>
          <cell r="B386">
            <v>32.33</v>
          </cell>
          <cell r="C386">
            <v>31.29</v>
          </cell>
        </row>
        <row r="387">
          <cell r="A387">
            <v>384</v>
          </cell>
          <cell r="B387">
            <v>32.33</v>
          </cell>
          <cell r="C387">
            <v>31.29</v>
          </cell>
        </row>
        <row r="388">
          <cell r="A388">
            <v>385</v>
          </cell>
          <cell r="B388">
            <v>32.33</v>
          </cell>
          <cell r="C388">
            <v>31.29</v>
          </cell>
        </row>
        <row r="389">
          <cell r="A389">
            <v>386</v>
          </cell>
          <cell r="B389">
            <v>32.33</v>
          </cell>
          <cell r="C389">
            <v>31.29</v>
          </cell>
        </row>
        <row r="390">
          <cell r="A390">
            <v>387</v>
          </cell>
          <cell r="B390">
            <v>32.33</v>
          </cell>
          <cell r="C390">
            <v>31.29</v>
          </cell>
        </row>
        <row r="391">
          <cell r="A391">
            <v>388</v>
          </cell>
          <cell r="B391">
            <v>32.33</v>
          </cell>
          <cell r="C391">
            <v>31.29</v>
          </cell>
        </row>
        <row r="392">
          <cell r="A392">
            <v>389</v>
          </cell>
          <cell r="B392">
            <v>32.33</v>
          </cell>
          <cell r="C392">
            <v>31.29</v>
          </cell>
        </row>
        <row r="393">
          <cell r="A393">
            <v>390</v>
          </cell>
          <cell r="B393">
            <v>32.33</v>
          </cell>
          <cell r="C393">
            <v>31.29</v>
          </cell>
        </row>
        <row r="394">
          <cell r="A394">
            <v>391</v>
          </cell>
          <cell r="B394">
            <v>33.619999999999997</v>
          </cell>
          <cell r="C394">
            <v>32.58</v>
          </cell>
        </row>
        <row r="395">
          <cell r="A395">
            <v>392</v>
          </cell>
          <cell r="B395">
            <v>33.619999999999997</v>
          </cell>
          <cell r="C395">
            <v>32.58</v>
          </cell>
        </row>
        <row r="396">
          <cell r="A396">
            <v>393</v>
          </cell>
          <cell r="B396">
            <v>33.619999999999997</v>
          </cell>
          <cell r="C396">
            <v>32.58</v>
          </cell>
        </row>
        <row r="397">
          <cell r="A397">
            <v>394</v>
          </cell>
          <cell r="B397">
            <v>33.619999999999997</v>
          </cell>
          <cell r="C397">
            <v>32.58</v>
          </cell>
        </row>
        <row r="398">
          <cell r="A398">
            <v>395</v>
          </cell>
          <cell r="B398">
            <v>33.619999999999997</v>
          </cell>
          <cell r="C398">
            <v>32.58</v>
          </cell>
        </row>
        <row r="399">
          <cell r="A399">
            <v>396</v>
          </cell>
          <cell r="B399">
            <v>33.619999999999997</v>
          </cell>
          <cell r="C399">
            <v>32.58</v>
          </cell>
        </row>
        <row r="400">
          <cell r="A400">
            <v>397</v>
          </cell>
          <cell r="B400">
            <v>33.619999999999997</v>
          </cell>
          <cell r="C400">
            <v>32.58</v>
          </cell>
        </row>
        <row r="401">
          <cell r="A401">
            <v>398</v>
          </cell>
          <cell r="B401">
            <v>33.619999999999997</v>
          </cell>
          <cell r="C401">
            <v>32.58</v>
          </cell>
        </row>
        <row r="402">
          <cell r="A402">
            <v>399</v>
          </cell>
          <cell r="B402">
            <v>33.619999999999997</v>
          </cell>
          <cell r="C402">
            <v>32.58</v>
          </cell>
        </row>
        <row r="403">
          <cell r="A403">
            <v>400</v>
          </cell>
          <cell r="B403">
            <v>33.619999999999997</v>
          </cell>
          <cell r="C403">
            <v>32.58</v>
          </cell>
        </row>
        <row r="404">
          <cell r="A404">
            <v>401</v>
          </cell>
          <cell r="B404">
            <v>34.909999999999997</v>
          </cell>
          <cell r="C404">
            <v>33.869999999999997</v>
          </cell>
        </row>
        <row r="405">
          <cell r="A405">
            <v>402</v>
          </cell>
          <cell r="B405">
            <v>34.909999999999997</v>
          </cell>
          <cell r="C405">
            <v>33.869999999999997</v>
          </cell>
        </row>
        <row r="406">
          <cell r="A406">
            <v>403</v>
          </cell>
          <cell r="B406">
            <v>34.909999999999997</v>
          </cell>
          <cell r="C406">
            <v>33.869999999999997</v>
          </cell>
        </row>
        <row r="407">
          <cell r="A407">
            <v>404</v>
          </cell>
          <cell r="B407">
            <v>34.909999999999997</v>
          </cell>
          <cell r="C407">
            <v>33.869999999999997</v>
          </cell>
        </row>
        <row r="408">
          <cell r="A408">
            <v>405</v>
          </cell>
          <cell r="B408">
            <v>34.909999999999997</v>
          </cell>
          <cell r="C408">
            <v>33.869999999999997</v>
          </cell>
        </row>
        <row r="409">
          <cell r="A409">
            <v>406</v>
          </cell>
          <cell r="B409">
            <v>34.909999999999997</v>
          </cell>
          <cell r="C409">
            <v>33.869999999999997</v>
          </cell>
        </row>
        <row r="410">
          <cell r="A410">
            <v>407</v>
          </cell>
          <cell r="B410">
            <v>34.909999999999997</v>
          </cell>
          <cell r="C410">
            <v>33.869999999999997</v>
          </cell>
        </row>
        <row r="411">
          <cell r="A411">
            <v>408</v>
          </cell>
          <cell r="B411">
            <v>34.909999999999997</v>
          </cell>
          <cell r="C411">
            <v>33.869999999999997</v>
          </cell>
        </row>
        <row r="412">
          <cell r="A412">
            <v>409</v>
          </cell>
          <cell r="B412">
            <v>34.909999999999997</v>
          </cell>
          <cell r="C412">
            <v>33.869999999999997</v>
          </cell>
        </row>
        <row r="413">
          <cell r="A413">
            <v>410</v>
          </cell>
          <cell r="B413">
            <v>34.909999999999997</v>
          </cell>
          <cell r="C413">
            <v>33.869999999999997</v>
          </cell>
        </row>
        <row r="414">
          <cell r="A414">
            <v>411</v>
          </cell>
          <cell r="B414">
            <v>34.909999999999997</v>
          </cell>
          <cell r="C414">
            <v>33.869999999999997</v>
          </cell>
        </row>
        <row r="415">
          <cell r="A415">
            <v>412</v>
          </cell>
          <cell r="B415">
            <v>34.909999999999997</v>
          </cell>
          <cell r="C415">
            <v>33.869999999999997</v>
          </cell>
        </row>
        <row r="416">
          <cell r="A416">
            <v>413</v>
          </cell>
          <cell r="B416">
            <v>34.909999999999997</v>
          </cell>
          <cell r="C416">
            <v>33.869999999999997</v>
          </cell>
        </row>
        <row r="417">
          <cell r="A417">
            <v>414</v>
          </cell>
          <cell r="B417">
            <v>34.909999999999997</v>
          </cell>
          <cell r="C417">
            <v>33.869999999999997</v>
          </cell>
        </row>
        <row r="418">
          <cell r="A418">
            <v>415</v>
          </cell>
          <cell r="B418">
            <v>34.909999999999997</v>
          </cell>
          <cell r="C418">
            <v>33.869999999999997</v>
          </cell>
        </row>
        <row r="419">
          <cell r="A419">
            <v>416</v>
          </cell>
          <cell r="B419">
            <v>34.909999999999997</v>
          </cell>
          <cell r="C419">
            <v>33.869999999999997</v>
          </cell>
        </row>
        <row r="420">
          <cell r="A420">
            <v>417</v>
          </cell>
          <cell r="B420">
            <v>34.909999999999997</v>
          </cell>
          <cell r="C420">
            <v>33.869999999999997</v>
          </cell>
        </row>
        <row r="421">
          <cell r="A421">
            <v>418</v>
          </cell>
          <cell r="B421">
            <v>34.909999999999997</v>
          </cell>
          <cell r="C421">
            <v>33.869999999999997</v>
          </cell>
        </row>
        <row r="422">
          <cell r="A422">
            <v>419</v>
          </cell>
          <cell r="B422">
            <v>34.909999999999997</v>
          </cell>
          <cell r="C422">
            <v>33.869999999999997</v>
          </cell>
        </row>
        <row r="423">
          <cell r="A423">
            <v>420</v>
          </cell>
          <cell r="B423">
            <v>34.909999999999997</v>
          </cell>
          <cell r="C423">
            <v>33.869999999999997</v>
          </cell>
        </row>
        <row r="424">
          <cell r="A424">
            <v>421</v>
          </cell>
          <cell r="B424">
            <v>36.200000000000003</v>
          </cell>
          <cell r="C424">
            <v>35.159999999999997</v>
          </cell>
        </row>
        <row r="425">
          <cell r="A425">
            <v>422</v>
          </cell>
          <cell r="B425">
            <v>36.200000000000003</v>
          </cell>
          <cell r="C425">
            <v>35.159999999999997</v>
          </cell>
        </row>
        <row r="426">
          <cell r="A426">
            <v>423</v>
          </cell>
          <cell r="B426">
            <v>36.200000000000003</v>
          </cell>
          <cell r="C426">
            <v>35.159999999999997</v>
          </cell>
        </row>
        <row r="427">
          <cell r="A427">
            <v>424</v>
          </cell>
          <cell r="B427">
            <v>36.200000000000003</v>
          </cell>
          <cell r="C427">
            <v>35.159999999999997</v>
          </cell>
        </row>
        <row r="428">
          <cell r="A428">
            <v>425</v>
          </cell>
          <cell r="B428">
            <v>36.200000000000003</v>
          </cell>
          <cell r="C428">
            <v>35.159999999999997</v>
          </cell>
        </row>
        <row r="429">
          <cell r="A429">
            <v>426</v>
          </cell>
          <cell r="B429">
            <v>36.200000000000003</v>
          </cell>
          <cell r="C429">
            <v>35.159999999999997</v>
          </cell>
        </row>
        <row r="430">
          <cell r="A430">
            <v>427</v>
          </cell>
          <cell r="B430">
            <v>36.200000000000003</v>
          </cell>
          <cell r="C430">
            <v>35.159999999999997</v>
          </cell>
        </row>
        <row r="431">
          <cell r="A431">
            <v>428</v>
          </cell>
          <cell r="B431">
            <v>36.200000000000003</v>
          </cell>
          <cell r="C431">
            <v>35.159999999999997</v>
          </cell>
        </row>
        <row r="432">
          <cell r="A432">
            <v>429</v>
          </cell>
          <cell r="B432">
            <v>36.200000000000003</v>
          </cell>
          <cell r="C432">
            <v>35.159999999999997</v>
          </cell>
        </row>
        <row r="433">
          <cell r="A433">
            <v>430</v>
          </cell>
          <cell r="B433">
            <v>36.200000000000003</v>
          </cell>
          <cell r="C433">
            <v>35.159999999999997</v>
          </cell>
        </row>
        <row r="434">
          <cell r="A434">
            <v>431</v>
          </cell>
          <cell r="B434">
            <v>36.200000000000003</v>
          </cell>
          <cell r="C434">
            <v>35.159999999999997</v>
          </cell>
        </row>
        <row r="435">
          <cell r="A435">
            <v>432</v>
          </cell>
          <cell r="B435">
            <v>36.200000000000003</v>
          </cell>
          <cell r="C435">
            <v>35.159999999999997</v>
          </cell>
        </row>
        <row r="436">
          <cell r="A436">
            <v>433</v>
          </cell>
          <cell r="B436">
            <v>36.200000000000003</v>
          </cell>
          <cell r="C436">
            <v>35.159999999999997</v>
          </cell>
        </row>
        <row r="437">
          <cell r="A437">
            <v>434</v>
          </cell>
          <cell r="B437">
            <v>36.200000000000003</v>
          </cell>
          <cell r="C437">
            <v>35.159999999999997</v>
          </cell>
        </row>
        <row r="438">
          <cell r="A438">
            <v>435</v>
          </cell>
          <cell r="B438">
            <v>36.200000000000003</v>
          </cell>
          <cell r="C438">
            <v>35.159999999999997</v>
          </cell>
        </row>
        <row r="439">
          <cell r="A439">
            <v>436</v>
          </cell>
          <cell r="B439">
            <v>36.200000000000003</v>
          </cell>
          <cell r="C439">
            <v>35.159999999999997</v>
          </cell>
        </row>
        <row r="440">
          <cell r="A440">
            <v>437</v>
          </cell>
          <cell r="B440">
            <v>36.200000000000003</v>
          </cell>
          <cell r="C440">
            <v>35.159999999999997</v>
          </cell>
        </row>
        <row r="441">
          <cell r="A441">
            <v>438</v>
          </cell>
          <cell r="B441">
            <v>36.200000000000003</v>
          </cell>
          <cell r="C441">
            <v>35.159999999999997</v>
          </cell>
        </row>
        <row r="442">
          <cell r="A442">
            <v>439</v>
          </cell>
          <cell r="B442">
            <v>36.200000000000003</v>
          </cell>
          <cell r="C442">
            <v>35.159999999999997</v>
          </cell>
        </row>
        <row r="443">
          <cell r="A443">
            <v>440</v>
          </cell>
          <cell r="B443">
            <v>36.200000000000003</v>
          </cell>
          <cell r="C443">
            <v>35.159999999999997</v>
          </cell>
        </row>
        <row r="444">
          <cell r="A444">
            <v>441</v>
          </cell>
          <cell r="B444">
            <v>37.49</v>
          </cell>
          <cell r="C444">
            <v>36.450000000000003</v>
          </cell>
        </row>
        <row r="445">
          <cell r="A445">
            <v>442</v>
          </cell>
          <cell r="B445">
            <v>37.49</v>
          </cell>
          <cell r="C445">
            <v>36.450000000000003</v>
          </cell>
        </row>
        <row r="446">
          <cell r="A446">
            <v>443</v>
          </cell>
          <cell r="B446">
            <v>37.49</v>
          </cell>
          <cell r="C446">
            <v>36.450000000000003</v>
          </cell>
        </row>
        <row r="447">
          <cell r="A447">
            <v>444</v>
          </cell>
          <cell r="B447">
            <v>37.49</v>
          </cell>
          <cell r="C447">
            <v>36.450000000000003</v>
          </cell>
        </row>
        <row r="448">
          <cell r="A448">
            <v>445</v>
          </cell>
          <cell r="B448">
            <v>37.49</v>
          </cell>
          <cell r="C448">
            <v>36.450000000000003</v>
          </cell>
        </row>
        <row r="449">
          <cell r="A449">
            <v>446</v>
          </cell>
          <cell r="B449">
            <v>37.49</v>
          </cell>
          <cell r="C449">
            <v>36.450000000000003</v>
          </cell>
        </row>
        <row r="450">
          <cell r="A450">
            <v>447</v>
          </cell>
          <cell r="B450">
            <v>37.49</v>
          </cell>
          <cell r="C450">
            <v>36.450000000000003</v>
          </cell>
        </row>
        <row r="451">
          <cell r="A451">
            <v>448</v>
          </cell>
          <cell r="B451">
            <v>37.49</v>
          </cell>
          <cell r="C451">
            <v>36.450000000000003</v>
          </cell>
        </row>
        <row r="452">
          <cell r="A452">
            <v>449</v>
          </cell>
          <cell r="B452">
            <v>37.49</v>
          </cell>
          <cell r="C452">
            <v>36.450000000000003</v>
          </cell>
        </row>
        <row r="453">
          <cell r="A453">
            <v>450</v>
          </cell>
          <cell r="B453">
            <v>37.49</v>
          </cell>
          <cell r="C453">
            <v>36.450000000000003</v>
          </cell>
        </row>
        <row r="454">
          <cell r="A454">
            <v>451</v>
          </cell>
          <cell r="B454">
            <v>37.49</v>
          </cell>
          <cell r="C454">
            <v>36.450000000000003</v>
          </cell>
        </row>
        <row r="455">
          <cell r="A455">
            <v>452</v>
          </cell>
          <cell r="B455">
            <v>37.49</v>
          </cell>
          <cell r="C455">
            <v>36.450000000000003</v>
          </cell>
        </row>
        <row r="456">
          <cell r="A456">
            <v>453</v>
          </cell>
          <cell r="B456">
            <v>37.49</v>
          </cell>
          <cell r="C456">
            <v>36.450000000000003</v>
          </cell>
        </row>
        <row r="457">
          <cell r="A457">
            <v>454</v>
          </cell>
          <cell r="B457">
            <v>37.49</v>
          </cell>
          <cell r="C457">
            <v>36.450000000000003</v>
          </cell>
        </row>
        <row r="458">
          <cell r="A458">
            <v>455</v>
          </cell>
          <cell r="B458">
            <v>37.49</v>
          </cell>
          <cell r="C458">
            <v>36.450000000000003</v>
          </cell>
        </row>
        <row r="459">
          <cell r="A459">
            <v>456</v>
          </cell>
          <cell r="B459">
            <v>37.49</v>
          </cell>
          <cell r="C459">
            <v>36.450000000000003</v>
          </cell>
        </row>
        <row r="460">
          <cell r="A460">
            <v>457</v>
          </cell>
          <cell r="B460">
            <v>37.49</v>
          </cell>
          <cell r="C460">
            <v>36.450000000000003</v>
          </cell>
        </row>
        <row r="461">
          <cell r="A461">
            <v>458</v>
          </cell>
          <cell r="B461">
            <v>37.49</v>
          </cell>
          <cell r="C461">
            <v>36.450000000000003</v>
          </cell>
        </row>
        <row r="462">
          <cell r="A462">
            <v>459</v>
          </cell>
          <cell r="B462">
            <v>37.49</v>
          </cell>
          <cell r="C462">
            <v>36.450000000000003</v>
          </cell>
        </row>
        <row r="463">
          <cell r="A463">
            <v>460</v>
          </cell>
          <cell r="B463">
            <v>37.49</v>
          </cell>
          <cell r="C463">
            <v>36.450000000000003</v>
          </cell>
        </row>
        <row r="464">
          <cell r="A464">
            <v>466</v>
          </cell>
          <cell r="B464">
            <v>37.49</v>
          </cell>
          <cell r="C464">
            <v>36.450000000000003</v>
          </cell>
        </row>
        <row r="465">
          <cell r="A465">
            <v>481</v>
          </cell>
          <cell r="B465">
            <v>38.78</v>
          </cell>
          <cell r="C465">
            <v>37.74</v>
          </cell>
        </row>
        <row r="466">
          <cell r="A466">
            <v>482</v>
          </cell>
          <cell r="B466">
            <v>38.78</v>
          </cell>
          <cell r="C466">
            <v>37.74</v>
          </cell>
        </row>
        <row r="467">
          <cell r="A467">
            <v>483</v>
          </cell>
          <cell r="B467">
            <v>38.78</v>
          </cell>
          <cell r="C467">
            <v>37.74</v>
          </cell>
        </row>
        <row r="468">
          <cell r="A468">
            <v>484</v>
          </cell>
          <cell r="B468">
            <v>38.78</v>
          </cell>
          <cell r="C468">
            <v>37.74</v>
          </cell>
        </row>
        <row r="469">
          <cell r="A469">
            <v>485</v>
          </cell>
          <cell r="B469">
            <v>38.78</v>
          </cell>
          <cell r="C469">
            <v>37.74</v>
          </cell>
        </row>
        <row r="470">
          <cell r="A470">
            <v>486</v>
          </cell>
          <cell r="B470">
            <v>38.78</v>
          </cell>
          <cell r="C470">
            <v>37.74</v>
          </cell>
        </row>
        <row r="471">
          <cell r="A471">
            <v>487</v>
          </cell>
          <cell r="B471">
            <v>38.78</v>
          </cell>
          <cell r="C471">
            <v>37.74</v>
          </cell>
        </row>
        <row r="472">
          <cell r="A472">
            <v>488</v>
          </cell>
          <cell r="B472">
            <v>38.78</v>
          </cell>
          <cell r="C472">
            <v>37.74</v>
          </cell>
        </row>
        <row r="473">
          <cell r="A473">
            <v>489</v>
          </cell>
          <cell r="B473">
            <v>38.78</v>
          </cell>
          <cell r="C473">
            <v>37.74</v>
          </cell>
        </row>
        <row r="474">
          <cell r="A474">
            <v>490</v>
          </cell>
          <cell r="B474">
            <v>38.78</v>
          </cell>
          <cell r="C474">
            <v>37.74</v>
          </cell>
        </row>
        <row r="475">
          <cell r="A475">
            <v>491</v>
          </cell>
          <cell r="B475">
            <v>38.78</v>
          </cell>
          <cell r="C475">
            <v>37.74</v>
          </cell>
        </row>
        <row r="476">
          <cell r="A476">
            <v>492</v>
          </cell>
          <cell r="B476">
            <v>38.78</v>
          </cell>
          <cell r="C476">
            <v>37.74</v>
          </cell>
        </row>
        <row r="477">
          <cell r="A477">
            <v>493</v>
          </cell>
          <cell r="B477">
            <v>38.78</v>
          </cell>
          <cell r="C477">
            <v>37.74</v>
          </cell>
        </row>
        <row r="478">
          <cell r="A478">
            <v>494</v>
          </cell>
          <cell r="B478">
            <v>38.78</v>
          </cell>
          <cell r="C478">
            <v>37.74</v>
          </cell>
        </row>
        <row r="479">
          <cell r="A479">
            <v>495</v>
          </cell>
          <cell r="B479">
            <v>38.78</v>
          </cell>
          <cell r="C479">
            <v>37.74</v>
          </cell>
        </row>
        <row r="480">
          <cell r="A480">
            <v>496</v>
          </cell>
          <cell r="B480">
            <v>38.78</v>
          </cell>
          <cell r="C480">
            <v>37.74</v>
          </cell>
        </row>
        <row r="481">
          <cell r="A481">
            <v>497</v>
          </cell>
          <cell r="B481">
            <v>38.78</v>
          </cell>
          <cell r="C481">
            <v>37.74</v>
          </cell>
        </row>
        <row r="482">
          <cell r="A482">
            <v>498</v>
          </cell>
          <cell r="B482">
            <v>38.78</v>
          </cell>
          <cell r="C482">
            <v>37.74</v>
          </cell>
        </row>
        <row r="483">
          <cell r="A483">
            <v>499</v>
          </cell>
          <cell r="B483">
            <v>38.78</v>
          </cell>
          <cell r="C483">
            <v>37.74</v>
          </cell>
        </row>
        <row r="484">
          <cell r="A484">
            <v>500</v>
          </cell>
          <cell r="B484">
            <v>38.78</v>
          </cell>
          <cell r="C484">
            <v>37.74</v>
          </cell>
        </row>
      </sheetData>
      <sheetData sheetId="18"/>
      <sheetData sheetId="19"/>
      <sheetData sheetId="20">
        <row r="4">
          <cell r="E4">
            <v>5100</v>
          </cell>
        </row>
        <row r="26">
          <cell r="E26">
            <v>5000</v>
          </cell>
        </row>
        <row r="34">
          <cell r="E34">
            <v>5000</v>
          </cell>
        </row>
      </sheetData>
      <sheetData sheetId="21"/>
      <sheetData sheetId="22">
        <row r="1">
          <cell r="K1" t="str">
            <v>Local Woodchips</v>
          </cell>
          <cell r="M1" t="str">
            <v>Green Waste</v>
          </cell>
          <cell r="O1" t="str">
            <v>Round Wood</v>
          </cell>
        </row>
        <row r="2">
          <cell r="J2" t="str">
            <v>BOIS ENERGIE 48</v>
          </cell>
          <cell r="K2">
            <v>56500</v>
          </cell>
          <cell r="L2">
            <v>24</v>
          </cell>
          <cell r="M2">
            <v>0</v>
          </cell>
          <cell r="N2">
            <v>0</v>
          </cell>
          <cell r="O2">
            <v>62000</v>
          </cell>
          <cell r="P2">
            <v>29</v>
          </cell>
        </row>
        <row r="3">
          <cell r="A3" t="str">
            <v>tranche kilométrique</v>
          </cell>
          <cell r="C3" t="str">
            <v>BOIS ENERGIE 48</v>
          </cell>
          <cell r="D3" t="str">
            <v>Donnadieu</v>
          </cell>
          <cell r="E3" t="str">
            <v>BOIS NEGOCE ENERGIE</v>
          </cell>
          <cell r="F3" t="str">
            <v>VALEOR</v>
          </cell>
          <cell r="J3" t="str">
            <v>DONNADIEU</v>
          </cell>
        </row>
        <row r="4">
          <cell r="A4">
            <v>0</v>
          </cell>
          <cell r="B4">
            <v>40</v>
          </cell>
          <cell r="C4">
            <v>11.23</v>
          </cell>
          <cell r="D4">
            <v>11.07</v>
          </cell>
          <cell r="E4">
            <v>11.27</v>
          </cell>
          <cell r="F4">
            <v>11.27</v>
          </cell>
          <cell r="J4" t="str">
            <v>BOIS NEGOCE ENERGIE</v>
          </cell>
          <cell r="K4">
            <v>58000</v>
          </cell>
          <cell r="L4">
            <v>24</v>
          </cell>
          <cell r="M4">
            <v>58000</v>
          </cell>
          <cell r="N4">
            <v>20</v>
          </cell>
          <cell r="O4">
            <v>62000</v>
          </cell>
          <cell r="P4">
            <v>29</v>
          </cell>
        </row>
        <row r="5">
          <cell r="A5">
            <v>41</v>
          </cell>
          <cell r="B5">
            <v>70</v>
          </cell>
          <cell r="C5">
            <v>12.57</v>
          </cell>
          <cell r="D5">
            <v>12.39</v>
          </cell>
          <cell r="E5">
            <v>12.61</v>
          </cell>
          <cell r="F5">
            <v>12.61</v>
          </cell>
          <cell r="J5" t="str">
            <v>VALEOR</v>
          </cell>
          <cell r="K5">
            <v>56500</v>
          </cell>
          <cell r="L5">
            <v>20</v>
          </cell>
          <cell r="M5">
            <v>54000</v>
          </cell>
          <cell r="N5">
            <v>23</v>
          </cell>
        </row>
        <row r="6">
          <cell r="A6">
            <v>71</v>
          </cell>
          <cell r="B6">
            <v>90</v>
          </cell>
          <cell r="C6">
            <v>13.9</v>
          </cell>
          <cell r="D6">
            <v>13.7</v>
          </cell>
          <cell r="E6">
            <v>13.94</v>
          </cell>
          <cell r="F6">
            <v>13.94</v>
          </cell>
        </row>
        <row r="7">
          <cell r="A7">
            <v>91</v>
          </cell>
          <cell r="B7">
            <v>110</v>
          </cell>
          <cell r="C7">
            <v>15.24</v>
          </cell>
          <cell r="D7">
            <v>15.02</v>
          </cell>
          <cell r="E7">
            <v>15.29</v>
          </cell>
          <cell r="F7">
            <v>15.29</v>
          </cell>
        </row>
        <row r="8">
          <cell r="A8">
            <v>111</v>
          </cell>
          <cell r="B8">
            <v>130</v>
          </cell>
          <cell r="C8">
            <v>16.579999999999998</v>
          </cell>
          <cell r="D8">
            <v>16.34</v>
          </cell>
          <cell r="E8">
            <v>16.63</v>
          </cell>
          <cell r="F8">
            <v>16.63</v>
          </cell>
        </row>
        <row r="9">
          <cell r="A9">
            <v>131</v>
          </cell>
          <cell r="B9">
            <v>150</v>
          </cell>
          <cell r="C9">
            <v>17.920000000000002</v>
          </cell>
          <cell r="D9">
            <v>17.66</v>
          </cell>
          <cell r="E9">
            <v>17.97</v>
          </cell>
          <cell r="F9">
            <v>17.97</v>
          </cell>
        </row>
        <row r="10">
          <cell r="A10">
            <v>151</v>
          </cell>
          <cell r="B10">
            <v>170</v>
          </cell>
          <cell r="C10">
            <v>19.260000000000002</v>
          </cell>
          <cell r="D10">
            <v>19.48</v>
          </cell>
          <cell r="E10">
            <v>19.32</v>
          </cell>
          <cell r="F10">
            <v>19.32</v>
          </cell>
        </row>
        <row r="11">
          <cell r="A11">
            <v>171</v>
          </cell>
          <cell r="B11">
            <v>190</v>
          </cell>
          <cell r="C11">
            <v>20.6</v>
          </cell>
          <cell r="D11">
            <v>20.3</v>
          </cell>
          <cell r="E11">
            <v>20.66</v>
          </cell>
          <cell r="F11">
            <v>20.66</v>
          </cell>
        </row>
        <row r="12">
          <cell r="A12">
            <v>191</v>
          </cell>
          <cell r="B12">
            <v>210</v>
          </cell>
          <cell r="C12">
            <v>21.94</v>
          </cell>
          <cell r="D12">
            <v>21.62</v>
          </cell>
          <cell r="E12">
            <v>22</v>
          </cell>
          <cell r="F12">
            <v>22</v>
          </cell>
        </row>
        <row r="13">
          <cell r="A13">
            <v>211</v>
          </cell>
          <cell r="B13">
            <v>230</v>
          </cell>
          <cell r="C13">
            <v>23.27</v>
          </cell>
          <cell r="D13">
            <v>22.93</v>
          </cell>
          <cell r="E13">
            <v>23.34</v>
          </cell>
          <cell r="F13">
            <v>23.34</v>
          </cell>
        </row>
        <row r="14">
          <cell r="A14">
            <v>231</v>
          </cell>
          <cell r="B14">
            <v>250</v>
          </cell>
          <cell r="C14">
            <v>24.61</v>
          </cell>
          <cell r="D14">
            <v>24.25</v>
          </cell>
          <cell r="E14">
            <v>24.68</v>
          </cell>
          <cell r="F14">
            <v>24.68</v>
          </cell>
        </row>
        <row r="15">
          <cell r="A15">
            <v>251</v>
          </cell>
          <cell r="B15">
            <v>270</v>
          </cell>
          <cell r="C15">
            <v>25.95</v>
          </cell>
          <cell r="D15">
            <v>25.57</v>
          </cell>
          <cell r="E15">
            <v>26.02</v>
          </cell>
          <cell r="F15">
            <v>26.02</v>
          </cell>
        </row>
        <row r="16">
          <cell r="A16">
            <v>271</v>
          </cell>
          <cell r="B16">
            <v>290</v>
          </cell>
          <cell r="C16">
            <v>27.29</v>
          </cell>
          <cell r="D16">
            <v>26.89</v>
          </cell>
          <cell r="E16">
            <v>27.37</v>
          </cell>
          <cell r="F16">
            <v>27.37</v>
          </cell>
        </row>
        <row r="17">
          <cell r="A17">
            <v>291</v>
          </cell>
          <cell r="B17">
            <v>310</v>
          </cell>
          <cell r="C17">
            <v>28.63</v>
          </cell>
          <cell r="D17">
            <v>28.21</v>
          </cell>
          <cell r="E17">
            <v>28.71</v>
          </cell>
          <cell r="F17">
            <v>28.71</v>
          </cell>
        </row>
        <row r="18">
          <cell r="A18">
            <v>311</v>
          </cell>
          <cell r="B18">
            <v>330</v>
          </cell>
          <cell r="C18">
            <v>29.97</v>
          </cell>
          <cell r="D18">
            <v>29.53</v>
          </cell>
          <cell r="E18">
            <v>30.05</v>
          </cell>
          <cell r="F18">
            <v>30.05</v>
          </cell>
        </row>
        <row r="19">
          <cell r="A19">
            <v>331</v>
          </cell>
          <cell r="B19">
            <v>350</v>
          </cell>
          <cell r="C19">
            <v>31.3</v>
          </cell>
          <cell r="D19">
            <v>30.84</v>
          </cell>
          <cell r="E19">
            <v>31.39</v>
          </cell>
          <cell r="F19">
            <v>31.39</v>
          </cell>
        </row>
        <row r="20">
          <cell r="A20">
            <v>351</v>
          </cell>
          <cell r="B20">
            <v>370</v>
          </cell>
          <cell r="C20">
            <v>32.64</v>
          </cell>
          <cell r="D20">
            <v>32.159999999999997</v>
          </cell>
          <cell r="E20">
            <v>32.729999999999997</v>
          </cell>
          <cell r="F20">
            <v>32.729999999999997</v>
          </cell>
        </row>
        <row r="21">
          <cell r="A21">
            <v>371</v>
          </cell>
          <cell r="B21">
            <v>390</v>
          </cell>
          <cell r="C21">
            <v>33.979999999999997</v>
          </cell>
          <cell r="D21">
            <v>33.479999999999997</v>
          </cell>
          <cell r="E21">
            <v>34.07</v>
          </cell>
          <cell r="F21">
            <v>34.07</v>
          </cell>
        </row>
        <row r="22">
          <cell r="A22">
            <v>391</v>
          </cell>
          <cell r="B22">
            <v>400</v>
          </cell>
          <cell r="C22">
            <v>35.32</v>
          </cell>
          <cell r="D22">
            <v>34.799999999999997</v>
          </cell>
          <cell r="E22">
            <v>35.42</v>
          </cell>
          <cell r="F22">
            <v>35.42</v>
          </cell>
        </row>
        <row r="23">
          <cell r="A23">
            <v>401</v>
          </cell>
          <cell r="B23">
            <v>420</v>
          </cell>
          <cell r="C23">
            <v>36.659999999999997</v>
          </cell>
          <cell r="D23">
            <v>36.119999999999997</v>
          </cell>
          <cell r="E23">
            <v>36.76</v>
          </cell>
          <cell r="F23">
            <v>36.76</v>
          </cell>
        </row>
        <row r="24">
          <cell r="A24">
            <v>421</v>
          </cell>
          <cell r="B24">
            <v>440</v>
          </cell>
          <cell r="C24">
            <v>38</v>
          </cell>
          <cell r="D24">
            <v>37.44</v>
          </cell>
          <cell r="E24">
            <v>38.1</v>
          </cell>
          <cell r="F24">
            <v>38.1</v>
          </cell>
        </row>
        <row r="25">
          <cell r="A25">
            <v>441</v>
          </cell>
          <cell r="B25">
            <v>460</v>
          </cell>
          <cell r="C25">
            <v>39.340000000000003</v>
          </cell>
          <cell r="D25">
            <v>38.76</v>
          </cell>
          <cell r="E25">
            <v>39.450000000000003</v>
          </cell>
          <cell r="F25">
            <v>39.450000000000003</v>
          </cell>
        </row>
        <row r="26">
          <cell r="A26">
            <v>461</v>
          </cell>
          <cell r="B26">
            <v>480</v>
          </cell>
          <cell r="C26">
            <v>40.67</v>
          </cell>
          <cell r="D26">
            <v>40.07</v>
          </cell>
          <cell r="E26">
            <v>40.78</v>
          </cell>
          <cell r="F26">
            <v>40.78</v>
          </cell>
        </row>
        <row r="27">
          <cell r="A27">
            <v>481</v>
          </cell>
          <cell r="B27">
            <v>500</v>
          </cell>
          <cell r="C27">
            <v>42.01</v>
          </cell>
          <cell r="D27">
            <v>41.39</v>
          </cell>
          <cell r="E27">
            <v>42.12</v>
          </cell>
          <cell r="F27">
            <v>42.12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Y1377"/>
  <sheetViews>
    <sheetView tabSelected="1" topLeftCell="Y1" workbookViewId="0">
      <selection activeCell="AC126" sqref="AC126"/>
    </sheetView>
  </sheetViews>
  <sheetFormatPr baseColWidth="10" defaultRowHeight="15" outlineLevelCol="1" x14ac:dyDescent="0.25"/>
  <cols>
    <col min="1" max="1" width="22" style="28" customWidth="1"/>
    <col min="2" max="2" width="15.85546875" style="107" bestFit="1" customWidth="1"/>
    <col min="3" max="3" width="22.42578125" style="76" customWidth="1"/>
    <col min="4" max="4" width="25.28515625" style="76" customWidth="1"/>
    <col min="5" max="5" width="11.5703125" style="108" customWidth="1"/>
    <col min="6" max="7" width="11.5703125" style="76" customWidth="1"/>
    <col min="8" max="9" width="11.5703125" style="109" customWidth="1"/>
    <col min="10" max="10" width="11.5703125" style="110" customWidth="1"/>
    <col min="11" max="12" width="11.85546875" style="111" customWidth="1"/>
    <col min="13" max="13" width="11.85546875" style="112" customWidth="1"/>
    <col min="14" max="14" width="12.85546875" style="113" customWidth="1"/>
    <col min="15" max="15" width="12" style="113" customWidth="1"/>
    <col min="16" max="16" width="19.140625" style="76" customWidth="1"/>
    <col min="17" max="17" width="56.42578125" style="76" customWidth="1"/>
    <col min="18" max="19" width="13.5703125" style="76" customWidth="1"/>
    <col min="20" max="20" width="43.140625" style="76" customWidth="1"/>
    <col min="21" max="21" width="12" style="76" hidden="1" customWidth="1" outlineLevel="1"/>
    <col min="22" max="22" width="26.42578125" style="76" hidden="1" customWidth="1" outlineLevel="1"/>
    <col min="23" max="23" width="8.28515625" style="76" hidden="1" customWidth="1" outlineLevel="1"/>
    <col min="24" max="24" width="16.42578125" style="76" hidden="1" customWidth="1" collapsed="1"/>
    <col min="25" max="25" width="15.7109375" style="114" customWidth="1"/>
    <col min="26" max="26" width="9.85546875" style="114" customWidth="1"/>
    <col min="27" max="27" width="11.85546875" style="114" customWidth="1"/>
    <col min="28" max="28" width="14.140625" style="114" customWidth="1"/>
    <col min="29" max="29" width="10.7109375" style="114" customWidth="1"/>
    <col min="30" max="30" width="10.85546875" style="114" customWidth="1"/>
    <col min="31" max="31" width="21.140625" style="76" customWidth="1"/>
    <col min="32" max="32" width="10.7109375" style="76" customWidth="1"/>
    <col min="33" max="33" width="12.42578125" style="76" customWidth="1"/>
    <col min="34" max="34" width="16.28515625" style="10" customWidth="1"/>
    <col min="35" max="35" width="16.28515625" style="116" customWidth="1"/>
    <col min="36" max="37" width="11.42578125" style="10" customWidth="1"/>
    <col min="38" max="38" width="11.42578125" style="110" customWidth="1"/>
    <col min="39" max="42" width="11.42578125" style="10" customWidth="1"/>
    <col min="43" max="43" width="11.42578125" style="10"/>
    <col min="44" max="47" width="25.5703125" style="10" bestFit="1" customWidth="1"/>
    <col min="48" max="48" width="11.42578125" style="10"/>
    <col min="49" max="49" width="20.42578125" style="10" customWidth="1"/>
    <col min="50" max="50" width="21.140625" style="10" customWidth="1"/>
    <col min="51" max="51" width="22.7109375" style="10" customWidth="1"/>
    <col min="52" max="16384" width="11.42578125" style="10"/>
  </cols>
  <sheetData>
    <row r="1" spans="1:51" ht="45" x14ac:dyDescent="0.25">
      <c r="A1" s="143" t="s">
        <v>0</v>
      </c>
      <c r="B1" s="143"/>
      <c r="C1" s="143"/>
      <c r="D1" s="143"/>
      <c r="E1" s="143"/>
      <c r="F1" s="143"/>
      <c r="G1" s="143"/>
      <c r="H1" s="143"/>
      <c r="I1" s="143"/>
      <c r="J1" s="1"/>
      <c r="K1" s="2">
        <f>+SUBTOTAL(109,K3:K7946)</f>
        <v>64.400000000000006</v>
      </c>
      <c r="L1" s="2">
        <f>+SUBTOTAL(109,L3:L7946)</f>
        <v>2</v>
      </c>
      <c r="M1" s="3"/>
      <c r="N1" s="4"/>
      <c r="O1" s="4"/>
      <c r="P1" s="5"/>
      <c r="Q1" s="5"/>
      <c r="R1" s="5"/>
      <c r="S1" s="5"/>
      <c r="T1" s="5"/>
      <c r="U1" s="5"/>
      <c r="V1" s="5"/>
      <c r="W1" s="5"/>
      <c r="X1" s="2">
        <f>+SUBTOTAL(109,X3:X7946)</f>
        <v>0</v>
      </c>
      <c r="Y1" s="6"/>
      <c r="Z1" s="6"/>
      <c r="AA1" s="6"/>
      <c r="AB1" s="6"/>
      <c r="AC1" s="6"/>
      <c r="AD1" s="6"/>
      <c r="AE1" s="5"/>
      <c r="AF1" s="5"/>
      <c r="AG1" s="5"/>
      <c r="AH1" s="7"/>
      <c r="AI1" s="8"/>
      <c r="AJ1" s="7"/>
      <c r="AK1" s="2">
        <f>+SUBTOTAL(109,AK3:AK7946)</f>
        <v>64.400000000000006</v>
      </c>
      <c r="AL1" s="1"/>
      <c r="AM1" s="9">
        <f>+SUBTOTAL(109,AM3:AM7946)</f>
        <v>3</v>
      </c>
      <c r="AN1" s="9">
        <f>+SUBTOTAL(109,AN3:AN7946)</f>
        <v>1</v>
      </c>
      <c r="AO1" s="9">
        <f>+SUBTOTAL(109,AO3:AO7946)</f>
        <v>1</v>
      </c>
      <c r="AP1" s="9">
        <f>+SUBTOTAL(109,AP3:AP7946)</f>
        <v>1406.5249999999999</v>
      </c>
      <c r="AQ1" s="9">
        <f>+SUBTOTAL(109,AQ3:AQ7946)</f>
        <v>761</v>
      </c>
      <c r="AR1" s="9">
        <f>+SUBTOTAL(109,AR3:AR7946)</f>
        <v>16756.150000000001</v>
      </c>
      <c r="AS1" s="9">
        <f>+SUBTOTAL(109,AS3:AS7946)</f>
        <v>72.490000000000009</v>
      </c>
      <c r="AT1" s="9">
        <f>+SUBTOTAL(109,AT3:AT7946)</f>
        <v>1907.674</v>
      </c>
      <c r="AU1" s="9" t="e">
        <f>+SUBTOTAL(109,AU3:AU7946)</f>
        <v>#N/A</v>
      </c>
      <c r="AW1" s="11" t="s">
        <v>1</v>
      </c>
      <c r="AX1" s="12" t="s">
        <v>2</v>
      </c>
      <c r="AY1" s="13" t="s">
        <v>3</v>
      </c>
    </row>
    <row r="2" spans="1:51" s="24" customFormat="1" ht="45" x14ac:dyDescent="0.25">
      <c r="A2" s="14" t="s">
        <v>4</v>
      </c>
      <c r="B2" s="14" t="s">
        <v>5</v>
      </c>
      <c r="C2" s="14" t="s">
        <v>6</v>
      </c>
      <c r="D2" s="14" t="s">
        <v>7</v>
      </c>
      <c r="E2" s="15" t="s">
        <v>8</v>
      </c>
      <c r="F2" s="14" t="s">
        <v>9</v>
      </c>
      <c r="G2" s="14" t="s">
        <v>10</v>
      </c>
      <c r="H2" s="16" t="s">
        <v>11</v>
      </c>
      <c r="I2" s="16" t="s">
        <v>12</v>
      </c>
      <c r="J2" s="17" t="s">
        <v>13</v>
      </c>
      <c r="K2" s="18" t="s">
        <v>14</v>
      </c>
      <c r="L2" s="18" t="s">
        <v>15</v>
      </c>
      <c r="M2" s="19" t="s">
        <v>16</v>
      </c>
      <c r="N2" s="20" t="s">
        <v>17</v>
      </c>
      <c r="O2" s="20" t="s">
        <v>18</v>
      </c>
      <c r="P2" s="14" t="s">
        <v>19</v>
      </c>
      <c r="Q2" s="14" t="s">
        <v>20</v>
      </c>
      <c r="R2" s="14" t="s">
        <v>21</v>
      </c>
      <c r="S2" s="14" t="s">
        <v>22</v>
      </c>
      <c r="T2" s="14" t="s">
        <v>23</v>
      </c>
      <c r="U2" s="14" t="s">
        <v>24</v>
      </c>
      <c r="V2" s="14" t="s">
        <v>25</v>
      </c>
      <c r="W2" s="14" t="s">
        <v>26</v>
      </c>
      <c r="X2" s="21" t="s">
        <v>27</v>
      </c>
      <c r="Y2" s="22" t="s">
        <v>28</v>
      </c>
      <c r="Z2" s="22" t="s">
        <v>29</v>
      </c>
      <c r="AA2" s="22" t="s">
        <v>30</v>
      </c>
      <c r="AB2" s="22" t="s">
        <v>31</v>
      </c>
      <c r="AC2" s="141" t="s">
        <v>32</v>
      </c>
      <c r="AD2" s="22" t="s">
        <v>33</v>
      </c>
      <c r="AE2" s="14" t="s">
        <v>34</v>
      </c>
      <c r="AF2" s="17" t="s">
        <v>35</v>
      </c>
      <c r="AG2" s="17" t="s">
        <v>36</v>
      </c>
      <c r="AH2" s="21" t="s">
        <v>37</v>
      </c>
      <c r="AI2" s="23" t="s">
        <v>8</v>
      </c>
      <c r="AJ2" s="21" t="s">
        <v>38</v>
      </c>
      <c r="AK2" s="21" t="s">
        <v>39</v>
      </c>
      <c r="AL2" s="21" t="s">
        <v>40</v>
      </c>
      <c r="AM2" s="21" t="s">
        <v>41</v>
      </c>
      <c r="AN2" s="21" t="s">
        <v>42</v>
      </c>
      <c r="AO2" s="21" t="s">
        <v>43</v>
      </c>
      <c r="AP2" s="21" t="s">
        <v>44</v>
      </c>
      <c r="AQ2" s="21" t="s">
        <v>45</v>
      </c>
      <c r="AR2" s="21" t="s">
        <v>46</v>
      </c>
      <c r="AS2" s="21" t="s">
        <v>47</v>
      </c>
      <c r="AT2" s="21" t="s">
        <v>48</v>
      </c>
      <c r="AU2" s="21" t="s">
        <v>49</v>
      </c>
      <c r="AW2" s="25">
        <v>48000</v>
      </c>
      <c r="AX2" s="26">
        <v>57000</v>
      </c>
      <c r="AY2" s="27">
        <v>44000</v>
      </c>
    </row>
    <row r="3" spans="1:51" ht="15" hidden="1" customHeight="1" x14ac:dyDescent="0.25">
      <c r="A3" s="28" t="s">
        <v>50</v>
      </c>
      <c r="B3" s="28" t="s">
        <v>51</v>
      </c>
      <c r="C3" s="78" t="s">
        <v>54</v>
      </c>
      <c r="D3" s="78" t="s">
        <v>55</v>
      </c>
      <c r="E3" s="30">
        <v>42620</v>
      </c>
      <c r="F3" s="78">
        <v>772</v>
      </c>
      <c r="G3" s="29">
        <v>6</v>
      </c>
      <c r="H3" s="78">
        <v>38000</v>
      </c>
      <c r="I3" s="78">
        <v>22900</v>
      </c>
      <c r="J3" s="28" t="s">
        <v>53</v>
      </c>
      <c r="K3" s="31">
        <f t="shared" ref="K3:K60" si="0">+IF(H3="","",((H3-I3)/1000))</f>
        <v>15.1</v>
      </c>
      <c r="L3" s="31">
        <f t="shared" ref="L3:L59" si="1">IF(G3=6,IF(H3&gt;$AX$2,H3-$AX$2,0),IF(G3="FMA",IF(H3&gt;$AY$2,H3-$AY$2,0),IF(H3&gt;$AW$2,H3-$AW$2,0)))/1000</f>
        <v>0</v>
      </c>
      <c r="M3" s="57">
        <f t="shared" ref="M3:M46" si="2">IF(B3="Broyage","",(IF(G3=6,L3*1000/$AX$2,(IF(G3="FMA",L3*1000/$AY$2,L3*1000/$AW$2)))))</f>
        <v>0</v>
      </c>
      <c r="N3" s="79" t="s">
        <v>199</v>
      </c>
      <c r="O3" s="79" t="s">
        <v>89</v>
      </c>
      <c r="P3" s="32">
        <f t="shared" ref="P3:P29" si="3">O3-N3</f>
        <v>3.819444444444442E-2</v>
      </c>
      <c r="Q3" s="29" t="s">
        <v>224</v>
      </c>
      <c r="R3" s="29"/>
      <c r="S3" s="30">
        <v>42627</v>
      </c>
      <c r="T3" s="29" t="s">
        <v>221</v>
      </c>
      <c r="U3" s="29"/>
      <c r="V3" s="29" t="s">
        <v>65</v>
      </c>
      <c r="W3" s="29">
        <v>5</v>
      </c>
      <c r="X3" s="31" t="str">
        <f t="shared" ref="X3:X46" si="4">+IF(AE3="oui",K3,"")</f>
        <v/>
      </c>
      <c r="Y3" s="33">
        <v>33.799999999999997</v>
      </c>
      <c r="Z3" s="33"/>
      <c r="AA3" s="33"/>
      <c r="AB3" s="33"/>
      <c r="AC3" s="33"/>
      <c r="AD3" s="33"/>
      <c r="AE3" s="29"/>
      <c r="AF3" s="29" t="s">
        <v>85</v>
      </c>
      <c r="AG3" s="29"/>
      <c r="AH3" s="67">
        <f t="shared" ref="AH3:AH16" si="5">IF(E3="","",(YEAR(E3)))</f>
        <v>2016</v>
      </c>
      <c r="AI3" s="47">
        <f t="shared" ref="AI3:AI39" si="6">+IF(E3="","",E3)</f>
        <v>42620</v>
      </c>
      <c r="AJ3" s="67" t="str">
        <f t="shared" ref="AJ3:AJ16" si="7">IF(E3="","",(TEXT(E3,"mmmm")))</f>
        <v>septembre</v>
      </c>
      <c r="AK3" s="68">
        <f t="shared" ref="AK3:AK54" si="8">+IF(M3&gt;0.02,IF(G3=5,($AW$2-I3)/1000,IF(G3=6,($AX$2-I3)/1000,IF(G3="FMA",($AY$2-I3)/1000,K3))),K3)</f>
        <v>15.1</v>
      </c>
      <c r="AL3" s="40" t="str">
        <f t="shared" ref="AL3:AL18" si="9">AJ3</f>
        <v>septembre</v>
      </c>
      <c r="AM3" s="35">
        <f t="shared" ref="AM3:AM46" si="10">IF(K3="",0,1)</f>
        <v>1</v>
      </c>
      <c r="AN3" s="36">
        <f t="shared" ref="AN3:AN46" si="11">IF(L3&gt;0,1,0)</f>
        <v>0</v>
      </c>
      <c r="AO3" s="36">
        <f t="shared" ref="AO3:AO46" si="12">IF(M3&gt;0.02,1,0)</f>
        <v>0</v>
      </c>
      <c r="AP3" s="36">
        <f t="shared" ref="AP3:AP6" si="13">+IF(K3="","",(Y3*K3))</f>
        <v>510.37999999999994</v>
      </c>
      <c r="AQ3" s="36">
        <f>+IF(C3="Econova","",(IF(B3="Réception",(IF(J3="La Mounine",(VLOOKUP(V3,[1]Distancier!A:E,5,FALSE)),(IF(J3="Brignoles",VLOOKUP(V3,[1]Distancier!A:C,3,FALSE),(IF(J3="FOS",VLOOKUP(V3,[1]Distancier!A:D,4,FALSE),(IF(J3="BT400",VLOOKUP(V3,[1]Distancier!A:F,6,FALSE))))))))),"")))</f>
        <v>170</v>
      </c>
      <c r="AR3" s="36">
        <f t="shared" ref="AR3:AR17" si="14">+(IF(AQ3="","",(AQ3*K3)))</f>
        <v>2567</v>
      </c>
      <c r="AS3" s="34">
        <f>IF(AQ3="","",IF(A3="Round Wood",VLOOKUP(AQ3,'[1]Grilles Tarifaires'!A:C,3,FALSE),VLOOKUP(AQ3,'[1]Grilles Tarifaires'!A:B,2,FALSE)))</f>
        <v>17.11</v>
      </c>
      <c r="AT3" s="36">
        <f t="shared" ref="AT3:AT61" si="15">+IF(AQ3="","",(IF(A3="Round Wood",(IF(K3&gt;32,32*AS3,(IF(K3&lt;29,29*AS3,K3*AS3)))),(IF(K3&gt;30,30*AS3,(IF(K3&lt;24,24*AS3,K3*AS3)))))))</f>
        <v>496.19</v>
      </c>
      <c r="AU3" s="36">
        <f>IF(AQ3="","",(IF(C3="","",((IF(A3="","0",(IF(A3="Round Wood",VLOOKUP(C3,'[1]Grilles Tarifaires'!E:F,2,FALSE),VLOOKUP(C3,'[1]Grilles Tarifaires'!E:G,3,FALSE)))))*AK3))))</f>
        <v>265.45799999999997</v>
      </c>
      <c r="AV3" s="66"/>
      <c r="AW3" s="66"/>
      <c r="AX3" s="66"/>
      <c r="AY3" s="66"/>
    </row>
    <row r="4" spans="1:51" ht="15" hidden="1" customHeight="1" x14ac:dyDescent="0.25">
      <c r="A4" s="28" t="s">
        <v>50</v>
      </c>
      <c r="B4" s="28" t="s">
        <v>51</v>
      </c>
      <c r="C4" s="38" t="s">
        <v>60</v>
      </c>
      <c r="D4" s="78" t="s">
        <v>66</v>
      </c>
      <c r="E4" s="30">
        <v>42620</v>
      </c>
      <c r="F4" s="78">
        <v>773</v>
      </c>
      <c r="G4" s="29">
        <v>5</v>
      </c>
      <c r="H4" s="78">
        <v>47350</v>
      </c>
      <c r="I4" s="78">
        <v>15800</v>
      </c>
      <c r="J4" s="28" t="s">
        <v>53</v>
      </c>
      <c r="K4" s="31">
        <f t="shared" si="0"/>
        <v>31.55</v>
      </c>
      <c r="L4" s="31">
        <f t="shared" si="1"/>
        <v>0</v>
      </c>
      <c r="M4" s="57">
        <f t="shared" si="2"/>
        <v>0</v>
      </c>
      <c r="N4" s="79" t="s">
        <v>225</v>
      </c>
      <c r="O4" s="79" t="s">
        <v>226</v>
      </c>
      <c r="P4" s="32">
        <f t="shared" si="3"/>
        <v>6.944444444444442E-2</v>
      </c>
      <c r="Q4" s="29" t="s">
        <v>227</v>
      </c>
      <c r="R4" s="29"/>
      <c r="S4" s="30">
        <v>42627</v>
      </c>
      <c r="T4" s="29" t="s">
        <v>220</v>
      </c>
      <c r="U4" s="29"/>
      <c r="V4" s="29" t="s">
        <v>228</v>
      </c>
      <c r="W4" s="29">
        <v>66</v>
      </c>
      <c r="X4" s="31" t="str">
        <f t="shared" si="4"/>
        <v/>
      </c>
      <c r="Y4" s="33">
        <v>37.799999999999997</v>
      </c>
      <c r="Z4" s="33"/>
      <c r="AA4" s="33"/>
      <c r="AB4" s="33"/>
      <c r="AC4" s="33"/>
      <c r="AD4" s="33"/>
      <c r="AE4" s="29"/>
      <c r="AF4" s="29" t="s">
        <v>84</v>
      </c>
      <c r="AG4" s="29"/>
      <c r="AH4" s="67">
        <f t="shared" si="5"/>
        <v>2016</v>
      </c>
      <c r="AI4" s="47">
        <f t="shared" si="6"/>
        <v>42620</v>
      </c>
      <c r="AJ4" s="67" t="str">
        <f t="shared" si="7"/>
        <v>septembre</v>
      </c>
      <c r="AK4" s="68">
        <f t="shared" si="8"/>
        <v>31.55</v>
      </c>
      <c r="AL4" s="40" t="str">
        <f t="shared" si="9"/>
        <v>septembre</v>
      </c>
      <c r="AM4" s="35">
        <f t="shared" si="10"/>
        <v>1</v>
      </c>
      <c r="AN4" s="36">
        <f t="shared" si="11"/>
        <v>0</v>
      </c>
      <c r="AO4" s="36">
        <f t="shared" si="12"/>
        <v>0</v>
      </c>
      <c r="AP4" s="36">
        <f t="shared" si="13"/>
        <v>1192.5899999999999</v>
      </c>
      <c r="AQ4" s="36">
        <f>+IF(C4="Econova","",(IF(B4="Réception",(IF(J4="La Mounine",(VLOOKUP(V4,[1]Distancier!A:E,5,FALSE)),(IF(J4="Brignoles",VLOOKUP(V4,[1]Distancier!A:C,3,FALSE),(IF(J4="FOS",VLOOKUP(V4,[1]Distancier!A:D,4,FALSE),(IF(J4="BT400",VLOOKUP(V4,[1]Distancier!A:F,6,FALSE))))))))),"")))</f>
        <v>374</v>
      </c>
      <c r="AR4" s="36">
        <f t="shared" si="14"/>
        <v>11799.7</v>
      </c>
      <c r="AS4" s="34">
        <f>IF(AQ4="","",IF(A4="Round Wood",VLOOKUP(AQ4,'[1]Grilles Tarifaires'!A:C,3,FALSE),VLOOKUP(AQ4,'[1]Grilles Tarifaires'!A:B,2,FALSE)))</f>
        <v>31.29</v>
      </c>
      <c r="AT4" s="36">
        <f t="shared" si="15"/>
        <v>987.19949999999994</v>
      </c>
      <c r="AU4" s="36">
        <f>IF(AQ4="","",(IF(C4="","",((IF(A4="","0",(IF(A4="Round Wood",VLOOKUP(C4,'[1]Grilles Tarifaires'!E:F,2,FALSE),VLOOKUP(C4,'[1]Grilles Tarifaires'!E:G,3,FALSE)))))*AK4))))</f>
        <v>0</v>
      </c>
      <c r="AV4" s="66"/>
      <c r="AW4" s="66"/>
      <c r="AX4" s="66"/>
      <c r="AY4" s="66"/>
    </row>
    <row r="5" spans="1:51" ht="15" hidden="1" customHeight="1" x14ac:dyDescent="0.25">
      <c r="A5" s="28" t="s">
        <v>50</v>
      </c>
      <c r="B5" s="28" t="s">
        <v>51</v>
      </c>
      <c r="C5" s="78" t="s">
        <v>54</v>
      </c>
      <c r="D5" s="78" t="s">
        <v>56</v>
      </c>
      <c r="E5" s="30">
        <v>42620</v>
      </c>
      <c r="F5" s="78">
        <v>774</v>
      </c>
      <c r="G5" s="29">
        <v>6</v>
      </c>
      <c r="H5" s="78">
        <v>57800</v>
      </c>
      <c r="I5" s="78">
        <v>22050</v>
      </c>
      <c r="J5" s="28" t="s">
        <v>53</v>
      </c>
      <c r="K5" s="31">
        <f t="shared" si="0"/>
        <v>35.75</v>
      </c>
      <c r="L5" s="31">
        <f t="shared" si="1"/>
        <v>0.8</v>
      </c>
      <c r="M5" s="57">
        <f t="shared" si="2"/>
        <v>1.4035087719298246E-2</v>
      </c>
      <c r="N5" s="79" t="s">
        <v>114</v>
      </c>
      <c r="O5" s="79" t="s">
        <v>229</v>
      </c>
      <c r="P5" s="32">
        <f t="shared" si="3"/>
        <v>4.5833333333333337E-2</v>
      </c>
      <c r="Q5" s="29" t="s">
        <v>230</v>
      </c>
      <c r="R5" s="29"/>
      <c r="S5" s="30">
        <v>42627</v>
      </c>
      <c r="T5" s="29" t="s">
        <v>221</v>
      </c>
      <c r="U5" s="29"/>
      <c r="V5" s="29" t="s">
        <v>67</v>
      </c>
      <c r="W5" s="29">
        <v>84</v>
      </c>
      <c r="X5" s="31" t="str">
        <f t="shared" si="4"/>
        <v/>
      </c>
      <c r="Y5" s="33">
        <v>33.799999999999997</v>
      </c>
      <c r="Z5" s="33"/>
      <c r="AA5" s="33"/>
      <c r="AB5" s="33"/>
      <c r="AC5" s="33"/>
      <c r="AD5" s="33"/>
      <c r="AE5" s="29"/>
      <c r="AF5" s="29" t="s">
        <v>85</v>
      </c>
      <c r="AG5" s="29"/>
      <c r="AH5" s="67">
        <f t="shared" si="5"/>
        <v>2016</v>
      </c>
      <c r="AI5" s="47">
        <f t="shared" si="6"/>
        <v>42620</v>
      </c>
      <c r="AJ5" s="67" t="str">
        <f t="shared" si="7"/>
        <v>septembre</v>
      </c>
      <c r="AK5" s="68">
        <f t="shared" si="8"/>
        <v>35.75</v>
      </c>
      <c r="AL5" s="40" t="str">
        <f t="shared" si="9"/>
        <v>septembre</v>
      </c>
      <c r="AM5" s="35">
        <f t="shared" si="10"/>
        <v>1</v>
      </c>
      <c r="AN5" s="36">
        <f t="shared" si="11"/>
        <v>1</v>
      </c>
      <c r="AO5" s="36">
        <f t="shared" si="12"/>
        <v>0</v>
      </c>
      <c r="AP5" s="36">
        <f t="shared" si="13"/>
        <v>1208.3499999999999</v>
      </c>
      <c r="AQ5" s="36">
        <f>+IF(C5="Econova","",(IF(B5="Réception",(IF(J5="La Mounine",(VLOOKUP(V5,[1]Distancier!A:E,5,FALSE)),(IF(J5="Brignoles",VLOOKUP(V5,[1]Distancier!A:C,3,FALSE),(IF(J5="FOS",VLOOKUP(V5,[1]Distancier!A:D,4,FALSE),(IF(J5="BT400",VLOOKUP(V5,[1]Distancier!A:F,6,FALSE))))))))),"")))</f>
        <v>134</v>
      </c>
      <c r="AR5" s="36">
        <f t="shared" si="14"/>
        <v>4790.5</v>
      </c>
      <c r="AS5" s="34">
        <f>IF(AQ5="","",IF(A5="Round Wood",VLOOKUP(AQ5,'[1]Grilles Tarifaires'!A:C,3,FALSE),VLOOKUP(AQ5,'[1]Grilles Tarifaires'!A:B,2,FALSE)))</f>
        <v>15.82</v>
      </c>
      <c r="AT5" s="36">
        <f t="shared" si="15"/>
        <v>506.24</v>
      </c>
      <c r="AU5" s="36">
        <f>IF(AQ5="","",(IF(C5="","",((IF(A5="","0",(IF(A5="Round Wood",VLOOKUP(C5,'[1]Grilles Tarifaires'!E:F,2,FALSE),VLOOKUP(C5,'[1]Grilles Tarifaires'!E:G,3,FALSE)))))*AK5))))</f>
        <v>628.4849999999999</v>
      </c>
      <c r="AV5" s="66"/>
      <c r="AW5" s="66"/>
      <c r="AX5" s="66"/>
      <c r="AY5" s="66"/>
    </row>
    <row r="6" spans="1:51" ht="15" hidden="1" customHeight="1" x14ac:dyDescent="0.25">
      <c r="A6" s="28" t="s">
        <v>50</v>
      </c>
      <c r="B6" s="28" t="s">
        <v>51</v>
      </c>
      <c r="C6" s="78" t="s">
        <v>59</v>
      </c>
      <c r="D6" s="78" t="s">
        <v>58</v>
      </c>
      <c r="E6" s="30">
        <v>42621</v>
      </c>
      <c r="F6" s="78">
        <v>775</v>
      </c>
      <c r="G6" s="29">
        <v>6</v>
      </c>
      <c r="H6" s="78">
        <v>53250</v>
      </c>
      <c r="I6" s="78">
        <v>23100</v>
      </c>
      <c r="J6" s="28" t="s">
        <v>53</v>
      </c>
      <c r="K6" s="31">
        <f t="shared" si="0"/>
        <v>30.15</v>
      </c>
      <c r="L6" s="31">
        <f t="shared" si="1"/>
        <v>0</v>
      </c>
      <c r="M6" s="57">
        <f t="shared" si="2"/>
        <v>0</v>
      </c>
      <c r="N6" s="79" t="s">
        <v>231</v>
      </c>
      <c r="O6" s="79" t="s">
        <v>170</v>
      </c>
      <c r="P6" s="32">
        <f t="shared" si="3"/>
        <v>6.1805555555555558E-2</v>
      </c>
      <c r="Q6" s="29" t="s">
        <v>232</v>
      </c>
      <c r="R6" s="29"/>
      <c r="S6" s="30">
        <v>42627</v>
      </c>
      <c r="T6" s="29" t="s">
        <v>222</v>
      </c>
      <c r="U6" s="29"/>
      <c r="V6" s="29" t="s">
        <v>182</v>
      </c>
      <c r="W6" s="29">
        <v>12</v>
      </c>
      <c r="X6" s="31" t="str">
        <f t="shared" si="4"/>
        <v/>
      </c>
      <c r="Y6" s="33">
        <v>32.799999999999997</v>
      </c>
      <c r="Z6" s="33"/>
      <c r="AA6" s="33"/>
      <c r="AB6" s="33"/>
      <c r="AC6" s="33"/>
      <c r="AD6" s="33"/>
      <c r="AE6" s="29"/>
      <c r="AF6" s="29" t="s">
        <v>85</v>
      </c>
      <c r="AG6" s="29"/>
      <c r="AH6" s="67">
        <f t="shared" si="5"/>
        <v>2016</v>
      </c>
      <c r="AI6" s="47">
        <f t="shared" si="6"/>
        <v>42621</v>
      </c>
      <c r="AJ6" s="67" t="str">
        <f t="shared" si="7"/>
        <v>septembre</v>
      </c>
      <c r="AK6" s="68">
        <f t="shared" si="8"/>
        <v>30.15</v>
      </c>
      <c r="AL6" s="40" t="str">
        <f t="shared" si="9"/>
        <v>septembre</v>
      </c>
      <c r="AM6" s="35">
        <f t="shared" si="10"/>
        <v>1</v>
      </c>
      <c r="AN6" s="36">
        <f t="shared" si="11"/>
        <v>0</v>
      </c>
      <c r="AO6" s="36">
        <f t="shared" si="12"/>
        <v>0</v>
      </c>
      <c r="AP6" s="36">
        <f t="shared" si="13"/>
        <v>988.91999999999985</v>
      </c>
      <c r="AQ6" s="36">
        <f>+IF(C6="Econova","",(IF(B6="Réception",(IF(J6="La Mounine",(VLOOKUP(V6,[1]Distancier!A:E,5,FALSE)),(IF(J6="Brignoles",VLOOKUP(V6,[1]Distancier!A:C,3,FALSE),(IF(J6="FOS",VLOOKUP(V6,[1]Distancier!A:D,4,FALSE),(IF(J6="BT400",VLOOKUP(V6,[1]Distancier!A:F,6,FALSE))))))))),"")))</f>
        <v>232</v>
      </c>
      <c r="AR6" s="36">
        <f t="shared" si="14"/>
        <v>6994.7999999999993</v>
      </c>
      <c r="AS6" s="34">
        <f>IF(AQ6="","",IF(A6="Round Wood",VLOOKUP(AQ6,'[1]Grilles Tarifaires'!A:C,3,FALSE),VLOOKUP(AQ6,'[1]Grilles Tarifaires'!A:B,2,FALSE)))</f>
        <v>22.27</v>
      </c>
      <c r="AT6" s="36">
        <f t="shared" si="15"/>
        <v>671.44049999999993</v>
      </c>
      <c r="AU6" s="36">
        <f>IF(AQ6="","",(IF(C6="","",((IF(A6="","0",(IF(A6="Round Wood",VLOOKUP(C6,'[1]Grilles Tarifaires'!E:F,2,FALSE),VLOOKUP(C6,'[1]Grilles Tarifaires'!E:G,3,FALSE)))))*AK6))))</f>
        <v>708.93390579728998</v>
      </c>
      <c r="AV6" s="66"/>
      <c r="AW6" s="66"/>
      <c r="AX6" s="66"/>
      <c r="AY6" s="66"/>
    </row>
    <row r="7" spans="1:51" ht="15" hidden="1" customHeight="1" x14ac:dyDescent="0.25">
      <c r="A7" s="28" t="s">
        <v>50</v>
      </c>
      <c r="B7" s="28" t="s">
        <v>51</v>
      </c>
      <c r="C7" s="78" t="s">
        <v>59</v>
      </c>
      <c r="D7" s="78" t="s">
        <v>58</v>
      </c>
      <c r="E7" s="30">
        <v>42621</v>
      </c>
      <c r="F7" s="78">
        <v>776</v>
      </c>
      <c r="G7" s="37">
        <v>6</v>
      </c>
      <c r="H7" s="78">
        <v>53750</v>
      </c>
      <c r="I7" s="78">
        <v>23750</v>
      </c>
      <c r="J7" s="28" t="s">
        <v>53</v>
      </c>
      <c r="K7" s="31">
        <f t="shared" si="0"/>
        <v>30</v>
      </c>
      <c r="L7" s="31">
        <f t="shared" si="1"/>
        <v>0</v>
      </c>
      <c r="M7" s="57">
        <f t="shared" si="2"/>
        <v>0</v>
      </c>
      <c r="N7" s="79" t="s">
        <v>203</v>
      </c>
      <c r="O7" s="79" t="s">
        <v>233</v>
      </c>
      <c r="P7" s="32">
        <f t="shared" si="3"/>
        <v>5.3472222222222199E-2</v>
      </c>
      <c r="Q7" s="29" t="s">
        <v>234</v>
      </c>
      <c r="R7" s="29"/>
      <c r="S7" s="30">
        <v>42627</v>
      </c>
      <c r="T7" s="29" t="s">
        <v>222</v>
      </c>
      <c r="U7" s="29"/>
      <c r="V7" s="29" t="s">
        <v>182</v>
      </c>
      <c r="W7" s="29">
        <v>12</v>
      </c>
      <c r="X7" s="31" t="str">
        <f t="shared" si="4"/>
        <v/>
      </c>
      <c r="Y7" s="33">
        <v>32.799999999999997</v>
      </c>
      <c r="Z7" s="33"/>
      <c r="AA7" s="33"/>
      <c r="AB7" s="33"/>
      <c r="AC7" s="33"/>
      <c r="AD7" s="33"/>
      <c r="AE7" s="29"/>
      <c r="AF7" s="29" t="s">
        <v>85</v>
      </c>
      <c r="AG7" s="29"/>
      <c r="AH7" s="67">
        <f t="shared" si="5"/>
        <v>2016</v>
      </c>
      <c r="AI7" s="47">
        <f t="shared" si="6"/>
        <v>42621</v>
      </c>
      <c r="AJ7" s="67" t="str">
        <f t="shared" si="7"/>
        <v>septembre</v>
      </c>
      <c r="AK7" s="68">
        <f t="shared" si="8"/>
        <v>30</v>
      </c>
      <c r="AL7" s="40" t="str">
        <f t="shared" si="9"/>
        <v>septembre</v>
      </c>
      <c r="AM7" s="35">
        <f t="shared" si="10"/>
        <v>1</v>
      </c>
      <c r="AN7" s="36">
        <f t="shared" si="11"/>
        <v>0</v>
      </c>
      <c r="AO7" s="36">
        <f t="shared" si="12"/>
        <v>0</v>
      </c>
      <c r="AP7" s="36">
        <f t="shared" ref="AP7:AP70" si="16">+IF(K7="","",(Y7*K7))</f>
        <v>983.99999999999989</v>
      </c>
      <c r="AQ7" s="36">
        <f>+IF(C7="Econova","",(IF(B7="Réception",(IF(J7="La Mounine",(VLOOKUP(V7,[1]Distancier!A:E,5,FALSE)),(IF(J7="Brignoles",VLOOKUP(V7,[1]Distancier!A:C,3,FALSE),(IF(J7="FOS",VLOOKUP(V7,[1]Distancier!A:D,4,FALSE),(IF(J7="BT400",VLOOKUP(V7,[1]Distancier!A:F,6,FALSE))))))))),"")))</f>
        <v>232</v>
      </c>
      <c r="AR7" s="36">
        <f t="shared" si="14"/>
        <v>6960</v>
      </c>
      <c r="AS7" s="34">
        <f>IF(AQ7="","",IF(A7="Round Wood",VLOOKUP(AQ7,'[1]Grilles Tarifaires'!A:C,3,FALSE),VLOOKUP(AQ7,'[1]Grilles Tarifaires'!A:B,2,FALSE)))</f>
        <v>22.27</v>
      </c>
      <c r="AT7" s="36">
        <f t="shared" si="15"/>
        <v>668.1</v>
      </c>
      <c r="AU7" s="36">
        <f>IF(AQ7="","",(IF(C7="","",((IF(A7="","0",(IF(A7="Round Wood",VLOOKUP(C7,'[1]Grilles Tarifaires'!E:F,2,FALSE),VLOOKUP(C7,'[1]Grilles Tarifaires'!E:G,3,FALSE)))))*AK7))))</f>
        <v>705.4068714400895</v>
      </c>
      <c r="AV7" s="66"/>
      <c r="AW7" s="66"/>
      <c r="AX7" s="66"/>
      <c r="AY7" s="66"/>
    </row>
    <row r="8" spans="1:51" ht="15" hidden="1" customHeight="1" x14ac:dyDescent="0.25">
      <c r="A8" s="28" t="s">
        <v>50</v>
      </c>
      <c r="B8" s="28" t="s">
        <v>51</v>
      </c>
      <c r="C8" s="78" t="s">
        <v>54</v>
      </c>
      <c r="D8" s="78" t="s">
        <v>55</v>
      </c>
      <c r="E8" s="30">
        <v>42621</v>
      </c>
      <c r="F8" s="78">
        <v>777</v>
      </c>
      <c r="G8" s="29">
        <v>6</v>
      </c>
      <c r="H8" s="78">
        <v>34700</v>
      </c>
      <c r="I8" s="78">
        <v>24200</v>
      </c>
      <c r="J8" s="28" t="s">
        <v>53</v>
      </c>
      <c r="K8" s="31">
        <f t="shared" si="0"/>
        <v>10.5</v>
      </c>
      <c r="L8" s="31">
        <f t="shared" si="1"/>
        <v>0</v>
      </c>
      <c r="M8" s="57">
        <f t="shared" si="2"/>
        <v>0</v>
      </c>
      <c r="N8" s="79" t="s">
        <v>174</v>
      </c>
      <c r="O8" s="79" t="s">
        <v>235</v>
      </c>
      <c r="P8" s="32">
        <f t="shared" si="3"/>
        <v>4.9305555555555547E-2</v>
      </c>
      <c r="Q8" s="29" t="s">
        <v>236</v>
      </c>
      <c r="R8" s="29"/>
      <c r="S8" s="30">
        <v>42627</v>
      </c>
      <c r="T8" s="29" t="s">
        <v>221</v>
      </c>
      <c r="U8" s="29"/>
      <c r="V8" s="29" t="s">
        <v>237</v>
      </c>
      <c r="W8" s="29">
        <v>5</v>
      </c>
      <c r="X8" s="31" t="str">
        <f t="shared" si="4"/>
        <v/>
      </c>
      <c r="Y8" s="33">
        <v>33.799999999999997</v>
      </c>
      <c r="Z8" s="33"/>
      <c r="AA8" s="33"/>
      <c r="AB8" s="33"/>
      <c r="AC8" s="33"/>
      <c r="AD8" s="33"/>
      <c r="AE8" s="29"/>
      <c r="AF8" s="29" t="s">
        <v>85</v>
      </c>
      <c r="AG8" s="29"/>
      <c r="AH8" s="67">
        <f t="shared" si="5"/>
        <v>2016</v>
      </c>
      <c r="AI8" s="47">
        <f t="shared" si="6"/>
        <v>42621</v>
      </c>
      <c r="AJ8" s="67" t="str">
        <f t="shared" si="7"/>
        <v>septembre</v>
      </c>
      <c r="AK8" s="68">
        <f t="shared" si="8"/>
        <v>10.5</v>
      </c>
      <c r="AL8" s="40" t="str">
        <f t="shared" si="9"/>
        <v>septembre</v>
      </c>
      <c r="AM8" s="35">
        <f t="shared" si="10"/>
        <v>1</v>
      </c>
      <c r="AN8" s="36">
        <f t="shared" si="11"/>
        <v>0</v>
      </c>
      <c r="AO8" s="36">
        <f t="shared" si="12"/>
        <v>0</v>
      </c>
      <c r="AP8" s="36">
        <f t="shared" si="16"/>
        <v>354.9</v>
      </c>
      <c r="AQ8" s="36">
        <f>+IF(C8="Econova","",(IF(B8="Réception",(IF(J8="La Mounine",(VLOOKUP(V8,[1]Distancier!A:E,5,FALSE)),(IF(J8="Brignoles",VLOOKUP(V8,[1]Distancier!A:C,3,FALSE),(IF(J8="FOS",VLOOKUP(V8,[1]Distancier!A:D,4,FALSE),(IF(J8="BT400",VLOOKUP(V8,[1]Distancier!A:F,6,FALSE))))))))),"")))</f>
        <v>180</v>
      </c>
      <c r="AR8" s="36">
        <f t="shared" si="14"/>
        <v>1890</v>
      </c>
      <c r="AS8" s="34">
        <f>IF(AQ8="","",IF(A8="Round Wood",VLOOKUP(AQ8,'[1]Grilles Tarifaires'!A:C,3,FALSE),VLOOKUP(AQ8,'[1]Grilles Tarifaires'!A:B,2,FALSE)))</f>
        <v>18.399999999999999</v>
      </c>
      <c r="AT8" s="36">
        <f t="shared" si="15"/>
        <v>533.59999999999991</v>
      </c>
      <c r="AU8" s="36">
        <f>IF(AQ8="","",(IF(C8="","",((IF(A8="","0",(IF(A8="Round Wood",VLOOKUP(C8,'[1]Grilles Tarifaires'!E:F,2,FALSE),VLOOKUP(C8,'[1]Grilles Tarifaires'!E:G,3,FALSE)))))*AK8))))</f>
        <v>184.58999999999997</v>
      </c>
      <c r="AV8" s="66"/>
      <c r="AW8" s="66"/>
      <c r="AX8" s="66"/>
      <c r="AY8" s="66"/>
    </row>
    <row r="9" spans="1:51" ht="15" hidden="1" customHeight="1" x14ac:dyDescent="0.25">
      <c r="A9" s="28" t="s">
        <v>50</v>
      </c>
      <c r="B9" s="28" t="s">
        <v>51</v>
      </c>
      <c r="C9" s="78" t="s">
        <v>103</v>
      </c>
      <c r="D9" s="78" t="s">
        <v>194</v>
      </c>
      <c r="E9" s="30">
        <v>42621</v>
      </c>
      <c r="F9" s="78">
        <v>778</v>
      </c>
      <c r="G9" s="29">
        <v>6</v>
      </c>
      <c r="H9" s="78">
        <v>47900</v>
      </c>
      <c r="I9" s="78">
        <v>22250</v>
      </c>
      <c r="J9" s="28" t="s">
        <v>53</v>
      </c>
      <c r="K9" s="31">
        <f t="shared" si="0"/>
        <v>25.65</v>
      </c>
      <c r="L9" s="31">
        <f t="shared" si="1"/>
        <v>0</v>
      </c>
      <c r="M9" s="57">
        <f t="shared" si="2"/>
        <v>0</v>
      </c>
      <c r="N9" s="79" t="s">
        <v>238</v>
      </c>
      <c r="O9" s="79" t="s">
        <v>98</v>
      </c>
      <c r="P9" s="32">
        <f t="shared" si="3"/>
        <v>3.6805555555555536E-2</v>
      </c>
      <c r="Q9" s="29" t="s">
        <v>239</v>
      </c>
      <c r="R9" s="29"/>
      <c r="S9" s="30">
        <v>42627</v>
      </c>
      <c r="T9" s="29" t="s">
        <v>218</v>
      </c>
      <c r="U9" s="29"/>
      <c r="V9" s="29" t="s">
        <v>219</v>
      </c>
      <c r="W9" s="29">
        <v>30</v>
      </c>
      <c r="X9" s="31" t="str">
        <f t="shared" si="4"/>
        <v/>
      </c>
      <c r="Y9" s="33">
        <v>32.5</v>
      </c>
      <c r="Z9" s="33"/>
      <c r="AA9" s="33"/>
      <c r="AB9" s="33"/>
      <c r="AC9" s="33"/>
      <c r="AD9" s="33"/>
      <c r="AE9" s="29"/>
      <c r="AF9" s="29" t="s">
        <v>85</v>
      </c>
      <c r="AG9" s="29"/>
      <c r="AH9" s="67">
        <f t="shared" si="5"/>
        <v>2016</v>
      </c>
      <c r="AI9" s="47">
        <f t="shared" si="6"/>
        <v>42621</v>
      </c>
      <c r="AJ9" s="67" t="str">
        <f t="shared" si="7"/>
        <v>septembre</v>
      </c>
      <c r="AK9" s="68">
        <f t="shared" si="8"/>
        <v>25.65</v>
      </c>
      <c r="AL9" s="40" t="str">
        <f t="shared" si="9"/>
        <v>septembre</v>
      </c>
      <c r="AM9" s="35">
        <f t="shared" si="10"/>
        <v>1</v>
      </c>
      <c r="AN9" s="36">
        <f t="shared" si="11"/>
        <v>0</v>
      </c>
      <c r="AO9" s="36">
        <f t="shared" si="12"/>
        <v>0</v>
      </c>
      <c r="AP9" s="36">
        <f t="shared" si="16"/>
        <v>833.625</v>
      </c>
      <c r="AQ9" s="36">
        <f>+IF(C9="Econova","",(IF(B9="Réception",(IF(J9="La Mounine",(VLOOKUP(V9,[1]Distancier!A:E,5,FALSE)),(IF(J9="Brignoles",VLOOKUP(V9,[1]Distancier!A:C,3,FALSE),(IF(J9="FOS",VLOOKUP(V9,[1]Distancier!A:D,4,FALSE),(IF(J9="BT400",VLOOKUP(V9,[1]Distancier!A:F,6,FALSE))))))))),"")))</f>
        <v>167</v>
      </c>
      <c r="AR9" s="36">
        <f t="shared" si="14"/>
        <v>4283.55</v>
      </c>
      <c r="AS9" s="34">
        <f>IF(AQ9="","",IF(A9="Round Wood",VLOOKUP(AQ9,'[1]Grilles Tarifaires'!A:C,3,FALSE),VLOOKUP(AQ9,'[1]Grilles Tarifaires'!A:B,2,FALSE)))</f>
        <v>17.11</v>
      </c>
      <c r="AT9" s="36">
        <f t="shared" si="15"/>
        <v>496.19</v>
      </c>
      <c r="AU9" s="36">
        <f>IF(AQ9="","",(IF(C9="","",((IF(A9="","0",(IF(A9="Round Wood",VLOOKUP(C9,'[1]Grilles Tarifaires'!E:F,2,FALSE),VLOOKUP(C9,'[1]Grilles Tarifaires'!E:G,3,FALSE)))))*AK9))))</f>
        <v>504.02249999999992</v>
      </c>
      <c r="AV9" s="66"/>
      <c r="AW9" s="66"/>
      <c r="AX9" s="66"/>
      <c r="AY9" s="66"/>
    </row>
    <row r="10" spans="1:51" ht="15" hidden="1" customHeight="1" x14ac:dyDescent="0.25">
      <c r="A10" s="28" t="s">
        <v>50</v>
      </c>
      <c r="B10" s="28" t="s">
        <v>51</v>
      </c>
      <c r="C10" s="38" t="s">
        <v>60</v>
      </c>
      <c r="D10" s="78" t="s">
        <v>66</v>
      </c>
      <c r="E10" s="30">
        <v>42621</v>
      </c>
      <c r="F10" s="78">
        <v>779</v>
      </c>
      <c r="G10" s="29">
        <v>5</v>
      </c>
      <c r="H10" s="78">
        <v>45500</v>
      </c>
      <c r="I10" s="78">
        <v>15950</v>
      </c>
      <c r="J10" s="28" t="s">
        <v>53</v>
      </c>
      <c r="K10" s="31">
        <f t="shared" si="0"/>
        <v>29.55</v>
      </c>
      <c r="L10" s="31">
        <f t="shared" si="1"/>
        <v>0</v>
      </c>
      <c r="M10" s="57">
        <f t="shared" si="2"/>
        <v>0</v>
      </c>
      <c r="N10" s="79" t="s">
        <v>162</v>
      </c>
      <c r="O10" s="79" t="s">
        <v>213</v>
      </c>
      <c r="P10" s="32">
        <f t="shared" si="3"/>
        <v>5.902777777777779E-2</v>
      </c>
      <c r="Q10" s="29" t="s">
        <v>240</v>
      </c>
      <c r="R10" s="29"/>
      <c r="S10" s="30">
        <v>42627</v>
      </c>
      <c r="T10" s="29" t="s">
        <v>220</v>
      </c>
      <c r="U10" s="29"/>
      <c r="V10" s="29" t="s">
        <v>215</v>
      </c>
      <c r="W10" s="29">
        <v>66</v>
      </c>
      <c r="X10" s="31" t="str">
        <f t="shared" si="4"/>
        <v/>
      </c>
      <c r="Y10" s="33">
        <v>37.799999999999997</v>
      </c>
      <c r="Z10" s="33"/>
      <c r="AA10" s="33"/>
      <c r="AB10" s="33"/>
      <c r="AC10" s="33"/>
      <c r="AD10" s="33"/>
      <c r="AE10" s="29"/>
      <c r="AF10" s="29" t="s">
        <v>84</v>
      </c>
      <c r="AG10" s="29"/>
      <c r="AH10" s="67">
        <f t="shared" si="5"/>
        <v>2016</v>
      </c>
      <c r="AI10" s="47">
        <f t="shared" si="6"/>
        <v>42621</v>
      </c>
      <c r="AJ10" s="67" t="str">
        <f t="shared" si="7"/>
        <v>septembre</v>
      </c>
      <c r="AK10" s="68">
        <f t="shared" si="8"/>
        <v>29.55</v>
      </c>
      <c r="AL10" s="40" t="str">
        <f t="shared" si="9"/>
        <v>septembre</v>
      </c>
      <c r="AM10" s="35">
        <f t="shared" si="10"/>
        <v>1</v>
      </c>
      <c r="AN10" s="36">
        <f t="shared" si="11"/>
        <v>0</v>
      </c>
      <c r="AO10" s="36">
        <f t="shared" si="12"/>
        <v>0</v>
      </c>
      <c r="AP10" s="36">
        <f t="shared" si="16"/>
        <v>1116.99</v>
      </c>
      <c r="AQ10" s="36">
        <f>+IF(C10="Econova","",(IF(B10="Réception",(IF(J10="La Mounine",(VLOOKUP(V10,[1]Distancier!A:E,5,FALSE)),(IF(J10="Brignoles",VLOOKUP(V10,[1]Distancier!A:C,3,FALSE),(IF(J10="FOS",VLOOKUP(V10,[1]Distancier!A:D,4,FALSE),(IF(J10="BT400",VLOOKUP(V10,[1]Distancier!A:F,6,FALSE))))))))),"")))</f>
        <v>374</v>
      </c>
      <c r="AR10" s="36">
        <f t="shared" si="14"/>
        <v>11051.7</v>
      </c>
      <c r="AS10" s="34">
        <f>IF(AQ10="","",IF(A10="Round Wood",VLOOKUP(AQ10,'[1]Grilles Tarifaires'!A:C,3,FALSE),VLOOKUP(AQ10,'[1]Grilles Tarifaires'!A:B,2,FALSE)))</f>
        <v>31.29</v>
      </c>
      <c r="AT10" s="36">
        <f t="shared" si="15"/>
        <v>924.61950000000002</v>
      </c>
      <c r="AU10" s="36">
        <f>IF(AQ10="","",(IF(C10="","",((IF(A10="","0",(IF(A10="Round Wood",VLOOKUP(C10,'[1]Grilles Tarifaires'!E:F,2,FALSE),VLOOKUP(C10,'[1]Grilles Tarifaires'!E:G,3,FALSE)))))*AK10))))</f>
        <v>0</v>
      </c>
      <c r="AV10" s="66"/>
      <c r="AW10" s="66"/>
      <c r="AX10" s="66"/>
      <c r="AY10" s="66"/>
    </row>
    <row r="11" spans="1:51" ht="15" hidden="1" customHeight="1" x14ac:dyDescent="0.25">
      <c r="A11" s="28" t="s">
        <v>50</v>
      </c>
      <c r="B11" s="28" t="s">
        <v>51</v>
      </c>
      <c r="C11" s="78" t="s">
        <v>54</v>
      </c>
      <c r="D11" s="78" t="s">
        <v>55</v>
      </c>
      <c r="E11" s="30">
        <v>42621</v>
      </c>
      <c r="F11" s="78">
        <v>780</v>
      </c>
      <c r="G11" s="29">
        <v>6</v>
      </c>
      <c r="H11" s="78">
        <v>50950</v>
      </c>
      <c r="I11" s="78">
        <v>22650</v>
      </c>
      <c r="J11" s="28" t="s">
        <v>53</v>
      </c>
      <c r="K11" s="31">
        <f t="shared" si="0"/>
        <v>28.3</v>
      </c>
      <c r="L11" s="31">
        <f t="shared" si="1"/>
        <v>0</v>
      </c>
      <c r="M11" s="57">
        <f t="shared" si="2"/>
        <v>0</v>
      </c>
      <c r="N11" s="79" t="s">
        <v>137</v>
      </c>
      <c r="O11" s="79" t="s">
        <v>90</v>
      </c>
      <c r="P11" s="32">
        <f t="shared" si="3"/>
        <v>7.0833333333333304E-2</v>
      </c>
      <c r="Q11" s="29" t="s">
        <v>241</v>
      </c>
      <c r="R11" s="29" t="s">
        <v>160</v>
      </c>
      <c r="S11" s="30">
        <v>42627</v>
      </c>
      <c r="T11" s="29" t="s">
        <v>221</v>
      </c>
      <c r="U11" s="29"/>
      <c r="V11" s="29" t="s">
        <v>242</v>
      </c>
      <c r="W11" s="29">
        <v>83</v>
      </c>
      <c r="X11" s="31" t="str">
        <f t="shared" si="4"/>
        <v/>
      </c>
      <c r="Y11" s="33">
        <v>33.799999999999997</v>
      </c>
      <c r="Z11" s="33"/>
      <c r="AA11" s="33"/>
      <c r="AB11" s="33"/>
      <c r="AC11" s="33"/>
      <c r="AD11" s="33"/>
      <c r="AE11" s="29"/>
      <c r="AF11" s="29" t="s">
        <v>85</v>
      </c>
      <c r="AG11" s="29"/>
      <c r="AH11" s="67">
        <f t="shared" si="5"/>
        <v>2016</v>
      </c>
      <c r="AI11" s="47">
        <f t="shared" si="6"/>
        <v>42621</v>
      </c>
      <c r="AJ11" s="67" t="str">
        <f t="shared" si="7"/>
        <v>septembre</v>
      </c>
      <c r="AK11" s="68">
        <f t="shared" si="8"/>
        <v>28.3</v>
      </c>
      <c r="AL11" s="40" t="str">
        <f t="shared" si="9"/>
        <v>septembre</v>
      </c>
      <c r="AM11" s="35">
        <f t="shared" si="10"/>
        <v>1</v>
      </c>
      <c r="AN11" s="36">
        <f t="shared" si="11"/>
        <v>0</v>
      </c>
      <c r="AO11" s="36">
        <f t="shared" si="12"/>
        <v>0</v>
      </c>
      <c r="AP11" s="36">
        <f t="shared" si="16"/>
        <v>956.54</v>
      </c>
      <c r="AQ11" s="36">
        <f>+IF(C11="Econova","",(IF(B11="Réception",(IF(J11="La Mounine",(VLOOKUP(V11,[1]Distancier!A:E,5,FALSE)),(IF(J11="Brignoles",VLOOKUP(V11,[1]Distancier!A:C,3,FALSE),(IF(J11="FOS",VLOOKUP(V11,[1]Distancier!A:D,4,FALSE),(IF(J11="BT400",VLOOKUP(V11,[1]Distancier!A:F,6,FALSE))))))))),"")))</f>
        <v>83</v>
      </c>
      <c r="AR11" s="36">
        <f t="shared" si="14"/>
        <v>2348.9</v>
      </c>
      <c r="AS11" s="34">
        <f>IF(AQ11="","",IF(A11="Round Wood",VLOOKUP(AQ11,'[1]Grilles Tarifaires'!A:C,3,FALSE),VLOOKUP(AQ11,'[1]Grilles Tarifaires'!A:B,2,FALSE)))</f>
        <v>11.95</v>
      </c>
      <c r="AT11" s="36">
        <f t="shared" si="15"/>
        <v>346.54999999999995</v>
      </c>
      <c r="AU11" s="36">
        <f>IF(AQ11="","",(IF(C11="","",((IF(A11="","0",(IF(A11="Round Wood",VLOOKUP(C11,'[1]Grilles Tarifaires'!E:F,2,FALSE),VLOOKUP(C11,'[1]Grilles Tarifaires'!E:G,3,FALSE)))))*AK11))))</f>
        <v>497.51399999999995</v>
      </c>
      <c r="AV11" s="66"/>
      <c r="AW11" s="66"/>
      <c r="AX11" s="66"/>
      <c r="AY11" s="66"/>
    </row>
    <row r="12" spans="1:51" ht="15" hidden="1" customHeight="1" x14ac:dyDescent="0.25">
      <c r="A12" s="28" t="s">
        <v>50</v>
      </c>
      <c r="B12" s="28" t="s">
        <v>51</v>
      </c>
      <c r="C12" s="38" t="s">
        <v>60</v>
      </c>
      <c r="D12" s="78" t="s">
        <v>66</v>
      </c>
      <c r="E12" s="30">
        <v>42621</v>
      </c>
      <c r="F12" s="78">
        <v>781</v>
      </c>
      <c r="G12" s="29">
        <v>5</v>
      </c>
      <c r="H12" s="78">
        <v>44000</v>
      </c>
      <c r="I12" s="78">
        <v>16550</v>
      </c>
      <c r="J12" s="28" t="s">
        <v>53</v>
      </c>
      <c r="K12" s="31">
        <f t="shared" si="0"/>
        <v>27.45</v>
      </c>
      <c r="L12" s="31">
        <f t="shared" si="1"/>
        <v>0</v>
      </c>
      <c r="M12" s="57">
        <f t="shared" si="2"/>
        <v>0</v>
      </c>
      <c r="N12" s="79" t="s">
        <v>177</v>
      </c>
      <c r="O12" s="79" t="s">
        <v>140</v>
      </c>
      <c r="P12" s="32">
        <f t="shared" si="3"/>
        <v>3.2638888888888939E-2</v>
      </c>
      <c r="Q12" s="29" t="s">
        <v>243</v>
      </c>
      <c r="R12" s="29"/>
      <c r="S12" s="30">
        <v>42627</v>
      </c>
      <c r="T12" s="29" t="s">
        <v>220</v>
      </c>
      <c r="U12" s="29"/>
      <c r="V12" s="29" t="s">
        <v>215</v>
      </c>
      <c r="W12" s="29">
        <v>66</v>
      </c>
      <c r="X12" s="31" t="str">
        <f t="shared" si="4"/>
        <v/>
      </c>
      <c r="Y12" s="33">
        <v>37.799999999999997</v>
      </c>
      <c r="Z12" s="33"/>
      <c r="AA12" s="33"/>
      <c r="AB12" s="33"/>
      <c r="AC12" s="33"/>
      <c r="AD12" s="33"/>
      <c r="AE12" s="29"/>
      <c r="AF12" s="29" t="s">
        <v>84</v>
      </c>
      <c r="AG12" s="29"/>
      <c r="AH12" s="67">
        <f t="shared" si="5"/>
        <v>2016</v>
      </c>
      <c r="AI12" s="47">
        <f t="shared" si="6"/>
        <v>42621</v>
      </c>
      <c r="AJ12" s="67" t="str">
        <f t="shared" si="7"/>
        <v>septembre</v>
      </c>
      <c r="AK12" s="68">
        <f t="shared" si="8"/>
        <v>27.45</v>
      </c>
      <c r="AL12" s="40" t="str">
        <f t="shared" si="9"/>
        <v>septembre</v>
      </c>
      <c r="AM12" s="35">
        <f t="shared" si="10"/>
        <v>1</v>
      </c>
      <c r="AN12" s="36">
        <f t="shared" si="11"/>
        <v>0</v>
      </c>
      <c r="AO12" s="36">
        <f t="shared" si="12"/>
        <v>0</v>
      </c>
      <c r="AP12" s="36">
        <f t="shared" si="16"/>
        <v>1037.6099999999999</v>
      </c>
      <c r="AQ12" s="36">
        <f>+IF(C12="Econova","",(IF(B12="Réception",(IF(J12="La Mounine",(VLOOKUP(V12,[1]Distancier!A:E,5,FALSE)),(IF(J12="Brignoles",VLOOKUP(V12,[1]Distancier!A:C,3,FALSE),(IF(J12="FOS",VLOOKUP(V12,[1]Distancier!A:D,4,FALSE),(IF(J12="BT400",VLOOKUP(V12,[1]Distancier!A:F,6,FALSE))))))))),"")))</f>
        <v>374</v>
      </c>
      <c r="AR12" s="36">
        <f t="shared" si="14"/>
        <v>10266.299999999999</v>
      </c>
      <c r="AS12" s="34">
        <f>IF(AQ12="","",IF(A12="Round Wood",VLOOKUP(AQ12,'[1]Grilles Tarifaires'!A:C,3,FALSE),VLOOKUP(AQ12,'[1]Grilles Tarifaires'!A:B,2,FALSE)))</f>
        <v>31.29</v>
      </c>
      <c r="AT12" s="36">
        <f t="shared" si="15"/>
        <v>907.41</v>
      </c>
      <c r="AU12" s="36">
        <f>IF(AQ12="","",(IF(C12="","",((IF(A12="","0",(IF(A12="Round Wood",VLOOKUP(C12,'[1]Grilles Tarifaires'!E:F,2,FALSE),VLOOKUP(C12,'[1]Grilles Tarifaires'!E:G,3,FALSE)))))*AK12))))</f>
        <v>0</v>
      </c>
      <c r="AV12" s="66"/>
      <c r="AW12" s="66"/>
      <c r="AX12" s="66"/>
      <c r="AY12" s="66"/>
    </row>
    <row r="13" spans="1:51" ht="15" hidden="1" customHeight="1" x14ac:dyDescent="0.25">
      <c r="A13" s="28" t="s">
        <v>50</v>
      </c>
      <c r="B13" s="28" t="s">
        <v>51</v>
      </c>
      <c r="C13" s="78" t="s">
        <v>54</v>
      </c>
      <c r="D13" s="78" t="s">
        <v>56</v>
      </c>
      <c r="E13" s="30">
        <v>42621</v>
      </c>
      <c r="F13" s="78">
        <v>782</v>
      </c>
      <c r="G13" s="29">
        <v>6</v>
      </c>
      <c r="H13" s="78">
        <v>56300</v>
      </c>
      <c r="I13" s="78">
        <v>24050</v>
      </c>
      <c r="J13" s="28" t="s">
        <v>53</v>
      </c>
      <c r="K13" s="31">
        <f t="shared" si="0"/>
        <v>32.25</v>
      </c>
      <c r="L13" s="31">
        <f t="shared" si="1"/>
        <v>0</v>
      </c>
      <c r="M13" s="57">
        <f t="shared" si="2"/>
        <v>0</v>
      </c>
      <c r="N13" s="79" t="s">
        <v>244</v>
      </c>
      <c r="O13" s="79" t="s">
        <v>245</v>
      </c>
      <c r="P13" s="32">
        <f t="shared" si="3"/>
        <v>5.8333333333333293E-2</v>
      </c>
      <c r="Q13" s="29" t="s">
        <v>246</v>
      </c>
      <c r="R13" s="29"/>
      <c r="S13" s="30">
        <v>42627</v>
      </c>
      <c r="T13" s="29" t="s">
        <v>247</v>
      </c>
      <c r="U13" s="29"/>
      <c r="V13" s="29" t="s">
        <v>67</v>
      </c>
      <c r="W13" s="29">
        <v>84</v>
      </c>
      <c r="X13" s="31" t="str">
        <f t="shared" si="4"/>
        <v/>
      </c>
      <c r="Y13" s="33">
        <v>36.799999999999997</v>
      </c>
      <c r="Z13" s="33"/>
      <c r="AA13" s="33"/>
      <c r="AB13" s="33"/>
      <c r="AC13" s="33"/>
      <c r="AD13" s="33"/>
      <c r="AE13" s="29"/>
      <c r="AF13" s="29" t="s">
        <v>85</v>
      </c>
      <c r="AG13" s="29"/>
      <c r="AH13" s="67">
        <f t="shared" si="5"/>
        <v>2016</v>
      </c>
      <c r="AI13" s="47">
        <f t="shared" si="6"/>
        <v>42621</v>
      </c>
      <c r="AJ13" s="67" t="str">
        <f t="shared" si="7"/>
        <v>septembre</v>
      </c>
      <c r="AK13" s="68">
        <f t="shared" si="8"/>
        <v>32.25</v>
      </c>
      <c r="AL13" s="40" t="str">
        <f t="shared" si="9"/>
        <v>septembre</v>
      </c>
      <c r="AM13" s="35">
        <f t="shared" si="10"/>
        <v>1</v>
      </c>
      <c r="AN13" s="36">
        <f t="shared" si="11"/>
        <v>0</v>
      </c>
      <c r="AO13" s="36">
        <f t="shared" si="12"/>
        <v>0</v>
      </c>
      <c r="AP13" s="36">
        <f t="shared" si="16"/>
        <v>1186.8</v>
      </c>
      <c r="AQ13" s="36">
        <f>+IF(C13="Econova","",(IF(B13="Réception",(IF(J13="La Mounine",(VLOOKUP(V13,[1]Distancier!A:E,5,FALSE)),(IF(J13="Brignoles",VLOOKUP(V13,[1]Distancier!A:C,3,FALSE),(IF(J13="FOS",VLOOKUP(V13,[1]Distancier!A:D,4,FALSE),(IF(J13="BT400",VLOOKUP(V13,[1]Distancier!A:F,6,FALSE))))))))),"")))</f>
        <v>134</v>
      </c>
      <c r="AR13" s="36">
        <f t="shared" si="14"/>
        <v>4321.5</v>
      </c>
      <c r="AS13" s="34">
        <f>IF(AQ13="","",IF(A13="Round Wood",VLOOKUP(AQ13,'[1]Grilles Tarifaires'!A:C,3,FALSE),VLOOKUP(AQ13,'[1]Grilles Tarifaires'!A:B,2,FALSE)))</f>
        <v>15.82</v>
      </c>
      <c r="AT13" s="36">
        <f t="shared" si="15"/>
        <v>506.24</v>
      </c>
      <c r="AU13" s="36">
        <f>IF(AQ13="","",(IF(C13="","",((IF(A13="","0",(IF(A13="Round Wood",VLOOKUP(C13,'[1]Grilles Tarifaires'!E:F,2,FALSE),VLOOKUP(C13,'[1]Grilles Tarifaires'!E:G,3,FALSE)))))*AK13))))</f>
        <v>566.95499999999993</v>
      </c>
      <c r="AV13" s="66"/>
      <c r="AW13" s="66"/>
      <c r="AX13" s="66"/>
      <c r="AY13" s="66"/>
    </row>
    <row r="14" spans="1:51" ht="15" hidden="1" customHeight="1" x14ac:dyDescent="0.25">
      <c r="A14" s="28" t="s">
        <v>50</v>
      </c>
      <c r="B14" s="28" t="s">
        <v>51</v>
      </c>
      <c r="C14" s="38" t="s">
        <v>60</v>
      </c>
      <c r="D14" s="78" t="s">
        <v>66</v>
      </c>
      <c r="E14" s="30">
        <v>42621</v>
      </c>
      <c r="F14" s="78">
        <v>783</v>
      </c>
      <c r="G14" s="29">
        <v>5</v>
      </c>
      <c r="H14" s="78">
        <v>43900</v>
      </c>
      <c r="I14" s="78">
        <v>15700</v>
      </c>
      <c r="J14" s="28" t="s">
        <v>53</v>
      </c>
      <c r="K14" s="31">
        <f t="shared" si="0"/>
        <v>28.2</v>
      </c>
      <c r="L14" s="31">
        <f t="shared" si="1"/>
        <v>0</v>
      </c>
      <c r="M14" s="57">
        <f t="shared" si="2"/>
        <v>0</v>
      </c>
      <c r="N14" s="79" t="s">
        <v>184</v>
      </c>
      <c r="O14" s="79" t="s">
        <v>248</v>
      </c>
      <c r="P14" s="32">
        <f t="shared" si="3"/>
        <v>4.3750000000000011E-2</v>
      </c>
      <c r="Q14" s="29" t="s">
        <v>249</v>
      </c>
      <c r="R14" s="29"/>
      <c r="S14" s="30">
        <v>42627</v>
      </c>
      <c r="T14" s="29" t="s">
        <v>250</v>
      </c>
      <c r="U14" s="29"/>
      <c r="V14" s="29" t="s">
        <v>215</v>
      </c>
      <c r="W14" s="29">
        <v>66</v>
      </c>
      <c r="X14" s="31" t="str">
        <f t="shared" si="4"/>
        <v/>
      </c>
      <c r="Y14" s="33">
        <v>39.700000000000003</v>
      </c>
      <c r="Z14" s="33"/>
      <c r="AA14" s="33"/>
      <c r="AB14" s="33"/>
      <c r="AC14" s="33"/>
      <c r="AD14" s="33"/>
      <c r="AE14" s="29"/>
      <c r="AF14" s="29" t="s">
        <v>85</v>
      </c>
      <c r="AG14" s="29"/>
      <c r="AH14" s="67">
        <f t="shared" si="5"/>
        <v>2016</v>
      </c>
      <c r="AI14" s="47">
        <f t="shared" si="6"/>
        <v>42621</v>
      </c>
      <c r="AJ14" s="67" t="str">
        <f t="shared" si="7"/>
        <v>septembre</v>
      </c>
      <c r="AK14" s="68">
        <f t="shared" si="8"/>
        <v>28.2</v>
      </c>
      <c r="AL14" s="40" t="str">
        <f t="shared" si="9"/>
        <v>septembre</v>
      </c>
      <c r="AM14" s="35">
        <f t="shared" si="10"/>
        <v>1</v>
      </c>
      <c r="AN14" s="36">
        <f t="shared" si="11"/>
        <v>0</v>
      </c>
      <c r="AO14" s="36">
        <f t="shared" si="12"/>
        <v>0</v>
      </c>
      <c r="AP14" s="36">
        <f t="shared" si="16"/>
        <v>1119.54</v>
      </c>
      <c r="AQ14" s="36">
        <f>+IF(C14="Econova","",(IF(B14="Réception",(IF(J14="La Mounine",(VLOOKUP(V14,[1]Distancier!A:E,5,FALSE)),(IF(J14="Brignoles",VLOOKUP(V14,[1]Distancier!A:C,3,FALSE),(IF(J14="FOS",VLOOKUP(V14,[1]Distancier!A:D,4,FALSE),(IF(J14="BT400",VLOOKUP(V14,[1]Distancier!A:F,6,FALSE))))))))),"")))</f>
        <v>374</v>
      </c>
      <c r="AR14" s="36">
        <f t="shared" si="14"/>
        <v>10546.8</v>
      </c>
      <c r="AS14" s="34">
        <f>IF(AQ14="","",IF(A14="Round Wood",VLOOKUP(AQ14,'[1]Grilles Tarifaires'!A:C,3,FALSE),VLOOKUP(AQ14,'[1]Grilles Tarifaires'!A:B,2,FALSE)))</f>
        <v>31.29</v>
      </c>
      <c r="AT14" s="36">
        <f t="shared" si="15"/>
        <v>907.41</v>
      </c>
      <c r="AU14" s="36">
        <f>IF(AQ14="","",(IF(C14="","",((IF(A14="","0",(IF(A14="Round Wood",VLOOKUP(C14,'[1]Grilles Tarifaires'!E:F,2,FALSE),VLOOKUP(C14,'[1]Grilles Tarifaires'!E:G,3,FALSE)))))*AK14))))</f>
        <v>0</v>
      </c>
      <c r="AV14" s="66"/>
      <c r="AW14" s="66"/>
      <c r="AX14" s="66"/>
      <c r="AY14" s="66"/>
    </row>
    <row r="15" spans="1:51" ht="15" hidden="1" customHeight="1" x14ac:dyDescent="0.25">
      <c r="A15" s="28" t="s">
        <v>50</v>
      </c>
      <c r="B15" s="28" t="s">
        <v>51</v>
      </c>
      <c r="C15" s="38" t="s">
        <v>60</v>
      </c>
      <c r="D15" s="78" t="s">
        <v>66</v>
      </c>
      <c r="E15" s="30">
        <v>42622</v>
      </c>
      <c r="F15" s="78">
        <v>784</v>
      </c>
      <c r="G15" s="29">
        <v>5</v>
      </c>
      <c r="H15" s="78">
        <v>43400</v>
      </c>
      <c r="I15" s="78">
        <v>15600</v>
      </c>
      <c r="J15" s="28" t="s">
        <v>53</v>
      </c>
      <c r="K15" s="31">
        <f t="shared" si="0"/>
        <v>27.8</v>
      </c>
      <c r="L15" s="31">
        <f t="shared" si="1"/>
        <v>0</v>
      </c>
      <c r="M15" s="57">
        <f t="shared" si="2"/>
        <v>0</v>
      </c>
      <c r="N15" s="79" t="s">
        <v>158</v>
      </c>
      <c r="O15" s="79" t="s">
        <v>204</v>
      </c>
      <c r="P15" s="32">
        <f t="shared" si="3"/>
        <v>2.9861111111111116E-2</v>
      </c>
      <c r="Q15" s="29" t="s">
        <v>251</v>
      </c>
      <c r="R15" s="29"/>
      <c r="S15" s="30">
        <v>42627</v>
      </c>
      <c r="T15" s="29" t="s">
        <v>250</v>
      </c>
      <c r="U15" s="29"/>
      <c r="V15" s="29" t="s">
        <v>215</v>
      </c>
      <c r="W15" s="29">
        <v>66</v>
      </c>
      <c r="X15" s="31" t="str">
        <f t="shared" si="4"/>
        <v/>
      </c>
      <c r="Y15" s="33">
        <v>39.700000000000003</v>
      </c>
      <c r="Z15" s="33"/>
      <c r="AA15" s="33"/>
      <c r="AB15" s="33"/>
      <c r="AC15" s="33"/>
      <c r="AD15" s="33"/>
      <c r="AE15" s="29"/>
      <c r="AF15" s="29" t="s">
        <v>84</v>
      </c>
      <c r="AG15" s="29"/>
      <c r="AH15" s="67">
        <f t="shared" si="5"/>
        <v>2016</v>
      </c>
      <c r="AI15" s="47">
        <f t="shared" si="6"/>
        <v>42622</v>
      </c>
      <c r="AJ15" s="67" t="str">
        <f t="shared" si="7"/>
        <v>septembre</v>
      </c>
      <c r="AK15" s="68">
        <f t="shared" si="8"/>
        <v>27.8</v>
      </c>
      <c r="AL15" s="40" t="str">
        <f t="shared" si="9"/>
        <v>septembre</v>
      </c>
      <c r="AM15" s="35">
        <f t="shared" si="10"/>
        <v>1</v>
      </c>
      <c r="AN15" s="36">
        <f t="shared" si="11"/>
        <v>0</v>
      </c>
      <c r="AO15" s="36">
        <f t="shared" si="12"/>
        <v>0</v>
      </c>
      <c r="AP15" s="36">
        <f t="shared" si="16"/>
        <v>1103.6600000000001</v>
      </c>
      <c r="AQ15" s="36">
        <f>+IF(C15="Econova","",(IF(B15="Réception",(IF(J15="La Mounine",(VLOOKUP(V15,[1]Distancier!A:E,5,FALSE)),(IF(J15="Brignoles",VLOOKUP(V15,[1]Distancier!A:C,3,FALSE),(IF(J15="FOS",VLOOKUP(V15,[1]Distancier!A:D,4,FALSE),(IF(J15="BT400",VLOOKUP(V15,[1]Distancier!A:F,6,FALSE))))))))),"")))</f>
        <v>374</v>
      </c>
      <c r="AR15" s="36">
        <f t="shared" si="14"/>
        <v>10397.200000000001</v>
      </c>
      <c r="AS15" s="34">
        <f>IF(AQ15="","",IF(A15="Round Wood",VLOOKUP(AQ15,'[1]Grilles Tarifaires'!A:C,3,FALSE),VLOOKUP(AQ15,'[1]Grilles Tarifaires'!A:B,2,FALSE)))</f>
        <v>31.29</v>
      </c>
      <c r="AT15" s="36">
        <f t="shared" si="15"/>
        <v>907.41</v>
      </c>
      <c r="AU15" s="36">
        <f>IF(AQ15="","",(IF(C15="","",((IF(A15="","0",(IF(A15="Round Wood",VLOOKUP(C15,'[1]Grilles Tarifaires'!E:F,2,FALSE),VLOOKUP(C15,'[1]Grilles Tarifaires'!E:G,3,FALSE)))))*AK15))))</f>
        <v>0</v>
      </c>
      <c r="AV15" s="66"/>
      <c r="AW15" s="66"/>
      <c r="AX15" s="66"/>
      <c r="AY15" s="66"/>
    </row>
    <row r="16" spans="1:51" ht="15" hidden="1" customHeight="1" x14ac:dyDescent="0.25">
      <c r="A16" s="28" t="s">
        <v>50</v>
      </c>
      <c r="B16" s="28" t="s">
        <v>51</v>
      </c>
      <c r="C16" s="78" t="s">
        <v>54</v>
      </c>
      <c r="D16" s="78" t="s">
        <v>55</v>
      </c>
      <c r="E16" s="30">
        <v>42622</v>
      </c>
      <c r="F16" s="78">
        <v>785</v>
      </c>
      <c r="G16" s="29">
        <v>6</v>
      </c>
      <c r="H16" s="78">
        <v>36450</v>
      </c>
      <c r="I16" s="78">
        <v>22500</v>
      </c>
      <c r="J16" s="28" t="s">
        <v>53</v>
      </c>
      <c r="K16" s="31">
        <f t="shared" si="0"/>
        <v>13.95</v>
      </c>
      <c r="L16" s="31">
        <f t="shared" si="1"/>
        <v>0</v>
      </c>
      <c r="M16" s="57">
        <f t="shared" si="2"/>
        <v>0</v>
      </c>
      <c r="N16" s="79" t="s">
        <v>206</v>
      </c>
      <c r="O16" s="79" t="s">
        <v>153</v>
      </c>
      <c r="P16" s="32">
        <f t="shared" si="3"/>
        <v>3.4027777777777768E-2</v>
      </c>
      <c r="Q16" s="29" t="s">
        <v>252</v>
      </c>
      <c r="R16" s="29"/>
      <c r="S16" s="30">
        <v>42627</v>
      </c>
      <c r="T16" s="29" t="s">
        <v>247</v>
      </c>
      <c r="U16" s="29"/>
      <c r="V16" s="29" t="s">
        <v>65</v>
      </c>
      <c r="W16" s="29">
        <v>5</v>
      </c>
      <c r="X16" s="31" t="str">
        <f t="shared" si="4"/>
        <v/>
      </c>
      <c r="Y16" s="33">
        <v>36.799999999999997</v>
      </c>
      <c r="Z16" s="33"/>
      <c r="AA16" s="33"/>
      <c r="AB16" s="33"/>
      <c r="AC16" s="33"/>
      <c r="AD16" s="33"/>
      <c r="AE16" s="29"/>
      <c r="AF16" s="29" t="s">
        <v>84</v>
      </c>
      <c r="AG16" s="29"/>
      <c r="AH16" s="67">
        <f t="shared" si="5"/>
        <v>2016</v>
      </c>
      <c r="AI16" s="47">
        <f t="shared" si="6"/>
        <v>42622</v>
      </c>
      <c r="AJ16" s="67" t="str">
        <f t="shared" si="7"/>
        <v>septembre</v>
      </c>
      <c r="AK16" s="68">
        <f t="shared" si="8"/>
        <v>13.95</v>
      </c>
      <c r="AL16" s="40" t="str">
        <f t="shared" si="9"/>
        <v>septembre</v>
      </c>
      <c r="AM16" s="35">
        <f t="shared" si="10"/>
        <v>1</v>
      </c>
      <c r="AN16" s="36">
        <f t="shared" si="11"/>
        <v>0</v>
      </c>
      <c r="AO16" s="36">
        <f t="shared" si="12"/>
        <v>0</v>
      </c>
      <c r="AP16" s="36">
        <f t="shared" si="16"/>
        <v>513.3599999999999</v>
      </c>
      <c r="AQ16" s="36">
        <f>+IF(C16="Econova","",(IF(B16="Réception",(IF(J16="La Mounine",(VLOOKUP(V16,[1]Distancier!A:E,5,FALSE)),(IF(J16="Brignoles",VLOOKUP(V16,[1]Distancier!A:C,3,FALSE),(IF(J16="FOS",VLOOKUP(V16,[1]Distancier!A:D,4,FALSE),(IF(J16="BT400",VLOOKUP(V16,[1]Distancier!A:F,6,FALSE))))))))),"")))</f>
        <v>170</v>
      </c>
      <c r="AR16" s="36">
        <f t="shared" si="14"/>
        <v>2371.5</v>
      </c>
      <c r="AS16" s="34">
        <f>IF(AQ16="","",IF(A16="Round Wood",VLOOKUP(AQ16,'[1]Grilles Tarifaires'!A:C,3,FALSE),VLOOKUP(AQ16,'[1]Grilles Tarifaires'!A:B,2,FALSE)))</f>
        <v>17.11</v>
      </c>
      <c r="AT16" s="36">
        <f t="shared" si="15"/>
        <v>496.19</v>
      </c>
      <c r="AU16" s="36">
        <f>IF(AQ16="","",(IF(C16="","",((IF(A16="","0",(IF(A16="Round Wood",VLOOKUP(C16,'[1]Grilles Tarifaires'!E:F,2,FALSE),VLOOKUP(C16,'[1]Grilles Tarifaires'!E:G,3,FALSE)))))*AK16))))</f>
        <v>245.24099999999996</v>
      </c>
      <c r="AV16" s="66"/>
      <c r="AW16" s="66"/>
      <c r="AX16" s="66"/>
      <c r="AY16" s="66"/>
    </row>
    <row r="17" spans="1:51" ht="15" hidden="1" customHeight="1" x14ac:dyDescent="0.25">
      <c r="A17" s="28" t="s">
        <v>50</v>
      </c>
      <c r="B17" s="28" t="s">
        <v>51</v>
      </c>
      <c r="C17" s="38" t="s">
        <v>60</v>
      </c>
      <c r="D17" s="78" t="s">
        <v>66</v>
      </c>
      <c r="E17" s="30">
        <v>42622</v>
      </c>
      <c r="F17" s="78">
        <v>786</v>
      </c>
      <c r="G17" s="29">
        <v>5</v>
      </c>
      <c r="H17" s="78">
        <v>45300</v>
      </c>
      <c r="I17" s="78">
        <v>15450</v>
      </c>
      <c r="J17" s="28" t="s">
        <v>53</v>
      </c>
      <c r="K17" s="31">
        <f t="shared" si="0"/>
        <v>29.85</v>
      </c>
      <c r="L17" s="31">
        <f t="shared" si="1"/>
        <v>0</v>
      </c>
      <c r="M17" s="57">
        <f t="shared" si="2"/>
        <v>0</v>
      </c>
      <c r="N17" s="79" t="s">
        <v>180</v>
      </c>
      <c r="O17" s="79" t="s">
        <v>253</v>
      </c>
      <c r="P17" s="32">
        <f t="shared" si="3"/>
        <v>5.7638888888888851E-2</v>
      </c>
      <c r="Q17" s="29" t="s">
        <v>254</v>
      </c>
      <c r="R17" s="29"/>
      <c r="S17" s="30">
        <v>42627</v>
      </c>
      <c r="T17" s="29" t="s">
        <v>250</v>
      </c>
      <c r="U17" s="29"/>
      <c r="V17" s="29" t="s">
        <v>215</v>
      </c>
      <c r="W17" s="29">
        <v>66</v>
      </c>
      <c r="X17" s="31" t="str">
        <f t="shared" si="4"/>
        <v/>
      </c>
      <c r="Y17" s="33">
        <v>39.700000000000003</v>
      </c>
      <c r="Z17" s="33"/>
      <c r="AA17" s="33"/>
      <c r="AB17" s="33"/>
      <c r="AC17" s="33"/>
      <c r="AD17" s="33"/>
      <c r="AE17" s="29"/>
      <c r="AF17" s="29" t="s">
        <v>85</v>
      </c>
      <c r="AG17" s="29"/>
      <c r="AH17" s="67">
        <f t="shared" ref="AH17:AH80" si="17">IF(E17="","",(YEAR(E17)))</f>
        <v>2016</v>
      </c>
      <c r="AI17" s="47">
        <f t="shared" si="6"/>
        <v>42622</v>
      </c>
      <c r="AJ17" s="67" t="str">
        <f t="shared" ref="AJ17:AJ80" si="18">IF(E17="","",(TEXT(E17,"mmmm")))</f>
        <v>septembre</v>
      </c>
      <c r="AK17" s="68">
        <f t="shared" si="8"/>
        <v>29.85</v>
      </c>
      <c r="AL17" s="40" t="str">
        <f t="shared" si="9"/>
        <v>septembre</v>
      </c>
      <c r="AM17" s="35">
        <f t="shared" si="10"/>
        <v>1</v>
      </c>
      <c r="AN17" s="36">
        <f t="shared" si="11"/>
        <v>0</v>
      </c>
      <c r="AO17" s="36">
        <f t="shared" si="12"/>
        <v>0</v>
      </c>
      <c r="AP17" s="36">
        <f t="shared" si="16"/>
        <v>1185.0450000000001</v>
      </c>
      <c r="AQ17" s="36">
        <f>+IF(C17="Econova","",(IF(B17="Réception",(IF(J17="La Mounine",(VLOOKUP(V17,[1]Distancier!A:E,5,FALSE)),(IF(J17="Brignoles",VLOOKUP(V17,[1]Distancier!A:C,3,FALSE),(IF(J17="FOS",VLOOKUP(V17,[1]Distancier!A:D,4,FALSE),(IF(J17="BT400",VLOOKUP(V17,[1]Distancier!A:F,6,FALSE))))))))),"")))</f>
        <v>374</v>
      </c>
      <c r="AR17" s="36">
        <f t="shared" si="14"/>
        <v>11163.9</v>
      </c>
      <c r="AS17" s="34">
        <f>IF(AQ17="","",IF(A17="Round Wood",VLOOKUP(AQ17,'[1]Grilles Tarifaires'!A:C,3,FALSE),VLOOKUP(AQ17,'[1]Grilles Tarifaires'!A:B,2,FALSE)))</f>
        <v>31.29</v>
      </c>
      <c r="AT17" s="36">
        <f t="shared" si="15"/>
        <v>934.00650000000007</v>
      </c>
      <c r="AU17" s="36">
        <f>IF(AQ17="","",(IF(C17="","",((IF(A17="","0",(IF(A17="Round Wood",VLOOKUP(C17,'[1]Grilles Tarifaires'!E:F,2,FALSE),VLOOKUP(C17,'[1]Grilles Tarifaires'!E:G,3,FALSE)))))*AK17))))</f>
        <v>0</v>
      </c>
      <c r="AV17" s="66"/>
      <c r="AW17" s="66"/>
      <c r="AX17" s="66"/>
      <c r="AY17" s="66"/>
    </row>
    <row r="18" spans="1:51" ht="15" hidden="1" customHeight="1" x14ac:dyDescent="0.25">
      <c r="A18" s="28" t="s">
        <v>50</v>
      </c>
      <c r="B18" s="28" t="s">
        <v>51</v>
      </c>
      <c r="C18" s="39" t="s">
        <v>61</v>
      </c>
      <c r="D18" s="78" t="s">
        <v>62</v>
      </c>
      <c r="E18" s="30">
        <v>42622</v>
      </c>
      <c r="F18" s="78">
        <v>787</v>
      </c>
      <c r="G18" s="29">
        <v>6</v>
      </c>
      <c r="H18" s="78">
        <v>54800</v>
      </c>
      <c r="I18" s="78">
        <v>23950</v>
      </c>
      <c r="J18" s="28" t="s">
        <v>53</v>
      </c>
      <c r="K18" s="31">
        <f t="shared" si="0"/>
        <v>30.85</v>
      </c>
      <c r="L18" s="31">
        <f t="shared" si="1"/>
        <v>0</v>
      </c>
      <c r="M18" s="57">
        <f t="shared" si="2"/>
        <v>0</v>
      </c>
      <c r="N18" s="79" t="s">
        <v>88</v>
      </c>
      <c r="O18" s="79" t="s">
        <v>138</v>
      </c>
      <c r="P18" s="32">
        <f t="shared" si="3"/>
        <v>2.3611111111111194E-2</v>
      </c>
      <c r="Q18" s="29" t="s">
        <v>255</v>
      </c>
      <c r="R18" s="29"/>
      <c r="S18" s="30">
        <v>42627</v>
      </c>
      <c r="T18" s="29" t="s">
        <v>256</v>
      </c>
      <c r="U18" s="29"/>
      <c r="V18" s="29" t="s">
        <v>209</v>
      </c>
      <c r="W18" s="29">
        <v>4</v>
      </c>
      <c r="X18" s="31" t="str">
        <f t="shared" si="4"/>
        <v/>
      </c>
      <c r="Y18" s="33">
        <v>42.2</v>
      </c>
      <c r="Z18" s="33"/>
      <c r="AA18" s="33"/>
      <c r="AB18" s="33"/>
      <c r="AC18" s="33"/>
      <c r="AD18" s="33"/>
      <c r="AE18" s="29"/>
      <c r="AF18" s="29" t="s">
        <v>85</v>
      </c>
      <c r="AG18" s="29"/>
      <c r="AH18" s="67">
        <f t="shared" si="17"/>
        <v>2016</v>
      </c>
      <c r="AI18" s="47">
        <f t="shared" si="6"/>
        <v>42622</v>
      </c>
      <c r="AJ18" s="67" t="str">
        <f t="shared" si="18"/>
        <v>septembre</v>
      </c>
      <c r="AK18" s="68">
        <f t="shared" si="8"/>
        <v>30.85</v>
      </c>
      <c r="AL18" s="40" t="str">
        <f t="shared" si="9"/>
        <v>septembre</v>
      </c>
      <c r="AM18" s="35">
        <f t="shared" si="10"/>
        <v>1</v>
      </c>
      <c r="AN18" s="36">
        <f t="shared" si="11"/>
        <v>0</v>
      </c>
      <c r="AO18" s="36">
        <f t="shared" si="12"/>
        <v>0</v>
      </c>
      <c r="AP18" s="36">
        <f t="shared" si="16"/>
        <v>1301.8700000000001</v>
      </c>
      <c r="AQ18" s="36">
        <f>+IF(C18="Econova","",(IF(B18="Réception",(IF(J18="La Mounine",(VLOOKUP(V18,[1]Distancier!A:E,5,FALSE)),(IF(J18="Brignoles",VLOOKUP(V18,[1]Distancier!A:C,3,FALSE),(IF(J18="FOS",VLOOKUP(V18,[1]Distancier!A:D,4,FALSE),(IF(J18="BT400",VLOOKUP(V18,[1]Distancier!A:F,6,FALSE))))))))),"")))</f>
        <v>133</v>
      </c>
      <c r="AR18" s="36">
        <f t="shared" ref="AR18:AR81" si="19">+(IF(AQ18="","",(AQ18*K18)))</f>
        <v>4103.05</v>
      </c>
      <c r="AS18" s="34">
        <f>IF(AQ18="","",IF(A18="Round Wood",VLOOKUP(AQ18,'[1]Grilles Tarifaires'!A:C,3,FALSE),VLOOKUP(AQ18,'[1]Grilles Tarifaires'!A:B,2,FALSE)))</f>
        <v>15.82</v>
      </c>
      <c r="AT18" s="36">
        <f t="shared" si="15"/>
        <v>488.04700000000003</v>
      </c>
      <c r="AU18" s="36">
        <f>IF(AQ18="","",(IF(C18="","",((IF(A18="","0",(IF(A18="Round Wood",VLOOKUP(C18,'[1]Grilles Tarifaires'!E:F,2,FALSE),VLOOKUP(C18,'[1]Grilles Tarifaires'!E:G,3,FALSE)))))*AK18))))</f>
        <v>409.29634348974207</v>
      </c>
      <c r="AV18" s="66"/>
      <c r="AW18" s="66"/>
      <c r="AX18" s="66"/>
      <c r="AY18" s="66"/>
    </row>
    <row r="19" spans="1:51" ht="15" hidden="1" customHeight="1" x14ac:dyDescent="0.25">
      <c r="A19" s="28" t="s">
        <v>50</v>
      </c>
      <c r="B19" s="28" t="s">
        <v>51</v>
      </c>
      <c r="C19" s="38" t="s">
        <v>60</v>
      </c>
      <c r="D19" s="78" t="s">
        <v>66</v>
      </c>
      <c r="E19" s="30">
        <v>42622</v>
      </c>
      <c r="F19" s="78">
        <v>788</v>
      </c>
      <c r="G19" s="29">
        <v>5</v>
      </c>
      <c r="H19" s="78">
        <v>47450</v>
      </c>
      <c r="I19" s="78">
        <v>15900</v>
      </c>
      <c r="J19" s="28" t="s">
        <v>53</v>
      </c>
      <c r="K19" s="31">
        <f t="shared" si="0"/>
        <v>31.55</v>
      </c>
      <c r="L19" s="31">
        <f t="shared" si="1"/>
        <v>0</v>
      </c>
      <c r="M19" s="57">
        <f t="shared" si="2"/>
        <v>0</v>
      </c>
      <c r="N19" s="79" t="s">
        <v>127</v>
      </c>
      <c r="O19" s="79" t="s">
        <v>134</v>
      </c>
      <c r="P19" s="32">
        <f t="shared" si="3"/>
        <v>4.4444444444444453E-2</v>
      </c>
      <c r="Q19" s="29" t="s">
        <v>257</v>
      </c>
      <c r="R19" s="29"/>
      <c r="S19" s="30">
        <v>42627</v>
      </c>
      <c r="T19" s="29" t="s">
        <v>250</v>
      </c>
      <c r="U19" s="29"/>
      <c r="V19" s="29" t="s">
        <v>215</v>
      </c>
      <c r="W19" s="29">
        <v>66</v>
      </c>
      <c r="X19" s="31" t="str">
        <f t="shared" si="4"/>
        <v/>
      </c>
      <c r="Y19" s="33">
        <v>39.700000000000003</v>
      </c>
      <c r="Z19" s="33"/>
      <c r="AA19" s="33"/>
      <c r="AB19" s="33"/>
      <c r="AC19" s="33"/>
      <c r="AD19" s="33"/>
      <c r="AE19" s="29"/>
      <c r="AF19" s="29" t="s">
        <v>84</v>
      </c>
      <c r="AG19" s="29"/>
      <c r="AH19" s="67">
        <f t="shared" si="17"/>
        <v>2016</v>
      </c>
      <c r="AI19" s="47">
        <f t="shared" si="6"/>
        <v>42622</v>
      </c>
      <c r="AJ19" s="67" t="str">
        <f t="shared" si="18"/>
        <v>septembre</v>
      </c>
      <c r="AK19" s="68">
        <f t="shared" si="8"/>
        <v>31.55</v>
      </c>
      <c r="AL19" s="40" t="str">
        <f t="shared" ref="AL19:AL82" si="20">AJ19</f>
        <v>septembre</v>
      </c>
      <c r="AM19" s="35">
        <f t="shared" si="10"/>
        <v>1</v>
      </c>
      <c r="AN19" s="36">
        <f t="shared" si="11"/>
        <v>0</v>
      </c>
      <c r="AO19" s="36">
        <f t="shared" si="12"/>
        <v>0</v>
      </c>
      <c r="AP19" s="36">
        <f t="shared" si="16"/>
        <v>1252.5350000000001</v>
      </c>
      <c r="AQ19" s="36">
        <f>+IF(C19="Econova","",(IF(B19="Réception",(IF(J19="La Mounine",(VLOOKUP(V19,[1]Distancier!A:E,5,FALSE)),(IF(J19="Brignoles",VLOOKUP(V19,[1]Distancier!A:C,3,FALSE),(IF(J19="FOS",VLOOKUP(V19,[1]Distancier!A:D,4,FALSE),(IF(J19="BT400",VLOOKUP(V19,[1]Distancier!A:F,6,FALSE))))))))),"")))</f>
        <v>374</v>
      </c>
      <c r="AR19" s="36">
        <f t="shared" si="19"/>
        <v>11799.7</v>
      </c>
      <c r="AS19" s="34">
        <f>IF(AQ19="","",IF(A19="Round Wood",VLOOKUP(AQ19,'[1]Grilles Tarifaires'!A:C,3,FALSE),VLOOKUP(AQ19,'[1]Grilles Tarifaires'!A:B,2,FALSE)))</f>
        <v>31.29</v>
      </c>
      <c r="AT19" s="36">
        <f t="shared" si="15"/>
        <v>987.19949999999994</v>
      </c>
      <c r="AU19" s="36">
        <f>IF(AQ19="","",(IF(C19="","",((IF(A19="","0",(IF(A19="Round Wood",VLOOKUP(C19,'[1]Grilles Tarifaires'!E:F,2,FALSE),VLOOKUP(C19,'[1]Grilles Tarifaires'!E:G,3,FALSE)))))*AK19))))</f>
        <v>0</v>
      </c>
      <c r="AV19" s="66"/>
      <c r="AW19" s="66"/>
      <c r="AX19" s="66"/>
      <c r="AY19" s="66"/>
    </row>
    <row r="20" spans="1:51" ht="15" hidden="1" customHeight="1" x14ac:dyDescent="0.25">
      <c r="A20" s="28" t="s">
        <v>50</v>
      </c>
      <c r="B20" s="28" t="s">
        <v>51</v>
      </c>
      <c r="C20" s="39" t="s">
        <v>61</v>
      </c>
      <c r="D20" s="78" t="s">
        <v>62</v>
      </c>
      <c r="E20" s="30">
        <v>42622</v>
      </c>
      <c r="F20" s="78">
        <v>789</v>
      </c>
      <c r="G20" s="29">
        <v>6</v>
      </c>
      <c r="H20" s="78">
        <v>44600</v>
      </c>
      <c r="I20" s="78">
        <v>23900</v>
      </c>
      <c r="J20" s="28" t="s">
        <v>53</v>
      </c>
      <c r="K20" s="31">
        <f t="shared" si="0"/>
        <v>20.7</v>
      </c>
      <c r="L20" s="31">
        <f t="shared" si="1"/>
        <v>0</v>
      </c>
      <c r="M20" s="57">
        <f t="shared" si="2"/>
        <v>0</v>
      </c>
      <c r="N20" s="79" t="s">
        <v>142</v>
      </c>
      <c r="O20" s="79" t="s">
        <v>124</v>
      </c>
      <c r="P20" s="32">
        <f t="shared" si="3"/>
        <v>2.2916666666666696E-2</v>
      </c>
      <c r="Q20" s="29" t="s">
        <v>258</v>
      </c>
      <c r="R20" s="29"/>
      <c r="S20" s="30">
        <v>42627</v>
      </c>
      <c r="T20" s="29" t="s">
        <v>256</v>
      </c>
      <c r="U20" s="29"/>
      <c r="V20" s="29" t="s">
        <v>209</v>
      </c>
      <c r="W20" s="29">
        <v>4</v>
      </c>
      <c r="X20" s="31" t="str">
        <f t="shared" si="4"/>
        <v/>
      </c>
      <c r="Y20" s="33">
        <v>42.2</v>
      </c>
      <c r="Z20" s="33"/>
      <c r="AA20" s="33"/>
      <c r="AB20" s="33"/>
      <c r="AC20" s="33"/>
      <c r="AD20" s="33"/>
      <c r="AE20" s="29"/>
      <c r="AF20" s="29" t="s">
        <v>85</v>
      </c>
      <c r="AG20" s="29"/>
      <c r="AH20" s="67">
        <f t="shared" si="17"/>
        <v>2016</v>
      </c>
      <c r="AI20" s="47">
        <f t="shared" si="6"/>
        <v>42622</v>
      </c>
      <c r="AJ20" s="67" t="str">
        <f t="shared" si="18"/>
        <v>septembre</v>
      </c>
      <c r="AK20" s="68">
        <f t="shared" si="8"/>
        <v>20.7</v>
      </c>
      <c r="AL20" s="40" t="str">
        <f t="shared" si="20"/>
        <v>septembre</v>
      </c>
      <c r="AM20" s="35">
        <f t="shared" si="10"/>
        <v>1</v>
      </c>
      <c r="AN20" s="36">
        <f t="shared" si="11"/>
        <v>0</v>
      </c>
      <c r="AO20" s="36">
        <f t="shared" si="12"/>
        <v>0</v>
      </c>
      <c r="AP20" s="36">
        <f t="shared" si="16"/>
        <v>873.54000000000008</v>
      </c>
      <c r="AQ20" s="36">
        <f>+IF(C20="Econova","",(IF(B20="Réception",(IF(J20="La Mounine",(VLOOKUP(V20,[1]Distancier!A:E,5,FALSE)),(IF(J20="Brignoles",VLOOKUP(V20,[1]Distancier!A:C,3,FALSE),(IF(J20="FOS",VLOOKUP(V20,[1]Distancier!A:D,4,FALSE),(IF(J20="BT400",VLOOKUP(V20,[1]Distancier!A:F,6,FALSE))))))))),"")))</f>
        <v>133</v>
      </c>
      <c r="AR20" s="36">
        <f t="shared" si="19"/>
        <v>2753.1</v>
      </c>
      <c r="AS20" s="34">
        <f>IF(AQ20="","",IF(A20="Round Wood",VLOOKUP(AQ20,'[1]Grilles Tarifaires'!A:C,3,FALSE),VLOOKUP(AQ20,'[1]Grilles Tarifaires'!A:B,2,FALSE)))</f>
        <v>15.82</v>
      </c>
      <c r="AT20" s="36">
        <f t="shared" si="15"/>
        <v>458.78000000000003</v>
      </c>
      <c r="AU20" s="36">
        <f>IF(AQ20="","",(IF(C20="","",((IF(A20="","0",(IF(A20="Round Wood",VLOOKUP(C20,'[1]Grilles Tarifaires'!E:F,2,FALSE),VLOOKUP(C20,'[1]Grilles Tarifaires'!E:G,3,FALSE)))))*AK20))))</f>
        <v>274.63320292504568</v>
      </c>
      <c r="AV20" s="66"/>
      <c r="AW20" s="66"/>
      <c r="AX20" s="66"/>
      <c r="AY20" s="66"/>
    </row>
    <row r="21" spans="1:51" ht="15" hidden="1" customHeight="1" x14ac:dyDescent="0.25">
      <c r="A21" s="28" t="s">
        <v>50</v>
      </c>
      <c r="B21" s="28" t="s">
        <v>51</v>
      </c>
      <c r="C21" s="39" t="s">
        <v>103</v>
      </c>
      <c r="D21" s="78" t="s">
        <v>194</v>
      </c>
      <c r="E21" s="30">
        <v>42625</v>
      </c>
      <c r="F21" s="78">
        <v>790</v>
      </c>
      <c r="G21" s="29">
        <v>6</v>
      </c>
      <c r="H21" s="78">
        <v>44600</v>
      </c>
      <c r="I21" s="78">
        <v>22250</v>
      </c>
      <c r="J21" s="28" t="s">
        <v>53</v>
      </c>
      <c r="K21" s="31">
        <f t="shared" si="0"/>
        <v>22.35</v>
      </c>
      <c r="L21" s="31">
        <f t="shared" si="1"/>
        <v>0</v>
      </c>
      <c r="M21" s="57">
        <f t="shared" si="2"/>
        <v>0</v>
      </c>
      <c r="N21" s="79" t="s">
        <v>195</v>
      </c>
      <c r="O21" s="79" t="s">
        <v>176</v>
      </c>
      <c r="P21" s="32">
        <f t="shared" si="3"/>
        <v>2.9861111111111116E-2</v>
      </c>
      <c r="Q21" s="29" t="s">
        <v>259</v>
      </c>
      <c r="R21" s="29"/>
      <c r="S21" s="30">
        <v>42627</v>
      </c>
      <c r="T21" s="29" t="s">
        <v>218</v>
      </c>
      <c r="U21" s="29"/>
      <c r="V21" s="29" t="s">
        <v>219</v>
      </c>
      <c r="W21" s="29">
        <v>30</v>
      </c>
      <c r="X21" s="31" t="str">
        <f t="shared" si="4"/>
        <v/>
      </c>
      <c r="Y21" s="33">
        <v>32.5</v>
      </c>
      <c r="Z21" s="33"/>
      <c r="AA21" s="33"/>
      <c r="AB21" s="33"/>
      <c r="AC21" s="33"/>
      <c r="AD21" s="33"/>
      <c r="AE21" s="29"/>
      <c r="AF21" s="29" t="s">
        <v>85</v>
      </c>
      <c r="AG21" s="29"/>
      <c r="AH21" s="67">
        <f t="shared" si="17"/>
        <v>2016</v>
      </c>
      <c r="AI21" s="47">
        <f t="shared" si="6"/>
        <v>42625</v>
      </c>
      <c r="AJ21" s="67" t="str">
        <f t="shared" si="18"/>
        <v>septembre</v>
      </c>
      <c r="AK21" s="68">
        <f t="shared" si="8"/>
        <v>22.35</v>
      </c>
      <c r="AL21" s="40" t="str">
        <f t="shared" si="20"/>
        <v>septembre</v>
      </c>
      <c r="AM21" s="35">
        <f t="shared" si="10"/>
        <v>1</v>
      </c>
      <c r="AN21" s="36">
        <f t="shared" si="11"/>
        <v>0</v>
      </c>
      <c r="AO21" s="36">
        <f t="shared" si="12"/>
        <v>0</v>
      </c>
      <c r="AP21" s="36">
        <f t="shared" si="16"/>
        <v>726.375</v>
      </c>
      <c r="AQ21" s="36">
        <f>+IF(C21="Econova","",(IF(B21="Réception",(IF(J21="La Mounine",(VLOOKUP(V21,[1]Distancier!A:E,5,FALSE)),(IF(J21="Brignoles",VLOOKUP(V21,[1]Distancier!A:C,3,FALSE),(IF(J21="FOS",VLOOKUP(V21,[1]Distancier!A:D,4,FALSE),(IF(J21="BT400",VLOOKUP(V21,[1]Distancier!A:F,6,FALSE))))))))),"")))</f>
        <v>167</v>
      </c>
      <c r="AR21" s="36">
        <f t="shared" si="19"/>
        <v>3732.4500000000003</v>
      </c>
      <c r="AS21" s="34">
        <f>IF(AQ21="","",IF(A21="Round Wood",VLOOKUP(AQ21,'[1]Grilles Tarifaires'!A:C,3,FALSE),VLOOKUP(AQ21,'[1]Grilles Tarifaires'!A:B,2,FALSE)))</f>
        <v>17.11</v>
      </c>
      <c r="AT21" s="36">
        <f t="shared" si="15"/>
        <v>496.19</v>
      </c>
      <c r="AU21" s="36">
        <f>IF(AQ21="","",(IF(C21="","",((IF(A21="","0",(IF(A21="Round Wood",VLOOKUP(C21,'[1]Grilles Tarifaires'!E:F,2,FALSE),VLOOKUP(C21,'[1]Grilles Tarifaires'!E:G,3,FALSE)))))*AK21))))</f>
        <v>439.17750000000001</v>
      </c>
      <c r="AV21" s="66"/>
      <c r="AW21" s="66"/>
      <c r="AX21" s="66"/>
      <c r="AY21" s="66"/>
    </row>
    <row r="22" spans="1:51" ht="15" hidden="1" customHeight="1" x14ac:dyDescent="0.25">
      <c r="A22" s="28" t="s">
        <v>50</v>
      </c>
      <c r="B22" s="28" t="s">
        <v>51</v>
      </c>
      <c r="C22" s="39" t="s">
        <v>54</v>
      </c>
      <c r="D22" s="78" t="s">
        <v>55</v>
      </c>
      <c r="E22" s="30">
        <v>42625</v>
      </c>
      <c r="F22" s="78">
        <v>791</v>
      </c>
      <c r="G22" s="29">
        <v>6</v>
      </c>
      <c r="H22" s="78">
        <v>57650</v>
      </c>
      <c r="I22" s="78">
        <v>24350</v>
      </c>
      <c r="J22" s="28" t="s">
        <v>53</v>
      </c>
      <c r="K22" s="31">
        <f t="shared" si="0"/>
        <v>33.299999999999997</v>
      </c>
      <c r="L22" s="31">
        <f t="shared" si="1"/>
        <v>0.65</v>
      </c>
      <c r="M22" s="57">
        <f t="shared" si="2"/>
        <v>1.1403508771929825E-2</v>
      </c>
      <c r="N22" s="79" t="s">
        <v>192</v>
      </c>
      <c r="O22" s="79" t="s">
        <v>146</v>
      </c>
      <c r="P22" s="32">
        <f t="shared" si="3"/>
        <v>3.3333333333333326E-2</v>
      </c>
      <c r="Q22" s="29" t="s">
        <v>260</v>
      </c>
      <c r="R22" s="29"/>
      <c r="S22" s="30">
        <v>42627</v>
      </c>
      <c r="T22" s="29" t="s">
        <v>247</v>
      </c>
      <c r="U22" s="29"/>
      <c r="V22" s="29" t="s">
        <v>71</v>
      </c>
      <c r="W22" s="29">
        <v>6</v>
      </c>
      <c r="X22" s="31" t="str">
        <f t="shared" si="4"/>
        <v/>
      </c>
      <c r="Y22" s="33">
        <v>36.799999999999997</v>
      </c>
      <c r="Z22" s="33"/>
      <c r="AA22" s="33"/>
      <c r="AB22" s="33"/>
      <c r="AC22" s="33"/>
      <c r="AD22" s="33"/>
      <c r="AE22" s="29"/>
      <c r="AF22" s="29" t="s">
        <v>85</v>
      </c>
      <c r="AG22" s="29"/>
      <c r="AH22" s="67">
        <f t="shared" si="17"/>
        <v>2016</v>
      </c>
      <c r="AI22" s="47">
        <f t="shared" si="6"/>
        <v>42625</v>
      </c>
      <c r="AJ22" s="67" t="str">
        <f t="shared" si="18"/>
        <v>septembre</v>
      </c>
      <c r="AK22" s="68">
        <f t="shared" si="8"/>
        <v>33.299999999999997</v>
      </c>
      <c r="AL22" s="40" t="str">
        <f t="shared" si="20"/>
        <v>septembre</v>
      </c>
      <c r="AM22" s="35">
        <f t="shared" si="10"/>
        <v>1</v>
      </c>
      <c r="AN22" s="36">
        <f t="shared" si="11"/>
        <v>1</v>
      </c>
      <c r="AO22" s="36">
        <f t="shared" si="12"/>
        <v>0</v>
      </c>
      <c r="AP22" s="36">
        <f t="shared" si="16"/>
        <v>1225.4399999999998</v>
      </c>
      <c r="AQ22" s="36">
        <f>+IF(C22="Econova","",(IF(B22="Réception",(IF(J22="La Mounine",(VLOOKUP(V22,[1]Distancier!A:E,5,FALSE)),(IF(J22="Brignoles",VLOOKUP(V22,[1]Distancier!A:C,3,FALSE),(IF(J22="FOS",VLOOKUP(V22,[1]Distancier!A:D,4,FALSE),(IF(J22="BT400",VLOOKUP(V22,[1]Distancier!A:F,6,FALSE))))))))),"")))</f>
        <v>189</v>
      </c>
      <c r="AR22" s="36">
        <f t="shared" si="19"/>
        <v>6293.7</v>
      </c>
      <c r="AS22" s="34">
        <f>IF(AQ22="","",IF(A22="Round Wood",VLOOKUP(AQ22,'[1]Grilles Tarifaires'!A:C,3,FALSE),VLOOKUP(AQ22,'[1]Grilles Tarifaires'!A:B,2,FALSE)))</f>
        <v>18.399999999999999</v>
      </c>
      <c r="AT22" s="36">
        <f t="shared" si="15"/>
        <v>588.79999999999995</v>
      </c>
      <c r="AU22" s="36">
        <f>IF(AQ22="","",(IF(C22="","",((IF(A22="","0",(IF(A22="Round Wood",VLOOKUP(C22,'[1]Grilles Tarifaires'!E:F,2,FALSE),VLOOKUP(C22,'[1]Grilles Tarifaires'!E:G,3,FALSE)))))*AK22))))</f>
        <v>585.41399999999987</v>
      </c>
      <c r="AV22" s="66"/>
      <c r="AW22" s="66"/>
      <c r="AX22" s="66"/>
      <c r="AY22" s="66"/>
    </row>
    <row r="23" spans="1:51" ht="15" hidden="1" customHeight="1" x14ac:dyDescent="0.25">
      <c r="A23" s="28" t="s">
        <v>50</v>
      </c>
      <c r="B23" s="28" t="s">
        <v>51</v>
      </c>
      <c r="C23" s="39" t="s">
        <v>54</v>
      </c>
      <c r="D23" s="78" t="s">
        <v>56</v>
      </c>
      <c r="E23" s="30">
        <v>42625</v>
      </c>
      <c r="F23" s="78">
        <v>792</v>
      </c>
      <c r="G23" s="29">
        <v>6</v>
      </c>
      <c r="H23" s="78">
        <v>57900</v>
      </c>
      <c r="I23" s="78">
        <v>22000</v>
      </c>
      <c r="J23" s="28" t="s">
        <v>53</v>
      </c>
      <c r="K23" s="31">
        <f t="shared" si="0"/>
        <v>35.9</v>
      </c>
      <c r="L23" s="31">
        <f t="shared" si="1"/>
        <v>0.9</v>
      </c>
      <c r="M23" s="57">
        <f t="shared" si="2"/>
        <v>1.5789473684210527E-2</v>
      </c>
      <c r="N23" s="79" t="s">
        <v>261</v>
      </c>
      <c r="O23" s="79" t="s">
        <v>120</v>
      </c>
      <c r="P23" s="32">
        <f t="shared" si="3"/>
        <v>2.9861111111111116E-2</v>
      </c>
      <c r="Q23" s="29" t="s">
        <v>262</v>
      </c>
      <c r="R23" s="29"/>
      <c r="S23" s="30">
        <v>42627</v>
      </c>
      <c r="T23" s="29" t="s">
        <v>247</v>
      </c>
      <c r="U23" s="29"/>
      <c r="V23" s="29" t="s">
        <v>67</v>
      </c>
      <c r="W23" s="29">
        <v>84</v>
      </c>
      <c r="X23" s="31" t="str">
        <f t="shared" si="4"/>
        <v/>
      </c>
      <c r="Y23" s="33">
        <v>36.799999999999997</v>
      </c>
      <c r="Z23" s="33"/>
      <c r="AA23" s="33"/>
      <c r="AB23" s="33"/>
      <c r="AC23" s="33"/>
      <c r="AD23" s="33"/>
      <c r="AE23" s="29"/>
      <c r="AF23" s="29" t="s">
        <v>85</v>
      </c>
      <c r="AG23" s="29"/>
      <c r="AH23" s="67">
        <f t="shared" si="17"/>
        <v>2016</v>
      </c>
      <c r="AI23" s="47">
        <f t="shared" si="6"/>
        <v>42625</v>
      </c>
      <c r="AJ23" s="67" t="str">
        <f t="shared" si="18"/>
        <v>septembre</v>
      </c>
      <c r="AK23" s="68">
        <f t="shared" si="8"/>
        <v>35.9</v>
      </c>
      <c r="AL23" s="40" t="str">
        <f t="shared" si="20"/>
        <v>septembre</v>
      </c>
      <c r="AM23" s="35">
        <f t="shared" si="10"/>
        <v>1</v>
      </c>
      <c r="AN23" s="36">
        <f t="shared" si="11"/>
        <v>1</v>
      </c>
      <c r="AO23" s="36">
        <f t="shared" si="12"/>
        <v>0</v>
      </c>
      <c r="AP23" s="36">
        <f t="shared" si="16"/>
        <v>1321.12</v>
      </c>
      <c r="AQ23" s="36">
        <f>+IF(C23="Econova","",(IF(B23="Réception",(IF(J23="La Mounine",(VLOOKUP(V23,[1]Distancier!A:E,5,FALSE)),(IF(J23="Brignoles",VLOOKUP(V23,[1]Distancier!A:C,3,FALSE),(IF(J23="FOS",VLOOKUP(V23,[1]Distancier!A:D,4,FALSE),(IF(J23="BT400",VLOOKUP(V23,[1]Distancier!A:F,6,FALSE))))))))),"")))</f>
        <v>134</v>
      </c>
      <c r="AR23" s="36">
        <f t="shared" si="19"/>
        <v>4810.5999999999995</v>
      </c>
      <c r="AS23" s="34">
        <f>IF(AQ23="","",IF(A23="Round Wood",VLOOKUP(AQ23,'[1]Grilles Tarifaires'!A:C,3,FALSE),VLOOKUP(AQ23,'[1]Grilles Tarifaires'!A:B,2,FALSE)))</f>
        <v>15.82</v>
      </c>
      <c r="AT23" s="36">
        <f t="shared" si="15"/>
        <v>506.24</v>
      </c>
      <c r="AU23" s="36">
        <f>IF(AQ23="","",(IF(C23="","",((IF(A23="","0",(IF(A23="Round Wood",VLOOKUP(C23,'[1]Grilles Tarifaires'!E:F,2,FALSE),VLOOKUP(C23,'[1]Grilles Tarifaires'!E:G,3,FALSE)))))*AK23))))</f>
        <v>631.12199999999996</v>
      </c>
      <c r="AV23" s="66"/>
      <c r="AW23" s="66"/>
      <c r="AX23" s="66"/>
      <c r="AY23" s="66"/>
    </row>
    <row r="24" spans="1:51" ht="15" hidden="1" customHeight="1" x14ac:dyDescent="0.25">
      <c r="A24" s="28" t="s">
        <v>50</v>
      </c>
      <c r="B24" s="28" t="s">
        <v>51</v>
      </c>
      <c r="C24" s="39" t="s">
        <v>103</v>
      </c>
      <c r="D24" s="78" t="s">
        <v>194</v>
      </c>
      <c r="E24" s="30">
        <v>42626</v>
      </c>
      <c r="F24" s="78">
        <v>793</v>
      </c>
      <c r="G24" s="29">
        <v>6</v>
      </c>
      <c r="H24" s="78">
        <v>45650</v>
      </c>
      <c r="I24" s="78">
        <v>22350</v>
      </c>
      <c r="J24" s="28" t="s">
        <v>53</v>
      </c>
      <c r="K24" s="31">
        <f t="shared" si="0"/>
        <v>23.3</v>
      </c>
      <c r="L24" s="31">
        <f t="shared" si="1"/>
        <v>0</v>
      </c>
      <c r="M24" s="57">
        <f t="shared" si="2"/>
        <v>0</v>
      </c>
      <c r="N24" s="79" t="s">
        <v>263</v>
      </c>
      <c r="O24" s="79" t="s">
        <v>197</v>
      </c>
      <c r="P24" s="32">
        <f t="shared" si="3"/>
        <v>3.7499999999999978E-2</v>
      </c>
      <c r="Q24" s="29" t="s">
        <v>264</v>
      </c>
      <c r="R24" s="29"/>
      <c r="S24" s="30">
        <v>42627</v>
      </c>
      <c r="T24" s="29" t="s">
        <v>218</v>
      </c>
      <c r="U24" s="29"/>
      <c r="V24" s="29" t="s">
        <v>219</v>
      </c>
      <c r="W24" s="29">
        <v>30</v>
      </c>
      <c r="X24" s="31" t="str">
        <f t="shared" si="4"/>
        <v/>
      </c>
      <c r="Y24" s="33">
        <v>32.5</v>
      </c>
      <c r="Z24" s="33"/>
      <c r="AA24" s="33"/>
      <c r="AB24" s="33"/>
      <c r="AC24" s="33"/>
      <c r="AD24" s="33"/>
      <c r="AE24" s="29"/>
      <c r="AF24" s="29" t="s">
        <v>85</v>
      </c>
      <c r="AG24" s="29"/>
      <c r="AH24" s="67">
        <f t="shared" si="17"/>
        <v>2016</v>
      </c>
      <c r="AI24" s="47">
        <f t="shared" si="6"/>
        <v>42626</v>
      </c>
      <c r="AJ24" s="67" t="str">
        <f t="shared" si="18"/>
        <v>septembre</v>
      </c>
      <c r="AK24" s="68">
        <f t="shared" si="8"/>
        <v>23.3</v>
      </c>
      <c r="AL24" s="40" t="str">
        <f t="shared" si="20"/>
        <v>septembre</v>
      </c>
      <c r="AM24" s="35">
        <f t="shared" si="10"/>
        <v>1</v>
      </c>
      <c r="AN24" s="36">
        <f t="shared" si="11"/>
        <v>0</v>
      </c>
      <c r="AO24" s="36">
        <f t="shared" si="12"/>
        <v>0</v>
      </c>
      <c r="AP24" s="36">
        <f t="shared" si="16"/>
        <v>757.25</v>
      </c>
      <c r="AQ24" s="36">
        <f>+IF(C24="Econova","",(IF(B24="Réception",(IF(J24="La Mounine",(VLOOKUP(V24,[1]Distancier!A:E,5,FALSE)),(IF(J24="Brignoles",VLOOKUP(V24,[1]Distancier!A:C,3,FALSE),(IF(J24="FOS",VLOOKUP(V24,[1]Distancier!A:D,4,FALSE),(IF(J24="BT400",VLOOKUP(V24,[1]Distancier!A:F,6,FALSE))))))))),"")))</f>
        <v>167</v>
      </c>
      <c r="AR24" s="36">
        <f t="shared" si="19"/>
        <v>3891.1</v>
      </c>
      <c r="AS24" s="34">
        <f>IF(AQ24="","",IF(A24="Round Wood",VLOOKUP(AQ24,'[1]Grilles Tarifaires'!A:C,3,FALSE),VLOOKUP(AQ24,'[1]Grilles Tarifaires'!A:B,2,FALSE)))</f>
        <v>17.11</v>
      </c>
      <c r="AT24" s="36">
        <f t="shared" si="15"/>
        <v>496.19</v>
      </c>
      <c r="AU24" s="36">
        <f>IF(AQ24="","",(IF(C24="","",((IF(A24="","0",(IF(A24="Round Wood",VLOOKUP(C24,'[1]Grilles Tarifaires'!E:F,2,FALSE),VLOOKUP(C24,'[1]Grilles Tarifaires'!E:G,3,FALSE)))))*AK24))))</f>
        <v>457.84499999999997</v>
      </c>
      <c r="AV24" s="66"/>
      <c r="AW24" s="66"/>
      <c r="AX24" s="66"/>
      <c r="AY24" s="66"/>
    </row>
    <row r="25" spans="1:51" ht="15" hidden="1" customHeight="1" x14ac:dyDescent="0.25">
      <c r="A25" s="28" t="s">
        <v>50</v>
      </c>
      <c r="B25" s="28" t="s">
        <v>51</v>
      </c>
      <c r="C25" s="39" t="s">
        <v>60</v>
      </c>
      <c r="D25" s="78" t="s">
        <v>66</v>
      </c>
      <c r="E25" s="30">
        <v>42626</v>
      </c>
      <c r="F25" s="78">
        <v>794</v>
      </c>
      <c r="G25" s="29">
        <v>5</v>
      </c>
      <c r="H25" s="78">
        <v>45200</v>
      </c>
      <c r="I25" s="78">
        <v>15400</v>
      </c>
      <c r="J25" s="28" t="s">
        <v>53</v>
      </c>
      <c r="K25" s="31">
        <f t="shared" si="0"/>
        <v>29.8</v>
      </c>
      <c r="L25" s="31">
        <f t="shared" si="1"/>
        <v>0</v>
      </c>
      <c r="M25" s="57">
        <f t="shared" si="2"/>
        <v>0</v>
      </c>
      <c r="N25" s="79" t="s">
        <v>190</v>
      </c>
      <c r="O25" s="79" t="s">
        <v>128</v>
      </c>
      <c r="P25" s="32">
        <f t="shared" si="3"/>
        <v>5.2777777777777757E-2</v>
      </c>
      <c r="Q25" s="29" t="s">
        <v>265</v>
      </c>
      <c r="R25" s="29"/>
      <c r="S25" s="30">
        <v>42627</v>
      </c>
      <c r="T25" s="29" t="s">
        <v>250</v>
      </c>
      <c r="U25" s="29"/>
      <c r="V25" s="29" t="s">
        <v>215</v>
      </c>
      <c r="W25" s="29">
        <v>66</v>
      </c>
      <c r="X25" s="31" t="str">
        <f t="shared" si="4"/>
        <v/>
      </c>
      <c r="Y25" s="33">
        <v>39.700000000000003</v>
      </c>
      <c r="Z25" s="33"/>
      <c r="AA25" s="33"/>
      <c r="AB25" s="33"/>
      <c r="AC25" s="33"/>
      <c r="AD25" s="33"/>
      <c r="AE25" s="29"/>
      <c r="AF25" s="29" t="s">
        <v>84</v>
      </c>
      <c r="AG25" s="29"/>
      <c r="AH25" s="67">
        <f t="shared" si="17"/>
        <v>2016</v>
      </c>
      <c r="AI25" s="47">
        <f t="shared" si="6"/>
        <v>42626</v>
      </c>
      <c r="AJ25" s="67" t="str">
        <f t="shared" si="18"/>
        <v>septembre</v>
      </c>
      <c r="AK25" s="68">
        <f t="shared" si="8"/>
        <v>29.8</v>
      </c>
      <c r="AL25" s="40" t="str">
        <f t="shared" si="20"/>
        <v>septembre</v>
      </c>
      <c r="AM25" s="35">
        <f t="shared" si="10"/>
        <v>1</v>
      </c>
      <c r="AN25" s="36">
        <f t="shared" si="11"/>
        <v>0</v>
      </c>
      <c r="AO25" s="36">
        <f t="shared" si="12"/>
        <v>0</v>
      </c>
      <c r="AP25" s="36">
        <f t="shared" si="16"/>
        <v>1183.0600000000002</v>
      </c>
      <c r="AQ25" s="36">
        <f>+IF(C25="Econova","",(IF(B25="Réception",(IF(J25="La Mounine",(VLOOKUP(V25,[1]Distancier!A:E,5,FALSE)),(IF(J25="Brignoles",VLOOKUP(V25,[1]Distancier!A:C,3,FALSE),(IF(J25="FOS",VLOOKUP(V25,[1]Distancier!A:D,4,FALSE),(IF(J25="BT400",VLOOKUP(V25,[1]Distancier!A:F,6,FALSE))))))))),"")))</f>
        <v>374</v>
      </c>
      <c r="AR25" s="36">
        <f t="shared" si="19"/>
        <v>11145.2</v>
      </c>
      <c r="AS25" s="34">
        <f>IF(AQ25="","",IF(A25="Round Wood",VLOOKUP(AQ25,'[1]Grilles Tarifaires'!A:C,3,FALSE),VLOOKUP(AQ25,'[1]Grilles Tarifaires'!A:B,2,FALSE)))</f>
        <v>31.29</v>
      </c>
      <c r="AT25" s="36">
        <f t="shared" si="15"/>
        <v>932.44200000000001</v>
      </c>
      <c r="AU25" s="36">
        <f>IF(AQ25="","",(IF(C25="","",((IF(A25="","0",(IF(A25="Round Wood",VLOOKUP(C25,'[1]Grilles Tarifaires'!E:F,2,FALSE),VLOOKUP(C25,'[1]Grilles Tarifaires'!E:G,3,FALSE)))))*AK25))))</f>
        <v>0</v>
      </c>
      <c r="AV25" s="66"/>
      <c r="AW25" s="66"/>
      <c r="AX25" s="66"/>
      <c r="AY25" s="66"/>
    </row>
    <row r="26" spans="1:51" ht="15" hidden="1" customHeight="1" x14ac:dyDescent="0.25">
      <c r="A26" s="28" t="s">
        <v>50</v>
      </c>
      <c r="B26" s="28" t="s">
        <v>51</v>
      </c>
      <c r="C26" s="39" t="s">
        <v>60</v>
      </c>
      <c r="D26" s="78" t="s">
        <v>66</v>
      </c>
      <c r="E26" s="30">
        <v>42626</v>
      </c>
      <c r="F26" s="78">
        <v>795</v>
      </c>
      <c r="G26" s="29">
        <v>5</v>
      </c>
      <c r="H26" s="78">
        <v>46100</v>
      </c>
      <c r="I26" s="78">
        <v>15800</v>
      </c>
      <c r="J26" s="28" t="s">
        <v>53</v>
      </c>
      <c r="K26" s="31">
        <f t="shared" si="0"/>
        <v>30.3</v>
      </c>
      <c r="L26" s="31">
        <f t="shared" si="1"/>
        <v>0</v>
      </c>
      <c r="M26" s="57">
        <f t="shared" si="2"/>
        <v>0</v>
      </c>
      <c r="N26" s="79" t="s">
        <v>185</v>
      </c>
      <c r="O26" s="79" t="s">
        <v>266</v>
      </c>
      <c r="P26" s="32">
        <f t="shared" si="3"/>
        <v>2.8472222222222232E-2</v>
      </c>
      <c r="Q26" s="29" t="s">
        <v>267</v>
      </c>
      <c r="R26" s="29"/>
      <c r="S26" s="30">
        <v>42627</v>
      </c>
      <c r="T26" s="29" t="s">
        <v>268</v>
      </c>
      <c r="U26" s="29"/>
      <c r="V26" s="29" t="s">
        <v>215</v>
      </c>
      <c r="W26" s="29">
        <v>66</v>
      </c>
      <c r="X26" s="31" t="str">
        <f t="shared" si="4"/>
        <v/>
      </c>
      <c r="Y26" s="33">
        <v>42.9</v>
      </c>
      <c r="Z26" s="33"/>
      <c r="AA26" s="33"/>
      <c r="AB26" s="33"/>
      <c r="AC26" s="33"/>
      <c r="AD26" s="33"/>
      <c r="AE26" s="29"/>
      <c r="AF26" s="29" t="s">
        <v>84</v>
      </c>
      <c r="AG26" s="29"/>
      <c r="AH26" s="67">
        <f t="shared" si="17"/>
        <v>2016</v>
      </c>
      <c r="AI26" s="47">
        <f t="shared" si="6"/>
        <v>42626</v>
      </c>
      <c r="AJ26" s="67" t="str">
        <f t="shared" si="18"/>
        <v>septembre</v>
      </c>
      <c r="AK26" s="68">
        <f t="shared" si="8"/>
        <v>30.3</v>
      </c>
      <c r="AL26" s="40" t="str">
        <f t="shared" si="20"/>
        <v>septembre</v>
      </c>
      <c r="AM26" s="35">
        <f t="shared" si="10"/>
        <v>1</v>
      </c>
      <c r="AN26" s="36">
        <f t="shared" si="11"/>
        <v>0</v>
      </c>
      <c r="AO26" s="36">
        <f t="shared" si="12"/>
        <v>0</v>
      </c>
      <c r="AP26" s="36">
        <f t="shared" si="16"/>
        <v>1299.8699999999999</v>
      </c>
      <c r="AQ26" s="36">
        <f>+IF(C26="Econova","",(IF(B26="Réception",(IF(J26="La Mounine",(VLOOKUP(V26,[1]Distancier!A:E,5,FALSE)),(IF(J26="Brignoles",VLOOKUP(V26,[1]Distancier!A:C,3,FALSE),(IF(J26="FOS",VLOOKUP(V26,[1]Distancier!A:D,4,FALSE),(IF(J26="BT400",VLOOKUP(V26,[1]Distancier!A:F,6,FALSE))))))))),"")))</f>
        <v>374</v>
      </c>
      <c r="AR26" s="36">
        <f t="shared" si="19"/>
        <v>11332.2</v>
      </c>
      <c r="AS26" s="34">
        <f>IF(AQ26="","",IF(A26="Round Wood",VLOOKUP(AQ26,'[1]Grilles Tarifaires'!A:C,3,FALSE),VLOOKUP(AQ26,'[1]Grilles Tarifaires'!A:B,2,FALSE)))</f>
        <v>31.29</v>
      </c>
      <c r="AT26" s="36">
        <f t="shared" si="15"/>
        <v>948.08699999999999</v>
      </c>
      <c r="AU26" s="36">
        <f>IF(AQ26="","",(IF(C26="","",((IF(A26="","0",(IF(A26="Round Wood",VLOOKUP(C26,'[1]Grilles Tarifaires'!E:F,2,FALSE),VLOOKUP(C26,'[1]Grilles Tarifaires'!E:G,3,FALSE)))))*AK26))))</f>
        <v>0</v>
      </c>
      <c r="AV26" s="66"/>
      <c r="AW26" s="66"/>
      <c r="AX26" s="66"/>
      <c r="AY26" s="66"/>
    </row>
    <row r="27" spans="1:51" ht="15" hidden="1" customHeight="1" x14ac:dyDescent="0.25">
      <c r="A27" s="28" t="s">
        <v>50</v>
      </c>
      <c r="B27" s="28" t="s">
        <v>51</v>
      </c>
      <c r="C27" s="39" t="s">
        <v>60</v>
      </c>
      <c r="D27" s="78" t="s">
        <v>66</v>
      </c>
      <c r="E27" s="30">
        <v>42626</v>
      </c>
      <c r="F27" s="78">
        <v>796</v>
      </c>
      <c r="G27" s="29">
        <v>5</v>
      </c>
      <c r="H27" s="78">
        <v>46750</v>
      </c>
      <c r="I27" s="78">
        <v>15950</v>
      </c>
      <c r="J27" s="28" t="s">
        <v>53</v>
      </c>
      <c r="K27" s="31">
        <f t="shared" si="0"/>
        <v>30.8</v>
      </c>
      <c r="L27" s="31">
        <f t="shared" si="1"/>
        <v>0</v>
      </c>
      <c r="M27" s="57">
        <f t="shared" si="2"/>
        <v>0</v>
      </c>
      <c r="N27" s="79" t="s">
        <v>269</v>
      </c>
      <c r="O27" s="79" t="s">
        <v>175</v>
      </c>
      <c r="P27" s="32">
        <f t="shared" si="3"/>
        <v>6.25E-2</v>
      </c>
      <c r="Q27" s="29" t="s">
        <v>270</v>
      </c>
      <c r="R27" s="29"/>
      <c r="S27" s="30">
        <v>42627</v>
      </c>
      <c r="T27" s="29" t="s">
        <v>268</v>
      </c>
      <c r="U27" s="29"/>
      <c r="V27" s="29" t="s">
        <v>215</v>
      </c>
      <c r="W27" s="29">
        <v>66</v>
      </c>
      <c r="X27" s="31" t="str">
        <f t="shared" si="4"/>
        <v/>
      </c>
      <c r="Y27" s="33">
        <v>42.9</v>
      </c>
      <c r="Z27" s="33"/>
      <c r="AA27" s="33"/>
      <c r="AB27" s="33"/>
      <c r="AC27" s="33"/>
      <c r="AD27" s="33"/>
      <c r="AE27" s="29"/>
      <c r="AF27" s="29" t="s">
        <v>84</v>
      </c>
      <c r="AG27" s="29"/>
      <c r="AH27" s="67">
        <f t="shared" si="17"/>
        <v>2016</v>
      </c>
      <c r="AI27" s="47">
        <f t="shared" si="6"/>
        <v>42626</v>
      </c>
      <c r="AJ27" s="67" t="str">
        <f t="shared" si="18"/>
        <v>septembre</v>
      </c>
      <c r="AK27" s="68">
        <f t="shared" si="8"/>
        <v>30.8</v>
      </c>
      <c r="AL27" s="40" t="str">
        <f t="shared" si="20"/>
        <v>septembre</v>
      </c>
      <c r="AM27" s="35">
        <f t="shared" si="10"/>
        <v>1</v>
      </c>
      <c r="AN27" s="36">
        <f t="shared" si="11"/>
        <v>0</v>
      </c>
      <c r="AO27" s="36">
        <f t="shared" si="12"/>
        <v>0</v>
      </c>
      <c r="AP27" s="36">
        <f t="shared" si="16"/>
        <v>1321.32</v>
      </c>
      <c r="AQ27" s="36">
        <f>+IF(C27="Econova","",(IF(B27="Réception",(IF(J27="La Mounine",(VLOOKUP(V27,[1]Distancier!A:E,5,FALSE)),(IF(J27="Brignoles",VLOOKUP(V27,[1]Distancier!A:C,3,FALSE),(IF(J27="FOS",VLOOKUP(V27,[1]Distancier!A:D,4,FALSE),(IF(J27="BT400",VLOOKUP(V27,[1]Distancier!A:F,6,FALSE))))))))),"")))</f>
        <v>374</v>
      </c>
      <c r="AR27" s="36">
        <f t="shared" si="19"/>
        <v>11519.2</v>
      </c>
      <c r="AS27" s="34">
        <f>IF(AQ27="","",IF(A27="Round Wood",VLOOKUP(AQ27,'[1]Grilles Tarifaires'!A:C,3,FALSE),VLOOKUP(AQ27,'[1]Grilles Tarifaires'!A:B,2,FALSE)))</f>
        <v>31.29</v>
      </c>
      <c r="AT27" s="36">
        <f t="shared" si="15"/>
        <v>963.73199999999997</v>
      </c>
      <c r="AU27" s="36">
        <f>IF(AQ27="","",(IF(C27="","",((IF(A27="","0",(IF(A27="Round Wood",VLOOKUP(C27,'[1]Grilles Tarifaires'!E:F,2,FALSE),VLOOKUP(C27,'[1]Grilles Tarifaires'!E:G,3,FALSE)))))*AK27))))</f>
        <v>0</v>
      </c>
      <c r="AV27" s="66"/>
      <c r="AW27" s="66"/>
      <c r="AX27" s="66"/>
      <c r="AY27" s="66"/>
    </row>
    <row r="28" spans="1:51" ht="15" hidden="1" customHeight="1" x14ac:dyDescent="0.25">
      <c r="A28" s="28" t="s">
        <v>50</v>
      </c>
      <c r="B28" s="28" t="s">
        <v>51</v>
      </c>
      <c r="C28" s="39" t="s">
        <v>60</v>
      </c>
      <c r="D28" s="78" t="s">
        <v>66</v>
      </c>
      <c r="E28" s="30">
        <v>42627</v>
      </c>
      <c r="F28" s="78">
        <v>800</v>
      </c>
      <c r="G28" s="29">
        <v>5</v>
      </c>
      <c r="H28" s="78">
        <v>44050</v>
      </c>
      <c r="I28" s="78">
        <v>15650</v>
      </c>
      <c r="J28" s="28" t="s">
        <v>53</v>
      </c>
      <c r="K28" s="31">
        <f t="shared" si="0"/>
        <v>28.4</v>
      </c>
      <c r="L28" s="31">
        <f t="shared" si="1"/>
        <v>0</v>
      </c>
      <c r="M28" s="57">
        <f t="shared" si="2"/>
        <v>0</v>
      </c>
      <c r="N28" s="79" t="s">
        <v>171</v>
      </c>
      <c r="O28" s="79" t="s">
        <v>271</v>
      </c>
      <c r="P28" s="32">
        <f t="shared" si="3"/>
        <v>5.0694444444444486E-2</v>
      </c>
      <c r="Q28" s="29" t="s">
        <v>272</v>
      </c>
      <c r="R28" s="29"/>
      <c r="S28" s="30">
        <v>42634</v>
      </c>
      <c r="T28" s="29" t="s">
        <v>268</v>
      </c>
      <c r="U28" s="29"/>
      <c r="V28" s="29" t="s">
        <v>215</v>
      </c>
      <c r="W28" s="29">
        <v>66</v>
      </c>
      <c r="X28" s="31" t="str">
        <f t="shared" si="4"/>
        <v/>
      </c>
      <c r="Y28" s="33">
        <v>42.9</v>
      </c>
      <c r="Z28" s="33"/>
      <c r="AA28" s="33"/>
      <c r="AB28" s="33"/>
      <c r="AC28" s="33"/>
      <c r="AD28" s="33"/>
      <c r="AE28" s="29"/>
      <c r="AF28" s="29" t="s">
        <v>84</v>
      </c>
      <c r="AG28" s="29"/>
      <c r="AH28" s="67">
        <f t="shared" si="17"/>
        <v>2016</v>
      </c>
      <c r="AI28" s="47">
        <f t="shared" si="6"/>
        <v>42627</v>
      </c>
      <c r="AJ28" s="67" t="str">
        <f t="shared" si="18"/>
        <v>septembre</v>
      </c>
      <c r="AK28" s="68">
        <f t="shared" si="8"/>
        <v>28.4</v>
      </c>
      <c r="AL28" s="40" t="str">
        <f t="shared" si="20"/>
        <v>septembre</v>
      </c>
      <c r="AM28" s="35">
        <f t="shared" si="10"/>
        <v>1</v>
      </c>
      <c r="AN28" s="36">
        <f t="shared" si="11"/>
        <v>0</v>
      </c>
      <c r="AO28" s="36">
        <f t="shared" si="12"/>
        <v>0</v>
      </c>
      <c r="AP28" s="36">
        <f t="shared" si="16"/>
        <v>1218.3599999999999</v>
      </c>
      <c r="AQ28" s="36">
        <f>+IF(C28="Econova","",(IF(B28="Réception",(IF(J28="La Mounine",(VLOOKUP(V28,[1]Distancier!A:E,5,FALSE)),(IF(J28="Brignoles",VLOOKUP(V28,[1]Distancier!A:C,3,FALSE),(IF(J28="FOS",VLOOKUP(V28,[1]Distancier!A:D,4,FALSE),(IF(J28="BT400",VLOOKUP(V28,[1]Distancier!A:F,6,FALSE))))))))),"")))</f>
        <v>374</v>
      </c>
      <c r="AR28" s="36">
        <f t="shared" si="19"/>
        <v>10621.6</v>
      </c>
      <c r="AS28" s="34">
        <f>IF(AQ28="","",IF(A28="Round Wood",VLOOKUP(AQ28,'[1]Grilles Tarifaires'!A:C,3,FALSE),VLOOKUP(AQ28,'[1]Grilles Tarifaires'!A:B,2,FALSE)))</f>
        <v>31.29</v>
      </c>
      <c r="AT28" s="36">
        <f t="shared" si="15"/>
        <v>907.41</v>
      </c>
      <c r="AU28" s="36">
        <f>IF(AQ28="","",(IF(C28="","",((IF(A28="","0",(IF(A28="Round Wood",VLOOKUP(C28,'[1]Grilles Tarifaires'!E:F,2,FALSE),VLOOKUP(C28,'[1]Grilles Tarifaires'!E:G,3,FALSE)))))*AK28))))</f>
        <v>0</v>
      </c>
      <c r="AV28" s="66"/>
      <c r="AW28" s="66"/>
      <c r="AX28" s="66"/>
      <c r="AY28" s="66"/>
    </row>
    <row r="29" spans="1:51" ht="15" hidden="1" customHeight="1" x14ac:dyDescent="0.25">
      <c r="A29" s="28" t="s">
        <v>50</v>
      </c>
      <c r="B29" s="28" t="s">
        <v>51</v>
      </c>
      <c r="C29" s="39" t="s">
        <v>60</v>
      </c>
      <c r="D29" s="78" t="s">
        <v>66</v>
      </c>
      <c r="E29" s="30">
        <v>42627</v>
      </c>
      <c r="F29" s="78">
        <v>801</v>
      </c>
      <c r="G29" s="29">
        <v>5</v>
      </c>
      <c r="H29" s="78">
        <v>42000</v>
      </c>
      <c r="I29" s="78">
        <v>15500</v>
      </c>
      <c r="J29" s="28" t="s">
        <v>53</v>
      </c>
      <c r="K29" s="31">
        <f t="shared" si="0"/>
        <v>26.5</v>
      </c>
      <c r="L29" s="31">
        <f t="shared" si="1"/>
        <v>0</v>
      </c>
      <c r="M29" s="57">
        <f t="shared" si="2"/>
        <v>0</v>
      </c>
      <c r="N29" s="79" t="s">
        <v>273</v>
      </c>
      <c r="O29" s="79" t="s">
        <v>216</v>
      </c>
      <c r="P29" s="32">
        <f t="shared" si="3"/>
        <v>2.5000000000000022E-2</v>
      </c>
      <c r="Q29" s="29" t="s">
        <v>274</v>
      </c>
      <c r="R29" s="29"/>
      <c r="S29" s="30">
        <v>42634</v>
      </c>
      <c r="T29" s="29" t="s">
        <v>268</v>
      </c>
      <c r="U29" s="29"/>
      <c r="V29" s="29" t="s">
        <v>215</v>
      </c>
      <c r="W29" s="29">
        <v>66</v>
      </c>
      <c r="X29" s="31" t="str">
        <f t="shared" si="4"/>
        <v/>
      </c>
      <c r="Y29" s="33">
        <v>42.9</v>
      </c>
      <c r="Z29" s="33"/>
      <c r="AA29" s="33"/>
      <c r="AB29" s="33"/>
      <c r="AC29" s="33"/>
      <c r="AD29" s="33"/>
      <c r="AE29" s="29"/>
      <c r="AF29" s="29" t="s">
        <v>84</v>
      </c>
      <c r="AG29" s="29"/>
      <c r="AH29" s="67">
        <f t="shared" si="17"/>
        <v>2016</v>
      </c>
      <c r="AI29" s="47">
        <f t="shared" si="6"/>
        <v>42627</v>
      </c>
      <c r="AJ29" s="67" t="str">
        <f t="shared" si="18"/>
        <v>septembre</v>
      </c>
      <c r="AK29" s="68">
        <f t="shared" si="8"/>
        <v>26.5</v>
      </c>
      <c r="AL29" s="40" t="str">
        <f t="shared" si="20"/>
        <v>septembre</v>
      </c>
      <c r="AM29" s="35">
        <f t="shared" si="10"/>
        <v>1</v>
      </c>
      <c r="AN29" s="36">
        <f t="shared" si="11"/>
        <v>0</v>
      </c>
      <c r="AO29" s="36">
        <f t="shared" si="12"/>
        <v>0</v>
      </c>
      <c r="AP29" s="36">
        <f t="shared" si="16"/>
        <v>1136.8499999999999</v>
      </c>
      <c r="AQ29" s="36">
        <f>+IF(C29="Econova","",(IF(B29="Réception",(IF(J29="La Mounine",(VLOOKUP(V29,[1]Distancier!A:E,5,FALSE)),(IF(J29="Brignoles",VLOOKUP(V29,[1]Distancier!A:C,3,FALSE),(IF(J29="FOS",VLOOKUP(V29,[1]Distancier!A:D,4,FALSE),(IF(J29="BT400",VLOOKUP(V29,[1]Distancier!A:F,6,FALSE))))))))),"")))</f>
        <v>374</v>
      </c>
      <c r="AR29" s="36">
        <f t="shared" si="19"/>
        <v>9911</v>
      </c>
      <c r="AS29" s="34">
        <f>IF(AQ29="","",IF(A29="Round Wood",VLOOKUP(AQ29,'[1]Grilles Tarifaires'!A:C,3,FALSE),VLOOKUP(AQ29,'[1]Grilles Tarifaires'!A:B,2,FALSE)))</f>
        <v>31.29</v>
      </c>
      <c r="AT29" s="36">
        <f t="shared" si="15"/>
        <v>907.41</v>
      </c>
      <c r="AU29" s="36">
        <f>IF(AQ29="","",(IF(C29="","",((IF(A29="","0",(IF(A29="Round Wood",VLOOKUP(C29,'[1]Grilles Tarifaires'!E:F,2,FALSE),VLOOKUP(C29,'[1]Grilles Tarifaires'!E:G,3,FALSE)))))*AK29))))</f>
        <v>0</v>
      </c>
      <c r="AV29" s="66"/>
      <c r="AW29" s="66"/>
      <c r="AX29" s="66"/>
      <c r="AY29" s="66"/>
    </row>
    <row r="30" spans="1:51" ht="15" hidden="1" customHeight="1" x14ac:dyDescent="0.25">
      <c r="A30" s="28" t="s">
        <v>50</v>
      </c>
      <c r="B30" s="28" t="s">
        <v>51</v>
      </c>
      <c r="C30" s="39" t="s">
        <v>59</v>
      </c>
      <c r="D30" s="78" t="s">
        <v>58</v>
      </c>
      <c r="E30" s="30">
        <v>42627</v>
      </c>
      <c r="F30" s="78">
        <v>799</v>
      </c>
      <c r="G30" s="29">
        <v>6</v>
      </c>
      <c r="H30" s="78">
        <v>45150</v>
      </c>
      <c r="I30" s="78">
        <v>23400</v>
      </c>
      <c r="J30" s="28" t="s">
        <v>53</v>
      </c>
      <c r="K30" s="31">
        <f t="shared" si="0"/>
        <v>21.75</v>
      </c>
      <c r="L30" s="31">
        <f t="shared" si="1"/>
        <v>0</v>
      </c>
      <c r="M30" s="57">
        <f t="shared" si="2"/>
        <v>0</v>
      </c>
      <c r="N30" s="79" t="s">
        <v>170</v>
      </c>
      <c r="O30" s="79" t="s">
        <v>275</v>
      </c>
      <c r="P30" s="32">
        <f t="shared" ref="P30:P71" si="21">O30-N30</f>
        <v>5.2083333333333315E-2</v>
      </c>
      <c r="Q30" s="29" t="s">
        <v>276</v>
      </c>
      <c r="R30" s="29"/>
      <c r="S30" s="30">
        <v>42634</v>
      </c>
      <c r="T30" s="29" t="s">
        <v>222</v>
      </c>
      <c r="U30" s="29"/>
      <c r="V30" s="29" t="s">
        <v>277</v>
      </c>
      <c r="W30" s="29">
        <v>12</v>
      </c>
      <c r="X30" s="31" t="str">
        <f t="shared" si="4"/>
        <v/>
      </c>
      <c r="Y30" s="33">
        <v>32.799999999999997</v>
      </c>
      <c r="Z30" s="33"/>
      <c r="AA30" s="33"/>
      <c r="AB30" s="33"/>
      <c r="AC30" s="33"/>
      <c r="AD30" s="33"/>
      <c r="AE30" s="29"/>
      <c r="AF30" s="29" t="s">
        <v>85</v>
      </c>
      <c r="AG30" s="29"/>
      <c r="AH30" s="67">
        <f t="shared" si="17"/>
        <v>2016</v>
      </c>
      <c r="AI30" s="47">
        <f t="shared" si="6"/>
        <v>42627</v>
      </c>
      <c r="AJ30" s="67" t="str">
        <f t="shared" si="18"/>
        <v>septembre</v>
      </c>
      <c r="AK30" s="68">
        <f t="shared" si="8"/>
        <v>21.75</v>
      </c>
      <c r="AL30" s="40" t="str">
        <f t="shared" si="20"/>
        <v>septembre</v>
      </c>
      <c r="AM30" s="35">
        <f t="shared" si="10"/>
        <v>1</v>
      </c>
      <c r="AN30" s="36">
        <f t="shared" si="11"/>
        <v>0</v>
      </c>
      <c r="AO30" s="36">
        <f t="shared" si="12"/>
        <v>0</v>
      </c>
      <c r="AP30" s="36">
        <f t="shared" si="16"/>
        <v>713.4</v>
      </c>
      <c r="AQ30" s="36">
        <f>+IF(C30="Econova","",(IF(B30="Réception",(IF(J30="La Mounine",(VLOOKUP(V30,[1]Distancier!A:E,5,FALSE)),(IF(J30="Brignoles",VLOOKUP(V30,[1]Distancier!A:C,3,FALSE),(IF(J30="FOS",VLOOKUP(V30,[1]Distancier!A:D,4,FALSE),(IF(J30="BT400",VLOOKUP(V30,[1]Distancier!A:F,6,FALSE))))))))),"")))</f>
        <v>303</v>
      </c>
      <c r="AR30" s="36">
        <f t="shared" si="19"/>
        <v>6590.25</v>
      </c>
      <c r="AS30" s="34">
        <f>IF(AQ30="","",IF(A30="Round Wood",VLOOKUP(AQ30,'[1]Grilles Tarifaires'!A:C,3,FALSE),VLOOKUP(AQ30,'[1]Grilles Tarifaires'!A:B,2,FALSE)))</f>
        <v>26.14</v>
      </c>
      <c r="AT30" s="36">
        <f t="shared" si="15"/>
        <v>758.06000000000006</v>
      </c>
      <c r="AU30" s="36">
        <f>IF(AQ30="","",(IF(C30="","",((IF(A30="","0",(IF(A30="Round Wood",VLOOKUP(C30,'[1]Grilles Tarifaires'!E:F,2,FALSE),VLOOKUP(C30,'[1]Grilles Tarifaires'!E:G,3,FALSE)))))*AK30))))</f>
        <v>511.41998179406488</v>
      </c>
      <c r="AV30" s="66"/>
      <c r="AW30" s="66"/>
      <c r="AX30" s="66"/>
      <c r="AY30" s="66"/>
    </row>
    <row r="31" spans="1:51" ht="15" hidden="1" customHeight="1" x14ac:dyDescent="0.25">
      <c r="A31" s="28" t="s">
        <v>50</v>
      </c>
      <c r="B31" s="28" t="s">
        <v>51</v>
      </c>
      <c r="C31" s="39" t="s">
        <v>54</v>
      </c>
      <c r="D31" s="78" t="s">
        <v>55</v>
      </c>
      <c r="E31" s="30">
        <v>42627</v>
      </c>
      <c r="F31" s="78">
        <v>798</v>
      </c>
      <c r="G31" s="29">
        <v>6</v>
      </c>
      <c r="H31" s="78">
        <v>55400</v>
      </c>
      <c r="I31" s="78">
        <v>24250</v>
      </c>
      <c r="J31" s="28" t="s">
        <v>53</v>
      </c>
      <c r="K31" s="31">
        <f t="shared" si="0"/>
        <v>31.15</v>
      </c>
      <c r="L31" s="31">
        <f t="shared" si="1"/>
        <v>0</v>
      </c>
      <c r="M31" s="57">
        <f t="shared" si="2"/>
        <v>0</v>
      </c>
      <c r="N31" s="79" t="s">
        <v>278</v>
      </c>
      <c r="O31" s="79" t="s">
        <v>148</v>
      </c>
      <c r="P31" s="32">
        <f t="shared" si="21"/>
        <v>6.3194444444444442E-2</v>
      </c>
      <c r="Q31" s="29" t="s">
        <v>279</v>
      </c>
      <c r="R31" s="29" t="s">
        <v>160</v>
      </c>
      <c r="S31" s="30">
        <v>42634</v>
      </c>
      <c r="T31" s="29" t="s">
        <v>280</v>
      </c>
      <c r="U31" s="29"/>
      <c r="V31" s="29" t="s">
        <v>281</v>
      </c>
      <c r="W31" s="29">
        <v>83</v>
      </c>
      <c r="X31" s="31" t="str">
        <f t="shared" si="4"/>
        <v/>
      </c>
      <c r="Y31" s="33">
        <v>45.4</v>
      </c>
      <c r="Z31" s="33"/>
      <c r="AA31" s="33"/>
      <c r="AB31" s="33"/>
      <c r="AC31" s="33"/>
      <c r="AD31" s="33"/>
      <c r="AE31" s="29"/>
      <c r="AF31" s="29" t="s">
        <v>84</v>
      </c>
      <c r="AG31" s="29"/>
      <c r="AH31" s="67">
        <f t="shared" si="17"/>
        <v>2016</v>
      </c>
      <c r="AI31" s="47">
        <f t="shared" si="6"/>
        <v>42627</v>
      </c>
      <c r="AJ31" s="67" t="str">
        <f t="shared" si="18"/>
        <v>septembre</v>
      </c>
      <c r="AK31" s="68">
        <f t="shared" si="8"/>
        <v>31.15</v>
      </c>
      <c r="AL31" s="40" t="str">
        <f t="shared" si="20"/>
        <v>septembre</v>
      </c>
      <c r="AM31" s="35">
        <f t="shared" si="10"/>
        <v>1</v>
      </c>
      <c r="AN31" s="36">
        <f t="shared" si="11"/>
        <v>0</v>
      </c>
      <c r="AO31" s="36">
        <f t="shared" si="12"/>
        <v>0</v>
      </c>
      <c r="AP31" s="36">
        <f t="shared" si="16"/>
        <v>1414.2099999999998</v>
      </c>
      <c r="AQ31" s="36">
        <f>+IF(C31="Econova","",(IF(B31="Réception",(IF(J31="La Mounine",(VLOOKUP(V31,[1]Distancier!A:E,5,FALSE)),(IF(J31="Brignoles",VLOOKUP(V31,[1]Distancier!A:C,3,FALSE),(IF(J31="FOS",VLOOKUP(V31,[1]Distancier!A:D,4,FALSE),(IF(J31="BT400",VLOOKUP(V31,[1]Distancier!A:F,6,FALSE))))))))),"")))</f>
        <v>71</v>
      </c>
      <c r="AR31" s="36">
        <f t="shared" si="19"/>
        <v>2211.65</v>
      </c>
      <c r="AS31" s="34">
        <f>IF(AQ31="","",IF(A31="Round Wood",VLOOKUP(AQ31,'[1]Grilles Tarifaires'!A:C,3,FALSE),VLOOKUP(AQ31,'[1]Grilles Tarifaires'!A:B,2,FALSE)))</f>
        <v>11.95</v>
      </c>
      <c r="AT31" s="36">
        <f t="shared" si="15"/>
        <v>372.24249999999995</v>
      </c>
      <c r="AU31" s="36">
        <f>IF(AQ31="","",(IF(C31="","",((IF(A31="","0",(IF(A31="Round Wood",VLOOKUP(C31,'[1]Grilles Tarifaires'!E:F,2,FALSE),VLOOKUP(C31,'[1]Grilles Tarifaires'!E:G,3,FALSE)))))*AK31))))</f>
        <v>547.61699999999996</v>
      </c>
      <c r="AV31" s="66"/>
      <c r="AW31" s="66"/>
      <c r="AX31" s="66"/>
      <c r="AY31" s="66"/>
    </row>
    <row r="32" spans="1:51" ht="15" hidden="1" customHeight="1" x14ac:dyDescent="0.25">
      <c r="A32" s="28" t="s">
        <v>50</v>
      </c>
      <c r="B32" s="28" t="s">
        <v>51</v>
      </c>
      <c r="C32" s="39" t="s">
        <v>103</v>
      </c>
      <c r="D32" s="78" t="s">
        <v>194</v>
      </c>
      <c r="E32" s="30">
        <v>42627</v>
      </c>
      <c r="F32" s="78">
        <v>797</v>
      </c>
      <c r="G32" s="29">
        <v>6</v>
      </c>
      <c r="H32" s="78">
        <v>45250</v>
      </c>
      <c r="I32" s="78">
        <v>22200</v>
      </c>
      <c r="J32" s="28" t="s">
        <v>53</v>
      </c>
      <c r="K32" s="31">
        <f t="shared" si="0"/>
        <v>23.05</v>
      </c>
      <c r="L32" s="31">
        <f t="shared" si="1"/>
        <v>0</v>
      </c>
      <c r="M32" s="57">
        <f t="shared" si="2"/>
        <v>0</v>
      </c>
      <c r="N32" s="79" t="s">
        <v>282</v>
      </c>
      <c r="O32" s="79" t="s">
        <v>183</v>
      </c>
      <c r="P32" s="32">
        <f t="shared" si="21"/>
        <v>4.9305555555555602E-2</v>
      </c>
      <c r="Q32" s="29" t="s">
        <v>283</v>
      </c>
      <c r="R32" s="29"/>
      <c r="S32" s="30">
        <v>42634</v>
      </c>
      <c r="T32" s="29" t="s">
        <v>284</v>
      </c>
      <c r="U32" s="29"/>
      <c r="V32" s="29" t="s">
        <v>219</v>
      </c>
      <c r="W32" s="29">
        <v>30</v>
      </c>
      <c r="X32" s="31" t="str">
        <f t="shared" si="4"/>
        <v/>
      </c>
      <c r="Y32" s="33">
        <v>36.1</v>
      </c>
      <c r="Z32" s="33"/>
      <c r="AA32" s="33"/>
      <c r="AB32" s="33"/>
      <c r="AC32" s="33"/>
      <c r="AD32" s="33"/>
      <c r="AE32" s="29"/>
      <c r="AF32" s="29" t="s">
        <v>84</v>
      </c>
      <c r="AG32" s="29"/>
      <c r="AH32" s="67">
        <f t="shared" si="17"/>
        <v>2016</v>
      </c>
      <c r="AI32" s="47">
        <f t="shared" si="6"/>
        <v>42627</v>
      </c>
      <c r="AJ32" s="67" t="str">
        <f t="shared" si="18"/>
        <v>septembre</v>
      </c>
      <c r="AK32" s="68">
        <f t="shared" si="8"/>
        <v>23.05</v>
      </c>
      <c r="AL32" s="40" t="str">
        <f t="shared" si="20"/>
        <v>septembre</v>
      </c>
      <c r="AM32" s="35">
        <f t="shared" si="10"/>
        <v>1</v>
      </c>
      <c r="AN32" s="36">
        <f t="shared" si="11"/>
        <v>0</v>
      </c>
      <c r="AO32" s="36">
        <f t="shared" si="12"/>
        <v>0</v>
      </c>
      <c r="AP32" s="36">
        <f t="shared" si="16"/>
        <v>832.10500000000002</v>
      </c>
      <c r="AQ32" s="36">
        <f>+IF(C32="Econova","",(IF(B32="Réception",(IF(J32="La Mounine",(VLOOKUP(V32,[1]Distancier!A:E,5,FALSE)),(IF(J32="Brignoles",VLOOKUP(V32,[1]Distancier!A:C,3,FALSE),(IF(J32="FOS",VLOOKUP(V32,[1]Distancier!A:D,4,FALSE),(IF(J32="BT400",VLOOKUP(V32,[1]Distancier!A:F,6,FALSE))))))))),"")))</f>
        <v>167</v>
      </c>
      <c r="AR32" s="36">
        <f t="shared" si="19"/>
        <v>3849.35</v>
      </c>
      <c r="AS32" s="34">
        <f>IF(AQ32="","",IF(A32="Round Wood",VLOOKUP(AQ32,'[1]Grilles Tarifaires'!A:C,3,FALSE),VLOOKUP(AQ32,'[1]Grilles Tarifaires'!A:B,2,FALSE)))</f>
        <v>17.11</v>
      </c>
      <c r="AT32" s="36">
        <f t="shared" si="15"/>
        <v>496.19</v>
      </c>
      <c r="AU32" s="36">
        <f>IF(AQ32="","",(IF(C32="","",((IF(A32="","0",(IF(A32="Round Wood",VLOOKUP(C32,'[1]Grilles Tarifaires'!E:F,2,FALSE),VLOOKUP(C32,'[1]Grilles Tarifaires'!E:G,3,FALSE)))))*AK32))))</f>
        <v>452.9325</v>
      </c>
      <c r="AV32" s="66"/>
      <c r="AW32" s="66"/>
      <c r="AX32" s="66"/>
      <c r="AY32" s="66"/>
    </row>
    <row r="33" spans="1:51" ht="15" hidden="1" customHeight="1" x14ac:dyDescent="0.25">
      <c r="A33" s="28" t="s">
        <v>50</v>
      </c>
      <c r="B33" s="28" t="s">
        <v>51</v>
      </c>
      <c r="C33" s="39" t="s">
        <v>60</v>
      </c>
      <c r="D33" s="78" t="s">
        <v>66</v>
      </c>
      <c r="E33" s="30">
        <v>42627</v>
      </c>
      <c r="F33" s="78">
        <v>802</v>
      </c>
      <c r="G33" s="29">
        <v>5</v>
      </c>
      <c r="H33" s="78">
        <v>45750</v>
      </c>
      <c r="I33" s="78">
        <v>16200</v>
      </c>
      <c r="J33" s="28" t="s">
        <v>53</v>
      </c>
      <c r="K33" s="31">
        <f t="shared" si="0"/>
        <v>29.55</v>
      </c>
      <c r="L33" s="31">
        <f t="shared" si="1"/>
        <v>0</v>
      </c>
      <c r="M33" s="57">
        <f t="shared" si="2"/>
        <v>0</v>
      </c>
      <c r="N33" s="79" t="s">
        <v>285</v>
      </c>
      <c r="O33" s="79" t="s">
        <v>97</v>
      </c>
      <c r="P33" s="32">
        <f t="shared" si="21"/>
        <v>2.5000000000000022E-2</v>
      </c>
      <c r="Q33" s="29" t="s">
        <v>286</v>
      </c>
      <c r="R33" s="29"/>
      <c r="S33" s="30">
        <v>42634</v>
      </c>
      <c r="T33" s="29" t="s">
        <v>268</v>
      </c>
      <c r="U33" s="29"/>
      <c r="V33" s="29" t="s">
        <v>215</v>
      </c>
      <c r="W33" s="29">
        <v>66</v>
      </c>
      <c r="X33" s="31" t="str">
        <f t="shared" si="4"/>
        <v/>
      </c>
      <c r="Y33" s="33">
        <v>42.9</v>
      </c>
      <c r="Z33" s="33"/>
      <c r="AA33" s="33"/>
      <c r="AB33" s="33"/>
      <c r="AC33" s="33"/>
      <c r="AD33" s="33"/>
      <c r="AE33" s="29"/>
      <c r="AF33" s="29" t="s">
        <v>84</v>
      </c>
      <c r="AG33" s="29"/>
      <c r="AH33" s="67">
        <f t="shared" si="17"/>
        <v>2016</v>
      </c>
      <c r="AI33" s="47">
        <f t="shared" si="6"/>
        <v>42627</v>
      </c>
      <c r="AJ33" s="67" t="str">
        <f t="shared" si="18"/>
        <v>septembre</v>
      </c>
      <c r="AK33" s="68">
        <f t="shared" si="8"/>
        <v>29.55</v>
      </c>
      <c r="AL33" s="40" t="str">
        <f t="shared" si="20"/>
        <v>septembre</v>
      </c>
      <c r="AM33" s="35">
        <f t="shared" si="10"/>
        <v>1</v>
      </c>
      <c r="AN33" s="36">
        <f t="shared" si="11"/>
        <v>0</v>
      </c>
      <c r="AO33" s="36">
        <f t="shared" si="12"/>
        <v>0</v>
      </c>
      <c r="AP33" s="36">
        <f t="shared" si="16"/>
        <v>1267.6949999999999</v>
      </c>
      <c r="AQ33" s="36">
        <f>+IF(C33="Econova","",(IF(B33="Réception",(IF(J33="La Mounine",(VLOOKUP(V33,[1]Distancier!A:E,5,FALSE)),(IF(J33="Brignoles",VLOOKUP(V33,[1]Distancier!A:C,3,FALSE),(IF(J33="FOS",VLOOKUP(V33,[1]Distancier!A:D,4,FALSE),(IF(J33="BT400",VLOOKUP(V33,[1]Distancier!A:F,6,FALSE))))))))),"")))</f>
        <v>374</v>
      </c>
      <c r="AR33" s="36">
        <f t="shared" si="19"/>
        <v>11051.7</v>
      </c>
      <c r="AS33" s="34">
        <f>IF(AQ33="","",IF(A33="Round Wood",VLOOKUP(AQ33,'[1]Grilles Tarifaires'!A:C,3,FALSE),VLOOKUP(AQ33,'[1]Grilles Tarifaires'!A:B,2,FALSE)))</f>
        <v>31.29</v>
      </c>
      <c r="AT33" s="36">
        <f t="shared" si="15"/>
        <v>924.61950000000002</v>
      </c>
      <c r="AU33" s="36">
        <f>IF(AQ33="","",(IF(C33="","",((IF(A33="","0",(IF(A33="Round Wood",VLOOKUP(C33,'[1]Grilles Tarifaires'!E:F,2,FALSE),VLOOKUP(C33,'[1]Grilles Tarifaires'!E:G,3,FALSE)))))*AK33))))</f>
        <v>0</v>
      </c>
      <c r="AV33" s="66"/>
      <c r="AW33" s="66"/>
      <c r="AX33" s="66"/>
      <c r="AY33" s="66"/>
    </row>
    <row r="34" spans="1:51" ht="15" hidden="1" customHeight="1" x14ac:dyDescent="0.25">
      <c r="A34" s="28" t="s">
        <v>72</v>
      </c>
      <c r="B34" s="28" t="s">
        <v>51</v>
      </c>
      <c r="C34" s="39" t="s">
        <v>75</v>
      </c>
      <c r="D34" s="78" t="s">
        <v>76</v>
      </c>
      <c r="E34" s="30">
        <v>42627</v>
      </c>
      <c r="F34" s="78">
        <v>1688</v>
      </c>
      <c r="G34" s="29" t="s">
        <v>69</v>
      </c>
      <c r="H34" s="78">
        <v>41400</v>
      </c>
      <c r="I34" s="78">
        <v>15250</v>
      </c>
      <c r="J34" s="28" t="s">
        <v>79</v>
      </c>
      <c r="K34" s="31">
        <f t="shared" si="0"/>
        <v>26.15</v>
      </c>
      <c r="L34" s="31">
        <f t="shared" si="1"/>
        <v>0</v>
      </c>
      <c r="M34" s="57">
        <f t="shared" si="2"/>
        <v>0</v>
      </c>
      <c r="N34" s="79" t="s">
        <v>207</v>
      </c>
      <c r="O34" s="79" t="s">
        <v>181</v>
      </c>
      <c r="P34" s="32">
        <f t="shared" si="21"/>
        <v>2.2916666666666585E-2</v>
      </c>
      <c r="Q34" s="29" t="s">
        <v>287</v>
      </c>
      <c r="R34" s="29"/>
      <c r="S34" s="30">
        <v>42634</v>
      </c>
      <c r="T34" s="29" t="s">
        <v>288</v>
      </c>
      <c r="U34" s="29"/>
      <c r="V34" s="29" t="s">
        <v>118</v>
      </c>
      <c r="W34" s="29"/>
      <c r="X34" s="31" t="str">
        <f t="shared" si="4"/>
        <v/>
      </c>
      <c r="Y34" s="33">
        <v>25.9</v>
      </c>
      <c r="Z34" s="33"/>
      <c r="AA34" s="33"/>
      <c r="AB34" s="33"/>
      <c r="AC34" s="33"/>
      <c r="AD34" s="33"/>
      <c r="AE34" s="29"/>
      <c r="AF34" s="29"/>
      <c r="AG34" s="29"/>
      <c r="AH34" s="67">
        <f t="shared" si="17"/>
        <v>2016</v>
      </c>
      <c r="AI34" s="47">
        <f t="shared" si="6"/>
        <v>42627</v>
      </c>
      <c r="AJ34" s="67" t="str">
        <f t="shared" si="18"/>
        <v>septembre</v>
      </c>
      <c r="AK34" s="68">
        <f t="shared" si="8"/>
        <v>26.15</v>
      </c>
      <c r="AL34" s="40" t="str">
        <f t="shared" si="20"/>
        <v>septembre</v>
      </c>
      <c r="AM34" s="35">
        <f t="shared" si="10"/>
        <v>1</v>
      </c>
      <c r="AN34" s="36">
        <f t="shared" si="11"/>
        <v>0</v>
      </c>
      <c r="AO34" s="36">
        <f t="shared" si="12"/>
        <v>0</v>
      </c>
      <c r="AP34" s="36">
        <f t="shared" si="16"/>
        <v>677.28499999999997</v>
      </c>
      <c r="AQ34" s="36" t="str">
        <f>+IF(C34="Econova","",(IF(B34="Réception",(IF(J34="La Mounine",(VLOOKUP(V34,[1]Distancier!A:E,5,FALSE)),(IF(J34="Brignoles",VLOOKUP(V34,[1]Distancier!A:C,3,FALSE),(IF(J34="FOS",VLOOKUP(V34,[1]Distancier!A:D,4,FALSE),(IF(J34="BT400",VLOOKUP(V34,[1]Distancier!A:F,6,FALSE))))))))),"")))</f>
        <v/>
      </c>
      <c r="AR34" s="36" t="str">
        <f t="shared" si="19"/>
        <v/>
      </c>
      <c r="AS34" s="34" t="str">
        <f>IF(AQ34="","",IF(A34="Round Wood",VLOOKUP(AQ34,'[1]Grilles Tarifaires'!A:C,3,FALSE),VLOOKUP(AQ34,'[1]Grilles Tarifaires'!A:B,2,FALSE)))</f>
        <v/>
      </c>
      <c r="AT34" s="36" t="str">
        <f t="shared" si="15"/>
        <v/>
      </c>
      <c r="AU34" s="36" t="str">
        <f>IF(AQ34="","",(IF(C34="","",((IF(A34="","0",(IF(A34="Round Wood",VLOOKUP(C34,'[1]Grilles Tarifaires'!E:F,2,FALSE),VLOOKUP(C34,'[1]Grilles Tarifaires'!E:G,3,FALSE)))))*AK34))))</f>
        <v/>
      </c>
      <c r="AV34" s="66"/>
      <c r="AW34" s="66"/>
      <c r="AX34" s="66"/>
      <c r="AY34" s="66"/>
    </row>
    <row r="35" spans="1:51" ht="15" hidden="1" customHeight="1" x14ac:dyDescent="0.25">
      <c r="A35" s="28" t="s">
        <v>72</v>
      </c>
      <c r="B35" s="28" t="s">
        <v>51</v>
      </c>
      <c r="C35" s="29" t="s">
        <v>75</v>
      </c>
      <c r="D35" s="78" t="s">
        <v>76</v>
      </c>
      <c r="E35" s="30">
        <v>42627</v>
      </c>
      <c r="F35" s="78">
        <v>1689</v>
      </c>
      <c r="G35" s="29" t="s">
        <v>69</v>
      </c>
      <c r="H35" s="78">
        <v>41650</v>
      </c>
      <c r="I35" s="78">
        <v>15400</v>
      </c>
      <c r="J35" s="28" t="s">
        <v>79</v>
      </c>
      <c r="K35" s="31">
        <f t="shared" si="0"/>
        <v>26.25</v>
      </c>
      <c r="L35" s="31">
        <f t="shared" si="1"/>
        <v>0</v>
      </c>
      <c r="M35" s="57">
        <f t="shared" si="2"/>
        <v>0</v>
      </c>
      <c r="N35" s="79" t="s">
        <v>178</v>
      </c>
      <c r="O35" s="79" t="s">
        <v>226</v>
      </c>
      <c r="P35" s="32">
        <f t="shared" si="21"/>
        <v>1.7361111111111105E-2</v>
      </c>
      <c r="Q35" s="29" t="s">
        <v>289</v>
      </c>
      <c r="R35" s="29"/>
      <c r="S35" s="30">
        <v>42634</v>
      </c>
      <c r="T35" s="29" t="s">
        <v>288</v>
      </c>
      <c r="U35" s="29"/>
      <c r="V35" s="29" t="s">
        <v>118</v>
      </c>
      <c r="W35" s="29"/>
      <c r="X35" s="31" t="str">
        <f t="shared" si="4"/>
        <v/>
      </c>
      <c r="Y35" s="33">
        <v>25.9</v>
      </c>
      <c r="Z35" s="33"/>
      <c r="AA35" s="33"/>
      <c r="AB35" s="33"/>
      <c r="AC35" s="33"/>
      <c r="AD35" s="33"/>
      <c r="AE35" s="29"/>
      <c r="AF35" s="29"/>
      <c r="AG35" s="29"/>
      <c r="AH35" s="67">
        <f t="shared" si="17"/>
        <v>2016</v>
      </c>
      <c r="AI35" s="47">
        <f t="shared" si="6"/>
        <v>42627</v>
      </c>
      <c r="AJ35" s="67" t="str">
        <f t="shared" si="18"/>
        <v>septembre</v>
      </c>
      <c r="AK35" s="68">
        <f t="shared" si="8"/>
        <v>26.25</v>
      </c>
      <c r="AL35" s="40" t="str">
        <f t="shared" si="20"/>
        <v>septembre</v>
      </c>
      <c r="AM35" s="35">
        <f t="shared" si="10"/>
        <v>1</v>
      </c>
      <c r="AN35" s="36">
        <f t="shared" si="11"/>
        <v>0</v>
      </c>
      <c r="AO35" s="36">
        <f t="shared" si="12"/>
        <v>0</v>
      </c>
      <c r="AP35" s="36">
        <f t="shared" si="16"/>
        <v>679.875</v>
      </c>
      <c r="AQ35" s="36" t="str">
        <f>+IF(C35="Econova","",(IF(B35="Réception",(IF(J35="La Mounine",(VLOOKUP(V35,[1]Distancier!A:E,5,FALSE)),(IF(J35="Brignoles",VLOOKUP(V35,[1]Distancier!A:C,3,FALSE),(IF(J35="FOS",VLOOKUP(V35,[1]Distancier!A:D,4,FALSE),(IF(J35="BT400",VLOOKUP(V35,[1]Distancier!A:F,6,FALSE))))))))),"")))</f>
        <v/>
      </c>
      <c r="AR35" s="36" t="str">
        <f t="shared" si="19"/>
        <v/>
      </c>
      <c r="AS35" s="34" t="str">
        <f>IF(AQ35="","",IF(A35="Round Wood",VLOOKUP(AQ35,'[1]Grilles Tarifaires'!A:C,3,FALSE),VLOOKUP(AQ35,'[1]Grilles Tarifaires'!A:B,2,FALSE)))</f>
        <v/>
      </c>
      <c r="AT35" s="36" t="str">
        <f t="shared" si="15"/>
        <v/>
      </c>
      <c r="AU35" s="36" t="str">
        <f>IF(AQ35="","",(IF(C35="","",((IF(A35="","0",(IF(A35="Round Wood",VLOOKUP(C35,'[1]Grilles Tarifaires'!E:F,2,FALSE),VLOOKUP(C35,'[1]Grilles Tarifaires'!E:G,3,FALSE)))))*AK35))))</f>
        <v/>
      </c>
      <c r="AV35" s="66"/>
      <c r="AW35" s="66"/>
      <c r="AX35" s="66"/>
      <c r="AY35" s="66"/>
    </row>
    <row r="36" spans="1:51" ht="15" hidden="1" customHeight="1" x14ac:dyDescent="0.25">
      <c r="A36" s="28" t="s">
        <v>72</v>
      </c>
      <c r="B36" s="28" t="s">
        <v>51</v>
      </c>
      <c r="C36" s="29" t="s">
        <v>75</v>
      </c>
      <c r="D36" s="78" t="s">
        <v>76</v>
      </c>
      <c r="E36" s="30">
        <v>42627</v>
      </c>
      <c r="F36" s="78">
        <v>1690</v>
      </c>
      <c r="G36" s="29" t="s">
        <v>69</v>
      </c>
      <c r="H36" s="78">
        <v>41500</v>
      </c>
      <c r="I36" s="78">
        <v>15350</v>
      </c>
      <c r="J36" s="28" t="s">
        <v>79</v>
      </c>
      <c r="K36" s="31">
        <f t="shared" si="0"/>
        <v>26.15</v>
      </c>
      <c r="L36" s="31">
        <f t="shared" si="1"/>
        <v>0</v>
      </c>
      <c r="M36" s="57">
        <f t="shared" si="2"/>
        <v>0</v>
      </c>
      <c r="N36" s="79" t="s">
        <v>88</v>
      </c>
      <c r="O36" s="79" t="s">
        <v>290</v>
      </c>
      <c r="P36" s="32">
        <f t="shared" si="21"/>
        <v>1.3888888888888895E-2</v>
      </c>
      <c r="Q36" s="29" t="s">
        <v>291</v>
      </c>
      <c r="R36" s="29"/>
      <c r="S36" s="30">
        <v>42634</v>
      </c>
      <c r="T36" s="29" t="s">
        <v>288</v>
      </c>
      <c r="U36" s="29"/>
      <c r="V36" s="29" t="s">
        <v>118</v>
      </c>
      <c r="W36" s="29"/>
      <c r="X36" s="31" t="str">
        <f t="shared" si="4"/>
        <v/>
      </c>
      <c r="Y36" s="33">
        <v>25.9</v>
      </c>
      <c r="Z36" s="33"/>
      <c r="AA36" s="33"/>
      <c r="AB36" s="33"/>
      <c r="AC36" s="33"/>
      <c r="AD36" s="33"/>
      <c r="AE36" s="29"/>
      <c r="AF36" s="29"/>
      <c r="AG36" s="29"/>
      <c r="AH36" s="67">
        <f t="shared" si="17"/>
        <v>2016</v>
      </c>
      <c r="AI36" s="47">
        <f t="shared" si="6"/>
        <v>42627</v>
      </c>
      <c r="AJ36" s="67" t="str">
        <f t="shared" si="18"/>
        <v>septembre</v>
      </c>
      <c r="AK36" s="68">
        <f t="shared" si="8"/>
        <v>26.15</v>
      </c>
      <c r="AL36" s="40" t="str">
        <f t="shared" si="20"/>
        <v>septembre</v>
      </c>
      <c r="AM36" s="35">
        <f t="shared" si="10"/>
        <v>1</v>
      </c>
      <c r="AN36" s="36">
        <f t="shared" si="11"/>
        <v>0</v>
      </c>
      <c r="AO36" s="36">
        <f t="shared" si="12"/>
        <v>0</v>
      </c>
      <c r="AP36" s="36">
        <f t="shared" si="16"/>
        <v>677.28499999999997</v>
      </c>
      <c r="AQ36" s="36" t="str">
        <f>+IF(C36="Econova","",(IF(B36="Réception",(IF(J36="La Mounine",(VLOOKUP(V36,[1]Distancier!A:E,5,FALSE)),(IF(J36="Brignoles",VLOOKUP(V36,[1]Distancier!A:C,3,FALSE),(IF(J36="FOS",VLOOKUP(V36,[1]Distancier!A:D,4,FALSE),(IF(J36="BT400",VLOOKUP(V36,[1]Distancier!A:F,6,FALSE))))))))),"")))</f>
        <v/>
      </c>
      <c r="AR36" s="36" t="str">
        <f t="shared" si="19"/>
        <v/>
      </c>
      <c r="AS36" s="34" t="str">
        <f>IF(AQ36="","",IF(A36="Round Wood",VLOOKUP(AQ36,'[1]Grilles Tarifaires'!A:C,3,FALSE),VLOOKUP(AQ36,'[1]Grilles Tarifaires'!A:B,2,FALSE)))</f>
        <v/>
      </c>
      <c r="AT36" s="36" t="str">
        <f t="shared" si="15"/>
        <v/>
      </c>
      <c r="AU36" s="36" t="str">
        <f>IF(AQ36="","",(IF(C36="","",((IF(A36="","0",(IF(A36="Round Wood",VLOOKUP(C36,'[1]Grilles Tarifaires'!E:F,2,FALSE),VLOOKUP(C36,'[1]Grilles Tarifaires'!E:G,3,FALSE)))))*AK36))))</f>
        <v/>
      </c>
      <c r="AV36" s="66"/>
      <c r="AW36" s="66"/>
      <c r="AX36" s="66"/>
      <c r="AY36" s="66"/>
    </row>
    <row r="37" spans="1:51" ht="15" hidden="1" customHeight="1" x14ac:dyDescent="0.25">
      <c r="A37" s="28" t="s">
        <v>72</v>
      </c>
      <c r="B37" s="28" t="s">
        <v>51</v>
      </c>
      <c r="C37" s="29" t="s">
        <v>75</v>
      </c>
      <c r="D37" s="78" t="s">
        <v>76</v>
      </c>
      <c r="E37" s="30">
        <v>42627</v>
      </c>
      <c r="F37" s="78">
        <v>1691</v>
      </c>
      <c r="G37" s="29" t="s">
        <v>69</v>
      </c>
      <c r="H37" s="78">
        <v>42550</v>
      </c>
      <c r="I37" s="78">
        <v>15400</v>
      </c>
      <c r="J37" s="28" t="s">
        <v>79</v>
      </c>
      <c r="K37" s="31">
        <f t="shared" si="0"/>
        <v>27.15</v>
      </c>
      <c r="L37" s="31">
        <f t="shared" si="1"/>
        <v>0</v>
      </c>
      <c r="M37" s="57">
        <f t="shared" si="2"/>
        <v>0</v>
      </c>
      <c r="N37" s="79" t="s">
        <v>217</v>
      </c>
      <c r="O37" s="79" t="s">
        <v>173</v>
      </c>
      <c r="P37" s="32">
        <f t="shared" si="21"/>
        <v>5.2777777777777757E-2</v>
      </c>
      <c r="Q37" s="29" t="s">
        <v>292</v>
      </c>
      <c r="R37" s="29"/>
      <c r="S37" s="30">
        <v>42634</v>
      </c>
      <c r="T37" s="29" t="s">
        <v>288</v>
      </c>
      <c r="U37" s="29"/>
      <c r="V37" s="29" t="s">
        <v>118</v>
      </c>
      <c r="W37" s="29"/>
      <c r="X37" s="31" t="str">
        <f t="shared" si="4"/>
        <v/>
      </c>
      <c r="Y37" s="33">
        <v>25.9</v>
      </c>
      <c r="Z37" s="33"/>
      <c r="AA37" s="33"/>
      <c r="AB37" s="33"/>
      <c r="AC37" s="33"/>
      <c r="AD37" s="33"/>
      <c r="AE37" s="29"/>
      <c r="AF37" s="29"/>
      <c r="AG37" s="29"/>
      <c r="AH37" s="67">
        <f t="shared" si="17"/>
        <v>2016</v>
      </c>
      <c r="AI37" s="47">
        <f t="shared" si="6"/>
        <v>42627</v>
      </c>
      <c r="AJ37" s="67" t="str">
        <f t="shared" si="18"/>
        <v>septembre</v>
      </c>
      <c r="AK37" s="68">
        <f t="shared" si="8"/>
        <v>27.15</v>
      </c>
      <c r="AL37" s="40" t="str">
        <f t="shared" si="20"/>
        <v>septembre</v>
      </c>
      <c r="AM37" s="35">
        <f t="shared" si="10"/>
        <v>1</v>
      </c>
      <c r="AN37" s="36">
        <f t="shared" si="11"/>
        <v>0</v>
      </c>
      <c r="AO37" s="36">
        <f t="shared" si="12"/>
        <v>0</v>
      </c>
      <c r="AP37" s="36">
        <f t="shared" si="16"/>
        <v>703.18499999999995</v>
      </c>
      <c r="AQ37" s="36" t="str">
        <f>+IF(C37="Econova","",(IF(B37="Réception",(IF(J37="La Mounine",(VLOOKUP(V37,[1]Distancier!A:E,5,FALSE)),(IF(J37="Brignoles",VLOOKUP(V37,[1]Distancier!A:C,3,FALSE),(IF(J37="FOS",VLOOKUP(V37,[1]Distancier!A:D,4,FALSE),(IF(J37="BT400",VLOOKUP(V37,[1]Distancier!A:F,6,FALSE))))))))),"")))</f>
        <v/>
      </c>
      <c r="AR37" s="36" t="str">
        <f t="shared" si="19"/>
        <v/>
      </c>
      <c r="AS37" s="34" t="str">
        <f>IF(AQ37="","",IF(A37="Round Wood",VLOOKUP(AQ37,'[1]Grilles Tarifaires'!A:C,3,FALSE),VLOOKUP(AQ37,'[1]Grilles Tarifaires'!A:B,2,FALSE)))</f>
        <v/>
      </c>
      <c r="AT37" s="36" t="str">
        <f t="shared" si="15"/>
        <v/>
      </c>
      <c r="AU37" s="36" t="str">
        <f>IF(AQ37="","",(IF(C37="","",((IF(A37="","0",(IF(A37="Round Wood",VLOOKUP(C37,'[1]Grilles Tarifaires'!E:F,2,FALSE),VLOOKUP(C37,'[1]Grilles Tarifaires'!E:G,3,FALSE)))))*AK37))))</f>
        <v/>
      </c>
      <c r="AV37" s="66"/>
      <c r="AW37" s="66"/>
      <c r="AX37" s="66"/>
      <c r="AY37" s="66"/>
    </row>
    <row r="38" spans="1:51" ht="15" hidden="1" customHeight="1" x14ac:dyDescent="0.25">
      <c r="A38" s="28" t="s">
        <v>72</v>
      </c>
      <c r="B38" s="28" t="s">
        <v>51</v>
      </c>
      <c r="C38" s="29" t="s">
        <v>75</v>
      </c>
      <c r="D38" s="78" t="s">
        <v>76</v>
      </c>
      <c r="E38" s="30">
        <v>42627</v>
      </c>
      <c r="F38" s="78">
        <v>1692</v>
      </c>
      <c r="G38" s="29" t="s">
        <v>69</v>
      </c>
      <c r="H38" s="78">
        <v>40150</v>
      </c>
      <c r="I38" s="78">
        <v>15900</v>
      </c>
      <c r="J38" s="28" t="s">
        <v>79</v>
      </c>
      <c r="K38" s="31">
        <f t="shared" si="0"/>
        <v>24.25</v>
      </c>
      <c r="L38" s="31">
        <f t="shared" si="1"/>
        <v>0</v>
      </c>
      <c r="M38" s="57">
        <f t="shared" si="2"/>
        <v>0</v>
      </c>
      <c r="N38" s="79" t="s">
        <v>126</v>
      </c>
      <c r="O38" s="79" t="s">
        <v>139</v>
      </c>
      <c r="P38" s="32">
        <f t="shared" si="21"/>
        <v>1.4583333333333282E-2</v>
      </c>
      <c r="Q38" s="29" t="s">
        <v>293</v>
      </c>
      <c r="R38" s="29"/>
      <c r="S38" s="30">
        <v>42634</v>
      </c>
      <c r="T38" s="29" t="s">
        <v>288</v>
      </c>
      <c r="U38" s="29"/>
      <c r="V38" s="29" t="s">
        <v>118</v>
      </c>
      <c r="W38" s="29"/>
      <c r="X38" s="31" t="str">
        <f t="shared" si="4"/>
        <v/>
      </c>
      <c r="Y38" s="33">
        <v>25.9</v>
      </c>
      <c r="Z38" s="33"/>
      <c r="AA38" s="33"/>
      <c r="AB38" s="33"/>
      <c r="AC38" s="33"/>
      <c r="AD38" s="33"/>
      <c r="AE38" s="29"/>
      <c r="AF38" s="29"/>
      <c r="AG38" s="29"/>
      <c r="AH38" s="67">
        <f t="shared" si="17"/>
        <v>2016</v>
      </c>
      <c r="AI38" s="47">
        <f t="shared" si="6"/>
        <v>42627</v>
      </c>
      <c r="AJ38" s="67" t="str">
        <f t="shared" si="18"/>
        <v>septembre</v>
      </c>
      <c r="AK38" s="68">
        <f t="shared" si="8"/>
        <v>24.25</v>
      </c>
      <c r="AL38" s="40" t="str">
        <f t="shared" si="20"/>
        <v>septembre</v>
      </c>
      <c r="AM38" s="35">
        <f t="shared" si="10"/>
        <v>1</v>
      </c>
      <c r="AN38" s="36">
        <f t="shared" si="11"/>
        <v>0</v>
      </c>
      <c r="AO38" s="36">
        <f t="shared" si="12"/>
        <v>0</v>
      </c>
      <c r="AP38" s="36">
        <f t="shared" si="16"/>
        <v>628.07499999999993</v>
      </c>
      <c r="AQ38" s="36" t="str">
        <f>+IF(C38="Econova","",(IF(B38="Réception",(IF(J38="La Mounine",(VLOOKUP(V38,[1]Distancier!A:E,5,FALSE)),(IF(J38="Brignoles",VLOOKUP(V38,[1]Distancier!A:C,3,FALSE),(IF(J38="FOS",VLOOKUP(V38,[1]Distancier!A:D,4,FALSE),(IF(J38="BT400",VLOOKUP(V38,[1]Distancier!A:F,6,FALSE))))))))),"")))</f>
        <v/>
      </c>
      <c r="AR38" s="36" t="str">
        <f t="shared" si="19"/>
        <v/>
      </c>
      <c r="AS38" s="34" t="str">
        <f>IF(AQ38="","",IF(A38="Round Wood",VLOOKUP(AQ38,'[1]Grilles Tarifaires'!A:C,3,FALSE),VLOOKUP(AQ38,'[1]Grilles Tarifaires'!A:B,2,FALSE)))</f>
        <v/>
      </c>
      <c r="AT38" s="36" t="str">
        <f t="shared" si="15"/>
        <v/>
      </c>
      <c r="AU38" s="36" t="str">
        <f>IF(AQ38="","",(IF(C38="","",((IF(A38="","0",(IF(A38="Round Wood",VLOOKUP(C38,'[1]Grilles Tarifaires'!E:F,2,FALSE),VLOOKUP(C38,'[1]Grilles Tarifaires'!E:G,3,FALSE)))))*AK38))))</f>
        <v/>
      </c>
      <c r="AV38" s="66"/>
      <c r="AW38" s="66"/>
      <c r="AX38" s="66"/>
      <c r="AY38" s="66"/>
    </row>
    <row r="39" spans="1:51" ht="15" hidden="1" customHeight="1" x14ac:dyDescent="0.25">
      <c r="A39" s="28" t="s">
        <v>72</v>
      </c>
      <c r="B39" s="28" t="s">
        <v>51</v>
      </c>
      <c r="C39" s="29" t="s">
        <v>75</v>
      </c>
      <c r="D39" s="78" t="s">
        <v>76</v>
      </c>
      <c r="E39" s="30">
        <v>42627</v>
      </c>
      <c r="F39" s="78">
        <v>1693</v>
      </c>
      <c r="G39" s="29" t="s">
        <v>69</v>
      </c>
      <c r="H39" s="78">
        <v>43900</v>
      </c>
      <c r="I39" s="78">
        <v>15950</v>
      </c>
      <c r="J39" s="28" t="s">
        <v>79</v>
      </c>
      <c r="K39" s="31">
        <f t="shared" si="0"/>
        <v>27.95</v>
      </c>
      <c r="L39" s="31">
        <f t="shared" si="1"/>
        <v>0</v>
      </c>
      <c r="M39" s="57">
        <f t="shared" si="2"/>
        <v>0</v>
      </c>
      <c r="N39" s="79" t="s">
        <v>126</v>
      </c>
      <c r="O39" s="79" t="s">
        <v>107</v>
      </c>
      <c r="P39" s="32">
        <f t="shared" si="21"/>
        <v>2.2222222222222199E-2</v>
      </c>
      <c r="Q39" s="29" t="s">
        <v>294</v>
      </c>
      <c r="R39" s="29"/>
      <c r="S39" s="30">
        <v>42634</v>
      </c>
      <c r="T39" s="29" t="s">
        <v>288</v>
      </c>
      <c r="U39" s="29"/>
      <c r="V39" s="29" t="s">
        <v>118</v>
      </c>
      <c r="W39" s="29"/>
      <c r="X39" s="31" t="str">
        <f t="shared" si="4"/>
        <v/>
      </c>
      <c r="Y39" s="33">
        <v>25.9</v>
      </c>
      <c r="Z39" s="33"/>
      <c r="AA39" s="33"/>
      <c r="AB39" s="33"/>
      <c r="AC39" s="33"/>
      <c r="AD39" s="33"/>
      <c r="AE39" s="29"/>
      <c r="AF39" s="29"/>
      <c r="AG39" s="29"/>
      <c r="AH39" s="67">
        <f t="shared" si="17"/>
        <v>2016</v>
      </c>
      <c r="AI39" s="47">
        <f t="shared" si="6"/>
        <v>42627</v>
      </c>
      <c r="AJ39" s="67" t="str">
        <f t="shared" si="18"/>
        <v>septembre</v>
      </c>
      <c r="AK39" s="68">
        <f t="shared" si="8"/>
        <v>27.95</v>
      </c>
      <c r="AL39" s="40" t="str">
        <f t="shared" si="20"/>
        <v>septembre</v>
      </c>
      <c r="AM39" s="35">
        <f t="shared" si="10"/>
        <v>1</v>
      </c>
      <c r="AN39" s="36">
        <f t="shared" si="11"/>
        <v>0</v>
      </c>
      <c r="AO39" s="36">
        <f t="shared" si="12"/>
        <v>0</v>
      </c>
      <c r="AP39" s="36">
        <f t="shared" si="16"/>
        <v>723.90499999999997</v>
      </c>
      <c r="AQ39" s="36" t="str">
        <f>+IF(C39="Econova","",(IF(B39="Réception",(IF(J39="La Mounine",(VLOOKUP(V39,[1]Distancier!A:E,5,FALSE)),(IF(J39="Brignoles",VLOOKUP(V39,[1]Distancier!A:C,3,FALSE),(IF(J39="FOS",VLOOKUP(V39,[1]Distancier!A:D,4,FALSE),(IF(J39="BT400",VLOOKUP(V39,[1]Distancier!A:F,6,FALSE))))))))),"")))</f>
        <v/>
      </c>
      <c r="AR39" s="36" t="str">
        <f t="shared" si="19"/>
        <v/>
      </c>
      <c r="AS39" s="34" t="str">
        <f>IF(AQ39="","",IF(A39="Round Wood",VLOOKUP(AQ39,'[1]Grilles Tarifaires'!A:C,3,FALSE),VLOOKUP(AQ39,'[1]Grilles Tarifaires'!A:B,2,FALSE)))</f>
        <v/>
      </c>
      <c r="AT39" s="36" t="str">
        <f t="shared" si="15"/>
        <v/>
      </c>
      <c r="AU39" s="36" t="str">
        <f>IF(AQ39="","",(IF(C39="","",((IF(A39="","0",(IF(A39="Round Wood",VLOOKUP(C39,'[1]Grilles Tarifaires'!E:F,2,FALSE),VLOOKUP(C39,'[1]Grilles Tarifaires'!E:G,3,FALSE)))))*AK39))))</f>
        <v/>
      </c>
      <c r="AV39" s="66"/>
      <c r="AW39" s="66"/>
      <c r="AX39" s="66"/>
      <c r="AY39" s="66"/>
    </row>
    <row r="40" spans="1:51" ht="15" hidden="1" customHeight="1" x14ac:dyDescent="0.25">
      <c r="A40" s="28" t="s">
        <v>72</v>
      </c>
      <c r="B40" s="28" t="s">
        <v>51</v>
      </c>
      <c r="C40" s="29" t="s">
        <v>75</v>
      </c>
      <c r="D40" s="78" t="s">
        <v>76</v>
      </c>
      <c r="E40" s="30">
        <v>42627</v>
      </c>
      <c r="F40" s="78">
        <v>1694</v>
      </c>
      <c r="G40" s="29" t="s">
        <v>69</v>
      </c>
      <c r="H40" s="78">
        <v>44950</v>
      </c>
      <c r="I40" s="78">
        <v>16500</v>
      </c>
      <c r="J40" s="28" t="s">
        <v>79</v>
      </c>
      <c r="K40" s="31">
        <f t="shared" si="0"/>
        <v>28.45</v>
      </c>
      <c r="L40" s="31">
        <f t="shared" si="1"/>
        <v>0.95</v>
      </c>
      <c r="M40" s="57">
        <f t="shared" si="2"/>
        <v>2.1590909090909091E-2</v>
      </c>
      <c r="N40" s="79" t="s">
        <v>139</v>
      </c>
      <c r="O40" s="79" t="s">
        <v>93</v>
      </c>
      <c r="P40" s="32">
        <f t="shared" si="21"/>
        <v>2.5694444444444464E-2</v>
      </c>
      <c r="Q40" s="29" t="s">
        <v>295</v>
      </c>
      <c r="R40" s="29"/>
      <c r="S40" s="30">
        <v>42634</v>
      </c>
      <c r="T40" s="29" t="s">
        <v>288</v>
      </c>
      <c r="U40" s="29"/>
      <c r="V40" s="29" t="s">
        <v>118</v>
      </c>
      <c r="W40" s="29"/>
      <c r="X40" s="31" t="str">
        <f t="shared" si="4"/>
        <v/>
      </c>
      <c r="Y40" s="33">
        <v>25.9</v>
      </c>
      <c r="Z40" s="33"/>
      <c r="AA40" s="33"/>
      <c r="AB40" s="33"/>
      <c r="AC40" s="33"/>
      <c r="AD40" s="33"/>
      <c r="AE40" s="29"/>
      <c r="AF40" s="29"/>
      <c r="AG40" s="29"/>
      <c r="AH40" s="67">
        <f t="shared" si="17"/>
        <v>2016</v>
      </c>
      <c r="AI40" s="47">
        <f t="shared" ref="AI40:AI103" si="22">+IF(E40="","",E40)</f>
        <v>42627</v>
      </c>
      <c r="AJ40" s="67" t="str">
        <f t="shared" si="18"/>
        <v>septembre</v>
      </c>
      <c r="AK40" s="68">
        <f t="shared" si="8"/>
        <v>27.5</v>
      </c>
      <c r="AL40" s="40" t="str">
        <f t="shared" si="20"/>
        <v>septembre</v>
      </c>
      <c r="AM40" s="35">
        <f t="shared" si="10"/>
        <v>1</v>
      </c>
      <c r="AN40" s="36">
        <f t="shared" si="11"/>
        <v>1</v>
      </c>
      <c r="AO40" s="36">
        <f t="shared" si="12"/>
        <v>1</v>
      </c>
      <c r="AP40" s="36">
        <f t="shared" si="16"/>
        <v>736.8549999999999</v>
      </c>
      <c r="AQ40" s="36" t="str">
        <f>+IF(C40="Econova","",(IF(B40="Réception",(IF(J40="La Mounine",(VLOOKUP(V40,[1]Distancier!A:E,5,FALSE)),(IF(J40="Brignoles",VLOOKUP(V40,[1]Distancier!A:C,3,FALSE),(IF(J40="FOS",VLOOKUP(V40,[1]Distancier!A:D,4,FALSE),(IF(J40="BT400",VLOOKUP(V40,[1]Distancier!A:F,6,FALSE))))))))),"")))</f>
        <v/>
      </c>
      <c r="AR40" s="36" t="str">
        <f t="shared" si="19"/>
        <v/>
      </c>
      <c r="AS40" s="34" t="str">
        <f>IF(AQ40="","",IF(A40="Round Wood",VLOOKUP(AQ40,'[1]Grilles Tarifaires'!A:C,3,FALSE),VLOOKUP(AQ40,'[1]Grilles Tarifaires'!A:B,2,FALSE)))</f>
        <v/>
      </c>
      <c r="AT40" s="36" t="str">
        <f t="shared" si="15"/>
        <v/>
      </c>
      <c r="AU40" s="36" t="str">
        <f>IF(AQ40="","",(IF(C40="","",((IF(A40="","0",(IF(A40="Round Wood",VLOOKUP(C40,'[1]Grilles Tarifaires'!E:F,2,FALSE),VLOOKUP(C40,'[1]Grilles Tarifaires'!E:G,3,FALSE)))))*AK40))))</f>
        <v/>
      </c>
      <c r="AV40" s="66"/>
      <c r="AW40" s="66"/>
      <c r="AX40" s="66"/>
      <c r="AY40" s="66"/>
    </row>
    <row r="41" spans="1:51" ht="15" hidden="1" customHeight="1" x14ac:dyDescent="0.25">
      <c r="A41" s="28" t="s">
        <v>72</v>
      </c>
      <c r="B41" s="28" t="s">
        <v>51</v>
      </c>
      <c r="C41" s="29" t="s">
        <v>75</v>
      </c>
      <c r="D41" s="78" t="s">
        <v>76</v>
      </c>
      <c r="E41" s="30">
        <v>42627</v>
      </c>
      <c r="F41" s="78">
        <v>1695</v>
      </c>
      <c r="G41" s="29" t="s">
        <v>69</v>
      </c>
      <c r="H41" s="78">
        <v>41450</v>
      </c>
      <c r="I41" s="78">
        <v>15550</v>
      </c>
      <c r="J41" s="28" t="s">
        <v>79</v>
      </c>
      <c r="K41" s="31">
        <f t="shared" si="0"/>
        <v>25.9</v>
      </c>
      <c r="L41" s="31">
        <f t="shared" si="1"/>
        <v>0</v>
      </c>
      <c r="M41" s="57">
        <f t="shared" si="2"/>
        <v>0</v>
      </c>
      <c r="N41" s="79" t="s">
        <v>121</v>
      </c>
      <c r="O41" s="79" t="s">
        <v>131</v>
      </c>
      <c r="P41" s="32">
        <f t="shared" si="21"/>
        <v>2.0833333333333315E-2</v>
      </c>
      <c r="Q41" s="29" t="s">
        <v>296</v>
      </c>
      <c r="R41" s="29"/>
      <c r="S41" s="30">
        <v>42634</v>
      </c>
      <c r="T41" s="29" t="s">
        <v>288</v>
      </c>
      <c r="U41" s="29"/>
      <c r="V41" s="29" t="s">
        <v>118</v>
      </c>
      <c r="W41" s="29"/>
      <c r="X41" s="31" t="str">
        <f t="shared" si="4"/>
        <v/>
      </c>
      <c r="Y41" s="33">
        <v>25.9</v>
      </c>
      <c r="Z41" s="33"/>
      <c r="AA41" s="33"/>
      <c r="AB41" s="33"/>
      <c r="AC41" s="33"/>
      <c r="AD41" s="33"/>
      <c r="AE41" s="29"/>
      <c r="AF41" s="29"/>
      <c r="AG41" s="29"/>
      <c r="AH41" s="67">
        <f t="shared" si="17"/>
        <v>2016</v>
      </c>
      <c r="AI41" s="47">
        <f t="shared" si="22"/>
        <v>42627</v>
      </c>
      <c r="AJ41" s="67" t="str">
        <f t="shared" si="18"/>
        <v>septembre</v>
      </c>
      <c r="AK41" s="68">
        <f t="shared" si="8"/>
        <v>25.9</v>
      </c>
      <c r="AL41" s="40" t="str">
        <f t="shared" si="20"/>
        <v>septembre</v>
      </c>
      <c r="AM41" s="35">
        <f t="shared" si="10"/>
        <v>1</v>
      </c>
      <c r="AN41" s="36">
        <f t="shared" si="11"/>
        <v>0</v>
      </c>
      <c r="AO41" s="36">
        <f t="shared" si="12"/>
        <v>0</v>
      </c>
      <c r="AP41" s="36">
        <f t="shared" si="16"/>
        <v>670.81</v>
      </c>
      <c r="AQ41" s="36" t="str">
        <f>+IF(C41="Econova","",(IF(B41="Réception",(IF(J41="La Mounine",(VLOOKUP(V41,[1]Distancier!A:E,5,FALSE)),(IF(J41="Brignoles",VLOOKUP(V41,[1]Distancier!A:C,3,FALSE),(IF(J41="FOS",VLOOKUP(V41,[1]Distancier!A:D,4,FALSE),(IF(J41="BT400",VLOOKUP(V41,[1]Distancier!A:F,6,FALSE))))))))),"")))</f>
        <v/>
      </c>
      <c r="AR41" s="36" t="str">
        <f t="shared" si="19"/>
        <v/>
      </c>
      <c r="AS41" s="34" t="str">
        <f>IF(AQ41="","",IF(A41="Round Wood",VLOOKUP(AQ41,'[1]Grilles Tarifaires'!A:C,3,FALSE),VLOOKUP(AQ41,'[1]Grilles Tarifaires'!A:B,2,FALSE)))</f>
        <v/>
      </c>
      <c r="AT41" s="36" t="str">
        <f t="shared" si="15"/>
        <v/>
      </c>
      <c r="AU41" s="36" t="str">
        <f>IF(AQ41="","",(IF(C41="","",((IF(A41="","0",(IF(A41="Round Wood",VLOOKUP(C41,'[1]Grilles Tarifaires'!E:F,2,FALSE),VLOOKUP(C41,'[1]Grilles Tarifaires'!E:G,3,FALSE)))))*AK41))))</f>
        <v/>
      </c>
      <c r="AV41" s="66"/>
      <c r="AW41" s="66"/>
      <c r="AX41" s="66"/>
      <c r="AY41" s="66"/>
    </row>
    <row r="42" spans="1:51" ht="15" hidden="1" customHeight="1" x14ac:dyDescent="0.25">
      <c r="A42" s="28" t="s">
        <v>72</v>
      </c>
      <c r="B42" s="28" t="s">
        <v>51</v>
      </c>
      <c r="C42" s="29" t="s">
        <v>75</v>
      </c>
      <c r="D42" s="78" t="s">
        <v>76</v>
      </c>
      <c r="E42" s="30">
        <v>42627</v>
      </c>
      <c r="F42" s="78">
        <v>1696</v>
      </c>
      <c r="G42" s="29" t="s">
        <v>69</v>
      </c>
      <c r="H42" s="78">
        <v>43300</v>
      </c>
      <c r="I42" s="78">
        <v>16050</v>
      </c>
      <c r="J42" s="28" t="s">
        <v>79</v>
      </c>
      <c r="K42" s="31">
        <f t="shared" si="0"/>
        <v>27.25</v>
      </c>
      <c r="L42" s="31">
        <f t="shared" si="1"/>
        <v>0</v>
      </c>
      <c r="M42" s="57">
        <f t="shared" si="2"/>
        <v>0</v>
      </c>
      <c r="N42" s="79" t="s">
        <v>105</v>
      </c>
      <c r="O42" s="79" t="s">
        <v>156</v>
      </c>
      <c r="P42" s="32">
        <f t="shared" si="21"/>
        <v>5.208333333333337E-2</v>
      </c>
      <c r="Q42" s="29" t="s">
        <v>297</v>
      </c>
      <c r="R42" s="29"/>
      <c r="S42" s="30">
        <v>42634</v>
      </c>
      <c r="T42" s="29" t="s">
        <v>288</v>
      </c>
      <c r="U42" s="29"/>
      <c r="V42" s="29" t="s">
        <v>118</v>
      </c>
      <c r="W42" s="29"/>
      <c r="X42" s="31" t="str">
        <f t="shared" si="4"/>
        <v/>
      </c>
      <c r="Y42" s="33">
        <v>25.9</v>
      </c>
      <c r="Z42" s="33"/>
      <c r="AA42" s="33"/>
      <c r="AB42" s="33"/>
      <c r="AC42" s="33"/>
      <c r="AD42" s="33"/>
      <c r="AE42" s="29"/>
      <c r="AF42" s="29"/>
      <c r="AG42" s="29"/>
      <c r="AH42" s="67">
        <f t="shared" si="17"/>
        <v>2016</v>
      </c>
      <c r="AI42" s="47">
        <f t="shared" si="22"/>
        <v>42627</v>
      </c>
      <c r="AJ42" s="67" t="str">
        <f t="shared" si="18"/>
        <v>septembre</v>
      </c>
      <c r="AK42" s="68">
        <f t="shared" si="8"/>
        <v>27.25</v>
      </c>
      <c r="AL42" s="40" t="str">
        <f t="shared" si="20"/>
        <v>septembre</v>
      </c>
      <c r="AM42" s="35">
        <f t="shared" si="10"/>
        <v>1</v>
      </c>
      <c r="AN42" s="36">
        <f t="shared" si="11"/>
        <v>0</v>
      </c>
      <c r="AO42" s="36">
        <f t="shared" si="12"/>
        <v>0</v>
      </c>
      <c r="AP42" s="36">
        <f t="shared" si="16"/>
        <v>705.77499999999998</v>
      </c>
      <c r="AQ42" s="36" t="str">
        <f>+IF(C42="Econova","",(IF(B42="Réception",(IF(J42="La Mounine",(VLOOKUP(V42,[1]Distancier!A:E,5,FALSE)),(IF(J42="Brignoles",VLOOKUP(V42,[1]Distancier!A:C,3,FALSE),(IF(J42="FOS",VLOOKUP(V42,[1]Distancier!A:D,4,FALSE),(IF(J42="BT400",VLOOKUP(V42,[1]Distancier!A:F,6,FALSE))))))))),"")))</f>
        <v/>
      </c>
      <c r="AR42" s="36" t="str">
        <f t="shared" si="19"/>
        <v/>
      </c>
      <c r="AS42" s="34" t="str">
        <f>IF(AQ42="","",IF(A42="Round Wood",VLOOKUP(AQ42,'[1]Grilles Tarifaires'!A:C,3,FALSE),VLOOKUP(AQ42,'[1]Grilles Tarifaires'!A:B,2,FALSE)))</f>
        <v/>
      </c>
      <c r="AT42" s="36" t="str">
        <f t="shared" si="15"/>
        <v/>
      </c>
      <c r="AU42" s="36" t="str">
        <f>IF(AQ42="","",(IF(C42="","",((IF(A42="","0",(IF(A42="Round Wood",VLOOKUP(C42,'[1]Grilles Tarifaires'!E:F,2,FALSE),VLOOKUP(C42,'[1]Grilles Tarifaires'!E:G,3,FALSE)))))*AK42))))</f>
        <v/>
      </c>
      <c r="AV42" s="66"/>
      <c r="AW42" s="66"/>
      <c r="AX42" s="66"/>
      <c r="AY42" s="66"/>
    </row>
    <row r="43" spans="1:51" ht="15" hidden="1" customHeight="1" x14ac:dyDescent="0.25">
      <c r="A43" s="28" t="s">
        <v>72</v>
      </c>
      <c r="B43" s="28" t="s">
        <v>51</v>
      </c>
      <c r="C43" s="29" t="s">
        <v>75</v>
      </c>
      <c r="D43" s="78" t="s">
        <v>76</v>
      </c>
      <c r="E43" s="30">
        <v>42627</v>
      </c>
      <c r="F43" s="78">
        <v>1697</v>
      </c>
      <c r="G43" s="29" t="s">
        <v>69</v>
      </c>
      <c r="H43" s="78">
        <v>43400</v>
      </c>
      <c r="I43" s="78">
        <v>16100</v>
      </c>
      <c r="J43" s="28" t="s">
        <v>79</v>
      </c>
      <c r="K43" s="31">
        <f t="shared" si="0"/>
        <v>27.3</v>
      </c>
      <c r="L43" s="31">
        <f t="shared" si="1"/>
        <v>0</v>
      </c>
      <c r="M43" s="57">
        <f t="shared" si="2"/>
        <v>0</v>
      </c>
      <c r="N43" s="79" t="s">
        <v>189</v>
      </c>
      <c r="O43" s="79" t="s">
        <v>133</v>
      </c>
      <c r="P43" s="32">
        <f t="shared" si="21"/>
        <v>3.2638888888888828E-2</v>
      </c>
      <c r="Q43" s="29" t="s">
        <v>298</v>
      </c>
      <c r="R43" s="29"/>
      <c r="S43" s="30">
        <v>42634</v>
      </c>
      <c r="T43" s="29" t="s">
        <v>288</v>
      </c>
      <c r="U43" s="29"/>
      <c r="V43" s="29" t="s">
        <v>118</v>
      </c>
      <c r="W43" s="29"/>
      <c r="X43" s="31" t="str">
        <f t="shared" si="4"/>
        <v/>
      </c>
      <c r="Y43" s="33">
        <v>25.9</v>
      </c>
      <c r="Z43" s="33"/>
      <c r="AA43" s="33"/>
      <c r="AB43" s="33"/>
      <c r="AC43" s="33"/>
      <c r="AD43" s="33"/>
      <c r="AE43" s="29"/>
      <c r="AF43" s="29"/>
      <c r="AG43" s="29"/>
      <c r="AH43" s="67">
        <f t="shared" si="17"/>
        <v>2016</v>
      </c>
      <c r="AI43" s="47">
        <f t="shared" si="22"/>
        <v>42627</v>
      </c>
      <c r="AJ43" s="67" t="str">
        <f t="shared" si="18"/>
        <v>septembre</v>
      </c>
      <c r="AK43" s="68">
        <f t="shared" si="8"/>
        <v>27.3</v>
      </c>
      <c r="AL43" s="40" t="str">
        <f t="shared" si="20"/>
        <v>septembre</v>
      </c>
      <c r="AM43" s="35">
        <f t="shared" si="10"/>
        <v>1</v>
      </c>
      <c r="AN43" s="36">
        <f t="shared" si="11"/>
        <v>0</v>
      </c>
      <c r="AO43" s="36">
        <f t="shared" si="12"/>
        <v>0</v>
      </c>
      <c r="AP43" s="36">
        <f t="shared" si="16"/>
        <v>707.06999999999994</v>
      </c>
      <c r="AQ43" s="36" t="str">
        <f>+IF(C43="Econova","",(IF(B43="Réception",(IF(J43="La Mounine",(VLOOKUP(V43,[1]Distancier!A:E,5,FALSE)),(IF(J43="Brignoles",VLOOKUP(V43,[1]Distancier!A:C,3,FALSE),(IF(J43="FOS",VLOOKUP(V43,[1]Distancier!A:D,4,FALSE),(IF(J43="BT400",VLOOKUP(V43,[1]Distancier!A:F,6,FALSE))))))))),"")))</f>
        <v/>
      </c>
      <c r="AR43" s="36" t="str">
        <f t="shared" si="19"/>
        <v/>
      </c>
      <c r="AS43" s="34" t="str">
        <f>IF(AQ43="","",IF(A43="Round Wood",VLOOKUP(AQ43,'[1]Grilles Tarifaires'!A:C,3,FALSE),VLOOKUP(AQ43,'[1]Grilles Tarifaires'!A:B,2,FALSE)))</f>
        <v/>
      </c>
      <c r="AT43" s="36" t="str">
        <f t="shared" si="15"/>
        <v/>
      </c>
      <c r="AU43" s="36" t="str">
        <f>IF(AQ43="","",(IF(C43="","",((IF(A43="","0",(IF(A43="Round Wood",VLOOKUP(C43,'[1]Grilles Tarifaires'!E:F,2,FALSE),VLOOKUP(C43,'[1]Grilles Tarifaires'!E:G,3,FALSE)))))*AK43))))</f>
        <v/>
      </c>
      <c r="AV43" s="66"/>
      <c r="AW43" s="66"/>
      <c r="AX43" s="66"/>
      <c r="AY43" s="66"/>
    </row>
    <row r="44" spans="1:51" ht="15" hidden="1" customHeight="1" x14ac:dyDescent="0.25">
      <c r="A44" s="28" t="s">
        <v>50</v>
      </c>
      <c r="B44" s="28" t="s">
        <v>51</v>
      </c>
      <c r="C44" s="29" t="s">
        <v>59</v>
      </c>
      <c r="D44" s="78" t="s">
        <v>58</v>
      </c>
      <c r="E44" s="30">
        <v>42628</v>
      </c>
      <c r="F44" s="78">
        <v>803</v>
      </c>
      <c r="G44" s="29">
        <v>6</v>
      </c>
      <c r="H44" s="78">
        <v>51650</v>
      </c>
      <c r="I44" s="78">
        <v>23750</v>
      </c>
      <c r="J44" s="28" t="s">
        <v>53</v>
      </c>
      <c r="K44" s="31">
        <f t="shared" si="0"/>
        <v>27.9</v>
      </c>
      <c r="L44" s="31">
        <f t="shared" si="1"/>
        <v>0</v>
      </c>
      <c r="M44" s="57">
        <f t="shared" si="2"/>
        <v>0</v>
      </c>
      <c r="N44" s="79" t="s">
        <v>195</v>
      </c>
      <c r="O44" s="79" t="s">
        <v>210</v>
      </c>
      <c r="P44" s="32">
        <f t="shared" si="21"/>
        <v>5.0000000000000044E-2</v>
      </c>
      <c r="Q44" s="29" t="s">
        <v>299</v>
      </c>
      <c r="R44" s="29"/>
      <c r="S44" s="30">
        <v>42634</v>
      </c>
      <c r="T44" s="29" t="s">
        <v>222</v>
      </c>
      <c r="U44" s="29"/>
      <c r="V44" s="29" t="s">
        <v>277</v>
      </c>
      <c r="W44" s="29">
        <v>12</v>
      </c>
      <c r="X44" s="31" t="str">
        <f t="shared" si="4"/>
        <v/>
      </c>
      <c r="Y44" s="33">
        <v>32.799999999999997</v>
      </c>
      <c r="Z44" s="33"/>
      <c r="AA44" s="33"/>
      <c r="AB44" s="33"/>
      <c r="AC44" s="33"/>
      <c r="AD44" s="33"/>
      <c r="AE44" s="29"/>
      <c r="AF44" s="29" t="s">
        <v>85</v>
      </c>
      <c r="AG44" s="29"/>
      <c r="AH44" s="67">
        <f t="shared" si="17"/>
        <v>2016</v>
      </c>
      <c r="AI44" s="47">
        <f t="shared" si="22"/>
        <v>42628</v>
      </c>
      <c r="AJ44" s="67" t="str">
        <f t="shared" si="18"/>
        <v>septembre</v>
      </c>
      <c r="AK44" s="68">
        <f t="shared" si="8"/>
        <v>27.9</v>
      </c>
      <c r="AL44" s="40" t="str">
        <f t="shared" si="20"/>
        <v>septembre</v>
      </c>
      <c r="AM44" s="35">
        <f t="shared" si="10"/>
        <v>1</v>
      </c>
      <c r="AN44" s="36">
        <f t="shared" si="11"/>
        <v>0</v>
      </c>
      <c r="AO44" s="36">
        <f t="shared" si="12"/>
        <v>0</v>
      </c>
      <c r="AP44" s="36">
        <f t="shared" si="16"/>
        <v>915.11999999999989</v>
      </c>
      <c r="AQ44" s="36">
        <f>+IF(C44="Econova","",(IF(B44="Réception",(IF(J44="La Mounine",(VLOOKUP(V44,[1]Distancier!A:E,5,FALSE)),(IF(J44="Brignoles",VLOOKUP(V44,[1]Distancier!A:C,3,FALSE),(IF(J44="FOS",VLOOKUP(V44,[1]Distancier!A:D,4,FALSE),(IF(J44="BT400",VLOOKUP(V44,[1]Distancier!A:F,6,FALSE))))))))),"")))</f>
        <v>303</v>
      </c>
      <c r="AR44" s="36">
        <f t="shared" si="19"/>
        <v>8453.6999999999989</v>
      </c>
      <c r="AS44" s="34">
        <f>IF(AQ44="","",IF(A44="Round Wood",VLOOKUP(AQ44,'[1]Grilles Tarifaires'!A:C,3,FALSE),VLOOKUP(AQ44,'[1]Grilles Tarifaires'!A:B,2,FALSE)))</f>
        <v>26.14</v>
      </c>
      <c r="AT44" s="36">
        <f t="shared" si="15"/>
        <v>758.06000000000006</v>
      </c>
      <c r="AU44" s="36">
        <f>IF(AQ44="","",(IF(C44="","",((IF(A44="","0",(IF(A44="Round Wood",VLOOKUP(C44,'[1]Grilles Tarifaires'!E:F,2,FALSE),VLOOKUP(C44,'[1]Grilles Tarifaires'!E:G,3,FALSE)))))*AK44))))</f>
        <v>656.02839043928327</v>
      </c>
      <c r="AV44" s="66"/>
      <c r="AW44" s="66"/>
      <c r="AX44" s="66"/>
      <c r="AY44" s="66"/>
    </row>
    <row r="45" spans="1:51" ht="15" hidden="1" customHeight="1" x14ac:dyDescent="0.25">
      <c r="A45" s="28" t="s">
        <v>50</v>
      </c>
      <c r="B45" s="28" t="s">
        <v>51</v>
      </c>
      <c r="C45" s="29" t="s">
        <v>59</v>
      </c>
      <c r="D45" s="78" t="s">
        <v>58</v>
      </c>
      <c r="E45" s="30">
        <v>42628</v>
      </c>
      <c r="F45" s="78">
        <v>804</v>
      </c>
      <c r="G45" s="29">
        <v>6</v>
      </c>
      <c r="H45" s="78">
        <v>51400</v>
      </c>
      <c r="I45" s="78">
        <v>23250</v>
      </c>
      <c r="J45" s="28" t="s">
        <v>53</v>
      </c>
      <c r="K45" s="31">
        <f t="shared" si="0"/>
        <v>28.15</v>
      </c>
      <c r="L45" s="31">
        <f t="shared" si="1"/>
        <v>0</v>
      </c>
      <c r="M45" s="57">
        <f t="shared" si="2"/>
        <v>0</v>
      </c>
      <c r="N45" s="79" t="s">
        <v>300</v>
      </c>
      <c r="O45" s="79" t="s">
        <v>207</v>
      </c>
      <c r="P45" s="32">
        <f t="shared" si="21"/>
        <v>5.208333333333337E-2</v>
      </c>
      <c r="Q45" s="29" t="s">
        <v>301</v>
      </c>
      <c r="R45" s="29"/>
      <c r="S45" s="30">
        <v>42634</v>
      </c>
      <c r="T45" s="29" t="s">
        <v>302</v>
      </c>
      <c r="U45" s="29"/>
      <c r="V45" s="29" t="s">
        <v>223</v>
      </c>
      <c r="W45" s="29">
        <v>12</v>
      </c>
      <c r="X45" s="31" t="str">
        <f t="shared" si="4"/>
        <v/>
      </c>
      <c r="Y45" s="33">
        <v>25.4</v>
      </c>
      <c r="Z45" s="33"/>
      <c r="AA45" s="33"/>
      <c r="AB45" s="33"/>
      <c r="AC45" s="33"/>
      <c r="AD45" s="33"/>
      <c r="AE45" s="29"/>
      <c r="AF45" s="29" t="s">
        <v>85</v>
      </c>
      <c r="AG45" s="29"/>
      <c r="AH45" s="67">
        <f t="shared" si="17"/>
        <v>2016</v>
      </c>
      <c r="AI45" s="47">
        <f t="shared" si="22"/>
        <v>42628</v>
      </c>
      <c r="AJ45" s="67" t="str">
        <f t="shared" si="18"/>
        <v>septembre</v>
      </c>
      <c r="AK45" s="68">
        <f t="shared" si="8"/>
        <v>28.15</v>
      </c>
      <c r="AL45" s="40" t="str">
        <f t="shared" si="20"/>
        <v>septembre</v>
      </c>
      <c r="AM45" s="35">
        <f t="shared" si="10"/>
        <v>1</v>
      </c>
      <c r="AN45" s="36">
        <f t="shared" si="11"/>
        <v>0</v>
      </c>
      <c r="AO45" s="36">
        <f t="shared" si="12"/>
        <v>0</v>
      </c>
      <c r="AP45" s="36">
        <f t="shared" si="16"/>
        <v>715.00999999999988</v>
      </c>
      <c r="AQ45" s="36">
        <f>+IF(C45="Econova","",(IF(B45="Réception",(IF(J45="La Mounine",(VLOOKUP(V45,[1]Distancier!A:E,5,FALSE)),(IF(J45="Brignoles",VLOOKUP(V45,[1]Distancier!A:C,3,FALSE),(IF(J45="FOS",VLOOKUP(V45,[1]Distancier!A:D,4,FALSE),(IF(J45="BT400",VLOOKUP(V45,[1]Distancier!A:F,6,FALSE))))))))),"")))</f>
        <v>305</v>
      </c>
      <c r="AR45" s="36">
        <f t="shared" si="19"/>
        <v>8585.75</v>
      </c>
      <c r="AS45" s="34">
        <f>IF(AQ45="","",IF(A45="Round Wood",VLOOKUP(AQ45,'[1]Grilles Tarifaires'!A:C,3,FALSE),VLOOKUP(AQ45,'[1]Grilles Tarifaires'!A:B,2,FALSE)))</f>
        <v>26.14</v>
      </c>
      <c r="AT45" s="36">
        <f t="shared" si="15"/>
        <v>758.06000000000006</v>
      </c>
      <c r="AU45" s="36">
        <f>IF(AQ45="","",(IF(C45="","",((IF(A45="","0",(IF(A45="Round Wood",VLOOKUP(C45,'[1]Grilles Tarifaires'!E:F,2,FALSE),VLOOKUP(C45,'[1]Grilles Tarifaires'!E:G,3,FALSE)))))*AK45))))</f>
        <v>661.90678103461732</v>
      </c>
      <c r="AV45" s="66"/>
      <c r="AW45" s="66"/>
      <c r="AX45" s="66"/>
      <c r="AY45" s="66"/>
    </row>
    <row r="46" spans="1:51" ht="15" hidden="1" customHeight="1" x14ac:dyDescent="0.25">
      <c r="A46" s="28" t="s">
        <v>50</v>
      </c>
      <c r="B46" s="28" t="s">
        <v>51</v>
      </c>
      <c r="C46" s="29" t="s">
        <v>60</v>
      </c>
      <c r="D46" s="78" t="s">
        <v>66</v>
      </c>
      <c r="E46" s="30">
        <v>42628</v>
      </c>
      <c r="F46" s="78">
        <v>805</v>
      </c>
      <c r="G46" s="29">
        <v>5</v>
      </c>
      <c r="H46" s="78">
        <v>39100</v>
      </c>
      <c r="I46" s="78">
        <v>15750</v>
      </c>
      <c r="J46" s="28" t="s">
        <v>53</v>
      </c>
      <c r="K46" s="31">
        <f t="shared" si="0"/>
        <v>23.35</v>
      </c>
      <c r="L46" s="31">
        <f t="shared" si="1"/>
        <v>0</v>
      </c>
      <c r="M46" s="57">
        <f t="shared" si="2"/>
        <v>0</v>
      </c>
      <c r="N46" s="79" t="s">
        <v>204</v>
      </c>
      <c r="O46" s="79" t="s">
        <v>163</v>
      </c>
      <c r="P46" s="32">
        <f t="shared" si="21"/>
        <v>3.4027777777777823E-2</v>
      </c>
      <c r="Q46" s="29" t="s">
        <v>303</v>
      </c>
      <c r="R46" s="29"/>
      <c r="S46" s="30">
        <v>42634</v>
      </c>
      <c r="T46" s="29" t="s">
        <v>304</v>
      </c>
      <c r="U46" s="29"/>
      <c r="V46" s="29" t="s">
        <v>215</v>
      </c>
      <c r="W46" s="29">
        <v>66</v>
      </c>
      <c r="X46" s="31" t="str">
        <f t="shared" si="4"/>
        <v/>
      </c>
      <c r="Y46" s="33">
        <v>38.200000000000003</v>
      </c>
      <c r="Z46" s="33"/>
      <c r="AA46" s="33"/>
      <c r="AB46" s="33"/>
      <c r="AC46" s="33"/>
      <c r="AD46" s="33"/>
      <c r="AE46" s="29"/>
      <c r="AF46" s="29" t="s">
        <v>84</v>
      </c>
      <c r="AG46" s="29"/>
      <c r="AH46" s="67">
        <f t="shared" si="17"/>
        <v>2016</v>
      </c>
      <c r="AI46" s="47">
        <f t="shared" si="22"/>
        <v>42628</v>
      </c>
      <c r="AJ46" s="67" t="str">
        <f t="shared" si="18"/>
        <v>septembre</v>
      </c>
      <c r="AK46" s="68">
        <f t="shared" si="8"/>
        <v>23.35</v>
      </c>
      <c r="AL46" s="40" t="str">
        <f t="shared" si="20"/>
        <v>septembre</v>
      </c>
      <c r="AM46" s="35">
        <f t="shared" si="10"/>
        <v>1</v>
      </c>
      <c r="AN46" s="36">
        <f t="shared" si="11"/>
        <v>0</v>
      </c>
      <c r="AO46" s="36">
        <f t="shared" si="12"/>
        <v>0</v>
      </c>
      <c r="AP46" s="36">
        <f t="shared" si="16"/>
        <v>891.97000000000014</v>
      </c>
      <c r="AQ46" s="36">
        <f>+IF(C46="Econova","",(IF(B46="Réception",(IF(J46="La Mounine",(VLOOKUP(V46,[1]Distancier!A:E,5,FALSE)),(IF(J46="Brignoles",VLOOKUP(V46,[1]Distancier!A:C,3,FALSE),(IF(J46="FOS",VLOOKUP(V46,[1]Distancier!A:D,4,FALSE),(IF(J46="BT400",VLOOKUP(V46,[1]Distancier!A:F,6,FALSE))))))))),"")))</f>
        <v>374</v>
      </c>
      <c r="AR46" s="36">
        <f t="shared" si="19"/>
        <v>8732.9</v>
      </c>
      <c r="AS46" s="34">
        <f>IF(AQ46="","",IF(A46="Round Wood",VLOOKUP(AQ46,'[1]Grilles Tarifaires'!A:C,3,FALSE),VLOOKUP(AQ46,'[1]Grilles Tarifaires'!A:B,2,FALSE)))</f>
        <v>31.29</v>
      </c>
      <c r="AT46" s="36">
        <f t="shared" si="15"/>
        <v>907.41</v>
      </c>
      <c r="AU46" s="36">
        <f>IF(AQ46="","",(IF(C46="","",((IF(A46="","0",(IF(A46="Round Wood",VLOOKUP(C46,'[1]Grilles Tarifaires'!E:F,2,FALSE),VLOOKUP(C46,'[1]Grilles Tarifaires'!E:G,3,FALSE)))))*AK46))))</f>
        <v>0</v>
      </c>
      <c r="AV46" s="66"/>
      <c r="AW46" s="66"/>
      <c r="AX46" s="66"/>
      <c r="AY46" s="66"/>
    </row>
    <row r="47" spans="1:51" ht="15" hidden="1" customHeight="1" x14ac:dyDescent="0.25">
      <c r="A47" s="28" t="s">
        <v>50</v>
      </c>
      <c r="B47" s="28" t="s">
        <v>51</v>
      </c>
      <c r="C47" s="29" t="s">
        <v>60</v>
      </c>
      <c r="D47" s="78" t="s">
        <v>66</v>
      </c>
      <c r="E47" s="30">
        <v>42628</v>
      </c>
      <c r="F47" s="78">
        <v>806</v>
      </c>
      <c r="G47" s="29">
        <v>5</v>
      </c>
      <c r="H47" s="78">
        <v>40050</v>
      </c>
      <c r="I47" s="78">
        <v>15900</v>
      </c>
      <c r="J47" s="28" t="s">
        <v>53</v>
      </c>
      <c r="K47" s="31">
        <f t="shared" si="0"/>
        <v>24.15</v>
      </c>
      <c r="L47" s="31">
        <f t="shared" si="1"/>
        <v>0</v>
      </c>
      <c r="M47" s="57">
        <f t="shared" ref="M47:M86" si="23">IF(B47="Broyage","",(IF(G47=6,L47*1000/$AX$2,(IF(G47="FMA",L47*1000/$AY$2,L47*1000/$AW$2)))))</f>
        <v>0</v>
      </c>
      <c r="N47" s="79" t="s">
        <v>305</v>
      </c>
      <c r="O47" s="79" t="s">
        <v>306</v>
      </c>
      <c r="P47" s="32">
        <f t="shared" si="21"/>
        <v>5.6250000000000078E-2</v>
      </c>
      <c r="Q47" s="29" t="s">
        <v>307</v>
      </c>
      <c r="R47" s="29"/>
      <c r="S47" s="30">
        <v>42634</v>
      </c>
      <c r="T47" s="29" t="s">
        <v>304</v>
      </c>
      <c r="U47" s="29"/>
      <c r="V47" s="29" t="s">
        <v>215</v>
      </c>
      <c r="W47" s="29">
        <v>66</v>
      </c>
      <c r="X47" s="31" t="str">
        <f t="shared" ref="X47:X110" si="24">+IF(AE47="oui",K47,"")</f>
        <v/>
      </c>
      <c r="Y47" s="33">
        <v>38.200000000000003</v>
      </c>
      <c r="Z47" s="33"/>
      <c r="AA47" s="33"/>
      <c r="AB47" s="33"/>
      <c r="AC47" s="33"/>
      <c r="AD47" s="33"/>
      <c r="AE47" s="29"/>
      <c r="AF47" s="29" t="s">
        <v>84</v>
      </c>
      <c r="AG47" s="29"/>
      <c r="AH47" s="67">
        <f t="shared" si="17"/>
        <v>2016</v>
      </c>
      <c r="AI47" s="47">
        <f t="shared" si="22"/>
        <v>42628</v>
      </c>
      <c r="AJ47" s="67" t="str">
        <f t="shared" si="18"/>
        <v>septembre</v>
      </c>
      <c r="AK47" s="68">
        <f t="shared" si="8"/>
        <v>24.15</v>
      </c>
      <c r="AL47" s="40" t="str">
        <f t="shared" si="20"/>
        <v>septembre</v>
      </c>
      <c r="AM47" s="35">
        <f t="shared" ref="AM47:AM110" si="25">IF(K47="",0,1)</f>
        <v>1</v>
      </c>
      <c r="AN47" s="36">
        <f t="shared" ref="AN47:AN110" si="26">IF(L47&gt;0,1,0)</f>
        <v>0</v>
      </c>
      <c r="AO47" s="36">
        <f t="shared" ref="AO47:AO110" si="27">IF(M47&gt;0.02,1,0)</f>
        <v>0</v>
      </c>
      <c r="AP47" s="36">
        <f t="shared" si="16"/>
        <v>922.53</v>
      </c>
      <c r="AQ47" s="36">
        <f>+IF(C47="Econova","",(IF(B47="Réception",(IF(J47="La Mounine",(VLOOKUP(V47,[1]Distancier!A:E,5,FALSE)),(IF(J47="Brignoles",VLOOKUP(V47,[1]Distancier!A:C,3,FALSE),(IF(J47="FOS",VLOOKUP(V47,[1]Distancier!A:D,4,FALSE),(IF(J47="BT400",VLOOKUP(V47,[1]Distancier!A:F,6,FALSE))))))))),"")))</f>
        <v>374</v>
      </c>
      <c r="AR47" s="36">
        <f t="shared" si="19"/>
        <v>9032.1</v>
      </c>
      <c r="AS47" s="34">
        <f>IF(AQ47="","",IF(A47="Round Wood",VLOOKUP(AQ47,'[1]Grilles Tarifaires'!A:C,3,FALSE),VLOOKUP(AQ47,'[1]Grilles Tarifaires'!A:B,2,FALSE)))</f>
        <v>31.29</v>
      </c>
      <c r="AT47" s="36">
        <f t="shared" si="15"/>
        <v>907.41</v>
      </c>
      <c r="AU47" s="36">
        <f>IF(AQ47="","",(IF(C47="","",((IF(A47="","0",(IF(A47="Round Wood",VLOOKUP(C47,'[1]Grilles Tarifaires'!E:F,2,FALSE),VLOOKUP(C47,'[1]Grilles Tarifaires'!E:G,3,FALSE)))))*AK47))))</f>
        <v>0</v>
      </c>
      <c r="AV47" s="66"/>
      <c r="AW47" s="66"/>
      <c r="AX47" s="66"/>
      <c r="AY47" s="66"/>
    </row>
    <row r="48" spans="1:51" ht="15" hidden="1" customHeight="1" x14ac:dyDescent="0.25">
      <c r="A48" s="28" t="s">
        <v>50</v>
      </c>
      <c r="B48" s="28" t="s">
        <v>51</v>
      </c>
      <c r="C48" s="29" t="s">
        <v>54</v>
      </c>
      <c r="D48" s="78" t="s">
        <v>55</v>
      </c>
      <c r="E48" s="30">
        <v>42628</v>
      </c>
      <c r="F48" s="78">
        <v>807</v>
      </c>
      <c r="G48" s="29">
        <v>6</v>
      </c>
      <c r="H48" s="78">
        <v>52600</v>
      </c>
      <c r="I48" s="78">
        <v>24200</v>
      </c>
      <c r="J48" s="28" t="s">
        <v>53</v>
      </c>
      <c r="K48" s="31">
        <f t="shared" si="0"/>
        <v>28.4</v>
      </c>
      <c r="L48" s="31">
        <f t="shared" si="1"/>
        <v>0</v>
      </c>
      <c r="M48" s="57">
        <f t="shared" si="23"/>
        <v>0</v>
      </c>
      <c r="N48" s="79" t="s">
        <v>205</v>
      </c>
      <c r="O48" s="79" t="s">
        <v>173</v>
      </c>
      <c r="P48" s="32">
        <f t="shared" si="21"/>
        <v>4.2361111111111072E-2</v>
      </c>
      <c r="Q48" s="29" t="s">
        <v>308</v>
      </c>
      <c r="R48" s="29" t="s">
        <v>160</v>
      </c>
      <c r="S48" s="30">
        <v>42634</v>
      </c>
      <c r="T48" s="29" t="s">
        <v>280</v>
      </c>
      <c r="U48" s="29"/>
      <c r="V48" s="29" t="s">
        <v>281</v>
      </c>
      <c r="W48" s="29">
        <v>83</v>
      </c>
      <c r="X48" s="31" t="str">
        <f t="shared" si="24"/>
        <v/>
      </c>
      <c r="Y48" s="33">
        <v>45.4</v>
      </c>
      <c r="Z48" s="33"/>
      <c r="AA48" s="33"/>
      <c r="AB48" s="33"/>
      <c r="AC48" s="33"/>
      <c r="AD48" s="33"/>
      <c r="AE48" s="29"/>
      <c r="AF48" s="29" t="s">
        <v>85</v>
      </c>
      <c r="AG48" s="29"/>
      <c r="AH48" s="67">
        <f t="shared" si="17"/>
        <v>2016</v>
      </c>
      <c r="AI48" s="47">
        <f t="shared" si="22"/>
        <v>42628</v>
      </c>
      <c r="AJ48" s="67" t="str">
        <f t="shared" si="18"/>
        <v>septembre</v>
      </c>
      <c r="AK48" s="68">
        <f t="shared" si="8"/>
        <v>28.4</v>
      </c>
      <c r="AL48" s="40" t="str">
        <f t="shared" si="20"/>
        <v>septembre</v>
      </c>
      <c r="AM48" s="35">
        <f t="shared" si="25"/>
        <v>1</v>
      </c>
      <c r="AN48" s="36">
        <f t="shared" si="26"/>
        <v>0</v>
      </c>
      <c r="AO48" s="36">
        <f t="shared" si="27"/>
        <v>0</v>
      </c>
      <c r="AP48" s="36">
        <f t="shared" si="16"/>
        <v>1289.3599999999999</v>
      </c>
      <c r="AQ48" s="36">
        <f>+IF(C48="Econova","",(IF(B48="Réception",(IF(J48="La Mounine",(VLOOKUP(V48,[1]Distancier!A:E,5,FALSE)),(IF(J48="Brignoles",VLOOKUP(V48,[1]Distancier!A:C,3,FALSE),(IF(J48="FOS",VLOOKUP(V48,[1]Distancier!A:D,4,FALSE),(IF(J48="BT400",VLOOKUP(V48,[1]Distancier!A:F,6,FALSE))))))))),"")))</f>
        <v>71</v>
      </c>
      <c r="AR48" s="36">
        <f t="shared" si="19"/>
        <v>2016.3999999999999</v>
      </c>
      <c r="AS48" s="34">
        <f>IF(AQ48="","",IF(A48="Round Wood",VLOOKUP(AQ48,'[1]Grilles Tarifaires'!A:C,3,FALSE),VLOOKUP(AQ48,'[1]Grilles Tarifaires'!A:B,2,FALSE)))</f>
        <v>11.95</v>
      </c>
      <c r="AT48" s="36">
        <f t="shared" si="15"/>
        <v>346.54999999999995</v>
      </c>
      <c r="AU48" s="36">
        <f>IF(AQ48="","",(IF(C48="","",((IF(A48="","0",(IF(A48="Round Wood",VLOOKUP(C48,'[1]Grilles Tarifaires'!E:F,2,FALSE),VLOOKUP(C48,'[1]Grilles Tarifaires'!E:G,3,FALSE)))))*AK48))))</f>
        <v>499.27199999999993</v>
      </c>
      <c r="AV48" s="66"/>
      <c r="AW48" s="66"/>
      <c r="AX48" s="66"/>
      <c r="AY48" s="66"/>
    </row>
    <row r="49" spans="1:51" ht="15" hidden="1" customHeight="1" x14ac:dyDescent="0.25">
      <c r="A49" s="28" t="s">
        <v>50</v>
      </c>
      <c r="B49" s="28" t="s">
        <v>51</v>
      </c>
      <c r="C49" s="29" t="s">
        <v>54</v>
      </c>
      <c r="D49" s="78" t="s">
        <v>56</v>
      </c>
      <c r="E49" s="30">
        <v>42628</v>
      </c>
      <c r="F49" s="78">
        <v>808</v>
      </c>
      <c r="G49" s="29">
        <v>6</v>
      </c>
      <c r="H49" s="78">
        <v>58000</v>
      </c>
      <c r="I49" s="78">
        <v>22000</v>
      </c>
      <c r="J49" s="28" t="s">
        <v>53</v>
      </c>
      <c r="K49" s="31">
        <f t="shared" si="0"/>
        <v>36</v>
      </c>
      <c r="L49" s="31">
        <f t="shared" si="1"/>
        <v>1</v>
      </c>
      <c r="M49" s="57">
        <f t="shared" si="23"/>
        <v>1.7543859649122806E-2</v>
      </c>
      <c r="N49" s="79" t="s">
        <v>309</v>
      </c>
      <c r="O49" s="79" t="s">
        <v>310</v>
      </c>
      <c r="P49" s="32">
        <f t="shared" si="21"/>
        <v>7.0833333333333304E-2</v>
      </c>
      <c r="Q49" s="29" t="s">
        <v>311</v>
      </c>
      <c r="R49" s="29"/>
      <c r="S49" s="30">
        <v>42634</v>
      </c>
      <c r="T49" s="29" t="s">
        <v>247</v>
      </c>
      <c r="U49" s="29"/>
      <c r="V49" s="29" t="s">
        <v>67</v>
      </c>
      <c r="W49" s="29">
        <v>84</v>
      </c>
      <c r="X49" s="31" t="str">
        <f t="shared" si="24"/>
        <v/>
      </c>
      <c r="Y49" s="33">
        <v>36.799999999999997</v>
      </c>
      <c r="Z49" s="33"/>
      <c r="AA49" s="33"/>
      <c r="AB49" s="33"/>
      <c r="AC49" s="33"/>
      <c r="AD49" s="33"/>
      <c r="AE49" s="29"/>
      <c r="AF49" s="29" t="s">
        <v>85</v>
      </c>
      <c r="AG49" s="29"/>
      <c r="AH49" s="67">
        <f t="shared" si="17"/>
        <v>2016</v>
      </c>
      <c r="AI49" s="47">
        <f t="shared" si="22"/>
        <v>42628</v>
      </c>
      <c r="AJ49" s="67" t="str">
        <f t="shared" si="18"/>
        <v>septembre</v>
      </c>
      <c r="AK49" s="68">
        <f t="shared" si="8"/>
        <v>36</v>
      </c>
      <c r="AL49" s="40" t="str">
        <f t="shared" si="20"/>
        <v>septembre</v>
      </c>
      <c r="AM49" s="35">
        <f t="shared" si="25"/>
        <v>1</v>
      </c>
      <c r="AN49" s="36">
        <f t="shared" si="26"/>
        <v>1</v>
      </c>
      <c r="AO49" s="36">
        <f t="shared" si="27"/>
        <v>0</v>
      </c>
      <c r="AP49" s="36">
        <f t="shared" si="16"/>
        <v>1324.8</v>
      </c>
      <c r="AQ49" s="36">
        <f>+IF(C49="Econova","",(IF(B49="Réception",(IF(J49="La Mounine",(VLOOKUP(V49,[1]Distancier!A:E,5,FALSE)),(IF(J49="Brignoles",VLOOKUP(V49,[1]Distancier!A:C,3,FALSE),(IF(J49="FOS",VLOOKUP(V49,[1]Distancier!A:D,4,FALSE),(IF(J49="BT400",VLOOKUP(V49,[1]Distancier!A:F,6,FALSE))))))))),"")))</f>
        <v>134</v>
      </c>
      <c r="AR49" s="36">
        <f t="shared" si="19"/>
        <v>4824</v>
      </c>
      <c r="AS49" s="34">
        <f>IF(AQ49="","",IF(A49="Round Wood",VLOOKUP(AQ49,'[1]Grilles Tarifaires'!A:C,3,FALSE),VLOOKUP(AQ49,'[1]Grilles Tarifaires'!A:B,2,FALSE)))</f>
        <v>15.82</v>
      </c>
      <c r="AT49" s="36">
        <f t="shared" si="15"/>
        <v>506.24</v>
      </c>
      <c r="AU49" s="36">
        <f>IF(AQ49="","",(IF(C49="","",((IF(A49="","0",(IF(A49="Round Wood",VLOOKUP(C49,'[1]Grilles Tarifaires'!E:F,2,FALSE),VLOOKUP(C49,'[1]Grilles Tarifaires'!E:G,3,FALSE)))))*AK49))))</f>
        <v>632.87999999999988</v>
      </c>
      <c r="AV49" s="66"/>
      <c r="AW49" s="66"/>
      <c r="AX49" s="66"/>
      <c r="AY49" s="66"/>
    </row>
    <row r="50" spans="1:51" ht="15" hidden="1" customHeight="1" x14ac:dyDescent="0.25">
      <c r="A50" s="28" t="s">
        <v>50</v>
      </c>
      <c r="B50" s="28" t="s">
        <v>51</v>
      </c>
      <c r="C50" s="29" t="s">
        <v>60</v>
      </c>
      <c r="D50" s="78" t="s">
        <v>66</v>
      </c>
      <c r="E50" s="30">
        <v>42629</v>
      </c>
      <c r="F50" s="78">
        <v>809</v>
      </c>
      <c r="G50" s="29">
        <v>5</v>
      </c>
      <c r="H50" s="78">
        <v>39650</v>
      </c>
      <c r="I50" s="78">
        <v>15750</v>
      </c>
      <c r="J50" s="28" t="s">
        <v>53</v>
      </c>
      <c r="K50" s="31">
        <f t="shared" si="0"/>
        <v>23.9</v>
      </c>
      <c r="L50" s="31">
        <f t="shared" si="1"/>
        <v>0</v>
      </c>
      <c r="M50" s="57">
        <f t="shared" si="23"/>
        <v>0</v>
      </c>
      <c r="N50" s="79" t="s">
        <v>312</v>
      </c>
      <c r="O50" s="79" t="s">
        <v>183</v>
      </c>
      <c r="P50" s="32">
        <f t="shared" si="21"/>
        <v>4.0972222222222243E-2</v>
      </c>
      <c r="Q50" s="29" t="s">
        <v>313</v>
      </c>
      <c r="R50" s="29"/>
      <c r="S50" s="30">
        <v>42634</v>
      </c>
      <c r="T50" s="29" t="s">
        <v>304</v>
      </c>
      <c r="U50" s="29"/>
      <c r="V50" s="29" t="s">
        <v>215</v>
      </c>
      <c r="W50" s="29">
        <v>66</v>
      </c>
      <c r="X50" s="31" t="str">
        <f t="shared" si="24"/>
        <v/>
      </c>
      <c r="Y50" s="33">
        <v>38.200000000000003</v>
      </c>
      <c r="Z50" s="33"/>
      <c r="AA50" s="33"/>
      <c r="AB50" s="33"/>
      <c r="AC50" s="33"/>
      <c r="AD50" s="33"/>
      <c r="AE50" s="29"/>
      <c r="AF50" s="29" t="s">
        <v>84</v>
      </c>
      <c r="AG50" s="29"/>
      <c r="AH50" s="67">
        <f t="shared" si="17"/>
        <v>2016</v>
      </c>
      <c r="AI50" s="47">
        <f t="shared" si="22"/>
        <v>42629</v>
      </c>
      <c r="AJ50" s="67" t="str">
        <f t="shared" si="18"/>
        <v>septembre</v>
      </c>
      <c r="AK50" s="68">
        <f t="shared" si="8"/>
        <v>23.9</v>
      </c>
      <c r="AL50" s="40" t="str">
        <f t="shared" si="20"/>
        <v>septembre</v>
      </c>
      <c r="AM50" s="35">
        <f t="shared" si="25"/>
        <v>1</v>
      </c>
      <c r="AN50" s="36">
        <f t="shared" si="26"/>
        <v>0</v>
      </c>
      <c r="AO50" s="36">
        <f t="shared" si="27"/>
        <v>0</v>
      </c>
      <c r="AP50" s="36">
        <f t="shared" si="16"/>
        <v>912.98</v>
      </c>
      <c r="AQ50" s="36">
        <f>+IF(C50="Econova","",(IF(B50="Réception",(IF(J50="La Mounine",(VLOOKUP(V50,[1]Distancier!A:E,5,FALSE)),(IF(J50="Brignoles",VLOOKUP(V50,[1]Distancier!A:C,3,FALSE),(IF(J50="FOS",VLOOKUP(V50,[1]Distancier!A:D,4,FALSE),(IF(J50="BT400",VLOOKUP(V50,[1]Distancier!A:F,6,FALSE))))))))),"")))</f>
        <v>374</v>
      </c>
      <c r="AR50" s="36">
        <f t="shared" si="19"/>
        <v>8938.6</v>
      </c>
      <c r="AS50" s="34">
        <f>IF(AQ50="","",IF(A50="Round Wood",VLOOKUP(AQ50,'[1]Grilles Tarifaires'!A:C,3,FALSE),VLOOKUP(AQ50,'[1]Grilles Tarifaires'!A:B,2,FALSE)))</f>
        <v>31.29</v>
      </c>
      <c r="AT50" s="36">
        <f t="shared" si="15"/>
        <v>907.41</v>
      </c>
      <c r="AU50" s="36">
        <f>IF(AQ50="","",(IF(C50="","",((IF(A50="","0",(IF(A50="Round Wood",VLOOKUP(C50,'[1]Grilles Tarifaires'!E:F,2,FALSE),VLOOKUP(C50,'[1]Grilles Tarifaires'!E:G,3,FALSE)))))*AK50))))</f>
        <v>0</v>
      </c>
      <c r="AV50" s="66"/>
      <c r="AW50" s="66"/>
      <c r="AX50" s="66"/>
      <c r="AY50" s="66"/>
    </row>
    <row r="51" spans="1:51" ht="15" hidden="1" customHeight="1" x14ac:dyDescent="0.25">
      <c r="A51" s="28" t="s">
        <v>50</v>
      </c>
      <c r="B51" s="28" t="s">
        <v>51</v>
      </c>
      <c r="C51" s="29" t="s">
        <v>60</v>
      </c>
      <c r="D51" s="78" t="s">
        <v>66</v>
      </c>
      <c r="E51" s="30">
        <v>42629</v>
      </c>
      <c r="F51" s="78">
        <v>810</v>
      </c>
      <c r="G51" s="29">
        <v>5</v>
      </c>
      <c r="H51" s="78">
        <v>39500</v>
      </c>
      <c r="I51" s="78">
        <v>15750</v>
      </c>
      <c r="J51" s="28" t="s">
        <v>53</v>
      </c>
      <c r="K51" s="31">
        <f t="shared" si="0"/>
        <v>23.75</v>
      </c>
      <c r="L51" s="31">
        <f t="shared" si="1"/>
        <v>0</v>
      </c>
      <c r="M51" s="57">
        <f t="shared" si="23"/>
        <v>0</v>
      </c>
      <c r="N51" s="79" t="s">
        <v>214</v>
      </c>
      <c r="O51" s="79" t="s">
        <v>188</v>
      </c>
      <c r="P51" s="32">
        <f t="shared" si="21"/>
        <v>6.5972222222222265E-2</v>
      </c>
      <c r="Q51" s="29" t="s">
        <v>314</v>
      </c>
      <c r="R51" s="29"/>
      <c r="S51" s="30">
        <v>42634</v>
      </c>
      <c r="T51" s="29" t="s">
        <v>304</v>
      </c>
      <c r="U51" s="29"/>
      <c r="V51" s="29" t="s">
        <v>228</v>
      </c>
      <c r="W51" s="29">
        <v>66</v>
      </c>
      <c r="X51" s="31" t="str">
        <f t="shared" si="24"/>
        <v/>
      </c>
      <c r="Y51" s="33">
        <v>38.200000000000003</v>
      </c>
      <c r="Z51" s="33"/>
      <c r="AA51" s="33"/>
      <c r="AB51" s="33"/>
      <c r="AC51" s="33"/>
      <c r="AD51" s="33"/>
      <c r="AE51" s="29"/>
      <c r="AF51" s="29" t="s">
        <v>84</v>
      </c>
      <c r="AG51" s="29"/>
      <c r="AH51" s="67">
        <f t="shared" si="17"/>
        <v>2016</v>
      </c>
      <c r="AI51" s="47">
        <f t="shared" si="22"/>
        <v>42629</v>
      </c>
      <c r="AJ51" s="67" t="str">
        <f t="shared" si="18"/>
        <v>septembre</v>
      </c>
      <c r="AK51" s="68">
        <f t="shared" si="8"/>
        <v>23.75</v>
      </c>
      <c r="AL51" s="40" t="str">
        <f t="shared" si="20"/>
        <v>septembre</v>
      </c>
      <c r="AM51" s="35">
        <f t="shared" si="25"/>
        <v>1</v>
      </c>
      <c r="AN51" s="36">
        <f t="shared" si="26"/>
        <v>0</v>
      </c>
      <c r="AO51" s="36">
        <f t="shared" si="27"/>
        <v>0</v>
      </c>
      <c r="AP51" s="36">
        <f t="shared" si="16"/>
        <v>907.25000000000011</v>
      </c>
      <c r="AQ51" s="36">
        <f>+IF(C51="Econova","",(IF(B51="Réception",(IF(J51="La Mounine",(VLOOKUP(V51,[1]Distancier!A:E,5,FALSE)),(IF(J51="Brignoles",VLOOKUP(V51,[1]Distancier!A:C,3,FALSE),(IF(J51="FOS",VLOOKUP(V51,[1]Distancier!A:D,4,FALSE),(IF(J51="BT400",VLOOKUP(V51,[1]Distancier!A:F,6,FALSE))))))))),"")))</f>
        <v>374</v>
      </c>
      <c r="AR51" s="36">
        <f t="shared" si="19"/>
        <v>8882.5</v>
      </c>
      <c r="AS51" s="34">
        <f>IF(AQ51="","",IF(A51="Round Wood",VLOOKUP(AQ51,'[1]Grilles Tarifaires'!A:C,3,FALSE),VLOOKUP(AQ51,'[1]Grilles Tarifaires'!A:B,2,FALSE)))</f>
        <v>31.29</v>
      </c>
      <c r="AT51" s="36">
        <f t="shared" si="15"/>
        <v>907.41</v>
      </c>
      <c r="AU51" s="36">
        <f>IF(AQ51="","",(IF(C51="","",((IF(A51="","0",(IF(A51="Round Wood",VLOOKUP(C51,'[1]Grilles Tarifaires'!E:F,2,FALSE),VLOOKUP(C51,'[1]Grilles Tarifaires'!E:G,3,FALSE)))))*AK51))))</f>
        <v>0</v>
      </c>
      <c r="AV51" s="66"/>
      <c r="AW51" s="66"/>
      <c r="AX51" s="66"/>
      <c r="AY51" s="66"/>
    </row>
    <row r="52" spans="1:51" ht="15" hidden="1" customHeight="1" x14ac:dyDescent="0.25">
      <c r="A52" s="28" t="s">
        <v>50</v>
      </c>
      <c r="B52" s="28" t="s">
        <v>51</v>
      </c>
      <c r="C52" s="29" t="s">
        <v>60</v>
      </c>
      <c r="D52" s="78" t="s">
        <v>66</v>
      </c>
      <c r="E52" s="30">
        <v>42629</v>
      </c>
      <c r="F52" s="78">
        <v>811</v>
      </c>
      <c r="G52" s="29">
        <v>5</v>
      </c>
      <c r="H52" s="78">
        <v>43700</v>
      </c>
      <c r="I52" s="78">
        <v>16050</v>
      </c>
      <c r="J52" s="28" t="s">
        <v>53</v>
      </c>
      <c r="K52" s="31">
        <f t="shared" si="0"/>
        <v>27.65</v>
      </c>
      <c r="L52" s="31">
        <f t="shared" si="1"/>
        <v>0</v>
      </c>
      <c r="M52" s="57">
        <f t="shared" si="23"/>
        <v>0</v>
      </c>
      <c r="N52" s="79" t="s">
        <v>170</v>
      </c>
      <c r="O52" s="79" t="s">
        <v>127</v>
      </c>
      <c r="P52" s="32">
        <f t="shared" si="21"/>
        <v>6.1805555555555503E-2</v>
      </c>
      <c r="Q52" s="29" t="s">
        <v>315</v>
      </c>
      <c r="R52" s="29"/>
      <c r="S52" s="30">
        <v>42634</v>
      </c>
      <c r="T52" s="29" t="s">
        <v>304</v>
      </c>
      <c r="U52" s="29"/>
      <c r="V52" s="29" t="s">
        <v>228</v>
      </c>
      <c r="W52" s="29">
        <v>66</v>
      </c>
      <c r="X52" s="31" t="str">
        <f t="shared" si="24"/>
        <v/>
      </c>
      <c r="Y52" s="33">
        <v>38.200000000000003</v>
      </c>
      <c r="Z52" s="33"/>
      <c r="AA52" s="33"/>
      <c r="AB52" s="33"/>
      <c r="AC52" s="33"/>
      <c r="AD52" s="33"/>
      <c r="AE52" s="29"/>
      <c r="AF52" s="29" t="s">
        <v>84</v>
      </c>
      <c r="AG52" s="29"/>
      <c r="AH52" s="67">
        <f t="shared" si="17"/>
        <v>2016</v>
      </c>
      <c r="AI52" s="47">
        <f t="shared" si="22"/>
        <v>42629</v>
      </c>
      <c r="AJ52" s="67" t="str">
        <f t="shared" si="18"/>
        <v>septembre</v>
      </c>
      <c r="AK52" s="68">
        <f t="shared" si="8"/>
        <v>27.65</v>
      </c>
      <c r="AL52" s="40" t="str">
        <f t="shared" si="20"/>
        <v>septembre</v>
      </c>
      <c r="AM52" s="35">
        <f t="shared" si="25"/>
        <v>1</v>
      </c>
      <c r="AN52" s="36">
        <f t="shared" si="26"/>
        <v>0</v>
      </c>
      <c r="AO52" s="36">
        <f t="shared" si="27"/>
        <v>0</v>
      </c>
      <c r="AP52" s="36">
        <f t="shared" si="16"/>
        <v>1056.23</v>
      </c>
      <c r="AQ52" s="36">
        <f>+IF(C52="Econova","",(IF(B52="Réception",(IF(J52="La Mounine",(VLOOKUP(V52,[1]Distancier!A:E,5,FALSE)),(IF(J52="Brignoles",VLOOKUP(V52,[1]Distancier!A:C,3,FALSE),(IF(J52="FOS",VLOOKUP(V52,[1]Distancier!A:D,4,FALSE),(IF(J52="BT400",VLOOKUP(V52,[1]Distancier!A:F,6,FALSE))))))))),"")))</f>
        <v>374</v>
      </c>
      <c r="AR52" s="36">
        <f t="shared" si="19"/>
        <v>10341.1</v>
      </c>
      <c r="AS52" s="34">
        <f>IF(AQ52="","",IF(A52="Round Wood",VLOOKUP(AQ52,'[1]Grilles Tarifaires'!A:C,3,FALSE),VLOOKUP(AQ52,'[1]Grilles Tarifaires'!A:B,2,FALSE)))</f>
        <v>31.29</v>
      </c>
      <c r="AT52" s="36">
        <f t="shared" si="15"/>
        <v>907.41</v>
      </c>
      <c r="AU52" s="36">
        <f>IF(AQ52="","",(IF(C52="","",((IF(A52="","0",(IF(A52="Round Wood",VLOOKUP(C52,'[1]Grilles Tarifaires'!E:F,2,FALSE),VLOOKUP(C52,'[1]Grilles Tarifaires'!E:G,3,FALSE)))))*AK52))))</f>
        <v>0</v>
      </c>
      <c r="AV52" s="66"/>
      <c r="AW52" s="66"/>
      <c r="AX52" s="66"/>
      <c r="AY52" s="66"/>
    </row>
    <row r="53" spans="1:51" ht="15" hidden="1" customHeight="1" x14ac:dyDescent="0.25">
      <c r="A53" s="28" t="s">
        <v>50</v>
      </c>
      <c r="B53" s="28" t="s">
        <v>51</v>
      </c>
      <c r="C53" s="29" t="s">
        <v>61</v>
      </c>
      <c r="D53" s="78" t="s">
        <v>62</v>
      </c>
      <c r="E53" s="30">
        <v>42629</v>
      </c>
      <c r="F53" s="78">
        <v>812</v>
      </c>
      <c r="G53" s="29">
        <v>6</v>
      </c>
      <c r="H53" s="78">
        <v>57550</v>
      </c>
      <c r="I53" s="78">
        <v>24150</v>
      </c>
      <c r="J53" s="28" t="s">
        <v>53</v>
      </c>
      <c r="K53" s="31">
        <f t="shared" si="0"/>
        <v>33.4</v>
      </c>
      <c r="L53" s="31">
        <f t="shared" si="1"/>
        <v>0.55000000000000004</v>
      </c>
      <c r="M53" s="57">
        <f t="shared" si="23"/>
        <v>9.6491228070175444E-3</v>
      </c>
      <c r="N53" s="79" t="s">
        <v>155</v>
      </c>
      <c r="O53" s="79" t="s">
        <v>138</v>
      </c>
      <c r="P53" s="32">
        <f t="shared" si="21"/>
        <v>2.7777777777777846E-2</v>
      </c>
      <c r="Q53" s="29" t="s">
        <v>316</v>
      </c>
      <c r="R53" s="29"/>
      <c r="S53" s="30">
        <v>42634</v>
      </c>
      <c r="T53" s="29" t="s">
        <v>256</v>
      </c>
      <c r="U53" s="29"/>
      <c r="V53" s="29" t="s">
        <v>228</v>
      </c>
      <c r="W53" s="29">
        <v>66</v>
      </c>
      <c r="X53" s="31" t="str">
        <f t="shared" si="24"/>
        <v/>
      </c>
      <c r="Y53" s="33">
        <v>42.2</v>
      </c>
      <c r="Z53" s="33"/>
      <c r="AA53" s="33"/>
      <c r="AB53" s="33"/>
      <c r="AC53" s="33"/>
      <c r="AD53" s="33"/>
      <c r="AE53" s="29"/>
      <c r="AF53" s="29" t="s">
        <v>84</v>
      </c>
      <c r="AG53" s="29"/>
      <c r="AH53" s="67">
        <f t="shared" si="17"/>
        <v>2016</v>
      </c>
      <c r="AI53" s="47">
        <f t="shared" si="22"/>
        <v>42629</v>
      </c>
      <c r="AJ53" s="67" t="str">
        <f t="shared" si="18"/>
        <v>septembre</v>
      </c>
      <c r="AK53" s="68">
        <f t="shared" si="8"/>
        <v>33.4</v>
      </c>
      <c r="AL53" s="40" t="str">
        <f t="shared" si="20"/>
        <v>septembre</v>
      </c>
      <c r="AM53" s="35">
        <f t="shared" si="25"/>
        <v>1</v>
      </c>
      <c r="AN53" s="36">
        <f t="shared" si="26"/>
        <v>1</v>
      </c>
      <c r="AO53" s="36">
        <f t="shared" si="27"/>
        <v>0</v>
      </c>
      <c r="AP53" s="36">
        <f t="shared" si="16"/>
        <v>1409.48</v>
      </c>
      <c r="AQ53" s="36">
        <f>+IF(C53="Econova","",(IF(B53="Réception",(IF(J53="La Mounine",(VLOOKUP(V53,[1]Distancier!A:E,5,FALSE)),(IF(J53="Brignoles",VLOOKUP(V53,[1]Distancier!A:C,3,FALSE),(IF(J53="FOS",VLOOKUP(V53,[1]Distancier!A:D,4,FALSE),(IF(J53="BT400",VLOOKUP(V53,[1]Distancier!A:F,6,FALSE))))))))),"")))</f>
        <v>374</v>
      </c>
      <c r="AR53" s="36">
        <f t="shared" si="19"/>
        <v>12491.6</v>
      </c>
      <c r="AS53" s="34">
        <f>IF(AQ53="","",IF(A53="Round Wood",VLOOKUP(AQ53,'[1]Grilles Tarifaires'!A:C,3,FALSE),VLOOKUP(AQ53,'[1]Grilles Tarifaires'!A:B,2,FALSE)))</f>
        <v>31.29</v>
      </c>
      <c r="AT53" s="36">
        <f t="shared" si="15"/>
        <v>1001.28</v>
      </c>
      <c r="AU53" s="36">
        <f>IF(AQ53="","",(IF(C53="","",((IF(A53="","0",(IF(A53="Round Wood",VLOOKUP(C53,'[1]Grilles Tarifaires'!E:F,2,FALSE),VLOOKUP(C53,'[1]Grilles Tarifaires'!E:G,3,FALSE)))))*AK53))))</f>
        <v>443.12796993703029</v>
      </c>
      <c r="AV53" s="66"/>
      <c r="AW53" s="66"/>
      <c r="AX53" s="66"/>
      <c r="AY53" s="66"/>
    </row>
    <row r="54" spans="1:51" ht="15" hidden="1" customHeight="1" x14ac:dyDescent="0.25">
      <c r="A54" s="28" t="s">
        <v>50</v>
      </c>
      <c r="B54" s="28" t="s">
        <v>51</v>
      </c>
      <c r="C54" s="29" t="s">
        <v>60</v>
      </c>
      <c r="D54" s="78" t="s">
        <v>66</v>
      </c>
      <c r="E54" s="30">
        <v>42629</v>
      </c>
      <c r="F54" s="78">
        <v>813</v>
      </c>
      <c r="G54" s="29">
        <v>6</v>
      </c>
      <c r="H54" s="78">
        <v>40350</v>
      </c>
      <c r="I54" s="78">
        <v>15900</v>
      </c>
      <c r="J54" s="28" t="s">
        <v>53</v>
      </c>
      <c r="K54" s="31">
        <f t="shared" si="0"/>
        <v>24.45</v>
      </c>
      <c r="L54" s="31">
        <f t="shared" si="1"/>
        <v>0</v>
      </c>
      <c r="M54" s="57">
        <f t="shared" si="23"/>
        <v>0</v>
      </c>
      <c r="N54" s="79" t="s">
        <v>147</v>
      </c>
      <c r="O54" s="79" t="s">
        <v>92</v>
      </c>
      <c r="P54" s="32">
        <f t="shared" si="21"/>
        <v>6.5277777777777768E-2</v>
      </c>
      <c r="Q54" s="29" t="s">
        <v>317</v>
      </c>
      <c r="R54" s="29"/>
      <c r="S54" s="30">
        <v>42634</v>
      </c>
      <c r="T54" s="29" t="s">
        <v>318</v>
      </c>
      <c r="U54" s="29"/>
      <c r="V54" s="29" t="s">
        <v>209</v>
      </c>
      <c r="W54" s="29">
        <v>4</v>
      </c>
      <c r="X54" s="31" t="str">
        <f t="shared" si="24"/>
        <v/>
      </c>
      <c r="Y54" s="33">
        <v>38</v>
      </c>
      <c r="Z54" s="33"/>
      <c r="AA54" s="33"/>
      <c r="AB54" s="33"/>
      <c r="AC54" s="33"/>
      <c r="AD54" s="33"/>
      <c r="AE54" s="29"/>
      <c r="AF54" s="29" t="s">
        <v>85</v>
      </c>
      <c r="AG54" s="29"/>
      <c r="AH54" s="67">
        <f t="shared" si="17"/>
        <v>2016</v>
      </c>
      <c r="AI54" s="47">
        <f t="shared" si="22"/>
        <v>42629</v>
      </c>
      <c r="AJ54" s="67" t="str">
        <f t="shared" si="18"/>
        <v>septembre</v>
      </c>
      <c r="AK54" s="68">
        <f t="shared" si="8"/>
        <v>24.45</v>
      </c>
      <c r="AL54" s="40" t="str">
        <f t="shared" si="20"/>
        <v>septembre</v>
      </c>
      <c r="AM54" s="35">
        <f t="shared" si="25"/>
        <v>1</v>
      </c>
      <c r="AN54" s="36">
        <f t="shared" si="26"/>
        <v>0</v>
      </c>
      <c r="AO54" s="36">
        <f t="shared" si="27"/>
        <v>0</v>
      </c>
      <c r="AP54" s="36">
        <f t="shared" si="16"/>
        <v>929.1</v>
      </c>
      <c r="AQ54" s="36">
        <f>+IF(C54="Econova","",(IF(B54="Réception",(IF(J54="La Mounine",(VLOOKUP(V54,[1]Distancier!A:E,5,FALSE)),(IF(J54="Brignoles",VLOOKUP(V54,[1]Distancier!A:C,3,FALSE),(IF(J54="FOS",VLOOKUP(V54,[1]Distancier!A:D,4,FALSE),(IF(J54="BT400",VLOOKUP(V54,[1]Distancier!A:F,6,FALSE))))))))),"")))</f>
        <v>133</v>
      </c>
      <c r="AR54" s="36">
        <f t="shared" si="19"/>
        <v>3251.85</v>
      </c>
      <c r="AS54" s="34">
        <f>IF(AQ54="","",IF(A54="Round Wood",VLOOKUP(AQ54,'[1]Grilles Tarifaires'!A:C,3,FALSE),VLOOKUP(AQ54,'[1]Grilles Tarifaires'!A:B,2,FALSE)))</f>
        <v>15.82</v>
      </c>
      <c r="AT54" s="36">
        <f t="shared" si="15"/>
        <v>458.78000000000003</v>
      </c>
      <c r="AU54" s="36">
        <f>IF(AQ54="","",(IF(C54="","",((IF(A54="","0",(IF(A54="Round Wood",VLOOKUP(C54,'[1]Grilles Tarifaires'!E:F,2,FALSE),VLOOKUP(C54,'[1]Grilles Tarifaires'!E:G,3,FALSE)))))*AK54))))</f>
        <v>0</v>
      </c>
      <c r="AV54" s="66"/>
      <c r="AW54" s="66"/>
      <c r="AX54" s="66"/>
      <c r="AY54" s="66"/>
    </row>
    <row r="55" spans="1:51" ht="15" hidden="1" customHeight="1" x14ac:dyDescent="0.25">
      <c r="A55" s="28" t="s">
        <v>50</v>
      </c>
      <c r="B55" s="28" t="s">
        <v>51</v>
      </c>
      <c r="C55" s="29" t="s">
        <v>54</v>
      </c>
      <c r="D55" s="78" t="s">
        <v>56</v>
      </c>
      <c r="E55" s="30">
        <v>42629</v>
      </c>
      <c r="F55" s="78">
        <v>814</v>
      </c>
      <c r="G55" s="29">
        <v>6</v>
      </c>
      <c r="H55" s="78">
        <v>56250</v>
      </c>
      <c r="I55" s="78">
        <v>25200</v>
      </c>
      <c r="J55" s="28" t="s">
        <v>53</v>
      </c>
      <c r="K55" s="31">
        <f t="shared" si="0"/>
        <v>31.05</v>
      </c>
      <c r="L55" s="31">
        <f t="shared" si="1"/>
        <v>0</v>
      </c>
      <c r="M55" s="57">
        <f t="shared" si="23"/>
        <v>0</v>
      </c>
      <c r="N55" s="79" t="s">
        <v>226</v>
      </c>
      <c r="O55" s="79" t="s">
        <v>319</v>
      </c>
      <c r="P55" s="32">
        <f t="shared" si="21"/>
        <v>5.4166666666666696E-2</v>
      </c>
      <c r="Q55" s="29" t="s">
        <v>320</v>
      </c>
      <c r="R55" s="29"/>
      <c r="S55" s="30">
        <v>42634</v>
      </c>
      <c r="T55" s="29" t="s">
        <v>321</v>
      </c>
      <c r="U55" s="29"/>
      <c r="V55" s="29" t="s">
        <v>67</v>
      </c>
      <c r="W55" s="29">
        <v>84</v>
      </c>
      <c r="X55" s="31" t="str">
        <f t="shared" si="24"/>
        <v/>
      </c>
      <c r="Y55" s="33">
        <v>39.700000000000003</v>
      </c>
      <c r="Z55" s="33"/>
      <c r="AA55" s="33"/>
      <c r="AB55" s="33"/>
      <c r="AC55" s="33"/>
      <c r="AD55" s="33"/>
      <c r="AE55" s="29"/>
      <c r="AF55" s="29" t="s">
        <v>85</v>
      </c>
      <c r="AG55" s="29"/>
      <c r="AH55" s="67">
        <f t="shared" si="17"/>
        <v>2016</v>
      </c>
      <c r="AI55" s="47">
        <f t="shared" si="22"/>
        <v>42629</v>
      </c>
      <c r="AJ55" s="67" t="str">
        <f t="shared" si="18"/>
        <v>septembre</v>
      </c>
      <c r="AK55" s="68">
        <f t="shared" ref="AK55:AK118" si="28">+IF(M55&gt;0.02,IF(G55=5,($AW$2-I55)/1000,IF(G55=6,($AX$2-I55)/1000,IF(G55="FMA",($AY$2-I55)/1000,K55))),K55)</f>
        <v>31.05</v>
      </c>
      <c r="AL55" s="40" t="str">
        <f t="shared" si="20"/>
        <v>septembre</v>
      </c>
      <c r="AM55" s="35">
        <f t="shared" si="25"/>
        <v>1</v>
      </c>
      <c r="AN55" s="36">
        <f t="shared" si="26"/>
        <v>0</v>
      </c>
      <c r="AO55" s="36">
        <f t="shared" si="27"/>
        <v>0</v>
      </c>
      <c r="AP55" s="36">
        <f t="shared" si="16"/>
        <v>1232.6850000000002</v>
      </c>
      <c r="AQ55" s="36">
        <f>+IF(C55="Econova","",(IF(B55="Réception",(IF(J55="La Mounine",(VLOOKUP(V55,[1]Distancier!A:E,5,FALSE)),(IF(J55="Brignoles",VLOOKUP(V55,[1]Distancier!A:C,3,FALSE),(IF(J55="FOS",VLOOKUP(V55,[1]Distancier!A:D,4,FALSE),(IF(J55="BT400",VLOOKUP(V55,[1]Distancier!A:F,6,FALSE))))))))),"")))</f>
        <v>134</v>
      </c>
      <c r="AR55" s="36">
        <f t="shared" si="19"/>
        <v>4160.7</v>
      </c>
      <c r="AS55" s="34">
        <f>IF(AQ55="","",IF(A55="Round Wood",VLOOKUP(AQ55,'[1]Grilles Tarifaires'!A:C,3,FALSE),VLOOKUP(AQ55,'[1]Grilles Tarifaires'!A:B,2,FALSE)))</f>
        <v>15.82</v>
      </c>
      <c r="AT55" s="36">
        <f t="shared" si="15"/>
        <v>491.21100000000001</v>
      </c>
      <c r="AU55" s="36">
        <f>IF(AQ55="","",(IF(C55="","",((IF(A55="","0",(IF(A55="Round Wood",VLOOKUP(C55,'[1]Grilles Tarifaires'!E:F,2,FALSE),VLOOKUP(C55,'[1]Grilles Tarifaires'!E:G,3,FALSE)))))*AK55))))</f>
        <v>545.85899999999992</v>
      </c>
      <c r="AV55" s="66"/>
      <c r="AW55" s="66"/>
      <c r="AX55" s="66"/>
      <c r="AY55" s="66"/>
    </row>
    <row r="56" spans="1:51" ht="15" hidden="1" customHeight="1" x14ac:dyDescent="0.25">
      <c r="A56" s="28" t="s">
        <v>50</v>
      </c>
      <c r="B56" s="28" t="s">
        <v>51</v>
      </c>
      <c r="C56" s="29" t="s">
        <v>60</v>
      </c>
      <c r="D56" s="78" t="s">
        <v>66</v>
      </c>
      <c r="E56" s="30">
        <v>42629</v>
      </c>
      <c r="F56" s="78">
        <v>815</v>
      </c>
      <c r="G56" s="29">
        <v>5</v>
      </c>
      <c r="H56" s="78">
        <v>33400</v>
      </c>
      <c r="I56" s="78">
        <v>16150</v>
      </c>
      <c r="J56" s="28" t="s">
        <v>53</v>
      </c>
      <c r="K56" s="31">
        <f t="shared" si="0"/>
        <v>17.25</v>
      </c>
      <c r="L56" s="31">
        <f t="shared" si="1"/>
        <v>0</v>
      </c>
      <c r="M56" s="57">
        <f t="shared" si="23"/>
        <v>0</v>
      </c>
      <c r="N56" s="79" t="s">
        <v>202</v>
      </c>
      <c r="O56" s="79" t="s">
        <v>322</v>
      </c>
      <c r="P56" s="32">
        <f t="shared" si="21"/>
        <v>4.2361111111111127E-2</v>
      </c>
      <c r="Q56" s="29" t="s">
        <v>323</v>
      </c>
      <c r="R56" s="29"/>
      <c r="S56" s="30">
        <v>42634</v>
      </c>
      <c r="T56" s="29" t="s">
        <v>318</v>
      </c>
      <c r="U56" s="29"/>
      <c r="V56" s="29" t="s">
        <v>215</v>
      </c>
      <c r="W56" s="29">
        <v>66</v>
      </c>
      <c r="X56" s="31" t="str">
        <f t="shared" si="24"/>
        <v/>
      </c>
      <c r="Y56" s="33">
        <v>38</v>
      </c>
      <c r="Z56" s="33"/>
      <c r="AA56" s="33"/>
      <c r="AB56" s="33"/>
      <c r="AC56" s="33"/>
      <c r="AD56" s="33"/>
      <c r="AE56" s="29"/>
      <c r="AF56" s="29" t="s">
        <v>84</v>
      </c>
      <c r="AG56" s="29"/>
      <c r="AH56" s="67">
        <f t="shared" si="17"/>
        <v>2016</v>
      </c>
      <c r="AI56" s="47">
        <f t="shared" si="22"/>
        <v>42629</v>
      </c>
      <c r="AJ56" s="67" t="str">
        <f t="shared" si="18"/>
        <v>septembre</v>
      </c>
      <c r="AK56" s="68">
        <f t="shared" si="28"/>
        <v>17.25</v>
      </c>
      <c r="AL56" s="40" t="str">
        <f t="shared" si="20"/>
        <v>septembre</v>
      </c>
      <c r="AM56" s="35">
        <f t="shared" si="25"/>
        <v>1</v>
      </c>
      <c r="AN56" s="36">
        <f t="shared" si="26"/>
        <v>0</v>
      </c>
      <c r="AO56" s="36">
        <f t="shared" si="27"/>
        <v>0</v>
      </c>
      <c r="AP56" s="36">
        <f t="shared" si="16"/>
        <v>655.5</v>
      </c>
      <c r="AQ56" s="36">
        <f>+IF(C56="Econova","",(IF(B56="Réception",(IF(J56="La Mounine",(VLOOKUP(V56,[1]Distancier!A:E,5,FALSE)),(IF(J56="Brignoles",VLOOKUP(V56,[1]Distancier!A:C,3,FALSE),(IF(J56="FOS",VLOOKUP(V56,[1]Distancier!A:D,4,FALSE),(IF(J56="BT400",VLOOKUP(V56,[1]Distancier!A:F,6,FALSE))))))))),"")))</f>
        <v>374</v>
      </c>
      <c r="AR56" s="36">
        <f t="shared" si="19"/>
        <v>6451.5</v>
      </c>
      <c r="AS56" s="34">
        <f>IF(AQ56="","",IF(A56="Round Wood",VLOOKUP(AQ56,'[1]Grilles Tarifaires'!A:C,3,FALSE),VLOOKUP(AQ56,'[1]Grilles Tarifaires'!A:B,2,FALSE)))</f>
        <v>31.29</v>
      </c>
      <c r="AT56" s="36">
        <f t="shared" si="15"/>
        <v>907.41</v>
      </c>
      <c r="AU56" s="36">
        <f>IF(AQ56="","",(IF(C56="","",((IF(A56="","0",(IF(A56="Round Wood",VLOOKUP(C56,'[1]Grilles Tarifaires'!E:F,2,FALSE),VLOOKUP(C56,'[1]Grilles Tarifaires'!E:G,3,FALSE)))))*AK56))))</f>
        <v>0</v>
      </c>
      <c r="AV56" s="66"/>
      <c r="AW56" s="66"/>
      <c r="AX56" s="66"/>
      <c r="AY56" s="66"/>
    </row>
    <row r="57" spans="1:51" ht="15" hidden="1" customHeight="1" x14ac:dyDescent="0.25">
      <c r="A57" s="28" t="s">
        <v>50</v>
      </c>
      <c r="B57" s="28" t="s">
        <v>51</v>
      </c>
      <c r="C57" s="29" t="s">
        <v>61</v>
      </c>
      <c r="D57" s="78" t="s">
        <v>62</v>
      </c>
      <c r="E57" s="30">
        <v>42629</v>
      </c>
      <c r="F57" s="78">
        <v>816</v>
      </c>
      <c r="G57" s="29">
        <v>6</v>
      </c>
      <c r="H57" s="78">
        <v>55800</v>
      </c>
      <c r="I57" s="78">
        <v>24000</v>
      </c>
      <c r="J57" s="28" t="s">
        <v>53</v>
      </c>
      <c r="K57" s="31">
        <f t="shared" si="0"/>
        <v>31.8</v>
      </c>
      <c r="L57" s="31">
        <f t="shared" si="1"/>
        <v>0</v>
      </c>
      <c r="M57" s="57">
        <f t="shared" si="23"/>
        <v>0</v>
      </c>
      <c r="N57" s="79" t="s">
        <v>324</v>
      </c>
      <c r="O57" s="79" t="s">
        <v>145</v>
      </c>
      <c r="P57" s="32">
        <f t="shared" si="21"/>
        <v>2.6388888888888795E-2</v>
      </c>
      <c r="Q57" s="29" t="s">
        <v>325</v>
      </c>
      <c r="R57" s="29"/>
      <c r="S57" s="30">
        <v>42634</v>
      </c>
      <c r="T57" s="29" t="s">
        <v>256</v>
      </c>
      <c r="U57" s="29"/>
      <c r="V57" s="29" t="s">
        <v>209</v>
      </c>
      <c r="W57" s="29">
        <v>4</v>
      </c>
      <c r="X57" s="31" t="str">
        <f t="shared" si="24"/>
        <v/>
      </c>
      <c r="Y57" s="33">
        <v>42.2</v>
      </c>
      <c r="Z57" s="33"/>
      <c r="AA57" s="33"/>
      <c r="AB57" s="33"/>
      <c r="AC57" s="33"/>
      <c r="AD57" s="33"/>
      <c r="AE57" s="29"/>
      <c r="AF57" s="29" t="s">
        <v>85</v>
      </c>
      <c r="AG57" s="29"/>
      <c r="AH57" s="67">
        <f t="shared" si="17"/>
        <v>2016</v>
      </c>
      <c r="AI57" s="47">
        <f t="shared" si="22"/>
        <v>42629</v>
      </c>
      <c r="AJ57" s="67" t="str">
        <f t="shared" si="18"/>
        <v>septembre</v>
      </c>
      <c r="AK57" s="68">
        <f t="shared" si="28"/>
        <v>31.8</v>
      </c>
      <c r="AL57" s="40" t="str">
        <f t="shared" si="20"/>
        <v>septembre</v>
      </c>
      <c r="AM57" s="35">
        <f t="shared" si="25"/>
        <v>1</v>
      </c>
      <c r="AN57" s="36">
        <f t="shared" si="26"/>
        <v>0</v>
      </c>
      <c r="AO57" s="36">
        <f t="shared" si="27"/>
        <v>0</v>
      </c>
      <c r="AP57" s="36">
        <f t="shared" si="16"/>
        <v>1341.96</v>
      </c>
      <c r="AQ57" s="36">
        <f>+IF(C57="Econova","",(IF(B57="Réception",(IF(J57="La Mounine",(VLOOKUP(V57,[1]Distancier!A:E,5,FALSE)),(IF(J57="Brignoles",VLOOKUP(V57,[1]Distancier!A:C,3,FALSE),(IF(J57="FOS",VLOOKUP(V57,[1]Distancier!A:D,4,FALSE),(IF(J57="BT400",VLOOKUP(V57,[1]Distancier!A:F,6,FALSE))))))))),"")))</f>
        <v>133</v>
      </c>
      <c r="AR57" s="36">
        <f t="shared" si="19"/>
        <v>4229.4000000000005</v>
      </c>
      <c r="AS57" s="34">
        <f>IF(AQ57="","",IF(A57="Round Wood",VLOOKUP(AQ57,'[1]Grilles Tarifaires'!A:C,3,FALSE),VLOOKUP(AQ57,'[1]Grilles Tarifaires'!A:B,2,FALSE)))</f>
        <v>15.82</v>
      </c>
      <c r="AT57" s="36">
        <f t="shared" si="15"/>
        <v>503.07600000000002</v>
      </c>
      <c r="AU57" s="36">
        <f>IF(AQ57="","",(IF(C57="","",((IF(A57="","0",(IF(A57="Round Wood",VLOOKUP(C57,'[1]Grilles Tarifaires'!E:F,2,FALSE),VLOOKUP(C57,'[1]Grilles Tarifaires'!E:G,3,FALSE)))))*AK57))))</f>
        <v>421.90028275441807</v>
      </c>
      <c r="AV57" s="66"/>
      <c r="AW57" s="66"/>
      <c r="AX57" s="66"/>
      <c r="AY57" s="66"/>
    </row>
    <row r="58" spans="1:51" ht="15" hidden="1" customHeight="1" x14ac:dyDescent="0.25">
      <c r="A58" s="28" t="s">
        <v>72</v>
      </c>
      <c r="B58" s="28" t="s">
        <v>51</v>
      </c>
      <c r="C58" s="29" t="s">
        <v>75</v>
      </c>
      <c r="D58" s="78" t="s">
        <v>76</v>
      </c>
      <c r="E58" s="30">
        <v>42629</v>
      </c>
      <c r="F58" s="78">
        <v>83136</v>
      </c>
      <c r="G58" s="29" t="s">
        <v>69</v>
      </c>
      <c r="H58" s="78">
        <v>39480</v>
      </c>
      <c r="I58" s="78">
        <v>15460</v>
      </c>
      <c r="J58" s="28" t="s">
        <v>136</v>
      </c>
      <c r="K58" s="31">
        <f t="shared" si="0"/>
        <v>24.02</v>
      </c>
      <c r="L58" s="31">
        <f t="shared" si="1"/>
        <v>0</v>
      </c>
      <c r="M58" s="55">
        <f t="shared" si="23"/>
        <v>0</v>
      </c>
      <c r="N58" s="46">
        <v>0.34722222222222227</v>
      </c>
      <c r="O58" s="46">
        <v>0.3666666666666667</v>
      </c>
      <c r="P58" s="32">
        <f t="shared" si="21"/>
        <v>1.9444444444444431E-2</v>
      </c>
      <c r="Q58" s="29"/>
      <c r="R58" s="29"/>
      <c r="S58" s="29"/>
      <c r="T58" s="29"/>
      <c r="U58" s="29"/>
      <c r="V58" s="29" t="s">
        <v>118</v>
      </c>
      <c r="W58" s="29"/>
      <c r="X58" s="31" t="str">
        <f t="shared" si="24"/>
        <v/>
      </c>
      <c r="Y58" s="33"/>
      <c r="Z58" s="33"/>
      <c r="AA58" s="33"/>
      <c r="AB58" s="33"/>
      <c r="AC58" s="33"/>
      <c r="AD58" s="33"/>
      <c r="AE58" s="29"/>
      <c r="AF58" s="29"/>
      <c r="AG58" s="29"/>
      <c r="AH58" s="67">
        <f t="shared" si="17"/>
        <v>2016</v>
      </c>
      <c r="AI58" s="47">
        <f t="shared" si="22"/>
        <v>42629</v>
      </c>
      <c r="AJ58" s="67" t="str">
        <f t="shared" si="18"/>
        <v>septembre</v>
      </c>
      <c r="AK58" s="68">
        <f t="shared" si="28"/>
        <v>24.02</v>
      </c>
      <c r="AL58" s="40" t="str">
        <f t="shared" si="20"/>
        <v>septembre</v>
      </c>
      <c r="AM58" s="35">
        <f t="shared" si="25"/>
        <v>1</v>
      </c>
      <c r="AN58" s="36">
        <f t="shared" si="26"/>
        <v>0</v>
      </c>
      <c r="AO58" s="36">
        <f t="shared" si="27"/>
        <v>0</v>
      </c>
      <c r="AP58" s="36">
        <f t="shared" si="16"/>
        <v>0</v>
      </c>
      <c r="AQ58" s="36" t="str">
        <f>+IF(C58="Econova","",(IF(B58="Réception",(IF(J58="La Mounine",(VLOOKUP(V58,[1]Distancier!A:E,5,FALSE)),(IF(J58="Brignoles",VLOOKUP(V58,[1]Distancier!A:C,3,FALSE),(IF(J58="FOS",VLOOKUP(V58,[1]Distancier!A:D,4,FALSE),(IF(J58="BT400",VLOOKUP(V58,[1]Distancier!A:F,6,FALSE))))))))),"")))</f>
        <v/>
      </c>
      <c r="AR58" s="36" t="str">
        <f t="shared" si="19"/>
        <v/>
      </c>
      <c r="AS58" s="34" t="str">
        <f>IF(AQ58="","",IF(A58="Round Wood",VLOOKUP(AQ58,'[1]Grilles Tarifaires'!A:C,3,FALSE),VLOOKUP(AQ58,'[1]Grilles Tarifaires'!A:B,2,FALSE)))</f>
        <v/>
      </c>
      <c r="AT58" s="36" t="str">
        <f t="shared" si="15"/>
        <v/>
      </c>
      <c r="AU58" s="36" t="str">
        <f>IF(AQ58="","",(IF(C58="","",((IF(A58="","0",(IF(A58="Round Wood",VLOOKUP(C58,'[1]Grilles Tarifaires'!E:F,2,FALSE),VLOOKUP(C58,'[1]Grilles Tarifaires'!E:G,3,FALSE)))))*AK58))))</f>
        <v/>
      </c>
      <c r="AV58" s="66"/>
      <c r="AW58" s="66"/>
      <c r="AX58" s="66"/>
      <c r="AY58" s="66"/>
    </row>
    <row r="59" spans="1:51" ht="15" hidden="1" customHeight="1" x14ac:dyDescent="0.25">
      <c r="A59" s="28" t="s">
        <v>72</v>
      </c>
      <c r="B59" s="28" t="s">
        <v>51</v>
      </c>
      <c r="C59" s="29" t="s">
        <v>75</v>
      </c>
      <c r="D59" s="78" t="s">
        <v>76</v>
      </c>
      <c r="E59" s="30">
        <v>42629</v>
      </c>
      <c r="F59" s="78">
        <v>83137</v>
      </c>
      <c r="G59" s="29" t="s">
        <v>69</v>
      </c>
      <c r="H59" s="78">
        <v>40120</v>
      </c>
      <c r="I59" s="78">
        <v>15980</v>
      </c>
      <c r="J59" s="28" t="s">
        <v>136</v>
      </c>
      <c r="K59" s="31">
        <f t="shared" si="0"/>
        <v>24.14</v>
      </c>
      <c r="L59" s="31">
        <f t="shared" si="1"/>
        <v>0</v>
      </c>
      <c r="M59" s="55">
        <f t="shared" si="23"/>
        <v>0</v>
      </c>
      <c r="N59" s="46">
        <v>0.34375</v>
      </c>
      <c r="O59" s="46">
        <v>0.37152777777777773</v>
      </c>
      <c r="P59" s="32">
        <f t="shared" si="21"/>
        <v>2.7777777777777735E-2</v>
      </c>
      <c r="Q59" s="29"/>
      <c r="R59" s="29"/>
      <c r="S59" s="29"/>
      <c r="T59" s="29"/>
      <c r="U59" s="29"/>
      <c r="V59" s="29" t="s">
        <v>118</v>
      </c>
      <c r="W59" s="29"/>
      <c r="X59" s="31" t="str">
        <f t="shared" si="24"/>
        <v/>
      </c>
      <c r="Y59" s="33"/>
      <c r="Z59" s="33"/>
      <c r="AA59" s="33"/>
      <c r="AB59" s="33"/>
      <c r="AC59" s="33"/>
      <c r="AD59" s="33"/>
      <c r="AE59" s="29"/>
      <c r="AF59" s="29"/>
      <c r="AG59" s="29"/>
      <c r="AH59" s="67">
        <f t="shared" si="17"/>
        <v>2016</v>
      </c>
      <c r="AI59" s="47">
        <f t="shared" si="22"/>
        <v>42629</v>
      </c>
      <c r="AJ59" s="67" t="str">
        <f t="shared" si="18"/>
        <v>septembre</v>
      </c>
      <c r="AK59" s="68">
        <f t="shared" si="28"/>
        <v>24.14</v>
      </c>
      <c r="AL59" s="40" t="str">
        <f t="shared" si="20"/>
        <v>septembre</v>
      </c>
      <c r="AM59" s="35">
        <f t="shared" si="25"/>
        <v>1</v>
      </c>
      <c r="AN59" s="36">
        <f t="shared" si="26"/>
        <v>0</v>
      </c>
      <c r="AO59" s="36">
        <f t="shared" si="27"/>
        <v>0</v>
      </c>
      <c r="AP59" s="36">
        <f t="shared" si="16"/>
        <v>0</v>
      </c>
      <c r="AQ59" s="36" t="str">
        <f>+IF(C59="Econova","",(IF(B59="Réception",(IF(J59="La Mounine",(VLOOKUP(V59,[1]Distancier!A:E,5,FALSE)),(IF(J59="Brignoles",VLOOKUP(V59,[1]Distancier!A:C,3,FALSE),(IF(J59="FOS",VLOOKUP(V59,[1]Distancier!A:D,4,FALSE),(IF(J59="BT400",VLOOKUP(V59,[1]Distancier!A:F,6,FALSE))))))))),"")))</f>
        <v/>
      </c>
      <c r="AR59" s="36" t="str">
        <f t="shared" si="19"/>
        <v/>
      </c>
      <c r="AS59" s="34" t="str">
        <f>IF(AQ59="","",IF(A59="Round Wood",VLOOKUP(AQ59,'[1]Grilles Tarifaires'!A:C,3,FALSE),VLOOKUP(AQ59,'[1]Grilles Tarifaires'!A:B,2,FALSE)))</f>
        <v/>
      </c>
      <c r="AT59" s="36" t="str">
        <f t="shared" si="15"/>
        <v/>
      </c>
      <c r="AU59" s="36" t="str">
        <f>IF(AQ59="","",(IF(C59="","",((IF(A59="","0",(IF(A59="Round Wood",VLOOKUP(C59,'[1]Grilles Tarifaires'!E:F,2,FALSE),VLOOKUP(C59,'[1]Grilles Tarifaires'!E:G,3,FALSE)))))*AK59))))</f>
        <v/>
      </c>
      <c r="AV59" s="66"/>
      <c r="AW59" s="66"/>
      <c r="AX59" s="66"/>
      <c r="AY59" s="66"/>
    </row>
    <row r="60" spans="1:51" ht="15" hidden="1" customHeight="1" x14ac:dyDescent="0.25">
      <c r="A60" s="28" t="s">
        <v>72</v>
      </c>
      <c r="B60" s="28" t="s">
        <v>51</v>
      </c>
      <c r="C60" s="29" t="s">
        <v>75</v>
      </c>
      <c r="D60" s="78" t="s">
        <v>76</v>
      </c>
      <c r="E60" s="30">
        <v>42629</v>
      </c>
      <c r="F60" s="78">
        <v>83139</v>
      </c>
      <c r="G60" s="29" t="s">
        <v>69</v>
      </c>
      <c r="H60" s="78">
        <v>42280</v>
      </c>
      <c r="I60" s="78">
        <v>16480</v>
      </c>
      <c r="J60" s="28" t="s">
        <v>136</v>
      </c>
      <c r="K60" s="31">
        <f t="shared" si="0"/>
        <v>25.8</v>
      </c>
      <c r="L60" s="31">
        <f t="shared" ref="L60:L123" si="29">IF(G60=6,IF(H60&gt;$AX$2,H60-$AX$2,0),IF(G60="FMA",IF(H60&gt;$AY$2,H60-$AY$2,0),IF(H60&gt;$AW$2,H60-$AW$2,0)))/1000</f>
        <v>0</v>
      </c>
      <c r="M60" s="55">
        <f t="shared" si="23"/>
        <v>0</v>
      </c>
      <c r="N60" s="46">
        <v>0.34861111111111115</v>
      </c>
      <c r="O60" s="46">
        <v>0.3756944444444445</v>
      </c>
      <c r="P60" s="32">
        <f t="shared" si="21"/>
        <v>2.7083333333333348E-2</v>
      </c>
      <c r="Q60" s="29"/>
      <c r="R60" s="29"/>
      <c r="S60" s="29"/>
      <c r="T60" s="29"/>
      <c r="U60" s="29"/>
      <c r="V60" s="29" t="s">
        <v>118</v>
      </c>
      <c r="W60" s="29"/>
      <c r="X60" s="31" t="str">
        <f t="shared" si="24"/>
        <v/>
      </c>
      <c r="Y60" s="33"/>
      <c r="Z60" s="33"/>
      <c r="AA60" s="33"/>
      <c r="AB60" s="33"/>
      <c r="AC60" s="33"/>
      <c r="AD60" s="33"/>
      <c r="AE60" s="29"/>
      <c r="AF60" s="29"/>
      <c r="AG60" s="29"/>
      <c r="AH60" s="67">
        <f t="shared" si="17"/>
        <v>2016</v>
      </c>
      <c r="AI60" s="47">
        <f t="shared" si="22"/>
        <v>42629</v>
      </c>
      <c r="AJ60" s="67" t="str">
        <f t="shared" si="18"/>
        <v>septembre</v>
      </c>
      <c r="AK60" s="68">
        <f t="shared" si="28"/>
        <v>25.8</v>
      </c>
      <c r="AL60" s="40" t="str">
        <f t="shared" si="20"/>
        <v>septembre</v>
      </c>
      <c r="AM60" s="35">
        <f t="shared" si="25"/>
        <v>1</v>
      </c>
      <c r="AN60" s="36">
        <f t="shared" si="26"/>
        <v>0</v>
      </c>
      <c r="AO60" s="36">
        <f t="shared" si="27"/>
        <v>0</v>
      </c>
      <c r="AP60" s="36">
        <f t="shared" si="16"/>
        <v>0</v>
      </c>
      <c r="AQ60" s="36" t="str">
        <f>+IF(C60="Econova","",(IF(B60="Réception",(IF(J60="La Mounine",(VLOOKUP(V60,[1]Distancier!A:E,5,FALSE)),(IF(J60="Brignoles",VLOOKUP(V60,[1]Distancier!A:C,3,FALSE),(IF(J60="FOS",VLOOKUP(V60,[1]Distancier!A:D,4,FALSE),(IF(J60="BT400",VLOOKUP(V60,[1]Distancier!A:F,6,FALSE))))))))),"")))</f>
        <v/>
      </c>
      <c r="AR60" s="36" t="str">
        <f t="shared" si="19"/>
        <v/>
      </c>
      <c r="AS60" s="34" t="str">
        <f>IF(AQ60="","",IF(A60="Round Wood",VLOOKUP(AQ60,'[1]Grilles Tarifaires'!A:C,3,FALSE),VLOOKUP(AQ60,'[1]Grilles Tarifaires'!A:B,2,FALSE)))</f>
        <v/>
      </c>
      <c r="AT60" s="36" t="str">
        <f t="shared" si="15"/>
        <v/>
      </c>
      <c r="AU60" s="36" t="str">
        <f>IF(AQ60="","",(IF(C60="","",((IF(A60="","0",(IF(A60="Round Wood",VLOOKUP(C60,'[1]Grilles Tarifaires'!E:F,2,FALSE),VLOOKUP(C60,'[1]Grilles Tarifaires'!E:G,3,FALSE)))))*AK60))))</f>
        <v/>
      </c>
      <c r="AV60" s="66"/>
      <c r="AW60" s="66"/>
      <c r="AX60" s="66"/>
      <c r="AY60" s="66"/>
    </row>
    <row r="61" spans="1:51" ht="15" hidden="1" customHeight="1" x14ac:dyDescent="0.25">
      <c r="A61" s="28" t="s">
        <v>72</v>
      </c>
      <c r="B61" s="28" t="s">
        <v>51</v>
      </c>
      <c r="C61" s="29" t="s">
        <v>75</v>
      </c>
      <c r="D61" s="78" t="s">
        <v>76</v>
      </c>
      <c r="E61" s="30">
        <v>42629</v>
      </c>
      <c r="F61" s="78">
        <v>83140</v>
      </c>
      <c r="G61" s="29" t="s">
        <v>69</v>
      </c>
      <c r="H61" s="78">
        <v>42500</v>
      </c>
      <c r="I61" s="78">
        <v>15840</v>
      </c>
      <c r="J61" s="28" t="s">
        <v>136</v>
      </c>
      <c r="K61" s="31">
        <f t="shared" ref="K61:K116" si="30">+IF(H61="","",((H61-I61)/1000))</f>
        <v>26.66</v>
      </c>
      <c r="L61" s="31">
        <f t="shared" si="29"/>
        <v>0</v>
      </c>
      <c r="M61" s="55">
        <f t="shared" si="23"/>
        <v>0</v>
      </c>
      <c r="N61" s="46">
        <v>0.35069444444444442</v>
      </c>
      <c r="O61" s="46">
        <v>0.37916666666666665</v>
      </c>
      <c r="P61" s="32">
        <f t="shared" si="21"/>
        <v>2.8472222222222232E-2</v>
      </c>
      <c r="Q61" s="29"/>
      <c r="R61" s="29"/>
      <c r="S61" s="29"/>
      <c r="T61" s="29"/>
      <c r="U61" s="29"/>
      <c r="V61" s="29" t="s">
        <v>118</v>
      </c>
      <c r="W61" s="29"/>
      <c r="X61" s="31" t="str">
        <f t="shared" si="24"/>
        <v/>
      </c>
      <c r="Y61" s="33"/>
      <c r="Z61" s="33"/>
      <c r="AA61" s="33"/>
      <c r="AB61" s="33"/>
      <c r="AC61" s="33"/>
      <c r="AD61" s="33"/>
      <c r="AE61" s="29"/>
      <c r="AF61" s="29"/>
      <c r="AG61" s="29"/>
      <c r="AH61" s="67">
        <f t="shared" si="17"/>
        <v>2016</v>
      </c>
      <c r="AI61" s="47">
        <f t="shared" si="22"/>
        <v>42629</v>
      </c>
      <c r="AJ61" s="67" t="str">
        <f t="shared" si="18"/>
        <v>septembre</v>
      </c>
      <c r="AK61" s="68">
        <f t="shared" si="28"/>
        <v>26.66</v>
      </c>
      <c r="AL61" s="40" t="str">
        <f t="shared" si="20"/>
        <v>septembre</v>
      </c>
      <c r="AM61" s="35">
        <f t="shared" si="25"/>
        <v>1</v>
      </c>
      <c r="AN61" s="36">
        <f t="shared" si="26"/>
        <v>0</v>
      </c>
      <c r="AO61" s="36">
        <f t="shared" si="27"/>
        <v>0</v>
      </c>
      <c r="AP61" s="36">
        <f t="shared" si="16"/>
        <v>0</v>
      </c>
      <c r="AQ61" s="36" t="str">
        <f>+IF(C61="Econova","",(IF(B61="Réception",(IF(J61="La Mounine",(VLOOKUP(V61,[1]Distancier!A:E,5,FALSE)),(IF(J61="Brignoles",VLOOKUP(V61,[1]Distancier!A:C,3,FALSE),(IF(J61="FOS",VLOOKUP(V61,[1]Distancier!A:D,4,FALSE),(IF(J61="BT400",VLOOKUP(V61,[1]Distancier!A:F,6,FALSE))))))))),"")))</f>
        <v/>
      </c>
      <c r="AR61" s="36" t="str">
        <f t="shared" si="19"/>
        <v/>
      </c>
      <c r="AS61" s="34" t="str">
        <f>IF(AQ61="","",IF(A61="Round Wood",VLOOKUP(AQ61,'[1]Grilles Tarifaires'!A:C,3,FALSE),VLOOKUP(AQ61,'[1]Grilles Tarifaires'!A:B,2,FALSE)))</f>
        <v/>
      </c>
      <c r="AT61" s="36" t="str">
        <f t="shared" si="15"/>
        <v/>
      </c>
      <c r="AU61" s="36" t="str">
        <f>IF(AQ61="","",(IF(C61="","",((IF(A61="","0",(IF(A61="Round Wood",VLOOKUP(C61,'[1]Grilles Tarifaires'!E:F,2,FALSE),VLOOKUP(C61,'[1]Grilles Tarifaires'!E:G,3,FALSE)))))*AK61))))</f>
        <v/>
      </c>
      <c r="AV61" s="66"/>
      <c r="AW61" s="66"/>
      <c r="AX61" s="66"/>
      <c r="AY61" s="66"/>
    </row>
    <row r="62" spans="1:51" ht="15" hidden="1" customHeight="1" x14ac:dyDescent="0.25">
      <c r="A62" s="28" t="s">
        <v>72</v>
      </c>
      <c r="B62" s="28" t="s">
        <v>51</v>
      </c>
      <c r="C62" s="29" t="s">
        <v>75</v>
      </c>
      <c r="D62" s="78" t="s">
        <v>76</v>
      </c>
      <c r="E62" s="30">
        <v>42629</v>
      </c>
      <c r="F62" s="78">
        <v>83150</v>
      </c>
      <c r="G62" s="29" t="s">
        <v>69</v>
      </c>
      <c r="H62" s="78">
        <v>38080</v>
      </c>
      <c r="I62" s="78">
        <v>15640</v>
      </c>
      <c r="J62" s="28" t="s">
        <v>136</v>
      </c>
      <c r="K62" s="31">
        <f t="shared" si="30"/>
        <v>22.44</v>
      </c>
      <c r="L62" s="31">
        <f t="shared" si="29"/>
        <v>0</v>
      </c>
      <c r="M62" s="55">
        <f t="shared" si="23"/>
        <v>0</v>
      </c>
      <c r="N62" s="46">
        <v>0.37777777777777777</v>
      </c>
      <c r="O62" s="46">
        <v>0.40486111111111112</v>
      </c>
      <c r="P62" s="32">
        <f t="shared" si="21"/>
        <v>2.7083333333333348E-2</v>
      </c>
      <c r="Q62" s="29"/>
      <c r="R62" s="29"/>
      <c r="S62" s="29"/>
      <c r="T62" s="29"/>
      <c r="U62" s="29"/>
      <c r="V62" s="29" t="s">
        <v>118</v>
      </c>
      <c r="W62" s="29"/>
      <c r="X62" s="31" t="str">
        <f t="shared" si="24"/>
        <v/>
      </c>
      <c r="Y62" s="33"/>
      <c r="Z62" s="33"/>
      <c r="AA62" s="33"/>
      <c r="AB62" s="33"/>
      <c r="AC62" s="33"/>
      <c r="AD62" s="33"/>
      <c r="AE62" s="29"/>
      <c r="AF62" s="29"/>
      <c r="AG62" s="29"/>
      <c r="AH62" s="67">
        <f t="shared" si="17"/>
        <v>2016</v>
      </c>
      <c r="AI62" s="47">
        <f t="shared" si="22"/>
        <v>42629</v>
      </c>
      <c r="AJ62" s="67" t="str">
        <f t="shared" si="18"/>
        <v>septembre</v>
      </c>
      <c r="AK62" s="68">
        <f t="shared" si="28"/>
        <v>22.44</v>
      </c>
      <c r="AL62" s="40" t="str">
        <f t="shared" si="20"/>
        <v>septembre</v>
      </c>
      <c r="AM62" s="35">
        <f t="shared" si="25"/>
        <v>1</v>
      </c>
      <c r="AN62" s="36">
        <f t="shared" si="26"/>
        <v>0</v>
      </c>
      <c r="AO62" s="36">
        <f t="shared" si="27"/>
        <v>0</v>
      </c>
      <c r="AP62" s="36">
        <f t="shared" si="16"/>
        <v>0</v>
      </c>
      <c r="AQ62" s="36" t="str">
        <f>+IF(C62="Econova","",(IF(B62="Réception",(IF(J62="La Mounine",(VLOOKUP(V62,[1]Distancier!A:E,5,FALSE)),(IF(J62="Brignoles",VLOOKUP(V62,[1]Distancier!A:C,3,FALSE),(IF(J62="FOS",VLOOKUP(V62,[1]Distancier!A:D,4,FALSE),(IF(J62="BT400",VLOOKUP(V62,[1]Distancier!A:F,6,FALSE))))))))),"")))</f>
        <v/>
      </c>
      <c r="AR62" s="36" t="str">
        <f t="shared" si="19"/>
        <v/>
      </c>
      <c r="AS62" s="34" t="str">
        <f>IF(AQ62="","",IF(A62="Round Wood",VLOOKUP(AQ62,'[1]Grilles Tarifaires'!A:C,3,FALSE),VLOOKUP(AQ62,'[1]Grilles Tarifaires'!A:B,2,FALSE)))</f>
        <v/>
      </c>
      <c r="AT62" s="36" t="str">
        <f t="shared" ref="AT62:AT125" si="31">+IF(AQ62="","",(IF(A62="Round Wood",(IF(K62&gt;32,32*AS62,(IF(K62&lt;29,29*AS62,K62*AS62)))),(IF(K62&gt;30,30*AS62,(IF(K62&lt;24,24*AS62,K62*AS62)))))))</f>
        <v/>
      </c>
      <c r="AU62" s="36" t="str">
        <f>IF(AQ62="","",(IF(C62="","",((IF(A62="","0",(IF(A62="Round Wood",VLOOKUP(C62,'[1]Grilles Tarifaires'!E:F,2,FALSE),VLOOKUP(C62,'[1]Grilles Tarifaires'!E:G,3,FALSE)))))*AK62))))</f>
        <v/>
      </c>
      <c r="AV62" s="66"/>
      <c r="AW62" s="66"/>
      <c r="AX62" s="66"/>
      <c r="AY62" s="66"/>
    </row>
    <row r="63" spans="1:51" ht="15" hidden="1" customHeight="1" x14ac:dyDescent="0.25">
      <c r="A63" s="28" t="s">
        <v>72</v>
      </c>
      <c r="B63" s="28" t="s">
        <v>51</v>
      </c>
      <c r="C63" s="29" t="s">
        <v>75</v>
      </c>
      <c r="D63" s="78" t="s">
        <v>76</v>
      </c>
      <c r="E63" s="30">
        <v>42629</v>
      </c>
      <c r="F63" s="78">
        <v>83152</v>
      </c>
      <c r="G63" s="29" t="s">
        <v>69</v>
      </c>
      <c r="H63" s="78">
        <v>41440</v>
      </c>
      <c r="I63" s="78">
        <v>16260</v>
      </c>
      <c r="J63" s="28" t="s">
        <v>136</v>
      </c>
      <c r="K63" s="31">
        <f t="shared" si="30"/>
        <v>25.18</v>
      </c>
      <c r="L63" s="31">
        <f t="shared" si="29"/>
        <v>0</v>
      </c>
      <c r="M63" s="55">
        <f t="shared" si="23"/>
        <v>0</v>
      </c>
      <c r="N63" s="46">
        <v>0.40138888888888885</v>
      </c>
      <c r="O63" s="46">
        <v>0.42291666666666666</v>
      </c>
      <c r="P63" s="32">
        <f t="shared" si="21"/>
        <v>2.1527777777777812E-2</v>
      </c>
      <c r="Q63" s="29"/>
      <c r="R63" s="29"/>
      <c r="S63" s="29"/>
      <c r="T63" s="29"/>
      <c r="U63" s="29"/>
      <c r="V63" s="29" t="s">
        <v>118</v>
      </c>
      <c r="W63" s="29"/>
      <c r="X63" s="31" t="str">
        <f t="shared" si="24"/>
        <v/>
      </c>
      <c r="Y63" s="33"/>
      <c r="Z63" s="33"/>
      <c r="AA63" s="33"/>
      <c r="AB63" s="33"/>
      <c r="AC63" s="33"/>
      <c r="AD63" s="33"/>
      <c r="AE63" s="29"/>
      <c r="AF63" s="29"/>
      <c r="AG63" s="29"/>
      <c r="AH63" s="67">
        <f t="shared" si="17"/>
        <v>2016</v>
      </c>
      <c r="AI63" s="47">
        <f t="shared" si="22"/>
        <v>42629</v>
      </c>
      <c r="AJ63" s="67" t="str">
        <f t="shared" si="18"/>
        <v>septembre</v>
      </c>
      <c r="AK63" s="68">
        <f t="shared" si="28"/>
        <v>25.18</v>
      </c>
      <c r="AL63" s="40" t="str">
        <f t="shared" si="20"/>
        <v>septembre</v>
      </c>
      <c r="AM63" s="35">
        <f t="shared" si="25"/>
        <v>1</v>
      </c>
      <c r="AN63" s="36">
        <f t="shared" si="26"/>
        <v>0</v>
      </c>
      <c r="AO63" s="36">
        <f t="shared" si="27"/>
        <v>0</v>
      </c>
      <c r="AP63" s="36">
        <f t="shared" si="16"/>
        <v>0</v>
      </c>
      <c r="AQ63" s="36" t="str">
        <f>+IF(C63="Econova","",(IF(B63="Réception",(IF(J63="La Mounine",(VLOOKUP(V63,[1]Distancier!A:E,5,FALSE)),(IF(J63="Brignoles",VLOOKUP(V63,[1]Distancier!A:C,3,FALSE),(IF(J63="FOS",VLOOKUP(V63,[1]Distancier!A:D,4,FALSE),(IF(J63="BT400",VLOOKUP(V63,[1]Distancier!A:F,6,FALSE))))))))),"")))</f>
        <v/>
      </c>
      <c r="AR63" s="36" t="str">
        <f t="shared" si="19"/>
        <v/>
      </c>
      <c r="AS63" s="34" t="str">
        <f>IF(AQ63="","",IF(A63="Round Wood",VLOOKUP(AQ63,'[1]Grilles Tarifaires'!A:C,3,FALSE),VLOOKUP(AQ63,'[1]Grilles Tarifaires'!A:B,2,FALSE)))</f>
        <v/>
      </c>
      <c r="AT63" s="36" t="str">
        <f t="shared" si="31"/>
        <v/>
      </c>
      <c r="AU63" s="36" t="str">
        <f>IF(AQ63="","",(IF(C63="","",((IF(A63="","0",(IF(A63="Round Wood",VLOOKUP(C63,'[1]Grilles Tarifaires'!E:F,2,FALSE),VLOOKUP(C63,'[1]Grilles Tarifaires'!E:G,3,FALSE)))))*AK63))))</f>
        <v/>
      </c>
      <c r="AV63" s="66"/>
      <c r="AW63" s="66"/>
      <c r="AX63" s="66"/>
      <c r="AY63" s="66"/>
    </row>
    <row r="64" spans="1:51" ht="15" hidden="1" customHeight="1" x14ac:dyDescent="0.25">
      <c r="A64" s="28" t="s">
        <v>72</v>
      </c>
      <c r="B64" s="28" t="s">
        <v>51</v>
      </c>
      <c r="C64" s="29" t="s">
        <v>75</v>
      </c>
      <c r="D64" s="78" t="s">
        <v>76</v>
      </c>
      <c r="E64" s="30">
        <v>42629</v>
      </c>
      <c r="F64" s="78">
        <v>83155</v>
      </c>
      <c r="G64" s="29" t="s">
        <v>69</v>
      </c>
      <c r="H64" s="78">
        <v>38380</v>
      </c>
      <c r="I64" s="78">
        <v>15220</v>
      </c>
      <c r="J64" s="28" t="s">
        <v>136</v>
      </c>
      <c r="K64" s="31">
        <f t="shared" si="30"/>
        <v>23.16</v>
      </c>
      <c r="L64" s="31">
        <f t="shared" si="29"/>
        <v>0</v>
      </c>
      <c r="M64" s="55">
        <f t="shared" si="23"/>
        <v>0</v>
      </c>
      <c r="N64" s="46">
        <v>0.40277777777777773</v>
      </c>
      <c r="O64" s="46">
        <v>0.43055555555555558</v>
      </c>
      <c r="P64" s="32">
        <f t="shared" si="21"/>
        <v>2.7777777777777846E-2</v>
      </c>
      <c r="Q64" s="29"/>
      <c r="R64" s="29"/>
      <c r="S64" s="29"/>
      <c r="T64" s="29"/>
      <c r="U64" s="29"/>
      <c r="V64" s="29" t="s">
        <v>118</v>
      </c>
      <c r="W64" s="29"/>
      <c r="X64" s="31" t="str">
        <f t="shared" si="24"/>
        <v/>
      </c>
      <c r="Y64" s="33"/>
      <c r="Z64" s="33"/>
      <c r="AA64" s="33"/>
      <c r="AB64" s="33"/>
      <c r="AC64" s="33"/>
      <c r="AD64" s="33"/>
      <c r="AE64" s="29"/>
      <c r="AF64" s="29"/>
      <c r="AG64" s="29"/>
      <c r="AH64" s="67">
        <f t="shared" si="17"/>
        <v>2016</v>
      </c>
      <c r="AI64" s="47">
        <f t="shared" si="22"/>
        <v>42629</v>
      </c>
      <c r="AJ64" s="67" t="str">
        <f t="shared" si="18"/>
        <v>septembre</v>
      </c>
      <c r="AK64" s="68">
        <f t="shared" si="28"/>
        <v>23.16</v>
      </c>
      <c r="AL64" s="40" t="str">
        <f t="shared" si="20"/>
        <v>septembre</v>
      </c>
      <c r="AM64" s="35">
        <f t="shared" si="25"/>
        <v>1</v>
      </c>
      <c r="AN64" s="36">
        <f t="shared" si="26"/>
        <v>0</v>
      </c>
      <c r="AO64" s="36">
        <f t="shared" si="27"/>
        <v>0</v>
      </c>
      <c r="AP64" s="36">
        <f t="shared" si="16"/>
        <v>0</v>
      </c>
      <c r="AQ64" s="36" t="str">
        <f>+IF(C64="Econova","",(IF(B64="Réception",(IF(J64="La Mounine",(VLOOKUP(V64,[1]Distancier!A:E,5,FALSE)),(IF(J64="Brignoles",VLOOKUP(V64,[1]Distancier!A:C,3,FALSE),(IF(J64="FOS",VLOOKUP(V64,[1]Distancier!A:D,4,FALSE),(IF(J64="BT400",VLOOKUP(V64,[1]Distancier!A:F,6,FALSE))))))))),"")))</f>
        <v/>
      </c>
      <c r="AR64" s="36" t="str">
        <f t="shared" si="19"/>
        <v/>
      </c>
      <c r="AS64" s="34" t="str">
        <f>IF(AQ64="","",IF(A64="Round Wood",VLOOKUP(AQ64,'[1]Grilles Tarifaires'!A:C,3,FALSE),VLOOKUP(AQ64,'[1]Grilles Tarifaires'!A:B,2,FALSE)))</f>
        <v/>
      </c>
      <c r="AT64" s="36" t="str">
        <f t="shared" si="31"/>
        <v/>
      </c>
      <c r="AU64" s="36" t="str">
        <f>IF(AQ64="","",(IF(C64="","",((IF(A64="","0",(IF(A64="Round Wood",VLOOKUP(C64,'[1]Grilles Tarifaires'!E:F,2,FALSE),VLOOKUP(C64,'[1]Grilles Tarifaires'!E:G,3,FALSE)))))*AK64))))</f>
        <v/>
      </c>
      <c r="AV64" s="66"/>
      <c r="AW64" s="66"/>
      <c r="AX64" s="66"/>
      <c r="AY64" s="66"/>
    </row>
    <row r="65" spans="1:51" ht="15" hidden="1" customHeight="1" x14ac:dyDescent="0.25">
      <c r="A65" s="28" t="s">
        <v>72</v>
      </c>
      <c r="B65" s="28" t="s">
        <v>51</v>
      </c>
      <c r="C65" s="29" t="s">
        <v>75</v>
      </c>
      <c r="D65" s="78" t="s">
        <v>76</v>
      </c>
      <c r="E65" s="30">
        <v>42629</v>
      </c>
      <c r="F65" s="78">
        <v>83156</v>
      </c>
      <c r="G65" s="29" t="s">
        <v>69</v>
      </c>
      <c r="H65" s="78">
        <v>40320</v>
      </c>
      <c r="I65" s="78">
        <v>16620</v>
      </c>
      <c r="J65" s="28" t="s">
        <v>136</v>
      </c>
      <c r="K65" s="31">
        <f t="shared" si="30"/>
        <v>23.7</v>
      </c>
      <c r="L65" s="31">
        <f t="shared" si="29"/>
        <v>0</v>
      </c>
      <c r="M65" s="55">
        <f t="shared" si="23"/>
        <v>0</v>
      </c>
      <c r="N65" s="46">
        <v>0.41041666666666665</v>
      </c>
      <c r="O65" s="46">
        <v>0.44027777777777777</v>
      </c>
      <c r="P65" s="32">
        <f t="shared" si="21"/>
        <v>2.9861111111111116E-2</v>
      </c>
      <c r="Q65" s="29"/>
      <c r="R65" s="29"/>
      <c r="S65" s="29"/>
      <c r="T65" s="29"/>
      <c r="U65" s="29"/>
      <c r="V65" s="29" t="s">
        <v>118</v>
      </c>
      <c r="W65" s="29"/>
      <c r="X65" s="31" t="str">
        <f t="shared" si="24"/>
        <v/>
      </c>
      <c r="Y65" s="33"/>
      <c r="Z65" s="33"/>
      <c r="AA65" s="33"/>
      <c r="AB65" s="33"/>
      <c r="AC65" s="33"/>
      <c r="AD65" s="33"/>
      <c r="AE65" s="29"/>
      <c r="AF65" s="29"/>
      <c r="AG65" s="29"/>
      <c r="AH65" s="67">
        <f t="shared" si="17"/>
        <v>2016</v>
      </c>
      <c r="AI65" s="47">
        <f t="shared" si="22"/>
        <v>42629</v>
      </c>
      <c r="AJ65" s="67" t="str">
        <f t="shared" si="18"/>
        <v>septembre</v>
      </c>
      <c r="AK65" s="68">
        <f t="shared" si="28"/>
        <v>23.7</v>
      </c>
      <c r="AL65" s="40" t="str">
        <f t="shared" si="20"/>
        <v>septembre</v>
      </c>
      <c r="AM65" s="35">
        <f t="shared" si="25"/>
        <v>1</v>
      </c>
      <c r="AN65" s="36">
        <f t="shared" si="26"/>
        <v>0</v>
      </c>
      <c r="AO65" s="36">
        <f t="shared" si="27"/>
        <v>0</v>
      </c>
      <c r="AP65" s="36">
        <f t="shared" si="16"/>
        <v>0</v>
      </c>
      <c r="AQ65" s="36" t="str">
        <f>+IF(C65="Econova","",(IF(B65="Réception",(IF(J65="La Mounine",(VLOOKUP(V65,[1]Distancier!A:E,5,FALSE)),(IF(J65="Brignoles",VLOOKUP(V65,[1]Distancier!A:C,3,FALSE),(IF(J65="FOS",VLOOKUP(V65,[1]Distancier!A:D,4,FALSE),(IF(J65="BT400",VLOOKUP(V65,[1]Distancier!A:F,6,FALSE))))))))),"")))</f>
        <v/>
      </c>
      <c r="AR65" s="36" t="str">
        <f t="shared" si="19"/>
        <v/>
      </c>
      <c r="AS65" s="34" t="str">
        <f>IF(AQ65="","",IF(A65="Round Wood",VLOOKUP(AQ65,'[1]Grilles Tarifaires'!A:C,3,FALSE),VLOOKUP(AQ65,'[1]Grilles Tarifaires'!A:B,2,FALSE)))</f>
        <v/>
      </c>
      <c r="AT65" s="36" t="str">
        <f t="shared" si="31"/>
        <v/>
      </c>
      <c r="AU65" s="36" t="str">
        <f>IF(AQ65="","",(IF(C65="","",((IF(A65="","0",(IF(A65="Round Wood",VLOOKUP(C65,'[1]Grilles Tarifaires'!E:F,2,FALSE),VLOOKUP(C65,'[1]Grilles Tarifaires'!E:G,3,FALSE)))))*AK65))))</f>
        <v/>
      </c>
      <c r="AV65" s="66"/>
      <c r="AW65" s="66"/>
      <c r="AX65" s="66"/>
      <c r="AY65" s="66"/>
    </row>
    <row r="66" spans="1:51" ht="15" hidden="1" customHeight="1" x14ac:dyDescent="0.25">
      <c r="A66" s="28" t="s">
        <v>72</v>
      </c>
      <c r="B66" s="28" t="s">
        <v>51</v>
      </c>
      <c r="C66" s="29" t="s">
        <v>75</v>
      </c>
      <c r="D66" s="78" t="s">
        <v>76</v>
      </c>
      <c r="E66" s="30">
        <v>42629</v>
      </c>
      <c r="F66" s="78">
        <v>83157</v>
      </c>
      <c r="G66" s="29" t="s">
        <v>69</v>
      </c>
      <c r="H66" s="78">
        <v>39400</v>
      </c>
      <c r="I66" s="78">
        <v>16520</v>
      </c>
      <c r="J66" s="28" t="s">
        <v>136</v>
      </c>
      <c r="K66" s="31">
        <f t="shared" si="30"/>
        <v>22.88</v>
      </c>
      <c r="L66" s="31">
        <f t="shared" si="29"/>
        <v>0</v>
      </c>
      <c r="M66" s="55">
        <f t="shared" si="23"/>
        <v>0</v>
      </c>
      <c r="N66" s="46">
        <v>0.41180555555555554</v>
      </c>
      <c r="O66" s="46">
        <v>0.44097222222222227</v>
      </c>
      <c r="P66" s="32">
        <f t="shared" si="21"/>
        <v>2.916666666666673E-2</v>
      </c>
      <c r="Q66" s="29"/>
      <c r="R66" s="29"/>
      <c r="S66" s="29"/>
      <c r="T66" s="29"/>
      <c r="U66" s="29"/>
      <c r="V66" s="29" t="s">
        <v>118</v>
      </c>
      <c r="W66" s="29"/>
      <c r="X66" s="31" t="str">
        <f t="shared" si="24"/>
        <v/>
      </c>
      <c r="Y66" s="33"/>
      <c r="Z66" s="33"/>
      <c r="AA66" s="33"/>
      <c r="AB66" s="33"/>
      <c r="AC66" s="33"/>
      <c r="AD66" s="33"/>
      <c r="AE66" s="29"/>
      <c r="AF66" s="29"/>
      <c r="AG66" s="29"/>
      <c r="AH66" s="67">
        <f t="shared" si="17"/>
        <v>2016</v>
      </c>
      <c r="AI66" s="47">
        <f t="shared" si="22"/>
        <v>42629</v>
      </c>
      <c r="AJ66" s="67" t="str">
        <f t="shared" si="18"/>
        <v>septembre</v>
      </c>
      <c r="AK66" s="68">
        <f t="shared" si="28"/>
        <v>22.88</v>
      </c>
      <c r="AL66" s="40" t="str">
        <f t="shared" si="20"/>
        <v>septembre</v>
      </c>
      <c r="AM66" s="35">
        <f t="shared" si="25"/>
        <v>1</v>
      </c>
      <c r="AN66" s="36">
        <f t="shared" si="26"/>
        <v>0</v>
      </c>
      <c r="AO66" s="36">
        <f t="shared" si="27"/>
        <v>0</v>
      </c>
      <c r="AP66" s="36">
        <f t="shared" si="16"/>
        <v>0</v>
      </c>
      <c r="AQ66" s="36" t="str">
        <f>+IF(C66="Econova","",(IF(B66="Réception",(IF(J66="La Mounine",(VLOOKUP(V66,[1]Distancier!A:E,5,FALSE)),(IF(J66="Brignoles",VLOOKUP(V66,[1]Distancier!A:C,3,FALSE),(IF(J66="FOS",VLOOKUP(V66,[1]Distancier!A:D,4,FALSE),(IF(J66="BT400",VLOOKUP(V66,[1]Distancier!A:F,6,FALSE))))))))),"")))</f>
        <v/>
      </c>
      <c r="AR66" s="36" t="str">
        <f t="shared" si="19"/>
        <v/>
      </c>
      <c r="AS66" s="34" t="str">
        <f>IF(AQ66="","",IF(A66="Round Wood",VLOOKUP(AQ66,'[1]Grilles Tarifaires'!A:C,3,FALSE),VLOOKUP(AQ66,'[1]Grilles Tarifaires'!A:B,2,FALSE)))</f>
        <v/>
      </c>
      <c r="AT66" s="36" t="str">
        <f t="shared" si="31"/>
        <v/>
      </c>
      <c r="AU66" s="36" t="str">
        <f>IF(AQ66="","",(IF(C66="","",((IF(A66="","0",(IF(A66="Round Wood",VLOOKUP(C66,'[1]Grilles Tarifaires'!E:F,2,FALSE),VLOOKUP(C66,'[1]Grilles Tarifaires'!E:G,3,FALSE)))))*AK66))))</f>
        <v/>
      </c>
      <c r="AV66" s="66"/>
      <c r="AW66" s="66"/>
      <c r="AX66" s="66"/>
      <c r="AY66" s="66"/>
    </row>
    <row r="67" spans="1:51" ht="15" hidden="1" customHeight="1" x14ac:dyDescent="0.25">
      <c r="A67" s="28" t="s">
        <v>72</v>
      </c>
      <c r="B67" s="28" t="s">
        <v>51</v>
      </c>
      <c r="C67" s="29" t="s">
        <v>75</v>
      </c>
      <c r="D67" s="78" t="s">
        <v>76</v>
      </c>
      <c r="E67" s="30">
        <v>42629</v>
      </c>
      <c r="F67" s="78">
        <v>83162</v>
      </c>
      <c r="G67" s="29" t="s">
        <v>69</v>
      </c>
      <c r="H67" s="78">
        <v>40240</v>
      </c>
      <c r="I67" s="78">
        <v>15600</v>
      </c>
      <c r="J67" s="28" t="s">
        <v>136</v>
      </c>
      <c r="K67" s="31">
        <f t="shared" si="30"/>
        <v>24.64</v>
      </c>
      <c r="L67" s="31">
        <f t="shared" si="29"/>
        <v>0</v>
      </c>
      <c r="M67" s="55">
        <f t="shared" si="23"/>
        <v>0</v>
      </c>
      <c r="N67" s="46">
        <v>0.45555555555555555</v>
      </c>
      <c r="O67" s="46">
        <v>0.4916666666666667</v>
      </c>
      <c r="P67" s="32">
        <f t="shared" si="21"/>
        <v>3.6111111111111149E-2</v>
      </c>
      <c r="Q67" s="29"/>
      <c r="R67" s="29"/>
      <c r="S67" s="29"/>
      <c r="T67" s="29"/>
      <c r="U67" s="29"/>
      <c r="V67" s="29" t="s">
        <v>118</v>
      </c>
      <c r="W67" s="29"/>
      <c r="X67" s="31" t="str">
        <f t="shared" si="24"/>
        <v/>
      </c>
      <c r="Y67" s="33"/>
      <c r="Z67" s="33"/>
      <c r="AA67" s="33"/>
      <c r="AB67" s="33"/>
      <c r="AC67" s="33"/>
      <c r="AD67" s="33"/>
      <c r="AE67" s="29"/>
      <c r="AF67" s="29"/>
      <c r="AG67" s="29"/>
      <c r="AH67" s="67">
        <f t="shared" si="17"/>
        <v>2016</v>
      </c>
      <c r="AI67" s="47">
        <f t="shared" si="22"/>
        <v>42629</v>
      </c>
      <c r="AJ67" s="67" t="str">
        <f t="shared" si="18"/>
        <v>septembre</v>
      </c>
      <c r="AK67" s="68">
        <f t="shared" si="28"/>
        <v>24.64</v>
      </c>
      <c r="AL67" s="40" t="str">
        <f t="shared" si="20"/>
        <v>septembre</v>
      </c>
      <c r="AM67" s="35">
        <f t="shared" si="25"/>
        <v>1</v>
      </c>
      <c r="AN67" s="36">
        <f t="shared" si="26"/>
        <v>0</v>
      </c>
      <c r="AO67" s="36">
        <f t="shared" si="27"/>
        <v>0</v>
      </c>
      <c r="AP67" s="36">
        <f t="shared" si="16"/>
        <v>0</v>
      </c>
      <c r="AQ67" s="36" t="str">
        <f>+IF(C67="Econova","",(IF(B67="Réception",(IF(J67="La Mounine",(VLOOKUP(V67,[1]Distancier!A:E,5,FALSE)),(IF(J67="Brignoles",VLOOKUP(V67,[1]Distancier!A:C,3,FALSE),(IF(J67="FOS",VLOOKUP(V67,[1]Distancier!A:D,4,FALSE),(IF(J67="BT400",VLOOKUP(V67,[1]Distancier!A:F,6,FALSE))))))))),"")))</f>
        <v/>
      </c>
      <c r="AR67" s="36" t="str">
        <f t="shared" si="19"/>
        <v/>
      </c>
      <c r="AS67" s="34" t="str">
        <f>IF(AQ67="","",IF(A67="Round Wood",VLOOKUP(AQ67,'[1]Grilles Tarifaires'!A:C,3,FALSE),VLOOKUP(AQ67,'[1]Grilles Tarifaires'!A:B,2,FALSE)))</f>
        <v/>
      </c>
      <c r="AT67" s="36" t="str">
        <f t="shared" si="31"/>
        <v/>
      </c>
      <c r="AU67" s="36" t="str">
        <f>IF(AQ67="","",(IF(C67="","",((IF(A67="","0",(IF(A67="Round Wood",VLOOKUP(C67,'[1]Grilles Tarifaires'!E:F,2,FALSE),VLOOKUP(C67,'[1]Grilles Tarifaires'!E:G,3,FALSE)))))*AK67))))</f>
        <v/>
      </c>
      <c r="AV67" s="66"/>
      <c r="AW67" s="66"/>
      <c r="AX67" s="66"/>
      <c r="AY67" s="66"/>
    </row>
    <row r="68" spans="1:51" ht="15" hidden="1" customHeight="1" x14ac:dyDescent="0.25">
      <c r="A68" s="28" t="s">
        <v>72</v>
      </c>
      <c r="B68" s="28" t="s">
        <v>51</v>
      </c>
      <c r="C68" s="29" t="s">
        <v>75</v>
      </c>
      <c r="D68" s="78" t="s">
        <v>76</v>
      </c>
      <c r="E68" s="30">
        <v>42629</v>
      </c>
      <c r="F68" s="78">
        <v>83163</v>
      </c>
      <c r="G68" s="29" t="s">
        <v>69</v>
      </c>
      <c r="H68" s="78">
        <v>43200</v>
      </c>
      <c r="I68" s="78">
        <v>15440</v>
      </c>
      <c r="J68" s="28" t="s">
        <v>136</v>
      </c>
      <c r="K68" s="31">
        <f t="shared" si="30"/>
        <v>27.76</v>
      </c>
      <c r="L68" s="31">
        <f t="shared" si="29"/>
        <v>0</v>
      </c>
      <c r="M68" s="55">
        <f t="shared" si="23"/>
        <v>0</v>
      </c>
      <c r="N68" s="46">
        <v>0.46875</v>
      </c>
      <c r="O68" s="46">
        <v>0.4916666666666667</v>
      </c>
      <c r="P68" s="32">
        <f t="shared" si="21"/>
        <v>2.2916666666666696E-2</v>
      </c>
      <c r="Q68" s="29"/>
      <c r="R68" s="29"/>
      <c r="S68" s="29"/>
      <c r="T68" s="29"/>
      <c r="U68" s="29"/>
      <c r="V68" s="29" t="s">
        <v>118</v>
      </c>
      <c r="W68" s="29"/>
      <c r="X68" s="31" t="str">
        <f t="shared" si="24"/>
        <v/>
      </c>
      <c r="Y68" s="33"/>
      <c r="Z68" s="33"/>
      <c r="AA68" s="33"/>
      <c r="AB68" s="33"/>
      <c r="AC68" s="33"/>
      <c r="AD68" s="33"/>
      <c r="AE68" s="29"/>
      <c r="AF68" s="29"/>
      <c r="AG68" s="29"/>
      <c r="AH68" s="67">
        <f t="shared" si="17"/>
        <v>2016</v>
      </c>
      <c r="AI68" s="47">
        <f t="shared" si="22"/>
        <v>42629</v>
      </c>
      <c r="AJ68" s="67" t="str">
        <f t="shared" si="18"/>
        <v>septembre</v>
      </c>
      <c r="AK68" s="68">
        <f t="shared" si="28"/>
        <v>27.76</v>
      </c>
      <c r="AL68" s="40" t="str">
        <f t="shared" si="20"/>
        <v>septembre</v>
      </c>
      <c r="AM68" s="35">
        <f t="shared" si="25"/>
        <v>1</v>
      </c>
      <c r="AN68" s="36">
        <f t="shared" si="26"/>
        <v>0</v>
      </c>
      <c r="AO68" s="36">
        <f t="shared" si="27"/>
        <v>0</v>
      </c>
      <c r="AP68" s="36">
        <f t="shared" si="16"/>
        <v>0</v>
      </c>
      <c r="AQ68" s="36" t="str">
        <f>+IF(C68="Econova","",(IF(B68="Réception",(IF(J68="La Mounine",(VLOOKUP(V68,[1]Distancier!A:E,5,FALSE)),(IF(J68="Brignoles",VLOOKUP(V68,[1]Distancier!A:C,3,FALSE),(IF(J68="FOS",VLOOKUP(V68,[1]Distancier!A:D,4,FALSE),(IF(J68="BT400",VLOOKUP(V68,[1]Distancier!A:F,6,FALSE))))))))),"")))</f>
        <v/>
      </c>
      <c r="AR68" s="36" t="str">
        <f t="shared" si="19"/>
        <v/>
      </c>
      <c r="AS68" s="34" t="str">
        <f>IF(AQ68="","",IF(A68="Round Wood",VLOOKUP(AQ68,'[1]Grilles Tarifaires'!A:C,3,FALSE),VLOOKUP(AQ68,'[1]Grilles Tarifaires'!A:B,2,FALSE)))</f>
        <v/>
      </c>
      <c r="AT68" s="36" t="str">
        <f t="shared" si="31"/>
        <v/>
      </c>
      <c r="AU68" s="36" t="str">
        <f>IF(AQ68="","",(IF(C68="","",((IF(A68="","0",(IF(A68="Round Wood",VLOOKUP(C68,'[1]Grilles Tarifaires'!E:F,2,FALSE),VLOOKUP(C68,'[1]Grilles Tarifaires'!E:G,3,FALSE)))))*AK68))))</f>
        <v/>
      </c>
      <c r="AV68" s="66"/>
      <c r="AW68" s="66"/>
      <c r="AX68" s="66"/>
      <c r="AY68" s="66"/>
    </row>
    <row r="69" spans="1:51" ht="15" hidden="1" customHeight="1" x14ac:dyDescent="0.25">
      <c r="A69" s="28" t="s">
        <v>50</v>
      </c>
      <c r="B69" s="28" t="s">
        <v>51</v>
      </c>
      <c r="C69" s="29" t="s">
        <v>52</v>
      </c>
      <c r="D69" s="78" t="s">
        <v>58</v>
      </c>
      <c r="E69" s="30">
        <v>42632</v>
      </c>
      <c r="F69" s="78" t="s">
        <v>191</v>
      </c>
      <c r="G69" s="29">
        <v>6</v>
      </c>
      <c r="H69" s="78">
        <v>51750</v>
      </c>
      <c r="I69" s="78">
        <v>23600</v>
      </c>
      <c r="J69" s="28" t="s">
        <v>53</v>
      </c>
      <c r="K69" s="31">
        <f t="shared" si="30"/>
        <v>28.15</v>
      </c>
      <c r="L69" s="31">
        <f t="shared" si="29"/>
        <v>0</v>
      </c>
      <c r="M69" s="57">
        <f t="shared" si="23"/>
        <v>0</v>
      </c>
      <c r="N69" s="32">
        <v>0.29166666666666669</v>
      </c>
      <c r="O69" s="32">
        <v>0.34027777777777773</v>
      </c>
      <c r="P69" s="32">
        <f t="shared" si="21"/>
        <v>4.8611111111111049E-2</v>
      </c>
      <c r="Q69" s="29" t="s">
        <v>326</v>
      </c>
      <c r="R69" s="29"/>
      <c r="S69" s="30">
        <v>42634</v>
      </c>
      <c r="T69" s="29" t="s">
        <v>327</v>
      </c>
      <c r="U69" s="29"/>
      <c r="V69" s="29" t="s">
        <v>328</v>
      </c>
      <c r="W69" s="29">
        <v>34</v>
      </c>
      <c r="X69" s="31" t="str">
        <f t="shared" si="24"/>
        <v/>
      </c>
      <c r="Y69" s="33">
        <v>37.6</v>
      </c>
      <c r="Z69" s="33"/>
      <c r="AA69" s="33"/>
      <c r="AB69" s="33"/>
      <c r="AC69" s="33"/>
      <c r="AD69" s="33"/>
      <c r="AE69" s="29"/>
      <c r="AF69" s="29" t="s">
        <v>85</v>
      </c>
      <c r="AG69" s="29"/>
      <c r="AH69" s="67">
        <f t="shared" si="17"/>
        <v>2016</v>
      </c>
      <c r="AI69" s="47">
        <f t="shared" si="22"/>
        <v>42632</v>
      </c>
      <c r="AJ69" s="67" t="str">
        <f t="shared" si="18"/>
        <v>septembre</v>
      </c>
      <c r="AK69" s="68">
        <f t="shared" si="28"/>
        <v>28.15</v>
      </c>
      <c r="AL69" s="40" t="str">
        <f t="shared" si="20"/>
        <v>septembre</v>
      </c>
      <c r="AM69" s="35">
        <f t="shared" si="25"/>
        <v>1</v>
      </c>
      <c r="AN69" s="36">
        <f t="shared" si="26"/>
        <v>0</v>
      </c>
      <c r="AO69" s="36">
        <f t="shared" si="27"/>
        <v>0</v>
      </c>
      <c r="AP69" s="36">
        <f t="shared" si="16"/>
        <v>1058.44</v>
      </c>
      <c r="AQ69" s="36">
        <f>+IF(C69="Econova","",(IF(B69="Réception",(IF(J69="La Mounine",(VLOOKUP(V69,[1]Distancier!A:E,5,FALSE)),(IF(J69="Brignoles",VLOOKUP(V69,[1]Distancier!A:C,3,FALSE),(IF(J69="FOS",VLOOKUP(V69,[1]Distancier!A:D,4,FALSE),(IF(J69="BT400",VLOOKUP(V69,[1]Distancier!A:F,6,FALSE))))))))),"")))</f>
        <v>296</v>
      </c>
      <c r="AR69" s="36">
        <f t="shared" si="19"/>
        <v>8332.4</v>
      </c>
      <c r="AS69" s="34">
        <f>IF(AQ69="","",IF(A69="Round Wood",VLOOKUP(AQ69,'[1]Grilles Tarifaires'!A:C,3,FALSE),VLOOKUP(AQ69,'[1]Grilles Tarifaires'!A:B,2,FALSE)))</f>
        <v>26.14</v>
      </c>
      <c r="AT69" s="36">
        <f t="shared" si="31"/>
        <v>758.06000000000006</v>
      </c>
      <c r="AU69" s="36">
        <f>IF(AQ69="","",(IF(C69="","",((IF(A69="","0",(IF(A69="Round Wood",VLOOKUP(C69,'[1]Grilles Tarifaires'!E:F,2,FALSE),VLOOKUP(C69,'[1]Grilles Tarifaires'!E:G,3,FALSE)))))*AK69))))</f>
        <v>591.15</v>
      </c>
      <c r="AV69" s="66"/>
      <c r="AW69" s="66"/>
      <c r="AX69" s="66"/>
      <c r="AY69" s="66"/>
    </row>
    <row r="70" spans="1:51" ht="15" hidden="1" customHeight="1" x14ac:dyDescent="0.25">
      <c r="A70" s="28" t="s">
        <v>50</v>
      </c>
      <c r="B70" s="28" t="s">
        <v>51</v>
      </c>
      <c r="C70" s="29" t="s">
        <v>52</v>
      </c>
      <c r="D70" s="78" t="s">
        <v>58</v>
      </c>
      <c r="E70" s="30">
        <v>42632</v>
      </c>
      <c r="F70" s="29" t="s">
        <v>191</v>
      </c>
      <c r="G70" s="29">
        <v>6</v>
      </c>
      <c r="H70" s="42">
        <v>48650</v>
      </c>
      <c r="I70" s="42">
        <v>23300</v>
      </c>
      <c r="J70" s="28" t="s">
        <v>53</v>
      </c>
      <c r="K70" s="31">
        <f t="shared" si="30"/>
        <v>25.35</v>
      </c>
      <c r="L70" s="31">
        <f t="shared" si="29"/>
        <v>0</v>
      </c>
      <c r="M70" s="57">
        <f t="shared" si="23"/>
        <v>0</v>
      </c>
      <c r="N70" s="32">
        <v>0.30208333333333331</v>
      </c>
      <c r="O70" s="32" t="s">
        <v>150</v>
      </c>
      <c r="P70" s="32"/>
      <c r="Q70" s="29" t="s">
        <v>329</v>
      </c>
      <c r="R70" s="29"/>
      <c r="S70" s="30">
        <v>42634</v>
      </c>
      <c r="T70" s="29" t="s">
        <v>327</v>
      </c>
      <c r="U70" s="29"/>
      <c r="V70" s="29" t="s">
        <v>330</v>
      </c>
      <c r="W70" s="29">
        <v>30</v>
      </c>
      <c r="X70" s="31" t="str">
        <f t="shared" si="24"/>
        <v/>
      </c>
      <c r="Y70" s="33">
        <v>37.6</v>
      </c>
      <c r="Z70" s="33"/>
      <c r="AA70" s="33"/>
      <c r="AB70" s="33"/>
      <c r="AC70" s="33"/>
      <c r="AD70" s="33"/>
      <c r="AE70" s="29"/>
      <c r="AF70" s="29" t="s">
        <v>85</v>
      </c>
      <c r="AG70" s="29"/>
      <c r="AH70" s="67">
        <f t="shared" si="17"/>
        <v>2016</v>
      </c>
      <c r="AI70" s="47">
        <f t="shared" si="22"/>
        <v>42632</v>
      </c>
      <c r="AJ70" s="67" t="str">
        <f t="shared" si="18"/>
        <v>septembre</v>
      </c>
      <c r="AK70" s="68">
        <f t="shared" si="28"/>
        <v>25.35</v>
      </c>
      <c r="AL70" s="40" t="str">
        <f t="shared" si="20"/>
        <v>septembre</v>
      </c>
      <c r="AM70" s="35">
        <f t="shared" si="25"/>
        <v>1</v>
      </c>
      <c r="AN70" s="36">
        <f t="shared" si="26"/>
        <v>0</v>
      </c>
      <c r="AO70" s="36">
        <f t="shared" si="27"/>
        <v>0</v>
      </c>
      <c r="AP70" s="36">
        <f t="shared" si="16"/>
        <v>953.16000000000008</v>
      </c>
      <c r="AQ70" s="36">
        <f>+IF(C70="Econova","",(IF(B70="Réception",(IF(J70="La Mounine",(VLOOKUP(V70,[1]Distancier!A:E,5,FALSE)),(IF(J70="Brignoles",VLOOKUP(V70,[1]Distancier!A:C,3,FALSE),(IF(J70="FOS",VLOOKUP(V70,[1]Distancier!A:D,4,FALSE),(IF(J70="BT400",VLOOKUP(V70,[1]Distancier!A:F,6,FALSE))))))))),"")))</f>
        <v>227</v>
      </c>
      <c r="AR70" s="36">
        <f t="shared" si="19"/>
        <v>5754.4500000000007</v>
      </c>
      <c r="AS70" s="34">
        <f>IF(AQ70="","",IF(A70="Round Wood",VLOOKUP(AQ70,'[1]Grilles Tarifaires'!A:C,3,FALSE),VLOOKUP(AQ70,'[1]Grilles Tarifaires'!A:B,2,FALSE)))</f>
        <v>20.98</v>
      </c>
      <c r="AT70" s="36">
        <f t="shared" si="31"/>
        <v>608.41999999999996</v>
      </c>
      <c r="AU70" s="36">
        <f>IF(AQ70="","",(IF(C70="","",((IF(A70="","0",(IF(A70="Round Wood",VLOOKUP(C70,'[1]Grilles Tarifaires'!E:F,2,FALSE),VLOOKUP(C70,'[1]Grilles Tarifaires'!E:G,3,FALSE)))))*AK70))))</f>
        <v>532.35</v>
      </c>
      <c r="AV70" s="66"/>
      <c r="AW70" s="66"/>
      <c r="AX70" s="66"/>
      <c r="AY70" s="66"/>
    </row>
    <row r="71" spans="1:51" ht="15" hidden="1" customHeight="1" x14ac:dyDescent="0.25">
      <c r="A71" s="28" t="s">
        <v>50</v>
      </c>
      <c r="B71" s="28" t="s">
        <v>51</v>
      </c>
      <c r="C71" s="29" t="s">
        <v>103</v>
      </c>
      <c r="D71" s="29" t="s">
        <v>194</v>
      </c>
      <c r="E71" s="30">
        <v>42632</v>
      </c>
      <c r="F71" s="29">
        <v>817</v>
      </c>
      <c r="G71" s="29">
        <v>6</v>
      </c>
      <c r="H71" s="42">
        <v>47600</v>
      </c>
      <c r="I71" s="42">
        <v>22500</v>
      </c>
      <c r="J71" s="28" t="s">
        <v>53</v>
      </c>
      <c r="K71" s="31">
        <f t="shared" si="30"/>
        <v>25.1</v>
      </c>
      <c r="L71" s="31">
        <f t="shared" si="29"/>
        <v>0</v>
      </c>
      <c r="M71" s="57">
        <f t="shared" si="23"/>
        <v>0</v>
      </c>
      <c r="N71" s="32">
        <v>0.34097222222222223</v>
      </c>
      <c r="O71" s="32">
        <v>0.37847222222222227</v>
      </c>
      <c r="P71" s="32">
        <f t="shared" si="21"/>
        <v>3.7500000000000033E-2</v>
      </c>
      <c r="Q71" s="29" t="s">
        <v>331</v>
      </c>
      <c r="R71" s="29"/>
      <c r="S71" s="30">
        <v>42634</v>
      </c>
      <c r="T71" s="29" t="s">
        <v>284</v>
      </c>
      <c r="U71" s="29"/>
      <c r="V71" s="29" t="s">
        <v>99</v>
      </c>
      <c r="W71" s="29">
        <v>30</v>
      </c>
      <c r="X71" s="31" t="str">
        <f t="shared" si="24"/>
        <v/>
      </c>
      <c r="Y71" s="33">
        <v>36.1</v>
      </c>
      <c r="Z71" s="33"/>
      <c r="AA71" s="33"/>
      <c r="AB71" s="33"/>
      <c r="AC71" s="33"/>
      <c r="AD71" s="33"/>
      <c r="AE71" s="29"/>
      <c r="AF71" s="29" t="s">
        <v>85</v>
      </c>
      <c r="AG71" s="29"/>
      <c r="AH71" s="67">
        <f t="shared" si="17"/>
        <v>2016</v>
      </c>
      <c r="AI71" s="47">
        <f t="shared" si="22"/>
        <v>42632</v>
      </c>
      <c r="AJ71" s="67" t="str">
        <f t="shared" si="18"/>
        <v>septembre</v>
      </c>
      <c r="AK71" s="68">
        <f t="shared" si="28"/>
        <v>25.1</v>
      </c>
      <c r="AL71" s="40" t="str">
        <f t="shared" si="20"/>
        <v>septembre</v>
      </c>
      <c r="AM71" s="35">
        <f t="shared" si="25"/>
        <v>1</v>
      </c>
      <c r="AN71" s="36">
        <f t="shared" si="26"/>
        <v>0</v>
      </c>
      <c r="AO71" s="36">
        <f t="shared" si="27"/>
        <v>0</v>
      </c>
      <c r="AP71" s="36">
        <f t="shared" ref="AP71:AP134" si="32">+IF(K71="","",(Y71*K71))</f>
        <v>906.11000000000013</v>
      </c>
      <c r="AQ71" s="36">
        <f>+IF(C71="Econova","",(IF(B71="Réception",(IF(J71="La Mounine",(VLOOKUP(V71,[1]Distancier!A:E,5,FALSE)),(IF(J71="Brignoles",VLOOKUP(V71,[1]Distancier!A:C,3,FALSE),(IF(J71="FOS",VLOOKUP(V71,[1]Distancier!A:D,4,FALSE),(IF(J71="BT400",VLOOKUP(V71,[1]Distancier!A:F,6,FALSE))))))))),"")))</f>
        <v>167</v>
      </c>
      <c r="AR71" s="36">
        <f t="shared" si="19"/>
        <v>4191.7</v>
      </c>
      <c r="AS71" s="34">
        <f>IF(AQ71="","",IF(A71="Round Wood",VLOOKUP(AQ71,'[1]Grilles Tarifaires'!A:C,3,FALSE),VLOOKUP(AQ71,'[1]Grilles Tarifaires'!A:B,2,FALSE)))</f>
        <v>17.11</v>
      </c>
      <c r="AT71" s="36">
        <f t="shared" si="31"/>
        <v>496.19</v>
      </c>
      <c r="AU71" s="36">
        <f>IF(AQ71="","",(IF(C71="","",((IF(A71="","0",(IF(A71="Round Wood",VLOOKUP(C71,'[1]Grilles Tarifaires'!E:F,2,FALSE),VLOOKUP(C71,'[1]Grilles Tarifaires'!E:G,3,FALSE)))))*AK71))))</f>
        <v>493.21499999999997</v>
      </c>
      <c r="AV71" s="66"/>
      <c r="AW71" s="66"/>
      <c r="AX71" s="66"/>
      <c r="AY71" s="66"/>
    </row>
    <row r="72" spans="1:51" ht="15" hidden="1" customHeight="1" x14ac:dyDescent="0.25">
      <c r="A72" s="28" t="s">
        <v>50</v>
      </c>
      <c r="B72" s="28" t="s">
        <v>51</v>
      </c>
      <c r="C72" s="29" t="s">
        <v>60</v>
      </c>
      <c r="D72" s="78" t="s">
        <v>66</v>
      </c>
      <c r="E72" s="30">
        <v>42633</v>
      </c>
      <c r="F72" s="29">
        <v>818</v>
      </c>
      <c r="G72" s="29">
        <v>5</v>
      </c>
      <c r="H72" s="42">
        <v>46700</v>
      </c>
      <c r="I72" s="42">
        <v>15950</v>
      </c>
      <c r="J72" s="28" t="s">
        <v>53</v>
      </c>
      <c r="K72" s="31">
        <f t="shared" si="30"/>
        <v>30.75</v>
      </c>
      <c r="L72" s="31">
        <f t="shared" si="29"/>
        <v>0</v>
      </c>
      <c r="M72" s="57">
        <f t="shared" si="23"/>
        <v>0</v>
      </c>
      <c r="N72" s="32" t="s">
        <v>282</v>
      </c>
      <c r="O72" s="32" t="s">
        <v>332</v>
      </c>
      <c r="P72" s="32">
        <f>O72-N72</f>
        <v>7.5000000000000067E-2</v>
      </c>
      <c r="Q72" s="29" t="s">
        <v>333</v>
      </c>
      <c r="R72" s="29"/>
      <c r="S72" s="30">
        <v>42641</v>
      </c>
      <c r="T72" s="29" t="s">
        <v>318</v>
      </c>
      <c r="U72" s="29"/>
      <c r="V72" s="29" t="s">
        <v>215</v>
      </c>
      <c r="W72" s="29">
        <v>66</v>
      </c>
      <c r="X72" s="31" t="str">
        <f t="shared" si="24"/>
        <v/>
      </c>
      <c r="Y72" s="33">
        <v>38</v>
      </c>
      <c r="Z72" s="33"/>
      <c r="AA72" s="33"/>
      <c r="AB72" s="33"/>
      <c r="AC72" s="33"/>
      <c r="AD72" s="33"/>
      <c r="AE72" s="29"/>
      <c r="AF72" s="29" t="s">
        <v>84</v>
      </c>
      <c r="AG72" s="29"/>
      <c r="AH72" s="67">
        <f t="shared" si="17"/>
        <v>2016</v>
      </c>
      <c r="AI72" s="47">
        <f t="shared" si="22"/>
        <v>42633</v>
      </c>
      <c r="AJ72" s="67" t="str">
        <f t="shared" si="18"/>
        <v>septembre</v>
      </c>
      <c r="AK72" s="68">
        <f t="shared" si="28"/>
        <v>30.75</v>
      </c>
      <c r="AL72" s="40" t="str">
        <f t="shared" si="20"/>
        <v>septembre</v>
      </c>
      <c r="AM72" s="35">
        <f t="shared" si="25"/>
        <v>1</v>
      </c>
      <c r="AN72" s="36">
        <f t="shared" si="26"/>
        <v>0</v>
      </c>
      <c r="AO72" s="36">
        <f t="shared" si="27"/>
        <v>0</v>
      </c>
      <c r="AP72" s="36">
        <f t="shared" si="32"/>
        <v>1168.5</v>
      </c>
      <c r="AQ72" s="36">
        <f>+IF(C72="Econova","",(IF(B72="Réception",(IF(J72="La Mounine",(VLOOKUP(V72,[1]Distancier!A:E,5,FALSE)),(IF(J72="Brignoles",VLOOKUP(V72,[1]Distancier!A:C,3,FALSE),(IF(J72="FOS",VLOOKUP(V72,[1]Distancier!A:D,4,FALSE),(IF(J72="BT400",VLOOKUP(V72,[1]Distancier!A:F,6,FALSE))))))))),"")))</f>
        <v>374</v>
      </c>
      <c r="AR72" s="36">
        <f t="shared" si="19"/>
        <v>11500.5</v>
      </c>
      <c r="AS72" s="34">
        <f>IF(AQ72="","",IF(A72="Round Wood",VLOOKUP(AQ72,'[1]Grilles Tarifaires'!A:C,3,FALSE),VLOOKUP(AQ72,'[1]Grilles Tarifaires'!A:B,2,FALSE)))</f>
        <v>31.29</v>
      </c>
      <c r="AT72" s="36">
        <f t="shared" si="31"/>
        <v>962.16750000000002</v>
      </c>
      <c r="AU72" s="36">
        <f>IF(AQ72="","",(IF(C72="","",((IF(A72="","0",(IF(A72="Round Wood",VLOOKUP(C72,'[1]Grilles Tarifaires'!E:F,2,FALSE),VLOOKUP(C72,'[1]Grilles Tarifaires'!E:G,3,FALSE)))))*AK72))))</f>
        <v>0</v>
      </c>
      <c r="AV72" s="66"/>
      <c r="AW72" s="66"/>
      <c r="AX72" s="66"/>
      <c r="AY72" s="66"/>
    </row>
    <row r="73" spans="1:51" ht="15" hidden="1" customHeight="1" x14ac:dyDescent="0.25">
      <c r="A73" s="28" t="s">
        <v>50</v>
      </c>
      <c r="B73" s="28" t="s">
        <v>51</v>
      </c>
      <c r="C73" s="29" t="s">
        <v>60</v>
      </c>
      <c r="D73" s="29" t="s">
        <v>334</v>
      </c>
      <c r="E73" s="30">
        <v>42633</v>
      </c>
      <c r="F73" s="29">
        <v>819</v>
      </c>
      <c r="G73" s="29">
        <v>5</v>
      </c>
      <c r="H73" s="42">
        <v>45700</v>
      </c>
      <c r="I73" s="42">
        <v>16750</v>
      </c>
      <c r="J73" s="28" t="s">
        <v>53</v>
      </c>
      <c r="K73" s="31">
        <f t="shared" si="30"/>
        <v>28.95</v>
      </c>
      <c r="L73" s="31">
        <f t="shared" si="29"/>
        <v>0</v>
      </c>
      <c r="M73" s="57">
        <f t="shared" si="23"/>
        <v>0</v>
      </c>
      <c r="N73" s="32" t="s">
        <v>87</v>
      </c>
      <c r="O73" s="32" t="s">
        <v>196</v>
      </c>
      <c r="P73" s="32">
        <f t="shared" ref="P73:P138" si="33">O73-N73</f>
        <v>3.9583333333333415E-2</v>
      </c>
      <c r="Q73" s="29" t="s">
        <v>335</v>
      </c>
      <c r="R73" s="29"/>
      <c r="S73" s="30">
        <v>42641</v>
      </c>
      <c r="T73" s="29" t="s">
        <v>318</v>
      </c>
      <c r="U73" s="29"/>
      <c r="V73" s="29" t="s">
        <v>215</v>
      </c>
      <c r="W73" s="29">
        <v>66</v>
      </c>
      <c r="X73" s="31" t="str">
        <f t="shared" si="24"/>
        <v/>
      </c>
      <c r="Y73" s="33">
        <v>38</v>
      </c>
      <c r="Z73" s="33"/>
      <c r="AA73" s="33"/>
      <c r="AB73" s="33"/>
      <c r="AC73" s="33"/>
      <c r="AD73" s="33"/>
      <c r="AE73" s="29"/>
      <c r="AF73" s="29" t="s">
        <v>84</v>
      </c>
      <c r="AG73" s="29"/>
      <c r="AH73" s="67">
        <f t="shared" si="17"/>
        <v>2016</v>
      </c>
      <c r="AI73" s="47">
        <f t="shared" si="22"/>
        <v>42633</v>
      </c>
      <c r="AJ73" s="67" t="str">
        <f t="shared" si="18"/>
        <v>septembre</v>
      </c>
      <c r="AK73" s="68">
        <f t="shared" si="28"/>
        <v>28.95</v>
      </c>
      <c r="AL73" s="40" t="str">
        <f t="shared" si="20"/>
        <v>septembre</v>
      </c>
      <c r="AM73" s="35">
        <f t="shared" si="25"/>
        <v>1</v>
      </c>
      <c r="AN73" s="36">
        <f t="shared" si="26"/>
        <v>0</v>
      </c>
      <c r="AO73" s="36">
        <f t="shared" si="27"/>
        <v>0</v>
      </c>
      <c r="AP73" s="36">
        <f t="shared" si="32"/>
        <v>1100.0999999999999</v>
      </c>
      <c r="AQ73" s="36">
        <f>+IF(C73="Econova","",(IF(B73="Réception",(IF(J73="La Mounine",(VLOOKUP(V73,[1]Distancier!A:E,5,FALSE)),(IF(J73="Brignoles",VLOOKUP(V73,[1]Distancier!A:C,3,FALSE),(IF(J73="FOS",VLOOKUP(V73,[1]Distancier!A:D,4,FALSE),(IF(J73="BT400",VLOOKUP(V73,[1]Distancier!A:F,6,FALSE))))))))),"")))</f>
        <v>374</v>
      </c>
      <c r="AR73" s="36">
        <f t="shared" si="19"/>
        <v>10827.3</v>
      </c>
      <c r="AS73" s="34">
        <f>IF(AQ73="","",IF(A73="Round Wood",VLOOKUP(AQ73,'[1]Grilles Tarifaires'!A:C,3,FALSE),VLOOKUP(AQ73,'[1]Grilles Tarifaires'!A:B,2,FALSE)))</f>
        <v>31.29</v>
      </c>
      <c r="AT73" s="36">
        <f t="shared" si="31"/>
        <v>907.41</v>
      </c>
      <c r="AU73" s="36">
        <f>IF(AQ73="","",(IF(C73="","",((IF(A73="","0",(IF(A73="Round Wood",VLOOKUP(C73,'[1]Grilles Tarifaires'!E:F,2,FALSE),VLOOKUP(C73,'[1]Grilles Tarifaires'!E:G,3,FALSE)))))*AK73))))</f>
        <v>0</v>
      </c>
      <c r="AV73" s="66"/>
      <c r="AW73" s="66"/>
      <c r="AX73" s="66"/>
      <c r="AY73" s="66"/>
    </row>
    <row r="74" spans="1:51" ht="15" hidden="1" customHeight="1" x14ac:dyDescent="0.25">
      <c r="A74" s="28" t="s">
        <v>50</v>
      </c>
      <c r="B74" s="28" t="s">
        <v>51</v>
      </c>
      <c r="C74" s="29" t="s">
        <v>103</v>
      </c>
      <c r="D74" s="78" t="s">
        <v>194</v>
      </c>
      <c r="E74" s="30">
        <v>42633</v>
      </c>
      <c r="F74" s="29">
        <v>820</v>
      </c>
      <c r="G74" s="29">
        <v>6</v>
      </c>
      <c r="H74" s="42">
        <v>50200</v>
      </c>
      <c r="I74" s="42">
        <v>22400</v>
      </c>
      <c r="J74" s="28" t="s">
        <v>53</v>
      </c>
      <c r="K74" s="31">
        <f t="shared" si="30"/>
        <v>27.8</v>
      </c>
      <c r="L74" s="31">
        <f t="shared" si="29"/>
        <v>0</v>
      </c>
      <c r="M74" s="57">
        <f t="shared" si="23"/>
        <v>0</v>
      </c>
      <c r="N74" s="32" t="s">
        <v>201</v>
      </c>
      <c r="O74" s="32" t="s">
        <v>140</v>
      </c>
      <c r="P74" s="32">
        <f t="shared" si="33"/>
        <v>4.0277777777777746E-2</v>
      </c>
      <c r="Q74" s="29" t="s">
        <v>336</v>
      </c>
      <c r="R74" s="29"/>
      <c r="S74" s="30">
        <v>42641</v>
      </c>
      <c r="T74" s="29" t="s">
        <v>284</v>
      </c>
      <c r="U74" s="29"/>
      <c r="V74" s="29" t="s">
        <v>99</v>
      </c>
      <c r="W74" s="29">
        <v>30</v>
      </c>
      <c r="X74" s="31" t="str">
        <f t="shared" si="24"/>
        <v/>
      </c>
      <c r="Y74" s="33">
        <v>36.1</v>
      </c>
      <c r="Z74" s="33"/>
      <c r="AA74" s="33"/>
      <c r="AB74" s="33"/>
      <c r="AC74" s="33"/>
      <c r="AD74" s="33"/>
      <c r="AE74" s="29"/>
      <c r="AF74" s="29" t="s">
        <v>85</v>
      </c>
      <c r="AG74" s="29"/>
      <c r="AH74" s="67">
        <f t="shared" si="17"/>
        <v>2016</v>
      </c>
      <c r="AI74" s="47">
        <f t="shared" si="22"/>
        <v>42633</v>
      </c>
      <c r="AJ74" s="67" t="str">
        <f t="shared" si="18"/>
        <v>septembre</v>
      </c>
      <c r="AK74" s="68">
        <f t="shared" si="28"/>
        <v>27.8</v>
      </c>
      <c r="AL74" s="40" t="str">
        <f t="shared" si="20"/>
        <v>septembre</v>
      </c>
      <c r="AM74" s="35">
        <f t="shared" si="25"/>
        <v>1</v>
      </c>
      <c r="AN74" s="36">
        <f t="shared" si="26"/>
        <v>0</v>
      </c>
      <c r="AO74" s="36">
        <f t="shared" si="27"/>
        <v>0</v>
      </c>
      <c r="AP74" s="36">
        <f t="shared" si="32"/>
        <v>1003.58</v>
      </c>
      <c r="AQ74" s="36">
        <f>+IF(C74="Econova","",(IF(B74="Réception",(IF(J74="La Mounine",(VLOOKUP(V74,[1]Distancier!A:E,5,FALSE)),(IF(J74="Brignoles",VLOOKUP(V74,[1]Distancier!A:C,3,FALSE),(IF(J74="FOS",VLOOKUP(V74,[1]Distancier!A:D,4,FALSE),(IF(J74="BT400",VLOOKUP(V74,[1]Distancier!A:F,6,FALSE))))))))),"")))</f>
        <v>167</v>
      </c>
      <c r="AR74" s="36">
        <f t="shared" si="19"/>
        <v>4642.6000000000004</v>
      </c>
      <c r="AS74" s="34">
        <f>IF(AQ74="","",IF(A74="Round Wood",VLOOKUP(AQ74,'[1]Grilles Tarifaires'!A:C,3,FALSE),VLOOKUP(AQ74,'[1]Grilles Tarifaires'!A:B,2,FALSE)))</f>
        <v>17.11</v>
      </c>
      <c r="AT74" s="36">
        <f t="shared" si="31"/>
        <v>496.19</v>
      </c>
      <c r="AU74" s="36">
        <f>IF(AQ74="","",(IF(C74="","",((IF(A74="","0",(IF(A74="Round Wood",VLOOKUP(C74,'[1]Grilles Tarifaires'!E:F,2,FALSE),VLOOKUP(C74,'[1]Grilles Tarifaires'!E:G,3,FALSE)))))*AK74))))</f>
        <v>546.27</v>
      </c>
      <c r="AV74" s="66"/>
      <c r="AW74" s="66"/>
      <c r="AX74" s="66"/>
      <c r="AY74" s="66"/>
    </row>
    <row r="75" spans="1:51" ht="15" hidden="1" customHeight="1" x14ac:dyDescent="0.25">
      <c r="A75" s="28" t="s">
        <v>50</v>
      </c>
      <c r="B75" s="28" t="s">
        <v>51</v>
      </c>
      <c r="C75" s="29" t="s">
        <v>52</v>
      </c>
      <c r="D75" s="29" t="s">
        <v>337</v>
      </c>
      <c r="E75" s="30">
        <v>42633</v>
      </c>
      <c r="F75" s="29">
        <v>821</v>
      </c>
      <c r="G75" s="29">
        <v>6</v>
      </c>
      <c r="H75" s="42">
        <v>54000</v>
      </c>
      <c r="I75" s="42">
        <v>22650</v>
      </c>
      <c r="J75" s="28" t="s">
        <v>53</v>
      </c>
      <c r="K75" s="31">
        <f t="shared" si="30"/>
        <v>31.35</v>
      </c>
      <c r="L75" s="31">
        <f t="shared" si="29"/>
        <v>0</v>
      </c>
      <c r="M75" s="57">
        <f t="shared" si="23"/>
        <v>0</v>
      </c>
      <c r="N75" s="32" t="s">
        <v>213</v>
      </c>
      <c r="O75" s="32" t="s">
        <v>111</v>
      </c>
      <c r="P75" s="32">
        <f t="shared" si="33"/>
        <v>4.5138888888888895E-2</v>
      </c>
      <c r="Q75" s="29" t="s">
        <v>338</v>
      </c>
      <c r="R75" s="29"/>
      <c r="S75" s="30">
        <v>42641</v>
      </c>
      <c r="T75" s="29" t="s">
        <v>327</v>
      </c>
      <c r="U75" s="29"/>
      <c r="V75" s="29" t="s">
        <v>339</v>
      </c>
      <c r="W75" s="29">
        <v>4</v>
      </c>
      <c r="X75" s="31" t="str">
        <f t="shared" si="24"/>
        <v/>
      </c>
      <c r="Y75" s="33">
        <v>37.6</v>
      </c>
      <c r="Z75" s="33"/>
      <c r="AA75" s="33"/>
      <c r="AB75" s="33"/>
      <c r="AC75" s="33"/>
      <c r="AD75" s="33"/>
      <c r="AE75" s="29"/>
      <c r="AF75" s="29" t="s">
        <v>85</v>
      </c>
      <c r="AG75" s="29"/>
      <c r="AH75" s="67">
        <f t="shared" si="17"/>
        <v>2016</v>
      </c>
      <c r="AI75" s="47">
        <f t="shared" si="22"/>
        <v>42633</v>
      </c>
      <c r="AJ75" s="67" t="str">
        <f t="shared" si="18"/>
        <v>septembre</v>
      </c>
      <c r="AK75" s="68">
        <f t="shared" si="28"/>
        <v>31.35</v>
      </c>
      <c r="AL75" s="40" t="str">
        <f t="shared" si="20"/>
        <v>septembre</v>
      </c>
      <c r="AM75" s="35">
        <f t="shared" si="25"/>
        <v>1</v>
      </c>
      <c r="AN75" s="36">
        <f t="shared" si="26"/>
        <v>0</v>
      </c>
      <c r="AO75" s="36">
        <f t="shared" si="27"/>
        <v>0</v>
      </c>
      <c r="AP75" s="36">
        <f t="shared" si="32"/>
        <v>1178.76</v>
      </c>
      <c r="AQ75" s="36">
        <f>+IF(C75="Econova","",(IF(B75="Réception",(IF(J75="La Mounine",(VLOOKUP(V75,[1]Distancier!A:E,5,FALSE)),(IF(J75="Brignoles",VLOOKUP(V75,[1]Distancier!A:C,3,FALSE),(IF(J75="FOS",VLOOKUP(V75,[1]Distancier!A:D,4,FALSE),(IF(J75="BT400",VLOOKUP(V75,[1]Distancier!A:F,6,FALSE))))))))),"")))</f>
        <v>115</v>
      </c>
      <c r="AR75" s="36">
        <f t="shared" si="19"/>
        <v>3605.25</v>
      </c>
      <c r="AS75" s="34">
        <f>IF(AQ75="","",IF(A75="Round Wood",VLOOKUP(AQ75,'[1]Grilles Tarifaires'!A:C,3,FALSE),VLOOKUP(AQ75,'[1]Grilles Tarifaires'!A:B,2,FALSE)))</f>
        <v>14.53</v>
      </c>
      <c r="AT75" s="36">
        <f t="shared" si="31"/>
        <v>455.51549999999997</v>
      </c>
      <c r="AU75" s="36">
        <f>IF(AQ75="","",(IF(C75="","",((IF(A75="","0",(IF(A75="Round Wood",VLOOKUP(C75,'[1]Grilles Tarifaires'!E:F,2,FALSE),VLOOKUP(C75,'[1]Grilles Tarifaires'!E:G,3,FALSE)))))*AK75))))</f>
        <v>658.35</v>
      </c>
      <c r="AV75" s="66"/>
      <c r="AW75" s="66"/>
      <c r="AX75" s="66"/>
      <c r="AY75" s="66"/>
    </row>
    <row r="76" spans="1:51" ht="15" hidden="1" customHeight="1" x14ac:dyDescent="0.25">
      <c r="A76" s="28" t="s">
        <v>50</v>
      </c>
      <c r="B76" s="28" t="s">
        <v>51</v>
      </c>
      <c r="C76" s="29" t="s">
        <v>54</v>
      </c>
      <c r="D76" s="78" t="s">
        <v>56</v>
      </c>
      <c r="E76" s="30">
        <v>42633</v>
      </c>
      <c r="F76" s="29">
        <v>822</v>
      </c>
      <c r="G76" s="29">
        <v>6</v>
      </c>
      <c r="H76" s="42">
        <v>56450</v>
      </c>
      <c r="I76" s="42">
        <v>21950</v>
      </c>
      <c r="J76" s="28" t="s">
        <v>53</v>
      </c>
      <c r="K76" s="31">
        <f t="shared" si="30"/>
        <v>34.5</v>
      </c>
      <c r="L76" s="31">
        <f t="shared" si="29"/>
        <v>0</v>
      </c>
      <c r="M76" s="57">
        <f t="shared" si="23"/>
        <v>0</v>
      </c>
      <c r="N76" s="32" t="s">
        <v>340</v>
      </c>
      <c r="O76" s="32" t="s">
        <v>122</v>
      </c>
      <c r="P76" s="32">
        <f t="shared" si="33"/>
        <v>4.3055555555555569E-2</v>
      </c>
      <c r="Q76" s="29" t="s">
        <v>341</v>
      </c>
      <c r="R76" s="29"/>
      <c r="S76" s="30">
        <v>42641</v>
      </c>
      <c r="T76" s="29" t="s">
        <v>321</v>
      </c>
      <c r="U76" s="29"/>
      <c r="V76" s="29" t="s">
        <v>67</v>
      </c>
      <c r="W76" s="29">
        <v>84</v>
      </c>
      <c r="X76" s="31" t="str">
        <f t="shared" si="24"/>
        <v/>
      </c>
      <c r="Y76" s="33">
        <v>39.700000000000003</v>
      </c>
      <c r="Z76" s="33"/>
      <c r="AA76" s="33"/>
      <c r="AB76" s="33"/>
      <c r="AC76" s="33"/>
      <c r="AD76" s="33"/>
      <c r="AE76" s="29"/>
      <c r="AF76" s="29" t="s">
        <v>85</v>
      </c>
      <c r="AG76" s="29"/>
      <c r="AH76" s="67">
        <f t="shared" si="17"/>
        <v>2016</v>
      </c>
      <c r="AI76" s="47">
        <f t="shared" si="22"/>
        <v>42633</v>
      </c>
      <c r="AJ76" s="67" t="str">
        <f t="shared" si="18"/>
        <v>septembre</v>
      </c>
      <c r="AK76" s="68">
        <f t="shared" si="28"/>
        <v>34.5</v>
      </c>
      <c r="AL76" s="40" t="str">
        <f t="shared" si="20"/>
        <v>septembre</v>
      </c>
      <c r="AM76" s="35">
        <f t="shared" si="25"/>
        <v>1</v>
      </c>
      <c r="AN76" s="36">
        <f t="shared" si="26"/>
        <v>0</v>
      </c>
      <c r="AO76" s="36">
        <f t="shared" si="27"/>
        <v>0</v>
      </c>
      <c r="AP76" s="36">
        <f t="shared" si="32"/>
        <v>1369.65</v>
      </c>
      <c r="AQ76" s="36">
        <f>+IF(C76="Econova","",(IF(B76="Réception",(IF(J76="La Mounine",(VLOOKUP(V76,[1]Distancier!A:E,5,FALSE)),(IF(J76="Brignoles",VLOOKUP(V76,[1]Distancier!A:C,3,FALSE),(IF(J76="FOS",VLOOKUP(V76,[1]Distancier!A:D,4,FALSE),(IF(J76="BT400",VLOOKUP(V76,[1]Distancier!A:F,6,FALSE))))))))),"")))</f>
        <v>134</v>
      </c>
      <c r="AR76" s="36">
        <f t="shared" si="19"/>
        <v>4623</v>
      </c>
      <c r="AS76" s="34">
        <f>IF(AQ76="","",IF(A76="Round Wood",VLOOKUP(AQ76,'[1]Grilles Tarifaires'!A:C,3,FALSE),VLOOKUP(AQ76,'[1]Grilles Tarifaires'!A:B,2,FALSE)))</f>
        <v>15.82</v>
      </c>
      <c r="AT76" s="36">
        <f t="shared" si="31"/>
        <v>506.24</v>
      </c>
      <c r="AU76" s="36">
        <f>IF(AQ76="","",(IF(C76="","",((IF(A76="","0",(IF(A76="Round Wood",VLOOKUP(C76,'[1]Grilles Tarifaires'!E:F,2,FALSE),VLOOKUP(C76,'[1]Grilles Tarifaires'!E:G,3,FALSE)))))*AK76))))</f>
        <v>606.51</v>
      </c>
      <c r="AV76" s="66"/>
      <c r="AW76" s="66"/>
      <c r="AX76" s="66"/>
      <c r="AY76" s="66"/>
    </row>
    <row r="77" spans="1:51" ht="15" hidden="1" customHeight="1" x14ac:dyDescent="0.25">
      <c r="A77" s="28" t="s">
        <v>72</v>
      </c>
      <c r="B77" s="28" t="s">
        <v>73</v>
      </c>
      <c r="C77" s="29" t="s">
        <v>74</v>
      </c>
      <c r="D77" s="29" t="s">
        <v>102</v>
      </c>
      <c r="E77" s="30">
        <v>42633</v>
      </c>
      <c r="F77" s="29">
        <v>1698</v>
      </c>
      <c r="G77" s="29" t="s">
        <v>69</v>
      </c>
      <c r="H77" s="42">
        <v>37550</v>
      </c>
      <c r="I77" s="42">
        <v>16600</v>
      </c>
      <c r="J77" s="28" t="s">
        <v>79</v>
      </c>
      <c r="K77" s="31">
        <f t="shared" si="30"/>
        <v>20.95</v>
      </c>
      <c r="L77" s="31">
        <f t="shared" si="29"/>
        <v>0</v>
      </c>
      <c r="M77" s="57">
        <f t="shared" si="23"/>
        <v>0</v>
      </c>
      <c r="N77" s="32" t="s">
        <v>166</v>
      </c>
      <c r="O77" s="32" t="s">
        <v>123</v>
      </c>
      <c r="P77" s="32">
        <f t="shared" si="33"/>
        <v>2.4305555555555525E-2</v>
      </c>
      <c r="Q77" s="29"/>
      <c r="R77" s="29"/>
      <c r="S77" s="30"/>
      <c r="T77" s="29"/>
      <c r="U77" s="29"/>
      <c r="V77" s="29" t="s">
        <v>70</v>
      </c>
      <c r="W77" s="29">
        <v>13</v>
      </c>
      <c r="X77" s="31" t="str">
        <f t="shared" si="24"/>
        <v/>
      </c>
      <c r="Y77" s="33"/>
      <c r="Z77" s="33"/>
      <c r="AA77" s="33"/>
      <c r="AB77" s="33"/>
      <c r="AC77" s="33"/>
      <c r="AD77" s="33"/>
      <c r="AE77" s="29"/>
      <c r="AF77" s="29"/>
      <c r="AG77" s="29"/>
      <c r="AH77" s="67">
        <f t="shared" si="17"/>
        <v>2016</v>
      </c>
      <c r="AI77" s="47">
        <f t="shared" si="22"/>
        <v>42633</v>
      </c>
      <c r="AJ77" s="67" t="str">
        <f t="shared" si="18"/>
        <v>septembre</v>
      </c>
      <c r="AK77" s="68">
        <f t="shared" si="28"/>
        <v>20.95</v>
      </c>
      <c r="AL77" s="40" t="str">
        <f t="shared" si="20"/>
        <v>septembre</v>
      </c>
      <c r="AM77" s="35">
        <f t="shared" si="25"/>
        <v>1</v>
      </c>
      <c r="AN77" s="36">
        <f t="shared" si="26"/>
        <v>0</v>
      </c>
      <c r="AO77" s="36">
        <f t="shared" si="27"/>
        <v>0</v>
      </c>
      <c r="AP77" s="36">
        <f t="shared" si="32"/>
        <v>0</v>
      </c>
      <c r="AQ77" s="36" t="str">
        <f>+IF(C77="Econova","",(IF(B77="Réception",(IF(J77="La Mounine",(VLOOKUP(V77,[1]Distancier!A:E,5,FALSE)),(IF(J77="Brignoles",VLOOKUP(V77,[1]Distancier!A:C,3,FALSE),(IF(J77="FOS",VLOOKUP(V77,[1]Distancier!A:D,4,FALSE),(IF(J77="BT400",VLOOKUP(V77,[1]Distancier!A:F,6,FALSE))))))))),"")))</f>
        <v/>
      </c>
      <c r="AR77" s="36" t="str">
        <f t="shared" si="19"/>
        <v/>
      </c>
      <c r="AS77" s="34" t="str">
        <f>IF(AQ77="","",IF(A77="Round Wood",VLOOKUP(AQ77,'[1]Grilles Tarifaires'!A:C,3,FALSE),VLOOKUP(AQ77,'[1]Grilles Tarifaires'!A:B,2,FALSE)))</f>
        <v/>
      </c>
      <c r="AT77" s="36" t="str">
        <f t="shared" si="31"/>
        <v/>
      </c>
      <c r="AU77" s="36" t="str">
        <f>IF(AQ77="","",(IF(C77="","",((IF(A77="","0",(IF(A77="Round Wood",VLOOKUP(C77,'[1]Grilles Tarifaires'!E:F,2,FALSE),VLOOKUP(C77,'[1]Grilles Tarifaires'!E:G,3,FALSE)))))*AK77))))</f>
        <v/>
      </c>
      <c r="AV77" s="66"/>
      <c r="AW77" s="66"/>
      <c r="AX77" s="66"/>
      <c r="AY77" s="66"/>
    </row>
    <row r="78" spans="1:51" ht="15" hidden="1" customHeight="1" x14ac:dyDescent="0.25">
      <c r="A78" s="28" t="s">
        <v>72</v>
      </c>
      <c r="B78" s="28" t="s">
        <v>73</v>
      </c>
      <c r="C78" s="29" t="s">
        <v>74</v>
      </c>
      <c r="D78" s="78" t="s">
        <v>74</v>
      </c>
      <c r="E78" s="30">
        <v>42633</v>
      </c>
      <c r="F78" s="29">
        <v>1699</v>
      </c>
      <c r="G78" s="29" t="s">
        <v>69</v>
      </c>
      <c r="H78" s="42">
        <v>37750</v>
      </c>
      <c r="I78" s="42">
        <v>16650</v>
      </c>
      <c r="J78" s="28" t="s">
        <v>79</v>
      </c>
      <c r="K78" s="31">
        <f t="shared" si="30"/>
        <v>21.1</v>
      </c>
      <c r="L78" s="31">
        <f t="shared" si="29"/>
        <v>0</v>
      </c>
      <c r="M78" s="57">
        <f t="shared" si="23"/>
        <v>0</v>
      </c>
      <c r="N78" s="32" t="s">
        <v>310</v>
      </c>
      <c r="O78" s="32" t="s">
        <v>101</v>
      </c>
      <c r="P78" s="32">
        <f t="shared" si="33"/>
        <v>1.8055555555555547E-2</v>
      </c>
      <c r="Q78" s="29"/>
      <c r="R78" s="29"/>
      <c r="S78" s="30"/>
      <c r="T78" s="29"/>
      <c r="U78" s="29"/>
      <c r="V78" s="29" t="s">
        <v>70</v>
      </c>
      <c r="W78" s="29">
        <v>13</v>
      </c>
      <c r="X78" s="31" t="str">
        <f t="shared" si="24"/>
        <v/>
      </c>
      <c r="Y78" s="33"/>
      <c r="Z78" s="33"/>
      <c r="AA78" s="33"/>
      <c r="AB78" s="33"/>
      <c r="AC78" s="33"/>
      <c r="AD78" s="33"/>
      <c r="AE78" s="29"/>
      <c r="AF78" s="29"/>
      <c r="AG78" s="29"/>
      <c r="AH78" s="67">
        <f t="shared" si="17"/>
        <v>2016</v>
      </c>
      <c r="AI78" s="47">
        <f t="shared" si="22"/>
        <v>42633</v>
      </c>
      <c r="AJ78" s="67" t="str">
        <f t="shared" si="18"/>
        <v>septembre</v>
      </c>
      <c r="AK78" s="68">
        <f t="shared" si="28"/>
        <v>21.1</v>
      </c>
      <c r="AL78" s="40" t="str">
        <f t="shared" si="20"/>
        <v>septembre</v>
      </c>
      <c r="AM78" s="35">
        <f t="shared" si="25"/>
        <v>1</v>
      </c>
      <c r="AN78" s="36">
        <f t="shared" si="26"/>
        <v>0</v>
      </c>
      <c r="AO78" s="36">
        <f t="shared" si="27"/>
        <v>0</v>
      </c>
      <c r="AP78" s="36">
        <f t="shared" si="32"/>
        <v>0</v>
      </c>
      <c r="AQ78" s="36" t="str">
        <f>+IF(C78="Econova","",(IF(B78="Réception",(IF(J78="La Mounine",(VLOOKUP(V78,[1]Distancier!A:E,5,FALSE)),(IF(J78="Brignoles",VLOOKUP(V78,[1]Distancier!A:C,3,FALSE),(IF(J78="FOS",VLOOKUP(V78,[1]Distancier!A:D,4,FALSE),(IF(J78="BT400",VLOOKUP(V78,[1]Distancier!A:F,6,FALSE))))))))),"")))</f>
        <v/>
      </c>
      <c r="AR78" s="36" t="str">
        <f t="shared" si="19"/>
        <v/>
      </c>
      <c r="AS78" s="34" t="str">
        <f>IF(AQ78="","",IF(A78="Round Wood",VLOOKUP(AQ78,'[1]Grilles Tarifaires'!A:C,3,FALSE),VLOOKUP(AQ78,'[1]Grilles Tarifaires'!A:B,2,FALSE)))</f>
        <v/>
      </c>
      <c r="AT78" s="36" t="str">
        <f t="shared" si="31"/>
        <v/>
      </c>
      <c r="AU78" s="36" t="str">
        <f>IF(AQ78="","",(IF(C78="","",((IF(A78="","0",(IF(A78="Round Wood",VLOOKUP(C78,'[1]Grilles Tarifaires'!E:F,2,FALSE),VLOOKUP(C78,'[1]Grilles Tarifaires'!E:G,3,FALSE)))))*AK78))))</f>
        <v/>
      </c>
      <c r="AV78" s="66"/>
      <c r="AW78" s="66"/>
      <c r="AX78" s="66"/>
      <c r="AY78" s="66"/>
    </row>
    <row r="79" spans="1:51" ht="15" hidden="1" customHeight="1" x14ac:dyDescent="0.25">
      <c r="A79" s="28" t="s">
        <v>50</v>
      </c>
      <c r="B79" s="28" t="s">
        <v>51</v>
      </c>
      <c r="C79" s="29" t="s">
        <v>59</v>
      </c>
      <c r="D79" s="77" t="s">
        <v>58</v>
      </c>
      <c r="E79" s="30">
        <v>42634</v>
      </c>
      <c r="F79" s="77">
        <v>823</v>
      </c>
      <c r="G79" s="29">
        <v>6</v>
      </c>
      <c r="H79" s="77">
        <v>48700</v>
      </c>
      <c r="I79" s="77">
        <v>23250</v>
      </c>
      <c r="J79" s="28" t="s">
        <v>53</v>
      </c>
      <c r="K79" s="31">
        <f t="shared" si="30"/>
        <v>25.45</v>
      </c>
      <c r="L79" s="31">
        <f t="shared" si="29"/>
        <v>0</v>
      </c>
      <c r="M79" s="57">
        <f t="shared" si="23"/>
        <v>0</v>
      </c>
      <c r="N79" s="77" t="s">
        <v>342</v>
      </c>
      <c r="O79" s="77" t="s">
        <v>343</v>
      </c>
      <c r="P79" s="32">
        <f t="shared" si="33"/>
        <v>4.1666666666666685E-2</v>
      </c>
      <c r="Q79" s="29" t="s">
        <v>344</v>
      </c>
      <c r="R79" s="29"/>
      <c r="S79" s="30">
        <v>42641</v>
      </c>
      <c r="T79" s="29" t="s">
        <v>302</v>
      </c>
      <c r="U79" s="29"/>
      <c r="V79" s="29" t="s">
        <v>223</v>
      </c>
      <c r="W79" s="29">
        <v>12</v>
      </c>
      <c r="X79" s="31" t="str">
        <f t="shared" si="24"/>
        <v/>
      </c>
      <c r="Y79" s="33">
        <v>25.4</v>
      </c>
      <c r="Z79" s="33"/>
      <c r="AA79" s="33"/>
      <c r="AB79" s="33"/>
      <c r="AC79" s="33"/>
      <c r="AD79" s="33"/>
      <c r="AE79" s="29"/>
      <c r="AF79" s="29" t="s">
        <v>85</v>
      </c>
      <c r="AG79" s="29"/>
      <c r="AH79" s="67">
        <f t="shared" si="17"/>
        <v>2016</v>
      </c>
      <c r="AI79" s="47">
        <f t="shared" si="22"/>
        <v>42634</v>
      </c>
      <c r="AJ79" s="67" t="str">
        <f t="shared" si="18"/>
        <v>septembre</v>
      </c>
      <c r="AK79" s="68">
        <f t="shared" si="28"/>
        <v>25.45</v>
      </c>
      <c r="AL79" s="40" t="str">
        <f t="shared" si="20"/>
        <v>septembre</v>
      </c>
      <c r="AM79" s="35">
        <f t="shared" si="25"/>
        <v>1</v>
      </c>
      <c r="AN79" s="36">
        <f t="shared" si="26"/>
        <v>0</v>
      </c>
      <c r="AO79" s="36">
        <f t="shared" si="27"/>
        <v>0</v>
      </c>
      <c r="AP79" s="36">
        <f t="shared" si="32"/>
        <v>646.42999999999995</v>
      </c>
      <c r="AQ79" s="36">
        <f>+IF(C79="Econova","",(IF(B79="Réception",(IF(J79="La Mounine",(VLOOKUP(V79,[1]Distancier!A:E,5,FALSE)),(IF(J79="Brignoles",VLOOKUP(V79,[1]Distancier!A:C,3,FALSE),(IF(J79="FOS",VLOOKUP(V79,[1]Distancier!A:D,4,FALSE),(IF(J79="BT400",VLOOKUP(V79,[1]Distancier!A:F,6,FALSE))))))))),"")))</f>
        <v>305</v>
      </c>
      <c r="AR79" s="36">
        <f t="shared" si="19"/>
        <v>7762.25</v>
      </c>
      <c r="AS79" s="34">
        <f>IF(AQ79="","",IF(A79="Round Wood",VLOOKUP(AQ79,'[1]Grilles Tarifaires'!A:C,3,FALSE),VLOOKUP(AQ79,'[1]Grilles Tarifaires'!A:B,2,FALSE)))</f>
        <v>26.14</v>
      </c>
      <c r="AT79" s="36">
        <f t="shared" si="31"/>
        <v>758.06000000000006</v>
      </c>
      <c r="AU79" s="36">
        <f>IF(AQ79="","",(IF(C79="","",((IF(A79="","0",(IF(A79="Round Wood",VLOOKUP(C79,'[1]Grilles Tarifaires'!E:F,2,FALSE),VLOOKUP(C79,'[1]Grilles Tarifaires'!E:G,3,FALSE)))))*AK79))))</f>
        <v>598.4201626050093</v>
      </c>
      <c r="AV79" s="66"/>
      <c r="AW79" s="66"/>
      <c r="AX79" s="66"/>
      <c r="AY79" s="66"/>
    </row>
    <row r="80" spans="1:51" ht="15" hidden="1" customHeight="1" x14ac:dyDescent="0.25">
      <c r="A80" s="28" t="s">
        <v>50</v>
      </c>
      <c r="B80" s="28" t="s">
        <v>51</v>
      </c>
      <c r="C80" s="29" t="s">
        <v>103</v>
      </c>
      <c r="D80" s="77" t="s">
        <v>194</v>
      </c>
      <c r="E80" s="30">
        <v>42634</v>
      </c>
      <c r="F80" s="77">
        <v>824</v>
      </c>
      <c r="G80" s="29">
        <v>6</v>
      </c>
      <c r="H80" s="77">
        <v>43250</v>
      </c>
      <c r="I80" s="77">
        <v>22400</v>
      </c>
      <c r="J80" s="28" t="s">
        <v>53</v>
      </c>
      <c r="K80" s="31">
        <f t="shared" si="30"/>
        <v>20.85</v>
      </c>
      <c r="L80" s="31">
        <f t="shared" si="29"/>
        <v>0</v>
      </c>
      <c r="M80" s="57">
        <f t="shared" si="23"/>
        <v>0</v>
      </c>
      <c r="N80" s="77" t="s">
        <v>345</v>
      </c>
      <c r="O80" s="77" t="s">
        <v>199</v>
      </c>
      <c r="P80" s="32">
        <f t="shared" si="33"/>
        <v>4.5833333333333393E-2</v>
      </c>
      <c r="Q80" s="29" t="s">
        <v>346</v>
      </c>
      <c r="R80" s="29"/>
      <c r="S80" s="30">
        <v>42641</v>
      </c>
      <c r="T80" s="29" t="s">
        <v>284</v>
      </c>
      <c r="U80" s="29"/>
      <c r="V80" s="29" t="s">
        <v>219</v>
      </c>
      <c r="W80" s="29">
        <v>30</v>
      </c>
      <c r="X80" s="31" t="str">
        <f t="shared" si="24"/>
        <v/>
      </c>
      <c r="Y80" s="33">
        <v>36.1</v>
      </c>
      <c r="Z80" s="33"/>
      <c r="AA80" s="33"/>
      <c r="AB80" s="33"/>
      <c r="AC80" s="33"/>
      <c r="AD80" s="33"/>
      <c r="AE80" s="29"/>
      <c r="AF80" s="29" t="s">
        <v>85</v>
      </c>
      <c r="AG80" s="29"/>
      <c r="AH80" s="67">
        <f t="shared" si="17"/>
        <v>2016</v>
      </c>
      <c r="AI80" s="47">
        <f t="shared" si="22"/>
        <v>42634</v>
      </c>
      <c r="AJ80" s="67" t="str">
        <f t="shared" si="18"/>
        <v>septembre</v>
      </c>
      <c r="AK80" s="68">
        <f t="shared" si="28"/>
        <v>20.85</v>
      </c>
      <c r="AL80" s="40" t="str">
        <f t="shared" si="20"/>
        <v>septembre</v>
      </c>
      <c r="AM80" s="35">
        <f t="shared" si="25"/>
        <v>1</v>
      </c>
      <c r="AN80" s="36">
        <f t="shared" si="26"/>
        <v>0</v>
      </c>
      <c r="AO80" s="36">
        <f t="shared" si="27"/>
        <v>0</v>
      </c>
      <c r="AP80" s="36">
        <f t="shared" si="32"/>
        <v>752.68500000000006</v>
      </c>
      <c r="AQ80" s="36">
        <f>+IF(C80="Econova","",(IF(B80="Réception",(IF(J80="La Mounine",(VLOOKUP(V80,[1]Distancier!A:E,5,FALSE)),(IF(J80="Brignoles",VLOOKUP(V80,[1]Distancier!A:C,3,FALSE),(IF(J80="FOS",VLOOKUP(V80,[1]Distancier!A:D,4,FALSE),(IF(J80="BT400",VLOOKUP(V80,[1]Distancier!A:F,6,FALSE))))))))),"")))</f>
        <v>167</v>
      </c>
      <c r="AR80" s="36">
        <f t="shared" si="19"/>
        <v>3481.9500000000003</v>
      </c>
      <c r="AS80" s="34">
        <f>IF(AQ80="","",IF(A80="Round Wood",VLOOKUP(AQ80,'[1]Grilles Tarifaires'!A:C,3,FALSE),VLOOKUP(AQ80,'[1]Grilles Tarifaires'!A:B,2,FALSE)))</f>
        <v>17.11</v>
      </c>
      <c r="AT80" s="36">
        <f t="shared" si="31"/>
        <v>496.19</v>
      </c>
      <c r="AU80" s="36">
        <f>IF(AQ80="","",(IF(C80="","",((IF(A80="","0",(IF(A80="Round Wood",VLOOKUP(C80,'[1]Grilles Tarifaires'!E:F,2,FALSE),VLOOKUP(C80,'[1]Grilles Tarifaires'!E:G,3,FALSE)))))*AK80))))</f>
        <v>409.70249999999999</v>
      </c>
      <c r="AV80" s="66"/>
      <c r="AW80" s="66"/>
      <c r="AX80" s="66"/>
      <c r="AY80" s="66"/>
    </row>
    <row r="81" spans="1:51" ht="15" hidden="1" customHeight="1" x14ac:dyDescent="0.25">
      <c r="A81" s="28" t="s">
        <v>50</v>
      </c>
      <c r="B81" s="28" t="s">
        <v>51</v>
      </c>
      <c r="C81" s="29" t="s">
        <v>60</v>
      </c>
      <c r="D81" s="77" t="s">
        <v>66</v>
      </c>
      <c r="E81" s="30">
        <v>42634</v>
      </c>
      <c r="F81" s="77">
        <v>825</v>
      </c>
      <c r="G81" s="29">
        <v>5</v>
      </c>
      <c r="H81" s="77">
        <v>46200</v>
      </c>
      <c r="I81" s="77">
        <v>16100</v>
      </c>
      <c r="J81" s="28" t="s">
        <v>53</v>
      </c>
      <c r="K81" s="31">
        <f t="shared" si="30"/>
        <v>30.1</v>
      </c>
      <c r="L81" s="31">
        <f t="shared" si="29"/>
        <v>0</v>
      </c>
      <c r="M81" s="57">
        <f t="shared" si="23"/>
        <v>0</v>
      </c>
      <c r="N81" s="77" t="s">
        <v>204</v>
      </c>
      <c r="O81" s="77" t="s">
        <v>163</v>
      </c>
      <c r="P81" s="32">
        <f t="shared" si="33"/>
        <v>3.4027777777777823E-2</v>
      </c>
      <c r="Q81" s="29" t="s">
        <v>347</v>
      </c>
      <c r="R81" s="29"/>
      <c r="S81" s="30">
        <v>42641</v>
      </c>
      <c r="T81" s="29" t="s">
        <v>318</v>
      </c>
      <c r="U81" s="29"/>
      <c r="V81" s="29" t="s">
        <v>215</v>
      </c>
      <c r="W81" s="29">
        <v>66</v>
      </c>
      <c r="X81" s="31" t="str">
        <f t="shared" si="24"/>
        <v/>
      </c>
      <c r="Y81" s="33">
        <v>38</v>
      </c>
      <c r="Z81" s="33"/>
      <c r="AA81" s="33"/>
      <c r="AB81" s="33"/>
      <c r="AC81" s="33"/>
      <c r="AD81" s="33"/>
      <c r="AE81" s="29"/>
      <c r="AF81" s="29" t="s">
        <v>84</v>
      </c>
      <c r="AG81" s="29"/>
      <c r="AH81" s="67">
        <f t="shared" ref="AH81:AH144" si="34">IF(E81="","",(YEAR(E81)))</f>
        <v>2016</v>
      </c>
      <c r="AI81" s="47">
        <f t="shared" si="22"/>
        <v>42634</v>
      </c>
      <c r="AJ81" s="67" t="str">
        <f t="shared" ref="AJ81:AJ144" si="35">IF(E81="","",(TEXT(E81,"mmmm")))</f>
        <v>septembre</v>
      </c>
      <c r="AK81" s="68">
        <f t="shared" si="28"/>
        <v>30.1</v>
      </c>
      <c r="AL81" s="40" t="str">
        <f t="shared" si="20"/>
        <v>septembre</v>
      </c>
      <c r="AM81" s="35">
        <f t="shared" si="25"/>
        <v>1</v>
      </c>
      <c r="AN81" s="36">
        <f t="shared" si="26"/>
        <v>0</v>
      </c>
      <c r="AO81" s="36">
        <f t="shared" si="27"/>
        <v>0</v>
      </c>
      <c r="AP81" s="36">
        <f t="shared" si="32"/>
        <v>1143.8</v>
      </c>
      <c r="AQ81" s="36">
        <f>+IF(C81="Econova","",(IF(B81="Réception",(IF(J81="La Mounine",(VLOOKUP(V81,[1]Distancier!A:E,5,FALSE)),(IF(J81="Brignoles",VLOOKUP(V81,[1]Distancier!A:C,3,FALSE),(IF(J81="FOS",VLOOKUP(V81,[1]Distancier!A:D,4,FALSE),(IF(J81="BT400",VLOOKUP(V81,[1]Distancier!A:F,6,FALSE))))))))),"")))</f>
        <v>374</v>
      </c>
      <c r="AR81" s="36">
        <f t="shared" si="19"/>
        <v>11257.4</v>
      </c>
      <c r="AS81" s="34">
        <f>IF(AQ81="","",IF(A81="Round Wood",VLOOKUP(AQ81,'[1]Grilles Tarifaires'!A:C,3,FALSE),VLOOKUP(AQ81,'[1]Grilles Tarifaires'!A:B,2,FALSE)))</f>
        <v>31.29</v>
      </c>
      <c r="AT81" s="36">
        <f t="shared" si="31"/>
        <v>941.82900000000006</v>
      </c>
      <c r="AU81" s="36">
        <f>IF(AQ81="","",(IF(C81="","",((IF(A81="","0",(IF(A81="Round Wood",VLOOKUP(C81,'[1]Grilles Tarifaires'!E:F,2,FALSE),VLOOKUP(C81,'[1]Grilles Tarifaires'!E:G,3,FALSE)))))*AK81))))</f>
        <v>0</v>
      </c>
      <c r="AV81" s="66"/>
      <c r="AW81" s="66"/>
      <c r="AX81" s="66"/>
      <c r="AY81" s="66"/>
    </row>
    <row r="82" spans="1:51" ht="15" hidden="1" customHeight="1" x14ac:dyDescent="0.25">
      <c r="A82" s="28" t="s">
        <v>50</v>
      </c>
      <c r="B82" s="28" t="s">
        <v>51</v>
      </c>
      <c r="C82" s="29" t="s">
        <v>60</v>
      </c>
      <c r="D82" s="77" t="s">
        <v>66</v>
      </c>
      <c r="E82" s="30">
        <v>42634</v>
      </c>
      <c r="F82" s="77">
        <v>826</v>
      </c>
      <c r="G82" s="29">
        <v>5</v>
      </c>
      <c r="H82" s="77">
        <v>47150</v>
      </c>
      <c r="I82" s="77">
        <v>15300</v>
      </c>
      <c r="J82" s="28" t="s">
        <v>53</v>
      </c>
      <c r="K82" s="31">
        <f t="shared" si="30"/>
        <v>31.85</v>
      </c>
      <c r="L82" s="31">
        <f t="shared" si="29"/>
        <v>0</v>
      </c>
      <c r="M82" s="57">
        <f t="shared" si="23"/>
        <v>0</v>
      </c>
      <c r="N82" s="77" t="s">
        <v>210</v>
      </c>
      <c r="O82" s="77" t="s">
        <v>88</v>
      </c>
      <c r="P82" s="32">
        <f t="shared" si="33"/>
        <v>3.6111111111111038E-2</v>
      </c>
      <c r="Q82" s="29" t="s">
        <v>348</v>
      </c>
      <c r="R82" s="29"/>
      <c r="S82" s="30">
        <v>42641</v>
      </c>
      <c r="T82" s="29" t="s">
        <v>349</v>
      </c>
      <c r="U82" s="29"/>
      <c r="V82" s="29" t="s">
        <v>215</v>
      </c>
      <c r="W82" s="29">
        <v>66</v>
      </c>
      <c r="X82" s="31" t="str">
        <f t="shared" si="24"/>
        <v/>
      </c>
      <c r="Y82" s="33">
        <v>39.4</v>
      </c>
      <c r="Z82" s="33"/>
      <c r="AA82" s="33"/>
      <c r="AB82" s="33"/>
      <c r="AC82" s="33"/>
      <c r="AD82" s="33"/>
      <c r="AE82" s="29"/>
      <c r="AF82" s="29" t="s">
        <v>84</v>
      </c>
      <c r="AG82" s="29"/>
      <c r="AH82" s="67">
        <f t="shared" si="34"/>
        <v>2016</v>
      </c>
      <c r="AI82" s="47">
        <f t="shared" si="22"/>
        <v>42634</v>
      </c>
      <c r="AJ82" s="67" t="str">
        <f t="shared" si="35"/>
        <v>septembre</v>
      </c>
      <c r="AK82" s="68">
        <f t="shared" si="28"/>
        <v>31.85</v>
      </c>
      <c r="AL82" s="40" t="str">
        <f t="shared" si="20"/>
        <v>septembre</v>
      </c>
      <c r="AM82" s="35">
        <f t="shared" si="25"/>
        <v>1</v>
      </c>
      <c r="AN82" s="36">
        <f t="shared" si="26"/>
        <v>0</v>
      </c>
      <c r="AO82" s="36">
        <f t="shared" si="27"/>
        <v>0</v>
      </c>
      <c r="AP82" s="36">
        <f t="shared" si="32"/>
        <v>1254.8900000000001</v>
      </c>
      <c r="AQ82" s="36">
        <f>+IF(C82="Econova","",(IF(B82="Réception",(IF(J82="La Mounine",(VLOOKUP(V82,[1]Distancier!A:E,5,FALSE)),(IF(J82="Brignoles",VLOOKUP(V82,[1]Distancier!A:C,3,FALSE),(IF(J82="FOS",VLOOKUP(V82,[1]Distancier!A:D,4,FALSE),(IF(J82="BT400",VLOOKUP(V82,[1]Distancier!A:F,6,FALSE))))))))),"")))</f>
        <v>374</v>
      </c>
      <c r="AR82" s="36">
        <f t="shared" ref="AR82:AR145" si="36">+(IF(AQ82="","",(AQ82*K82)))</f>
        <v>11911.9</v>
      </c>
      <c r="AS82" s="34">
        <f>IF(AQ82="","",IF(A82="Round Wood",VLOOKUP(AQ82,'[1]Grilles Tarifaires'!A:C,3,FALSE),VLOOKUP(AQ82,'[1]Grilles Tarifaires'!A:B,2,FALSE)))</f>
        <v>31.29</v>
      </c>
      <c r="AT82" s="36">
        <f t="shared" si="31"/>
        <v>996.5865</v>
      </c>
      <c r="AU82" s="36">
        <f>IF(AQ82="","",(IF(C82="","",((IF(A82="","0",(IF(A82="Round Wood",VLOOKUP(C82,'[1]Grilles Tarifaires'!E:F,2,FALSE),VLOOKUP(C82,'[1]Grilles Tarifaires'!E:G,3,FALSE)))))*AK82))))</f>
        <v>0</v>
      </c>
      <c r="AV82" s="66"/>
      <c r="AW82" s="66"/>
      <c r="AX82" s="66"/>
      <c r="AY82" s="66"/>
    </row>
    <row r="83" spans="1:51" ht="15" hidden="1" customHeight="1" x14ac:dyDescent="0.25">
      <c r="A83" s="28" t="s">
        <v>50</v>
      </c>
      <c r="B83" s="28" t="s">
        <v>51</v>
      </c>
      <c r="C83" s="29" t="s">
        <v>60</v>
      </c>
      <c r="D83" s="77" t="s">
        <v>66</v>
      </c>
      <c r="E83" s="30">
        <v>42634</v>
      </c>
      <c r="F83" s="77">
        <v>827</v>
      </c>
      <c r="G83" s="29">
        <v>5</v>
      </c>
      <c r="H83" s="77">
        <v>47050</v>
      </c>
      <c r="I83" s="77">
        <v>15850</v>
      </c>
      <c r="J83" s="28" t="s">
        <v>53</v>
      </c>
      <c r="K83" s="31">
        <f t="shared" si="30"/>
        <v>31.2</v>
      </c>
      <c r="L83" s="31">
        <f t="shared" si="29"/>
        <v>0</v>
      </c>
      <c r="M83" s="57">
        <f t="shared" si="23"/>
        <v>0</v>
      </c>
      <c r="N83" s="77" t="s">
        <v>178</v>
      </c>
      <c r="O83" s="77" t="s">
        <v>140</v>
      </c>
      <c r="P83" s="32">
        <f t="shared" si="33"/>
        <v>4.7916666666666663E-2</v>
      </c>
      <c r="Q83" s="29" t="s">
        <v>350</v>
      </c>
      <c r="R83" s="29"/>
      <c r="S83" s="30">
        <v>42641</v>
      </c>
      <c r="T83" s="29" t="s">
        <v>349</v>
      </c>
      <c r="U83" s="29"/>
      <c r="V83" s="29" t="s">
        <v>215</v>
      </c>
      <c r="W83" s="29">
        <v>66</v>
      </c>
      <c r="X83" s="31" t="str">
        <f t="shared" si="24"/>
        <v/>
      </c>
      <c r="Y83" s="33">
        <v>39.4</v>
      </c>
      <c r="Z83" s="33"/>
      <c r="AA83" s="33"/>
      <c r="AB83" s="33"/>
      <c r="AC83" s="33"/>
      <c r="AD83" s="33"/>
      <c r="AE83" s="29"/>
      <c r="AF83" s="29" t="s">
        <v>84</v>
      </c>
      <c r="AG83" s="29"/>
      <c r="AH83" s="67">
        <f t="shared" si="34"/>
        <v>2016</v>
      </c>
      <c r="AI83" s="47">
        <f t="shared" si="22"/>
        <v>42634</v>
      </c>
      <c r="AJ83" s="67" t="str">
        <f t="shared" si="35"/>
        <v>septembre</v>
      </c>
      <c r="AK83" s="68">
        <f t="shared" si="28"/>
        <v>31.2</v>
      </c>
      <c r="AL83" s="40" t="str">
        <f t="shared" ref="AL83:AL146" si="37">AJ83</f>
        <v>septembre</v>
      </c>
      <c r="AM83" s="35">
        <f t="shared" si="25"/>
        <v>1</v>
      </c>
      <c r="AN83" s="36">
        <f t="shared" si="26"/>
        <v>0</v>
      </c>
      <c r="AO83" s="36">
        <f t="shared" si="27"/>
        <v>0</v>
      </c>
      <c r="AP83" s="36">
        <f t="shared" si="32"/>
        <v>1229.28</v>
      </c>
      <c r="AQ83" s="36">
        <f>+IF(C83="Econova","",(IF(B83="Réception",(IF(J83="La Mounine",(VLOOKUP(V83,[1]Distancier!A:E,5,FALSE)),(IF(J83="Brignoles",VLOOKUP(V83,[1]Distancier!A:C,3,FALSE),(IF(J83="FOS",VLOOKUP(V83,[1]Distancier!A:D,4,FALSE),(IF(J83="BT400",VLOOKUP(V83,[1]Distancier!A:F,6,FALSE))))))))),"")))</f>
        <v>374</v>
      </c>
      <c r="AR83" s="36">
        <f t="shared" si="36"/>
        <v>11668.8</v>
      </c>
      <c r="AS83" s="34">
        <f>IF(AQ83="","",IF(A83="Round Wood",VLOOKUP(AQ83,'[1]Grilles Tarifaires'!A:C,3,FALSE),VLOOKUP(AQ83,'[1]Grilles Tarifaires'!A:B,2,FALSE)))</f>
        <v>31.29</v>
      </c>
      <c r="AT83" s="36">
        <f t="shared" si="31"/>
        <v>976.24799999999993</v>
      </c>
      <c r="AU83" s="36">
        <f>IF(AQ83="","",(IF(C83="","",((IF(A83="","0",(IF(A83="Round Wood",VLOOKUP(C83,'[1]Grilles Tarifaires'!E:F,2,FALSE),VLOOKUP(C83,'[1]Grilles Tarifaires'!E:G,3,FALSE)))))*AK83))))</f>
        <v>0</v>
      </c>
      <c r="AV83" s="66"/>
      <c r="AW83" s="66"/>
      <c r="AX83" s="66"/>
      <c r="AY83" s="66"/>
    </row>
    <row r="84" spans="1:51" ht="15" hidden="1" customHeight="1" x14ac:dyDescent="0.25">
      <c r="A84" s="28" t="s">
        <v>50</v>
      </c>
      <c r="B84" s="28" t="s">
        <v>51</v>
      </c>
      <c r="C84" s="29" t="s">
        <v>54</v>
      </c>
      <c r="D84" s="77" t="s">
        <v>55</v>
      </c>
      <c r="E84" s="30">
        <v>42634</v>
      </c>
      <c r="F84" s="77">
        <v>828</v>
      </c>
      <c r="G84" s="29">
        <v>6</v>
      </c>
      <c r="H84" s="77">
        <v>54000</v>
      </c>
      <c r="I84" s="77">
        <v>22650</v>
      </c>
      <c r="J84" s="28" t="s">
        <v>53</v>
      </c>
      <c r="K84" s="31">
        <f t="shared" si="30"/>
        <v>31.35</v>
      </c>
      <c r="L84" s="31">
        <f t="shared" si="29"/>
        <v>0</v>
      </c>
      <c r="M84" s="57">
        <f t="shared" si="23"/>
        <v>0</v>
      </c>
      <c r="N84" s="77" t="s">
        <v>351</v>
      </c>
      <c r="O84" s="77" t="s">
        <v>119</v>
      </c>
      <c r="P84" s="32">
        <f t="shared" si="33"/>
        <v>5.2777777777777812E-2</v>
      </c>
      <c r="Q84" s="29" t="s">
        <v>352</v>
      </c>
      <c r="R84" s="29" t="s">
        <v>160</v>
      </c>
      <c r="S84" s="30">
        <v>42641</v>
      </c>
      <c r="T84" s="29" t="s">
        <v>280</v>
      </c>
      <c r="U84" s="29"/>
      <c r="V84" s="29" t="s">
        <v>281</v>
      </c>
      <c r="W84" s="29">
        <v>83</v>
      </c>
      <c r="X84" s="31" t="str">
        <f t="shared" si="24"/>
        <v/>
      </c>
      <c r="Y84" s="33">
        <v>45.4</v>
      </c>
      <c r="Z84" s="33"/>
      <c r="AA84" s="33"/>
      <c r="AB84" s="33"/>
      <c r="AC84" s="33"/>
      <c r="AD84" s="33"/>
      <c r="AE84" s="29"/>
      <c r="AF84" s="29" t="s">
        <v>85</v>
      </c>
      <c r="AG84" s="29"/>
      <c r="AH84" s="67">
        <f t="shared" si="34"/>
        <v>2016</v>
      </c>
      <c r="AI84" s="47">
        <f t="shared" si="22"/>
        <v>42634</v>
      </c>
      <c r="AJ84" s="67" t="str">
        <f t="shared" si="35"/>
        <v>septembre</v>
      </c>
      <c r="AK84" s="68">
        <f t="shared" si="28"/>
        <v>31.35</v>
      </c>
      <c r="AL84" s="40" t="str">
        <f t="shared" si="37"/>
        <v>septembre</v>
      </c>
      <c r="AM84" s="35">
        <f t="shared" si="25"/>
        <v>1</v>
      </c>
      <c r="AN84" s="36">
        <f t="shared" si="26"/>
        <v>0</v>
      </c>
      <c r="AO84" s="36">
        <f t="shared" si="27"/>
        <v>0</v>
      </c>
      <c r="AP84" s="36">
        <f t="shared" si="32"/>
        <v>1423.29</v>
      </c>
      <c r="AQ84" s="36">
        <f>+IF(C84="Econova","",(IF(B84="Réception",(IF(J84="La Mounine",(VLOOKUP(V84,[1]Distancier!A:E,5,FALSE)),(IF(J84="Brignoles",VLOOKUP(V84,[1]Distancier!A:C,3,FALSE),(IF(J84="FOS",VLOOKUP(V84,[1]Distancier!A:D,4,FALSE),(IF(J84="BT400",VLOOKUP(V84,[1]Distancier!A:F,6,FALSE))))))))),"")))</f>
        <v>71</v>
      </c>
      <c r="AR84" s="36">
        <f t="shared" si="36"/>
        <v>2225.85</v>
      </c>
      <c r="AS84" s="34">
        <f>IF(AQ84="","",IF(A84="Round Wood",VLOOKUP(AQ84,'[1]Grilles Tarifaires'!A:C,3,FALSE),VLOOKUP(AQ84,'[1]Grilles Tarifaires'!A:B,2,FALSE)))</f>
        <v>11.95</v>
      </c>
      <c r="AT84" s="36">
        <f t="shared" si="31"/>
        <v>374.63249999999999</v>
      </c>
      <c r="AU84" s="36">
        <f>IF(AQ84="","",(IF(C84="","",((IF(A84="","0",(IF(A84="Round Wood",VLOOKUP(C84,'[1]Grilles Tarifaires'!E:F,2,FALSE),VLOOKUP(C84,'[1]Grilles Tarifaires'!E:G,3,FALSE)))))*AK84))))</f>
        <v>551.13299999999992</v>
      </c>
      <c r="AV84" s="66"/>
      <c r="AW84" s="66"/>
      <c r="AX84" s="66"/>
      <c r="AY84" s="66"/>
    </row>
    <row r="85" spans="1:51" ht="15" hidden="1" customHeight="1" x14ac:dyDescent="0.25">
      <c r="A85" s="28" t="s">
        <v>50</v>
      </c>
      <c r="B85" s="28" t="s">
        <v>51</v>
      </c>
      <c r="C85" s="29" t="s">
        <v>54</v>
      </c>
      <c r="D85" s="77" t="s">
        <v>55</v>
      </c>
      <c r="E85" s="30">
        <v>42634</v>
      </c>
      <c r="F85" s="77">
        <v>829</v>
      </c>
      <c r="G85" s="29">
        <v>6</v>
      </c>
      <c r="H85" s="77">
        <v>53250</v>
      </c>
      <c r="I85" s="77">
        <v>24350</v>
      </c>
      <c r="J85" s="28" t="s">
        <v>53</v>
      </c>
      <c r="K85" s="31">
        <f t="shared" si="30"/>
        <v>28.9</v>
      </c>
      <c r="L85" s="31">
        <f t="shared" si="29"/>
        <v>0</v>
      </c>
      <c r="M85" s="57">
        <f t="shared" si="23"/>
        <v>0</v>
      </c>
      <c r="N85" s="77" t="s">
        <v>353</v>
      </c>
      <c r="O85" s="77" t="s">
        <v>354</v>
      </c>
      <c r="P85" s="32">
        <f t="shared" si="33"/>
        <v>7.8472222222222276E-2</v>
      </c>
      <c r="Q85" s="29" t="s">
        <v>355</v>
      </c>
      <c r="R85" s="29"/>
      <c r="S85" s="30">
        <v>42641</v>
      </c>
      <c r="T85" s="29" t="s">
        <v>321</v>
      </c>
      <c r="U85" s="29"/>
      <c r="V85" s="29" t="s">
        <v>356</v>
      </c>
      <c r="W85" s="29">
        <v>5</v>
      </c>
      <c r="X85" s="31" t="str">
        <f t="shared" si="24"/>
        <v/>
      </c>
      <c r="Y85" s="33">
        <v>39.700000000000003</v>
      </c>
      <c r="Z85" s="33"/>
      <c r="AA85" s="33"/>
      <c r="AB85" s="33"/>
      <c r="AC85" s="33"/>
      <c r="AD85" s="33"/>
      <c r="AE85" s="29"/>
      <c r="AF85" s="29" t="s">
        <v>85</v>
      </c>
      <c r="AG85" s="29"/>
      <c r="AH85" s="67">
        <f t="shared" si="34"/>
        <v>2016</v>
      </c>
      <c r="AI85" s="47">
        <f t="shared" si="22"/>
        <v>42634</v>
      </c>
      <c r="AJ85" s="67" t="str">
        <f t="shared" si="35"/>
        <v>septembre</v>
      </c>
      <c r="AK85" s="68">
        <f t="shared" si="28"/>
        <v>28.9</v>
      </c>
      <c r="AL85" s="40" t="str">
        <f t="shared" si="37"/>
        <v>septembre</v>
      </c>
      <c r="AM85" s="35">
        <f t="shared" si="25"/>
        <v>1</v>
      </c>
      <c r="AN85" s="36">
        <f t="shared" si="26"/>
        <v>0</v>
      </c>
      <c r="AO85" s="36">
        <f t="shared" si="27"/>
        <v>0</v>
      </c>
      <c r="AP85" s="36">
        <f t="shared" si="32"/>
        <v>1147.33</v>
      </c>
      <c r="AQ85" s="36">
        <f>+IF(C85="Econova","",(IF(B85="Réception",(IF(J85="La Mounine",(VLOOKUP(V85,[1]Distancier!A:E,5,FALSE)),(IF(J85="Brignoles",VLOOKUP(V85,[1]Distancier!A:C,3,FALSE),(IF(J85="FOS",VLOOKUP(V85,[1]Distancier!A:D,4,FALSE),(IF(J85="BT400",VLOOKUP(V85,[1]Distancier!A:F,6,FALSE))))))))),"")))</f>
        <v>182</v>
      </c>
      <c r="AR85" s="36">
        <f t="shared" si="36"/>
        <v>5259.8</v>
      </c>
      <c r="AS85" s="34">
        <f>IF(AQ85="","",IF(A85="Round Wood",VLOOKUP(AQ85,'[1]Grilles Tarifaires'!A:C,3,FALSE),VLOOKUP(AQ85,'[1]Grilles Tarifaires'!A:B,2,FALSE)))</f>
        <v>18.399999999999999</v>
      </c>
      <c r="AT85" s="36">
        <f t="shared" si="31"/>
        <v>533.59999999999991</v>
      </c>
      <c r="AU85" s="36">
        <f>IF(AQ85="","",(IF(C85="","",((IF(A85="","0",(IF(A85="Round Wood",VLOOKUP(C85,'[1]Grilles Tarifaires'!E:F,2,FALSE),VLOOKUP(C85,'[1]Grilles Tarifaires'!E:G,3,FALSE)))))*AK85))))</f>
        <v>508.0619999999999</v>
      </c>
      <c r="AV85" s="66"/>
      <c r="AW85" s="66"/>
      <c r="AX85" s="66"/>
      <c r="AY85" s="66"/>
    </row>
    <row r="86" spans="1:51" ht="15" hidden="1" customHeight="1" x14ac:dyDescent="0.25">
      <c r="A86" s="28" t="s">
        <v>50</v>
      </c>
      <c r="B86" s="28" t="s">
        <v>51</v>
      </c>
      <c r="C86" s="29" t="s">
        <v>52</v>
      </c>
      <c r="D86" s="77" t="s">
        <v>64</v>
      </c>
      <c r="E86" s="30">
        <v>42634</v>
      </c>
      <c r="F86" s="77">
        <v>830</v>
      </c>
      <c r="G86" s="29">
        <v>5</v>
      </c>
      <c r="H86" s="77">
        <v>37550</v>
      </c>
      <c r="I86" s="77">
        <v>15750</v>
      </c>
      <c r="J86" s="28" t="s">
        <v>53</v>
      </c>
      <c r="K86" s="31">
        <f t="shared" si="30"/>
        <v>21.8</v>
      </c>
      <c r="L86" s="31">
        <f t="shared" si="29"/>
        <v>0</v>
      </c>
      <c r="M86" s="57">
        <f t="shared" si="23"/>
        <v>0</v>
      </c>
      <c r="N86" s="77" t="s">
        <v>161</v>
      </c>
      <c r="O86" s="77" t="s">
        <v>135</v>
      </c>
      <c r="P86" s="32">
        <f t="shared" si="33"/>
        <v>0.15763888888888883</v>
      </c>
      <c r="Q86" s="29" t="s">
        <v>357</v>
      </c>
      <c r="R86" s="29"/>
      <c r="S86" s="30">
        <v>42641</v>
      </c>
      <c r="T86" s="29" t="s">
        <v>327</v>
      </c>
      <c r="U86" s="29"/>
      <c r="V86" s="29" t="s">
        <v>182</v>
      </c>
      <c r="W86" s="29">
        <v>30</v>
      </c>
      <c r="X86" s="31" t="str">
        <f t="shared" si="24"/>
        <v/>
      </c>
      <c r="Y86" s="33">
        <v>37.6</v>
      </c>
      <c r="Z86" s="33"/>
      <c r="AA86" s="33"/>
      <c r="AB86" s="33"/>
      <c r="AC86" s="33"/>
      <c r="AD86" s="33"/>
      <c r="AE86" s="29"/>
      <c r="AF86" s="29" t="s">
        <v>84</v>
      </c>
      <c r="AG86" s="29"/>
      <c r="AH86" s="67">
        <f t="shared" si="34"/>
        <v>2016</v>
      </c>
      <c r="AI86" s="47">
        <f t="shared" si="22"/>
        <v>42634</v>
      </c>
      <c r="AJ86" s="67" t="str">
        <f t="shared" si="35"/>
        <v>septembre</v>
      </c>
      <c r="AK86" s="68">
        <f t="shared" si="28"/>
        <v>21.8</v>
      </c>
      <c r="AL86" s="40" t="str">
        <f t="shared" si="37"/>
        <v>septembre</v>
      </c>
      <c r="AM86" s="35">
        <f t="shared" si="25"/>
        <v>1</v>
      </c>
      <c r="AN86" s="36">
        <f t="shared" si="26"/>
        <v>0</v>
      </c>
      <c r="AO86" s="36">
        <f t="shared" si="27"/>
        <v>0</v>
      </c>
      <c r="AP86" s="36">
        <f t="shared" si="32"/>
        <v>819.68000000000006</v>
      </c>
      <c r="AQ86" s="36">
        <f>+IF(C86="Econova","",(IF(B86="Réception",(IF(J86="La Mounine",(VLOOKUP(V86,[1]Distancier!A:E,5,FALSE)),(IF(J86="Brignoles",VLOOKUP(V86,[1]Distancier!A:C,3,FALSE),(IF(J86="FOS",VLOOKUP(V86,[1]Distancier!A:D,4,FALSE),(IF(J86="BT400",VLOOKUP(V86,[1]Distancier!A:F,6,FALSE))))))))),"")))</f>
        <v>232</v>
      </c>
      <c r="AR86" s="36">
        <f t="shared" si="36"/>
        <v>5057.6000000000004</v>
      </c>
      <c r="AS86" s="34">
        <f>IF(AQ86="","",IF(A86="Round Wood",VLOOKUP(AQ86,'[1]Grilles Tarifaires'!A:C,3,FALSE),VLOOKUP(AQ86,'[1]Grilles Tarifaires'!A:B,2,FALSE)))</f>
        <v>22.27</v>
      </c>
      <c r="AT86" s="36">
        <f t="shared" si="31"/>
        <v>645.83000000000004</v>
      </c>
      <c r="AU86" s="36">
        <f>IF(AQ86="","",(IF(C86="","",((IF(A86="","0",(IF(A86="Round Wood",VLOOKUP(C86,'[1]Grilles Tarifaires'!E:F,2,FALSE),VLOOKUP(C86,'[1]Grilles Tarifaires'!E:G,3,FALSE)))))*AK86))))</f>
        <v>457.8</v>
      </c>
      <c r="AV86" s="66"/>
      <c r="AW86" s="66"/>
      <c r="AX86" s="66"/>
      <c r="AY86" s="66"/>
    </row>
    <row r="87" spans="1:51" ht="15" hidden="1" customHeight="1" x14ac:dyDescent="0.25">
      <c r="B87" s="28" t="s">
        <v>78</v>
      </c>
      <c r="C87" s="29"/>
      <c r="D87" s="29"/>
      <c r="E87" s="30">
        <v>42634</v>
      </c>
      <c r="F87" s="29"/>
      <c r="G87" s="29"/>
      <c r="H87" s="42"/>
      <c r="I87" s="42"/>
      <c r="J87" s="28" t="s">
        <v>79</v>
      </c>
      <c r="K87" s="31">
        <v>100</v>
      </c>
      <c r="L87" s="31">
        <f t="shared" si="29"/>
        <v>0</v>
      </c>
      <c r="M87" s="57">
        <v>0</v>
      </c>
      <c r="N87" s="32"/>
      <c r="O87" s="32"/>
      <c r="P87" s="32"/>
      <c r="Q87" s="29"/>
      <c r="R87" s="29"/>
      <c r="S87" s="30"/>
      <c r="T87" s="29"/>
      <c r="U87" s="29"/>
      <c r="V87" s="29" t="s">
        <v>53</v>
      </c>
      <c r="W87" s="29"/>
      <c r="X87" s="31" t="str">
        <f t="shared" si="24"/>
        <v/>
      </c>
      <c r="Y87" s="33"/>
      <c r="Z87" s="33"/>
      <c r="AA87" s="33"/>
      <c r="AB87" s="33"/>
      <c r="AC87" s="33"/>
      <c r="AD87" s="33"/>
      <c r="AE87" s="29"/>
      <c r="AF87" s="29"/>
      <c r="AG87" s="29"/>
      <c r="AH87" s="67">
        <f t="shared" si="34"/>
        <v>2016</v>
      </c>
      <c r="AI87" s="47">
        <f t="shared" si="22"/>
        <v>42634</v>
      </c>
      <c r="AJ87" s="67" t="str">
        <f t="shared" si="35"/>
        <v>septembre</v>
      </c>
      <c r="AK87" s="68">
        <f t="shared" si="28"/>
        <v>100</v>
      </c>
      <c r="AL87" s="40" t="str">
        <f t="shared" si="37"/>
        <v>septembre</v>
      </c>
      <c r="AM87" s="35">
        <f t="shared" si="25"/>
        <v>1</v>
      </c>
      <c r="AN87" s="36">
        <f t="shared" si="26"/>
        <v>0</v>
      </c>
      <c r="AO87" s="36">
        <f t="shared" si="27"/>
        <v>0</v>
      </c>
      <c r="AP87" s="36">
        <f t="shared" si="32"/>
        <v>0</v>
      </c>
      <c r="AQ87" s="36" t="str">
        <f>+IF(C87="Econova","",(IF(B87="Réception",(IF(J87="La Mounine",(VLOOKUP(V87,[1]Distancier!A:E,5,FALSE)),(IF(J87="Brignoles",VLOOKUP(V87,[1]Distancier!A:C,3,FALSE),(IF(J87="FOS",VLOOKUP(V87,[1]Distancier!A:D,4,FALSE),(IF(J87="BT400",VLOOKUP(V87,[1]Distancier!A:F,6,FALSE))))))))),"")))</f>
        <v/>
      </c>
      <c r="AR87" s="36" t="str">
        <f t="shared" si="36"/>
        <v/>
      </c>
      <c r="AS87" s="34" t="str">
        <f>IF(AQ87="","",IF(A87="Round Wood",VLOOKUP(AQ87,'[1]Grilles Tarifaires'!A:C,3,FALSE),VLOOKUP(AQ87,'[1]Grilles Tarifaires'!A:B,2,FALSE)))</f>
        <v/>
      </c>
      <c r="AT87" s="36" t="str">
        <f t="shared" si="31"/>
        <v/>
      </c>
      <c r="AU87" s="36" t="str">
        <f>IF(AQ87="","",(IF(C87="","",((IF(A87="","0",(IF(A87="Round Wood",VLOOKUP(C87,'[1]Grilles Tarifaires'!E:F,2,FALSE),VLOOKUP(C87,'[1]Grilles Tarifaires'!E:G,3,FALSE)))))*AK87))))</f>
        <v/>
      </c>
      <c r="AV87" s="66"/>
      <c r="AW87" s="66"/>
      <c r="AX87" s="66"/>
      <c r="AY87" s="66"/>
    </row>
    <row r="88" spans="1:51" ht="15" hidden="1" customHeight="1" x14ac:dyDescent="0.25">
      <c r="B88" s="28" t="s">
        <v>78</v>
      </c>
      <c r="C88" s="29"/>
      <c r="D88" s="29"/>
      <c r="E88" s="30">
        <v>42635</v>
      </c>
      <c r="F88" s="29"/>
      <c r="G88" s="29"/>
      <c r="H88" s="42"/>
      <c r="I88" s="42"/>
      <c r="J88" s="28" t="s">
        <v>79</v>
      </c>
      <c r="K88" s="31">
        <v>43.3</v>
      </c>
      <c r="L88" s="31">
        <f t="shared" si="29"/>
        <v>0</v>
      </c>
      <c r="M88" s="57">
        <v>0</v>
      </c>
      <c r="N88" s="32"/>
      <c r="O88" s="32"/>
      <c r="P88" s="32"/>
      <c r="Q88" s="29"/>
      <c r="R88" s="29"/>
      <c r="S88" s="30"/>
      <c r="T88" s="29"/>
      <c r="U88" s="29"/>
      <c r="V88" s="29"/>
      <c r="W88" s="29"/>
      <c r="X88" s="31" t="str">
        <f t="shared" si="24"/>
        <v/>
      </c>
      <c r="Y88" s="33"/>
      <c r="Z88" s="33"/>
      <c r="AA88" s="33"/>
      <c r="AB88" s="33"/>
      <c r="AC88" s="33"/>
      <c r="AD88" s="33"/>
      <c r="AE88" s="29"/>
      <c r="AF88" s="29"/>
      <c r="AG88" s="29"/>
      <c r="AH88" s="67">
        <f t="shared" si="34"/>
        <v>2016</v>
      </c>
      <c r="AI88" s="47">
        <f t="shared" si="22"/>
        <v>42635</v>
      </c>
      <c r="AJ88" s="67" t="str">
        <f t="shared" si="35"/>
        <v>septembre</v>
      </c>
      <c r="AK88" s="68">
        <f t="shared" si="28"/>
        <v>43.3</v>
      </c>
      <c r="AL88" s="40" t="str">
        <f t="shared" si="37"/>
        <v>septembre</v>
      </c>
      <c r="AM88" s="35">
        <f t="shared" si="25"/>
        <v>1</v>
      </c>
      <c r="AN88" s="36">
        <f t="shared" si="26"/>
        <v>0</v>
      </c>
      <c r="AO88" s="36">
        <f t="shared" si="27"/>
        <v>0</v>
      </c>
      <c r="AP88" s="36">
        <f t="shared" si="32"/>
        <v>0</v>
      </c>
      <c r="AQ88" s="36" t="str">
        <f>+IF(C88="Econova","",(IF(B88="Réception",(IF(J88="La Mounine",(VLOOKUP(V88,[1]Distancier!A:E,5,FALSE)),(IF(J88="Brignoles",VLOOKUP(V88,[1]Distancier!A:C,3,FALSE),(IF(J88="FOS",VLOOKUP(V88,[1]Distancier!A:D,4,FALSE),(IF(J88="BT400",VLOOKUP(V88,[1]Distancier!A:F,6,FALSE))))))))),"")))</f>
        <v/>
      </c>
      <c r="AR88" s="36" t="str">
        <f t="shared" si="36"/>
        <v/>
      </c>
      <c r="AS88" s="34" t="str">
        <f>IF(AQ88="","",IF(A88="Round Wood",VLOOKUP(AQ88,'[1]Grilles Tarifaires'!A:C,3,FALSE),VLOOKUP(AQ88,'[1]Grilles Tarifaires'!A:B,2,FALSE)))</f>
        <v/>
      </c>
      <c r="AT88" s="36" t="str">
        <f t="shared" si="31"/>
        <v/>
      </c>
      <c r="AU88" s="36" t="str">
        <f>IF(AQ88="","",(IF(C88="","",((IF(A88="","0",(IF(A88="Round Wood",VLOOKUP(C88,'[1]Grilles Tarifaires'!E:F,2,FALSE),VLOOKUP(C88,'[1]Grilles Tarifaires'!E:G,3,FALSE)))))*AK88))))</f>
        <v/>
      </c>
      <c r="AV88" s="66"/>
      <c r="AW88" s="66"/>
      <c r="AX88" s="66"/>
      <c r="AY88" s="66"/>
    </row>
    <row r="89" spans="1:51" ht="15" hidden="1" customHeight="1" x14ac:dyDescent="0.25">
      <c r="A89" s="28" t="s">
        <v>50</v>
      </c>
      <c r="B89" s="28" t="s">
        <v>51</v>
      </c>
      <c r="C89" s="29" t="s">
        <v>59</v>
      </c>
      <c r="D89" s="77" t="s">
        <v>58</v>
      </c>
      <c r="E89" s="30">
        <v>42635</v>
      </c>
      <c r="F89" s="29">
        <v>831</v>
      </c>
      <c r="G89" s="29">
        <v>6</v>
      </c>
      <c r="H89" s="42">
        <v>54950</v>
      </c>
      <c r="I89" s="42">
        <v>23450</v>
      </c>
      <c r="J89" s="28" t="s">
        <v>53</v>
      </c>
      <c r="K89" s="31">
        <f t="shared" si="30"/>
        <v>31.5</v>
      </c>
      <c r="L89" s="31">
        <f t="shared" si="29"/>
        <v>0</v>
      </c>
      <c r="M89" s="57">
        <f t="shared" ref="M89:M152" si="38">IF(B89="Broyage","",(IF(G89=6,L89*1000/$AX$2,(IF(G89="FMA",L89*1000/$AY$2,L89*1000/$AW$2)))))</f>
        <v>0</v>
      </c>
      <c r="N89" s="77" t="s">
        <v>358</v>
      </c>
      <c r="O89" s="77" t="s">
        <v>143</v>
      </c>
      <c r="P89" s="32">
        <f t="shared" si="33"/>
        <v>5.6944444444444409E-2</v>
      </c>
      <c r="Q89" s="29" t="s">
        <v>359</v>
      </c>
      <c r="R89" s="29"/>
      <c r="S89" s="30">
        <v>42641</v>
      </c>
      <c r="T89" s="29" t="s">
        <v>302</v>
      </c>
      <c r="U89" s="29"/>
      <c r="V89" s="29" t="s">
        <v>182</v>
      </c>
      <c r="W89" s="29">
        <v>30</v>
      </c>
      <c r="X89" s="31" t="str">
        <f t="shared" si="24"/>
        <v/>
      </c>
      <c r="Y89" s="33">
        <v>25.4</v>
      </c>
      <c r="Z89" s="33"/>
      <c r="AA89" s="33"/>
      <c r="AB89" s="33"/>
      <c r="AC89" s="33"/>
      <c r="AD89" s="33"/>
      <c r="AE89" s="29"/>
      <c r="AF89" s="29" t="s">
        <v>85</v>
      </c>
      <c r="AG89" s="29"/>
      <c r="AH89" s="67">
        <f t="shared" si="34"/>
        <v>2016</v>
      </c>
      <c r="AI89" s="47">
        <f t="shared" si="22"/>
        <v>42635</v>
      </c>
      <c r="AJ89" s="67" t="str">
        <f t="shared" si="35"/>
        <v>septembre</v>
      </c>
      <c r="AK89" s="68">
        <f t="shared" si="28"/>
        <v>31.5</v>
      </c>
      <c r="AL89" s="40" t="str">
        <f t="shared" si="37"/>
        <v>septembre</v>
      </c>
      <c r="AM89" s="35">
        <f t="shared" si="25"/>
        <v>1</v>
      </c>
      <c r="AN89" s="36">
        <f t="shared" si="26"/>
        <v>0</v>
      </c>
      <c r="AO89" s="36">
        <f t="shared" si="27"/>
        <v>0</v>
      </c>
      <c r="AP89" s="36">
        <f t="shared" si="32"/>
        <v>800.09999999999991</v>
      </c>
      <c r="AQ89" s="36">
        <f>+IF(C89="Econova","",(IF(B89="Réception",(IF(J89="La Mounine",(VLOOKUP(V89,[1]Distancier!A:E,5,FALSE)),(IF(J89="Brignoles",VLOOKUP(V89,[1]Distancier!A:C,3,FALSE),(IF(J89="FOS",VLOOKUP(V89,[1]Distancier!A:D,4,FALSE),(IF(J89="BT400",VLOOKUP(V89,[1]Distancier!A:F,6,FALSE))))))))),"")))</f>
        <v>232</v>
      </c>
      <c r="AR89" s="36">
        <f t="shared" si="36"/>
        <v>7308</v>
      </c>
      <c r="AS89" s="34">
        <f>IF(AQ89="","",IF(A89="Round Wood",VLOOKUP(AQ89,'[1]Grilles Tarifaires'!A:C,3,FALSE),VLOOKUP(AQ89,'[1]Grilles Tarifaires'!A:B,2,FALSE)))</f>
        <v>22.27</v>
      </c>
      <c r="AT89" s="36">
        <f t="shared" si="31"/>
        <v>701.505</v>
      </c>
      <c r="AU89" s="36">
        <f>IF(AQ89="","",(IF(C89="","",((IF(A89="","0",(IF(A89="Round Wood",VLOOKUP(C89,'[1]Grilles Tarifaires'!E:F,2,FALSE),VLOOKUP(C89,'[1]Grilles Tarifaires'!E:G,3,FALSE)))))*AK89))))</f>
        <v>740.67721501209405</v>
      </c>
      <c r="AV89" s="66"/>
      <c r="AW89" s="66"/>
      <c r="AX89" s="66"/>
      <c r="AY89" s="66"/>
    </row>
    <row r="90" spans="1:51" ht="15" hidden="1" customHeight="1" x14ac:dyDescent="0.25">
      <c r="A90" s="28" t="s">
        <v>50</v>
      </c>
      <c r="B90" s="28" t="s">
        <v>51</v>
      </c>
      <c r="C90" s="29" t="s">
        <v>59</v>
      </c>
      <c r="D90" s="77" t="s">
        <v>58</v>
      </c>
      <c r="E90" s="30">
        <v>42635</v>
      </c>
      <c r="F90" s="29">
        <v>832</v>
      </c>
      <c r="G90" s="29">
        <v>6</v>
      </c>
      <c r="H90" s="42">
        <v>52950</v>
      </c>
      <c r="I90" s="42">
        <v>23200</v>
      </c>
      <c r="J90" s="28" t="s">
        <v>53</v>
      </c>
      <c r="K90" s="31">
        <f t="shared" si="30"/>
        <v>29.75</v>
      </c>
      <c r="L90" s="31">
        <f t="shared" si="29"/>
        <v>0</v>
      </c>
      <c r="M90" s="57">
        <f t="shared" si="38"/>
        <v>0</v>
      </c>
      <c r="N90" s="77" t="s">
        <v>192</v>
      </c>
      <c r="O90" s="77" t="s">
        <v>193</v>
      </c>
      <c r="P90" s="32">
        <f t="shared" si="33"/>
        <v>3.9583333333333359E-2</v>
      </c>
      <c r="Q90" s="29" t="s">
        <v>360</v>
      </c>
      <c r="R90" s="29"/>
      <c r="S90" s="30">
        <v>42641</v>
      </c>
      <c r="T90" s="29" t="s">
        <v>302</v>
      </c>
      <c r="U90" s="29"/>
      <c r="V90" s="29" t="s">
        <v>182</v>
      </c>
      <c r="W90" s="29">
        <v>30</v>
      </c>
      <c r="X90" s="31" t="str">
        <f t="shared" si="24"/>
        <v/>
      </c>
      <c r="Y90" s="33">
        <v>25.4</v>
      </c>
      <c r="Z90" s="33"/>
      <c r="AA90" s="33"/>
      <c r="AB90" s="33"/>
      <c r="AC90" s="33"/>
      <c r="AD90" s="33"/>
      <c r="AE90" s="29"/>
      <c r="AF90" s="29" t="s">
        <v>85</v>
      </c>
      <c r="AG90" s="29"/>
      <c r="AH90" s="67">
        <f t="shared" si="34"/>
        <v>2016</v>
      </c>
      <c r="AI90" s="47">
        <f t="shared" si="22"/>
        <v>42635</v>
      </c>
      <c r="AJ90" s="67" t="str">
        <f t="shared" si="35"/>
        <v>septembre</v>
      </c>
      <c r="AK90" s="68">
        <f t="shared" si="28"/>
        <v>29.75</v>
      </c>
      <c r="AL90" s="40" t="str">
        <f t="shared" si="37"/>
        <v>septembre</v>
      </c>
      <c r="AM90" s="35">
        <f t="shared" si="25"/>
        <v>1</v>
      </c>
      <c r="AN90" s="36">
        <f t="shared" si="26"/>
        <v>0</v>
      </c>
      <c r="AO90" s="36">
        <f t="shared" si="27"/>
        <v>0</v>
      </c>
      <c r="AP90" s="36">
        <f t="shared" si="32"/>
        <v>755.65</v>
      </c>
      <c r="AQ90" s="36">
        <f>+IF(C90="Econova","",(IF(B90="Réception",(IF(J90="La Mounine",(VLOOKUP(V90,[1]Distancier!A:E,5,FALSE)),(IF(J90="Brignoles",VLOOKUP(V90,[1]Distancier!A:C,3,FALSE),(IF(J90="FOS",VLOOKUP(V90,[1]Distancier!A:D,4,FALSE),(IF(J90="BT400",VLOOKUP(V90,[1]Distancier!A:F,6,FALSE))))))))),"")))</f>
        <v>232</v>
      </c>
      <c r="AR90" s="36">
        <f t="shared" si="36"/>
        <v>6902</v>
      </c>
      <c r="AS90" s="34">
        <f>IF(AQ90="","",IF(A90="Round Wood",VLOOKUP(AQ90,'[1]Grilles Tarifaires'!A:C,3,FALSE),VLOOKUP(AQ90,'[1]Grilles Tarifaires'!A:B,2,FALSE)))</f>
        <v>22.27</v>
      </c>
      <c r="AT90" s="36">
        <f t="shared" si="31"/>
        <v>662.53250000000003</v>
      </c>
      <c r="AU90" s="36">
        <f>IF(AQ90="","",(IF(C90="","",((IF(A90="","0",(IF(A90="Round Wood",VLOOKUP(C90,'[1]Grilles Tarifaires'!E:F,2,FALSE),VLOOKUP(C90,'[1]Grilles Tarifaires'!E:G,3,FALSE)))))*AK90))))</f>
        <v>699.52848084475545</v>
      </c>
      <c r="AV90" s="66"/>
      <c r="AW90" s="66"/>
      <c r="AX90" s="66"/>
      <c r="AY90" s="66"/>
    </row>
    <row r="91" spans="1:51" ht="15" hidden="1" customHeight="1" x14ac:dyDescent="0.25">
      <c r="A91" s="28" t="s">
        <v>50</v>
      </c>
      <c r="B91" s="28" t="s">
        <v>51</v>
      </c>
      <c r="C91" s="29" t="s">
        <v>60</v>
      </c>
      <c r="D91" s="77" t="s">
        <v>66</v>
      </c>
      <c r="E91" s="30">
        <v>42635</v>
      </c>
      <c r="F91" s="29">
        <v>833</v>
      </c>
      <c r="G91" s="29">
        <v>5</v>
      </c>
      <c r="H91" s="42">
        <v>44150</v>
      </c>
      <c r="I91" s="42">
        <v>16050</v>
      </c>
      <c r="J91" s="28" t="s">
        <v>53</v>
      </c>
      <c r="K91" s="31">
        <f t="shared" si="30"/>
        <v>28.1</v>
      </c>
      <c r="L91" s="31">
        <f t="shared" si="29"/>
        <v>0</v>
      </c>
      <c r="M91" s="57">
        <f t="shared" si="38"/>
        <v>0</v>
      </c>
      <c r="N91" s="77" t="s">
        <v>86</v>
      </c>
      <c r="O91" s="77" t="s">
        <v>177</v>
      </c>
      <c r="P91" s="32">
        <f t="shared" si="33"/>
        <v>4.027777777777769E-2</v>
      </c>
      <c r="Q91" s="29" t="s">
        <v>361</v>
      </c>
      <c r="R91" s="29"/>
      <c r="S91" s="30">
        <v>42641</v>
      </c>
      <c r="T91" s="29" t="s">
        <v>349</v>
      </c>
      <c r="U91" s="29"/>
      <c r="V91" s="29" t="s">
        <v>215</v>
      </c>
      <c r="W91" s="29">
        <v>66</v>
      </c>
      <c r="X91" s="31" t="str">
        <f t="shared" si="24"/>
        <v/>
      </c>
      <c r="Y91" s="33">
        <v>39.4</v>
      </c>
      <c r="Z91" s="33"/>
      <c r="AA91" s="33"/>
      <c r="AB91" s="33"/>
      <c r="AC91" s="33"/>
      <c r="AD91" s="33"/>
      <c r="AE91" s="29"/>
      <c r="AF91" s="29" t="s">
        <v>84</v>
      </c>
      <c r="AG91" s="29"/>
      <c r="AH91" s="67">
        <f t="shared" si="34"/>
        <v>2016</v>
      </c>
      <c r="AI91" s="47">
        <f t="shared" si="22"/>
        <v>42635</v>
      </c>
      <c r="AJ91" s="67" t="str">
        <f t="shared" si="35"/>
        <v>septembre</v>
      </c>
      <c r="AK91" s="68">
        <f t="shared" si="28"/>
        <v>28.1</v>
      </c>
      <c r="AL91" s="40" t="str">
        <f t="shared" si="37"/>
        <v>septembre</v>
      </c>
      <c r="AM91" s="35">
        <f t="shared" si="25"/>
        <v>1</v>
      </c>
      <c r="AN91" s="36">
        <f t="shared" si="26"/>
        <v>0</v>
      </c>
      <c r="AO91" s="36">
        <f t="shared" si="27"/>
        <v>0</v>
      </c>
      <c r="AP91" s="36">
        <f t="shared" si="32"/>
        <v>1107.1400000000001</v>
      </c>
      <c r="AQ91" s="36">
        <f>+IF(C91="Econova","",(IF(B91="Réception",(IF(J91="La Mounine",(VLOOKUP(V91,[1]Distancier!A:E,5,FALSE)),(IF(J91="Brignoles",VLOOKUP(V91,[1]Distancier!A:C,3,FALSE),(IF(J91="FOS",VLOOKUP(V91,[1]Distancier!A:D,4,FALSE),(IF(J91="BT400",VLOOKUP(V91,[1]Distancier!A:F,6,FALSE))))))))),"")))</f>
        <v>374</v>
      </c>
      <c r="AR91" s="36">
        <f t="shared" si="36"/>
        <v>10509.4</v>
      </c>
      <c r="AS91" s="34">
        <f>IF(AQ91="","",IF(A91="Round Wood",VLOOKUP(AQ91,'[1]Grilles Tarifaires'!A:C,3,FALSE),VLOOKUP(AQ91,'[1]Grilles Tarifaires'!A:B,2,FALSE)))</f>
        <v>31.29</v>
      </c>
      <c r="AT91" s="36">
        <f t="shared" si="31"/>
        <v>907.41</v>
      </c>
      <c r="AU91" s="36">
        <f>IF(AQ91="","",(IF(C91="","",((IF(A91="","0",(IF(A91="Round Wood",VLOOKUP(C91,'[1]Grilles Tarifaires'!E:F,2,FALSE),VLOOKUP(C91,'[1]Grilles Tarifaires'!E:G,3,FALSE)))))*AK91))))</f>
        <v>0</v>
      </c>
      <c r="AV91" s="66"/>
      <c r="AW91" s="66"/>
      <c r="AX91" s="66"/>
      <c r="AY91" s="66"/>
    </row>
    <row r="92" spans="1:51" ht="15" hidden="1" customHeight="1" x14ac:dyDescent="0.25">
      <c r="A92" s="28" t="s">
        <v>50</v>
      </c>
      <c r="B92" s="28" t="s">
        <v>51</v>
      </c>
      <c r="C92" s="29" t="s">
        <v>60</v>
      </c>
      <c r="D92" s="77" t="s">
        <v>334</v>
      </c>
      <c r="E92" s="30">
        <v>42635</v>
      </c>
      <c r="F92" s="29">
        <v>834</v>
      </c>
      <c r="G92" s="29">
        <v>5</v>
      </c>
      <c r="H92" s="42">
        <v>44750</v>
      </c>
      <c r="I92" s="42">
        <v>16650</v>
      </c>
      <c r="J92" s="28" t="s">
        <v>53</v>
      </c>
      <c r="K92" s="31">
        <f t="shared" si="30"/>
        <v>28.1</v>
      </c>
      <c r="L92" s="31">
        <f t="shared" si="29"/>
        <v>0</v>
      </c>
      <c r="M92" s="57">
        <f t="shared" si="38"/>
        <v>0</v>
      </c>
      <c r="N92" s="77" t="s">
        <v>164</v>
      </c>
      <c r="O92" s="77" t="s">
        <v>91</v>
      </c>
      <c r="P92" s="32">
        <f t="shared" si="33"/>
        <v>5.2083333333333315E-2</v>
      </c>
      <c r="Q92" s="29" t="s">
        <v>362</v>
      </c>
      <c r="R92" s="29"/>
      <c r="S92" s="30">
        <v>42641</v>
      </c>
      <c r="T92" s="29" t="s">
        <v>349</v>
      </c>
      <c r="U92" s="29"/>
      <c r="V92" s="29" t="s">
        <v>215</v>
      </c>
      <c r="W92" s="29">
        <v>66</v>
      </c>
      <c r="X92" s="31" t="str">
        <f t="shared" si="24"/>
        <v/>
      </c>
      <c r="Y92" s="33">
        <v>39.4</v>
      </c>
      <c r="Z92" s="33"/>
      <c r="AA92" s="33"/>
      <c r="AB92" s="33"/>
      <c r="AC92" s="33"/>
      <c r="AD92" s="33"/>
      <c r="AE92" s="29"/>
      <c r="AF92" s="29" t="s">
        <v>84</v>
      </c>
      <c r="AG92" s="29"/>
      <c r="AH92" s="67">
        <f t="shared" si="34"/>
        <v>2016</v>
      </c>
      <c r="AI92" s="47">
        <f t="shared" si="22"/>
        <v>42635</v>
      </c>
      <c r="AJ92" s="67" t="str">
        <f t="shared" si="35"/>
        <v>septembre</v>
      </c>
      <c r="AK92" s="68">
        <f t="shared" si="28"/>
        <v>28.1</v>
      </c>
      <c r="AL92" s="40" t="str">
        <f t="shared" si="37"/>
        <v>septembre</v>
      </c>
      <c r="AM92" s="35">
        <f t="shared" si="25"/>
        <v>1</v>
      </c>
      <c r="AN92" s="36">
        <f t="shared" si="26"/>
        <v>0</v>
      </c>
      <c r="AO92" s="36">
        <f t="shared" si="27"/>
        <v>0</v>
      </c>
      <c r="AP92" s="36">
        <f t="shared" si="32"/>
        <v>1107.1400000000001</v>
      </c>
      <c r="AQ92" s="36">
        <f>+IF(C92="Econova","",(IF(B92="Réception",(IF(J92="La Mounine",(VLOOKUP(V92,[1]Distancier!A:E,5,FALSE)),(IF(J92="Brignoles",VLOOKUP(V92,[1]Distancier!A:C,3,FALSE),(IF(J92="FOS",VLOOKUP(V92,[1]Distancier!A:D,4,FALSE),(IF(J92="BT400",VLOOKUP(V92,[1]Distancier!A:F,6,FALSE))))))))),"")))</f>
        <v>374</v>
      </c>
      <c r="AR92" s="36">
        <f t="shared" si="36"/>
        <v>10509.4</v>
      </c>
      <c r="AS92" s="34">
        <f>IF(AQ92="","",IF(A92="Round Wood",VLOOKUP(AQ92,'[1]Grilles Tarifaires'!A:C,3,FALSE),VLOOKUP(AQ92,'[1]Grilles Tarifaires'!A:B,2,FALSE)))</f>
        <v>31.29</v>
      </c>
      <c r="AT92" s="36">
        <f t="shared" si="31"/>
        <v>907.41</v>
      </c>
      <c r="AU92" s="36">
        <f>IF(AQ92="","",(IF(C92="","",((IF(A92="","0",(IF(A92="Round Wood",VLOOKUP(C92,'[1]Grilles Tarifaires'!E:F,2,FALSE),VLOOKUP(C92,'[1]Grilles Tarifaires'!E:G,3,FALSE)))))*AK92))))</f>
        <v>0</v>
      </c>
      <c r="AV92" s="66"/>
      <c r="AW92" s="66"/>
      <c r="AX92" s="66"/>
      <c r="AY92" s="66"/>
    </row>
    <row r="93" spans="1:51" ht="15" hidden="1" customHeight="1" x14ac:dyDescent="0.25">
      <c r="A93" s="28" t="s">
        <v>50</v>
      </c>
      <c r="B93" s="28" t="s">
        <v>51</v>
      </c>
      <c r="C93" s="29" t="s">
        <v>52</v>
      </c>
      <c r="D93" s="81" t="s">
        <v>337</v>
      </c>
      <c r="E93" s="82">
        <v>42635</v>
      </c>
      <c r="F93" s="29">
        <v>835</v>
      </c>
      <c r="G93" s="29" t="s">
        <v>150</v>
      </c>
      <c r="H93" s="42">
        <v>60250</v>
      </c>
      <c r="I93" s="42">
        <v>60250</v>
      </c>
      <c r="J93" s="28" t="s">
        <v>53</v>
      </c>
      <c r="K93" s="80">
        <f t="shared" si="30"/>
        <v>0</v>
      </c>
      <c r="L93" s="80">
        <f t="shared" si="29"/>
        <v>12.25</v>
      </c>
      <c r="M93" s="83">
        <f t="shared" si="38"/>
        <v>0.25520833333333331</v>
      </c>
      <c r="N93" s="81" t="s">
        <v>154</v>
      </c>
      <c r="O93" s="81" t="s">
        <v>173</v>
      </c>
      <c r="P93" s="71">
        <f t="shared" si="33"/>
        <v>2.0833333333333315E-2</v>
      </c>
      <c r="Q93" s="29"/>
      <c r="R93" s="29"/>
      <c r="S93" s="30"/>
      <c r="T93" s="29"/>
      <c r="U93" s="29"/>
      <c r="V93" s="29"/>
      <c r="W93" s="29"/>
      <c r="X93" s="31" t="str">
        <f t="shared" si="24"/>
        <v/>
      </c>
      <c r="Y93" s="33"/>
      <c r="Z93" s="33"/>
      <c r="AA93" s="33"/>
      <c r="AB93" s="33"/>
      <c r="AC93" s="33"/>
      <c r="AD93" s="33"/>
      <c r="AE93" s="29"/>
      <c r="AF93" s="29"/>
      <c r="AG93" s="29"/>
      <c r="AH93" s="67">
        <f t="shared" si="34"/>
        <v>2016</v>
      </c>
      <c r="AI93" s="47">
        <f t="shared" si="22"/>
        <v>42635</v>
      </c>
      <c r="AJ93" s="67" t="str">
        <f t="shared" si="35"/>
        <v>septembre</v>
      </c>
      <c r="AK93" s="68">
        <f t="shared" si="28"/>
        <v>0</v>
      </c>
      <c r="AL93" s="40" t="str">
        <f t="shared" si="37"/>
        <v>septembre</v>
      </c>
      <c r="AM93" s="35">
        <f t="shared" si="25"/>
        <v>1</v>
      </c>
      <c r="AN93" s="36">
        <f t="shared" si="26"/>
        <v>1</v>
      </c>
      <c r="AO93" s="36">
        <f t="shared" si="27"/>
        <v>1</v>
      </c>
      <c r="AP93" s="36">
        <f t="shared" si="32"/>
        <v>0</v>
      </c>
      <c r="AQ93" s="36" t="e">
        <f>+IF(C93="Econova","",(IF(B93="Réception",(IF(J93="La Mounine",(VLOOKUP(V93,[1]Distancier!A:E,5,FALSE)),(IF(J93="Brignoles",VLOOKUP(V93,[1]Distancier!A:C,3,FALSE),(IF(J93="FOS",VLOOKUP(V93,[1]Distancier!A:D,4,FALSE),(IF(J93="BT400",VLOOKUP(V93,[1]Distancier!A:F,6,FALSE))))))))),"")))</f>
        <v>#N/A</v>
      </c>
      <c r="AR93" s="36" t="e">
        <f t="shared" si="36"/>
        <v>#N/A</v>
      </c>
      <c r="AS93" s="34" t="e">
        <f>IF(AQ93="","",IF(A93="Round Wood",VLOOKUP(AQ93,'[1]Grilles Tarifaires'!A:C,3,FALSE),VLOOKUP(AQ93,'[1]Grilles Tarifaires'!A:B,2,FALSE)))</f>
        <v>#N/A</v>
      </c>
      <c r="AT93" s="36" t="e">
        <f t="shared" si="31"/>
        <v>#N/A</v>
      </c>
      <c r="AU93" s="36" t="e">
        <f>IF(AQ93="","",(IF(C93="","",((IF(A93="","0",(IF(A93="Round Wood",VLOOKUP(C93,'[1]Grilles Tarifaires'!E:F,2,FALSE),VLOOKUP(C93,'[1]Grilles Tarifaires'!E:G,3,FALSE)))))*AK93))))</f>
        <v>#N/A</v>
      </c>
      <c r="AV93" s="66"/>
      <c r="AW93" s="66"/>
      <c r="AX93" s="66"/>
      <c r="AY93" s="66"/>
    </row>
    <row r="94" spans="1:51" ht="15" hidden="1" customHeight="1" x14ac:dyDescent="0.25">
      <c r="A94" s="28" t="s">
        <v>50</v>
      </c>
      <c r="B94" s="28" t="s">
        <v>51</v>
      </c>
      <c r="C94" s="29" t="s">
        <v>52</v>
      </c>
      <c r="D94" s="77" t="s">
        <v>337</v>
      </c>
      <c r="E94" s="30">
        <v>42635</v>
      </c>
      <c r="F94" s="29">
        <v>836</v>
      </c>
      <c r="G94" s="29">
        <v>6</v>
      </c>
      <c r="H94" s="42">
        <v>56300</v>
      </c>
      <c r="I94" s="42">
        <v>22600</v>
      </c>
      <c r="J94" s="28" t="s">
        <v>53</v>
      </c>
      <c r="K94" s="31">
        <f t="shared" si="30"/>
        <v>33.700000000000003</v>
      </c>
      <c r="L94" s="31">
        <f t="shared" si="29"/>
        <v>0</v>
      </c>
      <c r="M94" s="57">
        <f t="shared" si="38"/>
        <v>0</v>
      </c>
      <c r="N94" s="77" t="s">
        <v>125</v>
      </c>
      <c r="O94" s="77" t="s">
        <v>105</v>
      </c>
      <c r="P94" s="32">
        <f t="shared" si="33"/>
        <v>4.166666666666663E-2</v>
      </c>
      <c r="Q94" s="29" t="s">
        <v>363</v>
      </c>
      <c r="R94" s="29"/>
      <c r="S94" s="30">
        <v>42641</v>
      </c>
      <c r="T94" s="29" t="s">
        <v>327</v>
      </c>
      <c r="U94" s="29"/>
      <c r="V94" s="29" t="s">
        <v>339</v>
      </c>
      <c r="W94" s="29">
        <v>4</v>
      </c>
      <c r="X94" s="31" t="str">
        <f t="shared" si="24"/>
        <v/>
      </c>
      <c r="Y94" s="33">
        <v>37.6</v>
      </c>
      <c r="Z94" s="33"/>
      <c r="AA94" s="33"/>
      <c r="AB94" s="33"/>
      <c r="AC94" s="33"/>
      <c r="AD94" s="33"/>
      <c r="AE94" s="29"/>
      <c r="AF94" s="29" t="s">
        <v>85</v>
      </c>
      <c r="AG94" s="29"/>
      <c r="AH94" s="67">
        <f t="shared" si="34"/>
        <v>2016</v>
      </c>
      <c r="AI94" s="47">
        <f t="shared" si="22"/>
        <v>42635</v>
      </c>
      <c r="AJ94" s="67" t="str">
        <f t="shared" si="35"/>
        <v>septembre</v>
      </c>
      <c r="AK94" s="68">
        <f t="shared" si="28"/>
        <v>33.700000000000003</v>
      </c>
      <c r="AL94" s="40" t="str">
        <f t="shared" si="37"/>
        <v>septembre</v>
      </c>
      <c r="AM94" s="35">
        <f t="shared" si="25"/>
        <v>1</v>
      </c>
      <c r="AN94" s="36">
        <f t="shared" si="26"/>
        <v>0</v>
      </c>
      <c r="AO94" s="36">
        <f t="shared" si="27"/>
        <v>0</v>
      </c>
      <c r="AP94" s="36">
        <f t="shared" si="32"/>
        <v>1267.1200000000001</v>
      </c>
      <c r="AQ94" s="36">
        <f>+IF(C94="Econova","",(IF(B94="Réception",(IF(J94="La Mounine",(VLOOKUP(V94,[1]Distancier!A:E,5,FALSE)),(IF(J94="Brignoles",VLOOKUP(V94,[1]Distancier!A:C,3,FALSE),(IF(J94="FOS",VLOOKUP(V94,[1]Distancier!A:D,4,FALSE),(IF(J94="BT400",VLOOKUP(V94,[1]Distancier!A:F,6,FALSE))))))))),"")))</f>
        <v>115</v>
      </c>
      <c r="AR94" s="36">
        <f t="shared" si="36"/>
        <v>3875.5000000000005</v>
      </c>
      <c r="AS94" s="34">
        <f>IF(AQ94="","",IF(A94="Round Wood",VLOOKUP(AQ94,'[1]Grilles Tarifaires'!A:C,3,FALSE),VLOOKUP(AQ94,'[1]Grilles Tarifaires'!A:B,2,FALSE)))</f>
        <v>14.53</v>
      </c>
      <c r="AT94" s="36">
        <f t="shared" si="31"/>
        <v>464.96</v>
      </c>
      <c r="AU94" s="36">
        <f>IF(AQ94="","",(IF(C94="","",((IF(A94="","0",(IF(A94="Round Wood",VLOOKUP(C94,'[1]Grilles Tarifaires'!E:F,2,FALSE),VLOOKUP(C94,'[1]Grilles Tarifaires'!E:G,3,FALSE)))))*AK94))))</f>
        <v>707.7</v>
      </c>
      <c r="AV94" s="66"/>
      <c r="AW94" s="66"/>
      <c r="AX94" s="66"/>
      <c r="AY94" s="66"/>
    </row>
    <row r="95" spans="1:51" ht="15" hidden="1" customHeight="1" x14ac:dyDescent="0.25">
      <c r="A95" s="28" t="s">
        <v>50</v>
      </c>
      <c r="B95" s="28" t="s">
        <v>51</v>
      </c>
      <c r="C95" s="29" t="s">
        <v>54</v>
      </c>
      <c r="D95" s="77" t="s">
        <v>56</v>
      </c>
      <c r="E95" s="30">
        <v>42635</v>
      </c>
      <c r="F95" s="29">
        <v>837</v>
      </c>
      <c r="G95" s="29">
        <v>6</v>
      </c>
      <c r="H95" s="42">
        <v>57250</v>
      </c>
      <c r="I95" s="42">
        <v>22000</v>
      </c>
      <c r="J95" s="28" t="s">
        <v>53</v>
      </c>
      <c r="K95" s="31">
        <f t="shared" si="30"/>
        <v>35.25</v>
      </c>
      <c r="L95" s="31">
        <f t="shared" si="29"/>
        <v>0.25</v>
      </c>
      <c r="M95" s="57">
        <f t="shared" si="38"/>
        <v>4.3859649122807015E-3</v>
      </c>
      <c r="N95" s="77" t="s">
        <v>211</v>
      </c>
      <c r="O95" s="77" t="s">
        <v>108</v>
      </c>
      <c r="P95" s="32">
        <f t="shared" si="33"/>
        <v>4.2361111111111127E-2</v>
      </c>
      <c r="Q95" s="29" t="s">
        <v>364</v>
      </c>
      <c r="R95" s="29"/>
      <c r="S95" s="30">
        <v>42641</v>
      </c>
      <c r="T95" s="29" t="s">
        <v>321</v>
      </c>
      <c r="U95" s="29"/>
      <c r="V95" s="29" t="s">
        <v>67</v>
      </c>
      <c r="W95" s="29">
        <v>84</v>
      </c>
      <c r="X95" s="31" t="str">
        <f t="shared" si="24"/>
        <v/>
      </c>
      <c r="Y95" s="33">
        <v>39.700000000000003</v>
      </c>
      <c r="Z95" s="33"/>
      <c r="AA95" s="33"/>
      <c r="AB95" s="33"/>
      <c r="AC95" s="33"/>
      <c r="AD95" s="33"/>
      <c r="AE95" s="29"/>
      <c r="AF95" s="29" t="s">
        <v>85</v>
      </c>
      <c r="AG95" s="29"/>
      <c r="AH95" s="67">
        <f t="shared" si="34"/>
        <v>2016</v>
      </c>
      <c r="AI95" s="47">
        <f t="shared" si="22"/>
        <v>42635</v>
      </c>
      <c r="AJ95" s="67" t="str">
        <f t="shared" si="35"/>
        <v>septembre</v>
      </c>
      <c r="AK95" s="68">
        <f t="shared" si="28"/>
        <v>35.25</v>
      </c>
      <c r="AL95" s="40" t="str">
        <f t="shared" si="37"/>
        <v>septembre</v>
      </c>
      <c r="AM95" s="35">
        <f t="shared" si="25"/>
        <v>1</v>
      </c>
      <c r="AN95" s="36">
        <f t="shared" si="26"/>
        <v>1</v>
      </c>
      <c r="AO95" s="36">
        <f t="shared" si="27"/>
        <v>0</v>
      </c>
      <c r="AP95" s="36">
        <f t="shared" si="32"/>
        <v>1399.4250000000002</v>
      </c>
      <c r="AQ95" s="36">
        <f>+IF(C95="Econova","",(IF(B95="Réception",(IF(J95="La Mounine",(VLOOKUP(V95,[1]Distancier!A:E,5,FALSE)),(IF(J95="Brignoles",VLOOKUP(V95,[1]Distancier!A:C,3,FALSE),(IF(J95="FOS",VLOOKUP(V95,[1]Distancier!A:D,4,FALSE),(IF(J95="BT400",VLOOKUP(V95,[1]Distancier!A:F,6,FALSE))))))))),"")))</f>
        <v>134</v>
      </c>
      <c r="AR95" s="36">
        <f t="shared" si="36"/>
        <v>4723.5</v>
      </c>
      <c r="AS95" s="34">
        <f>IF(AQ95="","",IF(A95="Round Wood",VLOOKUP(AQ95,'[1]Grilles Tarifaires'!A:C,3,FALSE),VLOOKUP(AQ95,'[1]Grilles Tarifaires'!A:B,2,FALSE)))</f>
        <v>15.82</v>
      </c>
      <c r="AT95" s="36">
        <f t="shared" si="31"/>
        <v>506.24</v>
      </c>
      <c r="AU95" s="36">
        <f>IF(AQ95="","",(IF(C95="","",((IF(A95="","0",(IF(A95="Round Wood",VLOOKUP(C95,'[1]Grilles Tarifaires'!E:F,2,FALSE),VLOOKUP(C95,'[1]Grilles Tarifaires'!E:G,3,FALSE)))))*AK95))))</f>
        <v>619.69499999999994</v>
      </c>
      <c r="AV95" s="66"/>
      <c r="AW95" s="66"/>
      <c r="AX95" s="66"/>
      <c r="AY95" s="66"/>
    </row>
    <row r="96" spans="1:51" ht="15" hidden="1" customHeight="1" x14ac:dyDescent="0.25">
      <c r="A96" s="28" t="s">
        <v>50</v>
      </c>
      <c r="B96" s="28" t="s">
        <v>51</v>
      </c>
      <c r="C96" s="29" t="s">
        <v>54</v>
      </c>
      <c r="D96" s="77" t="s">
        <v>55</v>
      </c>
      <c r="E96" s="30">
        <v>42635</v>
      </c>
      <c r="F96" s="29">
        <v>838</v>
      </c>
      <c r="G96" s="29">
        <v>6</v>
      </c>
      <c r="H96" s="42">
        <v>47900</v>
      </c>
      <c r="I96" s="42">
        <v>22800</v>
      </c>
      <c r="J96" s="28" t="s">
        <v>53</v>
      </c>
      <c r="K96" s="31">
        <f t="shared" si="30"/>
        <v>25.1</v>
      </c>
      <c r="L96" s="31">
        <f t="shared" si="29"/>
        <v>0</v>
      </c>
      <c r="M96" s="57">
        <f t="shared" si="38"/>
        <v>0</v>
      </c>
      <c r="N96" s="77" t="s">
        <v>365</v>
      </c>
      <c r="O96" s="77" t="s">
        <v>366</v>
      </c>
      <c r="P96" s="32">
        <f t="shared" si="33"/>
        <v>4.0277777777777801E-2</v>
      </c>
      <c r="Q96" s="29" t="s">
        <v>367</v>
      </c>
      <c r="R96" s="29" t="s">
        <v>160</v>
      </c>
      <c r="S96" s="30">
        <v>42641</v>
      </c>
      <c r="T96" s="29" t="s">
        <v>280</v>
      </c>
      <c r="U96" s="29"/>
      <c r="V96" s="29" t="s">
        <v>281</v>
      </c>
      <c r="W96" s="29">
        <v>83</v>
      </c>
      <c r="X96" s="31" t="str">
        <f t="shared" si="24"/>
        <v/>
      </c>
      <c r="Y96" s="33">
        <v>45.4</v>
      </c>
      <c r="Z96" s="33"/>
      <c r="AA96" s="33"/>
      <c r="AB96" s="33"/>
      <c r="AC96" s="33"/>
      <c r="AD96" s="33"/>
      <c r="AE96" s="29"/>
      <c r="AF96" s="29" t="s">
        <v>85</v>
      </c>
      <c r="AG96" s="29"/>
      <c r="AH96" s="67">
        <f t="shared" si="34"/>
        <v>2016</v>
      </c>
      <c r="AI96" s="47">
        <f t="shared" si="22"/>
        <v>42635</v>
      </c>
      <c r="AJ96" s="67" t="str">
        <f t="shared" si="35"/>
        <v>septembre</v>
      </c>
      <c r="AK96" s="68">
        <f t="shared" si="28"/>
        <v>25.1</v>
      </c>
      <c r="AL96" s="40" t="str">
        <f t="shared" si="37"/>
        <v>septembre</v>
      </c>
      <c r="AM96" s="35">
        <f t="shared" si="25"/>
        <v>1</v>
      </c>
      <c r="AN96" s="36">
        <f t="shared" si="26"/>
        <v>0</v>
      </c>
      <c r="AO96" s="36">
        <f t="shared" si="27"/>
        <v>0</v>
      </c>
      <c r="AP96" s="36">
        <f t="shared" si="32"/>
        <v>1139.54</v>
      </c>
      <c r="AQ96" s="36">
        <f>+IF(C96="Econova","",(IF(B96="Réception",(IF(J96="La Mounine",(VLOOKUP(V96,[1]Distancier!A:E,5,FALSE)),(IF(J96="Brignoles",VLOOKUP(V96,[1]Distancier!A:C,3,FALSE),(IF(J96="FOS",VLOOKUP(V96,[1]Distancier!A:D,4,FALSE),(IF(J96="BT400",VLOOKUP(V96,[1]Distancier!A:F,6,FALSE))))))))),"")))</f>
        <v>71</v>
      </c>
      <c r="AR96" s="36">
        <f t="shared" si="36"/>
        <v>1782.1000000000001</v>
      </c>
      <c r="AS96" s="34">
        <f>IF(AQ96="","",IF(A96="Round Wood",VLOOKUP(AQ96,'[1]Grilles Tarifaires'!A:C,3,FALSE),VLOOKUP(AQ96,'[1]Grilles Tarifaires'!A:B,2,FALSE)))</f>
        <v>11.95</v>
      </c>
      <c r="AT96" s="36">
        <f t="shared" si="31"/>
        <v>346.54999999999995</v>
      </c>
      <c r="AU96" s="36">
        <f>IF(AQ96="","",(IF(C96="","",((IF(A96="","0",(IF(A96="Round Wood",VLOOKUP(C96,'[1]Grilles Tarifaires'!E:F,2,FALSE),VLOOKUP(C96,'[1]Grilles Tarifaires'!E:G,3,FALSE)))))*AK96))))</f>
        <v>441.25799999999998</v>
      </c>
      <c r="AV96" s="66"/>
      <c r="AW96" s="66"/>
      <c r="AX96" s="66"/>
      <c r="AY96" s="66"/>
    </row>
    <row r="97" spans="1:51" ht="15" hidden="1" customHeight="1" x14ac:dyDescent="0.25">
      <c r="A97" s="28" t="s">
        <v>50</v>
      </c>
      <c r="B97" s="28" t="s">
        <v>51</v>
      </c>
      <c r="C97" s="29" t="s">
        <v>60</v>
      </c>
      <c r="D97" s="77" t="s">
        <v>66</v>
      </c>
      <c r="E97" s="30">
        <v>42635</v>
      </c>
      <c r="F97" s="29">
        <v>839</v>
      </c>
      <c r="G97" s="29">
        <v>5</v>
      </c>
      <c r="H97" s="42">
        <v>42150</v>
      </c>
      <c r="I97" s="42">
        <v>15750</v>
      </c>
      <c r="J97" s="28" t="s">
        <v>53</v>
      </c>
      <c r="K97" s="31">
        <f t="shared" si="30"/>
        <v>26.4</v>
      </c>
      <c r="L97" s="31">
        <f t="shared" si="29"/>
        <v>0</v>
      </c>
      <c r="M97" s="57">
        <f t="shared" si="38"/>
        <v>0</v>
      </c>
      <c r="N97" s="77" t="s">
        <v>368</v>
      </c>
      <c r="O97" s="77" t="s">
        <v>157</v>
      </c>
      <c r="P97" s="32">
        <f t="shared" si="33"/>
        <v>5.6250000000000022E-2</v>
      </c>
      <c r="Q97" s="29" t="s">
        <v>369</v>
      </c>
      <c r="R97" s="29"/>
      <c r="S97" s="30">
        <v>42641</v>
      </c>
      <c r="T97" s="29" t="s">
        <v>349</v>
      </c>
      <c r="U97" s="29"/>
      <c r="V97" s="29" t="s">
        <v>215</v>
      </c>
      <c r="W97" s="29">
        <v>66</v>
      </c>
      <c r="X97" s="31" t="str">
        <f t="shared" si="24"/>
        <v/>
      </c>
      <c r="Y97" s="33">
        <v>39.4</v>
      </c>
      <c r="Z97" s="33"/>
      <c r="AA97" s="33"/>
      <c r="AB97" s="33"/>
      <c r="AC97" s="33"/>
      <c r="AD97" s="33"/>
      <c r="AE97" s="29"/>
      <c r="AF97" s="29" t="s">
        <v>84</v>
      </c>
      <c r="AG97" s="29"/>
      <c r="AH97" s="67">
        <f t="shared" si="34"/>
        <v>2016</v>
      </c>
      <c r="AI97" s="47">
        <f t="shared" si="22"/>
        <v>42635</v>
      </c>
      <c r="AJ97" s="67" t="str">
        <f t="shared" si="35"/>
        <v>septembre</v>
      </c>
      <c r="AK97" s="68">
        <f t="shared" si="28"/>
        <v>26.4</v>
      </c>
      <c r="AL97" s="40" t="str">
        <f t="shared" si="37"/>
        <v>septembre</v>
      </c>
      <c r="AM97" s="35">
        <f t="shared" si="25"/>
        <v>1</v>
      </c>
      <c r="AN97" s="36">
        <f t="shared" si="26"/>
        <v>0</v>
      </c>
      <c r="AO97" s="36">
        <f t="shared" si="27"/>
        <v>0</v>
      </c>
      <c r="AP97" s="36">
        <f t="shared" si="32"/>
        <v>1040.1599999999999</v>
      </c>
      <c r="AQ97" s="36">
        <f>+IF(C97="Econova","",(IF(B97="Réception",(IF(J97="La Mounine",(VLOOKUP(V97,[1]Distancier!A:E,5,FALSE)),(IF(J97="Brignoles",VLOOKUP(V97,[1]Distancier!A:C,3,FALSE),(IF(J97="FOS",VLOOKUP(V97,[1]Distancier!A:D,4,FALSE),(IF(J97="BT400",VLOOKUP(V97,[1]Distancier!A:F,6,FALSE))))))))),"")))</f>
        <v>374</v>
      </c>
      <c r="AR97" s="36">
        <f t="shared" si="36"/>
        <v>9873.6</v>
      </c>
      <c r="AS97" s="34">
        <f>IF(AQ97="","",IF(A97="Round Wood",VLOOKUP(AQ97,'[1]Grilles Tarifaires'!A:C,3,FALSE),VLOOKUP(AQ97,'[1]Grilles Tarifaires'!A:B,2,FALSE)))</f>
        <v>31.29</v>
      </c>
      <c r="AT97" s="36">
        <f t="shared" si="31"/>
        <v>907.41</v>
      </c>
      <c r="AU97" s="36">
        <f>IF(AQ97="","",(IF(C97="","",((IF(A97="","0",(IF(A97="Round Wood",VLOOKUP(C97,'[1]Grilles Tarifaires'!E:F,2,FALSE),VLOOKUP(C97,'[1]Grilles Tarifaires'!E:G,3,FALSE)))))*AK97))))</f>
        <v>0</v>
      </c>
      <c r="AV97" s="66"/>
      <c r="AW97" s="66"/>
      <c r="AX97" s="66"/>
      <c r="AY97" s="66"/>
    </row>
    <row r="98" spans="1:51" ht="15" hidden="1" customHeight="1" x14ac:dyDescent="0.25">
      <c r="A98" s="28" t="s">
        <v>50</v>
      </c>
      <c r="B98" s="28" t="s">
        <v>51</v>
      </c>
      <c r="C98" s="29" t="s">
        <v>60</v>
      </c>
      <c r="D98" s="77" t="s">
        <v>66</v>
      </c>
      <c r="E98" s="30">
        <v>42636</v>
      </c>
      <c r="F98" s="29">
        <v>840</v>
      </c>
      <c r="G98" s="29">
        <v>5</v>
      </c>
      <c r="H98" s="42">
        <v>43950</v>
      </c>
      <c r="I98" s="42">
        <v>15250</v>
      </c>
      <c r="J98" s="28" t="s">
        <v>53</v>
      </c>
      <c r="K98" s="31">
        <f t="shared" si="30"/>
        <v>28.7</v>
      </c>
      <c r="L98" s="31">
        <f t="shared" si="29"/>
        <v>0</v>
      </c>
      <c r="M98" s="57">
        <f t="shared" si="38"/>
        <v>0</v>
      </c>
      <c r="N98" s="77" t="s">
        <v>233</v>
      </c>
      <c r="O98" s="77" t="s">
        <v>200</v>
      </c>
      <c r="P98" s="32">
        <f t="shared" si="33"/>
        <v>4.3750000000000011E-2</v>
      </c>
      <c r="Q98" s="29" t="s">
        <v>370</v>
      </c>
      <c r="R98" s="29"/>
      <c r="S98" s="30">
        <v>42641</v>
      </c>
      <c r="T98" s="29" t="s">
        <v>371</v>
      </c>
      <c r="U98" s="29"/>
      <c r="V98" s="29" t="s">
        <v>215</v>
      </c>
      <c r="W98" s="29">
        <v>66</v>
      </c>
      <c r="X98" s="31" t="str">
        <f t="shared" si="24"/>
        <v/>
      </c>
      <c r="Y98" s="33">
        <v>40.9</v>
      </c>
      <c r="Z98" s="33"/>
      <c r="AA98" s="33"/>
      <c r="AB98" s="33"/>
      <c r="AC98" s="33"/>
      <c r="AD98" s="33"/>
      <c r="AE98" s="29"/>
      <c r="AF98" s="29" t="s">
        <v>84</v>
      </c>
      <c r="AG98" s="29"/>
      <c r="AH98" s="67">
        <f>IF(E101="","",(YEAR(E101)))</f>
        <v>2016</v>
      </c>
      <c r="AI98" s="47">
        <f>+IF(E101="","",E101)</f>
        <v>42636</v>
      </c>
      <c r="AJ98" s="67" t="str">
        <f>IF(E101="","",(TEXT(E101,"mmmm")))</f>
        <v>septembre</v>
      </c>
      <c r="AK98" s="68">
        <f t="shared" si="28"/>
        <v>28.7</v>
      </c>
      <c r="AL98" s="40" t="str">
        <f t="shared" si="37"/>
        <v>septembre</v>
      </c>
      <c r="AM98" s="35">
        <f t="shared" si="25"/>
        <v>1</v>
      </c>
      <c r="AN98" s="36">
        <f t="shared" si="26"/>
        <v>0</v>
      </c>
      <c r="AO98" s="36">
        <f t="shared" si="27"/>
        <v>0</v>
      </c>
      <c r="AP98" s="36">
        <f t="shared" si="32"/>
        <v>1173.83</v>
      </c>
      <c r="AQ98" s="36">
        <f>+IF(C98="Econova","",(IF(B98="Réception",(IF(J98="La Mounine",(VLOOKUP(V98,[1]Distancier!A:E,5,FALSE)),(IF(J98="Brignoles",VLOOKUP(V98,[1]Distancier!A:C,3,FALSE),(IF(J98="FOS",VLOOKUP(V98,[1]Distancier!A:D,4,FALSE),(IF(J98="BT400",VLOOKUP(V98,[1]Distancier!A:F,6,FALSE))))))))),"")))</f>
        <v>374</v>
      </c>
      <c r="AR98" s="36">
        <f t="shared" si="36"/>
        <v>10733.8</v>
      </c>
      <c r="AS98" s="34">
        <f>IF(AQ98="","",IF(A98="Round Wood",VLOOKUP(AQ98,'[1]Grilles Tarifaires'!A:C,3,FALSE),VLOOKUP(AQ98,'[1]Grilles Tarifaires'!A:B,2,FALSE)))</f>
        <v>31.29</v>
      </c>
      <c r="AT98" s="36">
        <f t="shared" si="31"/>
        <v>907.41</v>
      </c>
      <c r="AU98" s="36">
        <f>IF(AQ98="","",(IF(C98="","",((IF(A98="","0",(IF(A98="Round Wood",VLOOKUP(C98,'[1]Grilles Tarifaires'!E:F,2,FALSE),VLOOKUP(C98,'[1]Grilles Tarifaires'!E:G,3,FALSE)))))*AK98))))</f>
        <v>0</v>
      </c>
      <c r="AV98" s="66"/>
      <c r="AW98" s="66"/>
      <c r="AX98" s="66"/>
      <c r="AY98" s="66"/>
    </row>
    <row r="99" spans="1:51" ht="15" hidden="1" customHeight="1" x14ac:dyDescent="0.25">
      <c r="A99" s="28" t="s">
        <v>50</v>
      </c>
      <c r="B99" s="28" t="s">
        <v>51</v>
      </c>
      <c r="C99" s="29" t="s">
        <v>60</v>
      </c>
      <c r="D99" s="77" t="s">
        <v>66</v>
      </c>
      <c r="E99" s="30">
        <v>42636</v>
      </c>
      <c r="F99" s="29">
        <v>841</v>
      </c>
      <c r="G99" s="29">
        <v>5</v>
      </c>
      <c r="H99" s="42">
        <v>43250</v>
      </c>
      <c r="I99" s="42">
        <v>16050</v>
      </c>
      <c r="J99" s="28" t="s">
        <v>53</v>
      </c>
      <c r="K99" s="31">
        <f t="shared" si="30"/>
        <v>27.2</v>
      </c>
      <c r="L99" s="31">
        <f t="shared" si="29"/>
        <v>0</v>
      </c>
      <c r="M99" s="57">
        <f t="shared" si="38"/>
        <v>0</v>
      </c>
      <c r="N99" s="77" t="s">
        <v>248</v>
      </c>
      <c r="O99" s="77" t="s">
        <v>169</v>
      </c>
      <c r="P99" s="32">
        <f t="shared" si="33"/>
        <v>4.5833333333333337E-2</v>
      </c>
      <c r="Q99" s="29" t="s">
        <v>372</v>
      </c>
      <c r="R99" s="29"/>
      <c r="S99" s="30">
        <v>42641</v>
      </c>
      <c r="T99" s="29" t="s">
        <v>371</v>
      </c>
      <c r="U99" s="29"/>
      <c r="V99" s="29" t="s">
        <v>215</v>
      </c>
      <c r="W99" s="29">
        <v>66</v>
      </c>
      <c r="X99" s="31" t="str">
        <f t="shared" si="24"/>
        <v/>
      </c>
      <c r="Y99" s="33">
        <v>40.9</v>
      </c>
      <c r="Z99" s="33"/>
      <c r="AA99" s="33"/>
      <c r="AB99" s="33"/>
      <c r="AC99" s="33"/>
      <c r="AD99" s="33"/>
      <c r="AE99" s="29"/>
      <c r="AF99" s="29" t="s">
        <v>84</v>
      </c>
      <c r="AG99" s="29"/>
      <c r="AH99" s="67">
        <f t="shared" si="34"/>
        <v>2016</v>
      </c>
      <c r="AI99" s="47">
        <f t="shared" si="22"/>
        <v>42636</v>
      </c>
      <c r="AJ99" s="67" t="str">
        <f t="shared" si="35"/>
        <v>septembre</v>
      </c>
      <c r="AK99" s="68">
        <f t="shared" si="28"/>
        <v>27.2</v>
      </c>
      <c r="AL99" s="40" t="str">
        <f t="shared" si="37"/>
        <v>septembre</v>
      </c>
      <c r="AM99" s="35">
        <f t="shared" si="25"/>
        <v>1</v>
      </c>
      <c r="AN99" s="36">
        <f t="shared" si="26"/>
        <v>0</v>
      </c>
      <c r="AO99" s="36">
        <f t="shared" si="27"/>
        <v>0</v>
      </c>
      <c r="AP99" s="36">
        <f t="shared" si="32"/>
        <v>1112.48</v>
      </c>
      <c r="AQ99" s="36">
        <f>+IF(C99="Econova","",(IF(B99="Réception",(IF(J99="La Mounine",(VLOOKUP(V99,[1]Distancier!A:E,5,FALSE)),(IF(J99="Brignoles",VLOOKUP(V99,[1]Distancier!A:C,3,FALSE),(IF(J99="FOS",VLOOKUP(V99,[1]Distancier!A:D,4,FALSE),(IF(J99="BT400",VLOOKUP(V99,[1]Distancier!A:F,6,FALSE))))))))),"")))</f>
        <v>374</v>
      </c>
      <c r="AR99" s="36">
        <f t="shared" si="36"/>
        <v>10172.799999999999</v>
      </c>
      <c r="AS99" s="34">
        <f>IF(AQ99="","",IF(A99="Round Wood",VLOOKUP(AQ99,'[1]Grilles Tarifaires'!A:C,3,FALSE),VLOOKUP(AQ99,'[1]Grilles Tarifaires'!A:B,2,FALSE)))</f>
        <v>31.29</v>
      </c>
      <c r="AT99" s="36">
        <f t="shared" si="31"/>
        <v>907.41</v>
      </c>
      <c r="AU99" s="36">
        <f>IF(AQ99="","",(IF(C99="","",((IF(A99="","0",(IF(A99="Round Wood",VLOOKUP(C99,'[1]Grilles Tarifaires'!E:F,2,FALSE),VLOOKUP(C99,'[1]Grilles Tarifaires'!E:G,3,FALSE)))))*AK99))))</f>
        <v>0</v>
      </c>
      <c r="AV99" s="66"/>
      <c r="AW99" s="66"/>
      <c r="AX99" s="66"/>
      <c r="AY99" s="66"/>
    </row>
    <row r="100" spans="1:51" ht="15" hidden="1" customHeight="1" x14ac:dyDescent="0.25">
      <c r="A100" s="28" t="s">
        <v>50</v>
      </c>
      <c r="B100" s="28" t="s">
        <v>51</v>
      </c>
      <c r="C100" s="29" t="s">
        <v>60</v>
      </c>
      <c r="D100" s="77" t="s">
        <v>66</v>
      </c>
      <c r="E100" s="30">
        <v>42636</v>
      </c>
      <c r="F100" s="29">
        <v>842</v>
      </c>
      <c r="G100" s="29">
        <v>5</v>
      </c>
      <c r="H100" s="42">
        <v>46850</v>
      </c>
      <c r="I100" s="42">
        <v>15850</v>
      </c>
      <c r="J100" s="28" t="s">
        <v>53</v>
      </c>
      <c r="K100" s="31">
        <f t="shared" si="30"/>
        <v>31</v>
      </c>
      <c r="L100" s="31">
        <f t="shared" si="29"/>
        <v>0</v>
      </c>
      <c r="M100" s="57">
        <f t="shared" si="38"/>
        <v>0</v>
      </c>
      <c r="N100" s="77" t="s">
        <v>266</v>
      </c>
      <c r="O100" s="77" t="s">
        <v>373</v>
      </c>
      <c r="P100" s="32">
        <f t="shared" si="33"/>
        <v>6.1111111111111061E-2</v>
      </c>
      <c r="Q100" s="29" t="s">
        <v>374</v>
      </c>
      <c r="R100" s="29"/>
      <c r="S100" s="30">
        <v>42641</v>
      </c>
      <c r="T100" s="29" t="s">
        <v>371</v>
      </c>
      <c r="U100" s="29"/>
      <c r="V100" s="76" t="s">
        <v>215</v>
      </c>
      <c r="W100" s="76">
        <v>66</v>
      </c>
      <c r="Y100" s="33">
        <v>40.9</v>
      </c>
      <c r="Z100" s="45"/>
      <c r="AA100" s="45"/>
      <c r="AB100" s="45"/>
      <c r="AC100" s="45"/>
      <c r="AD100" s="45"/>
      <c r="AF100" s="76" t="s">
        <v>84</v>
      </c>
      <c r="AG100" s="29"/>
      <c r="AH100" s="67">
        <f t="shared" si="34"/>
        <v>2016</v>
      </c>
      <c r="AI100" s="47">
        <f t="shared" si="22"/>
        <v>42636</v>
      </c>
      <c r="AJ100" s="67" t="str">
        <f t="shared" si="35"/>
        <v>septembre</v>
      </c>
      <c r="AK100" s="68">
        <f t="shared" si="28"/>
        <v>31</v>
      </c>
      <c r="AL100" s="40" t="str">
        <f t="shared" si="37"/>
        <v>septembre</v>
      </c>
      <c r="AM100" s="35">
        <f t="shared" si="25"/>
        <v>1</v>
      </c>
      <c r="AN100" s="36">
        <f t="shared" si="26"/>
        <v>0</v>
      </c>
      <c r="AO100" s="36">
        <f t="shared" si="27"/>
        <v>0</v>
      </c>
      <c r="AP100" s="36">
        <f>+IF(K100="","",(Y101*K100))</f>
        <v>1308.2</v>
      </c>
      <c r="AQ100" s="36">
        <f>+IF(C100="Econova","",(IF(B100="Réception",(IF(J100="La Mounine",(VLOOKUP(V101,[1]Distancier!A:E,5,FALSE)),(IF(J100="Brignoles",VLOOKUP(V101,[1]Distancier!A:C,3,FALSE),(IF(J100="FOS",VLOOKUP(V101,[1]Distancier!A:D,4,FALSE),(IF(J100="BT400",VLOOKUP(V101,[1]Distancier!A:F,6,FALSE))))))))),"")))</f>
        <v>133</v>
      </c>
      <c r="AR100" s="36">
        <f t="shared" si="36"/>
        <v>4123</v>
      </c>
      <c r="AS100" s="34">
        <f>IF(AQ100="","",IF(A100="Round Wood",VLOOKUP(AQ100,'[1]Grilles Tarifaires'!A:C,3,FALSE),VLOOKUP(AQ100,'[1]Grilles Tarifaires'!A:B,2,FALSE)))</f>
        <v>15.82</v>
      </c>
      <c r="AT100" s="36">
        <f t="shared" si="31"/>
        <v>490.42</v>
      </c>
      <c r="AU100" s="36">
        <f>IF(AQ100="","",(IF(C100="","",((IF(A100="","0",(IF(A100="Round Wood",VLOOKUP(C100,'[1]Grilles Tarifaires'!E:F,2,FALSE),VLOOKUP(C100,'[1]Grilles Tarifaires'!E:G,3,FALSE)))))*AK100))))</f>
        <v>0</v>
      </c>
      <c r="AV100" s="66"/>
      <c r="AW100" s="66"/>
      <c r="AX100" s="66"/>
      <c r="AY100" s="66"/>
    </row>
    <row r="101" spans="1:51" ht="15" hidden="1" customHeight="1" x14ac:dyDescent="0.25">
      <c r="A101" s="28" t="s">
        <v>50</v>
      </c>
      <c r="B101" s="28" t="s">
        <v>51</v>
      </c>
      <c r="C101" s="29" t="s">
        <v>61</v>
      </c>
      <c r="D101" s="77" t="s">
        <v>62</v>
      </c>
      <c r="E101" s="30">
        <v>42636</v>
      </c>
      <c r="F101" s="29">
        <v>843</v>
      </c>
      <c r="G101" s="29">
        <v>6</v>
      </c>
      <c r="H101" s="42">
        <v>54150</v>
      </c>
      <c r="I101" s="42">
        <v>24150</v>
      </c>
      <c r="J101" s="28" t="s">
        <v>53</v>
      </c>
      <c r="K101" s="31">
        <f t="shared" si="30"/>
        <v>30</v>
      </c>
      <c r="L101" s="31">
        <f t="shared" si="29"/>
        <v>0</v>
      </c>
      <c r="M101" s="57">
        <f t="shared" si="38"/>
        <v>0</v>
      </c>
      <c r="N101" s="77" t="s">
        <v>375</v>
      </c>
      <c r="O101" s="77" t="s">
        <v>187</v>
      </c>
      <c r="P101" s="32">
        <f t="shared" si="33"/>
        <v>2.9166666666666563E-2</v>
      </c>
      <c r="Q101" s="29" t="s">
        <v>376</v>
      </c>
      <c r="R101" s="29"/>
      <c r="S101" s="30">
        <v>42641</v>
      </c>
      <c r="T101" s="29" t="s">
        <v>256</v>
      </c>
      <c r="U101" s="29"/>
      <c r="V101" s="29" t="s">
        <v>209</v>
      </c>
      <c r="W101" s="29">
        <v>4</v>
      </c>
      <c r="X101" s="31" t="str">
        <f>+IF(AE101="oui",K100,"")</f>
        <v/>
      </c>
      <c r="Y101" s="33">
        <v>42.2</v>
      </c>
      <c r="Z101" s="33"/>
      <c r="AA101" s="33"/>
      <c r="AB101" s="33"/>
      <c r="AC101" s="33"/>
      <c r="AD101" s="33"/>
      <c r="AE101" s="29"/>
      <c r="AF101" s="29" t="s">
        <v>85</v>
      </c>
      <c r="AG101" s="29"/>
      <c r="AH101" s="67">
        <f t="shared" si="34"/>
        <v>2016</v>
      </c>
      <c r="AI101" s="47">
        <f t="shared" si="22"/>
        <v>42636</v>
      </c>
      <c r="AJ101" s="67" t="str">
        <f t="shared" si="35"/>
        <v>septembre</v>
      </c>
      <c r="AK101" s="68">
        <f t="shared" si="28"/>
        <v>30</v>
      </c>
      <c r="AL101" s="40" t="str">
        <f t="shared" si="37"/>
        <v>septembre</v>
      </c>
      <c r="AM101" s="35">
        <f t="shared" si="25"/>
        <v>1</v>
      </c>
      <c r="AN101" s="36">
        <f t="shared" si="26"/>
        <v>0</v>
      </c>
      <c r="AO101" s="36">
        <f t="shared" si="27"/>
        <v>0</v>
      </c>
      <c r="AP101" s="36">
        <f>+IF(K101="","",(Y102*K101))</f>
        <v>558</v>
      </c>
      <c r="AQ101" s="36">
        <f>+IF(C101="Econova","",(IF(B101="Réception",(IF(J101="La Mounine",(VLOOKUP(V101,[1]Distancier!A:E,5,FALSE)),(IF(J101="Brignoles",VLOOKUP(V101,[1]Distancier!A:C,3,FALSE),(IF(J101="FOS",VLOOKUP(V101,[1]Distancier!A:D,4,FALSE),(IF(J101="BT400",VLOOKUP(V101,[1]Distancier!A:F,6,FALSE))))))))),"")))</f>
        <v>133</v>
      </c>
      <c r="AR101" s="36">
        <f t="shared" si="36"/>
        <v>3990</v>
      </c>
      <c r="AS101" s="34">
        <f>IF(AQ101="","",IF(A101="Round Wood",VLOOKUP(AQ101,'[1]Grilles Tarifaires'!A:C,3,FALSE),VLOOKUP(AQ101,'[1]Grilles Tarifaires'!A:B,2,FALSE)))</f>
        <v>15.82</v>
      </c>
      <c r="AT101" s="36">
        <f t="shared" si="31"/>
        <v>474.6</v>
      </c>
      <c r="AU101" s="36">
        <f>IF(AQ101="","",(IF(C101="","",((IF(A101="","0",(IF(A101="Round Wood",VLOOKUP(C101,'[1]Grilles Tarifaires'!E:F,2,FALSE),VLOOKUP(C101,'[1]Grilles Tarifaires'!E:G,3,FALSE)))))*AK101))))</f>
        <v>398.01913467397929</v>
      </c>
      <c r="AV101" s="66"/>
      <c r="AW101" s="66"/>
      <c r="AX101" s="66"/>
      <c r="AY101" s="66"/>
    </row>
    <row r="102" spans="1:51" ht="15" hidden="1" customHeight="1" x14ac:dyDescent="0.25">
      <c r="A102" s="28" t="s">
        <v>80</v>
      </c>
      <c r="B102" s="28" t="s">
        <v>51</v>
      </c>
      <c r="C102" s="29" t="s">
        <v>109</v>
      </c>
      <c r="D102" s="77" t="s">
        <v>110</v>
      </c>
      <c r="E102" s="30">
        <v>42639</v>
      </c>
      <c r="F102" s="29">
        <v>1700</v>
      </c>
      <c r="G102" s="29" t="s">
        <v>69</v>
      </c>
      <c r="H102" s="42">
        <v>36550</v>
      </c>
      <c r="I102" s="42">
        <v>18050</v>
      </c>
      <c r="J102" s="28" t="s">
        <v>79</v>
      </c>
      <c r="K102" s="31">
        <f t="shared" si="30"/>
        <v>18.5</v>
      </c>
      <c r="L102" s="31">
        <f t="shared" si="29"/>
        <v>0</v>
      </c>
      <c r="M102" s="57">
        <f t="shared" si="38"/>
        <v>0</v>
      </c>
      <c r="N102" s="77" t="s">
        <v>162</v>
      </c>
      <c r="O102" s="77" t="s">
        <v>377</v>
      </c>
      <c r="P102" s="32">
        <f t="shared" si="33"/>
        <v>4.3055555555555569E-2</v>
      </c>
      <c r="Q102" s="29" t="s">
        <v>378</v>
      </c>
      <c r="R102" s="29"/>
      <c r="S102" s="30">
        <v>42641</v>
      </c>
      <c r="T102" s="29" t="s">
        <v>379</v>
      </c>
      <c r="U102" s="29"/>
      <c r="V102" s="29" t="s">
        <v>77</v>
      </c>
      <c r="W102" s="29">
        <v>13</v>
      </c>
      <c r="X102" s="31" t="str">
        <f t="shared" si="24"/>
        <v/>
      </c>
      <c r="Y102" s="33">
        <v>18.600000000000001</v>
      </c>
      <c r="Z102" s="33"/>
      <c r="AA102" s="33"/>
      <c r="AB102" s="33"/>
      <c r="AC102" s="33"/>
      <c r="AD102" s="33"/>
      <c r="AE102" s="29"/>
      <c r="AF102" s="29"/>
      <c r="AG102" s="29"/>
      <c r="AH102" s="67">
        <f t="shared" si="34"/>
        <v>2016</v>
      </c>
      <c r="AI102" s="47">
        <f t="shared" si="22"/>
        <v>42639</v>
      </c>
      <c r="AJ102" s="67" t="str">
        <f t="shared" si="35"/>
        <v>septembre</v>
      </c>
      <c r="AK102" s="68">
        <f t="shared" si="28"/>
        <v>18.5</v>
      </c>
      <c r="AL102" s="40" t="str">
        <f t="shared" si="37"/>
        <v>septembre</v>
      </c>
      <c r="AM102" s="35">
        <f t="shared" si="25"/>
        <v>1</v>
      </c>
      <c r="AN102" s="36">
        <f t="shared" si="26"/>
        <v>0</v>
      </c>
      <c r="AO102" s="36">
        <f t="shared" si="27"/>
        <v>0</v>
      </c>
      <c r="AP102" s="36">
        <f t="shared" si="32"/>
        <v>344.1</v>
      </c>
      <c r="AQ102" s="36">
        <f>+IF(C102="Econova","",(IF(B102="Réception",(IF(J102="La Mounine",(VLOOKUP(V102,[1]Distancier!A:E,5,FALSE)),(IF(J102="Brignoles",VLOOKUP(V102,[1]Distancier!A:C,3,FALSE),(IF(J102="FOS",VLOOKUP(V102,[1]Distancier!A:D,4,FALSE),(IF(J102="BT400",VLOOKUP(V102,[1]Distancier!A:F,6,FALSE))))))))),"")))</f>
        <v>9</v>
      </c>
      <c r="AR102" s="36">
        <f t="shared" si="36"/>
        <v>166.5</v>
      </c>
      <c r="AS102" s="34">
        <f>IF(AQ102="","",IF(A102="Round Wood",VLOOKUP(AQ102,'[1]Grilles Tarifaires'!A:C,3,FALSE),VLOOKUP(AQ102,'[1]Grilles Tarifaires'!A:B,2,FALSE)))</f>
        <v>11.7</v>
      </c>
      <c r="AT102" s="36">
        <f t="shared" si="31"/>
        <v>280.79999999999995</v>
      </c>
      <c r="AU102" s="36">
        <f>IF(AQ102="","",(IF(C102="","",((IF(A102="","0",(IF(A102="Round Wood",VLOOKUP(C102,'[1]Grilles Tarifaires'!E:F,2,FALSE),VLOOKUP(C102,'[1]Grilles Tarifaires'!E:G,3,FALSE)))))*AK102))))</f>
        <v>125.95729782460245</v>
      </c>
      <c r="AV102" s="66"/>
      <c r="AW102" s="66"/>
      <c r="AX102" s="66"/>
      <c r="AY102" s="66"/>
    </row>
    <row r="103" spans="1:51" ht="15" hidden="1" customHeight="1" x14ac:dyDescent="0.25">
      <c r="A103" s="28" t="s">
        <v>80</v>
      </c>
      <c r="B103" s="28" t="s">
        <v>51</v>
      </c>
      <c r="C103" s="29" t="s">
        <v>81</v>
      </c>
      <c r="D103" s="77" t="s">
        <v>82</v>
      </c>
      <c r="E103" s="30">
        <v>42639</v>
      </c>
      <c r="F103" s="29">
        <v>1701</v>
      </c>
      <c r="G103" s="29" t="s">
        <v>69</v>
      </c>
      <c r="H103" s="42">
        <v>36400</v>
      </c>
      <c r="I103" s="42">
        <v>16200</v>
      </c>
      <c r="J103" s="28" t="s">
        <v>79</v>
      </c>
      <c r="K103" s="31">
        <f t="shared" si="30"/>
        <v>20.2</v>
      </c>
      <c r="L103" s="31">
        <f t="shared" si="29"/>
        <v>0</v>
      </c>
      <c r="M103" s="57">
        <f t="shared" si="38"/>
        <v>0</v>
      </c>
      <c r="N103" s="77" t="s">
        <v>125</v>
      </c>
      <c r="O103" s="77" t="s">
        <v>121</v>
      </c>
      <c r="P103" s="32">
        <f t="shared" si="33"/>
        <v>4.4444444444444509E-2</v>
      </c>
      <c r="Q103" s="29" t="s">
        <v>380</v>
      </c>
      <c r="R103" s="29"/>
      <c r="S103" s="30">
        <v>42641</v>
      </c>
      <c r="T103" s="29" t="s">
        <v>381</v>
      </c>
      <c r="U103" s="29"/>
      <c r="V103" s="29" t="s">
        <v>83</v>
      </c>
      <c r="W103" s="29">
        <v>20</v>
      </c>
      <c r="X103" s="31" t="str">
        <f t="shared" si="24"/>
        <v/>
      </c>
      <c r="Y103" s="33"/>
      <c r="Z103" s="33"/>
      <c r="AA103" s="33"/>
      <c r="AB103" s="33"/>
      <c r="AC103" s="33"/>
      <c r="AD103" s="33"/>
      <c r="AE103" s="29"/>
      <c r="AF103" s="29"/>
      <c r="AG103" s="29"/>
      <c r="AH103" s="67">
        <f t="shared" si="34"/>
        <v>2016</v>
      </c>
      <c r="AI103" s="47">
        <f t="shared" si="22"/>
        <v>42639</v>
      </c>
      <c r="AJ103" s="67" t="str">
        <f t="shared" si="35"/>
        <v>septembre</v>
      </c>
      <c r="AK103" s="68">
        <f t="shared" si="28"/>
        <v>20.2</v>
      </c>
      <c r="AL103" s="40" t="str">
        <f t="shared" si="37"/>
        <v>septembre</v>
      </c>
      <c r="AM103" s="35">
        <f t="shared" si="25"/>
        <v>1</v>
      </c>
      <c r="AN103" s="36">
        <f t="shared" si="26"/>
        <v>0</v>
      </c>
      <c r="AO103" s="36">
        <f t="shared" si="27"/>
        <v>0</v>
      </c>
      <c r="AP103" s="36">
        <f t="shared" si="32"/>
        <v>0</v>
      </c>
      <c r="AQ103" s="36">
        <f>+IF(C103="Econova","",(IF(B103="Réception",(IF(J103="La Mounine",(VLOOKUP(V103,[1]Distancier!A:E,5,FALSE)),(IF(J103="Brignoles",VLOOKUP(V103,[1]Distancier!A:C,3,FALSE),(IF(J103="FOS",VLOOKUP(V103,[1]Distancier!A:D,4,FALSE),(IF(J103="BT400",VLOOKUP(V103,[1]Distancier!A:F,6,FALSE))))))))),"")))</f>
        <v>39</v>
      </c>
      <c r="AR103" s="36">
        <f t="shared" si="36"/>
        <v>787.8</v>
      </c>
      <c r="AS103" s="34">
        <f>IF(AQ103="","",IF(A103="Round Wood",VLOOKUP(AQ103,'[1]Grilles Tarifaires'!A:C,3,FALSE),VLOOKUP(AQ103,'[1]Grilles Tarifaires'!A:B,2,FALSE)))</f>
        <v>11.7</v>
      </c>
      <c r="AT103" s="36">
        <f t="shared" si="31"/>
        <v>280.79999999999995</v>
      </c>
      <c r="AU103" s="36">
        <f>IF(AQ103="","",(IF(C103="","",((IF(A103="","0",(IF(A103="Round Wood",VLOOKUP(C103,'[1]Grilles Tarifaires'!E:F,2,FALSE),VLOOKUP(C103,'[1]Grilles Tarifaires'!E:G,3,FALSE)))))*AK103))))</f>
        <v>1185.1674574040219</v>
      </c>
      <c r="AV103" s="66"/>
      <c r="AW103" s="66"/>
      <c r="AX103" s="66"/>
      <c r="AY103" s="66"/>
    </row>
    <row r="104" spans="1:51" ht="15" hidden="1" customHeight="1" x14ac:dyDescent="0.25">
      <c r="B104" s="28" t="s">
        <v>78</v>
      </c>
      <c r="C104" s="29"/>
      <c r="D104" s="29"/>
      <c r="E104" s="30">
        <v>42643</v>
      </c>
      <c r="F104" s="29"/>
      <c r="G104" s="29"/>
      <c r="H104" s="42"/>
      <c r="I104" s="42"/>
      <c r="J104" s="28" t="s">
        <v>79</v>
      </c>
      <c r="K104" s="31">
        <v>32.6</v>
      </c>
      <c r="L104" s="31">
        <f t="shared" si="29"/>
        <v>0</v>
      </c>
      <c r="M104" s="57">
        <v>0</v>
      </c>
      <c r="N104" s="32"/>
      <c r="O104" s="32"/>
      <c r="P104" s="32"/>
      <c r="Q104" s="29"/>
      <c r="R104" s="29"/>
      <c r="S104" s="29"/>
      <c r="T104" s="29"/>
      <c r="U104" s="29"/>
      <c r="V104" s="29"/>
      <c r="W104" s="29"/>
      <c r="X104" s="31" t="str">
        <f t="shared" si="24"/>
        <v/>
      </c>
      <c r="Y104" s="33"/>
      <c r="Z104" s="33"/>
      <c r="AA104" s="33"/>
      <c r="AB104" s="33"/>
      <c r="AC104" s="33"/>
      <c r="AD104" s="33"/>
      <c r="AE104" s="29"/>
      <c r="AF104" s="29"/>
      <c r="AG104" s="29"/>
      <c r="AH104" s="67">
        <f t="shared" si="34"/>
        <v>2016</v>
      </c>
      <c r="AI104" s="47">
        <f t="shared" ref="AI104:AI167" si="39">+IF(E104="","",E104)</f>
        <v>42643</v>
      </c>
      <c r="AJ104" s="67" t="str">
        <f t="shared" si="35"/>
        <v>septembre</v>
      </c>
      <c r="AK104" s="68">
        <f t="shared" si="28"/>
        <v>32.6</v>
      </c>
      <c r="AL104" s="40" t="str">
        <f t="shared" si="37"/>
        <v>septembre</v>
      </c>
      <c r="AM104" s="35">
        <f t="shared" si="25"/>
        <v>1</v>
      </c>
      <c r="AN104" s="36">
        <f t="shared" si="26"/>
        <v>0</v>
      </c>
      <c r="AO104" s="36">
        <f t="shared" si="27"/>
        <v>0</v>
      </c>
      <c r="AP104" s="36">
        <f t="shared" si="32"/>
        <v>0</v>
      </c>
      <c r="AQ104" s="36" t="str">
        <f>+IF(C104="Econova","",(IF(B104="Réception",(IF(J104="La Mounine",(VLOOKUP(V104,[1]Distancier!A:E,5,FALSE)),(IF(J104="Brignoles",VLOOKUP(V104,[1]Distancier!A:C,3,FALSE),(IF(J104="FOS",VLOOKUP(V104,[1]Distancier!A:D,4,FALSE),(IF(J104="BT400",VLOOKUP(V104,[1]Distancier!A:F,6,FALSE))))))))),"")))</f>
        <v/>
      </c>
      <c r="AR104" s="36" t="str">
        <f t="shared" si="36"/>
        <v/>
      </c>
      <c r="AS104" s="34" t="str">
        <f>IF(AQ104="","",IF(A104="Round Wood",VLOOKUP(AQ104,'[1]Grilles Tarifaires'!A:C,3,FALSE),VLOOKUP(AQ104,'[1]Grilles Tarifaires'!A:B,2,FALSE)))</f>
        <v/>
      </c>
      <c r="AT104" s="36" t="str">
        <f t="shared" si="31"/>
        <v/>
      </c>
      <c r="AU104" s="36" t="str">
        <f>IF(AQ104="","",(IF(C104="","",((IF(A104="","0",(IF(A104="Round Wood",VLOOKUP(C104,'[1]Grilles Tarifaires'!E:F,2,FALSE),VLOOKUP(C104,'[1]Grilles Tarifaires'!E:G,3,FALSE)))))*AK104))))</f>
        <v/>
      </c>
      <c r="AV104" s="66"/>
      <c r="AW104" s="66"/>
      <c r="AX104" s="66"/>
      <c r="AY104" s="66"/>
    </row>
    <row r="105" spans="1:51" ht="15" hidden="1" customHeight="1" x14ac:dyDescent="0.25">
      <c r="B105" s="28" t="s">
        <v>78</v>
      </c>
      <c r="C105" s="29"/>
      <c r="D105" s="29"/>
      <c r="E105" s="30">
        <v>42646</v>
      </c>
      <c r="F105" s="29"/>
      <c r="G105" s="29"/>
      <c r="H105" s="42"/>
      <c r="I105" s="42"/>
      <c r="J105" s="28" t="s">
        <v>79</v>
      </c>
      <c r="K105" s="31">
        <v>51.6</v>
      </c>
      <c r="L105" s="31">
        <f t="shared" si="29"/>
        <v>0</v>
      </c>
      <c r="M105" s="57" t="str">
        <f t="shared" si="38"/>
        <v/>
      </c>
      <c r="N105" s="32"/>
      <c r="O105" s="32"/>
      <c r="P105" s="32"/>
      <c r="Q105" s="29"/>
      <c r="R105" s="29"/>
      <c r="S105" s="29"/>
      <c r="T105" s="29"/>
      <c r="U105" s="29"/>
      <c r="V105" s="29"/>
      <c r="W105" s="29"/>
      <c r="X105" s="31" t="str">
        <f t="shared" si="24"/>
        <v/>
      </c>
      <c r="Y105" s="33"/>
      <c r="Z105" s="33"/>
      <c r="AA105" s="33"/>
      <c r="AB105" s="33"/>
      <c r="AC105" s="33"/>
      <c r="AD105" s="33"/>
      <c r="AE105" s="29"/>
      <c r="AF105" s="29"/>
      <c r="AG105" s="29"/>
      <c r="AH105" s="67">
        <f t="shared" si="34"/>
        <v>2016</v>
      </c>
      <c r="AI105" s="47">
        <f t="shared" si="39"/>
        <v>42646</v>
      </c>
      <c r="AJ105" s="67" t="str">
        <f t="shared" si="35"/>
        <v>octobre</v>
      </c>
      <c r="AK105" s="68">
        <f t="shared" si="28"/>
        <v>51.6</v>
      </c>
      <c r="AL105" s="40" t="str">
        <f t="shared" si="37"/>
        <v>octobre</v>
      </c>
      <c r="AM105" s="35">
        <f t="shared" si="25"/>
        <v>1</v>
      </c>
      <c r="AN105" s="36">
        <f t="shared" si="26"/>
        <v>0</v>
      </c>
      <c r="AO105" s="36">
        <f t="shared" si="27"/>
        <v>1</v>
      </c>
      <c r="AP105" s="36">
        <f t="shared" si="32"/>
        <v>0</v>
      </c>
      <c r="AQ105" s="36" t="str">
        <f>+IF(C105="Econova","",(IF(B105="Réception",(IF(J105="La Mounine",(VLOOKUP(V105,[1]Distancier!A:E,5,FALSE)),(IF(J105="Brignoles",VLOOKUP(V105,[1]Distancier!A:C,3,FALSE),(IF(J105="FOS",VLOOKUP(V105,[1]Distancier!A:D,4,FALSE),(IF(J105="BT400",VLOOKUP(V105,[1]Distancier!A:F,6,FALSE))))))))),"")))</f>
        <v/>
      </c>
      <c r="AR105" s="36" t="str">
        <f t="shared" si="36"/>
        <v/>
      </c>
      <c r="AS105" s="34" t="str">
        <f>IF(AQ105="","",IF(A105="Round Wood",VLOOKUP(AQ105,'[1]Grilles Tarifaires'!A:C,3,FALSE),VLOOKUP(AQ105,'[1]Grilles Tarifaires'!A:B,2,FALSE)))</f>
        <v/>
      </c>
      <c r="AT105" s="36" t="str">
        <f t="shared" si="31"/>
        <v/>
      </c>
      <c r="AU105" s="36" t="str">
        <f>IF(AQ105="","",(IF(C105="","",((IF(A105="","0",(IF(A105="Round Wood",VLOOKUP(C105,'[1]Grilles Tarifaires'!E:F,2,FALSE),VLOOKUP(C105,'[1]Grilles Tarifaires'!E:G,3,FALSE)))))*AK105))))</f>
        <v/>
      </c>
      <c r="AV105" s="66"/>
      <c r="AW105" s="66"/>
      <c r="AX105" s="66"/>
      <c r="AY105" s="66"/>
    </row>
    <row r="106" spans="1:51" ht="15.75" hidden="1" customHeight="1" x14ac:dyDescent="0.25">
      <c r="A106" s="28" t="s">
        <v>50</v>
      </c>
      <c r="B106" s="28" t="s">
        <v>51</v>
      </c>
      <c r="C106" s="29" t="s">
        <v>60</v>
      </c>
      <c r="D106" s="29" t="s">
        <v>66</v>
      </c>
      <c r="E106" s="30">
        <v>42647</v>
      </c>
      <c r="F106" s="29">
        <v>844</v>
      </c>
      <c r="G106" s="29">
        <v>5</v>
      </c>
      <c r="H106" s="42">
        <v>42000</v>
      </c>
      <c r="I106" s="42">
        <v>15500</v>
      </c>
      <c r="J106" s="28" t="s">
        <v>53</v>
      </c>
      <c r="K106" s="31">
        <f t="shared" si="30"/>
        <v>26.5</v>
      </c>
      <c r="L106" s="31">
        <f t="shared" si="29"/>
        <v>0</v>
      </c>
      <c r="M106" s="57">
        <f t="shared" si="38"/>
        <v>0</v>
      </c>
      <c r="N106" s="32">
        <v>0.37708333333333338</v>
      </c>
      <c r="O106" s="32">
        <v>0.4680555555555555</v>
      </c>
      <c r="P106" s="32">
        <f t="shared" si="33"/>
        <v>9.0972222222222121E-2</v>
      </c>
      <c r="Q106" s="29" t="s">
        <v>382</v>
      </c>
      <c r="R106" s="29"/>
      <c r="S106" s="30">
        <v>42648</v>
      </c>
      <c r="T106" s="29" t="s">
        <v>383</v>
      </c>
      <c r="U106" s="29"/>
      <c r="V106" s="29" t="s">
        <v>212</v>
      </c>
      <c r="W106" s="29">
        <v>11</v>
      </c>
      <c r="X106" s="31" t="str">
        <f t="shared" si="24"/>
        <v/>
      </c>
      <c r="Y106" s="33">
        <v>23.7</v>
      </c>
      <c r="Z106" s="33"/>
      <c r="AA106" s="33"/>
      <c r="AB106" s="33"/>
      <c r="AC106" s="33"/>
      <c r="AD106" s="33"/>
      <c r="AE106" s="29"/>
      <c r="AF106" s="29" t="s">
        <v>84</v>
      </c>
      <c r="AG106" s="29"/>
      <c r="AH106" s="67">
        <f t="shared" si="34"/>
        <v>2016</v>
      </c>
      <c r="AI106" s="47">
        <f t="shared" si="39"/>
        <v>42647</v>
      </c>
      <c r="AJ106" s="67" t="str">
        <f t="shared" si="35"/>
        <v>octobre</v>
      </c>
      <c r="AK106" s="68">
        <f t="shared" si="28"/>
        <v>26.5</v>
      </c>
      <c r="AL106" s="40" t="str">
        <f t="shared" si="37"/>
        <v>octobre</v>
      </c>
      <c r="AM106" s="35">
        <f t="shared" si="25"/>
        <v>1</v>
      </c>
      <c r="AN106" s="36">
        <f t="shared" si="26"/>
        <v>0</v>
      </c>
      <c r="AO106" s="36">
        <f t="shared" si="27"/>
        <v>0</v>
      </c>
      <c r="AP106" s="36">
        <f t="shared" si="32"/>
        <v>628.04999999999995</v>
      </c>
      <c r="AQ106" s="36">
        <f>+IF(C106="Econova","",(IF(B106="Réception",(IF(J106="La Mounine",(VLOOKUP(V106,[1]Distancier!A:E,5,FALSE)),(IF(J106="Brignoles",VLOOKUP(V106,[1]Distancier!A:C,3,FALSE),(IF(J106="FOS",VLOOKUP(V106,[1]Distancier!A:D,4,FALSE),(IF(J106="BT400",VLOOKUP(V106,[1]Distancier!A:F,6,FALSE))))))))),"")))</f>
        <v>260</v>
      </c>
      <c r="AR106" s="36">
        <f t="shared" si="36"/>
        <v>6890</v>
      </c>
      <c r="AS106" s="34">
        <f>IF(AQ106="","",IF(A106="Round Wood",VLOOKUP(AQ106,'[1]Grilles Tarifaires'!A:C,3,FALSE),VLOOKUP(AQ106,'[1]Grilles Tarifaires'!A:B,2,FALSE)))</f>
        <v>23.56</v>
      </c>
      <c r="AT106" s="36">
        <f t="shared" si="31"/>
        <v>683.24</v>
      </c>
      <c r="AU106" s="36">
        <f>IF(AQ106="","",(IF(C106="","",((IF(A106="","0",(IF(A106="Round Wood",VLOOKUP(C106,'[1]Grilles Tarifaires'!E:F,2,FALSE),VLOOKUP(C106,'[1]Grilles Tarifaires'!E:G,3,FALSE)))))*AK106))))</f>
        <v>0</v>
      </c>
      <c r="AV106" s="66"/>
      <c r="AW106" s="66"/>
      <c r="AX106" s="66"/>
      <c r="AY106" s="66"/>
    </row>
    <row r="107" spans="1:51" ht="15" hidden="1" customHeight="1" x14ac:dyDescent="0.25">
      <c r="A107" s="28" t="s">
        <v>50</v>
      </c>
      <c r="B107" s="28" t="s">
        <v>51</v>
      </c>
      <c r="C107" s="29" t="s">
        <v>60</v>
      </c>
      <c r="D107" s="29" t="s">
        <v>66</v>
      </c>
      <c r="E107" s="30">
        <v>42647</v>
      </c>
      <c r="F107" s="29">
        <v>845</v>
      </c>
      <c r="G107" s="29">
        <v>5</v>
      </c>
      <c r="H107" s="42">
        <v>41550</v>
      </c>
      <c r="I107" s="42">
        <v>16150</v>
      </c>
      <c r="J107" s="28" t="s">
        <v>53</v>
      </c>
      <c r="K107" s="31">
        <f t="shared" si="30"/>
        <v>25.4</v>
      </c>
      <c r="L107" s="31">
        <f t="shared" si="29"/>
        <v>0</v>
      </c>
      <c r="M107" s="57">
        <f t="shared" si="38"/>
        <v>0</v>
      </c>
      <c r="N107" s="32">
        <v>0.3833333333333333</v>
      </c>
      <c r="O107" s="32">
        <v>0.4993055555555555</v>
      </c>
      <c r="P107" s="32">
        <f t="shared" si="33"/>
        <v>0.1159722222222222</v>
      </c>
      <c r="Q107" s="29" t="s">
        <v>384</v>
      </c>
      <c r="R107" s="29"/>
      <c r="S107" s="30">
        <v>42648</v>
      </c>
      <c r="T107" s="29" t="s">
        <v>383</v>
      </c>
      <c r="U107" s="29"/>
      <c r="V107" s="29" t="s">
        <v>212</v>
      </c>
      <c r="W107" s="29">
        <v>11</v>
      </c>
      <c r="X107" s="31" t="str">
        <f t="shared" si="24"/>
        <v/>
      </c>
      <c r="Y107" s="33">
        <v>23.7</v>
      </c>
      <c r="Z107" s="33"/>
      <c r="AA107" s="33"/>
      <c r="AB107" s="33"/>
      <c r="AC107" s="33"/>
      <c r="AD107" s="33"/>
      <c r="AE107" s="29"/>
      <c r="AF107" s="29" t="s">
        <v>84</v>
      </c>
      <c r="AG107" s="29"/>
      <c r="AH107" s="67">
        <f t="shared" si="34"/>
        <v>2016</v>
      </c>
      <c r="AI107" s="47">
        <f t="shared" si="39"/>
        <v>42647</v>
      </c>
      <c r="AJ107" s="67" t="str">
        <f t="shared" si="35"/>
        <v>octobre</v>
      </c>
      <c r="AK107" s="68">
        <f t="shared" si="28"/>
        <v>25.4</v>
      </c>
      <c r="AL107" s="40" t="str">
        <f t="shared" si="37"/>
        <v>octobre</v>
      </c>
      <c r="AM107" s="35">
        <f t="shared" si="25"/>
        <v>1</v>
      </c>
      <c r="AN107" s="36">
        <f t="shared" si="26"/>
        <v>0</v>
      </c>
      <c r="AO107" s="36">
        <f t="shared" si="27"/>
        <v>0</v>
      </c>
      <c r="AP107" s="36">
        <f t="shared" si="32"/>
        <v>601.9799999999999</v>
      </c>
      <c r="AQ107" s="36">
        <f>+IF(C107="Econova","",(IF(B107="Réception",(IF(J107="La Mounine",(VLOOKUP(V107,[1]Distancier!A:E,5,FALSE)),(IF(J107="Brignoles",VLOOKUP(V107,[1]Distancier!A:C,3,FALSE),(IF(J107="FOS",VLOOKUP(V107,[1]Distancier!A:D,4,FALSE),(IF(J107="BT400",VLOOKUP(V107,[1]Distancier!A:F,6,FALSE))))))))),"")))</f>
        <v>260</v>
      </c>
      <c r="AR107" s="36">
        <f t="shared" si="36"/>
        <v>6604</v>
      </c>
      <c r="AS107" s="34">
        <f>IF(AQ107="","",IF(A107="Round Wood",VLOOKUP(AQ107,'[1]Grilles Tarifaires'!A:C,3,FALSE),VLOOKUP(AQ107,'[1]Grilles Tarifaires'!A:B,2,FALSE)))</f>
        <v>23.56</v>
      </c>
      <c r="AT107" s="36">
        <f t="shared" si="31"/>
        <v>683.24</v>
      </c>
      <c r="AU107" s="36">
        <f>IF(AQ107="","",(IF(C107="","",((IF(A107="","0",(IF(A107="Round Wood",VLOOKUP(C107,'[1]Grilles Tarifaires'!E:F,2,FALSE),VLOOKUP(C107,'[1]Grilles Tarifaires'!E:G,3,FALSE)))))*AK107))))</f>
        <v>0</v>
      </c>
      <c r="AV107" s="66"/>
      <c r="AW107" s="66"/>
      <c r="AX107" s="66"/>
      <c r="AY107" s="66"/>
    </row>
    <row r="108" spans="1:51" ht="15" hidden="1" customHeight="1" x14ac:dyDescent="0.25">
      <c r="A108" s="28" t="s">
        <v>106</v>
      </c>
      <c r="B108" s="28" t="s">
        <v>385</v>
      </c>
      <c r="C108" s="29"/>
      <c r="D108" s="29" t="s">
        <v>66</v>
      </c>
      <c r="E108" s="30">
        <v>42647</v>
      </c>
      <c r="F108" s="29"/>
      <c r="G108" s="29" t="s">
        <v>69</v>
      </c>
      <c r="H108" s="42">
        <v>15200</v>
      </c>
      <c r="I108" s="42">
        <v>41500</v>
      </c>
      <c r="J108" s="28" t="s">
        <v>53</v>
      </c>
      <c r="K108" s="31">
        <v>-26.35</v>
      </c>
      <c r="L108" s="31">
        <v>0</v>
      </c>
      <c r="M108" s="57">
        <v>0</v>
      </c>
      <c r="N108" s="32">
        <v>0.3263888888888889</v>
      </c>
      <c r="O108" s="32">
        <v>0.43055555555555558</v>
      </c>
      <c r="P108" s="32">
        <f t="shared" si="33"/>
        <v>0.10416666666666669</v>
      </c>
      <c r="Q108" s="29"/>
      <c r="R108" s="29"/>
      <c r="S108" s="29"/>
      <c r="T108" s="29"/>
      <c r="U108" s="29"/>
      <c r="V108" s="29"/>
      <c r="W108" s="29"/>
      <c r="X108" s="31" t="str">
        <f t="shared" si="24"/>
        <v/>
      </c>
      <c r="Y108" s="33"/>
      <c r="Z108" s="33"/>
      <c r="AA108" s="33"/>
      <c r="AB108" s="33"/>
      <c r="AC108" s="33"/>
      <c r="AD108" s="33"/>
      <c r="AE108" s="29"/>
      <c r="AF108" s="29"/>
      <c r="AG108" s="29"/>
      <c r="AH108" s="67">
        <f t="shared" si="34"/>
        <v>2016</v>
      </c>
      <c r="AI108" s="47">
        <f t="shared" si="39"/>
        <v>42647</v>
      </c>
      <c r="AJ108" s="67" t="str">
        <f t="shared" si="35"/>
        <v>octobre</v>
      </c>
      <c r="AK108" s="68">
        <f t="shared" si="28"/>
        <v>-26.35</v>
      </c>
      <c r="AL108" s="40" t="str">
        <f t="shared" si="37"/>
        <v>octobre</v>
      </c>
      <c r="AM108" s="35">
        <f t="shared" si="25"/>
        <v>1</v>
      </c>
      <c r="AN108" s="36">
        <f t="shared" si="26"/>
        <v>0</v>
      </c>
      <c r="AO108" s="36">
        <f t="shared" si="27"/>
        <v>0</v>
      </c>
      <c r="AP108" s="36">
        <f t="shared" si="32"/>
        <v>0</v>
      </c>
      <c r="AQ108" s="36" t="str">
        <f>+IF(C108="Econova","",(IF(B108="Réception",(IF(J108="La Mounine",(VLOOKUP(V108,[1]Distancier!A:E,5,FALSE)),(IF(J108="Brignoles",VLOOKUP(V108,[1]Distancier!A:C,3,FALSE),(IF(J108="FOS",VLOOKUP(V108,[1]Distancier!A:D,4,FALSE),(IF(J108="BT400",VLOOKUP(V108,[1]Distancier!A:F,6,FALSE))))))))),"")))</f>
        <v/>
      </c>
      <c r="AR108" s="36" t="str">
        <f t="shared" si="36"/>
        <v/>
      </c>
      <c r="AS108" s="34" t="str">
        <f>IF(AQ108="","",IF(A108="Round Wood",VLOOKUP(AQ108,'[1]Grilles Tarifaires'!A:C,3,FALSE),VLOOKUP(AQ108,'[1]Grilles Tarifaires'!A:B,2,FALSE)))</f>
        <v/>
      </c>
      <c r="AT108" s="36" t="str">
        <f t="shared" si="31"/>
        <v/>
      </c>
      <c r="AU108" s="36" t="str">
        <f>IF(AQ108="","",(IF(C108="","",((IF(A108="","0",(IF(A108="Round Wood",VLOOKUP(C108,'[1]Grilles Tarifaires'!E:F,2,FALSE),VLOOKUP(C108,'[1]Grilles Tarifaires'!E:G,3,FALSE)))))*AK108))))</f>
        <v/>
      </c>
      <c r="AV108" s="66"/>
      <c r="AW108" s="66"/>
      <c r="AX108" s="66"/>
      <c r="AY108" s="66"/>
    </row>
    <row r="109" spans="1:51" ht="15" hidden="1" customHeight="1" x14ac:dyDescent="0.25">
      <c r="B109" s="28" t="s">
        <v>78</v>
      </c>
      <c r="C109" s="29"/>
      <c r="D109" s="29"/>
      <c r="E109" s="30">
        <v>42648</v>
      </c>
      <c r="F109" s="29"/>
      <c r="G109" s="29"/>
      <c r="H109" s="42"/>
      <c r="I109" s="42"/>
      <c r="J109" s="28" t="s">
        <v>79</v>
      </c>
      <c r="K109" s="31">
        <v>34.6</v>
      </c>
      <c r="L109" s="31">
        <f t="shared" si="29"/>
        <v>0</v>
      </c>
      <c r="M109" s="57">
        <v>0</v>
      </c>
      <c r="N109" s="32"/>
      <c r="O109" s="32"/>
      <c r="P109" s="32"/>
      <c r="Q109" s="29"/>
      <c r="R109" s="29"/>
      <c r="S109" s="29"/>
      <c r="T109" s="29"/>
      <c r="U109" s="29"/>
      <c r="V109" s="29"/>
      <c r="W109" s="29"/>
      <c r="X109" s="31" t="str">
        <f t="shared" si="24"/>
        <v/>
      </c>
      <c r="Y109" s="33"/>
      <c r="Z109" s="33"/>
      <c r="AA109" s="33"/>
      <c r="AB109" s="33"/>
      <c r="AC109" s="33"/>
      <c r="AD109" s="33"/>
      <c r="AE109" s="29"/>
      <c r="AF109" s="29"/>
      <c r="AG109" s="29"/>
      <c r="AH109" s="67">
        <f t="shared" si="34"/>
        <v>2016</v>
      </c>
      <c r="AI109" s="47">
        <f t="shared" si="39"/>
        <v>42648</v>
      </c>
      <c r="AJ109" s="67" t="str">
        <f t="shared" si="35"/>
        <v>octobre</v>
      </c>
      <c r="AK109" s="68">
        <f t="shared" si="28"/>
        <v>34.6</v>
      </c>
      <c r="AL109" s="40" t="str">
        <f t="shared" si="37"/>
        <v>octobre</v>
      </c>
      <c r="AM109" s="35">
        <f t="shared" si="25"/>
        <v>1</v>
      </c>
      <c r="AN109" s="36">
        <f t="shared" si="26"/>
        <v>0</v>
      </c>
      <c r="AO109" s="36">
        <f t="shared" si="27"/>
        <v>0</v>
      </c>
      <c r="AP109" s="36">
        <f t="shared" si="32"/>
        <v>0</v>
      </c>
      <c r="AQ109" s="36" t="str">
        <f>+IF(C109="Econova","",(IF(B109="Réception",(IF(J109="La Mounine",(VLOOKUP(V109,[1]Distancier!A:E,5,FALSE)),(IF(J109="Brignoles",VLOOKUP(V109,[1]Distancier!A:C,3,FALSE),(IF(J109="FOS",VLOOKUP(V109,[1]Distancier!A:D,4,FALSE),(IF(J109="BT400",VLOOKUP(V109,[1]Distancier!A:F,6,FALSE))))))))),"")))</f>
        <v/>
      </c>
      <c r="AR109" s="36" t="str">
        <f t="shared" si="36"/>
        <v/>
      </c>
      <c r="AS109" s="34" t="str">
        <f>IF(AQ109="","",IF(A109="Round Wood",VLOOKUP(AQ109,'[1]Grilles Tarifaires'!A:C,3,FALSE),VLOOKUP(AQ109,'[1]Grilles Tarifaires'!A:B,2,FALSE)))</f>
        <v/>
      </c>
      <c r="AT109" s="36" t="str">
        <f t="shared" si="31"/>
        <v/>
      </c>
      <c r="AU109" s="36" t="str">
        <f>IF(AQ109="","",(IF(C109="","",((IF(A109="","0",(IF(A109="Round Wood",VLOOKUP(C109,'[1]Grilles Tarifaires'!E:F,2,FALSE),VLOOKUP(C109,'[1]Grilles Tarifaires'!E:G,3,FALSE)))))*AK109))))</f>
        <v/>
      </c>
      <c r="AV109" s="66"/>
      <c r="AW109" s="66"/>
      <c r="AX109" s="66"/>
      <c r="AY109" s="66"/>
    </row>
    <row r="110" spans="1:51" ht="15" hidden="1" customHeight="1" x14ac:dyDescent="0.25">
      <c r="A110" s="28" t="s">
        <v>80</v>
      </c>
      <c r="B110" s="28" t="s">
        <v>51</v>
      </c>
      <c r="C110" s="29" t="s">
        <v>81</v>
      </c>
      <c r="D110" s="29" t="s">
        <v>82</v>
      </c>
      <c r="E110" s="30">
        <v>42650</v>
      </c>
      <c r="F110" s="29">
        <v>1702</v>
      </c>
      <c r="G110" s="29" t="s">
        <v>69</v>
      </c>
      <c r="H110" s="42">
        <v>33750</v>
      </c>
      <c r="I110" s="42">
        <v>17250</v>
      </c>
      <c r="J110" s="28" t="s">
        <v>79</v>
      </c>
      <c r="K110" s="31">
        <f t="shared" si="30"/>
        <v>16.5</v>
      </c>
      <c r="L110" s="31">
        <f t="shared" si="29"/>
        <v>0</v>
      </c>
      <c r="M110" s="57">
        <f t="shared" si="38"/>
        <v>0</v>
      </c>
      <c r="N110" s="32" t="s">
        <v>253</v>
      </c>
      <c r="O110" s="32" t="s">
        <v>107</v>
      </c>
      <c r="P110" s="32">
        <f t="shared" si="33"/>
        <v>5.2777777777777812E-2</v>
      </c>
      <c r="Q110" s="29" t="s">
        <v>386</v>
      </c>
      <c r="R110" s="29"/>
      <c r="S110" s="30">
        <v>42655</v>
      </c>
      <c r="T110" s="29" t="s">
        <v>387</v>
      </c>
      <c r="U110" s="29"/>
      <c r="V110" s="29" t="s">
        <v>83</v>
      </c>
      <c r="W110" s="29">
        <v>20</v>
      </c>
      <c r="X110" s="31" t="str">
        <f t="shared" si="24"/>
        <v/>
      </c>
      <c r="Y110" s="33">
        <v>13.5</v>
      </c>
      <c r="Z110" s="33"/>
      <c r="AA110" s="33"/>
      <c r="AB110" s="33"/>
      <c r="AC110" s="33"/>
      <c r="AD110" s="33"/>
      <c r="AE110" s="29"/>
      <c r="AF110" s="29"/>
      <c r="AG110" s="29"/>
      <c r="AH110" s="67">
        <f t="shared" si="34"/>
        <v>2016</v>
      </c>
      <c r="AI110" s="47">
        <f t="shared" si="39"/>
        <v>42650</v>
      </c>
      <c r="AJ110" s="67" t="str">
        <f t="shared" si="35"/>
        <v>octobre</v>
      </c>
      <c r="AK110" s="68">
        <f t="shared" si="28"/>
        <v>16.5</v>
      </c>
      <c r="AL110" s="40" t="str">
        <f t="shared" si="37"/>
        <v>octobre</v>
      </c>
      <c r="AM110" s="35">
        <f t="shared" si="25"/>
        <v>1</v>
      </c>
      <c r="AN110" s="36">
        <f t="shared" si="26"/>
        <v>0</v>
      </c>
      <c r="AO110" s="36">
        <f t="shared" si="27"/>
        <v>0</v>
      </c>
      <c r="AP110" s="36">
        <f t="shared" si="32"/>
        <v>222.75</v>
      </c>
      <c r="AQ110" s="36">
        <f>+IF(C110="Econova","",(IF(B110="Réception",(IF(J110="La Mounine",(VLOOKUP(V110,[1]Distancier!A:E,5,FALSE)),(IF(J110="Brignoles",VLOOKUP(V110,[1]Distancier!A:C,3,FALSE),(IF(J110="FOS",VLOOKUP(V110,[1]Distancier!A:D,4,FALSE),(IF(J110="BT400",VLOOKUP(V110,[1]Distancier!A:F,6,FALSE))))))))),"")))</f>
        <v>39</v>
      </c>
      <c r="AR110" s="36">
        <f t="shared" si="36"/>
        <v>643.5</v>
      </c>
      <c r="AS110" s="34">
        <f>IF(AQ110="","",IF(A110="Round Wood",VLOOKUP(AQ110,'[1]Grilles Tarifaires'!A:C,3,FALSE),VLOOKUP(AQ110,'[1]Grilles Tarifaires'!A:B,2,FALSE)))</f>
        <v>11.7</v>
      </c>
      <c r="AT110" s="36">
        <f t="shared" si="31"/>
        <v>280.79999999999995</v>
      </c>
      <c r="AU110" s="36">
        <f>IF(AQ110="","",(IF(C110="","",((IF(A110="","0",(IF(A110="Round Wood",VLOOKUP(C110,'[1]Grilles Tarifaires'!E:F,2,FALSE),VLOOKUP(C110,'[1]Grilles Tarifaires'!E:G,3,FALSE)))))*AK110))))</f>
        <v>968.08232906764158</v>
      </c>
      <c r="AV110" s="66"/>
      <c r="AW110" s="66"/>
      <c r="AX110" s="66"/>
      <c r="AY110" s="66"/>
    </row>
    <row r="111" spans="1:51" ht="15" hidden="1" customHeight="1" x14ac:dyDescent="0.25">
      <c r="A111" s="28" t="s">
        <v>106</v>
      </c>
      <c r="B111" s="28" t="s">
        <v>51</v>
      </c>
      <c r="C111" s="29" t="s">
        <v>388</v>
      </c>
      <c r="D111" s="29" t="s">
        <v>66</v>
      </c>
      <c r="E111" s="30">
        <v>42653</v>
      </c>
      <c r="F111" s="29">
        <v>1703</v>
      </c>
      <c r="G111" s="29" t="s">
        <v>69</v>
      </c>
      <c r="H111" s="42">
        <v>34400</v>
      </c>
      <c r="I111" s="42">
        <v>15900</v>
      </c>
      <c r="J111" s="28" t="s">
        <v>79</v>
      </c>
      <c r="K111" s="31">
        <f t="shared" si="30"/>
        <v>18.5</v>
      </c>
      <c r="L111" s="31">
        <f t="shared" si="29"/>
        <v>0</v>
      </c>
      <c r="M111" s="57">
        <f t="shared" si="38"/>
        <v>0</v>
      </c>
      <c r="N111" s="32" t="s">
        <v>94</v>
      </c>
      <c r="O111" s="32" t="s">
        <v>389</v>
      </c>
      <c r="P111" s="32">
        <f t="shared" si="33"/>
        <v>2.6388888888888851E-2</v>
      </c>
      <c r="Q111" s="29" t="s">
        <v>390</v>
      </c>
      <c r="R111" s="29"/>
      <c r="S111" s="30">
        <v>42655</v>
      </c>
      <c r="T111" s="29" t="s">
        <v>391</v>
      </c>
      <c r="U111" s="29"/>
      <c r="V111" s="29" t="s">
        <v>392</v>
      </c>
      <c r="W111" s="29">
        <v>84</v>
      </c>
      <c r="X111" s="31" t="str">
        <f t="shared" ref="X111:X174" si="40">+IF(AE111="oui",K111,"")</f>
        <v/>
      </c>
      <c r="Y111" s="33">
        <v>31.6</v>
      </c>
      <c r="Z111" s="33"/>
      <c r="AA111" s="33"/>
      <c r="AB111" s="33"/>
      <c r="AC111" s="33"/>
      <c r="AD111" s="33"/>
      <c r="AE111" s="29"/>
      <c r="AF111" s="29"/>
      <c r="AG111" s="29"/>
      <c r="AH111" s="67">
        <f t="shared" si="34"/>
        <v>2016</v>
      </c>
      <c r="AI111" s="47">
        <f t="shared" si="39"/>
        <v>42653</v>
      </c>
      <c r="AJ111" s="67" t="str">
        <f t="shared" si="35"/>
        <v>octobre</v>
      </c>
      <c r="AK111" s="68">
        <f t="shared" si="28"/>
        <v>18.5</v>
      </c>
      <c r="AL111" s="40" t="str">
        <f t="shared" si="37"/>
        <v>octobre</v>
      </c>
      <c r="AM111" s="35">
        <f t="shared" ref="AM111:AM174" si="41">IF(K111="",0,1)</f>
        <v>1</v>
      </c>
      <c r="AN111" s="36">
        <f t="shared" ref="AN111:AN174" si="42">IF(L111&gt;0,1,0)</f>
        <v>0</v>
      </c>
      <c r="AO111" s="36">
        <f t="shared" ref="AO111:AO174" si="43">IF(M111&gt;0.02,1,0)</f>
        <v>0</v>
      </c>
      <c r="AP111" s="36">
        <f t="shared" si="32"/>
        <v>584.6</v>
      </c>
      <c r="AQ111" s="36">
        <f>+IF(C111="Econova","",(IF(B111="Réception",(IF(J111="La Mounine",(VLOOKUP(V111,[1]Distancier!A:E,5,FALSE)),(IF(J111="Brignoles",VLOOKUP(V111,[1]Distancier!A:C,3,FALSE),(IF(J111="FOS",VLOOKUP(V111,[1]Distancier!A:D,4,FALSE),(IF(J111="BT400",VLOOKUP(V111,[1]Distancier!A:F,6,FALSE))))))))),"")))</f>
        <v>97</v>
      </c>
      <c r="AR111" s="36">
        <f t="shared" si="36"/>
        <v>1794.5</v>
      </c>
      <c r="AS111" s="34">
        <f>IF(AQ111="","",IF(A111="Round Wood",VLOOKUP(AQ111,'[1]Grilles Tarifaires'!A:C,3,FALSE),VLOOKUP(AQ111,'[1]Grilles Tarifaires'!A:B,2,FALSE)))</f>
        <v>14.28</v>
      </c>
      <c r="AT111" s="36">
        <f t="shared" si="31"/>
        <v>342.71999999999997</v>
      </c>
      <c r="AU111" s="36" t="e">
        <f>IF(AQ111="","",(IF(C111="","",((IF(A111="","0",(IF(A111="Round Wood",VLOOKUP(C111,'[1]Grilles Tarifaires'!E:F,2,FALSE),VLOOKUP(C111,'[1]Grilles Tarifaires'!E:G,3,FALSE)))))*AK111))))</f>
        <v>#N/A</v>
      </c>
      <c r="AV111" s="66"/>
      <c r="AW111" s="66"/>
      <c r="AX111" s="66"/>
      <c r="AY111" s="66"/>
    </row>
    <row r="112" spans="1:51" ht="15" hidden="1" customHeight="1" x14ac:dyDescent="0.25">
      <c r="A112" s="28" t="s">
        <v>106</v>
      </c>
      <c r="B112" s="28" t="s">
        <v>51</v>
      </c>
      <c r="C112" s="29" t="s">
        <v>388</v>
      </c>
      <c r="D112" s="29" t="s">
        <v>66</v>
      </c>
      <c r="E112" s="30">
        <v>42653</v>
      </c>
      <c r="F112" s="29">
        <v>1704</v>
      </c>
      <c r="G112" s="29" t="s">
        <v>69</v>
      </c>
      <c r="H112" s="42">
        <v>34550</v>
      </c>
      <c r="I112" s="42">
        <v>15700</v>
      </c>
      <c r="J112" s="28" t="s">
        <v>79</v>
      </c>
      <c r="K112" s="31">
        <f t="shared" si="30"/>
        <v>18.850000000000001</v>
      </c>
      <c r="L112" s="31">
        <f t="shared" si="29"/>
        <v>0</v>
      </c>
      <c r="M112" s="57">
        <f t="shared" si="38"/>
        <v>0</v>
      </c>
      <c r="N112" s="32" t="s">
        <v>169</v>
      </c>
      <c r="O112" s="32" t="s">
        <v>393</v>
      </c>
      <c r="P112" s="32">
        <f t="shared" si="33"/>
        <v>1.8055555555555602E-2</v>
      </c>
      <c r="Q112" s="29" t="s">
        <v>394</v>
      </c>
      <c r="R112" s="29"/>
      <c r="S112" s="30">
        <v>42655</v>
      </c>
      <c r="T112" s="29" t="s">
        <v>391</v>
      </c>
      <c r="U112" s="29"/>
      <c r="V112" s="29" t="s">
        <v>392</v>
      </c>
      <c r="W112" s="29">
        <v>84</v>
      </c>
      <c r="X112" s="31" t="str">
        <f t="shared" si="40"/>
        <v/>
      </c>
      <c r="Y112" s="33">
        <v>31.6</v>
      </c>
      <c r="Z112" s="33"/>
      <c r="AA112" s="33"/>
      <c r="AB112" s="33"/>
      <c r="AC112" s="33"/>
      <c r="AD112" s="33"/>
      <c r="AE112" s="29"/>
      <c r="AF112" s="29"/>
      <c r="AG112" s="29"/>
      <c r="AH112" s="67">
        <f t="shared" si="34"/>
        <v>2016</v>
      </c>
      <c r="AI112" s="47">
        <f t="shared" si="39"/>
        <v>42653</v>
      </c>
      <c r="AJ112" s="67" t="str">
        <f t="shared" si="35"/>
        <v>octobre</v>
      </c>
      <c r="AK112" s="68">
        <f t="shared" si="28"/>
        <v>18.850000000000001</v>
      </c>
      <c r="AL112" s="40" t="str">
        <f t="shared" si="37"/>
        <v>octobre</v>
      </c>
      <c r="AM112" s="35">
        <f t="shared" si="41"/>
        <v>1</v>
      </c>
      <c r="AN112" s="36">
        <f t="shared" si="42"/>
        <v>0</v>
      </c>
      <c r="AO112" s="36">
        <f t="shared" si="43"/>
        <v>0</v>
      </c>
      <c r="AP112" s="36">
        <f t="shared" si="32"/>
        <v>595.66000000000008</v>
      </c>
      <c r="AQ112" s="36">
        <f>+IF(C112="Econova","",(IF(B112="Réception",(IF(J112="La Mounine",(VLOOKUP(V112,[1]Distancier!A:E,5,FALSE)),(IF(J112="Brignoles",VLOOKUP(V112,[1]Distancier!A:C,3,FALSE),(IF(J112="FOS",VLOOKUP(V112,[1]Distancier!A:D,4,FALSE),(IF(J112="BT400",VLOOKUP(V112,[1]Distancier!A:F,6,FALSE))))))))),"")))</f>
        <v>97</v>
      </c>
      <c r="AR112" s="36">
        <f t="shared" si="36"/>
        <v>1828.45</v>
      </c>
      <c r="AS112" s="34">
        <f>IF(AQ112="","",IF(A112="Round Wood",VLOOKUP(AQ112,'[1]Grilles Tarifaires'!A:C,3,FALSE),VLOOKUP(AQ112,'[1]Grilles Tarifaires'!A:B,2,FALSE)))</f>
        <v>14.28</v>
      </c>
      <c r="AT112" s="36">
        <f t="shared" si="31"/>
        <v>342.71999999999997</v>
      </c>
      <c r="AU112" s="36" t="e">
        <f>IF(AQ112="","",(IF(C112="","",((IF(A112="","0",(IF(A112="Round Wood",VLOOKUP(C112,'[1]Grilles Tarifaires'!E:F,2,FALSE),VLOOKUP(C112,'[1]Grilles Tarifaires'!E:G,3,FALSE)))))*AK112))))</f>
        <v>#N/A</v>
      </c>
      <c r="AV112" s="66"/>
      <c r="AW112" s="66"/>
      <c r="AX112" s="66"/>
      <c r="AY112" s="66"/>
    </row>
    <row r="113" spans="1:51" s="56" customFormat="1" ht="15" hidden="1" customHeight="1" x14ac:dyDescent="0.25">
      <c r="A113" s="58" t="s">
        <v>80</v>
      </c>
      <c r="B113" s="58" t="s">
        <v>51</v>
      </c>
      <c r="C113" s="59" t="s">
        <v>109</v>
      </c>
      <c r="D113" s="59" t="s">
        <v>110</v>
      </c>
      <c r="E113" s="60">
        <v>42654</v>
      </c>
      <c r="F113" s="59">
        <v>1705</v>
      </c>
      <c r="G113" s="59" t="s">
        <v>69</v>
      </c>
      <c r="H113" s="61">
        <v>38850</v>
      </c>
      <c r="I113" s="61">
        <v>17650</v>
      </c>
      <c r="J113" s="58" t="s">
        <v>79</v>
      </c>
      <c r="K113" s="62">
        <f t="shared" si="30"/>
        <v>21.2</v>
      </c>
      <c r="L113" s="62">
        <f t="shared" si="29"/>
        <v>0</v>
      </c>
      <c r="M113" s="84">
        <f t="shared" si="38"/>
        <v>0</v>
      </c>
      <c r="N113" s="63" t="s">
        <v>121</v>
      </c>
      <c r="O113" s="63" t="s">
        <v>310</v>
      </c>
      <c r="P113" s="63">
        <f t="shared" si="33"/>
        <v>6.1111111111111005E-2</v>
      </c>
      <c r="Q113" s="59" t="s">
        <v>395</v>
      </c>
      <c r="R113" s="59"/>
      <c r="S113" s="60">
        <v>42655</v>
      </c>
      <c r="T113" s="29" t="s">
        <v>396</v>
      </c>
      <c r="U113" s="59"/>
      <c r="V113" s="59" t="s">
        <v>77</v>
      </c>
      <c r="W113" s="59">
        <v>13</v>
      </c>
      <c r="X113" s="62" t="str">
        <f t="shared" si="40"/>
        <v/>
      </c>
      <c r="Y113" s="44">
        <v>14</v>
      </c>
      <c r="Z113" s="44"/>
      <c r="AA113" s="44"/>
      <c r="AB113" s="44"/>
      <c r="AC113" s="44"/>
      <c r="AD113" s="44"/>
      <c r="AE113" s="59"/>
      <c r="AF113" s="59"/>
      <c r="AG113" s="59"/>
      <c r="AH113" s="85">
        <f t="shared" si="34"/>
        <v>2016</v>
      </c>
      <c r="AI113" s="86">
        <f t="shared" si="39"/>
        <v>42654</v>
      </c>
      <c r="AJ113" s="85" t="str">
        <f t="shared" si="35"/>
        <v>octobre</v>
      </c>
      <c r="AK113" s="87">
        <v>0</v>
      </c>
      <c r="AL113" s="88" t="str">
        <f t="shared" si="37"/>
        <v>octobre</v>
      </c>
      <c r="AM113" s="89">
        <f t="shared" si="41"/>
        <v>1</v>
      </c>
      <c r="AN113" s="64">
        <f t="shared" si="42"/>
        <v>0</v>
      </c>
      <c r="AO113" s="64">
        <f t="shared" si="43"/>
        <v>0</v>
      </c>
      <c r="AP113" s="64">
        <f t="shared" si="32"/>
        <v>296.8</v>
      </c>
      <c r="AQ113" s="64">
        <f>+IF(C113="Econova","",(IF(B113="Réception",(IF(J113="La Mounine",(VLOOKUP(V113,[1]Distancier!A:E,5,FALSE)),(IF(J113="Brignoles",VLOOKUP(V113,[1]Distancier!A:C,3,FALSE),(IF(J113="FOS",VLOOKUP(V113,[1]Distancier!A:D,4,FALSE),(IF(J113="BT400",VLOOKUP(V113,[1]Distancier!A:F,6,FALSE))))))))),"")))</f>
        <v>9</v>
      </c>
      <c r="AR113" s="64">
        <f t="shared" si="36"/>
        <v>190.79999999999998</v>
      </c>
      <c r="AS113" s="65">
        <f>IF(AQ113="","",IF(A113="Round Wood",VLOOKUP(AQ113,'[1]Grilles Tarifaires'!A:C,3,FALSE),VLOOKUP(AQ113,'[1]Grilles Tarifaires'!A:B,2,FALSE)))</f>
        <v>11.7</v>
      </c>
      <c r="AT113" s="64">
        <f t="shared" si="31"/>
        <v>280.79999999999995</v>
      </c>
      <c r="AU113" s="64">
        <f>IF(AQ113="","",(IF(C113="","",((IF(A113="","0",(IF(A113="Round Wood",VLOOKUP(C113,'[1]Grilles Tarifaires'!E:F,2,FALSE),VLOOKUP(C113,'[1]Grilles Tarifaires'!E:G,3,FALSE)))))*AK113))))</f>
        <v>0</v>
      </c>
      <c r="AV113" s="90"/>
      <c r="AW113" s="90"/>
      <c r="AX113" s="90"/>
      <c r="AY113" s="90"/>
    </row>
    <row r="114" spans="1:51" ht="15" hidden="1" customHeight="1" x14ac:dyDescent="0.25">
      <c r="A114" s="28" t="s">
        <v>80</v>
      </c>
      <c r="B114" s="28" t="s">
        <v>51</v>
      </c>
      <c r="C114" s="29" t="s">
        <v>167</v>
      </c>
      <c r="D114" s="29" t="s">
        <v>397</v>
      </c>
      <c r="E114" s="30">
        <v>42663</v>
      </c>
      <c r="F114" s="29">
        <v>1706</v>
      </c>
      <c r="G114" s="29" t="s">
        <v>69</v>
      </c>
      <c r="H114" s="42">
        <v>38700</v>
      </c>
      <c r="I114" s="42">
        <v>15250</v>
      </c>
      <c r="J114" s="28" t="s">
        <v>79</v>
      </c>
      <c r="K114" s="31">
        <f t="shared" si="30"/>
        <v>23.45</v>
      </c>
      <c r="L114" s="31">
        <f t="shared" si="29"/>
        <v>0</v>
      </c>
      <c r="M114" s="57">
        <f t="shared" si="38"/>
        <v>0</v>
      </c>
      <c r="N114" s="32" t="s">
        <v>151</v>
      </c>
      <c r="O114" s="32" t="s">
        <v>198</v>
      </c>
      <c r="P114" s="32">
        <f t="shared" si="33"/>
        <v>4.9305555555555491E-2</v>
      </c>
      <c r="Q114" s="29" t="s">
        <v>398</v>
      </c>
      <c r="R114" s="29"/>
      <c r="S114" s="30">
        <v>42669</v>
      </c>
      <c r="T114" s="29" t="s">
        <v>399</v>
      </c>
      <c r="U114" s="29"/>
      <c r="V114" s="43" t="s">
        <v>400</v>
      </c>
      <c r="W114" s="29">
        <v>62</v>
      </c>
      <c r="X114" s="31" t="str">
        <f t="shared" si="40"/>
        <v/>
      </c>
      <c r="Y114" s="33">
        <v>22.8</v>
      </c>
      <c r="Z114" s="33"/>
      <c r="AA114" s="33"/>
      <c r="AB114" s="33"/>
      <c r="AC114" s="33"/>
      <c r="AD114" s="33"/>
      <c r="AE114" s="29"/>
      <c r="AF114" s="29"/>
      <c r="AG114" s="29"/>
      <c r="AH114" s="67">
        <f t="shared" si="34"/>
        <v>2016</v>
      </c>
      <c r="AI114" s="47">
        <f t="shared" si="39"/>
        <v>42663</v>
      </c>
      <c r="AJ114" s="67" t="str">
        <f t="shared" si="35"/>
        <v>octobre</v>
      </c>
      <c r="AK114" s="68">
        <f t="shared" si="28"/>
        <v>23.45</v>
      </c>
      <c r="AL114" s="40" t="str">
        <f t="shared" si="37"/>
        <v>octobre</v>
      </c>
      <c r="AM114" s="35">
        <f t="shared" si="41"/>
        <v>1</v>
      </c>
      <c r="AN114" s="36">
        <f t="shared" si="42"/>
        <v>0</v>
      </c>
      <c r="AO114" s="36">
        <f t="shared" si="43"/>
        <v>0</v>
      </c>
      <c r="AP114" s="36">
        <f t="shared" si="32"/>
        <v>534.66</v>
      </c>
      <c r="AQ114" s="36">
        <f>+IF(C114="Econova","",(IF(B114="Réception",(IF(J114="La Mounine",(VLOOKUP(V114,[1]Distancier!A:E,5,FALSE)),(IF(J114="Brignoles",VLOOKUP(V114,[1]Distancier!A:C,3,FALSE),(IF(J114="FOS",VLOOKUP(V114,[1]Distancier!A:D,4,FALSE),(IF(J114="BT400",VLOOKUP(V114,[1]Distancier!A:F,6,FALSE))))))))),"")))</f>
        <v>977</v>
      </c>
      <c r="AR114" s="36">
        <f t="shared" si="36"/>
        <v>22910.649999999998</v>
      </c>
      <c r="AS114" s="34" t="e">
        <f>IF(AQ114="","",IF(A114="Round Wood",VLOOKUP(AQ114,'[1]Grilles Tarifaires'!A:C,3,FALSE),VLOOKUP(AQ114,'[1]Grilles Tarifaires'!A:B,2,FALSE)))</f>
        <v>#N/A</v>
      </c>
      <c r="AT114" s="36" t="e">
        <f t="shared" si="31"/>
        <v>#N/A</v>
      </c>
      <c r="AU114" s="36" t="e">
        <f>IF(AQ114="","",(IF(C114="","",((IF(A114="","0",(IF(A114="Round Wood",VLOOKUP(C114,'[1]Grilles Tarifaires'!E:F,2,FALSE),VLOOKUP(C114,'[1]Grilles Tarifaires'!E:G,3,FALSE)))))*AK114))))</f>
        <v>#N/A</v>
      </c>
      <c r="AV114" s="66"/>
      <c r="AW114" s="66"/>
      <c r="AX114" s="66"/>
      <c r="AY114" s="66"/>
    </row>
    <row r="115" spans="1:51" ht="15" hidden="1" customHeight="1" x14ac:dyDescent="0.25">
      <c r="A115" s="28" t="s">
        <v>80</v>
      </c>
      <c r="B115" s="28" t="s">
        <v>51</v>
      </c>
      <c r="C115" s="29" t="s">
        <v>167</v>
      </c>
      <c r="D115" s="29" t="s">
        <v>397</v>
      </c>
      <c r="E115" s="30">
        <v>42663</v>
      </c>
      <c r="F115" s="29">
        <v>1707</v>
      </c>
      <c r="G115" s="29" t="s">
        <v>69</v>
      </c>
      <c r="H115" s="42">
        <v>37800</v>
      </c>
      <c r="I115" s="42">
        <v>16150</v>
      </c>
      <c r="J115" s="28" t="s">
        <v>79</v>
      </c>
      <c r="K115" s="31">
        <f t="shared" si="30"/>
        <v>21.65</v>
      </c>
      <c r="L115" s="31">
        <f t="shared" si="29"/>
        <v>0</v>
      </c>
      <c r="M115" s="57">
        <f t="shared" si="38"/>
        <v>0</v>
      </c>
      <c r="N115" s="32" t="s">
        <v>152</v>
      </c>
      <c r="O115" s="32" t="s">
        <v>95</v>
      </c>
      <c r="P115" s="32">
        <f t="shared" si="33"/>
        <v>0.11805555555555558</v>
      </c>
      <c r="Q115" s="29" t="s">
        <v>401</v>
      </c>
      <c r="R115" s="29"/>
      <c r="S115" s="30">
        <v>42669</v>
      </c>
      <c r="T115" s="29" t="s">
        <v>399</v>
      </c>
      <c r="U115" s="29"/>
      <c r="V115" s="43" t="s">
        <v>400</v>
      </c>
      <c r="W115" s="29">
        <v>62</v>
      </c>
      <c r="X115" s="31" t="str">
        <f t="shared" si="40"/>
        <v/>
      </c>
      <c r="Y115" s="33">
        <v>22.8</v>
      </c>
      <c r="Z115" s="33"/>
      <c r="AA115" s="33"/>
      <c r="AB115" s="33"/>
      <c r="AC115" s="33"/>
      <c r="AD115" s="33"/>
      <c r="AE115" s="29"/>
      <c r="AF115" s="29"/>
      <c r="AG115" s="29"/>
      <c r="AH115" s="67">
        <f t="shared" si="34"/>
        <v>2016</v>
      </c>
      <c r="AI115" s="47">
        <f t="shared" si="39"/>
        <v>42663</v>
      </c>
      <c r="AJ115" s="67" t="str">
        <f t="shared" si="35"/>
        <v>octobre</v>
      </c>
      <c r="AK115" s="68">
        <f t="shared" si="28"/>
        <v>21.65</v>
      </c>
      <c r="AL115" s="40" t="str">
        <f t="shared" si="37"/>
        <v>octobre</v>
      </c>
      <c r="AM115" s="35">
        <f t="shared" si="41"/>
        <v>1</v>
      </c>
      <c r="AN115" s="36">
        <f t="shared" si="42"/>
        <v>0</v>
      </c>
      <c r="AO115" s="36">
        <f t="shared" si="43"/>
        <v>0</v>
      </c>
      <c r="AP115" s="36">
        <f t="shared" si="32"/>
        <v>493.62</v>
      </c>
      <c r="AQ115" s="36">
        <f>+IF(C115="Econova","",(IF(B115="Réception",(IF(J115="La Mounine",(VLOOKUP(V115,[1]Distancier!A:E,5,FALSE)),(IF(J115="Brignoles",VLOOKUP(V115,[1]Distancier!A:C,3,FALSE),(IF(J115="FOS",VLOOKUP(V115,[1]Distancier!A:D,4,FALSE),(IF(J115="BT400",VLOOKUP(V115,[1]Distancier!A:F,6,FALSE))))))))),"")))</f>
        <v>977</v>
      </c>
      <c r="AR115" s="36">
        <f t="shared" si="36"/>
        <v>21152.05</v>
      </c>
      <c r="AS115" s="34" t="e">
        <f>IF(AQ115="","",IF(A115="Round Wood",VLOOKUP(AQ115,'[1]Grilles Tarifaires'!A:C,3,FALSE),VLOOKUP(AQ115,'[1]Grilles Tarifaires'!A:B,2,FALSE)))</f>
        <v>#N/A</v>
      </c>
      <c r="AT115" s="36" t="e">
        <f t="shared" si="31"/>
        <v>#N/A</v>
      </c>
      <c r="AU115" s="36" t="e">
        <f>IF(AQ115="","",(IF(C115="","",((IF(A115="","0",(IF(A115="Round Wood",VLOOKUP(C115,'[1]Grilles Tarifaires'!E:F,2,FALSE),VLOOKUP(C115,'[1]Grilles Tarifaires'!E:G,3,FALSE)))))*AK115))))</f>
        <v>#N/A</v>
      </c>
      <c r="AV115" s="66"/>
      <c r="AW115" s="66"/>
      <c r="AX115" s="66"/>
      <c r="AY115" s="66"/>
    </row>
    <row r="116" spans="1:51" ht="15" hidden="1" customHeight="1" x14ac:dyDescent="0.25">
      <c r="A116" s="28" t="s">
        <v>80</v>
      </c>
      <c r="B116" s="28" t="s">
        <v>51</v>
      </c>
      <c r="C116" s="29" t="s">
        <v>167</v>
      </c>
      <c r="D116" s="29" t="s">
        <v>397</v>
      </c>
      <c r="E116" s="30">
        <v>42663</v>
      </c>
      <c r="F116" s="29">
        <v>1708</v>
      </c>
      <c r="G116" s="29" t="s">
        <v>69</v>
      </c>
      <c r="H116" s="42">
        <v>40700</v>
      </c>
      <c r="I116" s="42">
        <v>15850</v>
      </c>
      <c r="J116" s="28" t="s">
        <v>79</v>
      </c>
      <c r="K116" s="31">
        <f t="shared" si="30"/>
        <v>24.85</v>
      </c>
      <c r="L116" s="31">
        <f t="shared" si="29"/>
        <v>0</v>
      </c>
      <c r="M116" s="57">
        <f t="shared" si="38"/>
        <v>0</v>
      </c>
      <c r="N116" s="32" t="s">
        <v>402</v>
      </c>
      <c r="O116" s="32" t="s">
        <v>403</v>
      </c>
      <c r="P116" s="32">
        <f t="shared" si="33"/>
        <v>4.8611111111111105E-2</v>
      </c>
      <c r="Q116" s="29" t="s">
        <v>404</v>
      </c>
      <c r="R116" s="29"/>
      <c r="S116" s="30">
        <v>42669</v>
      </c>
      <c r="T116" s="29" t="s">
        <v>399</v>
      </c>
      <c r="U116" s="29"/>
      <c r="V116" s="43" t="s">
        <v>400</v>
      </c>
      <c r="W116" s="29">
        <v>62</v>
      </c>
      <c r="X116" s="31" t="str">
        <f t="shared" si="40"/>
        <v/>
      </c>
      <c r="Y116" s="33">
        <v>22.8</v>
      </c>
      <c r="Z116" s="33"/>
      <c r="AA116" s="33"/>
      <c r="AB116" s="33"/>
      <c r="AC116" s="33"/>
      <c r="AD116" s="33"/>
      <c r="AE116" s="29"/>
      <c r="AF116" s="29"/>
      <c r="AG116" s="29"/>
      <c r="AH116" s="67">
        <f t="shared" si="34"/>
        <v>2016</v>
      </c>
      <c r="AI116" s="47">
        <f t="shared" si="39"/>
        <v>42663</v>
      </c>
      <c r="AJ116" s="67" t="str">
        <f t="shared" si="35"/>
        <v>octobre</v>
      </c>
      <c r="AK116" s="68">
        <f t="shared" si="28"/>
        <v>24.85</v>
      </c>
      <c r="AL116" s="40" t="str">
        <f t="shared" si="37"/>
        <v>octobre</v>
      </c>
      <c r="AM116" s="35">
        <f t="shared" si="41"/>
        <v>1</v>
      </c>
      <c r="AN116" s="36">
        <f t="shared" si="42"/>
        <v>0</v>
      </c>
      <c r="AO116" s="36">
        <f t="shared" si="43"/>
        <v>0</v>
      </c>
      <c r="AP116" s="36">
        <f t="shared" si="32"/>
        <v>566.58000000000004</v>
      </c>
      <c r="AQ116" s="36">
        <f>+IF(C116="Econova","",(IF(B116="Réception",(IF(J116="La Mounine",(VLOOKUP(V116,[1]Distancier!A:E,5,FALSE)),(IF(J116="Brignoles",VLOOKUP(V116,[1]Distancier!A:C,3,FALSE),(IF(J116="FOS",VLOOKUP(V116,[1]Distancier!A:D,4,FALSE),(IF(J116="BT400",VLOOKUP(V116,[1]Distancier!A:F,6,FALSE))))))))),"")))</f>
        <v>977</v>
      </c>
      <c r="AR116" s="36">
        <f t="shared" si="36"/>
        <v>24278.45</v>
      </c>
      <c r="AS116" s="34" t="e">
        <f>IF(AQ116="","",IF(A116="Round Wood",VLOOKUP(AQ116,'[1]Grilles Tarifaires'!A:C,3,FALSE),VLOOKUP(AQ116,'[1]Grilles Tarifaires'!A:B,2,FALSE)))</f>
        <v>#N/A</v>
      </c>
      <c r="AT116" s="36" t="e">
        <f t="shared" si="31"/>
        <v>#N/A</v>
      </c>
      <c r="AU116" s="36" t="e">
        <f>IF(AQ116="","",(IF(C116="","",((IF(A116="","0",(IF(A116="Round Wood",VLOOKUP(C116,'[1]Grilles Tarifaires'!E:F,2,FALSE),VLOOKUP(C116,'[1]Grilles Tarifaires'!E:G,3,FALSE)))))*AK116))))</f>
        <v>#N/A</v>
      </c>
      <c r="AV116" s="66"/>
      <c r="AW116" s="66"/>
      <c r="AX116" s="66"/>
      <c r="AY116" s="66"/>
    </row>
    <row r="117" spans="1:51" ht="15" hidden="1" customHeight="1" x14ac:dyDescent="0.25">
      <c r="A117" s="28" t="s">
        <v>72</v>
      </c>
      <c r="B117" s="28" t="s">
        <v>51</v>
      </c>
      <c r="C117" s="29" t="s">
        <v>405</v>
      </c>
      <c r="D117" s="29" t="s">
        <v>405</v>
      </c>
      <c r="E117" s="30">
        <v>42665</v>
      </c>
      <c r="F117" s="29"/>
      <c r="G117" s="29"/>
      <c r="H117" s="42"/>
      <c r="I117" s="42"/>
      <c r="J117" s="28" t="s">
        <v>70</v>
      </c>
      <c r="K117" s="31">
        <v>42932.9</v>
      </c>
      <c r="L117" s="31">
        <f t="shared" si="29"/>
        <v>0</v>
      </c>
      <c r="M117" s="57">
        <f t="shared" si="38"/>
        <v>0</v>
      </c>
      <c r="N117" s="32"/>
      <c r="O117" s="32"/>
      <c r="P117" s="32"/>
      <c r="Q117" s="29"/>
      <c r="R117" s="29"/>
      <c r="S117" s="29"/>
      <c r="T117" s="29"/>
      <c r="U117" s="29" t="s">
        <v>406</v>
      </c>
      <c r="V117" s="43"/>
      <c r="W117" s="29"/>
      <c r="X117" s="31" t="str">
        <f t="shared" si="40"/>
        <v/>
      </c>
      <c r="Y117" s="33"/>
      <c r="Z117" s="33"/>
      <c r="AA117" s="33"/>
      <c r="AB117" s="33"/>
      <c r="AC117" s="33"/>
      <c r="AD117" s="33"/>
      <c r="AE117" s="29"/>
      <c r="AF117" s="29"/>
      <c r="AG117" s="29"/>
      <c r="AH117" s="67">
        <f t="shared" si="34"/>
        <v>2016</v>
      </c>
      <c r="AI117" s="47">
        <f t="shared" si="39"/>
        <v>42665</v>
      </c>
      <c r="AJ117" s="67" t="str">
        <f t="shared" si="35"/>
        <v>octobre</v>
      </c>
      <c r="AK117" s="68">
        <f t="shared" si="28"/>
        <v>42932.9</v>
      </c>
      <c r="AL117" s="40" t="str">
        <f t="shared" si="37"/>
        <v>octobre</v>
      </c>
      <c r="AM117" s="35">
        <f t="shared" si="41"/>
        <v>1</v>
      </c>
      <c r="AN117" s="36">
        <f t="shared" si="42"/>
        <v>0</v>
      </c>
      <c r="AO117" s="36">
        <f t="shared" si="43"/>
        <v>0</v>
      </c>
      <c r="AP117" s="36">
        <f t="shared" si="32"/>
        <v>0</v>
      </c>
      <c r="AQ117" s="36" t="e">
        <f>+IF(C117="Econova","",(IF(B117="Réception",(IF(J117="La Mounine",(VLOOKUP(V117,[1]Distancier!A:E,5,FALSE)),(IF(J117="Brignoles",VLOOKUP(V117,[1]Distancier!A:C,3,FALSE),(IF(J117="FOS",VLOOKUP(V117,[1]Distancier!A:D,4,FALSE),(IF(J117="BT400",VLOOKUP(V117,[1]Distancier!A:F,6,FALSE))))))))),"")))</f>
        <v>#N/A</v>
      </c>
      <c r="AR117" s="36" t="e">
        <f t="shared" si="36"/>
        <v>#N/A</v>
      </c>
      <c r="AS117" s="34" t="e">
        <f>IF(AQ117="","",IF(A117="Round Wood",VLOOKUP(AQ117,'[1]Grilles Tarifaires'!A:C,3,FALSE),VLOOKUP(AQ117,'[1]Grilles Tarifaires'!A:B,2,FALSE)))</f>
        <v>#N/A</v>
      </c>
      <c r="AT117" s="36" t="e">
        <f t="shared" si="31"/>
        <v>#N/A</v>
      </c>
      <c r="AU117" s="36" t="e">
        <f>IF(AQ117="","",(IF(C117="","",((IF(A117="","0",(IF(A117="Round Wood",VLOOKUP(C117,'[1]Grilles Tarifaires'!E:F,2,FALSE),VLOOKUP(C117,'[1]Grilles Tarifaires'!E:G,3,FALSE)))))*AK117))))</f>
        <v>#N/A</v>
      </c>
      <c r="AV117" s="66"/>
      <c r="AW117" s="66"/>
      <c r="AX117" s="66"/>
      <c r="AY117" s="66"/>
    </row>
    <row r="118" spans="1:51" ht="15" hidden="1" customHeight="1" x14ac:dyDescent="0.25">
      <c r="B118" s="28" t="s">
        <v>78</v>
      </c>
      <c r="C118" s="29"/>
      <c r="D118" s="29"/>
      <c r="E118" s="30">
        <v>42677</v>
      </c>
      <c r="F118" s="29"/>
      <c r="G118" s="29"/>
      <c r="H118" s="42"/>
      <c r="I118" s="42"/>
      <c r="J118" s="28" t="s">
        <v>79</v>
      </c>
      <c r="K118" s="31">
        <v>202.8</v>
      </c>
      <c r="L118" s="31">
        <f t="shared" si="29"/>
        <v>0</v>
      </c>
      <c r="M118" s="57" t="str">
        <f t="shared" si="38"/>
        <v/>
      </c>
      <c r="N118" s="32"/>
      <c r="O118" s="32"/>
      <c r="P118" s="32"/>
      <c r="Q118" s="29"/>
      <c r="R118" s="29"/>
      <c r="S118" s="29"/>
      <c r="T118" s="29"/>
      <c r="U118" s="29"/>
      <c r="V118" s="29"/>
      <c r="W118" s="29"/>
      <c r="X118" s="31" t="str">
        <f t="shared" si="40"/>
        <v/>
      </c>
      <c r="Y118" s="33"/>
      <c r="Z118" s="33"/>
      <c r="AA118" s="33"/>
      <c r="AB118" s="33"/>
      <c r="AC118" s="33"/>
      <c r="AD118" s="33"/>
      <c r="AE118" s="29"/>
      <c r="AF118" s="29"/>
      <c r="AG118" s="29"/>
      <c r="AH118" s="67">
        <f t="shared" si="34"/>
        <v>2016</v>
      </c>
      <c r="AI118" s="47">
        <f t="shared" si="39"/>
        <v>42677</v>
      </c>
      <c r="AJ118" s="67" t="str">
        <f t="shared" si="35"/>
        <v>novembre</v>
      </c>
      <c r="AK118" s="68">
        <f t="shared" si="28"/>
        <v>202.8</v>
      </c>
      <c r="AL118" s="40" t="str">
        <f t="shared" si="37"/>
        <v>novembre</v>
      </c>
      <c r="AM118" s="35">
        <f t="shared" si="41"/>
        <v>1</v>
      </c>
      <c r="AN118" s="36">
        <f t="shared" si="42"/>
        <v>0</v>
      </c>
      <c r="AO118" s="36">
        <f t="shared" si="43"/>
        <v>1</v>
      </c>
      <c r="AP118" s="36">
        <f t="shared" si="32"/>
        <v>0</v>
      </c>
      <c r="AQ118" s="36" t="str">
        <f>+IF(C118="Econova","",(IF(B118="Réception",(IF(J118="La Mounine",(VLOOKUP(V118,[1]Distancier!A:E,5,FALSE)),(IF(J118="Brignoles",VLOOKUP(V118,[1]Distancier!A:C,3,FALSE),(IF(J118="FOS",VLOOKUP(V118,[1]Distancier!A:D,4,FALSE),(IF(J118="BT400",VLOOKUP(V118,[1]Distancier!A:F,6,FALSE))))))))),"")))</f>
        <v/>
      </c>
      <c r="AR118" s="36" t="str">
        <f t="shared" si="36"/>
        <v/>
      </c>
      <c r="AS118" s="34" t="str">
        <f>IF(AQ118="","",IF(A118="Round Wood",VLOOKUP(AQ118,'[1]Grilles Tarifaires'!A:C,3,FALSE),VLOOKUP(AQ118,'[1]Grilles Tarifaires'!A:B,2,FALSE)))</f>
        <v/>
      </c>
      <c r="AT118" s="36" t="str">
        <f t="shared" si="31"/>
        <v/>
      </c>
      <c r="AU118" s="36" t="str">
        <f>IF(AQ118="","",(IF(C118="","",((IF(A118="","0",(IF(A118="Round Wood",VLOOKUP(C118,'[1]Grilles Tarifaires'!E:F,2,FALSE),VLOOKUP(C118,'[1]Grilles Tarifaires'!E:G,3,FALSE)))))*AK118))))</f>
        <v/>
      </c>
      <c r="AV118" s="66"/>
      <c r="AW118" s="66"/>
      <c r="AX118" s="66"/>
      <c r="AY118" s="66"/>
    </row>
    <row r="119" spans="1:51" ht="15" hidden="1" customHeight="1" x14ac:dyDescent="0.25">
      <c r="B119" s="28" t="s">
        <v>78</v>
      </c>
      <c r="C119" s="29"/>
      <c r="D119" s="29"/>
      <c r="E119" s="30">
        <v>42678</v>
      </c>
      <c r="F119" s="29"/>
      <c r="G119" s="29"/>
      <c r="H119" s="42"/>
      <c r="I119" s="42"/>
      <c r="J119" s="28" t="s">
        <v>79</v>
      </c>
      <c r="K119" s="31">
        <v>250</v>
      </c>
      <c r="L119" s="31">
        <f t="shared" si="29"/>
        <v>0</v>
      </c>
      <c r="M119" s="57" t="str">
        <f t="shared" si="38"/>
        <v/>
      </c>
      <c r="N119" s="32"/>
      <c r="O119" s="32"/>
      <c r="P119" s="32"/>
      <c r="Q119" s="29"/>
      <c r="R119" s="29"/>
      <c r="S119" s="29"/>
      <c r="T119" s="29"/>
      <c r="U119" s="29"/>
      <c r="V119" s="29"/>
      <c r="W119" s="29"/>
      <c r="X119" s="31" t="str">
        <f t="shared" si="40"/>
        <v/>
      </c>
      <c r="Y119" s="33"/>
      <c r="Z119" s="33"/>
      <c r="AA119" s="33"/>
      <c r="AB119" s="33"/>
      <c r="AC119" s="33"/>
      <c r="AD119" s="33"/>
      <c r="AE119" s="29"/>
      <c r="AF119" s="29"/>
      <c r="AG119" s="29"/>
      <c r="AH119" s="67">
        <f t="shared" si="34"/>
        <v>2016</v>
      </c>
      <c r="AI119" s="47">
        <f t="shared" si="39"/>
        <v>42678</v>
      </c>
      <c r="AJ119" s="67" t="str">
        <f t="shared" si="35"/>
        <v>novembre</v>
      </c>
      <c r="AK119" s="68">
        <f t="shared" ref="AK119:AK182" si="44">+IF(M119&gt;0.02,IF(G119=5,($AW$2-I119)/1000,IF(G119=6,($AX$2-I119)/1000,IF(G119="FMA",($AY$2-I119)/1000,K119))),K119)</f>
        <v>250</v>
      </c>
      <c r="AL119" s="40" t="str">
        <f t="shared" si="37"/>
        <v>novembre</v>
      </c>
      <c r="AM119" s="35">
        <f t="shared" si="41"/>
        <v>1</v>
      </c>
      <c r="AN119" s="36">
        <f t="shared" si="42"/>
        <v>0</v>
      </c>
      <c r="AO119" s="36">
        <f t="shared" si="43"/>
        <v>1</v>
      </c>
      <c r="AP119" s="36">
        <f t="shared" si="32"/>
        <v>0</v>
      </c>
      <c r="AQ119" s="36" t="str">
        <f>+IF(C119="Econova","",(IF(B119="Réception",(IF(J119="La Mounine",(VLOOKUP(V119,[1]Distancier!A:E,5,FALSE)),(IF(J119="Brignoles",VLOOKUP(V119,[1]Distancier!A:C,3,FALSE),(IF(J119="FOS",VLOOKUP(V119,[1]Distancier!A:D,4,FALSE),(IF(J119="BT400",VLOOKUP(V119,[1]Distancier!A:F,6,FALSE))))))))),"")))</f>
        <v/>
      </c>
      <c r="AR119" s="36" t="str">
        <f t="shared" si="36"/>
        <v/>
      </c>
      <c r="AS119" s="34" t="str">
        <f>IF(AQ119="","",IF(A119="Round Wood",VLOOKUP(AQ119,'[1]Grilles Tarifaires'!A:C,3,FALSE),VLOOKUP(AQ119,'[1]Grilles Tarifaires'!A:B,2,FALSE)))</f>
        <v/>
      </c>
      <c r="AT119" s="36" t="str">
        <f t="shared" si="31"/>
        <v/>
      </c>
      <c r="AU119" s="36" t="str">
        <f>IF(AQ119="","",(IF(C119="","",((IF(A119="","0",(IF(A119="Round Wood",VLOOKUP(C119,'[1]Grilles Tarifaires'!E:F,2,FALSE),VLOOKUP(C119,'[1]Grilles Tarifaires'!E:G,3,FALSE)))))*AK119))))</f>
        <v/>
      </c>
      <c r="AV119" s="66"/>
      <c r="AW119" s="66"/>
      <c r="AX119" s="66"/>
      <c r="AY119" s="66"/>
    </row>
    <row r="120" spans="1:51" ht="15" hidden="1" customHeight="1" x14ac:dyDescent="0.25">
      <c r="A120" s="28" t="s">
        <v>72</v>
      </c>
      <c r="B120" s="28" t="s">
        <v>73</v>
      </c>
      <c r="C120" s="29"/>
      <c r="D120" s="29"/>
      <c r="E120" s="30">
        <v>42678</v>
      </c>
      <c r="F120" s="29"/>
      <c r="G120" s="29"/>
      <c r="H120" s="42"/>
      <c r="I120" s="42"/>
      <c r="J120" s="28" t="s">
        <v>79</v>
      </c>
      <c r="K120" s="31">
        <v>60</v>
      </c>
      <c r="L120" s="31">
        <f t="shared" si="29"/>
        <v>0</v>
      </c>
      <c r="M120" s="57">
        <f t="shared" si="38"/>
        <v>0</v>
      </c>
      <c r="N120" s="32"/>
      <c r="O120" s="32"/>
      <c r="P120" s="32"/>
      <c r="Q120" s="29"/>
      <c r="R120" s="29"/>
      <c r="S120" s="29"/>
      <c r="T120" s="29"/>
      <c r="U120" s="29"/>
      <c r="V120" s="29" t="s">
        <v>53</v>
      </c>
      <c r="W120" s="29"/>
      <c r="X120" s="31" t="str">
        <f t="shared" si="40"/>
        <v/>
      </c>
      <c r="Y120" s="33"/>
      <c r="Z120" s="33"/>
      <c r="AA120" s="33"/>
      <c r="AB120" s="33"/>
      <c r="AC120" s="33"/>
      <c r="AD120" s="33"/>
      <c r="AE120" s="29"/>
      <c r="AF120" s="29"/>
      <c r="AG120" s="29"/>
      <c r="AH120" s="67">
        <f t="shared" si="34"/>
        <v>2016</v>
      </c>
      <c r="AI120" s="47">
        <f t="shared" si="39"/>
        <v>42678</v>
      </c>
      <c r="AJ120" s="67" t="str">
        <f t="shared" si="35"/>
        <v>novembre</v>
      </c>
      <c r="AK120" s="68">
        <f t="shared" si="44"/>
        <v>60</v>
      </c>
      <c r="AL120" s="40" t="str">
        <f t="shared" si="37"/>
        <v>novembre</v>
      </c>
      <c r="AM120" s="35">
        <f t="shared" si="41"/>
        <v>1</v>
      </c>
      <c r="AN120" s="36">
        <f t="shared" si="42"/>
        <v>0</v>
      </c>
      <c r="AO120" s="36">
        <f t="shared" si="43"/>
        <v>0</v>
      </c>
      <c r="AP120" s="36">
        <f t="shared" si="32"/>
        <v>0</v>
      </c>
      <c r="AQ120" s="36" t="str">
        <f>+IF(C120="Econova","",(IF(B120="Réception",(IF(J120="La Mounine",(VLOOKUP(V120,[1]Distancier!A:E,5,FALSE)),(IF(J120="Brignoles",VLOOKUP(V120,[1]Distancier!A:C,3,FALSE),(IF(J120="FOS",VLOOKUP(V120,[1]Distancier!A:D,4,FALSE),(IF(J120="BT400",VLOOKUP(V120,[1]Distancier!A:F,6,FALSE))))))))),"")))</f>
        <v/>
      </c>
      <c r="AR120" s="36" t="str">
        <f t="shared" si="36"/>
        <v/>
      </c>
      <c r="AS120" s="34" t="str">
        <f>IF(AQ120="","",IF(A120="Round Wood",VLOOKUP(AQ120,'[1]Grilles Tarifaires'!A:C,3,FALSE),VLOOKUP(AQ120,'[1]Grilles Tarifaires'!A:B,2,FALSE)))</f>
        <v/>
      </c>
      <c r="AT120" s="36" t="str">
        <f t="shared" si="31"/>
        <v/>
      </c>
      <c r="AU120" s="36" t="str">
        <f>IF(AQ120="","",(IF(C120="","",((IF(A120="","0",(IF(A120="Round Wood",VLOOKUP(C120,'[1]Grilles Tarifaires'!E:F,2,FALSE),VLOOKUP(C120,'[1]Grilles Tarifaires'!E:G,3,FALSE)))))*AK120))))</f>
        <v/>
      </c>
      <c r="AV120" s="66"/>
      <c r="AW120" s="66"/>
      <c r="AX120" s="66"/>
      <c r="AY120" s="66"/>
    </row>
    <row r="121" spans="1:51" ht="15" hidden="1" customHeight="1" x14ac:dyDescent="0.25">
      <c r="B121" s="28" t="s">
        <v>78</v>
      </c>
      <c r="C121" s="29"/>
      <c r="D121" s="29"/>
      <c r="E121" s="30">
        <v>42681</v>
      </c>
      <c r="F121" s="29"/>
      <c r="G121" s="29"/>
      <c r="H121" s="42"/>
      <c r="I121" s="42"/>
      <c r="J121" s="28" t="s">
        <v>79</v>
      </c>
      <c r="K121" s="31">
        <v>202.6</v>
      </c>
      <c r="L121" s="31">
        <f t="shared" si="29"/>
        <v>0</v>
      </c>
      <c r="M121" s="57" t="str">
        <f t="shared" si="38"/>
        <v/>
      </c>
      <c r="N121" s="32"/>
      <c r="O121" s="32"/>
      <c r="P121" s="32"/>
      <c r="Q121" s="29"/>
      <c r="R121" s="29"/>
      <c r="S121" s="29"/>
      <c r="T121" s="29"/>
      <c r="U121" s="29"/>
      <c r="V121" s="29"/>
      <c r="W121" s="29"/>
      <c r="X121" s="31" t="str">
        <f t="shared" si="40"/>
        <v/>
      </c>
      <c r="Y121" s="33"/>
      <c r="Z121" s="33"/>
      <c r="AA121" s="33"/>
      <c r="AB121" s="33"/>
      <c r="AC121" s="33"/>
      <c r="AD121" s="33"/>
      <c r="AE121" s="29"/>
      <c r="AF121" s="29"/>
      <c r="AG121" s="29"/>
      <c r="AH121" s="67">
        <f t="shared" si="34"/>
        <v>2016</v>
      </c>
      <c r="AI121" s="47">
        <f t="shared" si="39"/>
        <v>42681</v>
      </c>
      <c r="AJ121" s="67" t="str">
        <f t="shared" si="35"/>
        <v>novembre</v>
      </c>
      <c r="AK121" s="68">
        <f t="shared" si="44"/>
        <v>202.6</v>
      </c>
      <c r="AL121" s="40" t="str">
        <f t="shared" si="37"/>
        <v>novembre</v>
      </c>
      <c r="AM121" s="35">
        <f t="shared" si="41"/>
        <v>1</v>
      </c>
      <c r="AN121" s="36">
        <f t="shared" si="42"/>
        <v>0</v>
      </c>
      <c r="AO121" s="36">
        <f t="shared" si="43"/>
        <v>1</v>
      </c>
      <c r="AP121" s="36">
        <f t="shared" si="32"/>
        <v>0</v>
      </c>
      <c r="AQ121" s="36" t="str">
        <f>+IF(C121="Econova","",(IF(B121="Réception",(IF(J121="La Mounine",(VLOOKUP(V121,[1]Distancier!A:E,5,FALSE)),(IF(J121="Brignoles",VLOOKUP(V121,[1]Distancier!A:C,3,FALSE),(IF(J121="FOS",VLOOKUP(V121,[1]Distancier!A:D,4,FALSE),(IF(J121="BT400",VLOOKUP(V121,[1]Distancier!A:F,6,FALSE))))))))),"")))</f>
        <v/>
      </c>
      <c r="AR121" s="36" t="str">
        <f t="shared" si="36"/>
        <v/>
      </c>
      <c r="AS121" s="34" t="str">
        <f>IF(AQ121="","",IF(A121="Round Wood",VLOOKUP(AQ121,'[1]Grilles Tarifaires'!A:C,3,FALSE),VLOOKUP(AQ121,'[1]Grilles Tarifaires'!A:B,2,FALSE)))</f>
        <v/>
      </c>
      <c r="AT121" s="36" t="str">
        <f t="shared" si="31"/>
        <v/>
      </c>
      <c r="AU121" s="36" t="str">
        <f>IF(AQ121="","",(IF(C121="","",((IF(A121="","0",(IF(A121="Round Wood",VLOOKUP(C121,'[1]Grilles Tarifaires'!E:F,2,FALSE),VLOOKUP(C121,'[1]Grilles Tarifaires'!E:G,3,FALSE)))))*AK121))))</f>
        <v/>
      </c>
      <c r="AV121" s="66"/>
      <c r="AW121" s="66"/>
      <c r="AX121" s="66"/>
      <c r="AY121" s="66"/>
    </row>
    <row r="122" spans="1:51" ht="15" hidden="1" customHeight="1" x14ac:dyDescent="0.25">
      <c r="B122" s="28" t="s">
        <v>78</v>
      </c>
      <c r="C122" s="29"/>
      <c r="D122" s="29"/>
      <c r="E122" s="30">
        <v>42684</v>
      </c>
      <c r="F122" s="29"/>
      <c r="G122" s="29"/>
      <c r="H122" s="42"/>
      <c r="I122" s="42"/>
      <c r="J122" s="28" t="s">
        <v>79</v>
      </c>
      <c r="K122" s="31">
        <v>403.5</v>
      </c>
      <c r="L122" s="31">
        <f t="shared" si="29"/>
        <v>0</v>
      </c>
      <c r="M122" s="57">
        <v>0</v>
      </c>
      <c r="N122" s="32"/>
      <c r="O122" s="32"/>
      <c r="P122" s="32"/>
      <c r="Q122" s="29"/>
      <c r="R122" s="29"/>
      <c r="S122" s="29"/>
      <c r="T122" s="29"/>
      <c r="U122" s="29"/>
      <c r="V122" s="29"/>
      <c r="W122" s="29"/>
      <c r="X122" s="31" t="str">
        <f t="shared" si="40"/>
        <v/>
      </c>
      <c r="Y122" s="33"/>
      <c r="Z122" s="33"/>
      <c r="AA122" s="33"/>
      <c r="AB122" s="33"/>
      <c r="AC122" s="33"/>
      <c r="AD122" s="33"/>
      <c r="AE122" s="29"/>
      <c r="AF122" s="29"/>
      <c r="AG122" s="29"/>
      <c r="AH122" s="67">
        <f t="shared" si="34"/>
        <v>2016</v>
      </c>
      <c r="AI122" s="47">
        <f t="shared" si="39"/>
        <v>42684</v>
      </c>
      <c r="AJ122" s="67" t="str">
        <f t="shared" si="35"/>
        <v>novembre</v>
      </c>
      <c r="AK122" s="68">
        <f t="shared" si="44"/>
        <v>403.5</v>
      </c>
      <c r="AL122" s="40" t="str">
        <f t="shared" si="37"/>
        <v>novembre</v>
      </c>
      <c r="AM122" s="35">
        <f t="shared" si="41"/>
        <v>1</v>
      </c>
      <c r="AN122" s="36">
        <f t="shared" si="42"/>
        <v>0</v>
      </c>
      <c r="AO122" s="36">
        <f t="shared" si="43"/>
        <v>0</v>
      </c>
      <c r="AP122" s="36">
        <f t="shared" si="32"/>
        <v>0</v>
      </c>
      <c r="AQ122" s="36" t="str">
        <f>+IF(C122="Econova","",(IF(B122="Réception",(IF(J122="La Mounine",(VLOOKUP(V122,[1]Distancier!A:E,5,FALSE)),(IF(J122="Brignoles",VLOOKUP(V122,[1]Distancier!A:C,3,FALSE),(IF(J122="FOS",VLOOKUP(V122,[1]Distancier!A:D,4,FALSE),(IF(J122="BT400",VLOOKUP(V122,[1]Distancier!A:F,6,FALSE))))))))),"")))</f>
        <v/>
      </c>
      <c r="AR122" s="36" t="str">
        <f t="shared" si="36"/>
        <v/>
      </c>
      <c r="AS122" s="34" t="str">
        <f>IF(AQ122="","",IF(A122="Round Wood",VLOOKUP(AQ122,'[1]Grilles Tarifaires'!A:C,3,FALSE),VLOOKUP(AQ122,'[1]Grilles Tarifaires'!A:B,2,FALSE)))</f>
        <v/>
      </c>
      <c r="AT122" s="36" t="str">
        <f t="shared" si="31"/>
        <v/>
      </c>
      <c r="AU122" s="36" t="str">
        <f>IF(AQ122="","",(IF(C122="","",((IF(A122="","0",(IF(A122="Round Wood",VLOOKUP(C122,'[1]Grilles Tarifaires'!E:F,2,FALSE),VLOOKUP(C122,'[1]Grilles Tarifaires'!E:G,3,FALSE)))))*AK122))))</f>
        <v/>
      </c>
      <c r="AV122" s="66"/>
      <c r="AW122" s="66"/>
      <c r="AX122" s="66"/>
      <c r="AY122" s="66"/>
    </row>
    <row r="123" spans="1:51" ht="15" hidden="1" customHeight="1" x14ac:dyDescent="0.25">
      <c r="A123" s="28" t="s">
        <v>106</v>
      </c>
      <c r="B123" s="28" t="s">
        <v>51</v>
      </c>
      <c r="C123" s="29" t="s">
        <v>109</v>
      </c>
      <c r="D123" s="29" t="s">
        <v>110</v>
      </c>
      <c r="E123" s="30">
        <v>42688</v>
      </c>
      <c r="F123" s="29">
        <v>1709</v>
      </c>
      <c r="G123" s="29" t="s">
        <v>69</v>
      </c>
      <c r="H123" s="42">
        <v>33600</v>
      </c>
      <c r="I123" s="42">
        <v>18000</v>
      </c>
      <c r="J123" s="28" t="s">
        <v>79</v>
      </c>
      <c r="K123" s="31">
        <f t="shared" ref="K123:K186" si="45">+IF(H123="","",((H123-I123)/1000))</f>
        <v>15.6</v>
      </c>
      <c r="L123" s="31">
        <f t="shared" si="29"/>
        <v>0</v>
      </c>
      <c r="M123" s="57">
        <f t="shared" si="38"/>
        <v>0</v>
      </c>
      <c r="N123" s="32" t="s">
        <v>137</v>
      </c>
      <c r="O123" s="32" t="s">
        <v>226</v>
      </c>
      <c r="P123" s="32">
        <f t="shared" si="33"/>
        <v>5.1388888888888873E-2</v>
      </c>
      <c r="Q123" s="29" t="s">
        <v>407</v>
      </c>
      <c r="R123" s="29"/>
      <c r="S123" s="30">
        <v>42689</v>
      </c>
      <c r="T123" s="29" t="s">
        <v>408</v>
      </c>
      <c r="U123" s="29"/>
      <c r="V123" s="29" t="s">
        <v>77</v>
      </c>
      <c r="W123" s="29">
        <v>13</v>
      </c>
      <c r="X123" s="31" t="str">
        <f t="shared" si="40"/>
        <v/>
      </c>
      <c r="Y123" s="33">
        <v>27.7</v>
      </c>
      <c r="Z123" s="33"/>
      <c r="AA123" s="33"/>
      <c r="AB123" s="33"/>
      <c r="AC123" s="33"/>
      <c r="AD123" s="33"/>
      <c r="AE123" s="29"/>
      <c r="AF123" s="29"/>
      <c r="AG123" s="29"/>
      <c r="AH123" s="67">
        <f t="shared" si="34"/>
        <v>2016</v>
      </c>
      <c r="AI123" s="47">
        <f t="shared" si="39"/>
        <v>42688</v>
      </c>
      <c r="AJ123" s="67" t="str">
        <f t="shared" si="35"/>
        <v>novembre</v>
      </c>
      <c r="AK123" s="68">
        <f t="shared" si="44"/>
        <v>15.6</v>
      </c>
      <c r="AL123" s="40" t="str">
        <f t="shared" si="37"/>
        <v>novembre</v>
      </c>
      <c r="AM123" s="35">
        <f t="shared" si="41"/>
        <v>1</v>
      </c>
      <c r="AN123" s="36">
        <f t="shared" si="42"/>
        <v>0</v>
      </c>
      <c r="AO123" s="36">
        <f t="shared" si="43"/>
        <v>0</v>
      </c>
      <c r="AP123" s="36">
        <f t="shared" si="32"/>
        <v>432.12</v>
      </c>
      <c r="AQ123" s="36">
        <f>+IF(C123="Econova","",(IF(B123="Réception",(IF(J123="La Mounine",(VLOOKUP(V123,[1]Distancier!A:E,5,FALSE)),(IF(J123="Brignoles",VLOOKUP(V123,[1]Distancier!A:C,3,FALSE),(IF(J123="FOS",VLOOKUP(V123,[1]Distancier!A:D,4,FALSE),(IF(J123="BT400",VLOOKUP(V123,[1]Distancier!A:F,6,FALSE))))))))),"")))</f>
        <v>9</v>
      </c>
      <c r="AR123" s="36">
        <f t="shared" si="36"/>
        <v>140.4</v>
      </c>
      <c r="AS123" s="34">
        <f>IF(AQ123="","",IF(A123="Round Wood",VLOOKUP(AQ123,'[1]Grilles Tarifaires'!A:C,3,FALSE),VLOOKUP(AQ123,'[1]Grilles Tarifaires'!A:B,2,FALSE)))</f>
        <v>11.7</v>
      </c>
      <c r="AT123" s="36">
        <f t="shared" si="31"/>
        <v>280.79999999999995</v>
      </c>
      <c r="AU123" s="36">
        <f>IF(AQ123="","",(IF(C123="","",((IF(A123="","0",(IF(A123="Round Wood",VLOOKUP(C123,'[1]Grilles Tarifaires'!E:F,2,FALSE),VLOOKUP(C123,'[1]Grilles Tarifaires'!E:G,3,FALSE)))))*AK123))))</f>
        <v>106.21264032777287</v>
      </c>
      <c r="AV123" s="66"/>
      <c r="AW123" s="66"/>
      <c r="AX123" s="66"/>
      <c r="AY123" s="66"/>
    </row>
    <row r="124" spans="1:51" ht="15" hidden="1" customHeight="1" x14ac:dyDescent="0.25">
      <c r="A124" s="28" t="s">
        <v>106</v>
      </c>
      <c r="B124" s="28" t="s">
        <v>51</v>
      </c>
      <c r="C124" s="29" t="s">
        <v>81</v>
      </c>
      <c r="D124" s="29" t="s">
        <v>82</v>
      </c>
      <c r="E124" s="30">
        <v>42688</v>
      </c>
      <c r="F124" s="29">
        <v>1710</v>
      </c>
      <c r="G124" s="29" t="s">
        <v>69</v>
      </c>
      <c r="H124" s="42">
        <v>42600</v>
      </c>
      <c r="I124" s="42">
        <v>16900</v>
      </c>
      <c r="J124" s="28" t="s">
        <v>79</v>
      </c>
      <c r="K124" s="31">
        <f t="shared" si="45"/>
        <v>25.7</v>
      </c>
      <c r="L124" s="31">
        <f t="shared" ref="L124:L187" si="46">IF(G124=6,IF(H124&gt;$AX$2,H124-$AX$2,0),IF(G124="FMA",IF(H124&gt;$AY$2,H124-$AY$2,0),IF(H124&gt;$AW$2,H124-$AW$2,0)))/1000</f>
        <v>0</v>
      </c>
      <c r="M124" s="57">
        <f t="shared" si="38"/>
        <v>0</v>
      </c>
      <c r="N124" s="32" t="s">
        <v>143</v>
      </c>
      <c r="O124" s="32" t="s">
        <v>184</v>
      </c>
      <c r="P124" s="32">
        <f t="shared" si="33"/>
        <v>8.2638888888888928E-2</v>
      </c>
      <c r="Q124" s="29" t="s">
        <v>409</v>
      </c>
      <c r="R124" s="29"/>
      <c r="S124" s="30">
        <v>42689</v>
      </c>
      <c r="T124" s="29" t="s">
        <v>410</v>
      </c>
      <c r="U124" s="29"/>
      <c r="V124" s="29" t="s">
        <v>83</v>
      </c>
      <c r="W124" s="29">
        <v>20</v>
      </c>
      <c r="X124" s="31" t="str">
        <f t="shared" si="40"/>
        <v/>
      </c>
      <c r="Y124" s="33">
        <v>43.9</v>
      </c>
      <c r="Z124" s="33"/>
      <c r="AA124" s="33"/>
      <c r="AB124" s="33"/>
      <c r="AC124" s="33"/>
      <c r="AD124" s="33"/>
      <c r="AE124" s="29"/>
      <c r="AF124" s="29"/>
      <c r="AG124" s="29"/>
      <c r="AH124" s="67">
        <f t="shared" si="34"/>
        <v>2016</v>
      </c>
      <c r="AI124" s="47">
        <f t="shared" si="39"/>
        <v>42688</v>
      </c>
      <c r="AJ124" s="67" t="str">
        <f t="shared" si="35"/>
        <v>novembre</v>
      </c>
      <c r="AK124" s="68">
        <f t="shared" si="44"/>
        <v>25.7</v>
      </c>
      <c r="AL124" s="40" t="str">
        <f t="shared" si="37"/>
        <v>novembre</v>
      </c>
      <c r="AM124" s="35">
        <f t="shared" si="41"/>
        <v>1</v>
      </c>
      <c r="AN124" s="36">
        <f t="shared" si="42"/>
        <v>0</v>
      </c>
      <c r="AO124" s="36">
        <f t="shared" si="43"/>
        <v>0</v>
      </c>
      <c r="AP124" s="36">
        <f t="shared" si="32"/>
        <v>1128.23</v>
      </c>
      <c r="AQ124" s="36">
        <f>+IF(C124="Econova","",(IF(B124="Réception",(IF(J124="La Mounine",(VLOOKUP(V124,[1]Distancier!A:E,5,FALSE)),(IF(J124="Brignoles",VLOOKUP(V124,[1]Distancier!A:C,3,FALSE),(IF(J124="FOS",VLOOKUP(V124,[1]Distancier!A:D,4,FALSE),(IF(J124="BT400",VLOOKUP(V124,[1]Distancier!A:F,6,FALSE))))))))),"")))</f>
        <v>39</v>
      </c>
      <c r="AR124" s="36">
        <f t="shared" si="36"/>
        <v>1002.3</v>
      </c>
      <c r="AS124" s="34">
        <f>IF(AQ124="","",IF(A124="Round Wood",VLOOKUP(AQ124,'[1]Grilles Tarifaires'!A:C,3,FALSE),VLOOKUP(AQ124,'[1]Grilles Tarifaires'!A:B,2,FALSE)))</f>
        <v>11.7</v>
      </c>
      <c r="AT124" s="36">
        <f t="shared" si="31"/>
        <v>300.69</v>
      </c>
      <c r="AU124" s="36">
        <f>IF(AQ124="","",(IF(C124="","",((IF(A124="","0",(IF(A124="Round Wood",VLOOKUP(C124,'[1]Grilles Tarifaires'!E:F,2,FALSE),VLOOKUP(C124,'[1]Grilles Tarifaires'!E:G,3,FALSE)))))*AK124))))</f>
        <v>1507.8615670932356</v>
      </c>
      <c r="AV124" s="66"/>
      <c r="AW124" s="66"/>
      <c r="AX124" s="66"/>
      <c r="AY124" s="66"/>
    </row>
    <row r="125" spans="1:51" ht="15" hidden="1" customHeight="1" x14ac:dyDescent="0.25">
      <c r="A125" s="28" t="s">
        <v>106</v>
      </c>
      <c r="B125" s="28" t="s">
        <v>51</v>
      </c>
      <c r="C125" s="29" t="s">
        <v>112</v>
      </c>
      <c r="D125" s="29" t="s">
        <v>113</v>
      </c>
      <c r="E125" s="30">
        <v>42688</v>
      </c>
      <c r="F125" s="29">
        <v>1711</v>
      </c>
      <c r="G125" s="29" t="s">
        <v>69</v>
      </c>
      <c r="H125" s="42">
        <v>45550</v>
      </c>
      <c r="I125" s="42">
        <v>16200</v>
      </c>
      <c r="J125" s="28" t="s">
        <v>79</v>
      </c>
      <c r="K125" s="31">
        <f t="shared" si="45"/>
        <v>29.35</v>
      </c>
      <c r="L125" s="31">
        <f t="shared" si="46"/>
        <v>1.55</v>
      </c>
      <c r="M125" s="57">
        <f t="shared" si="38"/>
        <v>3.5227272727272725E-2</v>
      </c>
      <c r="N125" s="32" t="s">
        <v>411</v>
      </c>
      <c r="O125" s="32" t="s">
        <v>92</v>
      </c>
      <c r="P125" s="32">
        <f t="shared" si="33"/>
        <v>6.1111111111111005E-2</v>
      </c>
      <c r="Q125" s="29" t="s">
        <v>412</v>
      </c>
      <c r="R125" s="29"/>
      <c r="S125" s="30">
        <v>42689</v>
      </c>
      <c r="T125" s="29" t="s">
        <v>413</v>
      </c>
      <c r="U125" s="29"/>
      <c r="V125" s="29" t="s">
        <v>165</v>
      </c>
      <c r="W125" s="29">
        <v>13</v>
      </c>
      <c r="X125" s="31"/>
      <c r="Y125" s="33">
        <v>35</v>
      </c>
      <c r="Z125" s="33"/>
      <c r="AA125" s="33"/>
      <c r="AB125" s="33"/>
      <c r="AC125" s="33"/>
      <c r="AD125" s="33"/>
      <c r="AE125" s="29"/>
      <c r="AF125" s="29"/>
      <c r="AG125" s="29"/>
      <c r="AH125" s="67">
        <f t="shared" si="34"/>
        <v>2016</v>
      </c>
      <c r="AI125" s="47">
        <f t="shared" si="39"/>
        <v>42688</v>
      </c>
      <c r="AJ125" s="67" t="str">
        <f t="shared" si="35"/>
        <v>novembre</v>
      </c>
      <c r="AK125" s="68">
        <v>29.35</v>
      </c>
      <c r="AL125" s="40" t="str">
        <f t="shared" si="37"/>
        <v>novembre</v>
      </c>
      <c r="AM125" s="35">
        <f t="shared" si="41"/>
        <v>1</v>
      </c>
      <c r="AN125" s="36">
        <f t="shared" si="42"/>
        <v>1</v>
      </c>
      <c r="AO125" s="36">
        <f t="shared" si="43"/>
        <v>1</v>
      </c>
      <c r="AP125" s="36">
        <f t="shared" si="32"/>
        <v>1027.25</v>
      </c>
      <c r="AQ125" s="36">
        <f>+IF(C125="Econova","",(IF(B125="Réception",(IF(J125="La Mounine",(VLOOKUP(V125,[1]Distancier!A:E,5,FALSE)),(IF(J125="Brignoles",VLOOKUP(V125,[1]Distancier!A:C,3,FALSE),(IF(J125="FOS",VLOOKUP(V125,[1]Distancier!A:D,4,FALSE),(IF(J125="BT400",VLOOKUP(V125,[1]Distancier!A:F,6,FALSE))))))))),"")))</f>
        <v>32</v>
      </c>
      <c r="AR125" s="36">
        <f t="shared" si="36"/>
        <v>939.2</v>
      </c>
      <c r="AS125" s="34">
        <f>IF(AQ125="","",IF(A125="Round Wood",VLOOKUP(AQ125,'[1]Grilles Tarifaires'!A:C,3,FALSE),VLOOKUP(AQ125,'[1]Grilles Tarifaires'!A:B,2,FALSE)))</f>
        <v>11.7</v>
      </c>
      <c r="AT125" s="36">
        <f t="shared" si="31"/>
        <v>343.39499999999998</v>
      </c>
      <c r="AU125" s="36">
        <f>IF(AQ125="","",(IF(C125="","",((IF(A125="","0",(IF(A125="Round Wood",VLOOKUP(C125,'[1]Grilles Tarifaires'!E:F,2,FALSE),VLOOKUP(C125,'[1]Grilles Tarifaires'!E:G,3,FALSE)))))*AK125))))</f>
        <v>509.47419362739095</v>
      </c>
      <c r="AV125" s="66"/>
      <c r="AW125" s="66"/>
      <c r="AX125" s="66"/>
      <c r="AY125" s="66"/>
    </row>
    <row r="126" spans="1:51" ht="15" customHeight="1" x14ac:dyDescent="0.25">
      <c r="A126" s="28" t="s">
        <v>106</v>
      </c>
      <c r="B126" s="28" t="s">
        <v>51</v>
      </c>
      <c r="C126" s="29" t="s">
        <v>115</v>
      </c>
      <c r="D126" s="29" t="s">
        <v>66</v>
      </c>
      <c r="E126" s="30">
        <v>42688</v>
      </c>
      <c r="F126" s="29">
        <v>1712</v>
      </c>
      <c r="G126" s="29" t="s">
        <v>69</v>
      </c>
      <c r="H126" s="42">
        <v>35800</v>
      </c>
      <c r="I126" s="42">
        <v>16750</v>
      </c>
      <c r="J126" s="28" t="s">
        <v>79</v>
      </c>
      <c r="K126" s="31">
        <f t="shared" si="45"/>
        <v>19.05</v>
      </c>
      <c r="L126" s="31">
        <f t="shared" si="46"/>
        <v>0</v>
      </c>
      <c r="M126" s="57">
        <f t="shared" si="38"/>
        <v>0</v>
      </c>
      <c r="N126" s="32" t="s">
        <v>306</v>
      </c>
      <c r="O126" s="32" t="s">
        <v>166</v>
      </c>
      <c r="P126" s="32">
        <f t="shared" si="33"/>
        <v>4.9305555555555547E-2</v>
      </c>
      <c r="Q126" s="29" t="s">
        <v>414</v>
      </c>
      <c r="R126" s="29"/>
      <c r="S126" s="30">
        <v>42689</v>
      </c>
      <c r="T126" s="29" t="s">
        <v>415</v>
      </c>
      <c r="U126" s="29"/>
      <c r="V126" s="29" t="s">
        <v>116</v>
      </c>
      <c r="W126" s="54" t="s">
        <v>117</v>
      </c>
      <c r="X126" s="31"/>
      <c r="Y126" s="33">
        <v>22.4</v>
      </c>
      <c r="Z126" s="33">
        <f>('[1]ajust prix'!E34*(1-[1]Base!Y1810/100)-(678.6*[1]Base!Y1810/100))/1000</f>
        <v>3.7279935999999996</v>
      </c>
      <c r="AA126" s="91">
        <f>K126*Z126*1000</f>
        <v>71018.278079999989</v>
      </c>
      <c r="AB126" s="41">
        <f>VLOOKUP(AQ126,[1]transport!$A$4:$F$27,MATCH($C126,[1]transport!$A$3:$F$3,0),1)</f>
        <v>13.94</v>
      </c>
      <c r="AC126" s="142" t="e">
        <f>IF($AA126&gt;=INDEX([1]transport!$K$2:$P$5,MATCH($C126,[1]transport!$J$2:$J$5,0),MATCH($A126,[1]transport!$K$1:$P$1,0)),MAX($K126,INDEX([1]transport!$K$2:$P$5,#REF!,MATCH($C126,[1]transport!$J$2:$J$5,0),MATCH($A126,[1]transport!$K$1:$P$1,0)+1)),MIN($K126,INDEX([1]transport!$K$2:$P$5,MATCH($C126,[1]transport!$J$2:$J$5,0),MATCH($A126,[1]transport!$K$1:$P$1,0)+1)))</f>
        <v>#REF!</v>
      </c>
      <c r="AD126" s="33"/>
      <c r="AE126" s="29"/>
      <c r="AF126" s="29"/>
      <c r="AG126" s="29"/>
      <c r="AH126" s="67">
        <f t="shared" si="34"/>
        <v>2016</v>
      </c>
      <c r="AI126" s="47">
        <f t="shared" si="39"/>
        <v>42688</v>
      </c>
      <c r="AJ126" s="67" t="str">
        <f t="shared" si="35"/>
        <v>novembre</v>
      </c>
      <c r="AK126" s="68">
        <f t="shared" si="44"/>
        <v>19.05</v>
      </c>
      <c r="AL126" s="40" t="str">
        <f t="shared" si="37"/>
        <v>novembre</v>
      </c>
      <c r="AM126" s="35">
        <f t="shared" si="41"/>
        <v>1</v>
      </c>
      <c r="AN126" s="36">
        <f t="shared" si="42"/>
        <v>0</v>
      </c>
      <c r="AO126" s="36">
        <f t="shared" si="43"/>
        <v>0</v>
      </c>
      <c r="AP126" s="36">
        <f t="shared" si="32"/>
        <v>426.71999999999997</v>
      </c>
      <c r="AQ126" s="36">
        <f>+IF(C126="Econova","",(IF(B126="Réception",(IF(J126="La Mounine",(VLOOKUP(V126,[1]Distancier!A:E,5,FALSE)),(IF(J126="Brignoles",VLOOKUP(V126,[1]Distancier!A:C,3,FALSE),(IF(J126="FOS",VLOOKUP(V126,[1]Distancier!A:D,4,FALSE),(IF(J126="BT400",VLOOKUP(V126,[1]Distancier!A:F,6,FALSE))))))))),"")))</f>
        <v>80</v>
      </c>
      <c r="AR126" s="36">
        <f t="shared" si="36"/>
        <v>1524</v>
      </c>
      <c r="AS126" s="34">
        <f>IF(AQ126="","",IF(A126="Round Wood",VLOOKUP(AQ126,'[1]Grilles Tarifaires'!A:C,3,FALSE),VLOOKUP(AQ126,'[1]Grilles Tarifaires'!A:B,2,FALSE)))</f>
        <v>12.99</v>
      </c>
      <c r="AT126" s="36">
        <f t="shared" ref="AT126:AT189" si="47">+IF(AQ126="","",(IF(A126="Round Wood",(IF(K126&gt;32,32*AS126,(IF(K126&lt;29,29*AS126,K126*AS126)))),(IF(K126&gt;30,30*AS126,(IF(K126&lt;24,24*AS126,K126*AS126)))))))</f>
        <v>311.76</v>
      </c>
      <c r="AU126" s="36">
        <f>IF(AQ126="","",(IF(C126="","",((IF(A126="","0",(IF(A126="Round Wood",VLOOKUP(C126,'[1]Grilles Tarifaires'!E:F,2,FALSE),VLOOKUP(C126,'[1]Grilles Tarifaires'!E:G,3,FALSE)))))*AK126))))</f>
        <v>295.84649999999999</v>
      </c>
      <c r="AV126" s="66"/>
      <c r="AW126" s="66"/>
      <c r="AX126" s="66"/>
      <c r="AY126" s="66"/>
    </row>
    <row r="127" spans="1:51" ht="15" hidden="1" customHeight="1" x14ac:dyDescent="0.25">
      <c r="A127" s="28" t="s">
        <v>106</v>
      </c>
      <c r="B127" s="28" t="s">
        <v>51</v>
      </c>
      <c r="C127" s="29" t="s">
        <v>109</v>
      </c>
      <c r="D127" s="29" t="s">
        <v>110</v>
      </c>
      <c r="E127" s="30">
        <v>42688</v>
      </c>
      <c r="F127" s="29">
        <v>1713</v>
      </c>
      <c r="G127" s="29" t="s">
        <v>69</v>
      </c>
      <c r="H127" s="42">
        <v>34600</v>
      </c>
      <c r="I127" s="42">
        <v>18000</v>
      </c>
      <c r="J127" s="28" t="s">
        <v>79</v>
      </c>
      <c r="K127" s="31">
        <f t="shared" si="45"/>
        <v>16.600000000000001</v>
      </c>
      <c r="L127" s="31">
        <f t="shared" si="46"/>
        <v>0</v>
      </c>
      <c r="M127" s="57">
        <f t="shared" si="38"/>
        <v>0</v>
      </c>
      <c r="N127" s="32" t="s">
        <v>173</v>
      </c>
      <c r="O127" s="32" t="s">
        <v>416</v>
      </c>
      <c r="P127" s="32">
        <f t="shared" si="33"/>
        <v>6.3194444444444497E-2</v>
      </c>
      <c r="Q127" s="29" t="s">
        <v>417</v>
      </c>
      <c r="R127" s="29"/>
      <c r="S127" s="30">
        <v>42689</v>
      </c>
      <c r="T127" s="29" t="s">
        <v>408</v>
      </c>
      <c r="U127" s="29"/>
      <c r="V127" s="29" t="s">
        <v>77</v>
      </c>
      <c r="W127" s="29">
        <v>13</v>
      </c>
      <c r="X127" s="31"/>
      <c r="Y127" s="33">
        <v>27.7</v>
      </c>
      <c r="Z127" s="33"/>
      <c r="AA127" s="33"/>
      <c r="AB127" s="33"/>
      <c r="AC127" s="33"/>
      <c r="AD127" s="33"/>
      <c r="AE127" s="29"/>
      <c r="AF127" s="29"/>
      <c r="AG127" s="29"/>
      <c r="AH127" s="67">
        <f t="shared" si="34"/>
        <v>2016</v>
      </c>
      <c r="AI127" s="47">
        <f t="shared" si="39"/>
        <v>42688</v>
      </c>
      <c r="AJ127" s="67" t="str">
        <f t="shared" si="35"/>
        <v>novembre</v>
      </c>
      <c r="AK127" s="68">
        <f t="shared" si="44"/>
        <v>16.600000000000001</v>
      </c>
      <c r="AL127" s="40" t="str">
        <f t="shared" si="37"/>
        <v>novembre</v>
      </c>
      <c r="AM127" s="35">
        <f t="shared" si="41"/>
        <v>1</v>
      </c>
      <c r="AN127" s="36">
        <f t="shared" si="42"/>
        <v>0</v>
      </c>
      <c r="AO127" s="36">
        <f t="shared" si="43"/>
        <v>0</v>
      </c>
      <c r="AP127" s="36">
        <f t="shared" si="32"/>
        <v>459.82000000000005</v>
      </c>
      <c r="AQ127" s="36">
        <f>+IF(C127="Econova","",(IF(B127="Réception",(IF(J127="La Mounine",(VLOOKUP(V127,[1]Distancier!A:E,5,FALSE)),(IF(J127="Brignoles",VLOOKUP(V127,[1]Distancier!A:C,3,FALSE),(IF(J127="FOS",VLOOKUP(V127,[1]Distancier!A:D,4,FALSE),(IF(J127="BT400",VLOOKUP(V127,[1]Distancier!A:F,6,FALSE))))))))),"")))</f>
        <v>9</v>
      </c>
      <c r="AR127" s="36">
        <f t="shared" si="36"/>
        <v>149.4</v>
      </c>
      <c r="AS127" s="34">
        <f>IF(AQ127="","",IF(A127="Round Wood",VLOOKUP(AQ127,'[1]Grilles Tarifaires'!A:C,3,FALSE),VLOOKUP(AQ127,'[1]Grilles Tarifaires'!A:B,2,FALSE)))</f>
        <v>11.7</v>
      </c>
      <c r="AT127" s="36">
        <f t="shared" si="47"/>
        <v>280.79999999999995</v>
      </c>
      <c r="AU127" s="36">
        <f>IF(AQ127="","",(IF(C127="","",((IF(A127="","0",(IF(A127="Round Wood",VLOOKUP(C127,'[1]Grilles Tarifaires'!E:F,2,FALSE),VLOOKUP(C127,'[1]Grilles Tarifaires'!E:G,3,FALSE)))))*AK127))))</f>
        <v>113.02114291288653</v>
      </c>
      <c r="AV127" s="66"/>
      <c r="AW127" s="66"/>
      <c r="AX127" s="66"/>
      <c r="AY127" s="66"/>
    </row>
    <row r="128" spans="1:51" ht="15" customHeight="1" x14ac:dyDescent="0.25">
      <c r="A128" s="28" t="s">
        <v>68</v>
      </c>
      <c r="B128" s="28" t="s">
        <v>51</v>
      </c>
      <c r="C128" s="29" t="s">
        <v>63</v>
      </c>
      <c r="D128" s="29" t="s">
        <v>64</v>
      </c>
      <c r="E128" s="30">
        <v>42688</v>
      </c>
      <c r="F128" s="29">
        <v>1714</v>
      </c>
      <c r="G128" s="29" t="s">
        <v>69</v>
      </c>
      <c r="H128" s="42">
        <v>46000</v>
      </c>
      <c r="I128" s="42">
        <v>16100</v>
      </c>
      <c r="J128" s="28" t="s">
        <v>79</v>
      </c>
      <c r="K128" s="31">
        <v>29.9</v>
      </c>
      <c r="L128" s="31">
        <f t="shared" si="46"/>
        <v>2</v>
      </c>
      <c r="M128" s="57">
        <f t="shared" si="38"/>
        <v>4.5454545454545456E-2</v>
      </c>
      <c r="N128" s="32" t="s">
        <v>229</v>
      </c>
      <c r="O128" s="32" t="s">
        <v>366</v>
      </c>
      <c r="P128" s="32">
        <f t="shared" si="33"/>
        <v>6.7361111111111149E-2</v>
      </c>
      <c r="Q128" s="29" t="s">
        <v>418</v>
      </c>
      <c r="R128" s="29"/>
      <c r="S128" s="30">
        <v>42689</v>
      </c>
      <c r="T128" s="29" t="s">
        <v>419</v>
      </c>
      <c r="U128" s="29"/>
      <c r="V128" s="29" t="s">
        <v>141</v>
      </c>
      <c r="W128" s="29">
        <v>48</v>
      </c>
      <c r="X128" s="31"/>
      <c r="Y128" s="33">
        <v>22.9</v>
      </c>
      <c r="Z128" s="33">
        <f>('[1]ajust prix'!E4*(1-[1]Base!Y1812/100)-(678.6*[1]Base!Y1812/100))/1000</f>
        <v>3.7767006000000003</v>
      </c>
      <c r="AA128" s="91">
        <f>K128*Z128*1000</f>
        <v>112923.34793999999</v>
      </c>
      <c r="AB128" s="41">
        <f>VLOOKUP(AQ128,[1]transport!$A$4:$F$27,MATCH($C128,[1]transport!$A$3:$F$3,0),1)</f>
        <v>29.97</v>
      </c>
      <c r="AC128" s="142" t="e">
        <f>IF($AA128&gt;=INDEX([1]transport!$K$2:$P$5,MATCH($C128,[1]transport!$J$2:$J$5,0),MATCH($A128,[1]transport!$K$1:$P$1,0)),MAX($K128,INDEX([1]transport!$K$2:$P$5,#REF!,MATCH($C128,[1]transport!$J$2:$J$5,0),MATCH($A128,[1]transport!$K$1:$P$1,0)+1)),MIN($K128,INDEX([1]transport!$K$2:$P$5,MATCH($C128,[1]transport!$J$2:$J$5,0),MATCH($A128,[1]transport!$K$1:$P$1,0)+1)))</f>
        <v>#REF!</v>
      </c>
      <c r="AD128" s="41" t="e">
        <f>AB128*AC128</f>
        <v>#REF!</v>
      </c>
      <c r="AE128" s="29"/>
      <c r="AF128" s="29"/>
      <c r="AG128" s="29"/>
      <c r="AH128" s="67">
        <f t="shared" si="34"/>
        <v>2016</v>
      </c>
      <c r="AI128" s="47">
        <f t="shared" si="39"/>
        <v>42688</v>
      </c>
      <c r="AJ128" s="67" t="str">
        <f t="shared" si="35"/>
        <v>novembre</v>
      </c>
      <c r="AK128" s="68">
        <v>29.9</v>
      </c>
      <c r="AL128" s="40" t="str">
        <f t="shared" si="37"/>
        <v>novembre</v>
      </c>
      <c r="AM128" s="35">
        <f t="shared" si="41"/>
        <v>1</v>
      </c>
      <c r="AN128" s="36">
        <f t="shared" si="42"/>
        <v>1</v>
      </c>
      <c r="AO128" s="36">
        <f t="shared" si="43"/>
        <v>1</v>
      </c>
      <c r="AP128" s="36">
        <f t="shared" si="32"/>
        <v>684.70999999999992</v>
      </c>
      <c r="AQ128" s="36">
        <f>+IF(C128="Econova","",(IF(B128="Réception",(IF(J128="La Mounine",(VLOOKUP(V128,[1]Distancier!A:E,5,FALSE)),(IF(J128="Brignoles",VLOOKUP(V128,[1]Distancier!A:C,3,FALSE),(IF(J128="FOS",VLOOKUP(V128,[1]Distancier!A:D,4,FALSE),(IF(J128="BT400",VLOOKUP(V128,[1]Distancier!A:F,6,FALSE))))))))),"")))</f>
        <v>326</v>
      </c>
      <c r="AR128" s="36">
        <f t="shared" si="36"/>
        <v>9747.4</v>
      </c>
      <c r="AS128" s="34">
        <f>IF(AQ128="","",IF(A128="Round Wood",VLOOKUP(AQ128,'[1]Grilles Tarifaires'!A:C,3,FALSE),VLOOKUP(AQ128,'[1]Grilles Tarifaires'!A:B,2,FALSE)))</f>
        <v>28.46</v>
      </c>
      <c r="AT128" s="36">
        <f t="shared" si="47"/>
        <v>850.95399999999995</v>
      </c>
      <c r="AU128" s="36" t="e">
        <f>IF(AQ128="","",(IF(C128="","",((IF(A128="","0",(IF(A128="Round Wood",VLOOKUP(C128,'[1]Grilles Tarifaires'!E:F,2,FALSE),VLOOKUP(C128,'[1]Grilles Tarifaires'!E:G,3,FALSE)))))*AK128))))</f>
        <v>#N/A</v>
      </c>
      <c r="AV128" s="66"/>
      <c r="AW128" s="66"/>
      <c r="AX128" s="66"/>
      <c r="AY128" s="66"/>
    </row>
    <row r="129" spans="1:51" ht="15" hidden="1" customHeight="1" x14ac:dyDescent="0.25">
      <c r="A129" s="28" t="s">
        <v>72</v>
      </c>
      <c r="B129" s="28" t="s">
        <v>51</v>
      </c>
      <c r="C129" s="29" t="s">
        <v>104</v>
      </c>
      <c r="D129" s="29" t="s">
        <v>76</v>
      </c>
      <c r="E129" s="30">
        <v>42688</v>
      </c>
      <c r="F129" s="29">
        <v>1715</v>
      </c>
      <c r="G129" s="29" t="s">
        <v>69</v>
      </c>
      <c r="H129" s="42">
        <v>41300</v>
      </c>
      <c r="I129" s="42">
        <v>16200</v>
      </c>
      <c r="J129" s="28" t="s">
        <v>79</v>
      </c>
      <c r="K129" s="31">
        <f t="shared" si="45"/>
        <v>25.1</v>
      </c>
      <c r="L129" s="31">
        <f t="shared" si="46"/>
        <v>0</v>
      </c>
      <c r="M129" s="57">
        <f t="shared" si="38"/>
        <v>0</v>
      </c>
      <c r="N129" s="32" t="s">
        <v>149</v>
      </c>
      <c r="O129" s="32" t="s">
        <v>100</v>
      </c>
      <c r="P129" s="32">
        <f t="shared" si="33"/>
        <v>6.8055555555555536E-2</v>
      </c>
      <c r="Q129" s="29" t="s">
        <v>420</v>
      </c>
      <c r="R129" s="29"/>
      <c r="S129" s="30">
        <v>42689</v>
      </c>
      <c r="T129" s="29" t="s">
        <v>421</v>
      </c>
      <c r="U129" s="29"/>
      <c r="V129" s="29" t="s">
        <v>118</v>
      </c>
      <c r="W129" s="29"/>
      <c r="X129" s="31"/>
      <c r="Y129" s="33">
        <v>25</v>
      </c>
      <c r="Z129" s="33"/>
      <c r="AA129" s="33"/>
      <c r="AB129" s="33"/>
      <c r="AC129" s="33"/>
      <c r="AD129" s="33"/>
      <c r="AE129" s="29"/>
      <c r="AF129" s="29"/>
      <c r="AG129" s="29"/>
      <c r="AH129" s="67">
        <f t="shared" si="34"/>
        <v>2016</v>
      </c>
      <c r="AI129" s="47">
        <f t="shared" si="39"/>
        <v>42688</v>
      </c>
      <c r="AJ129" s="67" t="str">
        <f t="shared" si="35"/>
        <v>novembre</v>
      </c>
      <c r="AK129" s="68">
        <f t="shared" si="44"/>
        <v>25.1</v>
      </c>
      <c r="AL129" s="40" t="str">
        <f t="shared" si="37"/>
        <v>novembre</v>
      </c>
      <c r="AM129" s="35">
        <f t="shared" si="41"/>
        <v>1</v>
      </c>
      <c r="AN129" s="36">
        <f t="shared" si="42"/>
        <v>0</v>
      </c>
      <c r="AO129" s="36">
        <f t="shared" si="43"/>
        <v>0</v>
      </c>
      <c r="AP129" s="36">
        <f t="shared" si="32"/>
        <v>627.5</v>
      </c>
      <c r="AQ129" s="36" t="str">
        <f>+IF(C129="Econova","",(IF(B129="Réception",(IF(J129="La Mounine",(VLOOKUP(V129,[1]Distancier!A:E,5,FALSE)),(IF(J129="Brignoles",VLOOKUP(V129,[1]Distancier!A:C,3,FALSE),(IF(J129="FOS",VLOOKUP(V129,[1]Distancier!A:D,4,FALSE),(IF(J129="BT400",VLOOKUP(V129,[1]Distancier!A:F,6,FALSE))))))))),"")))</f>
        <v/>
      </c>
      <c r="AR129" s="36" t="str">
        <f t="shared" si="36"/>
        <v/>
      </c>
      <c r="AS129" s="34" t="str">
        <f>IF(AQ129="","",IF(A129="Round Wood",VLOOKUP(AQ129,'[1]Grilles Tarifaires'!A:C,3,FALSE),VLOOKUP(AQ129,'[1]Grilles Tarifaires'!A:B,2,FALSE)))</f>
        <v/>
      </c>
      <c r="AT129" s="36" t="str">
        <f t="shared" si="47"/>
        <v/>
      </c>
      <c r="AU129" s="36" t="str">
        <f>IF(AQ129="","",(IF(C129="","",((IF(A129="","0",(IF(A129="Round Wood",VLOOKUP(C129,'[1]Grilles Tarifaires'!E:F,2,FALSE),VLOOKUP(C129,'[1]Grilles Tarifaires'!E:G,3,FALSE)))))*AK129))))</f>
        <v/>
      </c>
      <c r="AV129" s="66"/>
      <c r="AW129" s="66"/>
      <c r="AX129" s="66"/>
      <c r="AY129" s="66"/>
    </row>
    <row r="130" spans="1:51" ht="15" hidden="1" customHeight="1" x14ac:dyDescent="0.25">
      <c r="A130" s="28" t="s">
        <v>72</v>
      </c>
      <c r="B130" s="28" t="s">
        <v>51</v>
      </c>
      <c r="C130" s="29" t="s">
        <v>104</v>
      </c>
      <c r="D130" s="29" t="s">
        <v>76</v>
      </c>
      <c r="E130" s="30">
        <v>42688</v>
      </c>
      <c r="F130" s="29">
        <v>1716</v>
      </c>
      <c r="G130" s="29" t="s">
        <v>69</v>
      </c>
      <c r="H130" s="42">
        <v>40850</v>
      </c>
      <c r="I130" s="42">
        <v>15600</v>
      </c>
      <c r="J130" s="28" t="s">
        <v>79</v>
      </c>
      <c r="K130" s="31">
        <f t="shared" si="45"/>
        <v>25.25</v>
      </c>
      <c r="L130" s="31">
        <f t="shared" si="46"/>
        <v>0</v>
      </c>
      <c r="M130" s="57">
        <f t="shared" si="38"/>
        <v>0</v>
      </c>
      <c r="N130" s="32" t="s">
        <v>129</v>
      </c>
      <c r="O130" s="32" t="s">
        <v>208</v>
      </c>
      <c r="P130" s="32">
        <f t="shared" si="33"/>
        <v>6.25E-2</v>
      </c>
      <c r="Q130" s="29" t="s">
        <v>422</v>
      </c>
      <c r="R130" s="29"/>
      <c r="S130" s="30">
        <v>42689</v>
      </c>
      <c r="T130" s="29" t="s">
        <v>421</v>
      </c>
      <c r="U130" s="29"/>
      <c r="V130" s="29" t="s">
        <v>118</v>
      </c>
      <c r="W130" s="29"/>
      <c r="X130" s="31"/>
      <c r="Y130" s="33">
        <v>25</v>
      </c>
      <c r="Z130" s="33"/>
      <c r="AA130" s="33"/>
      <c r="AB130" s="33"/>
      <c r="AC130" s="33"/>
      <c r="AD130" s="33"/>
      <c r="AE130" s="29"/>
      <c r="AF130" s="29"/>
      <c r="AG130" s="29"/>
      <c r="AH130" s="67">
        <f t="shared" si="34"/>
        <v>2016</v>
      </c>
      <c r="AI130" s="47">
        <f t="shared" si="39"/>
        <v>42688</v>
      </c>
      <c r="AJ130" s="67" t="str">
        <f t="shared" si="35"/>
        <v>novembre</v>
      </c>
      <c r="AK130" s="68">
        <f t="shared" si="44"/>
        <v>25.25</v>
      </c>
      <c r="AL130" s="40" t="str">
        <f t="shared" si="37"/>
        <v>novembre</v>
      </c>
      <c r="AM130" s="35">
        <f t="shared" si="41"/>
        <v>1</v>
      </c>
      <c r="AN130" s="36">
        <f t="shared" si="42"/>
        <v>0</v>
      </c>
      <c r="AO130" s="36">
        <f t="shared" si="43"/>
        <v>0</v>
      </c>
      <c r="AP130" s="36">
        <f t="shared" si="32"/>
        <v>631.25</v>
      </c>
      <c r="AQ130" s="36" t="str">
        <f>+IF(C130="Econova","",(IF(B130="Réception",(IF(J130="La Mounine",(VLOOKUP(V130,[1]Distancier!A:E,5,FALSE)),(IF(J130="Brignoles",VLOOKUP(V130,[1]Distancier!A:C,3,FALSE),(IF(J130="FOS",VLOOKUP(V130,[1]Distancier!A:D,4,FALSE),(IF(J130="BT400",VLOOKUP(V130,[1]Distancier!A:F,6,FALSE))))))))),"")))</f>
        <v/>
      </c>
      <c r="AR130" s="36" t="str">
        <f t="shared" si="36"/>
        <v/>
      </c>
      <c r="AS130" s="34" t="str">
        <f>IF(AQ130="","",IF(A130="Round Wood",VLOOKUP(AQ130,'[1]Grilles Tarifaires'!A:C,3,FALSE),VLOOKUP(AQ130,'[1]Grilles Tarifaires'!A:B,2,FALSE)))</f>
        <v/>
      </c>
      <c r="AT130" s="36" t="str">
        <f t="shared" si="47"/>
        <v/>
      </c>
      <c r="AU130" s="36" t="str">
        <f>IF(AQ130="","",(IF(C130="","",((IF(A130="","0",(IF(A130="Round Wood",VLOOKUP(C130,'[1]Grilles Tarifaires'!E:F,2,FALSE),VLOOKUP(C130,'[1]Grilles Tarifaires'!E:G,3,FALSE)))))*AK130))))</f>
        <v/>
      </c>
      <c r="AV130" s="66"/>
      <c r="AW130" s="66"/>
      <c r="AX130" s="66"/>
      <c r="AY130" s="66"/>
    </row>
    <row r="131" spans="1:51" ht="15" hidden="1" customHeight="1" x14ac:dyDescent="0.25">
      <c r="A131" s="28" t="s">
        <v>72</v>
      </c>
      <c r="B131" s="28" t="s">
        <v>51</v>
      </c>
      <c r="C131" s="29" t="s">
        <v>104</v>
      </c>
      <c r="D131" s="29" t="s">
        <v>76</v>
      </c>
      <c r="E131" s="30">
        <v>42688</v>
      </c>
      <c r="F131" s="29">
        <v>1717</v>
      </c>
      <c r="G131" s="29" t="s">
        <v>69</v>
      </c>
      <c r="H131" s="42">
        <v>41000</v>
      </c>
      <c r="I131" s="42">
        <v>16150</v>
      </c>
      <c r="J131" s="28" t="s">
        <v>79</v>
      </c>
      <c r="K131" s="31">
        <f t="shared" si="45"/>
        <v>24.85</v>
      </c>
      <c r="L131" s="31">
        <f t="shared" si="46"/>
        <v>0</v>
      </c>
      <c r="M131" s="57">
        <f t="shared" si="38"/>
        <v>0</v>
      </c>
      <c r="N131" s="32" t="s">
        <v>130</v>
      </c>
      <c r="O131" s="32" t="s">
        <v>186</v>
      </c>
      <c r="P131" s="32">
        <f t="shared" si="33"/>
        <v>4.7222222222222221E-2</v>
      </c>
      <c r="Q131" s="29" t="s">
        <v>423</v>
      </c>
      <c r="R131" s="29"/>
      <c r="S131" s="30">
        <v>42689</v>
      </c>
      <c r="T131" s="29" t="s">
        <v>421</v>
      </c>
      <c r="U131" s="29"/>
      <c r="V131" s="29" t="s">
        <v>118</v>
      </c>
      <c r="W131" s="29"/>
      <c r="X131" s="31"/>
      <c r="Y131" s="33">
        <v>25</v>
      </c>
      <c r="Z131" s="33"/>
      <c r="AA131" s="33"/>
      <c r="AB131" s="33"/>
      <c r="AC131" s="33"/>
      <c r="AD131" s="33"/>
      <c r="AE131" s="29"/>
      <c r="AF131" s="29"/>
      <c r="AG131" s="29"/>
      <c r="AH131" s="67">
        <f t="shared" si="34"/>
        <v>2016</v>
      </c>
      <c r="AI131" s="47">
        <f t="shared" si="39"/>
        <v>42688</v>
      </c>
      <c r="AJ131" s="67" t="str">
        <f t="shared" si="35"/>
        <v>novembre</v>
      </c>
      <c r="AK131" s="68">
        <f t="shared" si="44"/>
        <v>24.85</v>
      </c>
      <c r="AL131" s="40" t="str">
        <f t="shared" si="37"/>
        <v>novembre</v>
      </c>
      <c r="AM131" s="35">
        <f t="shared" si="41"/>
        <v>1</v>
      </c>
      <c r="AN131" s="36">
        <f t="shared" si="42"/>
        <v>0</v>
      </c>
      <c r="AO131" s="36">
        <f t="shared" si="43"/>
        <v>0</v>
      </c>
      <c r="AP131" s="36">
        <f t="shared" si="32"/>
        <v>621.25</v>
      </c>
      <c r="AQ131" s="36" t="str">
        <f>+IF(C131="Econova","",(IF(B131="Réception",(IF(J131="La Mounine",(VLOOKUP(V131,[1]Distancier!A:E,5,FALSE)),(IF(J131="Brignoles",VLOOKUP(V131,[1]Distancier!A:C,3,FALSE),(IF(J131="FOS",VLOOKUP(V131,[1]Distancier!A:D,4,FALSE),(IF(J131="BT400",VLOOKUP(V131,[1]Distancier!A:F,6,FALSE))))))))),"")))</f>
        <v/>
      </c>
      <c r="AR131" s="36" t="str">
        <f t="shared" si="36"/>
        <v/>
      </c>
      <c r="AS131" s="34" t="str">
        <f>IF(AQ131="","",IF(A131="Round Wood",VLOOKUP(AQ131,'[1]Grilles Tarifaires'!A:C,3,FALSE),VLOOKUP(AQ131,'[1]Grilles Tarifaires'!A:B,2,FALSE)))</f>
        <v/>
      </c>
      <c r="AT131" s="36" t="str">
        <f t="shared" si="47"/>
        <v/>
      </c>
      <c r="AU131" s="36" t="str">
        <f>IF(AQ131="","",(IF(C131="","",((IF(A131="","0",(IF(A131="Round Wood",VLOOKUP(C131,'[1]Grilles Tarifaires'!E:F,2,FALSE),VLOOKUP(C131,'[1]Grilles Tarifaires'!E:G,3,FALSE)))))*AK131))))</f>
        <v/>
      </c>
      <c r="AV131" s="66"/>
      <c r="AW131" s="66"/>
      <c r="AX131" s="66"/>
      <c r="AY131" s="66"/>
    </row>
    <row r="132" spans="1:51" ht="15" hidden="1" customHeight="1" x14ac:dyDescent="0.25">
      <c r="A132" s="28" t="s">
        <v>72</v>
      </c>
      <c r="B132" s="28" t="s">
        <v>51</v>
      </c>
      <c r="C132" s="29" t="s">
        <v>104</v>
      </c>
      <c r="D132" s="29" t="s">
        <v>76</v>
      </c>
      <c r="E132" s="30">
        <v>42688</v>
      </c>
      <c r="F132" s="29">
        <v>1718</v>
      </c>
      <c r="G132" s="29" t="s">
        <v>69</v>
      </c>
      <c r="H132" s="42">
        <v>42050</v>
      </c>
      <c r="I132" s="42">
        <v>15600</v>
      </c>
      <c r="J132" s="28" t="s">
        <v>79</v>
      </c>
      <c r="K132" s="31">
        <f t="shared" si="45"/>
        <v>26.45</v>
      </c>
      <c r="L132" s="31">
        <f t="shared" si="46"/>
        <v>0</v>
      </c>
      <c r="M132" s="57">
        <f t="shared" si="38"/>
        <v>0</v>
      </c>
      <c r="N132" s="32" t="s">
        <v>132</v>
      </c>
      <c r="O132" s="32" t="s">
        <v>159</v>
      </c>
      <c r="P132" s="32">
        <f t="shared" si="33"/>
        <v>9.7916666666666596E-2</v>
      </c>
      <c r="Q132" s="29" t="s">
        <v>424</v>
      </c>
      <c r="R132" s="29"/>
      <c r="S132" s="30">
        <v>42689</v>
      </c>
      <c r="T132" s="29" t="s">
        <v>421</v>
      </c>
      <c r="U132" s="29"/>
      <c r="V132" s="29" t="s">
        <v>118</v>
      </c>
      <c r="W132" s="29"/>
      <c r="X132" s="31"/>
      <c r="Y132" s="33">
        <v>25</v>
      </c>
      <c r="Z132" s="33"/>
      <c r="AA132" s="33"/>
      <c r="AB132" s="33"/>
      <c r="AC132" s="33"/>
      <c r="AD132" s="33"/>
      <c r="AE132" s="29"/>
      <c r="AF132" s="29"/>
      <c r="AG132" s="29"/>
      <c r="AH132" s="67">
        <f t="shared" si="34"/>
        <v>2016</v>
      </c>
      <c r="AI132" s="47">
        <f t="shared" si="39"/>
        <v>42688</v>
      </c>
      <c r="AJ132" s="67" t="str">
        <f t="shared" si="35"/>
        <v>novembre</v>
      </c>
      <c r="AK132" s="68">
        <f t="shared" si="44"/>
        <v>26.45</v>
      </c>
      <c r="AL132" s="40" t="str">
        <f t="shared" si="37"/>
        <v>novembre</v>
      </c>
      <c r="AM132" s="35">
        <f t="shared" si="41"/>
        <v>1</v>
      </c>
      <c r="AN132" s="36">
        <f t="shared" si="42"/>
        <v>0</v>
      </c>
      <c r="AO132" s="36">
        <f t="shared" si="43"/>
        <v>0</v>
      </c>
      <c r="AP132" s="36">
        <f t="shared" si="32"/>
        <v>661.25</v>
      </c>
      <c r="AQ132" s="36" t="str">
        <f>+IF(C132="Econova","",(IF(B132="Réception",(IF(J132="La Mounine",(VLOOKUP(V132,[1]Distancier!A:E,5,FALSE)),(IF(J132="Brignoles",VLOOKUP(V132,[1]Distancier!A:C,3,FALSE),(IF(J132="FOS",VLOOKUP(V132,[1]Distancier!A:D,4,FALSE),(IF(J132="BT400",VLOOKUP(V132,[1]Distancier!A:F,6,FALSE))))))))),"")))</f>
        <v/>
      </c>
      <c r="AR132" s="36" t="str">
        <f t="shared" si="36"/>
        <v/>
      </c>
      <c r="AS132" s="34" t="str">
        <f>IF(AQ132="","",IF(A132="Round Wood",VLOOKUP(AQ132,'[1]Grilles Tarifaires'!A:C,3,FALSE),VLOOKUP(AQ132,'[1]Grilles Tarifaires'!A:B,2,FALSE)))</f>
        <v/>
      </c>
      <c r="AT132" s="36" t="str">
        <f t="shared" si="47"/>
        <v/>
      </c>
      <c r="AU132" s="36" t="str">
        <f>IF(AQ132="","",(IF(C132="","",((IF(A132="","0",(IF(A132="Round Wood",VLOOKUP(C132,'[1]Grilles Tarifaires'!E:F,2,FALSE),VLOOKUP(C132,'[1]Grilles Tarifaires'!E:G,3,FALSE)))))*AK132))))</f>
        <v/>
      </c>
      <c r="AV132" s="66"/>
      <c r="AW132" s="66"/>
      <c r="AX132" s="66"/>
      <c r="AY132" s="66"/>
    </row>
    <row r="133" spans="1:51" ht="15" hidden="1" customHeight="1" x14ac:dyDescent="0.25">
      <c r="A133" s="28" t="s">
        <v>72</v>
      </c>
      <c r="B133" s="28" t="s">
        <v>51</v>
      </c>
      <c r="C133" s="29" t="s">
        <v>104</v>
      </c>
      <c r="D133" s="29" t="s">
        <v>76</v>
      </c>
      <c r="E133" s="30">
        <v>42688</v>
      </c>
      <c r="F133" s="29">
        <v>1719</v>
      </c>
      <c r="G133" s="29" t="s">
        <v>69</v>
      </c>
      <c r="H133" s="42">
        <v>42500</v>
      </c>
      <c r="I133" s="42">
        <v>17600</v>
      </c>
      <c r="J133" s="28" t="s">
        <v>79</v>
      </c>
      <c r="K133" s="31">
        <f t="shared" si="45"/>
        <v>24.9</v>
      </c>
      <c r="L133" s="31">
        <f t="shared" si="46"/>
        <v>0</v>
      </c>
      <c r="M133" s="57">
        <f t="shared" si="38"/>
        <v>0</v>
      </c>
      <c r="N133" s="32" t="s">
        <v>425</v>
      </c>
      <c r="O133" s="32" t="s">
        <v>426</v>
      </c>
      <c r="P133" s="32">
        <f t="shared" si="33"/>
        <v>0.18402777777777779</v>
      </c>
      <c r="Q133" s="29" t="s">
        <v>427</v>
      </c>
      <c r="R133" s="29"/>
      <c r="S133" s="30">
        <v>42689</v>
      </c>
      <c r="T133" s="29" t="s">
        <v>421</v>
      </c>
      <c r="U133" s="29"/>
      <c r="V133" s="29" t="s">
        <v>118</v>
      </c>
      <c r="W133" s="29"/>
      <c r="X133" s="31"/>
      <c r="Y133" s="33">
        <v>25</v>
      </c>
      <c r="Z133" s="33"/>
      <c r="AA133" s="33"/>
      <c r="AB133" s="33"/>
      <c r="AC133" s="33"/>
      <c r="AD133" s="33"/>
      <c r="AE133" s="29"/>
      <c r="AF133" s="29"/>
      <c r="AG133" s="29"/>
      <c r="AH133" s="67">
        <f t="shared" si="34"/>
        <v>2016</v>
      </c>
      <c r="AI133" s="47">
        <f t="shared" si="39"/>
        <v>42688</v>
      </c>
      <c r="AJ133" s="67" t="str">
        <f t="shared" si="35"/>
        <v>novembre</v>
      </c>
      <c r="AK133" s="68">
        <f t="shared" si="44"/>
        <v>24.9</v>
      </c>
      <c r="AL133" s="40" t="str">
        <f t="shared" si="37"/>
        <v>novembre</v>
      </c>
      <c r="AM133" s="35">
        <f t="shared" si="41"/>
        <v>1</v>
      </c>
      <c r="AN133" s="36">
        <f t="shared" si="42"/>
        <v>0</v>
      </c>
      <c r="AO133" s="36">
        <f t="shared" si="43"/>
        <v>0</v>
      </c>
      <c r="AP133" s="36">
        <f t="shared" si="32"/>
        <v>622.5</v>
      </c>
      <c r="AQ133" s="36" t="str">
        <f>+IF(C133="Econova","",(IF(B133="Réception",(IF(J133="La Mounine",(VLOOKUP(V133,[1]Distancier!A:E,5,FALSE)),(IF(J133="Brignoles",VLOOKUP(V133,[1]Distancier!A:C,3,FALSE),(IF(J133="FOS",VLOOKUP(V133,[1]Distancier!A:D,4,FALSE),(IF(J133="BT400",VLOOKUP(V133,[1]Distancier!A:F,6,FALSE))))))))),"")))</f>
        <v/>
      </c>
      <c r="AR133" s="36" t="str">
        <f t="shared" si="36"/>
        <v/>
      </c>
      <c r="AS133" s="34" t="str">
        <f>IF(AQ133="","",IF(A133="Round Wood",VLOOKUP(AQ133,'[1]Grilles Tarifaires'!A:C,3,FALSE),VLOOKUP(AQ133,'[1]Grilles Tarifaires'!A:B,2,FALSE)))</f>
        <v/>
      </c>
      <c r="AT133" s="36" t="str">
        <f t="shared" si="47"/>
        <v/>
      </c>
      <c r="AU133" s="36" t="str">
        <f>IF(AQ133="","",(IF(C133="","",((IF(A133="","0",(IF(A133="Round Wood",VLOOKUP(C133,'[1]Grilles Tarifaires'!E:F,2,FALSE),VLOOKUP(C133,'[1]Grilles Tarifaires'!E:G,3,FALSE)))))*AK133))))</f>
        <v/>
      </c>
      <c r="AV133" s="66"/>
      <c r="AW133" s="66"/>
      <c r="AX133" s="66"/>
      <c r="AY133" s="66"/>
    </row>
    <row r="134" spans="1:51" ht="15" hidden="1" customHeight="1" x14ac:dyDescent="0.25">
      <c r="A134" s="28" t="s">
        <v>106</v>
      </c>
      <c r="B134" s="28" t="s">
        <v>51</v>
      </c>
      <c r="C134" s="29" t="s">
        <v>112</v>
      </c>
      <c r="D134" s="29" t="s">
        <v>113</v>
      </c>
      <c r="E134" s="30">
        <v>42688</v>
      </c>
      <c r="F134" s="29">
        <v>1720</v>
      </c>
      <c r="G134" s="29" t="s">
        <v>69</v>
      </c>
      <c r="H134" s="42">
        <v>41550</v>
      </c>
      <c r="I134" s="42">
        <v>16200</v>
      </c>
      <c r="J134" s="28" t="s">
        <v>79</v>
      </c>
      <c r="K134" s="31">
        <f t="shared" si="45"/>
        <v>25.35</v>
      </c>
      <c r="L134" s="31">
        <f t="shared" si="46"/>
        <v>0</v>
      </c>
      <c r="M134" s="57">
        <f t="shared" si="38"/>
        <v>0</v>
      </c>
      <c r="N134" s="32" t="s">
        <v>96</v>
      </c>
      <c r="O134" s="32" t="s">
        <v>428</v>
      </c>
      <c r="P134" s="32">
        <f t="shared" si="33"/>
        <v>0.15625</v>
      </c>
      <c r="Q134" s="29" t="s">
        <v>429</v>
      </c>
      <c r="R134" s="29"/>
      <c r="S134" s="30">
        <v>42689</v>
      </c>
      <c r="T134" s="29" t="s">
        <v>413</v>
      </c>
      <c r="U134" s="29"/>
      <c r="V134" s="29" t="s">
        <v>165</v>
      </c>
      <c r="W134" s="29">
        <v>13</v>
      </c>
      <c r="X134" s="31"/>
      <c r="Y134" s="33">
        <v>35</v>
      </c>
      <c r="Z134" s="33"/>
      <c r="AA134" s="33"/>
      <c r="AB134" s="33"/>
      <c r="AC134" s="33"/>
      <c r="AD134" s="33"/>
      <c r="AE134" s="29"/>
      <c r="AF134" s="29"/>
      <c r="AG134" s="29"/>
      <c r="AH134" s="67">
        <f t="shared" si="34"/>
        <v>2016</v>
      </c>
      <c r="AI134" s="47">
        <f t="shared" si="39"/>
        <v>42688</v>
      </c>
      <c r="AJ134" s="67" t="str">
        <f t="shared" si="35"/>
        <v>novembre</v>
      </c>
      <c r="AK134" s="68">
        <f t="shared" si="44"/>
        <v>25.35</v>
      </c>
      <c r="AL134" s="40" t="str">
        <f t="shared" si="37"/>
        <v>novembre</v>
      </c>
      <c r="AM134" s="35">
        <f t="shared" si="41"/>
        <v>1</v>
      </c>
      <c r="AN134" s="36">
        <f t="shared" si="42"/>
        <v>0</v>
      </c>
      <c r="AO134" s="36">
        <f t="shared" si="43"/>
        <v>0</v>
      </c>
      <c r="AP134" s="36">
        <f t="shared" si="32"/>
        <v>887.25</v>
      </c>
      <c r="AQ134" s="36">
        <f>+IF(C134="Econova","",(IF(B134="Réception",(IF(J134="La Mounine",(VLOOKUP(V134,[1]Distancier!A:E,5,FALSE)),(IF(J134="Brignoles",VLOOKUP(V134,[1]Distancier!A:C,3,FALSE),(IF(J134="FOS",VLOOKUP(V134,[1]Distancier!A:D,4,FALSE),(IF(J134="BT400",VLOOKUP(V134,[1]Distancier!A:F,6,FALSE))))))))),"")))</f>
        <v>32</v>
      </c>
      <c r="AR134" s="36">
        <f t="shared" si="36"/>
        <v>811.2</v>
      </c>
      <c r="AS134" s="34">
        <f>IF(AQ134="","",IF(A134="Round Wood",VLOOKUP(AQ134,'[1]Grilles Tarifaires'!A:C,3,FALSE),VLOOKUP(AQ134,'[1]Grilles Tarifaires'!A:B,2,FALSE)))</f>
        <v>11.7</v>
      </c>
      <c r="AT134" s="36">
        <f t="shared" si="47"/>
        <v>296.59499999999997</v>
      </c>
      <c r="AU134" s="36">
        <f>IF(AQ134="","",(IF(C134="","",((IF(A134="","0",(IF(A134="Round Wood",VLOOKUP(C134,'[1]Grilles Tarifaires'!E:F,2,FALSE),VLOOKUP(C134,'[1]Grilles Tarifaires'!E:G,3,FALSE)))))*AK134))))</f>
        <v>440.03989125909231</v>
      </c>
      <c r="AV134" s="66"/>
      <c r="AW134" s="66"/>
      <c r="AX134" s="66"/>
      <c r="AY134" s="66"/>
    </row>
    <row r="135" spans="1:51" ht="15" hidden="1" customHeight="1" x14ac:dyDescent="0.25">
      <c r="A135" s="28" t="s">
        <v>106</v>
      </c>
      <c r="B135" s="28" t="s">
        <v>51</v>
      </c>
      <c r="C135" s="29" t="s">
        <v>112</v>
      </c>
      <c r="D135" s="29" t="s">
        <v>113</v>
      </c>
      <c r="E135" s="30">
        <v>42688</v>
      </c>
      <c r="F135" s="29">
        <v>1721</v>
      </c>
      <c r="G135" s="29" t="s">
        <v>69</v>
      </c>
      <c r="H135" s="42">
        <v>43400</v>
      </c>
      <c r="I135" s="42">
        <v>16150</v>
      </c>
      <c r="J135" s="28" t="s">
        <v>79</v>
      </c>
      <c r="K135" s="31">
        <f t="shared" si="45"/>
        <v>27.25</v>
      </c>
      <c r="L135" s="31">
        <f t="shared" si="46"/>
        <v>0</v>
      </c>
      <c r="M135" s="57">
        <f t="shared" si="38"/>
        <v>0</v>
      </c>
      <c r="N135" s="32" t="s">
        <v>172</v>
      </c>
      <c r="O135" s="32" t="s">
        <v>430</v>
      </c>
      <c r="P135" s="32">
        <f t="shared" si="33"/>
        <v>4.3055555555555625E-2</v>
      </c>
      <c r="Q135" s="29" t="s">
        <v>431</v>
      </c>
      <c r="R135" s="29"/>
      <c r="S135" s="30">
        <v>42689</v>
      </c>
      <c r="T135" s="29" t="s">
        <v>413</v>
      </c>
      <c r="U135" s="29"/>
      <c r="V135" s="29" t="s">
        <v>165</v>
      </c>
      <c r="W135" s="29">
        <v>13</v>
      </c>
      <c r="X135" s="31"/>
      <c r="Y135" s="33">
        <v>35</v>
      </c>
      <c r="Z135" s="33"/>
      <c r="AA135" s="33"/>
      <c r="AB135" s="33"/>
      <c r="AC135" s="33"/>
      <c r="AD135" s="33"/>
      <c r="AE135" s="29"/>
      <c r="AF135" s="29"/>
      <c r="AG135" s="29"/>
      <c r="AH135" s="67">
        <f t="shared" si="34"/>
        <v>2016</v>
      </c>
      <c r="AI135" s="47">
        <f t="shared" si="39"/>
        <v>42688</v>
      </c>
      <c r="AJ135" s="67" t="str">
        <f t="shared" si="35"/>
        <v>novembre</v>
      </c>
      <c r="AK135" s="68">
        <f t="shared" si="44"/>
        <v>27.25</v>
      </c>
      <c r="AL135" s="40" t="str">
        <f t="shared" si="37"/>
        <v>novembre</v>
      </c>
      <c r="AM135" s="35">
        <f t="shared" si="41"/>
        <v>1</v>
      </c>
      <c r="AN135" s="36">
        <f t="shared" si="42"/>
        <v>0</v>
      </c>
      <c r="AO135" s="36">
        <f t="shared" si="43"/>
        <v>0</v>
      </c>
      <c r="AP135" s="36">
        <f t="shared" ref="AP135:AP198" si="48">+IF(K135="","",(Y135*K135))</f>
        <v>953.75</v>
      </c>
      <c r="AQ135" s="36">
        <f>+IF(C135="Econova","",(IF(B135="Réception",(IF(J135="La Mounine",(VLOOKUP(V135,[1]Distancier!A:E,5,FALSE)),(IF(J135="Brignoles",VLOOKUP(V135,[1]Distancier!A:C,3,FALSE),(IF(J135="FOS",VLOOKUP(V135,[1]Distancier!A:D,4,FALSE),(IF(J135="BT400",VLOOKUP(V135,[1]Distancier!A:F,6,FALSE))))))))),"")))</f>
        <v>32</v>
      </c>
      <c r="AR135" s="36">
        <f t="shared" si="36"/>
        <v>872</v>
      </c>
      <c r="AS135" s="34">
        <f>IF(AQ135="","",IF(A135="Round Wood",VLOOKUP(AQ135,'[1]Grilles Tarifaires'!A:C,3,FALSE),VLOOKUP(AQ135,'[1]Grilles Tarifaires'!A:B,2,FALSE)))</f>
        <v>11.7</v>
      </c>
      <c r="AT135" s="36">
        <f t="shared" si="47"/>
        <v>318.82499999999999</v>
      </c>
      <c r="AU135" s="36">
        <f>IF(AQ135="","",(IF(C135="","",((IF(A135="","0",(IF(A135="Round Wood",VLOOKUP(C135,'[1]Grilles Tarifaires'!E:F,2,FALSE),VLOOKUP(C135,'[1]Grilles Tarifaires'!E:G,3,FALSE)))))*AK135))))</f>
        <v>473.02118488403414</v>
      </c>
      <c r="AV135" s="66"/>
      <c r="AW135" s="66"/>
      <c r="AX135" s="66"/>
      <c r="AY135" s="66"/>
    </row>
    <row r="136" spans="1:51" ht="15" hidden="1" customHeight="1" x14ac:dyDescent="0.25">
      <c r="A136" s="28" t="s">
        <v>106</v>
      </c>
      <c r="B136" s="28" t="s">
        <v>51</v>
      </c>
      <c r="C136" s="29" t="s">
        <v>109</v>
      </c>
      <c r="D136" s="29" t="s">
        <v>110</v>
      </c>
      <c r="E136" s="30">
        <v>42688</v>
      </c>
      <c r="F136" s="29"/>
      <c r="G136" s="29" t="s">
        <v>69</v>
      </c>
      <c r="H136" s="42">
        <v>33860</v>
      </c>
      <c r="I136" s="42">
        <v>18050</v>
      </c>
      <c r="J136" s="28" t="s">
        <v>79</v>
      </c>
      <c r="K136" s="31">
        <f t="shared" si="45"/>
        <v>15.81</v>
      </c>
      <c r="L136" s="31">
        <f t="shared" si="46"/>
        <v>0</v>
      </c>
      <c r="M136" s="57">
        <f t="shared" si="38"/>
        <v>0</v>
      </c>
      <c r="N136" s="32">
        <v>0.56944444444444442</v>
      </c>
      <c r="O136" s="32">
        <v>0.68055555555555547</v>
      </c>
      <c r="P136" s="32">
        <f t="shared" si="33"/>
        <v>0.11111111111111105</v>
      </c>
      <c r="Q136" s="29" t="s">
        <v>432</v>
      </c>
      <c r="R136" s="29"/>
      <c r="S136" s="30">
        <v>42689</v>
      </c>
      <c r="T136" s="29" t="s">
        <v>408</v>
      </c>
      <c r="U136" s="29"/>
      <c r="V136" s="29" t="s">
        <v>77</v>
      </c>
      <c r="W136" s="29">
        <v>13</v>
      </c>
      <c r="X136" s="31"/>
      <c r="Y136" s="33">
        <v>27.7</v>
      </c>
      <c r="Z136" s="33"/>
      <c r="AA136" s="33"/>
      <c r="AB136" s="33"/>
      <c r="AC136" s="33"/>
      <c r="AD136" s="33"/>
      <c r="AE136" s="29"/>
      <c r="AF136" s="29"/>
      <c r="AG136" s="29"/>
      <c r="AH136" s="67">
        <f t="shared" si="34"/>
        <v>2016</v>
      </c>
      <c r="AI136" s="47">
        <f t="shared" si="39"/>
        <v>42688</v>
      </c>
      <c r="AJ136" s="67" t="str">
        <f t="shared" si="35"/>
        <v>novembre</v>
      </c>
      <c r="AK136" s="68">
        <f t="shared" si="44"/>
        <v>15.81</v>
      </c>
      <c r="AL136" s="40" t="str">
        <f t="shared" si="37"/>
        <v>novembre</v>
      </c>
      <c r="AM136" s="35">
        <f t="shared" si="41"/>
        <v>1</v>
      </c>
      <c r="AN136" s="36">
        <f t="shared" si="42"/>
        <v>0</v>
      </c>
      <c r="AO136" s="36">
        <f t="shared" si="43"/>
        <v>0</v>
      </c>
      <c r="AP136" s="36">
        <f t="shared" si="48"/>
        <v>437.93700000000001</v>
      </c>
      <c r="AQ136" s="36">
        <f>+IF(C136="Econova","",(IF(B136="Réception",(IF(J136="La Mounine",(VLOOKUP(V136,[1]Distancier!A:E,5,FALSE)),(IF(J136="Brignoles",VLOOKUP(V136,[1]Distancier!A:C,3,FALSE),(IF(J136="FOS",VLOOKUP(V136,[1]Distancier!A:D,4,FALSE),(IF(J136="BT400",VLOOKUP(V136,[1]Distancier!A:F,6,FALSE))))))))),"")))</f>
        <v>9</v>
      </c>
      <c r="AR136" s="36">
        <f t="shared" si="36"/>
        <v>142.29</v>
      </c>
      <c r="AS136" s="34">
        <f>IF(AQ136="","",IF(A136="Round Wood",VLOOKUP(AQ136,'[1]Grilles Tarifaires'!A:C,3,FALSE),VLOOKUP(AQ136,'[1]Grilles Tarifaires'!A:B,2,FALSE)))</f>
        <v>11.7</v>
      </c>
      <c r="AT136" s="36">
        <f t="shared" si="47"/>
        <v>280.79999999999995</v>
      </c>
      <c r="AU136" s="36">
        <f>IF(AQ136="","",(IF(C136="","",((IF(A136="","0",(IF(A136="Round Wood",VLOOKUP(C136,'[1]Grilles Tarifaires'!E:F,2,FALSE),VLOOKUP(C136,'[1]Grilles Tarifaires'!E:G,3,FALSE)))))*AK136))))</f>
        <v>107.64242587064675</v>
      </c>
      <c r="AV136" s="66"/>
      <c r="AW136" s="66"/>
      <c r="AX136" s="66"/>
      <c r="AY136" s="66"/>
    </row>
    <row r="137" spans="1:51" ht="15" hidden="1" customHeight="1" x14ac:dyDescent="0.25">
      <c r="A137" s="28" t="s">
        <v>72</v>
      </c>
      <c r="B137" s="28" t="s">
        <v>51</v>
      </c>
      <c r="C137" s="29" t="s">
        <v>104</v>
      </c>
      <c r="D137" s="29" t="s">
        <v>76</v>
      </c>
      <c r="E137" s="30">
        <v>42689</v>
      </c>
      <c r="F137" s="29"/>
      <c r="G137" s="29" t="s">
        <v>69</v>
      </c>
      <c r="H137" s="42">
        <v>40150</v>
      </c>
      <c r="I137" s="42">
        <v>15950</v>
      </c>
      <c r="J137" s="28" t="s">
        <v>53</v>
      </c>
      <c r="K137" s="31">
        <f t="shared" si="45"/>
        <v>24.2</v>
      </c>
      <c r="L137" s="31">
        <f t="shared" si="46"/>
        <v>0</v>
      </c>
      <c r="M137" s="57">
        <f t="shared" si="38"/>
        <v>0</v>
      </c>
      <c r="N137" s="32">
        <v>0.44097222222222227</v>
      </c>
      <c r="O137" s="32">
        <v>0.46111111111111108</v>
      </c>
      <c r="P137" s="32">
        <f t="shared" si="33"/>
        <v>2.0138888888888817E-2</v>
      </c>
      <c r="Q137" s="29" t="s">
        <v>433</v>
      </c>
      <c r="R137" s="29"/>
      <c r="S137" s="30">
        <v>42690</v>
      </c>
      <c r="T137" s="29" t="s">
        <v>421</v>
      </c>
      <c r="U137" s="29"/>
      <c r="V137" s="29" t="s">
        <v>118</v>
      </c>
      <c r="W137" s="29"/>
      <c r="X137" s="31"/>
      <c r="Y137" s="33">
        <v>25</v>
      </c>
      <c r="Z137" s="33"/>
      <c r="AA137" s="33"/>
      <c r="AB137" s="33"/>
      <c r="AC137" s="33"/>
      <c r="AD137" s="33"/>
      <c r="AE137" s="29"/>
      <c r="AF137" s="29"/>
      <c r="AG137" s="29"/>
      <c r="AH137" s="67">
        <f t="shared" si="34"/>
        <v>2016</v>
      </c>
      <c r="AI137" s="47">
        <f t="shared" si="39"/>
        <v>42689</v>
      </c>
      <c r="AJ137" s="67" t="str">
        <f t="shared" si="35"/>
        <v>novembre</v>
      </c>
      <c r="AK137" s="68">
        <f t="shared" si="44"/>
        <v>24.2</v>
      </c>
      <c r="AL137" s="40" t="str">
        <f t="shared" si="37"/>
        <v>novembre</v>
      </c>
      <c r="AM137" s="35">
        <f t="shared" si="41"/>
        <v>1</v>
      </c>
      <c r="AN137" s="36">
        <f t="shared" si="42"/>
        <v>0</v>
      </c>
      <c r="AO137" s="36">
        <f t="shared" si="43"/>
        <v>0</v>
      </c>
      <c r="AP137" s="36">
        <f t="shared" si="48"/>
        <v>605</v>
      </c>
      <c r="AQ137" s="36" t="str">
        <f>+IF(C137="Econova","",(IF(B137="Réception",(IF(J137="La Mounine",(VLOOKUP(V137,[1]Distancier!A:E,5,FALSE)),(IF(J137="Brignoles",VLOOKUP(V137,[1]Distancier!A:C,3,FALSE),(IF(J137="FOS",VLOOKUP(V137,[1]Distancier!A:D,4,FALSE),(IF(J137="BT400",VLOOKUP(V137,[1]Distancier!A:F,6,FALSE))))))))),"")))</f>
        <v/>
      </c>
      <c r="AR137" s="36" t="str">
        <f t="shared" si="36"/>
        <v/>
      </c>
      <c r="AS137" s="34" t="str">
        <f>IF(AQ137="","",IF(A137="Round Wood",VLOOKUP(AQ137,'[1]Grilles Tarifaires'!A:C,3,FALSE),VLOOKUP(AQ137,'[1]Grilles Tarifaires'!A:B,2,FALSE)))</f>
        <v/>
      </c>
      <c r="AT137" s="36" t="str">
        <f t="shared" si="47"/>
        <v/>
      </c>
      <c r="AU137" s="36" t="str">
        <f>IF(AQ137="","",(IF(C137="","",((IF(A137="","0",(IF(A137="Round Wood",VLOOKUP(C137,'[1]Grilles Tarifaires'!E:F,2,FALSE),VLOOKUP(C137,'[1]Grilles Tarifaires'!E:G,3,FALSE)))))*AK137))))</f>
        <v/>
      </c>
      <c r="AV137" s="66"/>
      <c r="AW137" s="66"/>
      <c r="AX137" s="66"/>
      <c r="AY137" s="66"/>
    </row>
    <row r="138" spans="1:51" ht="15" hidden="1" customHeight="1" x14ac:dyDescent="0.25">
      <c r="A138" s="28" t="s">
        <v>72</v>
      </c>
      <c r="B138" s="28" t="s">
        <v>51</v>
      </c>
      <c r="C138" s="29" t="s">
        <v>104</v>
      </c>
      <c r="D138" s="29" t="s">
        <v>76</v>
      </c>
      <c r="E138" s="30">
        <v>42689</v>
      </c>
      <c r="F138" s="29"/>
      <c r="G138" s="29" t="s">
        <v>69</v>
      </c>
      <c r="H138" s="42">
        <v>40450</v>
      </c>
      <c r="I138" s="42">
        <v>16400</v>
      </c>
      <c r="J138" s="28" t="s">
        <v>53</v>
      </c>
      <c r="K138" s="31">
        <f t="shared" si="45"/>
        <v>24.05</v>
      </c>
      <c r="L138" s="31">
        <f t="shared" si="46"/>
        <v>0</v>
      </c>
      <c r="M138" s="57">
        <f t="shared" si="38"/>
        <v>0</v>
      </c>
      <c r="N138" s="32">
        <v>0.44166666666666665</v>
      </c>
      <c r="O138" s="32">
        <v>0.46527777777777773</v>
      </c>
      <c r="P138" s="32">
        <f t="shared" si="33"/>
        <v>2.3611111111111083E-2</v>
      </c>
      <c r="Q138" s="29" t="s">
        <v>433</v>
      </c>
      <c r="R138" s="29"/>
      <c r="S138" s="30">
        <v>42690</v>
      </c>
      <c r="T138" s="29" t="s">
        <v>421</v>
      </c>
      <c r="U138" s="29"/>
      <c r="V138" s="29" t="s">
        <v>118</v>
      </c>
      <c r="W138" s="29"/>
      <c r="X138" s="31"/>
      <c r="Y138" s="33">
        <v>25</v>
      </c>
      <c r="Z138" s="33"/>
      <c r="AA138" s="33"/>
      <c r="AB138" s="33"/>
      <c r="AC138" s="33"/>
      <c r="AD138" s="33"/>
      <c r="AE138" s="29"/>
      <c r="AF138" s="29"/>
      <c r="AG138" s="29"/>
      <c r="AH138" s="67">
        <f t="shared" si="34"/>
        <v>2016</v>
      </c>
      <c r="AI138" s="47">
        <f t="shared" si="39"/>
        <v>42689</v>
      </c>
      <c r="AJ138" s="67" t="str">
        <f t="shared" si="35"/>
        <v>novembre</v>
      </c>
      <c r="AK138" s="68">
        <f t="shared" si="44"/>
        <v>24.05</v>
      </c>
      <c r="AL138" s="40" t="str">
        <f t="shared" si="37"/>
        <v>novembre</v>
      </c>
      <c r="AM138" s="35">
        <f t="shared" si="41"/>
        <v>1</v>
      </c>
      <c r="AN138" s="36">
        <f t="shared" si="42"/>
        <v>0</v>
      </c>
      <c r="AO138" s="36">
        <f t="shared" si="43"/>
        <v>0</v>
      </c>
      <c r="AP138" s="36">
        <f t="shared" si="48"/>
        <v>601.25</v>
      </c>
      <c r="AQ138" s="36" t="str">
        <f>+IF(C138="Econova","",(IF(B138="Réception",(IF(J138="La Mounine",(VLOOKUP(V138,[1]Distancier!A:E,5,FALSE)),(IF(J138="Brignoles",VLOOKUP(V138,[1]Distancier!A:C,3,FALSE),(IF(J138="FOS",VLOOKUP(V138,[1]Distancier!A:D,4,FALSE),(IF(J138="BT400",VLOOKUP(V138,[1]Distancier!A:F,6,FALSE))))))))),"")))</f>
        <v/>
      </c>
      <c r="AR138" s="36" t="str">
        <f t="shared" si="36"/>
        <v/>
      </c>
      <c r="AS138" s="34" t="str">
        <f>IF(AQ138="","",IF(A138="Round Wood",VLOOKUP(AQ138,'[1]Grilles Tarifaires'!A:C,3,FALSE),VLOOKUP(AQ138,'[1]Grilles Tarifaires'!A:B,2,FALSE)))</f>
        <v/>
      </c>
      <c r="AT138" s="36" t="str">
        <f t="shared" si="47"/>
        <v/>
      </c>
      <c r="AU138" s="36" t="str">
        <f>IF(AQ138="","",(IF(C138="","",((IF(A138="","0",(IF(A138="Round Wood",VLOOKUP(C138,'[1]Grilles Tarifaires'!E:F,2,FALSE),VLOOKUP(C138,'[1]Grilles Tarifaires'!E:G,3,FALSE)))))*AK138))))</f>
        <v/>
      </c>
      <c r="AV138" s="66"/>
      <c r="AW138" s="66"/>
      <c r="AX138" s="66"/>
      <c r="AY138" s="66"/>
    </row>
    <row r="139" spans="1:51" ht="15" hidden="1" customHeight="1" x14ac:dyDescent="0.25">
      <c r="A139" s="28" t="s">
        <v>72</v>
      </c>
      <c r="B139" s="28" t="s">
        <v>51</v>
      </c>
      <c r="C139" s="29" t="s">
        <v>104</v>
      </c>
      <c r="D139" s="29" t="s">
        <v>76</v>
      </c>
      <c r="E139" s="30">
        <v>42689</v>
      </c>
      <c r="F139" s="29"/>
      <c r="G139" s="29" t="s">
        <v>69</v>
      </c>
      <c r="H139" s="42">
        <v>39250</v>
      </c>
      <c r="I139" s="42">
        <v>15800</v>
      </c>
      <c r="J139" s="28" t="s">
        <v>53</v>
      </c>
      <c r="K139" s="31">
        <f t="shared" si="45"/>
        <v>23.45</v>
      </c>
      <c r="L139" s="31">
        <f t="shared" si="46"/>
        <v>0</v>
      </c>
      <c r="M139" s="57">
        <f t="shared" si="38"/>
        <v>0</v>
      </c>
      <c r="N139" s="32">
        <v>0.70486111111111116</v>
      </c>
      <c r="O139" s="32">
        <v>0.72222222222222221</v>
      </c>
      <c r="P139" s="32">
        <f t="shared" ref="P139:P147" si="49">O139-N139</f>
        <v>1.7361111111111049E-2</v>
      </c>
      <c r="Q139" s="29" t="s">
        <v>433</v>
      </c>
      <c r="R139" s="29"/>
      <c r="S139" s="30">
        <v>42690</v>
      </c>
      <c r="T139" s="29" t="s">
        <v>421</v>
      </c>
      <c r="U139" s="29"/>
      <c r="V139" s="29" t="s">
        <v>118</v>
      </c>
      <c r="W139" s="29"/>
      <c r="X139" s="31"/>
      <c r="Y139" s="33">
        <v>25</v>
      </c>
      <c r="Z139" s="33"/>
      <c r="AA139" s="33"/>
      <c r="AB139" s="33"/>
      <c r="AC139" s="33"/>
      <c r="AD139" s="33"/>
      <c r="AE139" s="29"/>
      <c r="AF139" s="29"/>
      <c r="AG139" s="29"/>
      <c r="AH139" s="67">
        <f t="shared" si="34"/>
        <v>2016</v>
      </c>
      <c r="AI139" s="47">
        <f t="shared" si="39"/>
        <v>42689</v>
      </c>
      <c r="AJ139" s="67" t="str">
        <f t="shared" si="35"/>
        <v>novembre</v>
      </c>
      <c r="AK139" s="68">
        <f t="shared" si="44"/>
        <v>23.45</v>
      </c>
      <c r="AL139" s="40" t="str">
        <f t="shared" si="37"/>
        <v>novembre</v>
      </c>
      <c r="AM139" s="35">
        <f t="shared" si="41"/>
        <v>1</v>
      </c>
      <c r="AN139" s="36">
        <f t="shared" si="42"/>
        <v>0</v>
      </c>
      <c r="AO139" s="36">
        <f t="shared" si="43"/>
        <v>0</v>
      </c>
      <c r="AP139" s="36">
        <f t="shared" si="48"/>
        <v>586.25</v>
      </c>
      <c r="AQ139" s="36" t="str">
        <f>+IF(C139="Econova","",(IF(B139="Réception",(IF(J139="La Mounine",(VLOOKUP(V139,[1]Distancier!A:E,5,FALSE)),(IF(J139="Brignoles",VLOOKUP(V139,[1]Distancier!A:C,3,FALSE),(IF(J139="FOS",VLOOKUP(V139,[1]Distancier!A:D,4,FALSE),(IF(J139="BT400",VLOOKUP(V139,[1]Distancier!A:F,6,FALSE))))))))),"")))</f>
        <v/>
      </c>
      <c r="AR139" s="36" t="str">
        <f t="shared" si="36"/>
        <v/>
      </c>
      <c r="AS139" s="34" t="str">
        <f>IF(AQ139="","",IF(A139="Round Wood",VLOOKUP(AQ139,'[1]Grilles Tarifaires'!A:C,3,FALSE),VLOOKUP(AQ139,'[1]Grilles Tarifaires'!A:B,2,FALSE)))</f>
        <v/>
      </c>
      <c r="AT139" s="36" t="str">
        <f t="shared" si="47"/>
        <v/>
      </c>
      <c r="AU139" s="36" t="str">
        <f>IF(AQ139="","",(IF(C139="","",((IF(A139="","0",(IF(A139="Round Wood",VLOOKUP(C139,'[1]Grilles Tarifaires'!E:F,2,FALSE),VLOOKUP(C139,'[1]Grilles Tarifaires'!E:G,3,FALSE)))))*AK139))))</f>
        <v/>
      </c>
      <c r="AV139" s="66"/>
      <c r="AW139" s="66"/>
      <c r="AX139" s="66"/>
      <c r="AY139" s="66"/>
    </row>
    <row r="140" spans="1:51" ht="15" hidden="1" customHeight="1" x14ac:dyDescent="0.25">
      <c r="A140" s="28" t="s">
        <v>72</v>
      </c>
      <c r="B140" s="28" t="s">
        <v>51</v>
      </c>
      <c r="C140" s="29" t="s">
        <v>104</v>
      </c>
      <c r="D140" s="29" t="s">
        <v>76</v>
      </c>
      <c r="E140" s="30">
        <v>42689</v>
      </c>
      <c r="F140" s="29"/>
      <c r="G140" s="29" t="s">
        <v>69</v>
      </c>
      <c r="H140" s="42">
        <v>40100</v>
      </c>
      <c r="I140" s="42">
        <v>15800</v>
      </c>
      <c r="J140" s="28" t="s">
        <v>53</v>
      </c>
      <c r="K140" s="31">
        <f t="shared" si="45"/>
        <v>24.3</v>
      </c>
      <c r="L140" s="31">
        <f t="shared" si="46"/>
        <v>0</v>
      </c>
      <c r="M140" s="57">
        <f t="shared" si="38"/>
        <v>0</v>
      </c>
      <c r="N140" s="32">
        <v>0.69097222222222221</v>
      </c>
      <c r="O140" s="32">
        <v>0.72222222222222221</v>
      </c>
      <c r="P140" s="32">
        <f t="shared" si="49"/>
        <v>3.125E-2</v>
      </c>
      <c r="Q140" s="29" t="s">
        <v>433</v>
      </c>
      <c r="R140" s="29"/>
      <c r="S140" s="30">
        <v>42690</v>
      </c>
      <c r="T140" s="29" t="s">
        <v>434</v>
      </c>
      <c r="U140" s="29"/>
      <c r="V140" s="29" t="s">
        <v>118</v>
      </c>
      <c r="W140" s="29"/>
      <c r="X140" s="31"/>
      <c r="Y140" s="33">
        <v>26.3</v>
      </c>
      <c r="Z140" s="33"/>
      <c r="AA140" s="33"/>
      <c r="AB140" s="33"/>
      <c r="AC140" s="33"/>
      <c r="AD140" s="33"/>
      <c r="AE140" s="29"/>
      <c r="AF140" s="29"/>
      <c r="AG140" s="29"/>
      <c r="AH140" s="67">
        <f t="shared" si="34"/>
        <v>2016</v>
      </c>
      <c r="AI140" s="47">
        <f t="shared" si="39"/>
        <v>42689</v>
      </c>
      <c r="AJ140" s="67" t="str">
        <f t="shared" si="35"/>
        <v>novembre</v>
      </c>
      <c r="AK140" s="68">
        <f t="shared" si="44"/>
        <v>24.3</v>
      </c>
      <c r="AL140" s="40" t="str">
        <f t="shared" si="37"/>
        <v>novembre</v>
      </c>
      <c r="AM140" s="35">
        <f t="shared" si="41"/>
        <v>1</v>
      </c>
      <c r="AN140" s="36">
        <f t="shared" si="42"/>
        <v>0</v>
      </c>
      <c r="AO140" s="36">
        <f t="shared" si="43"/>
        <v>0</v>
      </c>
      <c r="AP140" s="36">
        <f t="shared" si="48"/>
        <v>639.09</v>
      </c>
      <c r="AQ140" s="36" t="str">
        <f>+IF(C140="Econova","",(IF(B140="Réception",(IF(J140="La Mounine",(VLOOKUP(V140,[1]Distancier!A:E,5,FALSE)),(IF(J140="Brignoles",VLOOKUP(V140,[1]Distancier!A:C,3,FALSE),(IF(J140="FOS",VLOOKUP(V140,[1]Distancier!A:D,4,FALSE),(IF(J140="BT400",VLOOKUP(V140,[1]Distancier!A:F,6,FALSE))))))))),"")))</f>
        <v/>
      </c>
      <c r="AR140" s="36" t="str">
        <f t="shared" si="36"/>
        <v/>
      </c>
      <c r="AS140" s="34" t="str">
        <f>IF(AQ140="","",IF(A140="Round Wood",VLOOKUP(AQ140,'[1]Grilles Tarifaires'!A:C,3,FALSE),VLOOKUP(AQ140,'[1]Grilles Tarifaires'!A:B,2,FALSE)))</f>
        <v/>
      </c>
      <c r="AT140" s="36" t="str">
        <f t="shared" si="47"/>
        <v/>
      </c>
      <c r="AU140" s="36" t="str">
        <f>IF(AQ140="","",(IF(C140="","",((IF(A140="","0",(IF(A140="Round Wood",VLOOKUP(C140,'[1]Grilles Tarifaires'!E:F,2,FALSE),VLOOKUP(C140,'[1]Grilles Tarifaires'!E:G,3,FALSE)))))*AK140))))</f>
        <v/>
      </c>
      <c r="AV140" s="66"/>
      <c r="AW140" s="66"/>
      <c r="AX140" s="66"/>
      <c r="AY140" s="66"/>
    </row>
    <row r="141" spans="1:51" ht="15" customHeight="1" x14ac:dyDescent="0.25">
      <c r="A141" s="28" t="s">
        <v>106</v>
      </c>
      <c r="B141" s="28" t="s">
        <v>51</v>
      </c>
      <c r="C141" s="29" t="s">
        <v>167</v>
      </c>
      <c r="D141" s="29" t="s">
        <v>397</v>
      </c>
      <c r="E141" s="30">
        <v>42689</v>
      </c>
      <c r="F141" s="29"/>
      <c r="G141" s="29" t="s">
        <v>69</v>
      </c>
      <c r="H141" s="42">
        <v>31900</v>
      </c>
      <c r="I141" s="42">
        <v>16450</v>
      </c>
      <c r="J141" s="28" t="s">
        <v>53</v>
      </c>
      <c r="K141" s="31">
        <f t="shared" si="45"/>
        <v>15.45</v>
      </c>
      <c r="L141" s="31">
        <f t="shared" si="46"/>
        <v>0</v>
      </c>
      <c r="M141" s="57">
        <f t="shared" si="38"/>
        <v>0</v>
      </c>
      <c r="N141" s="32">
        <v>0.44305555555555554</v>
      </c>
      <c r="O141" s="32">
        <v>0.46875</v>
      </c>
      <c r="P141" s="32">
        <f t="shared" si="49"/>
        <v>2.5694444444444464E-2</v>
      </c>
      <c r="Q141" s="29" t="s">
        <v>435</v>
      </c>
      <c r="R141" s="29"/>
      <c r="S141" s="30">
        <v>42690</v>
      </c>
      <c r="T141" s="29" t="s">
        <v>436</v>
      </c>
      <c r="U141" s="29"/>
      <c r="V141" s="29" t="s">
        <v>168</v>
      </c>
      <c r="W141" s="29">
        <v>1</v>
      </c>
      <c r="X141" s="31"/>
      <c r="Y141" s="33">
        <v>19.100000000000001</v>
      </c>
      <c r="Z141" s="33">
        <f>('[1]ajust prix'!E26*(1-[1]Base!Y1825/100)-(678.6*[1]Base!Y1825/100))/1000</f>
        <v>3.9153873999999997</v>
      </c>
      <c r="AA141" s="91">
        <f>K141*Z141*1000</f>
        <v>60492.735329999996</v>
      </c>
      <c r="AB141" s="41">
        <f>VLOOKUP(AQ141,[1]transport!$A$4:$F$27,MATCH($C141,[1]transport!$A$3:$F$3,0),1)</f>
        <v>32.729999999999997</v>
      </c>
      <c r="AC141" s="142" t="e">
        <f>IF($AA141&gt;=INDEX([1]transport!$K$2:$P$5,MATCH($C141,[1]transport!$J$2:$J$5,0),MATCH($A141,[1]transport!$K$1:$P$1,0)),MAX($K141,INDEX([1]transport!$K$2:$P$5,#REF!,MATCH($C141,[1]transport!$J$2:$J$5,0),MATCH($A141,[1]transport!$K$1:$P$1,0)+1)),MIN($K141,INDEX([1]transport!$K$2:$P$5,MATCH($C141,[1]transport!$J$2:$J$5,0),MATCH($A141,[1]transport!$K$1:$P$1,0)+1)))</f>
        <v>#REF!</v>
      </c>
      <c r="AD141" s="33"/>
      <c r="AE141" s="29"/>
      <c r="AF141" s="29"/>
      <c r="AG141" s="29"/>
      <c r="AH141" s="67">
        <f t="shared" si="34"/>
        <v>2016</v>
      </c>
      <c r="AI141" s="47">
        <f t="shared" si="39"/>
        <v>42689</v>
      </c>
      <c r="AJ141" s="67" t="str">
        <f t="shared" si="35"/>
        <v>novembre</v>
      </c>
      <c r="AK141" s="68">
        <f t="shared" si="44"/>
        <v>15.45</v>
      </c>
      <c r="AL141" s="40" t="str">
        <f t="shared" si="37"/>
        <v>novembre</v>
      </c>
      <c r="AM141" s="35">
        <f t="shared" si="41"/>
        <v>1</v>
      </c>
      <c r="AN141" s="36">
        <f t="shared" si="42"/>
        <v>0</v>
      </c>
      <c r="AO141" s="36">
        <f t="shared" si="43"/>
        <v>0</v>
      </c>
      <c r="AP141" s="36">
        <f t="shared" si="48"/>
        <v>295.09500000000003</v>
      </c>
      <c r="AQ141" s="36">
        <f>+IF(C141="Econova","",(IF(B141="Réception",(IF(J141="La Mounine",(VLOOKUP(V141,[1]Distancier!A:E,5,FALSE)),(IF(J141="Brignoles",VLOOKUP(V141,[1]Distancier!A:C,3,FALSE),(IF(J141="FOS",VLOOKUP(V141,[1]Distancier!A:D,4,FALSE),(IF(J141="BT400",VLOOKUP(V141,[1]Distancier!A:F,6,FALSE))))))))),"")))</f>
        <v>355</v>
      </c>
      <c r="AR141" s="36">
        <f t="shared" si="36"/>
        <v>5484.75</v>
      </c>
      <c r="AS141" s="34">
        <f>IF(AQ141="","",IF(A141="Round Wood",VLOOKUP(AQ141,'[1]Grilles Tarifaires'!A:C,3,FALSE),VLOOKUP(AQ141,'[1]Grilles Tarifaires'!A:B,2,FALSE)))</f>
        <v>31.04</v>
      </c>
      <c r="AT141" s="36">
        <f t="shared" si="47"/>
        <v>744.96</v>
      </c>
      <c r="AU141" s="36" t="e">
        <f>IF(AQ141="","",(IF(C141="","",((IF(A141="","0",(IF(A141="Round Wood",VLOOKUP(C141,'[1]Grilles Tarifaires'!E:F,2,FALSE),VLOOKUP(C141,'[1]Grilles Tarifaires'!E:G,3,FALSE)))))*AK141))))</f>
        <v>#N/A</v>
      </c>
      <c r="AV141" s="66"/>
      <c r="AW141" s="66"/>
      <c r="AX141" s="66"/>
      <c r="AY141" s="66"/>
    </row>
    <row r="142" spans="1:51" ht="15" hidden="1" customHeight="1" x14ac:dyDescent="0.25">
      <c r="A142" s="28" t="s">
        <v>106</v>
      </c>
      <c r="B142" s="28" t="s">
        <v>51</v>
      </c>
      <c r="C142" s="29" t="s">
        <v>109</v>
      </c>
      <c r="D142" s="29" t="s">
        <v>110</v>
      </c>
      <c r="E142" s="30">
        <v>42689</v>
      </c>
      <c r="F142" s="29"/>
      <c r="G142" s="29" t="s">
        <v>69</v>
      </c>
      <c r="H142" s="42">
        <v>33850</v>
      </c>
      <c r="I142" s="42">
        <v>17900</v>
      </c>
      <c r="J142" s="28" t="s">
        <v>53</v>
      </c>
      <c r="K142" s="31">
        <f>+IF(H142="","",((H142-I142)/1000))</f>
        <v>15.95</v>
      </c>
      <c r="L142" s="31">
        <f t="shared" si="46"/>
        <v>0</v>
      </c>
      <c r="M142" s="57">
        <f t="shared" si="38"/>
        <v>0</v>
      </c>
      <c r="N142" s="32">
        <v>0.44236111111111115</v>
      </c>
      <c r="O142" s="32">
        <v>0.45694444444444443</v>
      </c>
      <c r="P142" s="32">
        <f t="shared" si="49"/>
        <v>1.4583333333333282E-2</v>
      </c>
      <c r="Q142" s="29" t="s">
        <v>437</v>
      </c>
      <c r="R142" s="29"/>
      <c r="S142" s="30">
        <v>42690</v>
      </c>
      <c r="T142" s="29" t="s">
        <v>408</v>
      </c>
      <c r="U142" s="29"/>
      <c r="V142" s="29" t="s">
        <v>77</v>
      </c>
      <c r="W142" s="29">
        <v>13</v>
      </c>
      <c r="X142" s="31"/>
      <c r="Y142" s="33">
        <v>27.7</v>
      </c>
      <c r="Z142" s="33"/>
      <c r="AA142" s="33"/>
      <c r="AB142" s="33"/>
      <c r="AC142" s="33"/>
      <c r="AD142" s="33"/>
      <c r="AE142" s="29"/>
      <c r="AF142" s="29"/>
      <c r="AG142" s="29"/>
      <c r="AH142" s="67">
        <f t="shared" si="34"/>
        <v>2016</v>
      </c>
      <c r="AI142" s="47">
        <f t="shared" si="39"/>
        <v>42689</v>
      </c>
      <c r="AJ142" s="67" t="str">
        <f t="shared" si="35"/>
        <v>novembre</v>
      </c>
      <c r="AK142" s="68">
        <f t="shared" si="44"/>
        <v>15.95</v>
      </c>
      <c r="AL142" s="40" t="str">
        <f t="shared" si="37"/>
        <v>novembre</v>
      </c>
      <c r="AM142" s="35">
        <f t="shared" si="41"/>
        <v>1</v>
      </c>
      <c r="AN142" s="36">
        <f t="shared" si="42"/>
        <v>0</v>
      </c>
      <c r="AO142" s="36">
        <f t="shared" si="43"/>
        <v>0</v>
      </c>
      <c r="AP142" s="36">
        <f t="shared" si="48"/>
        <v>441.81499999999994</v>
      </c>
      <c r="AQ142" s="36">
        <f>+IF(C142="Econova","",(IF(B142="Réception",(IF(J142="La Mounine",(VLOOKUP(V142,[1]Distancier!A:E,5,FALSE)),(IF(J142="Brignoles",VLOOKUP(V142,[1]Distancier!A:C,3,FALSE),(IF(J142="FOS",VLOOKUP(V142,[1]Distancier!A:D,4,FALSE),(IF(J142="BT400",VLOOKUP(V142,[1]Distancier!A:F,6,FALSE))))))))),"")))</f>
        <v>9</v>
      </c>
      <c r="AR142" s="36">
        <f t="shared" si="36"/>
        <v>143.54999999999998</v>
      </c>
      <c r="AS142" s="34">
        <f>IF(AQ142="","",IF(A142="Round Wood",VLOOKUP(AQ142,'[1]Grilles Tarifaires'!A:C,3,FALSE),VLOOKUP(AQ142,'[1]Grilles Tarifaires'!A:B,2,FALSE)))</f>
        <v>11.7</v>
      </c>
      <c r="AT142" s="36">
        <f t="shared" si="47"/>
        <v>280.79999999999995</v>
      </c>
      <c r="AU142" s="36">
        <f>IF(AQ142="","",(IF(C142="","",((IF(A142="","0",(IF(A142="Round Wood",VLOOKUP(C142,'[1]Grilles Tarifaires'!E:F,2,FALSE),VLOOKUP(C142,'[1]Grilles Tarifaires'!E:G,3,FALSE)))))*AK142))))</f>
        <v>108.59561623256265</v>
      </c>
      <c r="AV142" s="66"/>
      <c r="AW142" s="66"/>
      <c r="AX142" s="66"/>
      <c r="AY142" s="66"/>
    </row>
    <row r="143" spans="1:51" ht="15" hidden="1" customHeight="1" x14ac:dyDescent="0.25">
      <c r="A143" s="28" t="s">
        <v>72</v>
      </c>
      <c r="B143" s="28" t="s">
        <v>51</v>
      </c>
      <c r="C143" s="29" t="s">
        <v>104</v>
      </c>
      <c r="D143" s="29" t="s">
        <v>76</v>
      </c>
      <c r="E143" s="30">
        <v>42689</v>
      </c>
      <c r="F143" s="92">
        <v>1722</v>
      </c>
      <c r="G143" s="29" t="s">
        <v>69</v>
      </c>
      <c r="H143" s="42">
        <v>40550</v>
      </c>
      <c r="I143" s="42">
        <v>16650</v>
      </c>
      <c r="J143" s="28" t="s">
        <v>79</v>
      </c>
      <c r="K143" s="31">
        <f t="shared" si="45"/>
        <v>23.9</v>
      </c>
      <c r="L143" s="31">
        <f t="shared" si="46"/>
        <v>0</v>
      </c>
      <c r="M143" s="57">
        <f t="shared" si="38"/>
        <v>0</v>
      </c>
      <c r="N143" s="32" t="s">
        <v>438</v>
      </c>
      <c r="O143" s="32" t="s">
        <v>235</v>
      </c>
      <c r="P143" s="32">
        <f t="shared" si="49"/>
        <v>4.0277777777777746E-2</v>
      </c>
      <c r="Q143" s="29" t="s">
        <v>433</v>
      </c>
      <c r="R143" s="29"/>
      <c r="S143" s="30">
        <v>42690</v>
      </c>
      <c r="T143" s="29" t="s">
        <v>421</v>
      </c>
      <c r="U143" s="29"/>
      <c r="V143" s="29" t="s">
        <v>118</v>
      </c>
      <c r="W143" s="29"/>
      <c r="X143" s="31"/>
      <c r="Y143" s="33">
        <v>25</v>
      </c>
      <c r="Z143" s="33"/>
      <c r="AA143" s="33"/>
      <c r="AB143" s="33"/>
      <c r="AC143" s="33"/>
      <c r="AD143" s="33"/>
      <c r="AE143" s="29"/>
      <c r="AF143" s="29"/>
      <c r="AG143" s="29"/>
      <c r="AH143" s="67">
        <f t="shared" si="34"/>
        <v>2016</v>
      </c>
      <c r="AI143" s="47">
        <f t="shared" si="39"/>
        <v>42689</v>
      </c>
      <c r="AJ143" s="67" t="str">
        <f t="shared" si="35"/>
        <v>novembre</v>
      </c>
      <c r="AK143" s="68">
        <f t="shared" si="44"/>
        <v>23.9</v>
      </c>
      <c r="AL143" s="40" t="str">
        <f t="shared" si="37"/>
        <v>novembre</v>
      </c>
      <c r="AM143" s="35">
        <f t="shared" si="41"/>
        <v>1</v>
      </c>
      <c r="AN143" s="36">
        <f t="shared" si="42"/>
        <v>0</v>
      </c>
      <c r="AO143" s="36">
        <f t="shared" si="43"/>
        <v>0</v>
      </c>
      <c r="AP143" s="36">
        <f t="shared" si="48"/>
        <v>597.5</v>
      </c>
      <c r="AQ143" s="36" t="str">
        <f>+IF(C143="Econova","",(IF(B143="Réception",(IF(J143="La Mounine",(VLOOKUP(V143,[1]Distancier!A:E,5,FALSE)),(IF(J143="Brignoles",VLOOKUP(V143,[1]Distancier!A:C,3,FALSE),(IF(J143="FOS",VLOOKUP(V143,[1]Distancier!A:D,4,FALSE),(IF(J143="BT400",VLOOKUP(V143,[1]Distancier!A:F,6,FALSE))))))))),"")))</f>
        <v/>
      </c>
      <c r="AR143" s="36" t="str">
        <f t="shared" si="36"/>
        <v/>
      </c>
      <c r="AS143" s="34" t="str">
        <f>IF(AQ143="","",IF(A143="Round Wood",VLOOKUP(AQ143,'[1]Grilles Tarifaires'!A:C,3,FALSE),VLOOKUP(AQ143,'[1]Grilles Tarifaires'!A:B,2,FALSE)))</f>
        <v/>
      </c>
      <c r="AT143" s="36" t="str">
        <f t="shared" si="47"/>
        <v/>
      </c>
      <c r="AU143" s="36" t="str">
        <f>IF(AQ143="","",(IF(C143="","",((IF(A143="","0",(IF(A143="Round Wood",VLOOKUP(C143,'[1]Grilles Tarifaires'!E:F,2,FALSE),VLOOKUP(C143,'[1]Grilles Tarifaires'!E:G,3,FALSE)))))*AK143))))</f>
        <v/>
      </c>
      <c r="AV143" s="66"/>
      <c r="AW143" s="66"/>
      <c r="AX143" s="66"/>
      <c r="AY143" s="66"/>
    </row>
    <row r="144" spans="1:51" ht="15" hidden="1" customHeight="1" x14ac:dyDescent="0.25">
      <c r="A144" s="28" t="s">
        <v>72</v>
      </c>
      <c r="B144" s="28" t="s">
        <v>51</v>
      </c>
      <c r="C144" s="29" t="s">
        <v>104</v>
      </c>
      <c r="D144" s="29" t="s">
        <v>76</v>
      </c>
      <c r="E144" s="30">
        <v>42689</v>
      </c>
      <c r="F144" s="92">
        <v>1723</v>
      </c>
      <c r="G144" s="29" t="s">
        <v>69</v>
      </c>
      <c r="H144" s="42">
        <v>40800</v>
      </c>
      <c r="I144" s="42">
        <v>16600</v>
      </c>
      <c r="J144" s="28" t="s">
        <v>79</v>
      </c>
      <c r="K144" s="31">
        <f t="shared" si="45"/>
        <v>24.2</v>
      </c>
      <c r="L144" s="31">
        <f t="shared" si="46"/>
        <v>0</v>
      </c>
      <c r="M144" s="57">
        <f t="shared" si="38"/>
        <v>0</v>
      </c>
      <c r="N144" s="32" t="s">
        <v>86</v>
      </c>
      <c r="O144" s="32" t="s">
        <v>144</v>
      </c>
      <c r="P144" s="32">
        <f t="shared" si="49"/>
        <v>3.0555555555555503E-2</v>
      </c>
      <c r="Q144" s="29" t="s">
        <v>433</v>
      </c>
      <c r="R144" s="29"/>
      <c r="S144" s="30">
        <v>42690</v>
      </c>
      <c r="T144" s="29" t="s">
        <v>421</v>
      </c>
      <c r="U144" s="29"/>
      <c r="V144" s="29" t="s">
        <v>118</v>
      </c>
      <c r="W144" s="29"/>
      <c r="X144" s="31"/>
      <c r="Y144" s="33">
        <v>25</v>
      </c>
      <c r="Z144" s="33"/>
      <c r="AA144" s="33"/>
      <c r="AB144" s="33"/>
      <c r="AC144" s="33"/>
      <c r="AD144" s="33"/>
      <c r="AE144" s="29"/>
      <c r="AF144" s="29"/>
      <c r="AG144" s="29"/>
      <c r="AH144" s="67">
        <f t="shared" si="34"/>
        <v>2016</v>
      </c>
      <c r="AI144" s="47">
        <f t="shared" si="39"/>
        <v>42689</v>
      </c>
      <c r="AJ144" s="67" t="str">
        <f t="shared" si="35"/>
        <v>novembre</v>
      </c>
      <c r="AK144" s="68">
        <f t="shared" si="44"/>
        <v>24.2</v>
      </c>
      <c r="AL144" s="40" t="str">
        <f t="shared" si="37"/>
        <v>novembre</v>
      </c>
      <c r="AM144" s="35">
        <f t="shared" si="41"/>
        <v>1</v>
      </c>
      <c r="AN144" s="36">
        <f t="shared" si="42"/>
        <v>0</v>
      </c>
      <c r="AO144" s="36">
        <f t="shared" si="43"/>
        <v>0</v>
      </c>
      <c r="AP144" s="36">
        <f t="shared" si="48"/>
        <v>605</v>
      </c>
      <c r="AQ144" s="36" t="str">
        <f>+IF(C144="Econova","",(IF(B144="Réception",(IF(J144="La Mounine",(VLOOKUP(V144,[1]Distancier!A:E,5,FALSE)),(IF(J144="Brignoles",VLOOKUP(V144,[1]Distancier!A:C,3,FALSE),(IF(J144="FOS",VLOOKUP(V144,[1]Distancier!A:D,4,FALSE),(IF(J144="BT400",VLOOKUP(V144,[1]Distancier!A:F,6,FALSE))))))))),"")))</f>
        <v/>
      </c>
      <c r="AR144" s="36" t="str">
        <f t="shared" si="36"/>
        <v/>
      </c>
      <c r="AS144" s="34" t="str">
        <f>IF(AQ144="","",IF(A144="Round Wood",VLOOKUP(AQ144,'[1]Grilles Tarifaires'!A:C,3,FALSE),VLOOKUP(AQ144,'[1]Grilles Tarifaires'!A:B,2,FALSE)))</f>
        <v/>
      </c>
      <c r="AT144" s="36" t="str">
        <f t="shared" si="47"/>
        <v/>
      </c>
      <c r="AU144" s="36" t="str">
        <f>IF(AQ144="","",(IF(C144="","",((IF(A144="","0",(IF(A144="Round Wood",VLOOKUP(C144,'[1]Grilles Tarifaires'!E:F,2,FALSE),VLOOKUP(C144,'[1]Grilles Tarifaires'!E:G,3,FALSE)))))*AK144))))</f>
        <v/>
      </c>
      <c r="AV144" s="66"/>
      <c r="AW144" s="66"/>
      <c r="AX144" s="66"/>
      <c r="AY144" s="66"/>
    </row>
    <row r="145" spans="1:51" ht="15" hidden="1" customHeight="1" x14ac:dyDescent="0.25">
      <c r="A145" s="28" t="s">
        <v>106</v>
      </c>
      <c r="B145" s="28" t="s">
        <v>51</v>
      </c>
      <c r="C145" s="29" t="s">
        <v>112</v>
      </c>
      <c r="D145" s="29" t="s">
        <v>113</v>
      </c>
      <c r="E145" s="30">
        <v>42689</v>
      </c>
      <c r="F145" s="92">
        <v>1724</v>
      </c>
      <c r="G145" s="29" t="s">
        <v>69</v>
      </c>
      <c r="H145" s="42">
        <v>42300</v>
      </c>
      <c r="I145" s="42">
        <v>16100</v>
      </c>
      <c r="J145" s="28" t="s">
        <v>79</v>
      </c>
      <c r="K145" s="31">
        <f t="shared" si="45"/>
        <v>26.2</v>
      </c>
      <c r="L145" s="31">
        <f t="shared" si="46"/>
        <v>0</v>
      </c>
      <c r="M145" s="57">
        <f t="shared" si="38"/>
        <v>0</v>
      </c>
      <c r="N145" s="32" t="s">
        <v>179</v>
      </c>
      <c r="O145" s="32" t="s">
        <v>196</v>
      </c>
      <c r="P145" s="32">
        <f t="shared" si="49"/>
        <v>3.7500000000000033E-2</v>
      </c>
      <c r="Q145" s="29" t="s">
        <v>439</v>
      </c>
      <c r="R145" s="29"/>
      <c r="S145" s="30">
        <v>42690</v>
      </c>
      <c r="T145" s="29" t="s">
        <v>413</v>
      </c>
      <c r="U145" s="29"/>
      <c r="V145" s="29" t="s">
        <v>165</v>
      </c>
      <c r="W145" s="29">
        <v>13</v>
      </c>
      <c r="X145" s="31"/>
      <c r="Y145" s="33">
        <v>35</v>
      </c>
      <c r="Z145" s="33"/>
      <c r="AA145" s="33"/>
      <c r="AB145" s="33"/>
      <c r="AC145" s="33"/>
      <c r="AD145" s="33"/>
      <c r="AE145" s="29"/>
      <c r="AF145" s="29"/>
      <c r="AG145" s="29"/>
      <c r="AH145" s="67">
        <f t="shared" ref="AH145:AH208" si="50">IF(E145="","",(YEAR(E145)))</f>
        <v>2016</v>
      </c>
      <c r="AI145" s="47">
        <f t="shared" si="39"/>
        <v>42689</v>
      </c>
      <c r="AJ145" s="67" t="str">
        <f t="shared" ref="AJ145:AJ208" si="51">IF(E145="","",(TEXT(E145,"mmmm")))</f>
        <v>novembre</v>
      </c>
      <c r="AK145" s="68">
        <f t="shared" si="44"/>
        <v>26.2</v>
      </c>
      <c r="AL145" s="40" t="str">
        <f t="shared" si="37"/>
        <v>novembre</v>
      </c>
      <c r="AM145" s="35">
        <f t="shared" si="41"/>
        <v>1</v>
      </c>
      <c r="AN145" s="36">
        <f t="shared" si="42"/>
        <v>0</v>
      </c>
      <c r="AO145" s="36">
        <f t="shared" si="43"/>
        <v>0</v>
      </c>
      <c r="AP145" s="36">
        <f t="shared" si="48"/>
        <v>917</v>
      </c>
      <c r="AQ145" s="36">
        <f>+IF(C145="Econova","",(IF(B145="Réception",(IF(J145="La Mounine",(VLOOKUP(V145,[1]Distancier!A:E,5,FALSE)),(IF(J145="Brignoles",VLOOKUP(V145,[1]Distancier!A:C,3,FALSE),(IF(J145="FOS",VLOOKUP(V145,[1]Distancier!A:D,4,FALSE),(IF(J145="BT400",VLOOKUP(V145,[1]Distancier!A:F,6,FALSE))))))))),"")))</f>
        <v>32</v>
      </c>
      <c r="AR145" s="36">
        <f t="shared" si="36"/>
        <v>838.4</v>
      </c>
      <c r="AS145" s="34">
        <f>IF(AQ145="","",IF(A145="Round Wood",VLOOKUP(AQ145,'[1]Grilles Tarifaires'!A:C,3,FALSE),VLOOKUP(AQ145,'[1]Grilles Tarifaires'!A:B,2,FALSE)))</f>
        <v>11.7</v>
      </c>
      <c r="AT145" s="36">
        <f t="shared" si="47"/>
        <v>306.53999999999996</v>
      </c>
      <c r="AU145" s="36">
        <f>IF(AQ145="","",(IF(C145="","",((IF(A145="","0",(IF(A145="Round Wood",VLOOKUP(C145,'[1]Grilles Tarifaires'!E:F,2,FALSE),VLOOKUP(C145,'[1]Grilles Tarifaires'!E:G,3,FALSE)))))*AK145))))</f>
        <v>454.79468051235574</v>
      </c>
      <c r="AV145" s="66"/>
      <c r="AW145" s="66"/>
      <c r="AX145" s="66"/>
      <c r="AY145" s="66"/>
    </row>
    <row r="146" spans="1:51" ht="15" hidden="1" customHeight="1" x14ac:dyDescent="0.25">
      <c r="A146" s="28" t="s">
        <v>106</v>
      </c>
      <c r="B146" s="28" t="s">
        <v>51</v>
      </c>
      <c r="C146" s="29" t="s">
        <v>81</v>
      </c>
      <c r="D146" s="29" t="s">
        <v>82</v>
      </c>
      <c r="E146" s="30">
        <v>42691</v>
      </c>
      <c r="F146" s="29"/>
      <c r="G146" s="29" t="s">
        <v>69</v>
      </c>
      <c r="H146" s="42">
        <v>39150</v>
      </c>
      <c r="I146" s="42">
        <v>16100</v>
      </c>
      <c r="J146" s="28" t="s">
        <v>53</v>
      </c>
      <c r="K146" s="31">
        <f t="shared" si="45"/>
        <v>23.05</v>
      </c>
      <c r="L146" s="31">
        <f t="shared" si="46"/>
        <v>0</v>
      </c>
      <c r="M146" s="57">
        <f t="shared" si="38"/>
        <v>0</v>
      </c>
      <c r="N146" s="32">
        <v>0.58888888888888891</v>
      </c>
      <c r="O146" s="32">
        <v>0.62152777777777779</v>
      </c>
      <c r="P146" s="32">
        <f t="shared" si="49"/>
        <v>3.2638888888888884E-2</v>
      </c>
      <c r="Q146" s="29" t="s">
        <v>440</v>
      </c>
      <c r="R146" s="29"/>
      <c r="S146" s="29"/>
      <c r="T146" s="29"/>
      <c r="U146" s="29"/>
      <c r="V146" s="29" t="s">
        <v>83</v>
      </c>
      <c r="W146" s="29">
        <v>20</v>
      </c>
      <c r="X146" s="31"/>
      <c r="Y146" s="33"/>
      <c r="Z146" s="33"/>
      <c r="AA146" s="33"/>
      <c r="AB146" s="33"/>
      <c r="AC146" s="33"/>
      <c r="AD146" s="33"/>
      <c r="AE146" s="29"/>
      <c r="AF146" s="29"/>
      <c r="AG146" s="29"/>
      <c r="AH146" s="67">
        <f t="shared" si="50"/>
        <v>2016</v>
      </c>
      <c r="AI146" s="47">
        <f t="shared" si="39"/>
        <v>42691</v>
      </c>
      <c r="AJ146" s="67" t="str">
        <f t="shared" si="51"/>
        <v>novembre</v>
      </c>
      <c r="AK146" s="68">
        <f t="shared" si="44"/>
        <v>23.05</v>
      </c>
      <c r="AL146" s="40" t="str">
        <f t="shared" si="37"/>
        <v>novembre</v>
      </c>
      <c r="AM146" s="35">
        <f t="shared" si="41"/>
        <v>1</v>
      </c>
      <c r="AN146" s="36">
        <f t="shared" si="42"/>
        <v>0</v>
      </c>
      <c r="AO146" s="36">
        <f t="shared" si="43"/>
        <v>0</v>
      </c>
      <c r="AP146" s="36">
        <f t="shared" si="48"/>
        <v>0</v>
      </c>
      <c r="AQ146" s="36">
        <f>+IF(C146="Econova","",(IF(B146="Réception",(IF(J146="La Mounine",(VLOOKUP(V146,[1]Distancier!A:E,5,FALSE)),(IF(J146="Brignoles",VLOOKUP(V146,[1]Distancier!A:C,3,FALSE),(IF(J146="FOS",VLOOKUP(V146,[1]Distancier!A:D,4,FALSE),(IF(J146="BT400",VLOOKUP(V146,[1]Distancier!A:F,6,FALSE))))))))),"")))</f>
        <v>39</v>
      </c>
      <c r="AR146" s="36">
        <f t="shared" ref="AR146:AR209" si="52">+(IF(AQ146="","",(AQ146*K146)))</f>
        <v>898.95</v>
      </c>
      <c r="AS146" s="34">
        <f>IF(AQ146="","",IF(A146="Round Wood",VLOOKUP(AQ146,'[1]Grilles Tarifaires'!A:C,3,FALSE),VLOOKUP(AQ146,'[1]Grilles Tarifaires'!A:B,2,FALSE)))</f>
        <v>11.7</v>
      </c>
      <c r="AT146" s="36">
        <f t="shared" si="47"/>
        <v>280.79999999999995</v>
      </c>
      <c r="AU146" s="36">
        <f>IF(AQ146="","",(IF(C146="","",((IF(A146="","0",(IF(A146="Round Wood",VLOOKUP(C146,'[1]Grilles Tarifaires'!E:F,2,FALSE),VLOOKUP(C146,'[1]Grilles Tarifaires'!E:G,3,FALSE)))))*AK146))))</f>
        <v>1352.3816778793419</v>
      </c>
      <c r="AV146" s="66"/>
      <c r="AW146" s="66"/>
      <c r="AX146" s="66"/>
      <c r="AY146" s="66"/>
    </row>
    <row r="147" spans="1:51" ht="15" hidden="1" customHeight="1" x14ac:dyDescent="0.25">
      <c r="A147" s="28" t="s">
        <v>106</v>
      </c>
      <c r="B147" s="28" t="s">
        <v>51</v>
      </c>
      <c r="C147" s="29" t="s">
        <v>81</v>
      </c>
      <c r="D147" s="29" t="s">
        <v>82</v>
      </c>
      <c r="E147" s="30">
        <v>42691</v>
      </c>
      <c r="F147" s="29"/>
      <c r="G147" s="29" t="s">
        <v>69</v>
      </c>
      <c r="H147" s="42">
        <v>39300</v>
      </c>
      <c r="I147" s="42">
        <v>16050</v>
      </c>
      <c r="J147" s="28" t="s">
        <v>53</v>
      </c>
      <c r="K147" s="31">
        <f t="shared" si="45"/>
        <v>23.25</v>
      </c>
      <c r="L147" s="31">
        <f t="shared" si="46"/>
        <v>0</v>
      </c>
      <c r="M147" s="57">
        <f t="shared" si="38"/>
        <v>0</v>
      </c>
      <c r="N147" s="32">
        <v>0.58333333333333337</v>
      </c>
      <c r="O147" s="32">
        <v>0.6118055555555556</v>
      </c>
      <c r="P147" s="32">
        <f t="shared" si="49"/>
        <v>2.8472222222222232E-2</v>
      </c>
      <c r="Q147" s="29" t="s">
        <v>441</v>
      </c>
      <c r="R147" s="29"/>
      <c r="S147" s="29"/>
      <c r="T147" s="29"/>
      <c r="U147" s="29"/>
      <c r="V147" s="29" t="s">
        <v>83</v>
      </c>
      <c r="W147" s="29">
        <v>20</v>
      </c>
      <c r="X147" s="31" t="str">
        <f t="shared" si="40"/>
        <v/>
      </c>
      <c r="Y147" s="33"/>
      <c r="Z147" s="33"/>
      <c r="AA147" s="33"/>
      <c r="AB147" s="33"/>
      <c r="AC147" s="33"/>
      <c r="AD147" s="33"/>
      <c r="AE147" s="29"/>
      <c r="AF147" s="29"/>
      <c r="AG147" s="29"/>
      <c r="AH147" s="67">
        <f t="shared" si="50"/>
        <v>2016</v>
      </c>
      <c r="AI147" s="47">
        <f t="shared" si="39"/>
        <v>42691</v>
      </c>
      <c r="AJ147" s="67" t="str">
        <f t="shared" si="51"/>
        <v>novembre</v>
      </c>
      <c r="AK147" s="68">
        <f t="shared" si="44"/>
        <v>23.25</v>
      </c>
      <c r="AL147" s="40" t="str">
        <f t="shared" ref="AL147:AL210" si="53">AJ147</f>
        <v>novembre</v>
      </c>
      <c r="AM147" s="35">
        <f t="shared" si="41"/>
        <v>1</v>
      </c>
      <c r="AN147" s="36">
        <f t="shared" si="42"/>
        <v>0</v>
      </c>
      <c r="AO147" s="36">
        <f t="shared" si="43"/>
        <v>0</v>
      </c>
      <c r="AP147" s="36">
        <f t="shared" si="48"/>
        <v>0</v>
      </c>
      <c r="AQ147" s="36">
        <f>+IF(C147="Econova","",(IF(B147="Réception",(IF(J147="La Mounine",(VLOOKUP(V147,[1]Distancier!A:E,5,FALSE)),(IF(J147="Brignoles",VLOOKUP(V147,[1]Distancier!A:C,3,FALSE),(IF(J147="FOS",VLOOKUP(V147,[1]Distancier!A:D,4,FALSE),(IF(J147="BT400",VLOOKUP(V147,[1]Distancier!A:F,6,FALSE))))))))),"")))</f>
        <v>39</v>
      </c>
      <c r="AR147" s="36">
        <f t="shared" si="52"/>
        <v>906.75</v>
      </c>
      <c r="AS147" s="34">
        <f>IF(AQ147="","",IF(A147="Round Wood",VLOOKUP(AQ147,'[1]Grilles Tarifaires'!A:C,3,FALSE),VLOOKUP(AQ147,'[1]Grilles Tarifaires'!A:B,2,FALSE)))</f>
        <v>11.7</v>
      </c>
      <c r="AT147" s="36">
        <f t="shared" si="47"/>
        <v>280.79999999999995</v>
      </c>
      <c r="AU147" s="36">
        <f>IF(AQ147="","",(IF(C147="","",((IF(A147="","0",(IF(A147="Round Wood",VLOOKUP(C147,'[1]Grilles Tarifaires'!E:F,2,FALSE),VLOOKUP(C147,'[1]Grilles Tarifaires'!E:G,3,FALSE)))))*AK147))))</f>
        <v>1364.1160091407678</v>
      </c>
      <c r="AV147" s="66"/>
      <c r="AW147" s="66"/>
      <c r="AX147" s="66"/>
      <c r="AY147" s="66"/>
    </row>
    <row r="148" spans="1:51" ht="15" hidden="1" customHeight="1" x14ac:dyDescent="0.25">
      <c r="B148" s="28"/>
      <c r="C148" s="29"/>
      <c r="D148" s="29"/>
      <c r="E148" s="30"/>
      <c r="F148" s="29"/>
      <c r="G148" s="29"/>
      <c r="H148" s="42"/>
      <c r="I148" s="42"/>
      <c r="J148" s="28"/>
      <c r="K148" s="31" t="str">
        <f t="shared" si="45"/>
        <v/>
      </c>
      <c r="L148" s="31">
        <f t="shared" si="46"/>
        <v>0</v>
      </c>
      <c r="M148" s="57">
        <f t="shared" si="38"/>
        <v>0</v>
      </c>
      <c r="N148" s="32"/>
      <c r="O148" s="32"/>
      <c r="P148" s="29"/>
      <c r="Q148" s="29"/>
      <c r="R148" s="29"/>
      <c r="S148" s="29"/>
      <c r="T148" s="29"/>
      <c r="U148" s="29"/>
      <c r="V148" s="29"/>
      <c r="W148" s="29"/>
      <c r="X148" s="31" t="str">
        <f t="shared" si="40"/>
        <v/>
      </c>
      <c r="Y148" s="33"/>
      <c r="Z148" s="33"/>
      <c r="AA148" s="33"/>
      <c r="AB148" s="33"/>
      <c r="AC148" s="33"/>
      <c r="AD148" s="33"/>
      <c r="AE148" s="29"/>
      <c r="AF148" s="29"/>
      <c r="AG148" s="29"/>
      <c r="AH148" s="67" t="str">
        <f t="shared" si="50"/>
        <v/>
      </c>
      <c r="AI148" s="47" t="str">
        <f t="shared" si="39"/>
        <v/>
      </c>
      <c r="AJ148" s="67" t="str">
        <f t="shared" si="51"/>
        <v/>
      </c>
      <c r="AK148" s="68" t="str">
        <f t="shared" si="44"/>
        <v/>
      </c>
      <c r="AL148" s="40" t="str">
        <f t="shared" si="53"/>
        <v/>
      </c>
      <c r="AM148" s="35">
        <f t="shared" si="41"/>
        <v>0</v>
      </c>
      <c r="AN148" s="36">
        <f t="shared" si="42"/>
        <v>0</v>
      </c>
      <c r="AO148" s="36">
        <f t="shared" si="43"/>
        <v>0</v>
      </c>
      <c r="AP148" s="36" t="str">
        <f t="shared" si="48"/>
        <v/>
      </c>
      <c r="AQ148" s="36" t="str">
        <f>+IF(C148="Econova","",(IF(B148="Réception",(IF(J148="La Mounine",(VLOOKUP(V148,[1]Distancier!A:E,5,FALSE)),(IF(J148="Brignoles",VLOOKUP(V148,[1]Distancier!A:C,3,FALSE),(IF(J148="FOS",VLOOKUP(V148,[1]Distancier!A:D,4,FALSE),(IF(J148="BT400",VLOOKUP(V148,[1]Distancier!A:F,6,FALSE))))))))),"")))</f>
        <v/>
      </c>
      <c r="AR148" s="36" t="str">
        <f t="shared" si="52"/>
        <v/>
      </c>
      <c r="AS148" s="34" t="str">
        <f>IF(AQ148="","",IF(A148="Round Wood",VLOOKUP(AQ148,'[1]Grilles Tarifaires'!A:C,3,FALSE),VLOOKUP(AQ148,'[1]Grilles Tarifaires'!A:B,2,FALSE)))</f>
        <v/>
      </c>
      <c r="AT148" s="36" t="str">
        <f t="shared" si="47"/>
        <v/>
      </c>
      <c r="AU148" s="36" t="str">
        <f>IF(AQ148="","",(IF(C148="","",((IF(A148="","0",(IF(A148="Round Wood",VLOOKUP(C148,'[1]Grilles Tarifaires'!E:F,2,FALSE),VLOOKUP(C148,'[1]Grilles Tarifaires'!E:G,3,FALSE)))))*AK148))))</f>
        <v/>
      </c>
      <c r="AV148" s="66"/>
      <c r="AW148" s="66"/>
      <c r="AX148" s="66"/>
      <c r="AY148" s="66"/>
    </row>
    <row r="149" spans="1:51" ht="15" hidden="1" customHeight="1" x14ac:dyDescent="0.25">
      <c r="B149" s="28"/>
      <c r="C149" s="29"/>
      <c r="D149" s="29"/>
      <c r="E149" s="30"/>
      <c r="F149" s="29"/>
      <c r="G149" s="29"/>
      <c r="H149" s="42"/>
      <c r="I149" s="42"/>
      <c r="J149" s="28"/>
      <c r="K149" s="31" t="str">
        <f t="shared" si="45"/>
        <v/>
      </c>
      <c r="L149" s="31">
        <f t="shared" si="46"/>
        <v>0</v>
      </c>
      <c r="M149" s="57">
        <f t="shared" si="38"/>
        <v>0</v>
      </c>
      <c r="N149" s="32"/>
      <c r="O149" s="32"/>
      <c r="P149" s="29"/>
      <c r="Q149" s="29"/>
      <c r="R149" s="29"/>
      <c r="S149" s="29"/>
      <c r="T149" s="29"/>
      <c r="U149" s="29"/>
      <c r="V149" s="29"/>
      <c r="W149" s="29"/>
      <c r="X149" s="31" t="str">
        <f t="shared" si="40"/>
        <v/>
      </c>
      <c r="Y149" s="33"/>
      <c r="Z149" s="33"/>
      <c r="AA149" s="33"/>
      <c r="AB149" s="33"/>
      <c r="AC149" s="33"/>
      <c r="AD149" s="33"/>
      <c r="AE149" s="29"/>
      <c r="AF149" s="29"/>
      <c r="AG149" s="29"/>
      <c r="AH149" s="67" t="str">
        <f t="shared" si="50"/>
        <v/>
      </c>
      <c r="AI149" s="47" t="str">
        <f t="shared" si="39"/>
        <v/>
      </c>
      <c r="AJ149" s="67" t="str">
        <f t="shared" si="51"/>
        <v/>
      </c>
      <c r="AK149" s="68" t="str">
        <f t="shared" si="44"/>
        <v/>
      </c>
      <c r="AL149" s="40" t="str">
        <f t="shared" si="53"/>
        <v/>
      </c>
      <c r="AM149" s="35">
        <f t="shared" si="41"/>
        <v>0</v>
      </c>
      <c r="AN149" s="36">
        <f t="shared" si="42"/>
        <v>0</v>
      </c>
      <c r="AO149" s="36">
        <f t="shared" si="43"/>
        <v>0</v>
      </c>
      <c r="AP149" s="36" t="str">
        <f t="shared" si="48"/>
        <v/>
      </c>
      <c r="AQ149" s="36" t="str">
        <f>+IF(C149="Econova","",(IF(B149="Réception",(IF(J149="La Mounine",(VLOOKUP(V149,[1]Distancier!A:E,5,FALSE)),(IF(J149="Brignoles",VLOOKUP(V149,[1]Distancier!A:C,3,FALSE),(IF(J149="FOS",VLOOKUP(V149,[1]Distancier!A:D,4,FALSE),(IF(J149="BT400",VLOOKUP(V149,[1]Distancier!A:F,6,FALSE))))))))),"")))</f>
        <v/>
      </c>
      <c r="AR149" s="36" t="str">
        <f t="shared" si="52"/>
        <v/>
      </c>
      <c r="AS149" s="34" t="str">
        <f>IF(AQ149="","",IF(A149="Round Wood",VLOOKUP(AQ149,'[1]Grilles Tarifaires'!A:C,3,FALSE),VLOOKUP(AQ149,'[1]Grilles Tarifaires'!A:B,2,FALSE)))</f>
        <v/>
      </c>
      <c r="AT149" s="36" t="str">
        <f t="shared" si="47"/>
        <v/>
      </c>
      <c r="AU149" s="36" t="str">
        <f>IF(AQ149="","",(IF(C149="","",((IF(A149="","0",(IF(A149="Round Wood",VLOOKUP(C149,'[1]Grilles Tarifaires'!E:F,2,FALSE),VLOOKUP(C149,'[1]Grilles Tarifaires'!E:G,3,FALSE)))))*AK149))))</f>
        <v/>
      </c>
      <c r="AV149" s="66"/>
      <c r="AW149" s="66"/>
      <c r="AX149" s="66"/>
      <c r="AY149" s="66"/>
    </row>
    <row r="150" spans="1:51" ht="15" hidden="1" customHeight="1" x14ac:dyDescent="0.25">
      <c r="B150" s="28"/>
      <c r="C150" s="29"/>
      <c r="D150" s="29"/>
      <c r="E150" s="30"/>
      <c r="F150" s="29"/>
      <c r="G150" s="29"/>
      <c r="H150" s="42"/>
      <c r="I150" s="42"/>
      <c r="J150" s="28"/>
      <c r="K150" s="31" t="str">
        <f t="shared" si="45"/>
        <v/>
      </c>
      <c r="L150" s="31">
        <f t="shared" si="46"/>
        <v>0</v>
      </c>
      <c r="M150" s="57">
        <f t="shared" si="38"/>
        <v>0</v>
      </c>
      <c r="N150" s="32"/>
      <c r="O150" s="32"/>
      <c r="P150" s="29"/>
      <c r="Q150" s="29"/>
      <c r="R150" s="29"/>
      <c r="S150" s="29"/>
      <c r="T150" s="29"/>
      <c r="U150" s="29"/>
      <c r="V150" s="29"/>
      <c r="W150" s="29"/>
      <c r="X150" s="31" t="str">
        <f t="shared" si="40"/>
        <v/>
      </c>
      <c r="Y150" s="33"/>
      <c r="Z150" s="33"/>
      <c r="AA150" s="33"/>
      <c r="AB150" s="33"/>
      <c r="AC150" s="33"/>
      <c r="AD150" s="33"/>
      <c r="AE150" s="29"/>
      <c r="AF150" s="29"/>
      <c r="AG150" s="29"/>
      <c r="AH150" s="67" t="str">
        <f t="shared" si="50"/>
        <v/>
      </c>
      <c r="AI150" s="47" t="str">
        <f t="shared" si="39"/>
        <v/>
      </c>
      <c r="AJ150" s="67" t="str">
        <f t="shared" si="51"/>
        <v/>
      </c>
      <c r="AK150" s="68" t="str">
        <f t="shared" si="44"/>
        <v/>
      </c>
      <c r="AL150" s="40" t="str">
        <f t="shared" si="53"/>
        <v/>
      </c>
      <c r="AM150" s="35">
        <f t="shared" si="41"/>
        <v>0</v>
      </c>
      <c r="AN150" s="36">
        <f t="shared" si="42"/>
        <v>0</v>
      </c>
      <c r="AO150" s="36">
        <f t="shared" si="43"/>
        <v>0</v>
      </c>
      <c r="AP150" s="36" t="str">
        <f t="shared" si="48"/>
        <v/>
      </c>
      <c r="AQ150" s="36" t="str">
        <f>+IF(C150="Econova","",(IF(B150="Réception",(IF(J150="La Mounine",(VLOOKUP(V150,[1]Distancier!A:E,5,FALSE)),(IF(J150="Brignoles",VLOOKUP(V150,[1]Distancier!A:C,3,FALSE),(IF(J150="FOS",VLOOKUP(V150,[1]Distancier!A:D,4,FALSE),(IF(J150="BT400",VLOOKUP(V150,[1]Distancier!A:F,6,FALSE))))))))),"")))</f>
        <v/>
      </c>
      <c r="AR150" s="36" t="str">
        <f t="shared" si="52"/>
        <v/>
      </c>
      <c r="AS150" s="34" t="str">
        <f>IF(AQ150="","",IF(A150="Round Wood",VLOOKUP(AQ150,'[1]Grilles Tarifaires'!A:C,3,FALSE),VLOOKUP(AQ150,'[1]Grilles Tarifaires'!A:B,2,FALSE)))</f>
        <v/>
      </c>
      <c r="AT150" s="36" t="str">
        <f t="shared" si="47"/>
        <v/>
      </c>
      <c r="AU150" s="36" t="str">
        <f>IF(AQ150="","",(IF(C150="","",((IF(A150="","0",(IF(A150="Round Wood",VLOOKUP(C150,'[1]Grilles Tarifaires'!E:F,2,FALSE),VLOOKUP(C150,'[1]Grilles Tarifaires'!E:G,3,FALSE)))))*AK150))))</f>
        <v/>
      </c>
      <c r="AV150" s="66"/>
      <c r="AW150" s="66"/>
      <c r="AX150" s="66"/>
      <c r="AY150" s="66"/>
    </row>
    <row r="151" spans="1:51" ht="15" hidden="1" customHeight="1" x14ac:dyDescent="0.25">
      <c r="B151" s="28"/>
      <c r="C151" s="29"/>
      <c r="D151" s="29"/>
      <c r="E151" s="30"/>
      <c r="F151" s="29"/>
      <c r="G151" s="29"/>
      <c r="H151" s="42"/>
      <c r="I151" s="42"/>
      <c r="J151" s="28"/>
      <c r="K151" s="31" t="str">
        <f t="shared" si="45"/>
        <v/>
      </c>
      <c r="L151" s="31">
        <f t="shared" si="46"/>
        <v>0</v>
      </c>
      <c r="M151" s="57">
        <f t="shared" si="38"/>
        <v>0</v>
      </c>
      <c r="N151" s="32"/>
      <c r="O151" s="32"/>
      <c r="P151" s="29"/>
      <c r="Q151" s="29"/>
      <c r="R151" s="29"/>
      <c r="S151" s="29"/>
      <c r="T151" s="29"/>
      <c r="U151" s="29"/>
      <c r="V151" s="29"/>
      <c r="W151" s="29"/>
      <c r="X151" s="31" t="str">
        <f t="shared" si="40"/>
        <v/>
      </c>
      <c r="Y151" s="33"/>
      <c r="Z151" s="33"/>
      <c r="AA151" s="33"/>
      <c r="AB151" s="33"/>
      <c r="AC151" s="33"/>
      <c r="AD151" s="33"/>
      <c r="AE151" s="29"/>
      <c r="AF151" s="29"/>
      <c r="AG151" s="29"/>
      <c r="AH151" s="67" t="str">
        <f t="shared" si="50"/>
        <v/>
      </c>
      <c r="AI151" s="47" t="str">
        <f t="shared" si="39"/>
        <v/>
      </c>
      <c r="AJ151" s="67" t="str">
        <f t="shared" si="51"/>
        <v/>
      </c>
      <c r="AK151" s="68" t="str">
        <f t="shared" si="44"/>
        <v/>
      </c>
      <c r="AL151" s="40" t="str">
        <f t="shared" si="53"/>
        <v/>
      </c>
      <c r="AM151" s="35">
        <f t="shared" si="41"/>
        <v>0</v>
      </c>
      <c r="AN151" s="36">
        <f t="shared" si="42"/>
        <v>0</v>
      </c>
      <c r="AO151" s="36">
        <f t="shared" si="43"/>
        <v>0</v>
      </c>
      <c r="AP151" s="36" t="str">
        <f t="shared" si="48"/>
        <v/>
      </c>
      <c r="AQ151" s="36" t="str">
        <f>+IF(C151="Econova","",(IF(B151="Réception",(IF(J151="La Mounine",(VLOOKUP(V151,[1]Distancier!A:E,5,FALSE)),(IF(J151="Brignoles",VLOOKUP(V151,[1]Distancier!A:C,3,FALSE),(IF(J151="FOS",VLOOKUP(V151,[1]Distancier!A:D,4,FALSE),(IF(J151="BT400",VLOOKUP(V151,[1]Distancier!A:F,6,FALSE))))))))),"")))</f>
        <v/>
      </c>
      <c r="AR151" s="36" t="str">
        <f t="shared" si="52"/>
        <v/>
      </c>
      <c r="AS151" s="34" t="str">
        <f>IF(AQ151="","",IF(A151="Round Wood",VLOOKUP(AQ151,'[1]Grilles Tarifaires'!A:C,3,FALSE),VLOOKUP(AQ151,'[1]Grilles Tarifaires'!A:B,2,FALSE)))</f>
        <v/>
      </c>
      <c r="AT151" s="36" t="str">
        <f t="shared" si="47"/>
        <v/>
      </c>
      <c r="AU151" s="36" t="str">
        <f>IF(AQ151="","",(IF(C151="","",((IF(A151="","0",(IF(A151="Round Wood",VLOOKUP(C151,'[1]Grilles Tarifaires'!E:F,2,FALSE),VLOOKUP(C151,'[1]Grilles Tarifaires'!E:G,3,FALSE)))))*AK151))))</f>
        <v/>
      </c>
      <c r="AV151" s="66"/>
      <c r="AW151" s="66"/>
      <c r="AX151" s="66"/>
      <c r="AY151" s="66"/>
    </row>
    <row r="152" spans="1:51" ht="15" hidden="1" customHeight="1" x14ac:dyDescent="0.25">
      <c r="B152" s="28"/>
      <c r="C152" s="29"/>
      <c r="D152" s="29"/>
      <c r="E152" s="30"/>
      <c r="F152" s="29"/>
      <c r="G152" s="29"/>
      <c r="H152" s="42"/>
      <c r="I152" s="42"/>
      <c r="J152" s="28"/>
      <c r="K152" s="31" t="str">
        <f t="shared" si="45"/>
        <v/>
      </c>
      <c r="L152" s="31">
        <f t="shared" si="46"/>
        <v>0</v>
      </c>
      <c r="M152" s="57">
        <f t="shared" si="38"/>
        <v>0</v>
      </c>
      <c r="N152" s="32"/>
      <c r="O152" s="32"/>
      <c r="P152" s="29"/>
      <c r="Q152" s="29"/>
      <c r="R152" s="29"/>
      <c r="S152" s="29"/>
      <c r="T152" s="29"/>
      <c r="U152" s="29"/>
      <c r="V152" s="29"/>
      <c r="W152" s="29"/>
      <c r="X152" s="31" t="str">
        <f t="shared" si="40"/>
        <v/>
      </c>
      <c r="Y152" s="33"/>
      <c r="Z152" s="33"/>
      <c r="AA152" s="33"/>
      <c r="AB152" s="33"/>
      <c r="AC152" s="33"/>
      <c r="AD152" s="33"/>
      <c r="AE152" s="29"/>
      <c r="AF152" s="29"/>
      <c r="AG152" s="29"/>
      <c r="AH152" s="67" t="str">
        <f t="shared" si="50"/>
        <v/>
      </c>
      <c r="AI152" s="47" t="str">
        <f t="shared" si="39"/>
        <v/>
      </c>
      <c r="AJ152" s="67" t="str">
        <f t="shared" si="51"/>
        <v/>
      </c>
      <c r="AK152" s="68" t="str">
        <f t="shared" si="44"/>
        <v/>
      </c>
      <c r="AL152" s="40" t="str">
        <f t="shared" si="53"/>
        <v/>
      </c>
      <c r="AM152" s="35">
        <f t="shared" si="41"/>
        <v>0</v>
      </c>
      <c r="AN152" s="36">
        <f t="shared" si="42"/>
        <v>0</v>
      </c>
      <c r="AO152" s="36">
        <f t="shared" si="43"/>
        <v>0</v>
      </c>
      <c r="AP152" s="36" t="str">
        <f t="shared" si="48"/>
        <v/>
      </c>
      <c r="AQ152" s="36" t="str">
        <f>+IF(C152="Econova","",(IF(B152="Réception",(IF(J152="La Mounine",(VLOOKUP(V152,[1]Distancier!A:E,5,FALSE)),(IF(J152="Brignoles",VLOOKUP(V152,[1]Distancier!A:C,3,FALSE),(IF(J152="FOS",VLOOKUP(V152,[1]Distancier!A:D,4,FALSE),(IF(J152="BT400",VLOOKUP(V152,[1]Distancier!A:F,6,FALSE))))))))),"")))</f>
        <v/>
      </c>
      <c r="AR152" s="36" t="str">
        <f t="shared" si="52"/>
        <v/>
      </c>
      <c r="AS152" s="34" t="str">
        <f>IF(AQ152="","",IF(A152="Round Wood",VLOOKUP(AQ152,'[1]Grilles Tarifaires'!A:C,3,FALSE),VLOOKUP(AQ152,'[1]Grilles Tarifaires'!A:B,2,FALSE)))</f>
        <v/>
      </c>
      <c r="AT152" s="36" t="str">
        <f t="shared" si="47"/>
        <v/>
      </c>
      <c r="AU152" s="36" t="str">
        <f>IF(AQ152="","",(IF(C152="","",((IF(A152="","0",(IF(A152="Round Wood",VLOOKUP(C152,'[1]Grilles Tarifaires'!E:F,2,FALSE),VLOOKUP(C152,'[1]Grilles Tarifaires'!E:G,3,FALSE)))))*AK152))))</f>
        <v/>
      </c>
      <c r="AV152" s="66"/>
      <c r="AW152" s="66"/>
      <c r="AX152" s="66"/>
      <c r="AY152" s="66"/>
    </row>
    <row r="153" spans="1:51" ht="15" hidden="1" customHeight="1" x14ac:dyDescent="0.25">
      <c r="B153" s="28"/>
      <c r="C153" s="29"/>
      <c r="D153" s="29"/>
      <c r="E153" s="30"/>
      <c r="F153" s="29"/>
      <c r="G153" s="29"/>
      <c r="H153" s="42"/>
      <c r="I153" s="42"/>
      <c r="J153" s="28"/>
      <c r="K153" s="31" t="str">
        <f t="shared" si="45"/>
        <v/>
      </c>
      <c r="L153" s="31">
        <f t="shared" si="46"/>
        <v>0</v>
      </c>
      <c r="M153" s="57">
        <f t="shared" ref="M153:M216" si="54">IF(B153="Broyage","",(IF(G153=6,L153*1000/$AX$2,(IF(G153="FMA",L153*1000/$AY$2,L153*1000/$AW$2)))))</f>
        <v>0</v>
      </c>
      <c r="N153" s="32"/>
      <c r="O153" s="32"/>
      <c r="P153" s="29"/>
      <c r="Q153" s="29"/>
      <c r="R153" s="29"/>
      <c r="S153" s="29"/>
      <c r="T153" s="29"/>
      <c r="U153" s="29"/>
      <c r="V153" s="29"/>
      <c r="W153" s="29"/>
      <c r="X153" s="31" t="str">
        <f t="shared" si="40"/>
        <v/>
      </c>
      <c r="Y153" s="33"/>
      <c r="Z153" s="33"/>
      <c r="AA153" s="33"/>
      <c r="AB153" s="33"/>
      <c r="AC153" s="33"/>
      <c r="AD153" s="33"/>
      <c r="AE153" s="29"/>
      <c r="AF153" s="29"/>
      <c r="AG153" s="29"/>
      <c r="AH153" s="67" t="str">
        <f t="shared" si="50"/>
        <v/>
      </c>
      <c r="AI153" s="47" t="str">
        <f t="shared" si="39"/>
        <v/>
      </c>
      <c r="AJ153" s="67" t="str">
        <f t="shared" si="51"/>
        <v/>
      </c>
      <c r="AK153" s="68" t="str">
        <f t="shared" si="44"/>
        <v/>
      </c>
      <c r="AL153" s="40" t="str">
        <f t="shared" si="53"/>
        <v/>
      </c>
      <c r="AM153" s="35">
        <f t="shared" si="41"/>
        <v>0</v>
      </c>
      <c r="AN153" s="36">
        <f t="shared" si="42"/>
        <v>0</v>
      </c>
      <c r="AO153" s="36">
        <f t="shared" si="43"/>
        <v>0</v>
      </c>
      <c r="AP153" s="36" t="str">
        <f t="shared" si="48"/>
        <v/>
      </c>
      <c r="AQ153" s="36" t="str">
        <f>+IF(C153="Econova","",(IF(B153="Réception",(IF(J153="La Mounine",(VLOOKUP(V153,[1]Distancier!A:E,5,FALSE)),(IF(J153="Brignoles",VLOOKUP(V153,[1]Distancier!A:C,3,FALSE),(IF(J153="FOS",VLOOKUP(V153,[1]Distancier!A:D,4,FALSE),(IF(J153="BT400",VLOOKUP(V153,[1]Distancier!A:F,6,FALSE))))))))),"")))</f>
        <v/>
      </c>
      <c r="AR153" s="36" t="str">
        <f t="shared" si="52"/>
        <v/>
      </c>
      <c r="AS153" s="34" t="str">
        <f>IF(AQ153="","",IF(A153="Round Wood",VLOOKUP(AQ153,'[1]Grilles Tarifaires'!A:C,3,FALSE),VLOOKUP(AQ153,'[1]Grilles Tarifaires'!A:B,2,FALSE)))</f>
        <v/>
      </c>
      <c r="AT153" s="36" t="str">
        <f t="shared" si="47"/>
        <v/>
      </c>
      <c r="AU153" s="36" t="str">
        <f>IF(AQ153="","",(IF(C153="","",((IF(A153="","0",(IF(A153="Round Wood",VLOOKUP(C153,'[1]Grilles Tarifaires'!E:F,2,FALSE),VLOOKUP(C153,'[1]Grilles Tarifaires'!E:G,3,FALSE)))))*AK153))))</f>
        <v/>
      </c>
      <c r="AV153" s="66"/>
      <c r="AW153" s="66"/>
      <c r="AX153" s="66"/>
      <c r="AY153" s="66"/>
    </row>
    <row r="154" spans="1:51" ht="15" hidden="1" customHeight="1" x14ac:dyDescent="0.25">
      <c r="B154" s="28"/>
      <c r="C154" s="29"/>
      <c r="D154" s="29"/>
      <c r="E154" s="30"/>
      <c r="F154" s="29"/>
      <c r="G154" s="29"/>
      <c r="H154" s="42"/>
      <c r="I154" s="42"/>
      <c r="J154" s="28"/>
      <c r="K154" s="31" t="str">
        <f t="shared" si="45"/>
        <v/>
      </c>
      <c r="L154" s="31">
        <f t="shared" si="46"/>
        <v>0</v>
      </c>
      <c r="M154" s="57">
        <f t="shared" si="54"/>
        <v>0</v>
      </c>
      <c r="N154" s="32"/>
      <c r="O154" s="32"/>
      <c r="P154" s="29"/>
      <c r="Q154" s="29"/>
      <c r="R154" s="29"/>
      <c r="S154" s="29"/>
      <c r="T154" s="29"/>
      <c r="U154" s="29"/>
      <c r="V154" s="29"/>
      <c r="W154" s="29"/>
      <c r="X154" s="31" t="str">
        <f t="shared" si="40"/>
        <v/>
      </c>
      <c r="Y154" s="33"/>
      <c r="Z154" s="33"/>
      <c r="AA154" s="33"/>
      <c r="AB154" s="33"/>
      <c r="AC154" s="33"/>
      <c r="AD154" s="33"/>
      <c r="AE154" s="29"/>
      <c r="AF154" s="29"/>
      <c r="AG154" s="29"/>
      <c r="AH154" s="67" t="str">
        <f t="shared" si="50"/>
        <v/>
      </c>
      <c r="AI154" s="47" t="str">
        <f t="shared" si="39"/>
        <v/>
      </c>
      <c r="AJ154" s="67" t="str">
        <f t="shared" si="51"/>
        <v/>
      </c>
      <c r="AK154" s="68" t="str">
        <f t="shared" si="44"/>
        <v/>
      </c>
      <c r="AL154" s="40" t="str">
        <f t="shared" si="53"/>
        <v/>
      </c>
      <c r="AM154" s="35">
        <f t="shared" si="41"/>
        <v>0</v>
      </c>
      <c r="AN154" s="36">
        <f t="shared" si="42"/>
        <v>0</v>
      </c>
      <c r="AO154" s="36">
        <f t="shared" si="43"/>
        <v>0</v>
      </c>
      <c r="AP154" s="36" t="str">
        <f t="shared" si="48"/>
        <v/>
      </c>
      <c r="AQ154" s="36" t="str">
        <f>+IF(C154="Econova","",(IF(B154="Réception",(IF(J154="La Mounine",(VLOOKUP(V154,[1]Distancier!A:E,5,FALSE)),(IF(J154="Brignoles",VLOOKUP(V154,[1]Distancier!A:C,3,FALSE),(IF(J154="FOS",VLOOKUP(V154,[1]Distancier!A:D,4,FALSE),(IF(J154="BT400",VLOOKUP(V154,[1]Distancier!A:F,6,FALSE))))))))),"")))</f>
        <v/>
      </c>
      <c r="AR154" s="36" t="str">
        <f t="shared" si="52"/>
        <v/>
      </c>
      <c r="AS154" s="34" t="str">
        <f>IF(AQ154="","",IF(A154="Round Wood",VLOOKUP(AQ154,'[1]Grilles Tarifaires'!A:C,3,FALSE),VLOOKUP(AQ154,'[1]Grilles Tarifaires'!A:B,2,FALSE)))</f>
        <v/>
      </c>
      <c r="AT154" s="36" t="str">
        <f t="shared" si="47"/>
        <v/>
      </c>
      <c r="AU154" s="36" t="str">
        <f>IF(AQ154="","",(IF(C154="","",((IF(A154="","0",(IF(A154="Round Wood",VLOOKUP(C154,'[1]Grilles Tarifaires'!E:F,2,FALSE),VLOOKUP(C154,'[1]Grilles Tarifaires'!E:G,3,FALSE)))))*AK154))))</f>
        <v/>
      </c>
      <c r="AV154" s="66"/>
      <c r="AW154" s="66"/>
      <c r="AX154" s="66"/>
      <c r="AY154" s="66"/>
    </row>
    <row r="155" spans="1:51" ht="15" hidden="1" customHeight="1" x14ac:dyDescent="0.25">
      <c r="B155" s="28"/>
      <c r="C155" s="29"/>
      <c r="D155" s="29"/>
      <c r="E155" s="30"/>
      <c r="F155" s="29"/>
      <c r="G155" s="29"/>
      <c r="H155" s="42"/>
      <c r="I155" s="42"/>
      <c r="J155" s="28"/>
      <c r="K155" s="31" t="str">
        <f t="shared" si="45"/>
        <v/>
      </c>
      <c r="L155" s="31">
        <f t="shared" si="46"/>
        <v>0</v>
      </c>
      <c r="M155" s="57">
        <f t="shared" si="54"/>
        <v>0</v>
      </c>
      <c r="N155" s="32"/>
      <c r="O155" s="32"/>
      <c r="P155" s="29"/>
      <c r="Q155" s="29"/>
      <c r="R155" s="29"/>
      <c r="S155" s="29"/>
      <c r="T155" s="29"/>
      <c r="U155" s="29"/>
      <c r="V155" s="29"/>
      <c r="W155" s="29"/>
      <c r="X155" s="31" t="str">
        <f t="shared" si="40"/>
        <v/>
      </c>
      <c r="Y155" s="33"/>
      <c r="Z155" s="33"/>
      <c r="AA155" s="33"/>
      <c r="AB155" s="33"/>
      <c r="AC155" s="33"/>
      <c r="AD155" s="33"/>
      <c r="AE155" s="29"/>
      <c r="AF155" s="29"/>
      <c r="AG155" s="29"/>
      <c r="AH155" s="67" t="str">
        <f t="shared" si="50"/>
        <v/>
      </c>
      <c r="AI155" s="47" t="str">
        <f t="shared" si="39"/>
        <v/>
      </c>
      <c r="AJ155" s="67" t="str">
        <f t="shared" si="51"/>
        <v/>
      </c>
      <c r="AK155" s="68" t="str">
        <f t="shared" si="44"/>
        <v/>
      </c>
      <c r="AL155" s="40" t="str">
        <f t="shared" si="53"/>
        <v/>
      </c>
      <c r="AM155" s="35">
        <f t="shared" si="41"/>
        <v>0</v>
      </c>
      <c r="AN155" s="36">
        <f t="shared" si="42"/>
        <v>0</v>
      </c>
      <c r="AO155" s="36">
        <f t="shared" si="43"/>
        <v>0</v>
      </c>
      <c r="AP155" s="36" t="str">
        <f t="shared" si="48"/>
        <v/>
      </c>
      <c r="AQ155" s="36" t="str">
        <f>+IF(C155="Econova","",(IF(B155="Réception",(IF(J155="La Mounine",(VLOOKUP(V155,[1]Distancier!A:E,5,FALSE)),(IF(J155="Brignoles",VLOOKUP(V155,[1]Distancier!A:C,3,FALSE),(IF(J155="FOS",VLOOKUP(V155,[1]Distancier!A:D,4,FALSE),(IF(J155="BT400",VLOOKUP(V155,[1]Distancier!A:F,6,FALSE))))))))),"")))</f>
        <v/>
      </c>
      <c r="AR155" s="36" t="str">
        <f t="shared" si="52"/>
        <v/>
      </c>
      <c r="AS155" s="34" t="str">
        <f>IF(AQ155="","",IF(A155="Round Wood",VLOOKUP(AQ155,'[1]Grilles Tarifaires'!A:C,3,FALSE),VLOOKUP(AQ155,'[1]Grilles Tarifaires'!A:B,2,FALSE)))</f>
        <v/>
      </c>
      <c r="AT155" s="36" t="str">
        <f t="shared" si="47"/>
        <v/>
      </c>
      <c r="AU155" s="36" t="str">
        <f>IF(AQ155="","",(IF(C155="","",((IF(A155="","0",(IF(A155="Round Wood",VLOOKUP(C155,'[1]Grilles Tarifaires'!E:F,2,FALSE),VLOOKUP(C155,'[1]Grilles Tarifaires'!E:G,3,FALSE)))))*AK155))))</f>
        <v/>
      </c>
      <c r="AV155" s="66"/>
      <c r="AW155" s="66"/>
      <c r="AX155" s="66"/>
      <c r="AY155" s="66"/>
    </row>
    <row r="156" spans="1:51" ht="15" hidden="1" customHeight="1" x14ac:dyDescent="0.25">
      <c r="B156" s="28"/>
      <c r="C156" s="29"/>
      <c r="D156" s="29"/>
      <c r="E156" s="30"/>
      <c r="F156" s="29"/>
      <c r="G156" s="29"/>
      <c r="H156" s="42"/>
      <c r="I156" s="42"/>
      <c r="J156" s="28"/>
      <c r="K156" s="31" t="str">
        <f t="shared" si="45"/>
        <v/>
      </c>
      <c r="L156" s="31">
        <f t="shared" si="46"/>
        <v>0</v>
      </c>
      <c r="M156" s="57">
        <f t="shared" si="54"/>
        <v>0</v>
      </c>
      <c r="N156" s="32"/>
      <c r="O156" s="32"/>
      <c r="P156" s="29"/>
      <c r="Q156" s="29"/>
      <c r="R156" s="29"/>
      <c r="S156" s="29"/>
      <c r="T156" s="29"/>
      <c r="U156" s="29"/>
      <c r="V156" s="29"/>
      <c r="W156" s="29"/>
      <c r="X156" s="31" t="str">
        <f t="shared" si="40"/>
        <v/>
      </c>
      <c r="Y156" s="33"/>
      <c r="Z156" s="33"/>
      <c r="AA156" s="33"/>
      <c r="AB156" s="33"/>
      <c r="AC156" s="33"/>
      <c r="AD156" s="33"/>
      <c r="AE156" s="29"/>
      <c r="AF156" s="29"/>
      <c r="AG156" s="29"/>
      <c r="AH156" s="67" t="str">
        <f t="shared" si="50"/>
        <v/>
      </c>
      <c r="AI156" s="47" t="str">
        <f t="shared" si="39"/>
        <v/>
      </c>
      <c r="AJ156" s="67" t="str">
        <f t="shared" si="51"/>
        <v/>
      </c>
      <c r="AK156" s="68" t="str">
        <f t="shared" si="44"/>
        <v/>
      </c>
      <c r="AL156" s="40" t="str">
        <f t="shared" si="53"/>
        <v/>
      </c>
      <c r="AM156" s="35">
        <f t="shared" si="41"/>
        <v>0</v>
      </c>
      <c r="AN156" s="36">
        <f t="shared" si="42"/>
        <v>0</v>
      </c>
      <c r="AO156" s="36">
        <f t="shared" si="43"/>
        <v>0</v>
      </c>
      <c r="AP156" s="36" t="str">
        <f t="shared" si="48"/>
        <v/>
      </c>
      <c r="AQ156" s="36" t="str">
        <f>+IF(C156="Econova","",(IF(B156="Réception",(IF(J156="La Mounine",(VLOOKUP(V156,[1]Distancier!A:E,5,FALSE)),(IF(J156="Brignoles",VLOOKUP(V156,[1]Distancier!A:C,3,FALSE),(IF(J156="FOS",VLOOKUP(V156,[1]Distancier!A:D,4,FALSE),(IF(J156="BT400",VLOOKUP(V156,[1]Distancier!A:F,6,FALSE))))))))),"")))</f>
        <v/>
      </c>
      <c r="AR156" s="36" t="str">
        <f t="shared" si="52"/>
        <v/>
      </c>
      <c r="AS156" s="34" t="str">
        <f>IF(AQ156="","",IF(A156="Round Wood",VLOOKUP(AQ156,'[1]Grilles Tarifaires'!A:C,3,FALSE),VLOOKUP(AQ156,'[1]Grilles Tarifaires'!A:B,2,FALSE)))</f>
        <v/>
      </c>
      <c r="AT156" s="36" t="str">
        <f t="shared" si="47"/>
        <v/>
      </c>
      <c r="AU156" s="36" t="str">
        <f>IF(AQ156="","",(IF(C156="","",((IF(A156="","0",(IF(A156="Round Wood",VLOOKUP(C156,'[1]Grilles Tarifaires'!E:F,2,FALSE),VLOOKUP(C156,'[1]Grilles Tarifaires'!E:G,3,FALSE)))))*AK156))))</f>
        <v/>
      </c>
      <c r="AV156" s="66"/>
      <c r="AW156" s="66"/>
      <c r="AX156" s="66"/>
      <c r="AY156" s="66"/>
    </row>
    <row r="157" spans="1:51" ht="15" hidden="1" customHeight="1" x14ac:dyDescent="0.25">
      <c r="A157" s="10"/>
      <c r="B157" s="28"/>
      <c r="C157" s="29"/>
      <c r="D157" s="29"/>
      <c r="E157" s="30"/>
      <c r="F157" s="29"/>
      <c r="G157" s="29"/>
      <c r="H157" s="42"/>
      <c r="I157" s="42"/>
      <c r="J157" s="28"/>
      <c r="K157" s="31" t="str">
        <f t="shared" si="45"/>
        <v/>
      </c>
      <c r="L157" s="31">
        <f t="shared" si="46"/>
        <v>0</v>
      </c>
      <c r="M157" s="57">
        <f t="shared" si="54"/>
        <v>0</v>
      </c>
      <c r="N157" s="32"/>
      <c r="O157" s="32"/>
      <c r="P157" s="29"/>
      <c r="Q157" s="29"/>
      <c r="R157" s="29"/>
      <c r="S157" s="29"/>
      <c r="T157" s="29"/>
      <c r="U157" s="29"/>
      <c r="V157" s="29"/>
      <c r="W157" s="29"/>
      <c r="X157" s="31" t="str">
        <f t="shared" si="40"/>
        <v/>
      </c>
      <c r="Y157" s="33"/>
      <c r="Z157" s="33"/>
      <c r="AA157" s="33"/>
      <c r="AB157" s="33"/>
      <c r="AC157" s="33"/>
      <c r="AD157" s="33"/>
      <c r="AE157" s="29"/>
      <c r="AF157" s="29"/>
      <c r="AG157" s="29"/>
      <c r="AH157" s="67" t="str">
        <f t="shared" si="50"/>
        <v/>
      </c>
      <c r="AI157" s="47" t="str">
        <f t="shared" si="39"/>
        <v/>
      </c>
      <c r="AJ157" s="67" t="str">
        <f t="shared" si="51"/>
        <v/>
      </c>
      <c r="AK157" s="68" t="str">
        <f t="shared" si="44"/>
        <v/>
      </c>
      <c r="AL157" s="40" t="str">
        <f t="shared" si="53"/>
        <v/>
      </c>
      <c r="AM157" s="35">
        <f t="shared" si="41"/>
        <v>0</v>
      </c>
      <c r="AN157" s="36">
        <f t="shared" si="42"/>
        <v>0</v>
      </c>
      <c r="AO157" s="36">
        <f t="shared" si="43"/>
        <v>0</v>
      </c>
      <c r="AP157" s="36" t="str">
        <f t="shared" si="48"/>
        <v/>
      </c>
      <c r="AQ157" s="36" t="str">
        <f>+IF(C157="Econova","",(IF(B157="Réception",(IF(J157="La Mounine",(VLOOKUP(V157,[1]Distancier!A:E,5,FALSE)),(IF(J157="Brignoles",VLOOKUP(V157,[1]Distancier!A:C,3,FALSE),(IF(J157="FOS",VLOOKUP(V157,[1]Distancier!A:D,4,FALSE),(IF(J157="BT400",VLOOKUP(V157,[1]Distancier!A:F,6,FALSE))))))))),"")))</f>
        <v/>
      </c>
      <c r="AR157" s="36" t="str">
        <f t="shared" si="52"/>
        <v/>
      </c>
      <c r="AS157" s="34" t="str">
        <f>IF(AQ157="","",IF(A157="Round Wood",VLOOKUP(AQ157,'[1]Grilles Tarifaires'!A:C,3,FALSE),VLOOKUP(AQ157,'[1]Grilles Tarifaires'!A:B,2,FALSE)))</f>
        <v/>
      </c>
      <c r="AT157" s="36" t="str">
        <f t="shared" si="47"/>
        <v/>
      </c>
      <c r="AU157" s="36" t="str">
        <f>IF(AQ157="","",(IF(C157="","",((IF(A157="","0",(IF(A157="Round Wood",VLOOKUP(C157,'[1]Grilles Tarifaires'!E:F,2,FALSE),VLOOKUP(C157,'[1]Grilles Tarifaires'!E:G,3,FALSE)))))*AK157))))</f>
        <v/>
      </c>
      <c r="AV157" s="66"/>
      <c r="AW157" s="66"/>
      <c r="AX157" s="66"/>
      <c r="AY157" s="66"/>
    </row>
    <row r="158" spans="1:51" ht="15" hidden="1" customHeight="1" x14ac:dyDescent="0.25">
      <c r="A158" s="10"/>
      <c r="B158" s="28"/>
      <c r="C158" s="29"/>
      <c r="D158" s="29"/>
      <c r="E158" s="30"/>
      <c r="F158" s="29"/>
      <c r="G158" s="29"/>
      <c r="H158" s="42"/>
      <c r="I158" s="42"/>
      <c r="J158" s="28"/>
      <c r="K158" s="31" t="str">
        <f t="shared" si="45"/>
        <v/>
      </c>
      <c r="L158" s="31">
        <f t="shared" si="46"/>
        <v>0</v>
      </c>
      <c r="M158" s="57">
        <f t="shared" si="54"/>
        <v>0</v>
      </c>
      <c r="N158" s="32"/>
      <c r="O158" s="32"/>
      <c r="P158" s="29"/>
      <c r="Q158" s="29"/>
      <c r="R158" s="29"/>
      <c r="S158" s="29"/>
      <c r="T158" s="29"/>
      <c r="U158" s="29"/>
      <c r="V158" s="29"/>
      <c r="W158" s="29"/>
      <c r="X158" s="31" t="str">
        <f t="shared" si="40"/>
        <v/>
      </c>
      <c r="Y158" s="33"/>
      <c r="Z158" s="33"/>
      <c r="AA158" s="33"/>
      <c r="AB158" s="33"/>
      <c r="AC158" s="33"/>
      <c r="AD158" s="33"/>
      <c r="AE158" s="29"/>
      <c r="AF158" s="29"/>
      <c r="AG158" s="29"/>
      <c r="AH158" s="67" t="str">
        <f t="shared" si="50"/>
        <v/>
      </c>
      <c r="AI158" s="47" t="str">
        <f t="shared" si="39"/>
        <v/>
      </c>
      <c r="AJ158" s="67" t="str">
        <f t="shared" si="51"/>
        <v/>
      </c>
      <c r="AK158" s="68" t="str">
        <f t="shared" si="44"/>
        <v/>
      </c>
      <c r="AL158" s="40" t="str">
        <f t="shared" si="53"/>
        <v/>
      </c>
      <c r="AM158" s="35">
        <f t="shared" si="41"/>
        <v>0</v>
      </c>
      <c r="AN158" s="36">
        <f t="shared" si="42"/>
        <v>0</v>
      </c>
      <c r="AO158" s="36">
        <f t="shared" si="43"/>
        <v>0</v>
      </c>
      <c r="AP158" s="36" t="str">
        <f t="shared" si="48"/>
        <v/>
      </c>
      <c r="AQ158" s="36" t="str">
        <f>+IF(C158="Econova","",(IF(B158="Réception",(IF(J158="La Mounine",(VLOOKUP(V158,[1]Distancier!A:E,5,FALSE)),(IF(J158="Brignoles",VLOOKUP(V158,[1]Distancier!A:C,3,FALSE),(IF(J158="FOS",VLOOKUP(V158,[1]Distancier!A:D,4,FALSE),(IF(J158="BT400",VLOOKUP(V158,[1]Distancier!A:F,6,FALSE))))))))),"")))</f>
        <v/>
      </c>
      <c r="AR158" s="36" t="str">
        <f t="shared" si="52"/>
        <v/>
      </c>
      <c r="AS158" s="34" t="str">
        <f>IF(AQ158="","",IF(A158="Round Wood",VLOOKUP(AQ158,'[1]Grilles Tarifaires'!A:C,3,FALSE),VLOOKUP(AQ158,'[1]Grilles Tarifaires'!A:B,2,FALSE)))</f>
        <v/>
      </c>
      <c r="AT158" s="36" t="str">
        <f t="shared" si="47"/>
        <v/>
      </c>
      <c r="AU158" s="36" t="str">
        <f>IF(AQ158="","",(IF(C158="","",((IF(A158="","0",(IF(A158="Round Wood",VLOOKUP(C158,'[1]Grilles Tarifaires'!E:F,2,FALSE),VLOOKUP(C158,'[1]Grilles Tarifaires'!E:G,3,FALSE)))))*AK158))))</f>
        <v/>
      </c>
      <c r="AV158" s="66"/>
      <c r="AW158" s="66"/>
      <c r="AX158" s="66"/>
      <c r="AY158" s="66"/>
    </row>
    <row r="159" spans="1:51" ht="15" hidden="1" customHeight="1" x14ac:dyDescent="0.25">
      <c r="A159" s="10"/>
      <c r="B159" s="28"/>
      <c r="C159" s="29"/>
      <c r="D159" s="29"/>
      <c r="E159" s="30"/>
      <c r="F159" s="29"/>
      <c r="G159" s="29"/>
      <c r="H159" s="42"/>
      <c r="I159" s="42"/>
      <c r="J159" s="28"/>
      <c r="K159" s="31" t="str">
        <f t="shared" si="45"/>
        <v/>
      </c>
      <c r="L159" s="31">
        <f t="shared" si="46"/>
        <v>0</v>
      </c>
      <c r="M159" s="57">
        <f t="shared" si="54"/>
        <v>0</v>
      </c>
      <c r="N159" s="32"/>
      <c r="O159" s="32"/>
      <c r="P159" s="29"/>
      <c r="Q159" s="29"/>
      <c r="R159" s="29"/>
      <c r="S159" s="29"/>
      <c r="T159" s="29"/>
      <c r="U159" s="29"/>
      <c r="V159" s="29"/>
      <c r="W159" s="29"/>
      <c r="X159" s="31" t="str">
        <f t="shared" si="40"/>
        <v/>
      </c>
      <c r="Y159" s="33"/>
      <c r="Z159" s="33"/>
      <c r="AA159" s="33"/>
      <c r="AB159" s="33"/>
      <c r="AC159" s="33"/>
      <c r="AD159" s="33"/>
      <c r="AE159" s="29"/>
      <c r="AF159" s="29"/>
      <c r="AG159" s="29"/>
      <c r="AH159" s="67" t="str">
        <f t="shared" si="50"/>
        <v/>
      </c>
      <c r="AI159" s="47" t="str">
        <f t="shared" si="39"/>
        <v/>
      </c>
      <c r="AJ159" s="67" t="str">
        <f t="shared" si="51"/>
        <v/>
      </c>
      <c r="AK159" s="68" t="str">
        <f t="shared" si="44"/>
        <v/>
      </c>
      <c r="AL159" s="40" t="str">
        <f t="shared" si="53"/>
        <v/>
      </c>
      <c r="AM159" s="35">
        <f t="shared" si="41"/>
        <v>0</v>
      </c>
      <c r="AN159" s="36">
        <f t="shared" si="42"/>
        <v>0</v>
      </c>
      <c r="AO159" s="36">
        <f t="shared" si="43"/>
        <v>0</v>
      </c>
      <c r="AP159" s="36" t="str">
        <f t="shared" si="48"/>
        <v/>
      </c>
      <c r="AQ159" s="36" t="str">
        <f>+IF(C159="Econova","",(IF(B159="Réception",(IF(J159="La Mounine",(VLOOKUP(V159,[1]Distancier!A:E,5,FALSE)),(IF(J159="Brignoles",VLOOKUP(V159,[1]Distancier!A:C,3,FALSE),(IF(J159="FOS",VLOOKUP(V159,[1]Distancier!A:D,4,FALSE),(IF(J159="BT400",VLOOKUP(V159,[1]Distancier!A:F,6,FALSE))))))))),"")))</f>
        <v/>
      </c>
      <c r="AR159" s="36" t="str">
        <f t="shared" si="52"/>
        <v/>
      </c>
      <c r="AS159" s="34" t="str">
        <f>IF(AQ159="","",IF(A159="Round Wood",VLOOKUP(AQ159,'[1]Grilles Tarifaires'!A:C,3,FALSE),VLOOKUP(AQ159,'[1]Grilles Tarifaires'!A:B,2,FALSE)))</f>
        <v/>
      </c>
      <c r="AT159" s="36" t="str">
        <f t="shared" si="47"/>
        <v/>
      </c>
      <c r="AU159" s="36" t="str">
        <f>IF(AQ159="","",(IF(C159="","",((IF(A159="","0",(IF(A159="Round Wood",VLOOKUP(C159,'[1]Grilles Tarifaires'!E:F,2,FALSE),VLOOKUP(C159,'[1]Grilles Tarifaires'!E:G,3,FALSE)))))*AK159))))</f>
        <v/>
      </c>
      <c r="AV159" s="66"/>
      <c r="AW159" s="66"/>
      <c r="AX159" s="66"/>
      <c r="AY159" s="66"/>
    </row>
    <row r="160" spans="1:51" ht="15" hidden="1" customHeight="1" x14ac:dyDescent="0.25">
      <c r="A160" s="10"/>
      <c r="B160" s="28"/>
      <c r="C160" s="29"/>
      <c r="D160" s="29"/>
      <c r="E160" s="30"/>
      <c r="F160" s="29"/>
      <c r="G160" s="29"/>
      <c r="H160" s="42"/>
      <c r="I160" s="42"/>
      <c r="J160" s="28"/>
      <c r="K160" s="31" t="str">
        <f t="shared" si="45"/>
        <v/>
      </c>
      <c r="L160" s="31">
        <f t="shared" si="46"/>
        <v>0</v>
      </c>
      <c r="M160" s="57">
        <f t="shared" si="54"/>
        <v>0</v>
      </c>
      <c r="N160" s="32"/>
      <c r="O160" s="32"/>
      <c r="P160" s="29"/>
      <c r="Q160" s="29"/>
      <c r="R160" s="29"/>
      <c r="S160" s="29"/>
      <c r="T160" s="29"/>
      <c r="U160" s="29"/>
      <c r="V160" s="29"/>
      <c r="W160" s="29"/>
      <c r="X160" s="31" t="str">
        <f t="shared" si="40"/>
        <v/>
      </c>
      <c r="Y160" s="33"/>
      <c r="Z160" s="33"/>
      <c r="AA160" s="33"/>
      <c r="AB160" s="33"/>
      <c r="AC160" s="33"/>
      <c r="AD160" s="33"/>
      <c r="AE160" s="29"/>
      <c r="AF160" s="29"/>
      <c r="AG160" s="29"/>
      <c r="AH160" s="67" t="str">
        <f t="shared" si="50"/>
        <v/>
      </c>
      <c r="AI160" s="47" t="str">
        <f t="shared" si="39"/>
        <v/>
      </c>
      <c r="AJ160" s="67" t="str">
        <f t="shared" si="51"/>
        <v/>
      </c>
      <c r="AK160" s="68" t="str">
        <f t="shared" si="44"/>
        <v/>
      </c>
      <c r="AL160" s="40" t="str">
        <f t="shared" si="53"/>
        <v/>
      </c>
      <c r="AM160" s="35">
        <f t="shared" si="41"/>
        <v>0</v>
      </c>
      <c r="AN160" s="36">
        <f t="shared" si="42"/>
        <v>0</v>
      </c>
      <c r="AO160" s="36">
        <f t="shared" si="43"/>
        <v>0</v>
      </c>
      <c r="AP160" s="36" t="str">
        <f t="shared" si="48"/>
        <v/>
      </c>
      <c r="AQ160" s="36" t="str">
        <f>+IF(C160="Econova","",(IF(B160="Réception",(IF(J160="La Mounine",(VLOOKUP(V160,[1]Distancier!A:E,5,FALSE)),(IF(J160="Brignoles",VLOOKUP(V160,[1]Distancier!A:C,3,FALSE),(IF(J160="FOS",VLOOKUP(V160,[1]Distancier!A:D,4,FALSE),(IF(J160="BT400",VLOOKUP(V160,[1]Distancier!A:F,6,FALSE))))))))),"")))</f>
        <v/>
      </c>
      <c r="AR160" s="36" t="str">
        <f t="shared" si="52"/>
        <v/>
      </c>
      <c r="AS160" s="34" t="str">
        <f>IF(AQ160="","",IF(A160="Round Wood",VLOOKUP(AQ160,'[1]Grilles Tarifaires'!A:C,3,FALSE),VLOOKUP(AQ160,'[1]Grilles Tarifaires'!A:B,2,FALSE)))</f>
        <v/>
      </c>
      <c r="AT160" s="36" t="str">
        <f t="shared" si="47"/>
        <v/>
      </c>
      <c r="AU160" s="36" t="str">
        <f>IF(AQ160="","",(IF(C160="","",((IF(A160="","0",(IF(A160="Round Wood",VLOOKUP(C160,'[1]Grilles Tarifaires'!E:F,2,FALSE),VLOOKUP(C160,'[1]Grilles Tarifaires'!E:G,3,FALSE)))))*AK160))))</f>
        <v/>
      </c>
      <c r="AV160" s="66"/>
      <c r="AW160" s="66"/>
      <c r="AX160" s="66"/>
      <c r="AY160" s="66"/>
    </row>
    <row r="161" spans="1:51" ht="15" hidden="1" customHeight="1" x14ac:dyDescent="0.25">
      <c r="A161" s="10"/>
      <c r="B161" s="28"/>
      <c r="C161" s="29"/>
      <c r="D161" s="29"/>
      <c r="E161" s="30"/>
      <c r="F161" s="29"/>
      <c r="G161" s="29"/>
      <c r="H161" s="42"/>
      <c r="I161" s="42"/>
      <c r="J161" s="28"/>
      <c r="K161" s="31" t="str">
        <f t="shared" si="45"/>
        <v/>
      </c>
      <c r="L161" s="31">
        <f t="shared" si="46"/>
        <v>0</v>
      </c>
      <c r="M161" s="57">
        <f t="shared" si="54"/>
        <v>0</v>
      </c>
      <c r="N161" s="32"/>
      <c r="O161" s="32"/>
      <c r="P161" s="29"/>
      <c r="Q161" s="29"/>
      <c r="R161" s="29"/>
      <c r="S161" s="29"/>
      <c r="T161" s="29"/>
      <c r="U161" s="29"/>
      <c r="V161" s="29"/>
      <c r="W161" s="29"/>
      <c r="X161" s="31" t="str">
        <f t="shared" si="40"/>
        <v/>
      </c>
      <c r="Y161" s="33"/>
      <c r="Z161" s="33"/>
      <c r="AA161" s="33"/>
      <c r="AB161" s="33"/>
      <c r="AC161" s="33"/>
      <c r="AD161" s="33"/>
      <c r="AE161" s="29"/>
      <c r="AF161" s="29"/>
      <c r="AG161" s="29"/>
      <c r="AH161" s="67" t="str">
        <f t="shared" si="50"/>
        <v/>
      </c>
      <c r="AI161" s="47" t="str">
        <f t="shared" si="39"/>
        <v/>
      </c>
      <c r="AJ161" s="67" t="str">
        <f t="shared" si="51"/>
        <v/>
      </c>
      <c r="AK161" s="68" t="str">
        <f t="shared" si="44"/>
        <v/>
      </c>
      <c r="AL161" s="40" t="str">
        <f t="shared" si="53"/>
        <v/>
      </c>
      <c r="AM161" s="35">
        <f t="shared" si="41"/>
        <v>0</v>
      </c>
      <c r="AN161" s="36">
        <f t="shared" si="42"/>
        <v>0</v>
      </c>
      <c r="AO161" s="36">
        <f t="shared" si="43"/>
        <v>0</v>
      </c>
      <c r="AP161" s="36" t="str">
        <f t="shared" si="48"/>
        <v/>
      </c>
      <c r="AQ161" s="36" t="str">
        <f>+IF(C161="Econova","",(IF(B161="Réception",(IF(J161="La Mounine",(VLOOKUP(V161,[1]Distancier!A:E,5,FALSE)),(IF(J161="Brignoles",VLOOKUP(V161,[1]Distancier!A:C,3,FALSE),(IF(J161="FOS",VLOOKUP(V161,[1]Distancier!A:D,4,FALSE),(IF(J161="BT400",VLOOKUP(V161,[1]Distancier!A:F,6,FALSE))))))))),"")))</f>
        <v/>
      </c>
      <c r="AR161" s="36" t="str">
        <f t="shared" si="52"/>
        <v/>
      </c>
      <c r="AS161" s="34" t="str">
        <f>IF(AQ161="","",IF(A161="Round Wood",VLOOKUP(AQ161,'[1]Grilles Tarifaires'!A:C,3,FALSE),VLOOKUP(AQ161,'[1]Grilles Tarifaires'!A:B,2,FALSE)))</f>
        <v/>
      </c>
      <c r="AT161" s="36" t="str">
        <f t="shared" si="47"/>
        <v/>
      </c>
      <c r="AU161" s="36" t="str">
        <f>IF(AQ161="","",(IF(C161="","",((IF(A161="","0",(IF(A161="Round Wood",VLOOKUP(C161,'[1]Grilles Tarifaires'!E:F,2,FALSE),VLOOKUP(C161,'[1]Grilles Tarifaires'!E:G,3,FALSE)))))*AK161))))</f>
        <v/>
      </c>
      <c r="AV161" s="66"/>
      <c r="AW161" s="66"/>
      <c r="AX161" s="66"/>
      <c r="AY161" s="66"/>
    </row>
    <row r="162" spans="1:51" ht="15" hidden="1" customHeight="1" x14ac:dyDescent="0.25">
      <c r="A162" s="10"/>
      <c r="B162" s="28"/>
      <c r="C162" s="29"/>
      <c r="D162" s="29"/>
      <c r="E162" s="30"/>
      <c r="F162" s="29"/>
      <c r="G162" s="29"/>
      <c r="H162" s="42"/>
      <c r="I162" s="42"/>
      <c r="J162" s="28"/>
      <c r="K162" s="31" t="str">
        <f t="shared" si="45"/>
        <v/>
      </c>
      <c r="L162" s="31">
        <f t="shared" si="46"/>
        <v>0</v>
      </c>
      <c r="M162" s="57">
        <f t="shared" si="54"/>
        <v>0</v>
      </c>
      <c r="N162" s="32"/>
      <c r="O162" s="32"/>
      <c r="P162" s="29"/>
      <c r="Q162" s="29"/>
      <c r="R162" s="29"/>
      <c r="S162" s="29"/>
      <c r="T162" s="29"/>
      <c r="U162" s="29"/>
      <c r="V162" s="29"/>
      <c r="W162" s="29"/>
      <c r="X162" s="31" t="str">
        <f t="shared" si="40"/>
        <v/>
      </c>
      <c r="Y162" s="33"/>
      <c r="Z162" s="33"/>
      <c r="AA162" s="33"/>
      <c r="AB162" s="33"/>
      <c r="AC162" s="33"/>
      <c r="AD162" s="33"/>
      <c r="AE162" s="29"/>
      <c r="AF162" s="29"/>
      <c r="AG162" s="29"/>
      <c r="AH162" s="67" t="str">
        <f t="shared" si="50"/>
        <v/>
      </c>
      <c r="AI162" s="47" t="str">
        <f t="shared" si="39"/>
        <v/>
      </c>
      <c r="AJ162" s="67" t="str">
        <f t="shared" si="51"/>
        <v/>
      </c>
      <c r="AK162" s="68" t="str">
        <f t="shared" si="44"/>
        <v/>
      </c>
      <c r="AL162" s="40" t="str">
        <f t="shared" si="53"/>
        <v/>
      </c>
      <c r="AM162" s="35">
        <f t="shared" si="41"/>
        <v>0</v>
      </c>
      <c r="AN162" s="36">
        <f t="shared" si="42"/>
        <v>0</v>
      </c>
      <c r="AO162" s="36">
        <f t="shared" si="43"/>
        <v>0</v>
      </c>
      <c r="AP162" s="36" t="str">
        <f t="shared" si="48"/>
        <v/>
      </c>
      <c r="AQ162" s="36" t="str">
        <f>+IF(C162="Econova","",(IF(B162="Réception",(IF(J162="La Mounine",(VLOOKUP(V162,[1]Distancier!A:E,5,FALSE)),(IF(J162="Brignoles",VLOOKUP(V162,[1]Distancier!A:C,3,FALSE),(IF(J162="FOS",VLOOKUP(V162,[1]Distancier!A:D,4,FALSE),(IF(J162="BT400",VLOOKUP(V162,[1]Distancier!A:F,6,FALSE))))))))),"")))</f>
        <v/>
      </c>
      <c r="AR162" s="36" t="str">
        <f t="shared" si="52"/>
        <v/>
      </c>
      <c r="AS162" s="34" t="str">
        <f>IF(AQ162="","",IF(A162="Round Wood",VLOOKUP(AQ162,'[1]Grilles Tarifaires'!A:C,3,FALSE),VLOOKUP(AQ162,'[1]Grilles Tarifaires'!A:B,2,FALSE)))</f>
        <v/>
      </c>
      <c r="AT162" s="36" t="str">
        <f t="shared" si="47"/>
        <v/>
      </c>
      <c r="AU162" s="36" t="str">
        <f>IF(AQ162="","",(IF(C162="","",((IF(A162="","0",(IF(A162="Round Wood",VLOOKUP(C162,'[1]Grilles Tarifaires'!E:F,2,FALSE),VLOOKUP(C162,'[1]Grilles Tarifaires'!E:G,3,FALSE)))))*AK162))))</f>
        <v/>
      </c>
      <c r="AV162" s="66"/>
      <c r="AW162" s="66"/>
      <c r="AX162" s="66"/>
      <c r="AY162" s="66"/>
    </row>
    <row r="163" spans="1:51" ht="15" hidden="1" customHeight="1" x14ac:dyDescent="0.25">
      <c r="A163" s="10"/>
      <c r="B163" s="28"/>
      <c r="C163" s="29"/>
      <c r="D163" s="29"/>
      <c r="E163" s="30"/>
      <c r="F163" s="29"/>
      <c r="G163" s="29"/>
      <c r="H163" s="42"/>
      <c r="I163" s="42"/>
      <c r="J163" s="28"/>
      <c r="K163" s="31" t="str">
        <f t="shared" si="45"/>
        <v/>
      </c>
      <c r="L163" s="31">
        <f t="shared" si="46"/>
        <v>0</v>
      </c>
      <c r="M163" s="57">
        <f t="shared" si="54"/>
        <v>0</v>
      </c>
      <c r="N163" s="32"/>
      <c r="O163" s="32"/>
      <c r="P163" s="29"/>
      <c r="Q163" s="29"/>
      <c r="R163" s="29"/>
      <c r="S163" s="29"/>
      <c r="T163" s="29"/>
      <c r="U163" s="29"/>
      <c r="V163" s="29"/>
      <c r="W163" s="29"/>
      <c r="X163" s="31" t="str">
        <f t="shared" si="40"/>
        <v/>
      </c>
      <c r="Y163" s="33"/>
      <c r="Z163" s="33"/>
      <c r="AA163" s="33"/>
      <c r="AB163" s="33"/>
      <c r="AC163" s="33"/>
      <c r="AD163" s="33"/>
      <c r="AE163" s="29"/>
      <c r="AF163" s="29"/>
      <c r="AG163" s="29"/>
      <c r="AH163" s="67" t="str">
        <f t="shared" si="50"/>
        <v/>
      </c>
      <c r="AI163" s="47" t="str">
        <f t="shared" si="39"/>
        <v/>
      </c>
      <c r="AJ163" s="67" t="str">
        <f t="shared" si="51"/>
        <v/>
      </c>
      <c r="AK163" s="68" t="str">
        <f t="shared" si="44"/>
        <v/>
      </c>
      <c r="AL163" s="40" t="str">
        <f t="shared" si="53"/>
        <v/>
      </c>
      <c r="AM163" s="35">
        <f t="shared" si="41"/>
        <v>0</v>
      </c>
      <c r="AN163" s="36">
        <f t="shared" si="42"/>
        <v>0</v>
      </c>
      <c r="AO163" s="36">
        <f t="shared" si="43"/>
        <v>0</v>
      </c>
      <c r="AP163" s="36" t="str">
        <f t="shared" si="48"/>
        <v/>
      </c>
      <c r="AQ163" s="36" t="str">
        <f>+IF(C163="Econova","",(IF(B163="Réception",(IF(J163="La Mounine",(VLOOKUP(V163,[1]Distancier!A:E,5,FALSE)),(IF(J163="Brignoles",VLOOKUP(V163,[1]Distancier!A:C,3,FALSE),(IF(J163="FOS",VLOOKUP(V163,[1]Distancier!A:D,4,FALSE),(IF(J163="BT400",VLOOKUP(V163,[1]Distancier!A:F,6,FALSE))))))))),"")))</f>
        <v/>
      </c>
      <c r="AR163" s="36" t="str">
        <f t="shared" si="52"/>
        <v/>
      </c>
      <c r="AS163" s="34" t="str">
        <f>IF(AQ163="","",IF(A163="Round Wood",VLOOKUP(AQ163,'[1]Grilles Tarifaires'!A:C,3,FALSE),VLOOKUP(AQ163,'[1]Grilles Tarifaires'!A:B,2,FALSE)))</f>
        <v/>
      </c>
      <c r="AT163" s="36" t="str">
        <f t="shared" si="47"/>
        <v/>
      </c>
      <c r="AU163" s="36" t="str">
        <f>IF(AQ163="","",(IF(C163="","",((IF(A163="","0",(IF(A163="Round Wood",VLOOKUP(C163,'[1]Grilles Tarifaires'!E:F,2,FALSE),VLOOKUP(C163,'[1]Grilles Tarifaires'!E:G,3,FALSE)))))*AK163))))</f>
        <v/>
      </c>
      <c r="AV163" s="66"/>
      <c r="AW163" s="66"/>
      <c r="AX163" s="66"/>
      <c r="AY163" s="66"/>
    </row>
    <row r="164" spans="1:51" ht="15" hidden="1" customHeight="1" x14ac:dyDescent="0.25">
      <c r="A164" s="10"/>
      <c r="B164" s="28"/>
      <c r="C164" s="29"/>
      <c r="D164" s="29"/>
      <c r="E164" s="30"/>
      <c r="F164" s="29"/>
      <c r="G164" s="29"/>
      <c r="H164" s="42"/>
      <c r="I164" s="42"/>
      <c r="J164" s="28"/>
      <c r="K164" s="31" t="str">
        <f t="shared" si="45"/>
        <v/>
      </c>
      <c r="L164" s="31">
        <f t="shared" si="46"/>
        <v>0</v>
      </c>
      <c r="M164" s="57">
        <f t="shared" si="54"/>
        <v>0</v>
      </c>
      <c r="N164" s="32"/>
      <c r="O164" s="32"/>
      <c r="P164" s="29"/>
      <c r="Q164" s="29"/>
      <c r="R164" s="29"/>
      <c r="S164" s="29"/>
      <c r="T164" s="29"/>
      <c r="U164" s="29"/>
      <c r="V164" s="29"/>
      <c r="W164" s="29"/>
      <c r="X164" s="31" t="str">
        <f t="shared" si="40"/>
        <v/>
      </c>
      <c r="Y164" s="33"/>
      <c r="Z164" s="33"/>
      <c r="AA164" s="33"/>
      <c r="AB164" s="33"/>
      <c r="AC164" s="33"/>
      <c r="AD164" s="33"/>
      <c r="AE164" s="29"/>
      <c r="AF164" s="29"/>
      <c r="AG164" s="29"/>
      <c r="AH164" s="67" t="str">
        <f t="shared" si="50"/>
        <v/>
      </c>
      <c r="AI164" s="47" t="str">
        <f t="shared" si="39"/>
        <v/>
      </c>
      <c r="AJ164" s="67" t="str">
        <f t="shared" si="51"/>
        <v/>
      </c>
      <c r="AK164" s="68" t="str">
        <f t="shared" si="44"/>
        <v/>
      </c>
      <c r="AL164" s="40" t="str">
        <f t="shared" si="53"/>
        <v/>
      </c>
      <c r="AM164" s="35">
        <f t="shared" si="41"/>
        <v>0</v>
      </c>
      <c r="AN164" s="36">
        <f t="shared" si="42"/>
        <v>0</v>
      </c>
      <c r="AO164" s="36">
        <f t="shared" si="43"/>
        <v>0</v>
      </c>
      <c r="AP164" s="36" t="str">
        <f t="shared" si="48"/>
        <v/>
      </c>
      <c r="AQ164" s="36" t="str">
        <f>+IF(C164="Econova","",(IF(B164="Réception",(IF(J164="La Mounine",(VLOOKUP(V164,[1]Distancier!A:E,5,FALSE)),(IF(J164="Brignoles",VLOOKUP(V164,[1]Distancier!A:C,3,FALSE),(IF(J164="FOS",VLOOKUP(V164,[1]Distancier!A:D,4,FALSE),(IF(J164="BT400",VLOOKUP(V164,[1]Distancier!A:F,6,FALSE))))))))),"")))</f>
        <v/>
      </c>
      <c r="AR164" s="36" t="str">
        <f t="shared" si="52"/>
        <v/>
      </c>
      <c r="AS164" s="34" t="str">
        <f>IF(AQ164="","",IF(A164="Round Wood",VLOOKUP(AQ164,'[1]Grilles Tarifaires'!A:C,3,FALSE),VLOOKUP(AQ164,'[1]Grilles Tarifaires'!A:B,2,FALSE)))</f>
        <v/>
      </c>
      <c r="AT164" s="36" t="str">
        <f t="shared" si="47"/>
        <v/>
      </c>
      <c r="AU164" s="36" t="str">
        <f>IF(AQ164="","",(IF(C164="","",((IF(A164="","0",(IF(A164="Round Wood",VLOOKUP(C164,'[1]Grilles Tarifaires'!E:F,2,FALSE),VLOOKUP(C164,'[1]Grilles Tarifaires'!E:G,3,FALSE)))))*AK164))))</f>
        <v/>
      </c>
      <c r="AV164" s="66"/>
      <c r="AW164" s="66"/>
      <c r="AX164" s="66"/>
      <c r="AY164" s="66"/>
    </row>
    <row r="165" spans="1:51" ht="15" hidden="1" customHeight="1" x14ac:dyDescent="0.25">
      <c r="A165" s="10"/>
      <c r="B165" s="28"/>
      <c r="C165" s="29"/>
      <c r="D165" s="29"/>
      <c r="E165" s="30"/>
      <c r="F165" s="29"/>
      <c r="G165" s="29"/>
      <c r="H165" s="42"/>
      <c r="I165" s="42"/>
      <c r="J165" s="28"/>
      <c r="K165" s="31" t="str">
        <f t="shared" si="45"/>
        <v/>
      </c>
      <c r="L165" s="31">
        <f t="shared" si="46"/>
        <v>0</v>
      </c>
      <c r="M165" s="57">
        <f t="shared" si="54"/>
        <v>0</v>
      </c>
      <c r="N165" s="32"/>
      <c r="O165" s="32"/>
      <c r="P165" s="29"/>
      <c r="Q165" s="29"/>
      <c r="R165" s="29"/>
      <c r="S165" s="29"/>
      <c r="T165" s="29"/>
      <c r="U165" s="29"/>
      <c r="V165" s="29"/>
      <c r="W165" s="29"/>
      <c r="X165" s="31" t="str">
        <f t="shared" si="40"/>
        <v/>
      </c>
      <c r="Y165" s="33"/>
      <c r="Z165" s="33"/>
      <c r="AA165" s="33"/>
      <c r="AB165" s="33"/>
      <c r="AC165" s="33"/>
      <c r="AD165" s="33"/>
      <c r="AE165" s="29"/>
      <c r="AF165" s="29"/>
      <c r="AG165" s="29"/>
      <c r="AH165" s="67" t="str">
        <f t="shared" si="50"/>
        <v/>
      </c>
      <c r="AI165" s="47" t="str">
        <f t="shared" si="39"/>
        <v/>
      </c>
      <c r="AJ165" s="67" t="str">
        <f t="shared" si="51"/>
        <v/>
      </c>
      <c r="AK165" s="68" t="str">
        <f t="shared" si="44"/>
        <v/>
      </c>
      <c r="AL165" s="40" t="str">
        <f t="shared" si="53"/>
        <v/>
      </c>
      <c r="AM165" s="35">
        <f t="shared" si="41"/>
        <v>0</v>
      </c>
      <c r="AN165" s="36">
        <f t="shared" si="42"/>
        <v>0</v>
      </c>
      <c r="AO165" s="36">
        <f t="shared" si="43"/>
        <v>0</v>
      </c>
      <c r="AP165" s="36" t="str">
        <f t="shared" si="48"/>
        <v/>
      </c>
      <c r="AQ165" s="36" t="str">
        <f>+IF(C165="Econova","",(IF(B165="Réception",(IF(J165="La Mounine",(VLOOKUP(V165,[1]Distancier!A:E,5,FALSE)),(IF(J165="Brignoles",VLOOKUP(V165,[1]Distancier!A:C,3,FALSE),(IF(J165="FOS",VLOOKUP(V165,[1]Distancier!A:D,4,FALSE),(IF(J165="BT400",VLOOKUP(V165,[1]Distancier!A:F,6,FALSE))))))))),"")))</f>
        <v/>
      </c>
      <c r="AR165" s="36" t="str">
        <f t="shared" si="52"/>
        <v/>
      </c>
      <c r="AS165" s="34" t="str">
        <f>IF(AQ165="","",IF(A165="Round Wood",VLOOKUP(AQ165,'[1]Grilles Tarifaires'!A:C,3,FALSE),VLOOKUP(AQ165,'[1]Grilles Tarifaires'!A:B,2,FALSE)))</f>
        <v/>
      </c>
      <c r="AT165" s="36" t="str">
        <f t="shared" si="47"/>
        <v/>
      </c>
      <c r="AU165" s="36" t="str">
        <f>IF(AQ165="","",(IF(C165="","",((IF(A165="","0",(IF(A165="Round Wood",VLOOKUP(C165,'[1]Grilles Tarifaires'!E:F,2,FALSE),VLOOKUP(C165,'[1]Grilles Tarifaires'!E:G,3,FALSE)))))*AK165))))</f>
        <v/>
      </c>
      <c r="AV165" s="66"/>
      <c r="AW165" s="66"/>
      <c r="AX165" s="66"/>
      <c r="AY165" s="66"/>
    </row>
    <row r="166" spans="1:51" ht="15" hidden="1" customHeight="1" x14ac:dyDescent="0.25">
      <c r="A166" s="10"/>
      <c r="B166" s="28"/>
      <c r="C166" s="29"/>
      <c r="D166" s="29"/>
      <c r="E166" s="30"/>
      <c r="F166" s="29"/>
      <c r="G166" s="29"/>
      <c r="H166" s="42"/>
      <c r="I166" s="42"/>
      <c r="J166" s="28"/>
      <c r="K166" s="31" t="str">
        <f t="shared" si="45"/>
        <v/>
      </c>
      <c r="L166" s="31">
        <f t="shared" si="46"/>
        <v>0</v>
      </c>
      <c r="M166" s="57">
        <f t="shared" si="54"/>
        <v>0</v>
      </c>
      <c r="N166" s="32"/>
      <c r="O166" s="32"/>
      <c r="P166" s="29"/>
      <c r="Q166" s="29"/>
      <c r="R166" s="29"/>
      <c r="S166" s="29"/>
      <c r="T166" s="29"/>
      <c r="U166" s="29"/>
      <c r="V166" s="29"/>
      <c r="W166" s="29"/>
      <c r="X166" s="31" t="str">
        <f t="shared" si="40"/>
        <v/>
      </c>
      <c r="Y166" s="33"/>
      <c r="Z166" s="33"/>
      <c r="AA166" s="33"/>
      <c r="AB166" s="33"/>
      <c r="AC166" s="33"/>
      <c r="AD166" s="33"/>
      <c r="AE166" s="29"/>
      <c r="AF166" s="29"/>
      <c r="AG166" s="29"/>
      <c r="AH166" s="67" t="str">
        <f t="shared" si="50"/>
        <v/>
      </c>
      <c r="AI166" s="47" t="str">
        <f t="shared" si="39"/>
        <v/>
      </c>
      <c r="AJ166" s="67" t="str">
        <f t="shared" si="51"/>
        <v/>
      </c>
      <c r="AK166" s="68" t="str">
        <f t="shared" si="44"/>
        <v/>
      </c>
      <c r="AL166" s="40" t="str">
        <f t="shared" si="53"/>
        <v/>
      </c>
      <c r="AM166" s="35">
        <f t="shared" si="41"/>
        <v>0</v>
      </c>
      <c r="AN166" s="36">
        <f t="shared" si="42"/>
        <v>0</v>
      </c>
      <c r="AO166" s="36">
        <f t="shared" si="43"/>
        <v>0</v>
      </c>
      <c r="AP166" s="36" t="str">
        <f t="shared" si="48"/>
        <v/>
      </c>
      <c r="AQ166" s="36" t="str">
        <f>+IF(C166="Econova","",(IF(B166="Réception",(IF(J166="La Mounine",(VLOOKUP(V166,[1]Distancier!A:E,5,FALSE)),(IF(J166="Brignoles",VLOOKUP(V166,[1]Distancier!A:C,3,FALSE),(IF(J166="FOS",VLOOKUP(V166,[1]Distancier!A:D,4,FALSE),(IF(J166="BT400",VLOOKUP(V166,[1]Distancier!A:F,6,FALSE))))))))),"")))</f>
        <v/>
      </c>
      <c r="AR166" s="36" t="str">
        <f t="shared" si="52"/>
        <v/>
      </c>
      <c r="AS166" s="34" t="str">
        <f>IF(AQ166="","",IF(A166="Round Wood",VLOOKUP(AQ166,'[1]Grilles Tarifaires'!A:C,3,FALSE),VLOOKUP(AQ166,'[1]Grilles Tarifaires'!A:B,2,FALSE)))</f>
        <v/>
      </c>
      <c r="AT166" s="36" t="str">
        <f t="shared" si="47"/>
        <v/>
      </c>
      <c r="AU166" s="36" t="str">
        <f>IF(AQ166="","",(IF(C166="","",((IF(A166="","0",(IF(A166="Round Wood",VLOOKUP(C166,'[1]Grilles Tarifaires'!E:F,2,FALSE),VLOOKUP(C166,'[1]Grilles Tarifaires'!E:G,3,FALSE)))))*AK166))))</f>
        <v/>
      </c>
      <c r="AV166" s="66"/>
      <c r="AW166" s="66"/>
      <c r="AX166" s="66"/>
      <c r="AY166" s="66"/>
    </row>
    <row r="167" spans="1:51" ht="15" hidden="1" customHeight="1" x14ac:dyDescent="0.25">
      <c r="A167" s="10"/>
      <c r="B167" s="28"/>
      <c r="C167" s="29"/>
      <c r="D167" s="29"/>
      <c r="E167" s="30"/>
      <c r="F167" s="29"/>
      <c r="G167" s="29"/>
      <c r="H167" s="42"/>
      <c r="I167" s="42"/>
      <c r="J167" s="28"/>
      <c r="K167" s="31" t="str">
        <f t="shared" si="45"/>
        <v/>
      </c>
      <c r="L167" s="31">
        <f t="shared" si="46"/>
        <v>0</v>
      </c>
      <c r="M167" s="57">
        <f t="shared" si="54"/>
        <v>0</v>
      </c>
      <c r="N167" s="32"/>
      <c r="O167" s="32"/>
      <c r="P167" s="29"/>
      <c r="Q167" s="29"/>
      <c r="R167" s="29"/>
      <c r="S167" s="29"/>
      <c r="T167" s="29"/>
      <c r="U167" s="29"/>
      <c r="V167" s="29"/>
      <c r="W167" s="29"/>
      <c r="X167" s="31" t="str">
        <f t="shared" si="40"/>
        <v/>
      </c>
      <c r="Y167" s="33"/>
      <c r="Z167" s="33"/>
      <c r="AA167" s="33"/>
      <c r="AB167" s="33"/>
      <c r="AC167" s="33"/>
      <c r="AD167" s="33"/>
      <c r="AE167" s="29"/>
      <c r="AF167" s="29"/>
      <c r="AG167" s="29"/>
      <c r="AH167" s="67" t="str">
        <f t="shared" si="50"/>
        <v/>
      </c>
      <c r="AI167" s="47" t="str">
        <f t="shared" si="39"/>
        <v/>
      </c>
      <c r="AJ167" s="67" t="str">
        <f t="shared" si="51"/>
        <v/>
      </c>
      <c r="AK167" s="68" t="str">
        <f t="shared" si="44"/>
        <v/>
      </c>
      <c r="AL167" s="40" t="str">
        <f t="shared" si="53"/>
        <v/>
      </c>
      <c r="AM167" s="35">
        <f t="shared" si="41"/>
        <v>0</v>
      </c>
      <c r="AN167" s="36">
        <f t="shared" si="42"/>
        <v>0</v>
      </c>
      <c r="AO167" s="36">
        <f t="shared" si="43"/>
        <v>0</v>
      </c>
      <c r="AP167" s="36" t="str">
        <f t="shared" si="48"/>
        <v/>
      </c>
      <c r="AQ167" s="36" t="str">
        <f>+IF(C167="Econova","",(IF(B167="Réception",(IF(J167="La Mounine",(VLOOKUP(V167,[1]Distancier!A:E,5,FALSE)),(IF(J167="Brignoles",VLOOKUP(V167,[1]Distancier!A:C,3,FALSE),(IF(J167="FOS",VLOOKUP(V167,[1]Distancier!A:D,4,FALSE),(IF(J167="BT400",VLOOKUP(V167,[1]Distancier!A:F,6,FALSE))))))))),"")))</f>
        <v/>
      </c>
      <c r="AR167" s="36" t="str">
        <f t="shared" si="52"/>
        <v/>
      </c>
      <c r="AS167" s="34" t="str">
        <f>IF(AQ167="","",IF(A167="Round Wood",VLOOKUP(AQ167,'[1]Grilles Tarifaires'!A:C,3,FALSE),VLOOKUP(AQ167,'[1]Grilles Tarifaires'!A:B,2,FALSE)))</f>
        <v/>
      </c>
      <c r="AT167" s="36" t="str">
        <f t="shared" si="47"/>
        <v/>
      </c>
      <c r="AU167" s="36" t="str">
        <f>IF(AQ167="","",(IF(C167="","",((IF(A167="","0",(IF(A167="Round Wood",VLOOKUP(C167,'[1]Grilles Tarifaires'!E:F,2,FALSE),VLOOKUP(C167,'[1]Grilles Tarifaires'!E:G,3,FALSE)))))*AK167))))</f>
        <v/>
      </c>
      <c r="AV167" s="66"/>
      <c r="AW167" s="66"/>
      <c r="AX167" s="66"/>
      <c r="AY167" s="66"/>
    </row>
    <row r="168" spans="1:51" ht="15" hidden="1" customHeight="1" x14ac:dyDescent="0.25">
      <c r="A168" s="10"/>
      <c r="B168" s="28"/>
      <c r="C168" s="29"/>
      <c r="D168" s="29"/>
      <c r="E168" s="30"/>
      <c r="F168" s="29"/>
      <c r="G168" s="29"/>
      <c r="H168" s="42"/>
      <c r="I168" s="42"/>
      <c r="J168" s="28"/>
      <c r="K168" s="31" t="str">
        <f t="shared" si="45"/>
        <v/>
      </c>
      <c r="L168" s="31">
        <f t="shared" si="46"/>
        <v>0</v>
      </c>
      <c r="M168" s="57">
        <f t="shared" si="54"/>
        <v>0</v>
      </c>
      <c r="N168" s="32"/>
      <c r="O168" s="32"/>
      <c r="P168" s="29"/>
      <c r="Q168" s="29"/>
      <c r="R168" s="29"/>
      <c r="S168" s="29"/>
      <c r="T168" s="29"/>
      <c r="U168" s="29"/>
      <c r="V168" s="29"/>
      <c r="W168" s="29"/>
      <c r="X168" s="31" t="str">
        <f t="shared" si="40"/>
        <v/>
      </c>
      <c r="Y168" s="33"/>
      <c r="Z168" s="33"/>
      <c r="AA168" s="33"/>
      <c r="AB168" s="33"/>
      <c r="AC168" s="33"/>
      <c r="AD168" s="33"/>
      <c r="AE168" s="29"/>
      <c r="AF168" s="29"/>
      <c r="AG168" s="29"/>
      <c r="AH168" s="67" t="str">
        <f t="shared" si="50"/>
        <v/>
      </c>
      <c r="AI168" s="47" t="str">
        <f t="shared" ref="AI168:AI231" si="55">+IF(E168="","",E168)</f>
        <v/>
      </c>
      <c r="AJ168" s="67" t="str">
        <f t="shared" si="51"/>
        <v/>
      </c>
      <c r="AK168" s="68" t="str">
        <f t="shared" si="44"/>
        <v/>
      </c>
      <c r="AL168" s="40" t="str">
        <f t="shared" si="53"/>
        <v/>
      </c>
      <c r="AM168" s="35">
        <f t="shared" si="41"/>
        <v>0</v>
      </c>
      <c r="AN168" s="36">
        <f t="shared" si="42"/>
        <v>0</v>
      </c>
      <c r="AO168" s="36">
        <f t="shared" si="43"/>
        <v>0</v>
      </c>
      <c r="AP168" s="36" t="str">
        <f t="shared" si="48"/>
        <v/>
      </c>
      <c r="AQ168" s="36" t="str">
        <f>+IF(C168="Econova","",(IF(B168="Réception",(IF(J168="La Mounine",(VLOOKUP(V168,[1]Distancier!A:E,5,FALSE)),(IF(J168="Brignoles",VLOOKUP(V168,[1]Distancier!A:C,3,FALSE),(IF(J168="FOS",VLOOKUP(V168,[1]Distancier!A:D,4,FALSE),(IF(J168="BT400",VLOOKUP(V168,[1]Distancier!A:F,6,FALSE))))))))),"")))</f>
        <v/>
      </c>
      <c r="AR168" s="36" t="str">
        <f t="shared" si="52"/>
        <v/>
      </c>
      <c r="AS168" s="34" t="str">
        <f>IF(AQ168="","",IF(A168="Round Wood",VLOOKUP(AQ168,'[1]Grilles Tarifaires'!A:C,3,FALSE),VLOOKUP(AQ168,'[1]Grilles Tarifaires'!A:B,2,FALSE)))</f>
        <v/>
      </c>
      <c r="AT168" s="36" t="str">
        <f t="shared" si="47"/>
        <v/>
      </c>
      <c r="AU168" s="36" t="str">
        <f>IF(AQ168="","",(IF(C168="","",((IF(A168="","0",(IF(A168="Round Wood",VLOOKUP(C168,'[1]Grilles Tarifaires'!E:F,2,FALSE),VLOOKUP(C168,'[1]Grilles Tarifaires'!E:G,3,FALSE)))))*AK168))))</f>
        <v/>
      </c>
      <c r="AV168" s="66"/>
      <c r="AW168" s="66"/>
      <c r="AX168" s="66"/>
      <c r="AY168" s="66"/>
    </row>
    <row r="169" spans="1:51" ht="15" hidden="1" customHeight="1" x14ac:dyDescent="0.25">
      <c r="A169" s="10"/>
      <c r="B169" s="28"/>
      <c r="C169" s="29"/>
      <c r="D169" s="29"/>
      <c r="E169" s="30"/>
      <c r="F169" s="29"/>
      <c r="G169" s="29"/>
      <c r="H169" s="42"/>
      <c r="I169" s="42"/>
      <c r="J169" s="28"/>
      <c r="K169" s="31" t="str">
        <f t="shared" si="45"/>
        <v/>
      </c>
      <c r="L169" s="31">
        <f t="shared" si="46"/>
        <v>0</v>
      </c>
      <c r="M169" s="57">
        <f t="shared" si="54"/>
        <v>0</v>
      </c>
      <c r="N169" s="32"/>
      <c r="O169" s="32"/>
      <c r="P169" s="29"/>
      <c r="Q169" s="29"/>
      <c r="R169" s="29"/>
      <c r="S169" s="29"/>
      <c r="T169" s="29"/>
      <c r="U169" s="29"/>
      <c r="V169" s="29"/>
      <c r="W169" s="29"/>
      <c r="X169" s="31" t="str">
        <f t="shared" si="40"/>
        <v/>
      </c>
      <c r="Y169" s="33"/>
      <c r="Z169" s="33"/>
      <c r="AA169" s="33"/>
      <c r="AB169" s="33"/>
      <c r="AC169" s="33"/>
      <c r="AD169" s="33"/>
      <c r="AE169" s="29"/>
      <c r="AF169" s="29"/>
      <c r="AG169" s="29"/>
      <c r="AH169" s="67" t="str">
        <f t="shared" si="50"/>
        <v/>
      </c>
      <c r="AI169" s="47" t="str">
        <f t="shared" si="55"/>
        <v/>
      </c>
      <c r="AJ169" s="67" t="str">
        <f t="shared" si="51"/>
        <v/>
      </c>
      <c r="AK169" s="68" t="str">
        <f t="shared" si="44"/>
        <v/>
      </c>
      <c r="AL169" s="40" t="str">
        <f t="shared" si="53"/>
        <v/>
      </c>
      <c r="AM169" s="35">
        <f t="shared" si="41"/>
        <v>0</v>
      </c>
      <c r="AN169" s="36">
        <f t="shared" si="42"/>
        <v>0</v>
      </c>
      <c r="AO169" s="36">
        <f t="shared" si="43"/>
        <v>0</v>
      </c>
      <c r="AP169" s="36" t="str">
        <f t="shared" si="48"/>
        <v/>
      </c>
      <c r="AQ169" s="36" t="str">
        <f>+IF(C169="Econova","",(IF(B169="Réception",(IF(J169="La Mounine",(VLOOKUP(V169,[1]Distancier!A:E,5,FALSE)),(IF(J169="Brignoles",VLOOKUP(V169,[1]Distancier!A:C,3,FALSE),(IF(J169="FOS",VLOOKUP(V169,[1]Distancier!A:D,4,FALSE),(IF(J169="BT400",VLOOKUP(V169,[1]Distancier!A:F,6,FALSE))))))))),"")))</f>
        <v/>
      </c>
      <c r="AR169" s="36" t="str">
        <f t="shared" si="52"/>
        <v/>
      </c>
      <c r="AS169" s="34" t="str">
        <f>IF(AQ169="","",IF(A169="Round Wood",VLOOKUP(AQ169,'[1]Grilles Tarifaires'!A:C,3,FALSE),VLOOKUP(AQ169,'[1]Grilles Tarifaires'!A:B,2,FALSE)))</f>
        <v/>
      </c>
      <c r="AT169" s="36" t="str">
        <f t="shared" si="47"/>
        <v/>
      </c>
      <c r="AU169" s="36" t="str">
        <f>IF(AQ169="","",(IF(C169="","",((IF(A169="","0",(IF(A169="Round Wood",VLOOKUP(C169,'[1]Grilles Tarifaires'!E:F,2,FALSE),VLOOKUP(C169,'[1]Grilles Tarifaires'!E:G,3,FALSE)))))*AK169))))</f>
        <v/>
      </c>
      <c r="AV169" s="66"/>
      <c r="AW169" s="66"/>
      <c r="AX169" s="66"/>
      <c r="AY169" s="66"/>
    </row>
    <row r="170" spans="1:51" ht="15" hidden="1" customHeight="1" x14ac:dyDescent="0.25">
      <c r="A170" s="10"/>
      <c r="B170" s="28"/>
      <c r="C170" s="29"/>
      <c r="D170" s="29"/>
      <c r="E170" s="30"/>
      <c r="F170" s="29"/>
      <c r="G170" s="29"/>
      <c r="H170" s="42"/>
      <c r="I170" s="42"/>
      <c r="J170" s="28"/>
      <c r="K170" s="31" t="str">
        <f t="shared" si="45"/>
        <v/>
      </c>
      <c r="L170" s="31">
        <f t="shared" si="46"/>
        <v>0</v>
      </c>
      <c r="M170" s="57">
        <f t="shared" si="54"/>
        <v>0</v>
      </c>
      <c r="N170" s="32"/>
      <c r="O170" s="32"/>
      <c r="P170" s="29"/>
      <c r="Q170" s="29"/>
      <c r="R170" s="29"/>
      <c r="S170" s="29"/>
      <c r="T170" s="29"/>
      <c r="U170" s="29"/>
      <c r="V170" s="29"/>
      <c r="W170" s="29"/>
      <c r="X170" s="31" t="str">
        <f t="shared" si="40"/>
        <v/>
      </c>
      <c r="Y170" s="33"/>
      <c r="Z170" s="33"/>
      <c r="AA170" s="33"/>
      <c r="AB170" s="33"/>
      <c r="AC170" s="33"/>
      <c r="AD170" s="33"/>
      <c r="AE170" s="29"/>
      <c r="AF170" s="29"/>
      <c r="AG170" s="29"/>
      <c r="AH170" s="67" t="str">
        <f t="shared" si="50"/>
        <v/>
      </c>
      <c r="AI170" s="47" t="str">
        <f t="shared" si="55"/>
        <v/>
      </c>
      <c r="AJ170" s="67" t="str">
        <f t="shared" si="51"/>
        <v/>
      </c>
      <c r="AK170" s="68" t="str">
        <f t="shared" si="44"/>
        <v/>
      </c>
      <c r="AL170" s="40" t="str">
        <f t="shared" si="53"/>
        <v/>
      </c>
      <c r="AM170" s="35">
        <f t="shared" si="41"/>
        <v>0</v>
      </c>
      <c r="AN170" s="36">
        <f t="shared" si="42"/>
        <v>0</v>
      </c>
      <c r="AO170" s="36">
        <f t="shared" si="43"/>
        <v>0</v>
      </c>
      <c r="AP170" s="36" t="str">
        <f t="shared" si="48"/>
        <v/>
      </c>
      <c r="AQ170" s="36" t="str">
        <f>+IF(C170="Econova","",(IF(B170="Réception",(IF(J170="La Mounine",(VLOOKUP(V170,[1]Distancier!A:E,5,FALSE)),(IF(J170="Brignoles",VLOOKUP(V170,[1]Distancier!A:C,3,FALSE),(IF(J170="FOS",VLOOKUP(V170,[1]Distancier!A:D,4,FALSE),(IF(J170="BT400",VLOOKUP(V170,[1]Distancier!A:F,6,FALSE))))))))),"")))</f>
        <v/>
      </c>
      <c r="AR170" s="36" t="str">
        <f t="shared" si="52"/>
        <v/>
      </c>
      <c r="AS170" s="34" t="str">
        <f>IF(AQ170="","",IF(A170="Round Wood",VLOOKUP(AQ170,'[1]Grilles Tarifaires'!A:C,3,FALSE),VLOOKUP(AQ170,'[1]Grilles Tarifaires'!A:B,2,FALSE)))</f>
        <v/>
      </c>
      <c r="AT170" s="36" t="str">
        <f t="shared" si="47"/>
        <v/>
      </c>
      <c r="AU170" s="36" t="str">
        <f>IF(AQ170="","",(IF(C170="","",((IF(A170="","0",(IF(A170="Round Wood",VLOOKUP(C170,'[1]Grilles Tarifaires'!E:F,2,FALSE),VLOOKUP(C170,'[1]Grilles Tarifaires'!E:G,3,FALSE)))))*AK170))))</f>
        <v/>
      </c>
      <c r="AV170" s="66"/>
      <c r="AW170" s="66"/>
      <c r="AX170" s="66"/>
      <c r="AY170" s="66"/>
    </row>
    <row r="171" spans="1:51" ht="15" hidden="1" customHeight="1" x14ac:dyDescent="0.25">
      <c r="A171" s="10"/>
      <c r="B171" s="28"/>
      <c r="C171" s="29"/>
      <c r="D171" s="29"/>
      <c r="E171" s="30"/>
      <c r="F171" s="29"/>
      <c r="G171" s="29"/>
      <c r="H171" s="42"/>
      <c r="I171" s="42"/>
      <c r="J171" s="28"/>
      <c r="K171" s="31" t="str">
        <f t="shared" si="45"/>
        <v/>
      </c>
      <c r="L171" s="31">
        <f t="shared" si="46"/>
        <v>0</v>
      </c>
      <c r="M171" s="57">
        <f t="shared" si="54"/>
        <v>0</v>
      </c>
      <c r="N171" s="32"/>
      <c r="O171" s="32"/>
      <c r="P171" s="29"/>
      <c r="Q171" s="29"/>
      <c r="R171" s="29"/>
      <c r="S171" s="29"/>
      <c r="T171" s="29"/>
      <c r="U171" s="29"/>
      <c r="V171" s="29"/>
      <c r="W171" s="29"/>
      <c r="X171" s="31" t="str">
        <f t="shared" si="40"/>
        <v/>
      </c>
      <c r="Y171" s="33"/>
      <c r="Z171" s="33"/>
      <c r="AA171" s="33"/>
      <c r="AB171" s="33"/>
      <c r="AC171" s="33"/>
      <c r="AD171" s="33"/>
      <c r="AE171" s="29"/>
      <c r="AF171" s="29"/>
      <c r="AG171" s="29"/>
      <c r="AH171" s="67" t="str">
        <f t="shared" si="50"/>
        <v/>
      </c>
      <c r="AI171" s="47" t="str">
        <f t="shared" si="55"/>
        <v/>
      </c>
      <c r="AJ171" s="67" t="str">
        <f t="shared" si="51"/>
        <v/>
      </c>
      <c r="AK171" s="68" t="str">
        <f t="shared" si="44"/>
        <v/>
      </c>
      <c r="AL171" s="40" t="str">
        <f t="shared" si="53"/>
        <v/>
      </c>
      <c r="AM171" s="35">
        <f t="shared" si="41"/>
        <v>0</v>
      </c>
      <c r="AN171" s="36">
        <f t="shared" si="42"/>
        <v>0</v>
      </c>
      <c r="AO171" s="36">
        <f t="shared" si="43"/>
        <v>0</v>
      </c>
      <c r="AP171" s="36" t="str">
        <f t="shared" si="48"/>
        <v/>
      </c>
      <c r="AQ171" s="36" t="str">
        <f>+IF(C171="Econova","",(IF(B171="Réception",(IF(J171="La Mounine",(VLOOKUP(V171,[1]Distancier!A:E,5,FALSE)),(IF(J171="Brignoles",VLOOKUP(V171,[1]Distancier!A:C,3,FALSE),(IF(J171="FOS",VLOOKUP(V171,[1]Distancier!A:D,4,FALSE),(IF(J171="BT400",VLOOKUP(V171,[1]Distancier!A:F,6,FALSE))))))))),"")))</f>
        <v/>
      </c>
      <c r="AR171" s="36" t="str">
        <f t="shared" si="52"/>
        <v/>
      </c>
      <c r="AS171" s="34" t="str">
        <f>IF(AQ171="","",IF(A171="Round Wood",VLOOKUP(AQ171,'[1]Grilles Tarifaires'!A:C,3,FALSE),VLOOKUP(AQ171,'[1]Grilles Tarifaires'!A:B,2,FALSE)))</f>
        <v/>
      </c>
      <c r="AT171" s="36" t="str">
        <f t="shared" si="47"/>
        <v/>
      </c>
      <c r="AU171" s="36" t="str">
        <f>IF(AQ171="","",(IF(C171="","",((IF(A171="","0",(IF(A171="Round Wood",VLOOKUP(C171,'[1]Grilles Tarifaires'!E:F,2,FALSE),VLOOKUP(C171,'[1]Grilles Tarifaires'!E:G,3,FALSE)))))*AK171))))</f>
        <v/>
      </c>
      <c r="AV171" s="66"/>
      <c r="AW171" s="66"/>
      <c r="AX171" s="66"/>
      <c r="AY171" s="66"/>
    </row>
    <row r="172" spans="1:51" ht="15" hidden="1" customHeight="1" x14ac:dyDescent="0.25">
      <c r="A172" s="10"/>
      <c r="B172" s="28"/>
      <c r="C172" s="29"/>
      <c r="D172" s="29"/>
      <c r="E172" s="30"/>
      <c r="F172" s="29"/>
      <c r="G172" s="29"/>
      <c r="H172" s="42"/>
      <c r="I172" s="42"/>
      <c r="J172" s="28"/>
      <c r="K172" s="31" t="str">
        <f t="shared" si="45"/>
        <v/>
      </c>
      <c r="L172" s="31">
        <f t="shared" si="46"/>
        <v>0</v>
      </c>
      <c r="M172" s="57">
        <f t="shared" si="54"/>
        <v>0</v>
      </c>
      <c r="N172" s="32"/>
      <c r="O172" s="32"/>
      <c r="P172" s="29"/>
      <c r="Q172" s="29"/>
      <c r="R172" s="29"/>
      <c r="S172" s="29"/>
      <c r="T172" s="29"/>
      <c r="U172" s="29"/>
      <c r="V172" s="29"/>
      <c r="W172" s="29"/>
      <c r="X172" s="31" t="str">
        <f t="shared" si="40"/>
        <v/>
      </c>
      <c r="Y172" s="33"/>
      <c r="Z172" s="33"/>
      <c r="AA172" s="33"/>
      <c r="AB172" s="33"/>
      <c r="AC172" s="33"/>
      <c r="AD172" s="33"/>
      <c r="AE172" s="29"/>
      <c r="AF172" s="29"/>
      <c r="AG172" s="29"/>
      <c r="AH172" s="67" t="str">
        <f t="shared" si="50"/>
        <v/>
      </c>
      <c r="AI172" s="47" t="str">
        <f t="shared" si="55"/>
        <v/>
      </c>
      <c r="AJ172" s="67" t="str">
        <f t="shared" si="51"/>
        <v/>
      </c>
      <c r="AK172" s="68" t="str">
        <f t="shared" si="44"/>
        <v/>
      </c>
      <c r="AL172" s="40" t="str">
        <f t="shared" si="53"/>
        <v/>
      </c>
      <c r="AM172" s="35">
        <f t="shared" si="41"/>
        <v>0</v>
      </c>
      <c r="AN172" s="36">
        <f t="shared" si="42"/>
        <v>0</v>
      </c>
      <c r="AO172" s="36">
        <f t="shared" si="43"/>
        <v>0</v>
      </c>
      <c r="AP172" s="36" t="str">
        <f t="shared" si="48"/>
        <v/>
      </c>
      <c r="AQ172" s="36" t="str">
        <f>+IF(C172="Econova","",(IF(B172="Réception",(IF(J172="La Mounine",(VLOOKUP(V172,[1]Distancier!A:E,5,FALSE)),(IF(J172="Brignoles",VLOOKUP(V172,[1]Distancier!A:C,3,FALSE),(IF(J172="FOS",VLOOKUP(V172,[1]Distancier!A:D,4,FALSE),(IF(J172="BT400",VLOOKUP(V172,[1]Distancier!A:F,6,FALSE))))))))),"")))</f>
        <v/>
      </c>
      <c r="AR172" s="36" t="str">
        <f t="shared" si="52"/>
        <v/>
      </c>
      <c r="AS172" s="34" t="str">
        <f>IF(AQ172="","",IF(A172="Round Wood",VLOOKUP(AQ172,'[1]Grilles Tarifaires'!A:C,3,FALSE),VLOOKUP(AQ172,'[1]Grilles Tarifaires'!A:B,2,FALSE)))</f>
        <v/>
      </c>
      <c r="AT172" s="36" t="str">
        <f t="shared" si="47"/>
        <v/>
      </c>
      <c r="AU172" s="36" t="str">
        <f>IF(AQ172="","",(IF(C172="","",((IF(A172="","0",(IF(A172="Round Wood",VLOOKUP(C172,'[1]Grilles Tarifaires'!E:F,2,FALSE),VLOOKUP(C172,'[1]Grilles Tarifaires'!E:G,3,FALSE)))))*AK172))))</f>
        <v/>
      </c>
      <c r="AV172" s="66"/>
      <c r="AW172" s="66"/>
      <c r="AX172" s="66"/>
      <c r="AY172" s="66"/>
    </row>
    <row r="173" spans="1:51" ht="15" hidden="1" customHeight="1" x14ac:dyDescent="0.25">
      <c r="A173" s="10"/>
      <c r="B173" s="28"/>
      <c r="C173" s="29"/>
      <c r="D173" s="29"/>
      <c r="E173" s="30"/>
      <c r="F173" s="29"/>
      <c r="G173" s="29"/>
      <c r="H173" s="42"/>
      <c r="I173" s="42"/>
      <c r="J173" s="28"/>
      <c r="K173" s="31" t="str">
        <f t="shared" si="45"/>
        <v/>
      </c>
      <c r="L173" s="31">
        <f t="shared" si="46"/>
        <v>0</v>
      </c>
      <c r="M173" s="57">
        <f t="shared" si="54"/>
        <v>0</v>
      </c>
      <c r="N173" s="32"/>
      <c r="O173" s="32"/>
      <c r="P173" s="29"/>
      <c r="Q173" s="29"/>
      <c r="R173" s="29"/>
      <c r="S173" s="29"/>
      <c r="T173" s="29"/>
      <c r="U173" s="29"/>
      <c r="V173" s="29"/>
      <c r="W173" s="29"/>
      <c r="X173" s="31" t="str">
        <f t="shared" si="40"/>
        <v/>
      </c>
      <c r="Y173" s="33"/>
      <c r="Z173" s="33"/>
      <c r="AA173" s="33"/>
      <c r="AB173" s="33"/>
      <c r="AC173" s="33"/>
      <c r="AD173" s="33"/>
      <c r="AE173" s="29"/>
      <c r="AF173" s="29"/>
      <c r="AG173" s="29"/>
      <c r="AH173" s="67" t="str">
        <f t="shared" si="50"/>
        <v/>
      </c>
      <c r="AI173" s="47" t="str">
        <f t="shared" si="55"/>
        <v/>
      </c>
      <c r="AJ173" s="67" t="str">
        <f t="shared" si="51"/>
        <v/>
      </c>
      <c r="AK173" s="68" t="str">
        <f t="shared" si="44"/>
        <v/>
      </c>
      <c r="AL173" s="40" t="str">
        <f t="shared" si="53"/>
        <v/>
      </c>
      <c r="AM173" s="35">
        <f t="shared" si="41"/>
        <v>0</v>
      </c>
      <c r="AN173" s="36">
        <f t="shared" si="42"/>
        <v>0</v>
      </c>
      <c r="AO173" s="36">
        <f t="shared" si="43"/>
        <v>0</v>
      </c>
      <c r="AP173" s="36" t="str">
        <f t="shared" si="48"/>
        <v/>
      </c>
      <c r="AQ173" s="36" t="str">
        <f>+IF(C173="Econova","",(IF(B173="Réception",(IF(J173="La Mounine",(VLOOKUP(V173,[1]Distancier!A:E,5,FALSE)),(IF(J173="Brignoles",VLOOKUP(V173,[1]Distancier!A:C,3,FALSE),(IF(J173="FOS",VLOOKUP(V173,[1]Distancier!A:D,4,FALSE),(IF(J173="BT400",VLOOKUP(V173,[1]Distancier!A:F,6,FALSE))))))))),"")))</f>
        <v/>
      </c>
      <c r="AR173" s="36" t="str">
        <f t="shared" si="52"/>
        <v/>
      </c>
      <c r="AS173" s="34" t="str">
        <f>IF(AQ173="","",IF(A173="Round Wood",VLOOKUP(AQ173,'[1]Grilles Tarifaires'!A:C,3,FALSE),VLOOKUP(AQ173,'[1]Grilles Tarifaires'!A:B,2,FALSE)))</f>
        <v/>
      </c>
      <c r="AT173" s="36" t="str">
        <f t="shared" si="47"/>
        <v/>
      </c>
      <c r="AU173" s="36" t="str">
        <f>IF(AQ173="","",(IF(C173="","",((IF(A173="","0",(IF(A173="Round Wood",VLOOKUP(C173,'[1]Grilles Tarifaires'!E:F,2,FALSE),VLOOKUP(C173,'[1]Grilles Tarifaires'!E:G,3,FALSE)))))*AK173))))</f>
        <v/>
      </c>
      <c r="AV173" s="66"/>
      <c r="AW173" s="66"/>
      <c r="AX173" s="66"/>
      <c r="AY173" s="66"/>
    </row>
    <row r="174" spans="1:51" ht="15" hidden="1" customHeight="1" x14ac:dyDescent="0.25">
      <c r="A174" s="10"/>
      <c r="B174" s="28"/>
      <c r="C174" s="29"/>
      <c r="D174" s="29"/>
      <c r="E174" s="30"/>
      <c r="F174" s="29"/>
      <c r="G174" s="29"/>
      <c r="H174" s="42"/>
      <c r="I174" s="42"/>
      <c r="J174" s="28"/>
      <c r="K174" s="31" t="str">
        <f t="shared" si="45"/>
        <v/>
      </c>
      <c r="L174" s="31">
        <f t="shared" si="46"/>
        <v>0</v>
      </c>
      <c r="M174" s="57">
        <f t="shared" si="54"/>
        <v>0</v>
      </c>
      <c r="N174" s="32"/>
      <c r="O174" s="32"/>
      <c r="P174" s="29"/>
      <c r="Q174" s="29"/>
      <c r="R174" s="29"/>
      <c r="S174" s="29"/>
      <c r="T174" s="29"/>
      <c r="U174" s="29"/>
      <c r="V174" s="29"/>
      <c r="W174" s="29"/>
      <c r="X174" s="31" t="str">
        <f t="shared" si="40"/>
        <v/>
      </c>
      <c r="Y174" s="33"/>
      <c r="Z174" s="33"/>
      <c r="AA174" s="33"/>
      <c r="AB174" s="33"/>
      <c r="AC174" s="33"/>
      <c r="AD174" s="33"/>
      <c r="AE174" s="29"/>
      <c r="AF174" s="29"/>
      <c r="AG174" s="29"/>
      <c r="AH174" s="67" t="str">
        <f t="shared" si="50"/>
        <v/>
      </c>
      <c r="AI174" s="47" t="str">
        <f t="shared" si="55"/>
        <v/>
      </c>
      <c r="AJ174" s="67" t="str">
        <f t="shared" si="51"/>
        <v/>
      </c>
      <c r="AK174" s="68" t="str">
        <f t="shared" si="44"/>
        <v/>
      </c>
      <c r="AL174" s="40" t="str">
        <f t="shared" si="53"/>
        <v/>
      </c>
      <c r="AM174" s="35">
        <f t="shared" si="41"/>
        <v>0</v>
      </c>
      <c r="AN174" s="36">
        <f t="shared" si="42"/>
        <v>0</v>
      </c>
      <c r="AO174" s="36">
        <f t="shared" si="43"/>
        <v>0</v>
      </c>
      <c r="AP174" s="36" t="str">
        <f t="shared" si="48"/>
        <v/>
      </c>
      <c r="AQ174" s="36" t="str">
        <f>+IF(C174="Econova","",(IF(B174="Réception",(IF(J174="La Mounine",(VLOOKUP(V174,[1]Distancier!A:E,5,FALSE)),(IF(J174="Brignoles",VLOOKUP(V174,[1]Distancier!A:C,3,FALSE),(IF(J174="FOS",VLOOKUP(V174,[1]Distancier!A:D,4,FALSE),(IF(J174="BT400",VLOOKUP(V174,[1]Distancier!A:F,6,FALSE))))))))),"")))</f>
        <v/>
      </c>
      <c r="AR174" s="36" t="str">
        <f t="shared" si="52"/>
        <v/>
      </c>
      <c r="AS174" s="34" t="str">
        <f>IF(AQ174="","",IF(A174="Round Wood",VLOOKUP(AQ174,'[1]Grilles Tarifaires'!A:C,3,FALSE),VLOOKUP(AQ174,'[1]Grilles Tarifaires'!A:B,2,FALSE)))</f>
        <v/>
      </c>
      <c r="AT174" s="36" t="str">
        <f t="shared" si="47"/>
        <v/>
      </c>
      <c r="AU174" s="36" t="str">
        <f>IF(AQ174="","",(IF(C174="","",((IF(A174="","0",(IF(A174="Round Wood",VLOOKUP(C174,'[1]Grilles Tarifaires'!E:F,2,FALSE),VLOOKUP(C174,'[1]Grilles Tarifaires'!E:G,3,FALSE)))))*AK174))))</f>
        <v/>
      </c>
      <c r="AV174" s="66"/>
      <c r="AW174" s="66"/>
      <c r="AX174" s="66"/>
      <c r="AY174" s="66"/>
    </row>
    <row r="175" spans="1:51" ht="15" hidden="1" customHeight="1" x14ac:dyDescent="0.25">
      <c r="A175" s="10"/>
      <c r="B175" s="28"/>
      <c r="C175" s="29"/>
      <c r="D175" s="29"/>
      <c r="E175" s="30"/>
      <c r="F175" s="29"/>
      <c r="G175" s="29"/>
      <c r="H175" s="42"/>
      <c r="I175" s="42"/>
      <c r="J175" s="28"/>
      <c r="K175" s="31" t="str">
        <f t="shared" si="45"/>
        <v/>
      </c>
      <c r="L175" s="31">
        <f t="shared" si="46"/>
        <v>0</v>
      </c>
      <c r="M175" s="57">
        <f t="shared" si="54"/>
        <v>0</v>
      </c>
      <c r="N175" s="32"/>
      <c r="O175" s="32"/>
      <c r="P175" s="29"/>
      <c r="Q175" s="29"/>
      <c r="R175" s="29"/>
      <c r="S175" s="29"/>
      <c r="T175" s="29"/>
      <c r="U175" s="29"/>
      <c r="V175" s="29"/>
      <c r="W175" s="29"/>
      <c r="X175" s="31" t="str">
        <f t="shared" ref="X175:X238" si="56">+IF(AE175="oui",K175,"")</f>
        <v/>
      </c>
      <c r="Y175" s="33"/>
      <c r="Z175" s="33"/>
      <c r="AA175" s="33"/>
      <c r="AB175" s="33"/>
      <c r="AC175" s="33"/>
      <c r="AD175" s="33"/>
      <c r="AE175" s="29"/>
      <c r="AF175" s="29"/>
      <c r="AG175" s="29"/>
      <c r="AH175" s="67" t="str">
        <f t="shared" si="50"/>
        <v/>
      </c>
      <c r="AI175" s="47" t="str">
        <f t="shared" si="55"/>
        <v/>
      </c>
      <c r="AJ175" s="67" t="str">
        <f t="shared" si="51"/>
        <v/>
      </c>
      <c r="AK175" s="68" t="str">
        <f t="shared" si="44"/>
        <v/>
      </c>
      <c r="AL175" s="40" t="str">
        <f t="shared" si="53"/>
        <v/>
      </c>
      <c r="AM175" s="35">
        <f t="shared" ref="AM175:AM238" si="57">IF(K175="",0,1)</f>
        <v>0</v>
      </c>
      <c r="AN175" s="36">
        <f t="shared" ref="AN175:AN238" si="58">IF(L175&gt;0,1,0)</f>
        <v>0</v>
      </c>
      <c r="AO175" s="36">
        <f t="shared" ref="AO175:AO238" si="59">IF(M175&gt;0.02,1,0)</f>
        <v>0</v>
      </c>
      <c r="AP175" s="36" t="str">
        <f t="shared" si="48"/>
        <v/>
      </c>
      <c r="AQ175" s="36" t="str">
        <f>+IF(C175="Econova","",(IF(B175="Réception",(IF(J175="La Mounine",(VLOOKUP(V175,[1]Distancier!A:E,5,FALSE)),(IF(J175="Brignoles",VLOOKUP(V175,[1]Distancier!A:C,3,FALSE),(IF(J175="FOS",VLOOKUP(V175,[1]Distancier!A:D,4,FALSE),(IF(J175="BT400",VLOOKUP(V175,[1]Distancier!A:F,6,FALSE))))))))),"")))</f>
        <v/>
      </c>
      <c r="AR175" s="36" t="str">
        <f t="shared" si="52"/>
        <v/>
      </c>
      <c r="AS175" s="34" t="str">
        <f>IF(AQ175="","",IF(A175="Round Wood",VLOOKUP(AQ175,'[1]Grilles Tarifaires'!A:C,3,FALSE),VLOOKUP(AQ175,'[1]Grilles Tarifaires'!A:B,2,FALSE)))</f>
        <v/>
      </c>
      <c r="AT175" s="36" t="str">
        <f t="shared" si="47"/>
        <v/>
      </c>
      <c r="AU175" s="36" t="str">
        <f>IF(AQ175="","",(IF(C175="","",((IF(A175="","0",(IF(A175="Round Wood",VLOOKUP(C175,'[1]Grilles Tarifaires'!E:F,2,FALSE),VLOOKUP(C175,'[1]Grilles Tarifaires'!E:G,3,FALSE)))))*AK175))))</f>
        <v/>
      </c>
      <c r="AV175" s="66"/>
      <c r="AW175" s="66"/>
      <c r="AX175" s="66"/>
      <c r="AY175" s="66"/>
    </row>
    <row r="176" spans="1:51" ht="15" hidden="1" customHeight="1" x14ac:dyDescent="0.25">
      <c r="A176" s="10"/>
      <c r="B176" s="28"/>
      <c r="C176" s="29"/>
      <c r="D176" s="29"/>
      <c r="E176" s="30"/>
      <c r="F176" s="29"/>
      <c r="G176" s="29"/>
      <c r="H176" s="42"/>
      <c r="I176" s="42"/>
      <c r="J176" s="28"/>
      <c r="K176" s="31" t="str">
        <f t="shared" si="45"/>
        <v/>
      </c>
      <c r="L176" s="31">
        <f t="shared" si="46"/>
        <v>0</v>
      </c>
      <c r="M176" s="57">
        <f t="shared" si="54"/>
        <v>0</v>
      </c>
      <c r="N176" s="32"/>
      <c r="O176" s="32"/>
      <c r="P176" s="29"/>
      <c r="Q176" s="29"/>
      <c r="R176" s="29"/>
      <c r="S176" s="29"/>
      <c r="T176" s="29"/>
      <c r="U176" s="29"/>
      <c r="V176" s="29"/>
      <c r="W176" s="29"/>
      <c r="X176" s="31" t="str">
        <f t="shared" si="56"/>
        <v/>
      </c>
      <c r="Y176" s="33"/>
      <c r="Z176" s="33"/>
      <c r="AA176" s="33"/>
      <c r="AB176" s="33"/>
      <c r="AC176" s="33"/>
      <c r="AD176" s="33"/>
      <c r="AE176" s="29"/>
      <c r="AF176" s="29"/>
      <c r="AG176" s="29"/>
      <c r="AH176" s="67" t="str">
        <f t="shared" si="50"/>
        <v/>
      </c>
      <c r="AI176" s="47" t="str">
        <f t="shared" si="55"/>
        <v/>
      </c>
      <c r="AJ176" s="67" t="str">
        <f t="shared" si="51"/>
        <v/>
      </c>
      <c r="AK176" s="68" t="str">
        <f t="shared" si="44"/>
        <v/>
      </c>
      <c r="AL176" s="40" t="str">
        <f t="shared" si="53"/>
        <v/>
      </c>
      <c r="AM176" s="35">
        <f t="shared" si="57"/>
        <v>0</v>
      </c>
      <c r="AN176" s="36">
        <f t="shared" si="58"/>
        <v>0</v>
      </c>
      <c r="AO176" s="36">
        <f t="shared" si="59"/>
        <v>0</v>
      </c>
      <c r="AP176" s="36" t="str">
        <f t="shared" si="48"/>
        <v/>
      </c>
      <c r="AQ176" s="36" t="str">
        <f>+IF(C176="Econova","",(IF(B176="Réception",(IF(J176="La Mounine",(VLOOKUP(V176,[1]Distancier!A:E,5,FALSE)),(IF(J176="Brignoles",VLOOKUP(V176,[1]Distancier!A:C,3,FALSE),(IF(J176="FOS",VLOOKUP(V176,[1]Distancier!A:D,4,FALSE),(IF(J176="BT400",VLOOKUP(V176,[1]Distancier!A:F,6,FALSE))))))))),"")))</f>
        <v/>
      </c>
      <c r="AR176" s="36" t="str">
        <f t="shared" si="52"/>
        <v/>
      </c>
      <c r="AS176" s="34" t="str">
        <f>IF(AQ176="","",IF(A176="Round Wood",VLOOKUP(AQ176,'[1]Grilles Tarifaires'!A:C,3,FALSE),VLOOKUP(AQ176,'[1]Grilles Tarifaires'!A:B,2,FALSE)))</f>
        <v/>
      </c>
      <c r="AT176" s="36" t="str">
        <f t="shared" si="47"/>
        <v/>
      </c>
      <c r="AU176" s="36" t="str">
        <f>IF(AQ176="","",(IF(C176="","",((IF(A176="","0",(IF(A176="Round Wood",VLOOKUP(C176,'[1]Grilles Tarifaires'!E:F,2,FALSE),VLOOKUP(C176,'[1]Grilles Tarifaires'!E:G,3,FALSE)))))*AK176))))</f>
        <v/>
      </c>
      <c r="AV176" s="66"/>
      <c r="AW176" s="66"/>
      <c r="AX176" s="66"/>
      <c r="AY176" s="66"/>
    </row>
    <row r="177" spans="1:51" ht="15" hidden="1" customHeight="1" x14ac:dyDescent="0.25">
      <c r="A177" s="10"/>
      <c r="B177" s="28"/>
      <c r="C177" s="29"/>
      <c r="D177" s="29"/>
      <c r="E177" s="30"/>
      <c r="F177" s="29"/>
      <c r="G177" s="29"/>
      <c r="H177" s="42"/>
      <c r="I177" s="42"/>
      <c r="J177" s="28"/>
      <c r="K177" s="31" t="str">
        <f t="shared" si="45"/>
        <v/>
      </c>
      <c r="L177" s="31">
        <f t="shared" si="46"/>
        <v>0</v>
      </c>
      <c r="M177" s="57">
        <f t="shared" si="54"/>
        <v>0</v>
      </c>
      <c r="N177" s="32"/>
      <c r="O177" s="32"/>
      <c r="P177" s="29"/>
      <c r="Q177" s="29"/>
      <c r="R177" s="29"/>
      <c r="S177" s="29"/>
      <c r="T177" s="29"/>
      <c r="U177" s="29"/>
      <c r="V177" s="29"/>
      <c r="W177" s="29"/>
      <c r="X177" s="31" t="str">
        <f t="shared" si="56"/>
        <v/>
      </c>
      <c r="Y177" s="33"/>
      <c r="Z177" s="33"/>
      <c r="AA177" s="33"/>
      <c r="AB177" s="33"/>
      <c r="AC177" s="33"/>
      <c r="AD177" s="33"/>
      <c r="AE177" s="29"/>
      <c r="AF177" s="29"/>
      <c r="AG177" s="29"/>
      <c r="AH177" s="67" t="str">
        <f t="shared" si="50"/>
        <v/>
      </c>
      <c r="AI177" s="47" t="str">
        <f t="shared" si="55"/>
        <v/>
      </c>
      <c r="AJ177" s="67" t="str">
        <f t="shared" si="51"/>
        <v/>
      </c>
      <c r="AK177" s="68" t="str">
        <f t="shared" si="44"/>
        <v/>
      </c>
      <c r="AL177" s="40" t="str">
        <f t="shared" si="53"/>
        <v/>
      </c>
      <c r="AM177" s="35">
        <f t="shared" si="57"/>
        <v>0</v>
      </c>
      <c r="AN177" s="36">
        <f t="shared" si="58"/>
        <v>0</v>
      </c>
      <c r="AO177" s="36">
        <f t="shared" si="59"/>
        <v>0</v>
      </c>
      <c r="AP177" s="36" t="str">
        <f t="shared" si="48"/>
        <v/>
      </c>
      <c r="AQ177" s="36" t="str">
        <f>+IF(C177="Econova","",(IF(B177="Réception",(IF(J177="La Mounine",(VLOOKUP(V177,[1]Distancier!A:E,5,FALSE)),(IF(J177="Brignoles",VLOOKUP(V177,[1]Distancier!A:C,3,FALSE),(IF(J177="FOS",VLOOKUP(V177,[1]Distancier!A:D,4,FALSE),(IF(J177="BT400",VLOOKUP(V177,[1]Distancier!A:F,6,FALSE))))))))),"")))</f>
        <v/>
      </c>
      <c r="AR177" s="36" t="str">
        <f t="shared" si="52"/>
        <v/>
      </c>
      <c r="AS177" s="34" t="str">
        <f>IF(AQ177="","",IF(A177="Round Wood",VLOOKUP(AQ177,'[1]Grilles Tarifaires'!A:C,3,FALSE),VLOOKUP(AQ177,'[1]Grilles Tarifaires'!A:B,2,FALSE)))</f>
        <v/>
      </c>
      <c r="AT177" s="36" t="str">
        <f t="shared" si="47"/>
        <v/>
      </c>
      <c r="AU177" s="36" t="str">
        <f>IF(AQ177="","",(IF(C177="","",((IF(A177="","0",(IF(A177="Round Wood",VLOOKUP(C177,'[1]Grilles Tarifaires'!E:F,2,FALSE),VLOOKUP(C177,'[1]Grilles Tarifaires'!E:G,3,FALSE)))))*AK177))))</f>
        <v/>
      </c>
      <c r="AV177" s="66"/>
      <c r="AW177" s="66"/>
      <c r="AX177" s="66"/>
      <c r="AY177" s="66"/>
    </row>
    <row r="178" spans="1:51" ht="15" hidden="1" customHeight="1" x14ac:dyDescent="0.25">
      <c r="A178" s="10"/>
      <c r="B178" s="28"/>
      <c r="C178" s="29"/>
      <c r="D178" s="29"/>
      <c r="E178" s="30"/>
      <c r="F178" s="29"/>
      <c r="G178" s="29"/>
      <c r="H178" s="42"/>
      <c r="I178" s="42"/>
      <c r="J178" s="28"/>
      <c r="K178" s="31" t="str">
        <f t="shared" si="45"/>
        <v/>
      </c>
      <c r="L178" s="31">
        <f t="shared" si="46"/>
        <v>0</v>
      </c>
      <c r="M178" s="57">
        <f t="shared" si="54"/>
        <v>0</v>
      </c>
      <c r="N178" s="32"/>
      <c r="O178" s="32"/>
      <c r="P178" s="29"/>
      <c r="Q178" s="29"/>
      <c r="R178" s="29"/>
      <c r="S178" s="29"/>
      <c r="T178" s="29"/>
      <c r="U178" s="29"/>
      <c r="V178" s="29"/>
      <c r="W178" s="29"/>
      <c r="X178" s="31" t="str">
        <f t="shared" si="56"/>
        <v/>
      </c>
      <c r="Y178" s="33"/>
      <c r="Z178" s="33"/>
      <c r="AA178" s="33"/>
      <c r="AB178" s="33"/>
      <c r="AC178" s="33"/>
      <c r="AD178" s="33"/>
      <c r="AE178" s="29"/>
      <c r="AF178" s="29"/>
      <c r="AG178" s="29"/>
      <c r="AH178" s="67" t="str">
        <f t="shared" si="50"/>
        <v/>
      </c>
      <c r="AI178" s="47" t="str">
        <f t="shared" si="55"/>
        <v/>
      </c>
      <c r="AJ178" s="67" t="str">
        <f t="shared" si="51"/>
        <v/>
      </c>
      <c r="AK178" s="68" t="str">
        <f t="shared" si="44"/>
        <v/>
      </c>
      <c r="AL178" s="40" t="str">
        <f t="shared" si="53"/>
        <v/>
      </c>
      <c r="AM178" s="35">
        <f t="shared" si="57"/>
        <v>0</v>
      </c>
      <c r="AN178" s="36">
        <f t="shared" si="58"/>
        <v>0</v>
      </c>
      <c r="AO178" s="36">
        <f t="shared" si="59"/>
        <v>0</v>
      </c>
      <c r="AP178" s="36" t="str">
        <f t="shared" si="48"/>
        <v/>
      </c>
      <c r="AQ178" s="36" t="str">
        <f>+IF(C178="Econova","",(IF(B178="Réception",(IF(J178="La Mounine",(VLOOKUP(V178,[1]Distancier!A:E,5,FALSE)),(IF(J178="Brignoles",VLOOKUP(V178,[1]Distancier!A:C,3,FALSE),(IF(J178="FOS",VLOOKUP(V178,[1]Distancier!A:D,4,FALSE),(IF(J178="BT400",VLOOKUP(V178,[1]Distancier!A:F,6,FALSE))))))))),"")))</f>
        <v/>
      </c>
      <c r="AR178" s="36" t="str">
        <f t="shared" si="52"/>
        <v/>
      </c>
      <c r="AS178" s="34" t="str">
        <f>IF(AQ178="","",IF(A178="Round Wood",VLOOKUP(AQ178,'[1]Grilles Tarifaires'!A:C,3,FALSE),VLOOKUP(AQ178,'[1]Grilles Tarifaires'!A:B,2,FALSE)))</f>
        <v/>
      </c>
      <c r="AT178" s="36" t="str">
        <f t="shared" si="47"/>
        <v/>
      </c>
      <c r="AU178" s="36" t="str">
        <f>IF(AQ178="","",(IF(C178="","",((IF(A178="","0",(IF(A178="Round Wood",VLOOKUP(C178,'[1]Grilles Tarifaires'!E:F,2,FALSE),VLOOKUP(C178,'[1]Grilles Tarifaires'!E:G,3,FALSE)))))*AK178))))</f>
        <v/>
      </c>
      <c r="AV178" s="66"/>
      <c r="AW178" s="66"/>
      <c r="AX178" s="66"/>
      <c r="AY178" s="66"/>
    </row>
    <row r="179" spans="1:51" ht="15" hidden="1" customHeight="1" x14ac:dyDescent="0.25">
      <c r="A179" s="10"/>
      <c r="B179" s="28"/>
      <c r="C179" s="29"/>
      <c r="D179" s="29"/>
      <c r="E179" s="30"/>
      <c r="F179" s="29"/>
      <c r="G179" s="29"/>
      <c r="H179" s="42"/>
      <c r="I179" s="42"/>
      <c r="J179" s="28"/>
      <c r="K179" s="31" t="str">
        <f t="shared" si="45"/>
        <v/>
      </c>
      <c r="L179" s="31">
        <f t="shared" si="46"/>
        <v>0</v>
      </c>
      <c r="M179" s="57">
        <f t="shared" si="54"/>
        <v>0</v>
      </c>
      <c r="N179" s="32"/>
      <c r="O179" s="32"/>
      <c r="P179" s="29"/>
      <c r="Q179" s="29"/>
      <c r="R179" s="29"/>
      <c r="S179" s="29"/>
      <c r="T179" s="29"/>
      <c r="U179" s="29"/>
      <c r="V179" s="29"/>
      <c r="W179" s="29"/>
      <c r="X179" s="31" t="str">
        <f t="shared" si="56"/>
        <v/>
      </c>
      <c r="Y179" s="33"/>
      <c r="Z179" s="33"/>
      <c r="AA179" s="33"/>
      <c r="AB179" s="33"/>
      <c r="AC179" s="33"/>
      <c r="AD179" s="33"/>
      <c r="AE179" s="29"/>
      <c r="AF179" s="29"/>
      <c r="AG179" s="29"/>
      <c r="AH179" s="67" t="str">
        <f t="shared" si="50"/>
        <v/>
      </c>
      <c r="AI179" s="47" t="str">
        <f t="shared" si="55"/>
        <v/>
      </c>
      <c r="AJ179" s="67" t="str">
        <f t="shared" si="51"/>
        <v/>
      </c>
      <c r="AK179" s="68" t="str">
        <f t="shared" si="44"/>
        <v/>
      </c>
      <c r="AL179" s="40" t="str">
        <f t="shared" si="53"/>
        <v/>
      </c>
      <c r="AM179" s="35">
        <f t="shared" si="57"/>
        <v>0</v>
      </c>
      <c r="AN179" s="36">
        <f t="shared" si="58"/>
        <v>0</v>
      </c>
      <c r="AO179" s="36">
        <f t="shared" si="59"/>
        <v>0</v>
      </c>
      <c r="AP179" s="36" t="str">
        <f t="shared" si="48"/>
        <v/>
      </c>
      <c r="AQ179" s="36" t="str">
        <f>+IF(C179="Econova","",(IF(B179="Réception",(IF(J179="La Mounine",(VLOOKUP(V179,[1]Distancier!A:E,5,FALSE)),(IF(J179="Brignoles",VLOOKUP(V179,[1]Distancier!A:C,3,FALSE),(IF(J179="FOS",VLOOKUP(V179,[1]Distancier!A:D,4,FALSE),(IF(J179="BT400",VLOOKUP(V179,[1]Distancier!A:F,6,FALSE))))))))),"")))</f>
        <v/>
      </c>
      <c r="AR179" s="36" t="str">
        <f t="shared" si="52"/>
        <v/>
      </c>
      <c r="AS179" s="34" t="str">
        <f>IF(AQ179="","",IF(A179="Round Wood",VLOOKUP(AQ179,'[1]Grilles Tarifaires'!A:C,3,FALSE),VLOOKUP(AQ179,'[1]Grilles Tarifaires'!A:B,2,FALSE)))</f>
        <v/>
      </c>
      <c r="AT179" s="36" t="str">
        <f t="shared" si="47"/>
        <v/>
      </c>
      <c r="AU179" s="36" t="str">
        <f>IF(AQ179="","",(IF(C179="","",((IF(A179="","0",(IF(A179="Round Wood",VLOOKUP(C179,'[1]Grilles Tarifaires'!E:F,2,FALSE),VLOOKUP(C179,'[1]Grilles Tarifaires'!E:G,3,FALSE)))))*AK179))))</f>
        <v/>
      </c>
      <c r="AV179" s="66"/>
      <c r="AW179" s="66"/>
      <c r="AX179" s="66"/>
      <c r="AY179" s="66"/>
    </row>
    <row r="180" spans="1:51" ht="15" hidden="1" customHeight="1" x14ac:dyDescent="0.25">
      <c r="A180" s="10"/>
      <c r="B180" s="28"/>
      <c r="C180" s="29"/>
      <c r="D180" s="29"/>
      <c r="E180" s="30"/>
      <c r="F180" s="29"/>
      <c r="G180" s="29"/>
      <c r="H180" s="42"/>
      <c r="I180" s="42"/>
      <c r="J180" s="28"/>
      <c r="K180" s="31" t="str">
        <f t="shared" si="45"/>
        <v/>
      </c>
      <c r="L180" s="31">
        <f t="shared" si="46"/>
        <v>0</v>
      </c>
      <c r="M180" s="57">
        <f t="shared" si="54"/>
        <v>0</v>
      </c>
      <c r="N180" s="32"/>
      <c r="O180" s="32"/>
      <c r="P180" s="29"/>
      <c r="Q180" s="29"/>
      <c r="R180" s="29"/>
      <c r="S180" s="29"/>
      <c r="T180" s="29"/>
      <c r="U180" s="29"/>
      <c r="V180" s="29"/>
      <c r="W180" s="29"/>
      <c r="X180" s="31" t="str">
        <f t="shared" si="56"/>
        <v/>
      </c>
      <c r="Y180" s="33"/>
      <c r="Z180" s="33"/>
      <c r="AA180" s="33"/>
      <c r="AB180" s="33"/>
      <c r="AC180" s="33"/>
      <c r="AD180" s="33"/>
      <c r="AE180" s="29"/>
      <c r="AF180" s="29"/>
      <c r="AG180" s="29"/>
      <c r="AH180" s="67" t="str">
        <f t="shared" si="50"/>
        <v/>
      </c>
      <c r="AI180" s="47" t="str">
        <f t="shared" si="55"/>
        <v/>
      </c>
      <c r="AJ180" s="67" t="str">
        <f t="shared" si="51"/>
        <v/>
      </c>
      <c r="AK180" s="68" t="str">
        <f t="shared" si="44"/>
        <v/>
      </c>
      <c r="AL180" s="40" t="str">
        <f t="shared" si="53"/>
        <v/>
      </c>
      <c r="AM180" s="35">
        <f t="shared" si="57"/>
        <v>0</v>
      </c>
      <c r="AN180" s="36">
        <f t="shared" si="58"/>
        <v>0</v>
      </c>
      <c r="AO180" s="36">
        <f t="shared" si="59"/>
        <v>0</v>
      </c>
      <c r="AP180" s="36" t="str">
        <f t="shared" si="48"/>
        <v/>
      </c>
      <c r="AQ180" s="36" t="str">
        <f>+IF(C180="Econova","",(IF(B180="Réception",(IF(J180="La Mounine",(VLOOKUP(V180,[1]Distancier!A:E,5,FALSE)),(IF(J180="Brignoles",VLOOKUP(V180,[1]Distancier!A:C,3,FALSE),(IF(J180="FOS",VLOOKUP(V180,[1]Distancier!A:D,4,FALSE),(IF(J180="BT400",VLOOKUP(V180,[1]Distancier!A:F,6,FALSE))))))))),"")))</f>
        <v/>
      </c>
      <c r="AR180" s="36" t="str">
        <f t="shared" si="52"/>
        <v/>
      </c>
      <c r="AS180" s="34" t="str">
        <f>IF(AQ180="","",IF(A180="Round Wood",VLOOKUP(AQ180,'[1]Grilles Tarifaires'!A:C,3,FALSE),VLOOKUP(AQ180,'[1]Grilles Tarifaires'!A:B,2,FALSE)))</f>
        <v/>
      </c>
      <c r="AT180" s="36" t="str">
        <f t="shared" si="47"/>
        <v/>
      </c>
      <c r="AU180" s="36" t="str">
        <f>IF(AQ180="","",(IF(C180="","",((IF(A180="","0",(IF(A180="Round Wood",VLOOKUP(C180,'[1]Grilles Tarifaires'!E:F,2,FALSE),VLOOKUP(C180,'[1]Grilles Tarifaires'!E:G,3,FALSE)))))*AK180))))</f>
        <v/>
      </c>
      <c r="AV180" s="66"/>
      <c r="AW180" s="66"/>
      <c r="AX180" s="66"/>
      <c r="AY180" s="66"/>
    </row>
    <row r="181" spans="1:51" ht="15" hidden="1" customHeight="1" x14ac:dyDescent="0.25">
      <c r="A181" s="10"/>
      <c r="B181" s="28"/>
      <c r="C181" s="29"/>
      <c r="D181" s="29"/>
      <c r="E181" s="30"/>
      <c r="F181" s="29"/>
      <c r="G181" s="29"/>
      <c r="H181" s="42"/>
      <c r="I181" s="42"/>
      <c r="J181" s="28"/>
      <c r="K181" s="31" t="str">
        <f t="shared" si="45"/>
        <v/>
      </c>
      <c r="L181" s="31">
        <f t="shared" si="46"/>
        <v>0</v>
      </c>
      <c r="M181" s="57">
        <f t="shared" si="54"/>
        <v>0</v>
      </c>
      <c r="N181" s="32"/>
      <c r="O181" s="32"/>
      <c r="P181" s="29"/>
      <c r="Q181" s="29"/>
      <c r="R181" s="29"/>
      <c r="S181" s="29"/>
      <c r="T181" s="29"/>
      <c r="U181" s="29"/>
      <c r="V181" s="29"/>
      <c r="W181" s="29"/>
      <c r="X181" s="31" t="str">
        <f t="shared" si="56"/>
        <v/>
      </c>
      <c r="Y181" s="33"/>
      <c r="Z181" s="33"/>
      <c r="AA181" s="33"/>
      <c r="AB181" s="33"/>
      <c r="AC181" s="33"/>
      <c r="AD181" s="33"/>
      <c r="AE181" s="29"/>
      <c r="AF181" s="29"/>
      <c r="AG181" s="29"/>
      <c r="AH181" s="67" t="str">
        <f t="shared" si="50"/>
        <v/>
      </c>
      <c r="AI181" s="47" t="str">
        <f t="shared" si="55"/>
        <v/>
      </c>
      <c r="AJ181" s="67" t="str">
        <f t="shared" si="51"/>
        <v/>
      </c>
      <c r="AK181" s="68" t="str">
        <f t="shared" si="44"/>
        <v/>
      </c>
      <c r="AL181" s="40" t="str">
        <f t="shared" si="53"/>
        <v/>
      </c>
      <c r="AM181" s="35">
        <f t="shared" si="57"/>
        <v>0</v>
      </c>
      <c r="AN181" s="36">
        <f t="shared" si="58"/>
        <v>0</v>
      </c>
      <c r="AO181" s="36">
        <f t="shared" si="59"/>
        <v>0</v>
      </c>
      <c r="AP181" s="36" t="str">
        <f t="shared" si="48"/>
        <v/>
      </c>
      <c r="AQ181" s="36" t="str">
        <f>+IF(C181="Econova","",(IF(B181="Réception",(IF(J181="La Mounine",(VLOOKUP(V181,[1]Distancier!A:E,5,FALSE)),(IF(J181="Brignoles",VLOOKUP(V181,[1]Distancier!A:C,3,FALSE),(IF(J181="FOS",VLOOKUP(V181,[1]Distancier!A:D,4,FALSE),(IF(J181="BT400",VLOOKUP(V181,[1]Distancier!A:F,6,FALSE))))))))),"")))</f>
        <v/>
      </c>
      <c r="AR181" s="36" t="str">
        <f t="shared" si="52"/>
        <v/>
      </c>
      <c r="AS181" s="34" t="str">
        <f>IF(AQ181="","",IF(A181="Round Wood",VLOOKUP(AQ181,'[1]Grilles Tarifaires'!A:C,3,FALSE),VLOOKUP(AQ181,'[1]Grilles Tarifaires'!A:B,2,FALSE)))</f>
        <v/>
      </c>
      <c r="AT181" s="36" t="str">
        <f t="shared" si="47"/>
        <v/>
      </c>
      <c r="AU181" s="36" t="str">
        <f>IF(AQ181="","",(IF(C181="","",((IF(A181="","0",(IF(A181="Round Wood",VLOOKUP(C181,'[1]Grilles Tarifaires'!E:F,2,FALSE),VLOOKUP(C181,'[1]Grilles Tarifaires'!E:G,3,FALSE)))))*AK181))))</f>
        <v/>
      </c>
      <c r="AV181" s="66"/>
      <c r="AW181" s="66"/>
      <c r="AX181" s="66"/>
      <c r="AY181" s="66"/>
    </row>
    <row r="182" spans="1:51" ht="15" hidden="1" customHeight="1" x14ac:dyDescent="0.25">
      <c r="A182" s="10"/>
      <c r="B182" s="28"/>
      <c r="C182" s="29"/>
      <c r="D182" s="29"/>
      <c r="E182" s="30"/>
      <c r="F182" s="29"/>
      <c r="G182" s="29"/>
      <c r="H182" s="42"/>
      <c r="I182" s="42"/>
      <c r="J182" s="28"/>
      <c r="K182" s="31" t="str">
        <f t="shared" si="45"/>
        <v/>
      </c>
      <c r="L182" s="31">
        <f t="shared" si="46"/>
        <v>0</v>
      </c>
      <c r="M182" s="57">
        <f t="shared" si="54"/>
        <v>0</v>
      </c>
      <c r="N182" s="32"/>
      <c r="O182" s="32"/>
      <c r="P182" s="29"/>
      <c r="Q182" s="29"/>
      <c r="R182" s="29"/>
      <c r="S182" s="29"/>
      <c r="T182" s="29"/>
      <c r="U182" s="29"/>
      <c r="V182" s="29"/>
      <c r="W182" s="29"/>
      <c r="X182" s="31" t="str">
        <f t="shared" si="56"/>
        <v/>
      </c>
      <c r="Y182" s="33"/>
      <c r="Z182" s="33"/>
      <c r="AA182" s="33"/>
      <c r="AB182" s="33"/>
      <c r="AC182" s="33"/>
      <c r="AD182" s="33"/>
      <c r="AE182" s="29"/>
      <c r="AF182" s="29"/>
      <c r="AG182" s="29"/>
      <c r="AH182" s="67" t="str">
        <f t="shared" si="50"/>
        <v/>
      </c>
      <c r="AI182" s="47" t="str">
        <f t="shared" si="55"/>
        <v/>
      </c>
      <c r="AJ182" s="67" t="str">
        <f t="shared" si="51"/>
        <v/>
      </c>
      <c r="AK182" s="68" t="str">
        <f t="shared" si="44"/>
        <v/>
      </c>
      <c r="AL182" s="40" t="str">
        <f t="shared" si="53"/>
        <v/>
      </c>
      <c r="AM182" s="35">
        <f t="shared" si="57"/>
        <v>0</v>
      </c>
      <c r="AN182" s="36">
        <f t="shared" si="58"/>
        <v>0</v>
      </c>
      <c r="AO182" s="36">
        <f t="shared" si="59"/>
        <v>0</v>
      </c>
      <c r="AP182" s="36" t="str">
        <f t="shared" si="48"/>
        <v/>
      </c>
      <c r="AQ182" s="36" t="str">
        <f>+IF(C182="Econova","",(IF(B182="Réception",(IF(J182="La Mounine",(VLOOKUP(V182,[1]Distancier!A:E,5,FALSE)),(IF(J182="Brignoles",VLOOKUP(V182,[1]Distancier!A:C,3,FALSE),(IF(J182="FOS",VLOOKUP(V182,[1]Distancier!A:D,4,FALSE),(IF(J182="BT400",VLOOKUP(V182,[1]Distancier!A:F,6,FALSE))))))))),"")))</f>
        <v/>
      </c>
      <c r="AR182" s="36" t="str">
        <f t="shared" si="52"/>
        <v/>
      </c>
      <c r="AS182" s="34" t="str">
        <f>IF(AQ182="","",IF(A182="Round Wood",VLOOKUP(AQ182,'[1]Grilles Tarifaires'!A:C,3,FALSE),VLOOKUP(AQ182,'[1]Grilles Tarifaires'!A:B,2,FALSE)))</f>
        <v/>
      </c>
      <c r="AT182" s="36" t="str">
        <f t="shared" si="47"/>
        <v/>
      </c>
      <c r="AU182" s="36" t="str">
        <f>IF(AQ182="","",(IF(C182="","",((IF(A182="","0",(IF(A182="Round Wood",VLOOKUP(C182,'[1]Grilles Tarifaires'!E:F,2,FALSE),VLOOKUP(C182,'[1]Grilles Tarifaires'!E:G,3,FALSE)))))*AK182))))</f>
        <v/>
      </c>
      <c r="AV182" s="66"/>
      <c r="AW182" s="66"/>
      <c r="AX182" s="66"/>
      <c r="AY182" s="66"/>
    </row>
    <row r="183" spans="1:51" ht="15" hidden="1" customHeight="1" x14ac:dyDescent="0.25">
      <c r="A183" s="10"/>
      <c r="B183" s="28"/>
      <c r="C183" s="29"/>
      <c r="D183" s="29"/>
      <c r="E183" s="30"/>
      <c r="F183" s="29"/>
      <c r="G183" s="29"/>
      <c r="H183" s="42"/>
      <c r="I183" s="42"/>
      <c r="J183" s="28"/>
      <c r="K183" s="31" t="str">
        <f t="shared" si="45"/>
        <v/>
      </c>
      <c r="L183" s="31">
        <f t="shared" si="46"/>
        <v>0</v>
      </c>
      <c r="M183" s="57">
        <f t="shared" si="54"/>
        <v>0</v>
      </c>
      <c r="N183" s="32"/>
      <c r="O183" s="32"/>
      <c r="P183" s="29"/>
      <c r="Q183" s="29"/>
      <c r="R183" s="29"/>
      <c r="S183" s="29"/>
      <c r="T183" s="29"/>
      <c r="U183" s="29"/>
      <c r="V183" s="29"/>
      <c r="W183" s="29"/>
      <c r="X183" s="31" t="str">
        <f t="shared" si="56"/>
        <v/>
      </c>
      <c r="Y183" s="33"/>
      <c r="Z183" s="33"/>
      <c r="AA183" s="33"/>
      <c r="AB183" s="33"/>
      <c r="AC183" s="33"/>
      <c r="AD183" s="33"/>
      <c r="AE183" s="29"/>
      <c r="AF183" s="29"/>
      <c r="AG183" s="29"/>
      <c r="AH183" s="67" t="str">
        <f t="shared" si="50"/>
        <v/>
      </c>
      <c r="AI183" s="47" t="str">
        <f t="shared" si="55"/>
        <v/>
      </c>
      <c r="AJ183" s="67" t="str">
        <f t="shared" si="51"/>
        <v/>
      </c>
      <c r="AK183" s="68" t="str">
        <f t="shared" ref="AK183:AK246" si="60">+IF(M183&gt;0.02,IF(G183=5,($AW$2-I183)/1000,IF(G183=6,($AX$2-I183)/1000,IF(G183="FMA",($AY$2-I183)/1000,K183))),K183)</f>
        <v/>
      </c>
      <c r="AL183" s="40" t="str">
        <f t="shared" si="53"/>
        <v/>
      </c>
      <c r="AM183" s="35">
        <f t="shared" si="57"/>
        <v>0</v>
      </c>
      <c r="AN183" s="36">
        <f t="shared" si="58"/>
        <v>0</v>
      </c>
      <c r="AO183" s="36">
        <f t="shared" si="59"/>
        <v>0</v>
      </c>
      <c r="AP183" s="36" t="str">
        <f t="shared" si="48"/>
        <v/>
      </c>
      <c r="AQ183" s="36" t="str">
        <f>+IF(C183="Econova","",(IF(B183="Réception",(IF(J183="La Mounine",(VLOOKUP(V183,[1]Distancier!A:E,5,FALSE)),(IF(J183="Brignoles",VLOOKUP(V183,[1]Distancier!A:C,3,FALSE),(IF(J183="FOS",VLOOKUP(V183,[1]Distancier!A:D,4,FALSE),(IF(J183="BT400",VLOOKUP(V183,[1]Distancier!A:F,6,FALSE))))))))),"")))</f>
        <v/>
      </c>
      <c r="AR183" s="36" t="str">
        <f t="shared" si="52"/>
        <v/>
      </c>
      <c r="AS183" s="34" t="str">
        <f>IF(AQ183="","",IF(A183="Round Wood",VLOOKUP(AQ183,'[1]Grilles Tarifaires'!A:C,3,FALSE),VLOOKUP(AQ183,'[1]Grilles Tarifaires'!A:B,2,FALSE)))</f>
        <v/>
      </c>
      <c r="AT183" s="36" t="str">
        <f t="shared" si="47"/>
        <v/>
      </c>
      <c r="AU183" s="36" t="str">
        <f>IF(AQ183="","",(IF(C183="","",((IF(A183="","0",(IF(A183="Round Wood",VLOOKUP(C183,'[1]Grilles Tarifaires'!E:F,2,FALSE),VLOOKUP(C183,'[1]Grilles Tarifaires'!E:G,3,FALSE)))))*AK183))))</f>
        <v/>
      </c>
      <c r="AV183" s="66"/>
      <c r="AW183" s="66"/>
      <c r="AX183" s="66"/>
      <c r="AY183" s="66"/>
    </row>
    <row r="184" spans="1:51" ht="15" hidden="1" customHeight="1" x14ac:dyDescent="0.25">
      <c r="A184" s="10"/>
      <c r="B184" s="28"/>
      <c r="C184" s="29"/>
      <c r="D184" s="29"/>
      <c r="E184" s="30"/>
      <c r="F184" s="29"/>
      <c r="G184" s="29"/>
      <c r="H184" s="42"/>
      <c r="I184" s="42"/>
      <c r="J184" s="28"/>
      <c r="K184" s="31" t="str">
        <f t="shared" si="45"/>
        <v/>
      </c>
      <c r="L184" s="31">
        <f t="shared" si="46"/>
        <v>0</v>
      </c>
      <c r="M184" s="57">
        <f t="shared" si="54"/>
        <v>0</v>
      </c>
      <c r="N184" s="32"/>
      <c r="O184" s="32"/>
      <c r="P184" s="29"/>
      <c r="Q184" s="29"/>
      <c r="R184" s="29"/>
      <c r="S184" s="29"/>
      <c r="T184" s="29"/>
      <c r="U184" s="29"/>
      <c r="V184" s="29"/>
      <c r="W184" s="29"/>
      <c r="X184" s="31" t="str">
        <f t="shared" si="56"/>
        <v/>
      </c>
      <c r="Y184" s="33"/>
      <c r="Z184" s="33"/>
      <c r="AA184" s="33"/>
      <c r="AB184" s="33"/>
      <c r="AC184" s="33"/>
      <c r="AD184" s="33"/>
      <c r="AE184" s="29"/>
      <c r="AF184" s="29"/>
      <c r="AG184" s="29"/>
      <c r="AH184" s="67" t="str">
        <f t="shared" si="50"/>
        <v/>
      </c>
      <c r="AI184" s="47" t="str">
        <f t="shared" si="55"/>
        <v/>
      </c>
      <c r="AJ184" s="67" t="str">
        <f t="shared" si="51"/>
        <v/>
      </c>
      <c r="AK184" s="68" t="str">
        <f t="shared" si="60"/>
        <v/>
      </c>
      <c r="AL184" s="40" t="str">
        <f t="shared" si="53"/>
        <v/>
      </c>
      <c r="AM184" s="35">
        <f t="shared" si="57"/>
        <v>0</v>
      </c>
      <c r="AN184" s="36">
        <f t="shared" si="58"/>
        <v>0</v>
      </c>
      <c r="AO184" s="36">
        <f t="shared" si="59"/>
        <v>0</v>
      </c>
      <c r="AP184" s="36" t="str">
        <f t="shared" si="48"/>
        <v/>
      </c>
      <c r="AQ184" s="36" t="str">
        <f>+IF(C184="Econova","",(IF(B184="Réception",(IF(J184="La Mounine",(VLOOKUP(V184,[1]Distancier!A:E,5,FALSE)),(IF(J184="Brignoles",VLOOKUP(V184,[1]Distancier!A:C,3,FALSE),(IF(J184="FOS",VLOOKUP(V184,[1]Distancier!A:D,4,FALSE),(IF(J184="BT400",VLOOKUP(V184,[1]Distancier!A:F,6,FALSE))))))))),"")))</f>
        <v/>
      </c>
      <c r="AR184" s="36" t="str">
        <f t="shared" si="52"/>
        <v/>
      </c>
      <c r="AS184" s="34" t="str">
        <f>IF(AQ184="","",IF(A184="Round Wood",VLOOKUP(AQ184,'[1]Grilles Tarifaires'!A:C,3,FALSE),VLOOKUP(AQ184,'[1]Grilles Tarifaires'!A:B,2,FALSE)))</f>
        <v/>
      </c>
      <c r="AT184" s="36" t="str">
        <f t="shared" si="47"/>
        <v/>
      </c>
      <c r="AU184" s="36" t="str">
        <f>IF(AQ184="","",(IF(C184="","",((IF(A184="","0",(IF(A184="Round Wood",VLOOKUP(C184,'[1]Grilles Tarifaires'!E:F,2,FALSE),VLOOKUP(C184,'[1]Grilles Tarifaires'!E:G,3,FALSE)))))*AK184))))</f>
        <v/>
      </c>
      <c r="AV184" s="66"/>
      <c r="AW184" s="66"/>
      <c r="AX184" s="66"/>
      <c r="AY184" s="66"/>
    </row>
    <row r="185" spans="1:51" ht="15" hidden="1" customHeight="1" x14ac:dyDescent="0.25">
      <c r="A185" s="10"/>
      <c r="B185" s="28"/>
      <c r="C185" s="29"/>
      <c r="D185" s="29"/>
      <c r="E185" s="30"/>
      <c r="F185" s="29"/>
      <c r="G185" s="29"/>
      <c r="H185" s="42"/>
      <c r="I185" s="42"/>
      <c r="J185" s="28"/>
      <c r="K185" s="31" t="str">
        <f t="shared" si="45"/>
        <v/>
      </c>
      <c r="L185" s="31">
        <f t="shared" si="46"/>
        <v>0</v>
      </c>
      <c r="M185" s="57">
        <f t="shared" si="54"/>
        <v>0</v>
      </c>
      <c r="N185" s="32"/>
      <c r="O185" s="32"/>
      <c r="P185" s="29"/>
      <c r="Q185" s="29"/>
      <c r="R185" s="29"/>
      <c r="S185" s="29"/>
      <c r="T185" s="29"/>
      <c r="U185" s="29"/>
      <c r="V185" s="29"/>
      <c r="W185" s="29"/>
      <c r="X185" s="31" t="str">
        <f t="shared" si="56"/>
        <v/>
      </c>
      <c r="Y185" s="33"/>
      <c r="Z185" s="33"/>
      <c r="AA185" s="33"/>
      <c r="AB185" s="33"/>
      <c r="AC185" s="33"/>
      <c r="AD185" s="33"/>
      <c r="AE185" s="29"/>
      <c r="AF185" s="29"/>
      <c r="AG185" s="29"/>
      <c r="AH185" s="67" t="str">
        <f t="shared" si="50"/>
        <v/>
      </c>
      <c r="AI185" s="47" t="str">
        <f t="shared" si="55"/>
        <v/>
      </c>
      <c r="AJ185" s="67" t="str">
        <f t="shared" si="51"/>
        <v/>
      </c>
      <c r="AK185" s="68" t="str">
        <f t="shared" si="60"/>
        <v/>
      </c>
      <c r="AL185" s="40" t="str">
        <f t="shared" si="53"/>
        <v/>
      </c>
      <c r="AM185" s="35">
        <f t="shared" si="57"/>
        <v>0</v>
      </c>
      <c r="AN185" s="36">
        <f t="shared" si="58"/>
        <v>0</v>
      </c>
      <c r="AO185" s="36">
        <f t="shared" si="59"/>
        <v>0</v>
      </c>
      <c r="AP185" s="36" t="str">
        <f t="shared" si="48"/>
        <v/>
      </c>
      <c r="AQ185" s="36" t="str">
        <f>+IF(C185="Econova","",(IF(B185="Réception",(IF(J185="La Mounine",(VLOOKUP(V185,[1]Distancier!A:E,5,FALSE)),(IF(J185="Brignoles",VLOOKUP(V185,[1]Distancier!A:C,3,FALSE),(IF(J185="FOS",VLOOKUP(V185,[1]Distancier!A:D,4,FALSE),(IF(J185="BT400",VLOOKUP(V185,[1]Distancier!A:F,6,FALSE))))))))),"")))</f>
        <v/>
      </c>
      <c r="AR185" s="36" t="str">
        <f t="shared" si="52"/>
        <v/>
      </c>
      <c r="AS185" s="34" t="str">
        <f>IF(AQ185="","",IF(A185="Round Wood",VLOOKUP(AQ185,'[1]Grilles Tarifaires'!A:C,3,FALSE),VLOOKUP(AQ185,'[1]Grilles Tarifaires'!A:B,2,FALSE)))</f>
        <v/>
      </c>
      <c r="AT185" s="36" t="str">
        <f t="shared" si="47"/>
        <v/>
      </c>
      <c r="AU185" s="36" t="str">
        <f>IF(AQ185="","",(IF(C185="","",((IF(A185="","0",(IF(A185="Round Wood",VLOOKUP(C185,'[1]Grilles Tarifaires'!E:F,2,FALSE),VLOOKUP(C185,'[1]Grilles Tarifaires'!E:G,3,FALSE)))))*AK185))))</f>
        <v/>
      </c>
      <c r="AV185" s="66"/>
      <c r="AW185" s="66"/>
      <c r="AX185" s="66"/>
      <c r="AY185" s="66"/>
    </row>
    <row r="186" spans="1:51" ht="15" hidden="1" customHeight="1" x14ac:dyDescent="0.25">
      <c r="A186" s="10"/>
      <c r="B186" s="28"/>
      <c r="C186" s="29"/>
      <c r="D186" s="29"/>
      <c r="E186" s="30"/>
      <c r="F186" s="29"/>
      <c r="G186" s="29"/>
      <c r="H186" s="42"/>
      <c r="I186" s="42"/>
      <c r="J186" s="28"/>
      <c r="K186" s="31" t="str">
        <f t="shared" si="45"/>
        <v/>
      </c>
      <c r="L186" s="31">
        <f t="shared" si="46"/>
        <v>0</v>
      </c>
      <c r="M186" s="57">
        <f t="shared" si="54"/>
        <v>0</v>
      </c>
      <c r="N186" s="32"/>
      <c r="O186" s="32"/>
      <c r="P186" s="29"/>
      <c r="Q186" s="29"/>
      <c r="R186" s="29"/>
      <c r="S186" s="29"/>
      <c r="T186" s="29"/>
      <c r="U186" s="29"/>
      <c r="V186" s="29"/>
      <c r="W186" s="29"/>
      <c r="X186" s="31" t="str">
        <f t="shared" si="56"/>
        <v/>
      </c>
      <c r="Y186" s="33"/>
      <c r="Z186" s="33"/>
      <c r="AA186" s="33"/>
      <c r="AB186" s="33"/>
      <c r="AC186" s="33"/>
      <c r="AD186" s="33"/>
      <c r="AE186" s="29"/>
      <c r="AF186" s="29"/>
      <c r="AG186" s="29"/>
      <c r="AH186" s="67" t="str">
        <f t="shared" si="50"/>
        <v/>
      </c>
      <c r="AI186" s="47" t="str">
        <f t="shared" si="55"/>
        <v/>
      </c>
      <c r="AJ186" s="67" t="str">
        <f t="shared" si="51"/>
        <v/>
      </c>
      <c r="AK186" s="68" t="str">
        <f t="shared" si="60"/>
        <v/>
      </c>
      <c r="AL186" s="40" t="str">
        <f t="shared" si="53"/>
        <v/>
      </c>
      <c r="AM186" s="35">
        <f t="shared" si="57"/>
        <v>0</v>
      </c>
      <c r="AN186" s="36">
        <f t="shared" si="58"/>
        <v>0</v>
      </c>
      <c r="AO186" s="36">
        <f t="shared" si="59"/>
        <v>0</v>
      </c>
      <c r="AP186" s="36" t="str">
        <f t="shared" si="48"/>
        <v/>
      </c>
      <c r="AQ186" s="36" t="str">
        <f>+IF(C186="Econova","",(IF(B186="Réception",(IF(J186="La Mounine",(VLOOKUP(V186,[1]Distancier!A:E,5,FALSE)),(IF(J186="Brignoles",VLOOKUP(V186,[1]Distancier!A:C,3,FALSE),(IF(J186="FOS",VLOOKUP(V186,[1]Distancier!A:D,4,FALSE),(IF(J186="BT400",VLOOKUP(V186,[1]Distancier!A:F,6,FALSE))))))))),"")))</f>
        <v/>
      </c>
      <c r="AR186" s="36" t="str">
        <f t="shared" si="52"/>
        <v/>
      </c>
      <c r="AS186" s="34" t="str">
        <f>IF(AQ186="","",IF(A186="Round Wood",VLOOKUP(AQ186,'[1]Grilles Tarifaires'!A:C,3,FALSE),VLOOKUP(AQ186,'[1]Grilles Tarifaires'!A:B,2,FALSE)))</f>
        <v/>
      </c>
      <c r="AT186" s="36" t="str">
        <f t="shared" si="47"/>
        <v/>
      </c>
      <c r="AU186" s="36" t="str">
        <f>IF(AQ186="","",(IF(C186="","",((IF(A186="","0",(IF(A186="Round Wood",VLOOKUP(C186,'[1]Grilles Tarifaires'!E:F,2,FALSE),VLOOKUP(C186,'[1]Grilles Tarifaires'!E:G,3,FALSE)))))*AK186))))</f>
        <v/>
      </c>
      <c r="AV186" s="66"/>
      <c r="AW186" s="66"/>
      <c r="AX186" s="66"/>
      <c r="AY186" s="66"/>
    </row>
    <row r="187" spans="1:51" ht="15" hidden="1" customHeight="1" x14ac:dyDescent="0.25">
      <c r="A187" s="10"/>
      <c r="B187" s="28"/>
      <c r="C187" s="29"/>
      <c r="D187" s="29"/>
      <c r="E187" s="30"/>
      <c r="F187" s="29"/>
      <c r="G187" s="29"/>
      <c r="H187" s="42"/>
      <c r="I187" s="42"/>
      <c r="J187" s="28"/>
      <c r="K187" s="31" t="str">
        <f t="shared" ref="K187:K250" si="61">+IF(H187="","",((H187-I187)/1000))</f>
        <v/>
      </c>
      <c r="L187" s="31">
        <f t="shared" si="46"/>
        <v>0</v>
      </c>
      <c r="M187" s="57">
        <f t="shared" si="54"/>
        <v>0</v>
      </c>
      <c r="N187" s="32"/>
      <c r="O187" s="32"/>
      <c r="P187" s="29"/>
      <c r="Q187" s="29"/>
      <c r="R187" s="29"/>
      <c r="S187" s="29"/>
      <c r="T187" s="29"/>
      <c r="U187" s="29"/>
      <c r="V187" s="29"/>
      <c r="W187" s="29"/>
      <c r="X187" s="31" t="str">
        <f t="shared" si="56"/>
        <v/>
      </c>
      <c r="Y187" s="33"/>
      <c r="Z187" s="33"/>
      <c r="AA187" s="33"/>
      <c r="AB187" s="33"/>
      <c r="AC187" s="33"/>
      <c r="AD187" s="33"/>
      <c r="AE187" s="29"/>
      <c r="AF187" s="29"/>
      <c r="AG187" s="29"/>
      <c r="AH187" s="67" t="str">
        <f t="shared" si="50"/>
        <v/>
      </c>
      <c r="AI187" s="47" t="str">
        <f t="shared" si="55"/>
        <v/>
      </c>
      <c r="AJ187" s="67" t="str">
        <f t="shared" si="51"/>
        <v/>
      </c>
      <c r="AK187" s="68" t="str">
        <f t="shared" si="60"/>
        <v/>
      </c>
      <c r="AL187" s="40" t="str">
        <f t="shared" si="53"/>
        <v/>
      </c>
      <c r="AM187" s="35">
        <f t="shared" si="57"/>
        <v>0</v>
      </c>
      <c r="AN187" s="36">
        <f t="shared" si="58"/>
        <v>0</v>
      </c>
      <c r="AO187" s="36">
        <f t="shared" si="59"/>
        <v>0</v>
      </c>
      <c r="AP187" s="36" t="str">
        <f t="shared" si="48"/>
        <v/>
      </c>
      <c r="AQ187" s="36" t="str">
        <f>+IF(C187="Econova","",(IF(B187="Réception",(IF(J187="La Mounine",(VLOOKUP(V187,[1]Distancier!A:E,5,FALSE)),(IF(J187="Brignoles",VLOOKUP(V187,[1]Distancier!A:C,3,FALSE),(IF(J187="FOS",VLOOKUP(V187,[1]Distancier!A:D,4,FALSE),(IF(J187="BT400",VLOOKUP(V187,[1]Distancier!A:F,6,FALSE))))))))),"")))</f>
        <v/>
      </c>
      <c r="AR187" s="36" t="str">
        <f t="shared" si="52"/>
        <v/>
      </c>
      <c r="AS187" s="34" t="str">
        <f>IF(AQ187="","",IF(A187="Round Wood",VLOOKUP(AQ187,'[1]Grilles Tarifaires'!A:C,3,FALSE),VLOOKUP(AQ187,'[1]Grilles Tarifaires'!A:B,2,FALSE)))</f>
        <v/>
      </c>
      <c r="AT187" s="36" t="str">
        <f t="shared" si="47"/>
        <v/>
      </c>
      <c r="AU187" s="36" t="str">
        <f>IF(AQ187="","",(IF(C187="","",((IF(A187="","0",(IF(A187="Round Wood",VLOOKUP(C187,'[1]Grilles Tarifaires'!E:F,2,FALSE),VLOOKUP(C187,'[1]Grilles Tarifaires'!E:G,3,FALSE)))))*AK187))))</f>
        <v/>
      </c>
      <c r="AV187" s="66"/>
      <c r="AW187" s="66"/>
      <c r="AX187" s="66"/>
      <c r="AY187" s="66"/>
    </row>
    <row r="188" spans="1:51" ht="15" hidden="1" customHeight="1" x14ac:dyDescent="0.25">
      <c r="A188" s="10"/>
      <c r="B188" s="28"/>
      <c r="C188" s="29"/>
      <c r="D188" s="29"/>
      <c r="E188" s="30"/>
      <c r="F188" s="29"/>
      <c r="G188" s="29"/>
      <c r="H188" s="42"/>
      <c r="I188" s="42"/>
      <c r="J188" s="28"/>
      <c r="K188" s="31" t="str">
        <f t="shared" si="61"/>
        <v/>
      </c>
      <c r="L188" s="31">
        <f t="shared" ref="L188:L251" si="62">IF(G188=6,IF(H188&gt;$AX$2,H188-$AX$2,0),IF(G188="FMA",IF(H188&gt;$AY$2,H188-$AY$2,0),IF(H188&gt;$AW$2,H188-$AW$2,0)))/1000</f>
        <v>0</v>
      </c>
      <c r="M188" s="57">
        <f t="shared" si="54"/>
        <v>0</v>
      </c>
      <c r="N188" s="32"/>
      <c r="O188" s="32"/>
      <c r="P188" s="29"/>
      <c r="Q188" s="29"/>
      <c r="R188" s="29"/>
      <c r="S188" s="29"/>
      <c r="T188" s="29"/>
      <c r="U188" s="29"/>
      <c r="V188" s="29"/>
      <c r="W188" s="29"/>
      <c r="X188" s="31" t="str">
        <f t="shared" si="56"/>
        <v/>
      </c>
      <c r="Y188" s="33"/>
      <c r="Z188" s="33"/>
      <c r="AA188" s="33"/>
      <c r="AB188" s="33"/>
      <c r="AC188" s="33"/>
      <c r="AD188" s="33"/>
      <c r="AE188" s="29"/>
      <c r="AF188" s="29"/>
      <c r="AG188" s="29"/>
      <c r="AH188" s="67" t="str">
        <f t="shared" si="50"/>
        <v/>
      </c>
      <c r="AI188" s="47" t="str">
        <f t="shared" si="55"/>
        <v/>
      </c>
      <c r="AJ188" s="67" t="str">
        <f t="shared" si="51"/>
        <v/>
      </c>
      <c r="AK188" s="68" t="str">
        <f t="shared" si="60"/>
        <v/>
      </c>
      <c r="AL188" s="40" t="str">
        <f t="shared" si="53"/>
        <v/>
      </c>
      <c r="AM188" s="35">
        <f t="shared" si="57"/>
        <v>0</v>
      </c>
      <c r="AN188" s="36">
        <f t="shared" si="58"/>
        <v>0</v>
      </c>
      <c r="AO188" s="36">
        <f t="shared" si="59"/>
        <v>0</v>
      </c>
      <c r="AP188" s="36" t="str">
        <f t="shared" si="48"/>
        <v/>
      </c>
      <c r="AQ188" s="36" t="str">
        <f>+IF(C188="Econova","",(IF(B188="Réception",(IF(J188="La Mounine",(VLOOKUP(V188,[1]Distancier!A:E,5,FALSE)),(IF(J188="Brignoles",VLOOKUP(V188,[1]Distancier!A:C,3,FALSE),(IF(J188="FOS",VLOOKUP(V188,[1]Distancier!A:D,4,FALSE),(IF(J188="BT400",VLOOKUP(V188,[1]Distancier!A:F,6,FALSE))))))))),"")))</f>
        <v/>
      </c>
      <c r="AR188" s="36" t="str">
        <f t="shared" si="52"/>
        <v/>
      </c>
      <c r="AS188" s="34" t="str">
        <f>IF(AQ188="","",IF(A188="Round Wood",VLOOKUP(AQ188,'[1]Grilles Tarifaires'!A:C,3,FALSE),VLOOKUP(AQ188,'[1]Grilles Tarifaires'!A:B,2,FALSE)))</f>
        <v/>
      </c>
      <c r="AT188" s="36" t="str">
        <f t="shared" si="47"/>
        <v/>
      </c>
      <c r="AU188" s="36" t="str">
        <f>IF(AQ188="","",(IF(C188="","",((IF(A188="","0",(IF(A188="Round Wood",VLOOKUP(C188,'[1]Grilles Tarifaires'!E:F,2,FALSE),VLOOKUP(C188,'[1]Grilles Tarifaires'!E:G,3,FALSE)))))*AK188))))</f>
        <v/>
      </c>
      <c r="AV188" s="66"/>
      <c r="AW188" s="66"/>
      <c r="AX188" s="66"/>
      <c r="AY188" s="66"/>
    </row>
    <row r="189" spans="1:51" ht="15" hidden="1" customHeight="1" x14ac:dyDescent="0.25">
      <c r="A189" s="10"/>
      <c r="B189" s="28"/>
      <c r="C189" s="29"/>
      <c r="D189" s="29"/>
      <c r="E189" s="30"/>
      <c r="F189" s="29"/>
      <c r="G189" s="29"/>
      <c r="H189" s="42"/>
      <c r="I189" s="42"/>
      <c r="J189" s="28"/>
      <c r="K189" s="31" t="str">
        <f t="shared" si="61"/>
        <v/>
      </c>
      <c r="L189" s="31">
        <f t="shared" si="62"/>
        <v>0</v>
      </c>
      <c r="M189" s="57">
        <f t="shared" si="54"/>
        <v>0</v>
      </c>
      <c r="N189" s="32"/>
      <c r="O189" s="32"/>
      <c r="P189" s="29"/>
      <c r="Q189" s="29"/>
      <c r="R189" s="29"/>
      <c r="S189" s="29"/>
      <c r="T189" s="29"/>
      <c r="U189" s="29"/>
      <c r="V189" s="29"/>
      <c r="W189" s="29"/>
      <c r="X189" s="31" t="str">
        <f t="shared" si="56"/>
        <v/>
      </c>
      <c r="Y189" s="33"/>
      <c r="Z189" s="33"/>
      <c r="AA189" s="33"/>
      <c r="AB189" s="33"/>
      <c r="AC189" s="33"/>
      <c r="AD189" s="33"/>
      <c r="AE189" s="29"/>
      <c r="AF189" s="29"/>
      <c r="AG189" s="29"/>
      <c r="AH189" s="67" t="str">
        <f t="shared" si="50"/>
        <v/>
      </c>
      <c r="AI189" s="47" t="str">
        <f t="shared" si="55"/>
        <v/>
      </c>
      <c r="AJ189" s="67" t="str">
        <f t="shared" si="51"/>
        <v/>
      </c>
      <c r="AK189" s="68" t="str">
        <f t="shared" si="60"/>
        <v/>
      </c>
      <c r="AL189" s="40" t="str">
        <f t="shared" si="53"/>
        <v/>
      </c>
      <c r="AM189" s="35">
        <f t="shared" si="57"/>
        <v>0</v>
      </c>
      <c r="AN189" s="36">
        <f t="shared" si="58"/>
        <v>0</v>
      </c>
      <c r="AO189" s="36">
        <f t="shared" si="59"/>
        <v>0</v>
      </c>
      <c r="AP189" s="36" t="str">
        <f t="shared" si="48"/>
        <v/>
      </c>
      <c r="AQ189" s="36" t="str">
        <f>+IF(C189="Econova","",(IF(B189="Réception",(IF(J189="La Mounine",(VLOOKUP(V189,[1]Distancier!A:E,5,FALSE)),(IF(J189="Brignoles",VLOOKUP(V189,[1]Distancier!A:C,3,FALSE),(IF(J189="FOS",VLOOKUP(V189,[1]Distancier!A:D,4,FALSE),(IF(J189="BT400",VLOOKUP(V189,[1]Distancier!A:F,6,FALSE))))))))),"")))</f>
        <v/>
      </c>
      <c r="AR189" s="36" t="str">
        <f t="shared" si="52"/>
        <v/>
      </c>
      <c r="AS189" s="34" t="str">
        <f>IF(AQ189="","",IF(A189="Round Wood",VLOOKUP(AQ189,'[1]Grilles Tarifaires'!A:C,3,FALSE),VLOOKUP(AQ189,'[1]Grilles Tarifaires'!A:B,2,FALSE)))</f>
        <v/>
      </c>
      <c r="AT189" s="36" t="str">
        <f t="shared" si="47"/>
        <v/>
      </c>
      <c r="AU189" s="36" t="str">
        <f>IF(AQ189="","",(IF(C189="","",((IF(A189="","0",(IF(A189="Round Wood",VLOOKUP(C189,'[1]Grilles Tarifaires'!E:F,2,FALSE),VLOOKUP(C189,'[1]Grilles Tarifaires'!E:G,3,FALSE)))))*AK189))))</f>
        <v/>
      </c>
      <c r="AV189" s="66"/>
      <c r="AW189" s="66"/>
      <c r="AX189" s="66"/>
      <c r="AY189" s="66"/>
    </row>
    <row r="190" spans="1:51" ht="15" hidden="1" customHeight="1" x14ac:dyDescent="0.25">
      <c r="A190" s="10"/>
      <c r="B190" s="28"/>
      <c r="C190" s="29"/>
      <c r="D190" s="29"/>
      <c r="E190" s="30"/>
      <c r="F190" s="29"/>
      <c r="G190" s="29"/>
      <c r="H190" s="42"/>
      <c r="I190" s="42"/>
      <c r="J190" s="28"/>
      <c r="K190" s="31" t="str">
        <f t="shared" si="61"/>
        <v/>
      </c>
      <c r="L190" s="31">
        <f t="shared" si="62"/>
        <v>0</v>
      </c>
      <c r="M190" s="57">
        <f t="shared" si="54"/>
        <v>0</v>
      </c>
      <c r="N190" s="32"/>
      <c r="O190" s="32"/>
      <c r="P190" s="29"/>
      <c r="Q190" s="29"/>
      <c r="R190" s="29"/>
      <c r="S190" s="29"/>
      <c r="T190" s="29"/>
      <c r="U190" s="29"/>
      <c r="V190" s="29"/>
      <c r="W190" s="29"/>
      <c r="X190" s="31" t="str">
        <f t="shared" si="56"/>
        <v/>
      </c>
      <c r="Y190" s="33"/>
      <c r="Z190" s="33"/>
      <c r="AA190" s="33"/>
      <c r="AB190" s="33"/>
      <c r="AC190" s="33"/>
      <c r="AD190" s="33"/>
      <c r="AE190" s="29"/>
      <c r="AF190" s="29"/>
      <c r="AG190" s="29"/>
      <c r="AH190" s="67" t="str">
        <f t="shared" si="50"/>
        <v/>
      </c>
      <c r="AI190" s="47" t="str">
        <f t="shared" si="55"/>
        <v/>
      </c>
      <c r="AJ190" s="67" t="str">
        <f t="shared" si="51"/>
        <v/>
      </c>
      <c r="AK190" s="68" t="str">
        <f t="shared" si="60"/>
        <v/>
      </c>
      <c r="AL190" s="40" t="str">
        <f t="shared" si="53"/>
        <v/>
      </c>
      <c r="AM190" s="35">
        <f t="shared" si="57"/>
        <v>0</v>
      </c>
      <c r="AN190" s="36">
        <f t="shared" si="58"/>
        <v>0</v>
      </c>
      <c r="AO190" s="36">
        <f t="shared" si="59"/>
        <v>0</v>
      </c>
      <c r="AP190" s="36" t="str">
        <f t="shared" si="48"/>
        <v/>
      </c>
      <c r="AQ190" s="36" t="str">
        <f>+IF(C190="Econova","",(IF(B190="Réception",(IF(J190="La Mounine",(VLOOKUP(V190,[1]Distancier!A:E,5,FALSE)),(IF(J190="Brignoles",VLOOKUP(V190,[1]Distancier!A:C,3,FALSE),(IF(J190="FOS",VLOOKUP(V190,[1]Distancier!A:D,4,FALSE),(IF(J190="BT400",VLOOKUP(V190,[1]Distancier!A:F,6,FALSE))))))))),"")))</f>
        <v/>
      </c>
      <c r="AR190" s="36" t="str">
        <f t="shared" si="52"/>
        <v/>
      </c>
      <c r="AS190" s="34" t="str">
        <f>IF(AQ190="","",IF(A190="Round Wood",VLOOKUP(AQ190,'[1]Grilles Tarifaires'!A:C,3,FALSE),VLOOKUP(AQ190,'[1]Grilles Tarifaires'!A:B,2,FALSE)))</f>
        <v/>
      </c>
      <c r="AT190" s="36" t="str">
        <f t="shared" ref="AT190:AT253" si="63">+IF(AQ190="","",(IF(A190="Round Wood",(IF(K190&gt;32,32*AS190,(IF(K190&lt;29,29*AS190,K190*AS190)))),(IF(K190&gt;30,30*AS190,(IF(K190&lt;24,24*AS190,K190*AS190)))))))</f>
        <v/>
      </c>
      <c r="AU190" s="36" t="str">
        <f>IF(AQ190="","",(IF(C190="","",((IF(A190="","0",(IF(A190="Round Wood",VLOOKUP(C190,'[1]Grilles Tarifaires'!E:F,2,FALSE),VLOOKUP(C190,'[1]Grilles Tarifaires'!E:G,3,FALSE)))))*AK190))))</f>
        <v/>
      </c>
      <c r="AV190" s="66"/>
      <c r="AW190" s="66"/>
      <c r="AX190" s="66"/>
      <c r="AY190" s="66"/>
    </row>
    <row r="191" spans="1:51" ht="15" hidden="1" customHeight="1" x14ac:dyDescent="0.25">
      <c r="A191" s="10"/>
      <c r="B191" s="28"/>
      <c r="C191" s="29"/>
      <c r="D191" s="29"/>
      <c r="E191" s="30"/>
      <c r="F191" s="29"/>
      <c r="G191" s="29"/>
      <c r="H191" s="42"/>
      <c r="I191" s="42"/>
      <c r="J191" s="28"/>
      <c r="K191" s="31" t="str">
        <f t="shared" si="61"/>
        <v/>
      </c>
      <c r="L191" s="31">
        <f t="shared" si="62"/>
        <v>0</v>
      </c>
      <c r="M191" s="57">
        <f t="shared" si="54"/>
        <v>0</v>
      </c>
      <c r="N191" s="32"/>
      <c r="O191" s="32"/>
      <c r="P191" s="29"/>
      <c r="Q191" s="29"/>
      <c r="R191" s="29"/>
      <c r="S191" s="29"/>
      <c r="T191" s="29"/>
      <c r="U191" s="29"/>
      <c r="V191" s="29"/>
      <c r="W191" s="29"/>
      <c r="X191" s="31" t="str">
        <f t="shared" si="56"/>
        <v/>
      </c>
      <c r="Y191" s="33"/>
      <c r="Z191" s="33"/>
      <c r="AA191" s="33"/>
      <c r="AB191" s="33"/>
      <c r="AC191" s="33"/>
      <c r="AD191" s="33"/>
      <c r="AE191" s="29"/>
      <c r="AF191" s="29"/>
      <c r="AG191" s="29"/>
      <c r="AH191" s="67" t="str">
        <f t="shared" si="50"/>
        <v/>
      </c>
      <c r="AI191" s="47" t="str">
        <f t="shared" si="55"/>
        <v/>
      </c>
      <c r="AJ191" s="67" t="str">
        <f t="shared" si="51"/>
        <v/>
      </c>
      <c r="AK191" s="68" t="str">
        <f t="shared" si="60"/>
        <v/>
      </c>
      <c r="AL191" s="40" t="str">
        <f t="shared" si="53"/>
        <v/>
      </c>
      <c r="AM191" s="35">
        <f t="shared" si="57"/>
        <v>0</v>
      </c>
      <c r="AN191" s="36">
        <f t="shared" si="58"/>
        <v>0</v>
      </c>
      <c r="AO191" s="36">
        <f t="shared" si="59"/>
        <v>0</v>
      </c>
      <c r="AP191" s="36" t="str">
        <f t="shared" si="48"/>
        <v/>
      </c>
      <c r="AQ191" s="36" t="str">
        <f>+IF(C191="Econova","",(IF(B191="Réception",(IF(J191="La Mounine",(VLOOKUP(V191,[1]Distancier!A:E,5,FALSE)),(IF(J191="Brignoles",VLOOKUP(V191,[1]Distancier!A:C,3,FALSE),(IF(J191="FOS",VLOOKUP(V191,[1]Distancier!A:D,4,FALSE),(IF(J191="BT400",VLOOKUP(V191,[1]Distancier!A:F,6,FALSE))))))))),"")))</f>
        <v/>
      </c>
      <c r="AR191" s="36" t="str">
        <f t="shared" si="52"/>
        <v/>
      </c>
      <c r="AS191" s="34" t="str">
        <f>IF(AQ191="","",IF(A191="Round Wood",VLOOKUP(AQ191,'[1]Grilles Tarifaires'!A:C,3,FALSE),VLOOKUP(AQ191,'[1]Grilles Tarifaires'!A:B,2,FALSE)))</f>
        <v/>
      </c>
      <c r="AT191" s="36" t="str">
        <f t="shared" si="63"/>
        <v/>
      </c>
      <c r="AU191" s="36" t="str">
        <f>IF(AQ191="","",(IF(C191="","",((IF(A191="","0",(IF(A191="Round Wood",VLOOKUP(C191,'[1]Grilles Tarifaires'!E:F,2,FALSE),VLOOKUP(C191,'[1]Grilles Tarifaires'!E:G,3,FALSE)))))*AK191))))</f>
        <v/>
      </c>
      <c r="AV191" s="66"/>
      <c r="AW191" s="66"/>
      <c r="AX191" s="66"/>
      <c r="AY191" s="66"/>
    </row>
    <row r="192" spans="1:51" ht="15" hidden="1" customHeight="1" x14ac:dyDescent="0.25">
      <c r="A192" s="10"/>
      <c r="B192" s="28"/>
      <c r="C192" s="29"/>
      <c r="D192" s="29"/>
      <c r="E192" s="30"/>
      <c r="F192" s="29"/>
      <c r="G192" s="29"/>
      <c r="H192" s="42"/>
      <c r="I192" s="42"/>
      <c r="J192" s="28"/>
      <c r="K192" s="31" t="str">
        <f t="shared" si="61"/>
        <v/>
      </c>
      <c r="L192" s="31">
        <f t="shared" si="62"/>
        <v>0</v>
      </c>
      <c r="M192" s="57">
        <f t="shared" si="54"/>
        <v>0</v>
      </c>
      <c r="N192" s="32"/>
      <c r="O192" s="32"/>
      <c r="P192" s="29"/>
      <c r="Q192" s="29"/>
      <c r="R192" s="29"/>
      <c r="S192" s="29"/>
      <c r="T192" s="29"/>
      <c r="U192" s="29"/>
      <c r="V192" s="29"/>
      <c r="W192" s="29"/>
      <c r="X192" s="31" t="str">
        <f t="shared" si="56"/>
        <v/>
      </c>
      <c r="Y192" s="33"/>
      <c r="Z192" s="33"/>
      <c r="AA192" s="33"/>
      <c r="AB192" s="33"/>
      <c r="AC192" s="33"/>
      <c r="AD192" s="33"/>
      <c r="AE192" s="29"/>
      <c r="AF192" s="29"/>
      <c r="AG192" s="29"/>
      <c r="AH192" s="67" t="str">
        <f t="shared" si="50"/>
        <v/>
      </c>
      <c r="AI192" s="47" t="str">
        <f t="shared" si="55"/>
        <v/>
      </c>
      <c r="AJ192" s="67" t="str">
        <f t="shared" si="51"/>
        <v/>
      </c>
      <c r="AK192" s="68" t="str">
        <f t="shared" si="60"/>
        <v/>
      </c>
      <c r="AL192" s="40" t="str">
        <f t="shared" si="53"/>
        <v/>
      </c>
      <c r="AM192" s="35">
        <f t="shared" si="57"/>
        <v>0</v>
      </c>
      <c r="AN192" s="36">
        <f t="shared" si="58"/>
        <v>0</v>
      </c>
      <c r="AO192" s="36">
        <f t="shared" si="59"/>
        <v>0</v>
      </c>
      <c r="AP192" s="36" t="str">
        <f t="shared" si="48"/>
        <v/>
      </c>
      <c r="AQ192" s="36" t="str">
        <f>+IF(C192="Econova","",(IF(B192="Réception",(IF(J192="La Mounine",(VLOOKUP(V192,[1]Distancier!A:E,5,FALSE)),(IF(J192="Brignoles",VLOOKUP(V192,[1]Distancier!A:C,3,FALSE),(IF(J192="FOS",VLOOKUP(V192,[1]Distancier!A:D,4,FALSE),(IF(J192="BT400",VLOOKUP(V192,[1]Distancier!A:F,6,FALSE))))))))),"")))</f>
        <v/>
      </c>
      <c r="AR192" s="36" t="str">
        <f t="shared" si="52"/>
        <v/>
      </c>
      <c r="AS192" s="34" t="str">
        <f>IF(AQ192="","",IF(A192="Round Wood",VLOOKUP(AQ192,'[1]Grilles Tarifaires'!A:C,3,FALSE),VLOOKUP(AQ192,'[1]Grilles Tarifaires'!A:B,2,FALSE)))</f>
        <v/>
      </c>
      <c r="AT192" s="36" t="str">
        <f t="shared" si="63"/>
        <v/>
      </c>
      <c r="AU192" s="36" t="str">
        <f>IF(AQ192="","",(IF(C192="","",((IF(A192="","0",(IF(A192="Round Wood",VLOOKUP(C192,'[1]Grilles Tarifaires'!E:F,2,FALSE),VLOOKUP(C192,'[1]Grilles Tarifaires'!E:G,3,FALSE)))))*AK192))))</f>
        <v/>
      </c>
      <c r="AV192" s="66"/>
      <c r="AW192" s="66"/>
      <c r="AX192" s="66"/>
      <c r="AY192" s="66"/>
    </row>
    <row r="193" spans="1:51" ht="15" hidden="1" customHeight="1" x14ac:dyDescent="0.25">
      <c r="A193" s="10"/>
      <c r="B193" s="28"/>
      <c r="C193" s="29"/>
      <c r="D193" s="29"/>
      <c r="E193" s="30"/>
      <c r="F193" s="29"/>
      <c r="G193" s="29"/>
      <c r="H193" s="42"/>
      <c r="I193" s="42"/>
      <c r="J193" s="28"/>
      <c r="K193" s="31" t="str">
        <f t="shared" si="61"/>
        <v/>
      </c>
      <c r="L193" s="31">
        <f t="shared" si="62"/>
        <v>0</v>
      </c>
      <c r="M193" s="57">
        <f t="shared" si="54"/>
        <v>0</v>
      </c>
      <c r="N193" s="32"/>
      <c r="O193" s="32"/>
      <c r="P193" s="29"/>
      <c r="Q193" s="29"/>
      <c r="R193" s="29"/>
      <c r="S193" s="29"/>
      <c r="T193" s="29"/>
      <c r="U193" s="29"/>
      <c r="V193" s="29"/>
      <c r="W193" s="29"/>
      <c r="X193" s="31" t="str">
        <f t="shared" si="56"/>
        <v/>
      </c>
      <c r="Y193" s="33"/>
      <c r="Z193" s="33"/>
      <c r="AA193" s="33"/>
      <c r="AB193" s="33"/>
      <c r="AC193" s="33"/>
      <c r="AD193" s="33"/>
      <c r="AE193" s="29"/>
      <c r="AF193" s="29"/>
      <c r="AG193" s="29"/>
      <c r="AH193" s="67" t="str">
        <f t="shared" si="50"/>
        <v/>
      </c>
      <c r="AI193" s="47" t="str">
        <f t="shared" si="55"/>
        <v/>
      </c>
      <c r="AJ193" s="67" t="str">
        <f t="shared" si="51"/>
        <v/>
      </c>
      <c r="AK193" s="68" t="str">
        <f t="shared" si="60"/>
        <v/>
      </c>
      <c r="AL193" s="40" t="str">
        <f t="shared" si="53"/>
        <v/>
      </c>
      <c r="AM193" s="35">
        <f t="shared" si="57"/>
        <v>0</v>
      </c>
      <c r="AN193" s="36">
        <f t="shared" si="58"/>
        <v>0</v>
      </c>
      <c r="AO193" s="36">
        <f t="shared" si="59"/>
        <v>0</v>
      </c>
      <c r="AP193" s="36" t="str">
        <f t="shared" si="48"/>
        <v/>
      </c>
      <c r="AQ193" s="36" t="str">
        <f>+IF(C193="Econova","",(IF(B193="Réception",(IF(J193="La Mounine",(VLOOKUP(V193,[1]Distancier!A:E,5,FALSE)),(IF(J193="Brignoles",VLOOKUP(V193,[1]Distancier!A:C,3,FALSE),(IF(J193="FOS",VLOOKUP(V193,[1]Distancier!A:D,4,FALSE),(IF(J193="BT400",VLOOKUP(V193,[1]Distancier!A:F,6,FALSE))))))))),"")))</f>
        <v/>
      </c>
      <c r="AR193" s="36" t="str">
        <f t="shared" si="52"/>
        <v/>
      </c>
      <c r="AS193" s="34" t="str">
        <f>IF(AQ193="","",IF(A193="Round Wood",VLOOKUP(AQ193,'[1]Grilles Tarifaires'!A:C,3,FALSE),VLOOKUP(AQ193,'[1]Grilles Tarifaires'!A:B,2,FALSE)))</f>
        <v/>
      </c>
      <c r="AT193" s="36" t="str">
        <f t="shared" si="63"/>
        <v/>
      </c>
      <c r="AU193" s="36" t="str">
        <f>IF(AQ193="","",(IF(C193="","",((IF(A193="","0",(IF(A193="Round Wood",VLOOKUP(C193,'[1]Grilles Tarifaires'!E:F,2,FALSE),VLOOKUP(C193,'[1]Grilles Tarifaires'!E:G,3,FALSE)))))*AK193))))</f>
        <v/>
      </c>
      <c r="AV193" s="66"/>
      <c r="AW193" s="66"/>
      <c r="AX193" s="66"/>
      <c r="AY193" s="66"/>
    </row>
    <row r="194" spans="1:51" ht="15" hidden="1" customHeight="1" x14ac:dyDescent="0.25">
      <c r="A194" s="10"/>
      <c r="B194" s="28"/>
      <c r="C194" s="29"/>
      <c r="D194" s="29"/>
      <c r="E194" s="30"/>
      <c r="F194" s="29"/>
      <c r="G194" s="29"/>
      <c r="H194" s="42"/>
      <c r="I194" s="42"/>
      <c r="J194" s="28"/>
      <c r="K194" s="31" t="str">
        <f t="shared" si="61"/>
        <v/>
      </c>
      <c r="L194" s="31">
        <f t="shared" si="62"/>
        <v>0</v>
      </c>
      <c r="M194" s="57">
        <f t="shared" si="54"/>
        <v>0</v>
      </c>
      <c r="N194" s="32"/>
      <c r="O194" s="32"/>
      <c r="P194" s="29"/>
      <c r="Q194" s="29"/>
      <c r="R194" s="29"/>
      <c r="S194" s="29"/>
      <c r="T194" s="29"/>
      <c r="U194" s="29"/>
      <c r="V194" s="29"/>
      <c r="W194" s="29"/>
      <c r="X194" s="31" t="str">
        <f t="shared" si="56"/>
        <v/>
      </c>
      <c r="Y194" s="33"/>
      <c r="Z194" s="33"/>
      <c r="AA194" s="33"/>
      <c r="AB194" s="33"/>
      <c r="AC194" s="33"/>
      <c r="AD194" s="33"/>
      <c r="AE194" s="29"/>
      <c r="AF194" s="29"/>
      <c r="AG194" s="29"/>
      <c r="AH194" s="67" t="str">
        <f t="shared" si="50"/>
        <v/>
      </c>
      <c r="AI194" s="47" t="str">
        <f t="shared" si="55"/>
        <v/>
      </c>
      <c r="AJ194" s="67" t="str">
        <f t="shared" si="51"/>
        <v/>
      </c>
      <c r="AK194" s="68" t="str">
        <f t="shared" si="60"/>
        <v/>
      </c>
      <c r="AL194" s="40" t="str">
        <f t="shared" si="53"/>
        <v/>
      </c>
      <c r="AM194" s="35">
        <f t="shared" si="57"/>
        <v>0</v>
      </c>
      <c r="AN194" s="36">
        <f t="shared" si="58"/>
        <v>0</v>
      </c>
      <c r="AO194" s="36">
        <f t="shared" si="59"/>
        <v>0</v>
      </c>
      <c r="AP194" s="36" t="str">
        <f t="shared" si="48"/>
        <v/>
      </c>
      <c r="AQ194" s="36" t="str">
        <f>+IF(C194="Econova","",(IF(B194="Réception",(IF(J194="La Mounine",(VLOOKUP(V194,[1]Distancier!A:E,5,FALSE)),(IF(J194="Brignoles",VLOOKUP(V194,[1]Distancier!A:C,3,FALSE),(IF(J194="FOS",VLOOKUP(V194,[1]Distancier!A:D,4,FALSE),(IF(J194="BT400",VLOOKUP(V194,[1]Distancier!A:F,6,FALSE))))))))),"")))</f>
        <v/>
      </c>
      <c r="AR194" s="36" t="str">
        <f t="shared" si="52"/>
        <v/>
      </c>
      <c r="AS194" s="34" t="str">
        <f>IF(AQ194="","",IF(A194="Round Wood",VLOOKUP(AQ194,'[1]Grilles Tarifaires'!A:C,3,FALSE),VLOOKUP(AQ194,'[1]Grilles Tarifaires'!A:B,2,FALSE)))</f>
        <v/>
      </c>
      <c r="AT194" s="36" t="str">
        <f t="shared" si="63"/>
        <v/>
      </c>
      <c r="AU194" s="36" t="str">
        <f>IF(AQ194="","",(IF(C194="","",((IF(A194="","0",(IF(A194="Round Wood",VLOOKUP(C194,'[1]Grilles Tarifaires'!E:F,2,FALSE),VLOOKUP(C194,'[1]Grilles Tarifaires'!E:G,3,FALSE)))))*AK194))))</f>
        <v/>
      </c>
      <c r="AV194" s="66"/>
      <c r="AW194" s="66"/>
      <c r="AX194" s="66"/>
      <c r="AY194" s="66"/>
    </row>
    <row r="195" spans="1:51" ht="15" hidden="1" customHeight="1" x14ac:dyDescent="0.25">
      <c r="A195" s="10"/>
      <c r="B195" s="28"/>
      <c r="C195" s="29"/>
      <c r="D195" s="29"/>
      <c r="E195" s="30"/>
      <c r="F195" s="29"/>
      <c r="G195" s="29"/>
      <c r="H195" s="42"/>
      <c r="I195" s="42"/>
      <c r="J195" s="28"/>
      <c r="K195" s="31" t="str">
        <f t="shared" si="61"/>
        <v/>
      </c>
      <c r="L195" s="31">
        <f t="shared" si="62"/>
        <v>0</v>
      </c>
      <c r="M195" s="57">
        <f t="shared" si="54"/>
        <v>0</v>
      </c>
      <c r="N195" s="32"/>
      <c r="O195" s="32"/>
      <c r="P195" s="29"/>
      <c r="Q195" s="29"/>
      <c r="R195" s="29"/>
      <c r="S195" s="29"/>
      <c r="T195" s="29"/>
      <c r="U195" s="29"/>
      <c r="V195" s="29"/>
      <c r="W195" s="29"/>
      <c r="X195" s="31" t="str">
        <f t="shared" si="56"/>
        <v/>
      </c>
      <c r="Y195" s="33"/>
      <c r="Z195" s="33"/>
      <c r="AA195" s="33"/>
      <c r="AB195" s="33"/>
      <c r="AC195" s="33"/>
      <c r="AD195" s="33"/>
      <c r="AE195" s="29"/>
      <c r="AF195" s="29"/>
      <c r="AG195" s="29"/>
      <c r="AH195" s="67" t="str">
        <f t="shared" si="50"/>
        <v/>
      </c>
      <c r="AI195" s="47" t="str">
        <f t="shared" si="55"/>
        <v/>
      </c>
      <c r="AJ195" s="67" t="str">
        <f t="shared" si="51"/>
        <v/>
      </c>
      <c r="AK195" s="68" t="str">
        <f t="shared" si="60"/>
        <v/>
      </c>
      <c r="AL195" s="40" t="str">
        <f t="shared" si="53"/>
        <v/>
      </c>
      <c r="AM195" s="35">
        <f t="shared" si="57"/>
        <v>0</v>
      </c>
      <c r="AN195" s="36">
        <f t="shared" si="58"/>
        <v>0</v>
      </c>
      <c r="AO195" s="36">
        <f t="shared" si="59"/>
        <v>0</v>
      </c>
      <c r="AP195" s="36" t="str">
        <f t="shared" si="48"/>
        <v/>
      </c>
      <c r="AQ195" s="36" t="str">
        <f>+IF(C195="Econova","",(IF(B195="Réception",(IF(J195="La Mounine",(VLOOKUP(V195,[1]Distancier!A:E,5,FALSE)),(IF(J195="Brignoles",VLOOKUP(V195,[1]Distancier!A:C,3,FALSE),(IF(J195="FOS",VLOOKUP(V195,[1]Distancier!A:D,4,FALSE),(IF(J195="BT400",VLOOKUP(V195,[1]Distancier!A:F,6,FALSE))))))))),"")))</f>
        <v/>
      </c>
      <c r="AR195" s="36" t="str">
        <f t="shared" si="52"/>
        <v/>
      </c>
      <c r="AS195" s="34" t="str">
        <f>IF(AQ195="","",IF(A195="Round Wood",VLOOKUP(AQ195,'[1]Grilles Tarifaires'!A:C,3,FALSE),VLOOKUP(AQ195,'[1]Grilles Tarifaires'!A:B,2,FALSE)))</f>
        <v/>
      </c>
      <c r="AT195" s="36" t="str">
        <f t="shared" si="63"/>
        <v/>
      </c>
      <c r="AU195" s="36" t="str">
        <f>IF(AQ195="","",(IF(C195="","",((IF(A195="","0",(IF(A195="Round Wood",VLOOKUP(C195,'[1]Grilles Tarifaires'!E:F,2,FALSE),VLOOKUP(C195,'[1]Grilles Tarifaires'!E:G,3,FALSE)))))*AK195))))</f>
        <v/>
      </c>
      <c r="AV195" s="66"/>
      <c r="AW195" s="66"/>
      <c r="AX195" s="66"/>
      <c r="AY195" s="66"/>
    </row>
    <row r="196" spans="1:51" ht="15" hidden="1" customHeight="1" x14ac:dyDescent="0.25">
      <c r="A196" s="10"/>
      <c r="B196" s="28"/>
      <c r="C196" s="29"/>
      <c r="D196" s="29"/>
      <c r="E196" s="30"/>
      <c r="F196" s="29"/>
      <c r="G196" s="29"/>
      <c r="H196" s="42"/>
      <c r="I196" s="42"/>
      <c r="J196" s="28"/>
      <c r="K196" s="31" t="str">
        <f t="shared" si="61"/>
        <v/>
      </c>
      <c r="L196" s="31">
        <f t="shared" si="62"/>
        <v>0</v>
      </c>
      <c r="M196" s="57">
        <f t="shared" si="54"/>
        <v>0</v>
      </c>
      <c r="N196" s="32"/>
      <c r="O196" s="32"/>
      <c r="P196" s="29"/>
      <c r="Q196" s="29"/>
      <c r="R196" s="29"/>
      <c r="S196" s="29"/>
      <c r="T196" s="29"/>
      <c r="U196" s="29"/>
      <c r="V196" s="29"/>
      <c r="W196" s="29"/>
      <c r="X196" s="31" t="str">
        <f t="shared" si="56"/>
        <v/>
      </c>
      <c r="Y196" s="33"/>
      <c r="Z196" s="33"/>
      <c r="AA196" s="33"/>
      <c r="AB196" s="33"/>
      <c r="AC196" s="33"/>
      <c r="AD196" s="33"/>
      <c r="AE196" s="29"/>
      <c r="AF196" s="29"/>
      <c r="AG196" s="29"/>
      <c r="AH196" s="67" t="str">
        <f t="shared" si="50"/>
        <v/>
      </c>
      <c r="AI196" s="47" t="str">
        <f t="shared" si="55"/>
        <v/>
      </c>
      <c r="AJ196" s="67" t="str">
        <f t="shared" si="51"/>
        <v/>
      </c>
      <c r="AK196" s="68" t="str">
        <f t="shared" si="60"/>
        <v/>
      </c>
      <c r="AL196" s="40" t="str">
        <f t="shared" si="53"/>
        <v/>
      </c>
      <c r="AM196" s="35">
        <f t="shared" si="57"/>
        <v>0</v>
      </c>
      <c r="AN196" s="36">
        <f t="shared" si="58"/>
        <v>0</v>
      </c>
      <c r="AO196" s="36">
        <f t="shared" si="59"/>
        <v>0</v>
      </c>
      <c r="AP196" s="36" t="str">
        <f t="shared" si="48"/>
        <v/>
      </c>
      <c r="AQ196" s="36" t="str">
        <f>+IF(C196="Econova","",(IF(B196="Réception",(IF(J196="La Mounine",(VLOOKUP(V196,[1]Distancier!A:E,5,FALSE)),(IF(J196="Brignoles",VLOOKUP(V196,[1]Distancier!A:C,3,FALSE),(IF(J196="FOS",VLOOKUP(V196,[1]Distancier!A:D,4,FALSE),(IF(J196="BT400",VLOOKUP(V196,[1]Distancier!A:F,6,FALSE))))))))),"")))</f>
        <v/>
      </c>
      <c r="AR196" s="36" t="str">
        <f t="shared" si="52"/>
        <v/>
      </c>
      <c r="AS196" s="34" t="str">
        <f>IF(AQ196="","",IF(A196="Round Wood",VLOOKUP(AQ196,'[1]Grilles Tarifaires'!A:C,3,FALSE),VLOOKUP(AQ196,'[1]Grilles Tarifaires'!A:B,2,FALSE)))</f>
        <v/>
      </c>
      <c r="AT196" s="36" t="str">
        <f t="shared" si="63"/>
        <v/>
      </c>
      <c r="AU196" s="36" t="str">
        <f>IF(AQ196="","",(IF(C196="","",((IF(A196="","0",(IF(A196="Round Wood",VLOOKUP(C196,'[1]Grilles Tarifaires'!E:F,2,FALSE),VLOOKUP(C196,'[1]Grilles Tarifaires'!E:G,3,FALSE)))))*AK196))))</f>
        <v/>
      </c>
      <c r="AV196" s="66"/>
      <c r="AW196" s="66"/>
      <c r="AX196" s="66"/>
      <c r="AY196" s="66"/>
    </row>
    <row r="197" spans="1:51" ht="15" hidden="1" customHeight="1" x14ac:dyDescent="0.25">
      <c r="A197" s="10"/>
      <c r="B197" s="28"/>
      <c r="C197" s="29"/>
      <c r="D197" s="29"/>
      <c r="E197" s="30"/>
      <c r="F197" s="29"/>
      <c r="G197" s="29"/>
      <c r="H197" s="42"/>
      <c r="I197" s="42"/>
      <c r="J197" s="28"/>
      <c r="K197" s="31" t="str">
        <f t="shared" si="61"/>
        <v/>
      </c>
      <c r="L197" s="31">
        <f t="shared" si="62"/>
        <v>0</v>
      </c>
      <c r="M197" s="57">
        <f t="shared" si="54"/>
        <v>0</v>
      </c>
      <c r="N197" s="32"/>
      <c r="O197" s="32"/>
      <c r="P197" s="29"/>
      <c r="Q197" s="29"/>
      <c r="R197" s="29"/>
      <c r="S197" s="29"/>
      <c r="T197" s="29"/>
      <c r="U197" s="29"/>
      <c r="V197" s="29"/>
      <c r="W197" s="29"/>
      <c r="X197" s="31" t="str">
        <f t="shared" si="56"/>
        <v/>
      </c>
      <c r="Y197" s="33"/>
      <c r="Z197" s="33"/>
      <c r="AA197" s="33"/>
      <c r="AB197" s="33"/>
      <c r="AC197" s="33"/>
      <c r="AD197" s="33"/>
      <c r="AE197" s="29"/>
      <c r="AF197" s="29"/>
      <c r="AG197" s="29"/>
      <c r="AH197" s="67" t="str">
        <f t="shared" si="50"/>
        <v/>
      </c>
      <c r="AI197" s="47" t="str">
        <f t="shared" si="55"/>
        <v/>
      </c>
      <c r="AJ197" s="67" t="str">
        <f t="shared" si="51"/>
        <v/>
      </c>
      <c r="AK197" s="68" t="str">
        <f t="shared" si="60"/>
        <v/>
      </c>
      <c r="AL197" s="40" t="str">
        <f t="shared" si="53"/>
        <v/>
      </c>
      <c r="AM197" s="35">
        <f t="shared" si="57"/>
        <v>0</v>
      </c>
      <c r="AN197" s="36">
        <f t="shared" si="58"/>
        <v>0</v>
      </c>
      <c r="AO197" s="36">
        <f t="shared" si="59"/>
        <v>0</v>
      </c>
      <c r="AP197" s="36" t="str">
        <f t="shared" si="48"/>
        <v/>
      </c>
      <c r="AQ197" s="36" t="str">
        <f>+IF(C197="Econova","",(IF(B197="Réception",(IF(J197="La Mounine",(VLOOKUP(V197,[1]Distancier!A:E,5,FALSE)),(IF(J197="Brignoles",VLOOKUP(V197,[1]Distancier!A:C,3,FALSE),(IF(J197="FOS",VLOOKUP(V197,[1]Distancier!A:D,4,FALSE),(IF(J197="BT400",VLOOKUP(V197,[1]Distancier!A:F,6,FALSE))))))))),"")))</f>
        <v/>
      </c>
      <c r="AR197" s="36" t="str">
        <f t="shared" si="52"/>
        <v/>
      </c>
      <c r="AS197" s="34" t="str">
        <f>IF(AQ197="","",IF(A197="Round Wood",VLOOKUP(AQ197,'[1]Grilles Tarifaires'!A:C,3,FALSE),VLOOKUP(AQ197,'[1]Grilles Tarifaires'!A:B,2,FALSE)))</f>
        <v/>
      </c>
      <c r="AT197" s="36" t="str">
        <f t="shared" si="63"/>
        <v/>
      </c>
      <c r="AU197" s="36" t="str">
        <f>IF(AQ197="","",(IF(C197="","",((IF(A197="","0",(IF(A197="Round Wood",VLOOKUP(C197,'[1]Grilles Tarifaires'!E:F,2,FALSE),VLOOKUP(C197,'[1]Grilles Tarifaires'!E:G,3,FALSE)))))*AK197))))</f>
        <v/>
      </c>
      <c r="AV197" s="66"/>
      <c r="AW197" s="66"/>
      <c r="AX197" s="66"/>
      <c r="AY197" s="66"/>
    </row>
    <row r="198" spans="1:51" ht="15" hidden="1" customHeight="1" x14ac:dyDescent="0.25">
      <c r="A198" s="10"/>
      <c r="B198" s="28"/>
      <c r="C198" s="29"/>
      <c r="D198" s="29"/>
      <c r="E198" s="30"/>
      <c r="F198" s="29"/>
      <c r="G198" s="29"/>
      <c r="H198" s="42"/>
      <c r="I198" s="42"/>
      <c r="J198" s="28"/>
      <c r="K198" s="31" t="str">
        <f t="shared" si="61"/>
        <v/>
      </c>
      <c r="L198" s="31">
        <f t="shared" si="62"/>
        <v>0</v>
      </c>
      <c r="M198" s="57">
        <f t="shared" si="54"/>
        <v>0</v>
      </c>
      <c r="N198" s="32"/>
      <c r="O198" s="32"/>
      <c r="P198" s="29"/>
      <c r="Q198" s="29"/>
      <c r="R198" s="29"/>
      <c r="S198" s="29"/>
      <c r="T198" s="29"/>
      <c r="U198" s="29"/>
      <c r="V198" s="29"/>
      <c r="W198" s="29"/>
      <c r="X198" s="31" t="str">
        <f t="shared" si="56"/>
        <v/>
      </c>
      <c r="Y198" s="33"/>
      <c r="Z198" s="33"/>
      <c r="AA198" s="33"/>
      <c r="AB198" s="33"/>
      <c r="AC198" s="33"/>
      <c r="AD198" s="33"/>
      <c r="AE198" s="29"/>
      <c r="AF198" s="29"/>
      <c r="AG198" s="29"/>
      <c r="AH198" s="67" t="str">
        <f t="shared" si="50"/>
        <v/>
      </c>
      <c r="AI198" s="47" t="str">
        <f t="shared" si="55"/>
        <v/>
      </c>
      <c r="AJ198" s="67" t="str">
        <f t="shared" si="51"/>
        <v/>
      </c>
      <c r="AK198" s="68" t="str">
        <f t="shared" si="60"/>
        <v/>
      </c>
      <c r="AL198" s="40" t="str">
        <f t="shared" si="53"/>
        <v/>
      </c>
      <c r="AM198" s="35">
        <f t="shared" si="57"/>
        <v>0</v>
      </c>
      <c r="AN198" s="36">
        <f t="shared" si="58"/>
        <v>0</v>
      </c>
      <c r="AO198" s="36">
        <f t="shared" si="59"/>
        <v>0</v>
      </c>
      <c r="AP198" s="36" t="str">
        <f t="shared" si="48"/>
        <v/>
      </c>
      <c r="AQ198" s="36" t="str">
        <f>+IF(C198="Econova","",(IF(B198="Réception",(IF(J198="La Mounine",(VLOOKUP(V198,[1]Distancier!A:E,5,FALSE)),(IF(J198="Brignoles",VLOOKUP(V198,[1]Distancier!A:C,3,FALSE),(IF(J198="FOS",VLOOKUP(V198,[1]Distancier!A:D,4,FALSE),(IF(J198="BT400",VLOOKUP(V198,[1]Distancier!A:F,6,FALSE))))))))),"")))</f>
        <v/>
      </c>
      <c r="AR198" s="36" t="str">
        <f t="shared" si="52"/>
        <v/>
      </c>
      <c r="AS198" s="34" t="str">
        <f>IF(AQ198="","",IF(A198="Round Wood",VLOOKUP(AQ198,'[1]Grilles Tarifaires'!A:C,3,FALSE),VLOOKUP(AQ198,'[1]Grilles Tarifaires'!A:B,2,FALSE)))</f>
        <v/>
      </c>
      <c r="AT198" s="36" t="str">
        <f t="shared" si="63"/>
        <v/>
      </c>
      <c r="AU198" s="36" t="str">
        <f>IF(AQ198="","",(IF(C198="","",((IF(A198="","0",(IF(A198="Round Wood",VLOOKUP(C198,'[1]Grilles Tarifaires'!E:F,2,FALSE),VLOOKUP(C198,'[1]Grilles Tarifaires'!E:G,3,FALSE)))))*AK198))))</f>
        <v/>
      </c>
      <c r="AV198" s="66"/>
      <c r="AW198" s="66"/>
      <c r="AX198" s="66"/>
      <c r="AY198" s="66"/>
    </row>
    <row r="199" spans="1:51" ht="15" hidden="1" customHeight="1" x14ac:dyDescent="0.25">
      <c r="A199" s="10"/>
      <c r="B199" s="28"/>
      <c r="C199" s="29"/>
      <c r="D199" s="29"/>
      <c r="E199" s="30"/>
      <c r="F199" s="29"/>
      <c r="G199" s="29"/>
      <c r="H199" s="42"/>
      <c r="I199" s="42"/>
      <c r="J199" s="28"/>
      <c r="K199" s="31" t="str">
        <f t="shared" si="61"/>
        <v/>
      </c>
      <c r="L199" s="31">
        <f t="shared" si="62"/>
        <v>0</v>
      </c>
      <c r="M199" s="57">
        <f t="shared" si="54"/>
        <v>0</v>
      </c>
      <c r="N199" s="32"/>
      <c r="O199" s="32"/>
      <c r="P199" s="29"/>
      <c r="Q199" s="29"/>
      <c r="R199" s="29"/>
      <c r="S199" s="29"/>
      <c r="T199" s="29"/>
      <c r="U199" s="29"/>
      <c r="V199" s="29"/>
      <c r="W199" s="29"/>
      <c r="X199" s="31" t="str">
        <f t="shared" si="56"/>
        <v/>
      </c>
      <c r="Y199" s="33"/>
      <c r="Z199" s="33"/>
      <c r="AA199" s="33"/>
      <c r="AB199" s="33"/>
      <c r="AC199" s="33"/>
      <c r="AD199" s="33"/>
      <c r="AE199" s="29"/>
      <c r="AF199" s="29"/>
      <c r="AG199" s="29"/>
      <c r="AH199" s="67" t="str">
        <f t="shared" si="50"/>
        <v/>
      </c>
      <c r="AI199" s="47" t="str">
        <f t="shared" si="55"/>
        <v/>
      </c>
      <c r="AJ199" s="67" t="str">
        <f t="shared" si="51"/>
        <v/>
      </c>
      <c r="AK199" s="68" t="str">
        <f t="shared" si="60"/>
        <v/>
      </c>
      <c r="AL199" s="40" t="str">
        <f t="shared" si="53"/>
        <v/>
      </c>
      <c r="AM199" s="35">
        <f t="shared" si="57"/>
        <v>0</v>
      </c>
      <c r="AN199" s="36">
        <f t="shared" si="58"/>
        <v>0</v>
      </c>
      <c r="AO199" s="36">
        <f t="shared" si="59"/>
        <v>0</v>
      </c>
      <c r="AP199" s="36" t="str">
        <f t="shared" ref="AP199:AP262" si="64">+IF(K199="","",(Y199*K199))</f>
        <v/>
      </c>
      <c r="AQ199" s="36" t="str">
        <f>+IF(C199="Econova","",(IF(B199="Réception",(IF(J199="La Mounine",(VLOOKUP(V199,[1]Distancier!A:E,5,FALSE)),(IF(J199="Brignoles",VLOOKUP(V199,[1]Distancier!A:C,3,FALSE),(IF(J199="FOS",VLOOKUP(V199,[1]Distancier!A:D,4,FALSE),(IF(J199="BT400",VLOOKUP(V199,[1]Distancier!A:F,6,FALSE))))))))),"")))</f>
        <v/>
      </c>
      <c r="AR199" s="36" t="str">
        <f t="shared" si="52"/>
        <v/>
      </c>
      <c r="AS199" s="34" t="str">
        <f>IF(AQ199="","",IF(A199="Round Wood",VLOOKUP(AQ199,'[1]Grilles Tarifaires'!A:C,3,FALSE),VLOOKUP(AQ199,'[1]Grilles Tarifaires'!A:B,2,FALSE)))</f>
        <v/>
      </c>
      <c r="AT199" s="36" t="str">
        <f t="shared" si="63"/>
        <v/>
      </c>
      <c r="AU199" s="36" t="str">
        <f>IF(AQ199="","",(IF(C199="","",((IF(A199="","0",(IF(A199="Round Wood",VLOOKUP(C199,'[1]Grilles Tarifaires'!E:F,2,FALSE),VLOOKUP(C199,'[1]Grilles Tarifaires'!E:G,3,FALSE)))))*AK199))))</f>
        <v/>
      </c>
      <c r="AV199" s="66"/>
      <c r="AW199" s="66"/>
      <c r="AX199" s="66"/>
      <c r="AY199" s="66"/>
    </row>
    <row r="200" spans="1:51" ht="15" hidden="1" customHeight="1" x14ac:dyDescent="0.25">
      <c r="A200" s="10"/>
      <c r="B200" s="28"/>
      <c r="C200" s="29"/>
      <c r="D200" s="29"/>
      <c r="E200" s="30"/>
      <c r="F200" s="29"/>
      <c r="G200" s="29"/>
      <c r="H200" s="42"/>
      <c r="I200" s="42"/>
      <c r="J200" s="28"/>
      <c r="K200" s="31" t="str">
        <f t="shared" si="61"/>
        <v/>
      </c>
      <c r="L200" s="31">
        <f t="shared" si="62"/>
        <v>0</v>
      </c>
      <c r="M200" s="57">
        <f t="shared" si="54"/>
        <v>0</v>
      </c>
      <c r="N200" s="32"/>
      <c r="O200" s="32"/>
      <c r="P200" s="29"/>
      <c r="Q200" s="29"/>
      <c r="R200" s="29"/>
      <c r="S200" s="29"/>
      <c r="T200" s="29"/>
      <c r="U200" s="29"/>
      <c r="V200" s="29"/>
      <c r="W200" s="29"/>
      <c r="X200" s="31" t="str">
        <f t="shared" si="56"/>
        <v/>
      </c>
      <c r="Y200" s="33"/>
      <c r="Z200" s="33"/>
      <c r="AA200" s="33"/>
      <c r="AB200" s="33"/>
      <c r="AC200" s="33"/>
      <c r="AD200" s="33"/>
      <c r="AE200" s="29"/>
      <c r="AF200" s="29"/>
      <c r="AG200" s="29"/>
      <c r="AH200" s="67" t="str">
        <f t="shared" si="50"/>
        <v/>
      </c>
      <c r="AI200" s="47" t="str">
        <f t="shared" si="55"/>
        <v/>
      </c>
      <c r="AJ200" s="67" t="str">
        <f t="shared" si="51"/>
        <v/>
      </c>
      <c r="AK200" s="68" t="str">
        <f t="shared" si="60"/>
        <v/>
      </c>
      <c r="AL200" s="40" t="str">
        <f t="shared" si="53"/>
        <v/>
      </c>
      <c r="AM200" s="35">
        <f t="shared" si="57"/>
        <v>0</v>
      </c>
      <c r="AN200" s="36">
        <f t="shared" si="58"/>
        <v>0</v>
      </c>
      <c r="AO200" s="36">
        <f t="shared" si="59"/>
        <v>0</v>
      </c>
      <c r="AP200" s="36" t="str">
        <f t="shared" si="64"/>
        <v/>
      </c>
      <c r="AQ200" s="36" t="str">
        <f>+IF(C200="Econova","",(IF(B200="Réception",(IF(J200="La Mounine",(VLOOKUP(V200,[1]Distancier!A:E,5,FALSE)),(IF(J200="Brignoles",VLOOKUP(V200,[1]Distancier!A:C,3,FALSE),(IF(J200="FOS",VLOOKUP(V200,[1]Distancier!A:D,4,FALSE),(IF(J200="BT400",VLOOKUP(V200,[1]Distancier!A:F,6,FALSE))))))))),"")))</f>
        <v/>
      </c>
      <c r="AR200" s="36" t="str">
        <f t="shared" si="52"/>
        <v/>
      </c>
      <c r="AS200" s="34" t="str">
        <f>IF(AQ200="","",IF(A200="Round Wood",VLOOKUP(AQ200,'[1]Grilles Tarifaires'!A:C,3,FALSE),VLOOKUP(AQ200,'[1]Grilles Tarifaires'!A:B,2,FALSE)))</f>
        <v/>
      </c>
      <c r="AT200" s="36" t="str">
        <f t="shared" si="63"/>
        <v/>
      </c>
      <c r="AU200" s="36" t="str">
        <f>IF(AQ200="","",(IF(C200="","",((IF(A200="","0",(IF(A200="Round Wood",VLOOKUP(C200,'[1]Grilles Tarifaires'!E:F,2,FALSE),VLOOKUP(C200,'[1]Grilles Tarifaires'!E:G,3,FALSE)))))*AK200))))</f>
        <v/>
      </c>
      <c r="AV200" s="66"/>
      <c r="AW200" s="66"/>
      <c r="AX200" s="66"/>
      <c r="AY200" s="66"/>
    </row>
    <row r="201" spans="1:51" ht="15" hidden="1" customHeight="1" x14ac:dyDescent="0.25">
      <c r="A201" s="10"/>
      <c r="B201" s="28"/>
      <c r="C201" s="29"/>
      <c r="D201" s="29"/>
      <c r="E201" s="30"/>
      <c r="F201" s="29"/>
      <c r="G201" s="29"/>
      <c r="H201" s="42"/>
      <c r="I201" s="42"/>
      <c r="J201" s="28"/>
      <c r="K201" s="31" t="str">
        <f t="shared" si="61"/>
        <v/>
      </c>
      <c r="L201" s="31">
        <f t="shared" si="62"/>
        <v>0</v>
      </c>
      <c r="M201" s="57">
        <f t="shared" si="54"/>
        <v>0</v>
      </c>
      <c r="N201" s="32"/>
      <c r="O201" s="32"/>
      <c r="P201" s="29"/>
      <c r="Q201" s="29"/>
      <c r="R201" s="29"/>
      <c r="S201" s="29"/>
      <c r="T201" s="29"/>
      <c r="U201" s="29"/>
      <c r="V201" s="29"/>
      <c r="W201" s="29"/>
      <c r="X201" s="31" t="str">
        <f t="shared" si="56"/>
        <v/>
      </c>
      <c r="Y201" s="33"/>
      <c r="Z201" s="33"/>
      <c r="AA201" s="33"/>
      <c r="AB201" s="33"/>
      <c r="AC201" s="33"/>
      <c r="AD201" s="33"/>
      <c r="AE201" s="29"/>
      <c r="AF201" s="29"/>
      <c r="AG201" s="29"/>
      <c r="AH201" s="67" t="str">
        <f t="shared" si="50"/>
        <v/>
      </c>
      <c r="AI201" s="47" t="str">
        <f t="shared" si="55"/>
        <v/>
      </c>
      <c r="AJ201" s="67" t="str">
        <f t="shared" si="51"/>
        <v/>
      </c>
      <c r="AK201" s="68" t="str">
        <f t="shared" si="60"/>
        <v/>
      </c>
      <c r="AL201" s="40" t="str">
        <f t="shared" si="53"/>
        <v/>
      </c>
      <c r="AM201" s="35">
        <f t="shared" si="57"/>
        <v>0</v>
      </c>
      <c r="AN201" s="36">
        <f t="shared" si="58"/>
        <v>0</v>
      </c>
      <c r="AO201" s="36">
        <f t="shared" si="59"/>
        <v>0</v>
      </c>
      <c r="AP201" s="36" t="str">
        <f t="shared" si="64"/>
        <v/>
      </c>
      <c r="AQ201" s="36" t="str">
        <f>+IF(C201="Econova","",(IF(B201="Réception",(IF(J201="La Mounine",(VLOOKUP(V201,[1]Distancier!A:E,5,FALSE)),(IF(J201="Brignoles",VLOOKUP(V201,[1]Distancier!A:C,3,FALSE),(IF(J201="FOS",VLOOKUP(V201,[1]Distancier!A:D,4,FALSE),(IF(J201="BT400",VLOOKUP(V201,[1]Distancier!A:F,6,FALSE))))))))),"")))</f>
        <v/>
      </c>
      <c r="AR201" s="36" t="str">
        <f t="shared" si="52"/>
        <v/>
      </c>
      <c r="AS201" s="34" t="str">
        <f>IF(AQ201="","",IF(A201="Round Wood",VLOOKUP(AQ201,'[1]Grilles Tarifaires'!A:C,3,FALSE),VLOOKUP(AQ201,'[1]Grilles Tarifaires'!A:B,2,FALSE)))</f>
        <v/>
      </c>
      <c r="AT201" s="36" t="str">
        <f t="shared" si="63"/>
        <v/>
      </c>
      <c r="AU201" s="36" t="str">
        <f>IF(AQ201="","",(IF(C201="","",((IF(A201="","0",(IF(A201="Round Wood",VLOOKUP(C201,'[1]Grilles Tarifaires'!E:F,2,FALSE),VLOOKUP(C201,'[1]Grilles Tarifaires'!E:G,3,FALSE)))))*AK201))))</f>
        <v/>
      </c>
      <c r="AV201" s="66"/>
      <c r="AW201" s="66"/>
      <c r="AX201" s="66"/>
      <c r="AY201" s="66"/>
    </row>
    <row r="202" spans="1:51" ht="15" hidden="1" customHeight="1" x14ac:dyDescent="0.25">
      <c r="A202" s="10"/>
      <c r="B202" s="28"/>
      <c r="C202" s="29"/>
      <c r="D202" s="29"/>
      <c r="E202" s="30"/>
      <c r="F202" s="29"/>
      <c r="G202" s="29"/>
      <c r="H202" s="42"/>
      <c r="I202" s="42"/>
      <c r="J202" s="28"/>
      <c r="K202" s="31" t="str">
        <f t="shared" si="61"/>
        <v/>
      </c>
      <c r="L202" s="31">
        <f t="shared" si="62"/>
        <v>0</v>
      </c>
      <c r="M202" s="57">
        <f t="shared" si="54"/>
        <v>0</v>
      </c>
      <c r="N202" s="32"/>
      <c r="O202" s="32"/>
      <c r="P202" s="29"/>
      <c r="Q202" s="29"/>
      <c r="R202" s="29"/>
      <c r="S202" s="29"/>
      <c r="T202" s="29"/>
      <c r="U202" s="29"/>
      <c r="V202" s="29"/>
      <c r="W202" s="29"/>
      <c r="X202" s="31" t="str">
        <f t="shared" si="56"/>
        <v/>
      </c>
      <c r="Y202" s="33"/>
      <c r="Z202" s="33"/>
      <c r="AA202" s="33"/>
      <c r="AB202" s="33"/>
      <c r="AC202" s="33"/>
      <c r="AD202" s="33"/>
      <c r="AE202" s="29"/>
      <c r="AF202" s="29"/>
      <c r="AG202" s="29"/>
      <c r="AH202" s="67" t="str">
        <f t="shared" si="50"/>
        <v/>
      </c>
      <c r="AI202" s="47" t="str">
        <f t="shared" si="55"/>
        <v/>
      </c>
      <c r="AJ202" s="67" t="str">
        <f t="shared" si="51"/>
        <v/>
      </c>
      <c r="AK202" s="68" t="str">
        <f t="shared" si="60"/>
        <v/>
      </c>
      <c r="AL202" s="40" t="str">
        <f t="shared" si="53"/>
        <v/>
      </c>
      <c r="AM202" s="35">
        <f t="shared" si="57"/>
        <v>0</v>
      </c>
      <c r="AN202" s="36">
        <f t="shared" si="58"/>
        <v>0</v>
      </c>
      <c r="AO202" s="36">
        <f t="shared" si="59"/>
        <v>0</v>
      </c>
      <c r="AP202" s="36" t="str">
        <f t="shared" si="64"/>
        <v/>
      </c>
      <c r="AQ202" s="36" t="str">
        <f>+IF(C202="Econova","",(IF(B202="Réception",(IF(J202="La Mounine",(VLOOKUP(V202,[1]Distancier!A:E,5,FALSE)),(IF(J202="Brignoles",VLOOKUP(V202,[1]Distancier!A:C,3,FALSE),(IF(J202="FOS",VLOOKUP(V202,[1]Distancier!A:D,4,FALSE),(IF(J202="BT400",VLOOKUP(V202,[1]Distancier!A:F,6,FALSE))))))))),"")))</f>
        <v/>
      </c>
      <c r="AR202" s="36" t="str">
        <f t="shared" si="52"/>
        <v/>
      </c>
      <c r="AS202" s="34" t="str">
        <f>IF(AQ202="","",IF(A202="Round Wood",VLOOKUP(AQ202,'[1]Grilles Tarifaires'!A:C,3,FALSE),VLOOKUP(AQ202,'[1]Grilles Tarifaires'!A:B,2,FALSE)))</f>
        <v/>
      </c>
      <c r="AT202" s="36" t="str">
        <f t="shared" si="63"/>
        <v/>
      </c>
      <c r="AU202" s="36" t="str">
        <f>IF(AQ202="","",(IF(C202="","",((IF(A202="","0",(IF(A202="Round Wood",VLOOKUP(C202,'[1]Grilles Tarifaires'!E:F,2,FALSE),VLOOKUP(C202,'[1]Grilles Tarifaires'!E:G,3,FALSE)))))*AK202))))</f>
        <v/>
      </c>
      <c r="AV202" s="66"/>
      <c r="AW202" s="66"/>
      <c r="AX202" s="66"/>
      <c r="AY202" s="66"/>
    </row>
    <row r="203" spans="1:51" ht="15" hidden="1" customHeight="1" x14ac:dyDescent="0.25">
      <c r="A203" s="10"/>
      <c r="B203" s="28"/>
      <c r="C203" s="29"/>
      <c r="D203" s="29"/>
      <c r="E203" s="30"/>
      <c r="F203" s="29"/>
      <c r="G203" s="29"/>
      <c r="H203" s="42"/>
      <c r="I203" s="42"/>
      <c r="J203" s="28"/>
      <c r="K203" s="31" t="str">
        <f t="shared" si="61"/>
        <v/>
      </c>
      <c r="L203" s="31">
        <f t="shared" si="62"/>
        <v>0</v>
      </c>
      <c r="M203" s="57">
        <f t="shared" si="54"/>
        <v>0</v>
      </c>
      <c r="N203" s="32"/>
      <c r="O203" s="32"/>
      <c r="P203" s="29"/>
      <c r="Q203" s="29"/>
      <c r="R203" s="29"/>
      <c r="S203" s="29"/>
      <c r="T203" s="29"/>
      <c r="U203" s="29"/>
      <c r="V203" s="29"/>
      <c r="W203" s="29"/>
      <c r="X203" s="31" t="str">
        <f t="shared" si="56"/>
        <v/>
      </c>
      <c r="Y203" s="33"/>
      <c r="Z203" s="33"/>
      <c r="AA203" s="33"/>
      <c r="AB203" s="33"/>
      <c r="AC203" s="33"/>
      <c r="AD203" s="33"/>
      <c r="AE203" s="29"/>
      <c r="AF203" s="29"/>
      <c r="AG203" s="29"/>
      <c r="AH203" s="67" t="str">
        <f t="shared" si="50"/>
        <v/>
      </c>
      <c r="AI203" s="47" t="str">
        <f t="shared" si="55"/>
        <v/>
      </c>
      <c r="AJ203" s="67" t="str">
        <f t="shared" si="51"/>
        <v/>
      </c>
      <c r="AK203" s="68" t="str">
        <f t="shared" si="60"/>
        <v/>
      </c>
      <c r="AL203" s="40" t="str">
        <f t="shared" si="53"/>
        <v/>
      </c>
      <c r="AM203" s="35">
        <f t="shared" si="57"/>
        <v>0</v>
      </c>
      <c r="AN203" s="36">
        <f t="shared" si="58"/>
        <v>0</v>
      </c>
      <c r="AO203" s="36">
        <f t="shared" si="59"/>
        <v>0</v>
      </c>
      <c r="AP203" s="36" t="str">
        <f t="shared" si="64"/>
        <v/>
      </c>
      <c r="AQ203" s="36" t="str">
        <f>+IF(C203="Econova","",(IF(B203="Réception",(IF(J203="La Mounine",(VLOOKUP(V203,[1]Distancier!A:E,5,FALSE)),(IF(J203="Brignoles",VLOOKUP(V203,[1]Distancier!A:C,3,FALSE),(IF(J203="FOS",VLOOKUP(V203,[1]Distancier!A:D,4,FALSE),(IF(J203="BT400",VLOOKUP(V203,[1]Distancier!A:F,6,FALSE))))))))),"")))</f>
        <v/>
      </c>
      <c r="AR203" s="36" t="str">
        <f t="shared" si="52"/>
        <v/>
      </c>
      <c r="AS203" s="34" t="str">
        <f>IF(AQ203="","",IF(A203="Round Wood",VLOOKUP(AQ203,'[1]Grilles Tarifaires'!A:C,3,FALSE),VLOOKUP(AQ203,'[1]Grilles Tarifaires'!A:B,2,FALSE)))</f>
        <v/>
      </c>
      <c r="AT203" s="36" t="str">
        <f t="shared" si="63"/>
        <v/>
      </c>
      <c r="AU203" s="36" t="str">
        <f>IF(AQ203="","",(IF(C203="","",((IF(A203="","0",(IF(A203="Round Wood",VLOOKUP(C203,'[1]Grilles Tarifaires'!E:F,2,FALSE),VLOOKUP(C203,'[1]Grilles Tarifaires'!E:G,3,FALSE)))))*AK203))))</f>
        <v/>
      </c>
      <c r="AV203" s="66"/>
      <c r="AW203" s="66"/>
      <c r="AX203" s="66"/>
      <c r="AY203" s="66"/>
    </row>
    <row r="204" spans="1:51" ht="15" hidden="1" customHeight="1" x14ac:dyDescent="0.25">
      <c r="A204" s="10"/>
      <c r="B204" s="28"/>
      <c r="C204" s="29"/>
      <c r="D204" s="29"/>
      <c r="E204" s="30"/>
      <c r="F204" s="29"/>
      <c r="G204" s="29"/>
      <c r="H204" s="42"/>
      <c r="I204" s="42"/>
      <c r="J204" s="28"/>
      <c r="K204" s="31" t="str">
        <f t="shared" si="61"/>
        <v/>
      </c>
      <c r="L204" s="31">
        <f t="shared" si="62"/>
        <v>0</v>
      </c>
      <c r="M204" s="57">
        <f t="shared" si="54"/>
        <v>0</v>
      </c>
      <c r="N204" s="32"/>
      <c r="O204" s="32"/>
      <c r="P204" s="29"/>
      <c r="Q204" s="29"/>
      <c r="R204" s="29"/>
      <c r="S204" s="29"/>
      <c r="T204" s="29"/>
      <c r="U204" s="29"/>
      <c r="V204" s="29"/>
      <c r="W204" s="29"/>
      <c r="X204" s="31" t="str">
        <f t="shared" si="56"/>
        <v/>
      </c>
      <c r="Y204" s="33"/>
      <c r="Z204" s="33"/>
      <c r="AA204" s="33"/>
      <c r="AB204" s="33"/>
      <c r="AC204" s="33"/>
      <c r="AD204" s="33"/>
      <c r="AE204" s="29"/>
      <c r="AF204" s="29"/>
      <c r="AG204" s="29"/>
      <c r="AH204" s="67" t="str">
        <f t="shared" si="50"/>
        <v/>
      </c>
      <c r="AI204" s="47" t="str">
        <f t="shared" si="55"/>
        <v/>
      </c>
      <c r="AJ204" s="67" t="str">
        <f t="shared" si="51"/>
        <v/>
      </c>
      <c r="AK204" s="68" t="str">
        <f t="shared" si="60"/>
        <v/>
      </c>
      <c r="AL204" s="40" t="str">
        <f t="shared" si="53"/>
        <v/>
      </c>
      <c r="AM204" s="35">
        <f t="shared" si="57"/>
        <v>0</v>
      </c>
      <c r="AN204" s="36">
        <f t="shared" si="58"/>
        <v>0</v>
      </c>
      <c r="AO204" s="36">
        <f t="shared" si="59"/>
        <v>0</v>
      </c>
      <c r="AP204" s="36" t="str">
        <f t="shared" si="64"/>
        <v/>
      </c>
      <c r="AQ204" s="36" t="str">
        <f>+IF(C204="Econova","",(IF(B204="Réception",(IF(J204="La Mounine",(VLOOKUP(V204,[1]Distancier!A:E,5,FALSE)),(IF(J204="Brignoles",VLOOKUP(V204,[1]Distancier!A:C,3,FALSE),(IF(J204="FOS",VLOOKUP(V204,[1]Distancier!A:D,4,FALSE),(IF(J204="BT400",VLOOKUP(V204,[1]Distancier!A:F,6,FALSE))))))))),"")))</f>
        <v/>
      </c>
      <c r="AR204" s="36" t="str">
        <f t="shared" si="52"/>
        <v/>
      </c>
      <c r="AS204" s="34" t="str">
        <f>IF(AQ204="","",IF(A204="Round Wood",VLOOKUP(AQ204,'[1]Grilles Tarifaires'!A:C,3,FALSE),VLOOKUP(AQ204,'[1]Grilles Tarifaires'!A:B,2,FALSE)))</f>
        <v/>
      </c>
      <c r="AT204" s="36" t="str">
        <f t="shared" si="63"/>
        <v/>
      </c>
      <c r="AU204" s="36" t="str">
        <f>IF(AQ204="","",(IF(C204="","",((IF(A204="","0",(IF(A204="Round Wood",VLOOKUP(C204,'[1]Grilles Tarifaires'!E:F,2,FALSE),VLOOKUP(C204,'[1]Grilles Tarifaires'!E:G,3,FALSE)))))*AK204))))</f>
        <v/>
      </c>
      <c r="AV204" s="66"/>
      <c r="AW204" s="66"/>
      <c r="AX204" s="66"/>
      <c r="AY204" s="66"/>
    </row>
    <row r="205" spans="1:51" ht="15" hidden="1" customHeight="1" x14ac:dyDescent="0.25">
      <c r="A205" s="10"/>
      <c r="B205" s="28"/>
      <c r="C205" s="29"/>
      <c r="D205" s="29"/>
      <c r="E205" s="30"/>
      <c r="F205" s="29"/>
      <c r="G205" s="29"/>
      <c r="H205" s="42"/>
      <c r="I205" s="42"/>
      <c r="J205" s="28"/>
      <c r="K205" s="31" t="str">
        <f t="shared" si="61"/>
        <v/>
      </c>
      <c r="L205" s="31">
        <f t="shared" si="62"/>
        <v>0</v>
      </c>
      <c r="M205" s="57">
        <f t="shared" si="54"/>
        <v>0</v>
      </c>
      <c r="N205" s="32"/>
      <c r="O205" s="32"/>
      <c r="P205" s="29"/>
      <c r="Q205" s="29"/>
      <c r="R205" s="29"/>
      <c r="S205" s="29"/>
      <c r="T205" s="29"/>
      <c r="U205" s="29"/>
      <c r="V205" s="29"/>
      <c r="W205" s="29"/>
      <c r="X205" s="31" t="str">
        <f t="shared" si="56"/>
        <v/>
      </c>
      <c r="Y205" s="33"/>
      <c r="Z205" s="33"/>
      <c r="AA205" s="33"/>
      <c r="AB205" s="33"/>
      <c r="AC205" s="33"/>
      <c r="AD205" s="33"/>
      <c r="AE205" s="29"/>
      <c r="AF205" s="29"/>
      <c r="AG205" s="29"/>
      <c r="AH205" s="67" t="str">
        <f t="shared" si="50"/>
        <v/>
      </c>
      <c r="AI205" s="47" t="str">
        <f t="shared" si="55"/>
        <v/>
      </c>
      <c r="AJ205" s="67" t="str">
        <f t="shared" si="51"/>
        <v/>
      </c>
      <c r="AK205" s="68" t="str">
        <f t="shared" si="60"/>
        <v/>
      </c>
      <c r="AL205" s="40" t="str">
        <f t="shared" si="53"/>
        <v/>
      </c>
      <c r="AM205" s="35">
        <f t="shared" si="57"/>
        <v>0</v>
      </c>
      <c r="AN205" s="36">
        <f t="shared" si="58"/>
        <v>0</v>
      </c>
      <c r="AO205" s="36">
        <f t="shared" si="59"/>
        <v>0</v>
      </c>
      <c r="AP205" s="36" t="str">
        <f t="shared" si="64"/>
        <v/>
      </c>
      <c r="AQ205" s="36" t="str">
        <f>+IF(C205="Econova","",(IF(B205="Réception",(IF(J205="La Mounine",(VLOOKUP(V205,[1]Distancier!A:E,5,FALSE)),(IF(J205="Brignoles",VLOOKUP(V205,[1]Distancier!A:C,3,FALSE),(IF(J205="FOS",VLOOKUP(V205,[1]Distancier!A:D,4,FALSE),(IF(J205="BT400",VLOOKUP(V205,[1]Distancier!A:F,6,FALSE))))))))),"")))</f>
        <v/>
      </c>
      <c r="AR205" s="36" t="str">
        <f t="shared" si="52"/>
        <v/>
      </c>
      <c r="AS205" s="34" t="str">
        <f>IF(AQ205="","",IF(A205="Round Wood",VLOOKUP(AQ205,'[1]Grilles Tarifaires'!A:C,3,FALSE),VLOOKUP(AQ205,'[1]Grilles Tarifaires'!A:B,2,FALSE)))</f>
        <v/>
      </c>
      <c r="AT205" s="36" t="str">
        <f t="shared" si="63"/>
        <v/>
      </c>
      <c r="AU205" s="36" t="str">
        <f>IF(AQ205="","",(IF(C205="","",((IF(A205="","0",(IF(A205="Round Wood",VLOOKUP(C205,'[1]Grilles Tarifaires'!E:F,2,FALSE),VLOOKUP(C205,'[1]Grilles Tarifaires'!E:G,3,FALSE)))))*AK205))))</f>
        <v/>
      </c>
      <c r="AV205" s="66"/>
      <c r="AW205" s="66"/>
      <c r="AX205" s="66"/>
      <c r="AY205" s="66"/>
    </row>
    <row r="206" spans="1:51" ht="15" hidden="1" customHeight="1" x14ac:dyDescent="0.25">
      <c r="A206" s="10"/>
      <c r="B206" s="28"/>
      <c r="C206" s="29"/>
      <c r="D206" s="29"/>
      <c r="E206" s="30"/>
      <c r="F206" s="29"/>
      <c r="G206" s="29"/>
      <c r="H206" s="42"/>
      <c r="I206" s="42"/>
      <c r="J206" s="28"/>
      <c r="K206" s="31" t="str">
        <f t="shared" si="61"/>
        <v/>
      </c>
      <c r="L206" s="31">
        <f t="shared" si="62"/>
        <v>0</v>
      </c>
      <c r="M206" s="57">
        <f t="shared" si="54"/>
        <v>0</v>
      </c>
      <c r="N206" s="32"/>
      <c r="O206" s="32"/>
      <c r="P206" s="29"/>
      <c r="Q206" s="29"/>
      <c r="R206" s="29"/>
      <c r="S206" s="29"/>
      <c r="T206" s="29"/>
      <c r="U206" s="29"/>
      <c r="V206" s="29"/>
      <c r="W206" s="29"/>
      <c r="X206" s="31" t="str">
        <f t="shared" si="56"/>
        <v/>
      </c>
      <c r="Y206" s="33"/>
      <c r="Z206" s="33"/>
      <c r="AA206" s="33"/>
      <c r="AB206" s="33"/>
      <c r="AC206" s="33"/>
      <c r="AD206" s="33"/>
      <c r="AE206" s="29"/>
      <c r="AF206" s="29"/>
      <c r="AG206" s="29"/>
      <c r="AH206" s="67" t="str">
        <f t="shared" si="50"/>
        <v/>
      </c>
      <c r="AI206" s="47" t="str">
        <f t="shared" si="55"/>
        <v/>
      </c>
      <c r="AJ206" s="67" t="str">
        <f t="shared" si="51"/>
        <v/>
      </c>
      <c r="AK206" s="68" t="str">
        <f t="shared" si="60"/>
        <v/>
      </c>
      <c r="AL206" s="40" t="str">
        <f t="shared" si="53"/>
        <v/>
      </c>
      <c r="AM206" s="35">
        <f t="shared" si="57"/>
        <v>0</v>
      </c>
      <c r="AN206" s="36">
        <f t="shared" si="58"/>
        <v>0</v>
      </c>
      <c r="AO206" s="36">
        <f t="shared" si="59"/>
        <v>0</v>
      </c>
      <c r="AP206" s="36" t="str">
        <f t="shared" si="64"/>
        <v/>
      </c>
      <c r="AQ206" s="36" t="str">
        <f>+IF(C206="Econova","",(IF(B206="Réception",(IF(J206="La Mounine",(VLOOKUP(V206,[1]Distancier!A:E,5,FALSE)),(IF(J206="Brignoles",VLOOKUP(V206,[1]Distancier!A:C,3,FALSE),(IF(J206="FOS",VLOOKUP(V206,[1]Distancier!A:D,4,FALSE),(IF(J206="BT400",VLOOKUP(V206,[1]Distancier!A:F,6,FALSE))))))))),"")))</f>
        <v/>
      </c>
      <c r="AR206" s="36" t="str">
        <f t="shared" si="52"/>
        <v/>
      </c>
      <c r="AS206" s="34" t="str">
        <f>IF(AQ206="","",IF(A206="Round Wood",VLOOKUP(AQ206,'[1]Grilles Tarifaires'!A:C,3,FALSE),VLOOKUP(AQ206,'[1]Grilles Tarifaires'!A:B,2,FALSE)))</f>
        <v/>
      </c>
      <c r="AT206" s="36" t="str">
        <f t="shared" si="63"/>
        <v/>
      </c>
      <c r="AU206" s="36" t="str">
        <f>IF(AQ206="","",(IF(C206="","",((IF(A206="","0",(IF(A206="Round Wood",VLOOKUP(C206,'[1]Grilles Tarifaires'!E:F,2,FALSE),VLOOKUP(C206,'[1]Grilles Tarifaires'!E:G,3,FALSE)))))*AK206))))</f>
        <v/>
      </c>
      <c r="AV206" s="66"/>
      <c r="AW206" s="66"/>
      <c r="AX206" s="66"/>
      <c r="AY206" s="66"/>
    </row>
    <row r="207" spans="1:51" ht="15" hidden="1" customHeight="1" x14ac:dyDescent="0.25">
      <c r="A207" s="10"/>
      <c r="B207" s="28"/>
      <c r="C207" s="29"/>
      <c r="D207" s="29"/>
      <c r="E207" s="30"/>
      <c r="F207" s="29"/>
      <c r="G207" s="29"/>
      <c r="H207" s="42"/>
      <c r="I207" s="42"/>
      <c r="J207" s="28"/>
      <c r="K207" s="31" t="str">
        <f t="shared" si="61"/>
        <v/>
      </c>
      <c r="L207" s="31">
        <f t="shared" si="62"/>
        <v>0</v>
      </c>
      <c r="M207" s="57">
        <f t="shared" si="54"/>
        <v>0</v>
      </c>
      <c r="N207" s="32"/>
      <c r="O207" s="32"/>
      <c r="P207" s="29"/>
      <c r="Q207" s="29"/>
      <c r="R207" s="29"/>
      <c r="S207" s="29"/>
      <c r="T207" s="29"/>
      <c r="U207" s="29"/>
      <c r="V207" s="29"/>
      <c r="W207" s="29"/>
      <c r="X207" s="31" t="str">
        <f t="shared" si="56"/>
        <v/>
      </c>
      <c r="Y207" s="33"/>
      <c r="Z207" s="33"/>
      <c r="AA207" s="33"/>
      <c r="AB207" s="33"/>
      <c r="AC207" s="33"/>
      <c r="AD207" s="33"/>
      <c r="AE207" s="29"/>
      <c r="AF207" s="29"/>
      <c r="AG207" s="29"/>
      <c r="AH207" s="67" t="str">
        <f t="shared" si="50"/>
        <v/>
      </c>
      <c r="AI207" s="47" t="str">
        <f t="shared" si="55"/>
        <v/>
      </c>
      <c r="AJ207" s="67" t="str">
        <f t="shared" si="51"/>
        <v/>
      </c>
      <c r="AK207" s="68" t="str">
        <f t="shared" si="60"/>
        <v/>
      </c>
      <c r="AL207" s="40" t="str">
        <f t="shared" si="53"/>
        <v/>
      </c>
      <c r="AM207" s="35">
        <f t="shared" si="57"/>
        <v>0</v>
      </c>
      <c r="AN207" s="36">
        <f t="shared" si="58"/>
        <v>0</v>
      </c>
      <c r="AO207" s="36">
        <f t="shared" si="59"/>
        <v>0</v>
      </c>
      <c r="AP207" s="36" t="str">
        <f t="shared" si="64"/>
        <v/>
      </c>
      <c r="AQ207" s="36" t="str">
        <f>+IF(C207="Econova","",(IF(B207="Réception",(IF(J207="La Mounine",(VLOOKUP(V207,[1]Distancier!A:E,5,FALSE)),(IF(J207="Brignoles",VLOOKUP(V207,[1]Distancier!A:C,3,FALSE),(IF(J207="FOS",VLOOKUP(V207,[1]Distancier!A:D,4,FALSE),(IF(J207="BT400",VLOOKUP(V207,[1]Distancier!A:F,6,FALSE))))))))),"")))</f>
        <v/>
      </c>
      <c r="AR207" s="36" t="str">
        <f t="shared" si="52"/>
        <v/>
      </c>
      <c r="AS207" s="34" t="str">
        <f>IF(AQ207="","",IF(A207="Round Wood",VLOOKUP(AQ207,'[1]Grilles Tarifaires'!A:C,3,FALSE),VLOOKUP(AQ207,'[1]Grilles Tarifaires'!A:B,2,FALSE)))</f>
        <v/>
      </c>
      <c r="AT207" s="36" t="str">
        <f t="shared" si="63"/>
        <v/>
      </c>
      <c r="AU207" s="36" t="str">
        <f>IF(AQ207="","",(IF(C207="","",((IF(A207="","0",(IF(A207="Round Wood",VLOOKUP(C207,'[1]Grilles Tarifaires'!E:F,2,FALSE),VLOOKUP(C207,'[1]Grilles Tarifaires'!E:G,3,FALSE)))))*AK207))))</f>
        <v/>
      </c>
      <c r="AV207" s="66"/>
      <c r="AW207" s="66"/>
      <c r="AX207" s="66"/>
      <c r="AY207" s="66"/>
    </row>
    <row r="208" spans="1:51" ht="15" hidden="1" customHeight="1" x14ac:dyDescent="0.25">
      <c r="A208" s="10"/>
      <c r="B208" s="28"/>
      <c r="C208" s="29"/>
      <c r="D208" s="29"/>
      <c r="E208" s="30"/>
      <c r="F208" s="29"/>
      <c r="G208" s="29"/>
      <c r="H208" s="42"/>
      <c r="I208" s="42"/>
      <c r="J208" s="28"/>
      <c r="K208" s="31" t="str">
        <f t="shared" si="61"/>
        <v/>
      </c>
      <c r="L208" s="31">
        <f t="shared" si="62"/>
        <v>0</v>
      </c>
      <c r="M208" s="57">
        <f t="shared" si="54"/>
        <v>0</v>
      </c>
      <c r="N208" s="32"/>
      <c r="O208" s="32"/>
      <c r="P208" s="29"/>
      <c r="Q208" s="29"/>
      <c r="R208" s="29"/>
      <c r="S208" s="29"/>
      <c r="T208" s="29"/>
      <c r="U208" s="29"/>
      <c r="V208" s="29"/>
      <c r="W208" s="29"/>
      <c r="X208" s="31" t="str">
        <f t="shared" si="56"/>
        <v/>
      </c>
      <c r="Y208" s="33"/>
      <c r="Z208" s="33"/>
      <c r="AA208" s="33"/>
      <c r="AB208" s="33"/>
      <c r="AC208" s="33"/>
      <c r="AD208" s="33"/>
      <c r="AE208" s="29"/>
      <c r="AF208" s="29"/>
      <c r="AG208" s="29"/>
      <c r="AH208" s="67" t="str">
        <f t="shared" si="50"/>
        <v/>
      </c>
      <c r="AI208" s="47" t="str">
        <f t="shared" si="55"/>
        <v/>
      </c>
      <c r="AJ208" s="67" t="str">
        <f t="shared" si="51"/>
        <v/>
      </c>
      <c r="AK208" s="68" t="str">
        <f t="shared" si="60"/>
        <v/>
      </c>
      <c r="AL208" s="40" t="str">
        <f t="shared" si="53"/>
        <v/>
      </c>
      <c r="AM208" s="35">
        <f t="shared" si="57"/>
        <v>0</v>
      </c>
      <c r="AN208" s="36">
        <f t="shared" si="58"/>
        <v>0</v>
      </c>
      <c r="AO208" s="36">
        <f t="shared" si="59"/>
        <v>0</v>
      </c>
      <c r="AP208" s="36" t="str">
        <f t="shared" si="64"/>
        <v/>
      </c>
      <c r="AQ208" s="36" t="str">
        <f>+IF(C208="Econova","",(IF(B208="Réception",(IF(J208="La Mounine",(VLOOKUP(V208,[1]Distancier!A:E,5,FALSE)),(IF(J208="Brignoles",VLOOKUP(V208,[1]Distancier!A:C,3,FALSE),(IF(J208="FOS",VLOOKUP(V208,[1]Distancier!A:D,4,FALSE),(IF(J208="BT400",VLOOKUP(V208,[1]Distancier!A:F,6,FALSE))))))))),"")))</f>
        <v/>
      </c>
      <c r="AR208" s="36" t="str">
        <f t="shared" si="52"/>
        <v/>
      </c>
      <c r="AS208" s="34" t="str">
        <f>IF(AQ208="","",IF(A208="Round Wood",VLOOKUP(AQ208,'[1]Grilles Tarifaires'!A:C,3,FALSE),VLOOKUP(AQ208,'[1]Grilles Tarifaires'!A:B,2,FALSE)))</f>
        <v/>
      </c>
      <c r="AT208" s="36" t="str">
        <f t="shared" si="63"/>
        <v/>
      </c>
      <c r="AU208" s="36" t="str">
        <f>IF(AQ208="","",(IF(C208="","",((IF(A208="","0",(IF(A208="Round Wood",VLOOKUP(C208,'[1]Grilles Tarifaires'!E:F,2,FALSE),VLOOKUP(C208,'[1]Grilles Tarifaires'!E:G,3,FALSE)))))*AK208))))</f>
        <v/>
      </c>
      <c r="AV208" s="66"/>
      <c r="AW208" s="66"/>
      <c r="AX208" s="66"/>
      <c r="AY208" s="66"/>
    </row>
    <row r="209" spans="1:51" ht="15" hidden="1" customHeight="1" x14ac:dyDescent="0.25">
      <c r="A209" s="10"/>
      <c r="B209" s="28"/>
      <c r="C209" s="29"/>
      <c r="D209" s="29"/>
      <c r="E209" s="30"/>
      <c r="F209" s="29"/>
      <c r="G209" s="29"/>
      <c r="H209" s="42"/>
      <c r="I209" s="42"/>
      <c r="J209" s="28"/>
      <c r="K209" s="31" t="str">
        <f t="shared" si="61"/>
        <v/>
      </c>
      <c r="L209" s="31">
        <f t="shared" si="62"/>
        <v>0</v>
      </c>
      <c r="M209" s="57">
        <f t="shared" si="54"/>
        <v>0</v>
      </c>
      <c r="N209" s="32"/>
      <c r="O209" s="32"/>
      <c r="P209" s="29"/>
      <c r="Q209" s="29"/>
      <c r="R209" s="29"/>
      <c r="S209" s="29"/>
      <c r="T209" s="29"/>
      <c r="U209" s="29"/>
      <c r="V209" s="29"/>
      <c r="W209" s="29"/>
      <c r="X209" s="31" t="str">
        <f t="shared" si="56"/>
        <v/>
      </c>
      <c r="Y209" s="33"/>
      <c r="Z209" s="33"/>
      <c r="AA209" s="33"/>
      <c r="AB209" s="33"/>
      <c r="AC209" s="33"/>
      <c r="AD209" s="33"/>
      <c r="AE209" s="29"/>
      <c r="AF209" s="29"/>
      <c r="AG209" s="29"/>
      <c r="AH209" s="67" t="str">
        <f t="shared" ref="AH209:AH272" si="65">IF(E209="","",(YEAR(E209)))</f>
        <v/>
      </c>
      <c r="AI209" s="47" t="str">
        <f t="shared" si="55"/>
        <v/>
      </c>
      <c r="AJ209" s="67" t="str">
        <f t="shared" ref="AJ209:AJ272" si="66">IF(E209="","",(TEXT(E209,"mmmm")))</f>
        <v/>
      </c>
      <c r="AK209" s="68" t="str">
        <f t="shared" si="60"/>
        <v/>
      </c>
      <c r="AL209" s="40" t="str">
        <f t="shared" si="53"/>
        <v/>
      </c>
      <c r="AM209" s="35">
        <f t="shared" si="57"/>
        <v>0</v>
      </c>
      <c r="AN209" s="36">
        <f t="shared" si="58"/>
        <v>0</v>
      </c>
      <c r="AO209" s="36">
        <f t="shared" si="59"/>
        <v>0</v>
      </c>
      <c r="AP209" s="36" t="str">
        <f t="shared" si="64"/>
        <v/>
      </c>
      <c r="AQ209" s="36" t="str">
        <f>+IF(C209="Econova","",(IF(B209="Réception",(IF(J209="La Mounine",(VLOOKUP(V209,[1]Distancier!A:E,5,FALSE)),(IF(J209="Brignoles",VLOOKUP(V209,[1]Distancier!A:C,3,FALSE),(IF(J209="FOS",VLOOKUP(V209,[1]Distancier!A:D,4,FALSE),(IF(J209="BT400",VLOOKUP(V209,[1]Distancier!A:F,6,FALSE))))))))),"")))</f>
        <v/>
      </c>
      <c r="AR209" s="36" t="str">
        <f t="shared" si="52"/>
        <v/>
      </c>
      <c r="AS209" s="34" t="str">
        <f>IF(AQ209="","",IF(A209="Round Wood",VLOOKUP(AQ209,'[1]Grilles Tarifaires'!A:C,3,FALSE),VLOOKUP(AQ209,'[1]Grilles Tarifaires'!A:B,2,FALSE)))</f>
        <v/>
      </c>
      <c r="AT209" s="36" t="str">
        <f t="shared" si="63"/>
        <v/>
      </c>
      <c r="AU209" s="36" t="str">
        <f>IF(AQ209="","",(IF(C209="","",((IF(A209="","0",(IF(A209="Round Wood",VLOOKUP(C209,'[1]Grilles Tarifaires'!E:F,2,FALSE),VLOOKUP(C209,'[1]Grilles Tarifaires'!E:G,3,FALSE)))))*AK209))))</f>
        <v/>
      </c>
      <c r="AV209" s="66"/>
      <c r="AW209" s="66"/>
      <c r="AX209" s="66"/>
      <c r="AY209" s="66"/>
    </row>
    <row r="210" spans="1:51" ht="15" hidden="1" customHeight="1" x14ac:dyDescent="0.25">
      <c r="A210" s="10"/>
      <c r="B210" s="28"/>
      <c r="C210" s="29"/>
      <c r="D210" s="29"/>
      <c r="E210" s="30"/>
      <c r="F210" s="29"/>
      <c r="G210" s="29"/>
      <c r="H210" s="42"/>
      <c r="I210" s="42"/>
      <c r="J210" s="28"/>
      <c r="K210" s="31" t="str">
        <f t="shared" si="61"/>
        <v/>
      </c>
      <c r="L210" s="31">
        <f t="shared" si="62"/>
        <v>0</v>
      </c>
      <c r="M210" s="57">
        <f t="shared" si="54"/>
        <v>0</v>
      </c>
      <c r="N210" s="32"/>
      <c r="O210" s="32"/>
      <c r="P210" s="29"/>
      <c r="Q210" s="29"/>
      <c r="R210" s="29"/>
      <c r="S210" s="29"/>
      <c r="T210" s="29"/>
      <c r="U210" s="29"/>
      <c r="V210" s="29"/>
      <c r="W210" s="29"/>
      <c r="X210" s="31" t="str">
        <f t="shared" si="56"/>
        <v/>
      </c>
      <c r="Y210" s="33"/>
      <c r="Z210" s="33"/>
      <c r="AA210" s="33"/>
      <c r="AB210" s="33"/>
      <c r="AC210" s="33"/>
      <c r="AD210" s="33"/>
      <c r="AE210" s="29"/>
      <c r="AF210" s="29"/>
      <c r="AG210" s="29"/>
      <c r="AH210" s="67" t="str">
        <f t="shared" si="65"/>
        <v/>
      </c>
      <c r="AI210" s="47" t="str">
        <f t="shared" si="55"/>
        <v/>
      </c>
      <c r="AJ210" s="67" t="str">
        <f t="shared" si="66"/>
        <v/>
      </c>
      <c r="AK210" s="68" t="str">
        <f t="shared" si="60"/>
        <v/>
      </c>
      <c r="AL210" s="40" t="str">
        <f t="shared" si="53"/>
        <v/>
      </c>
      <c r="AM210" s="35">
        <f t="shared" si="57"/>
        <v>0</v>
      </c>
      <c r="AN210" s="36">
        <f t="shared" si="58"/>
        <v>0</v>
      </c>
      <c r="AO210" s="36">
        <f t="shared" si="59"/>
        <v>0</v>
      </c>
      <c r="AP210" s="36" t="str">
        <f t="shared" si="64"/>
        <v/>
      </c>
      <c r="AQ210" s="36" t="str">
        <f>+IF(C210="Econova","",(IF(B210="Réception",(IF(J210="La Mounine",(VLOOKUP(V210,[1]Distancier!A:E,5,FALSE)),(IF(J210="Brignoles",VLOOKUP(V210,[1]Distancier!A:C,3,FALSE),(IF(J210="FOS",VLOOKUP(V210,[1]Distancier!A:D,4,FALSE),(IF(J210="BT400",VLOOKUP(V210,[1]Distancier!A:F,6,FALSE))))))))),"")))</f>
        <v/>
      </c>
      <c r="AR210" s="36" t="str">
        <f t="shared" ref="AR210:AR273" si="67">+(IF(AQ210="","",(AQ210*K210)))</f>
        <v/>
      </c>
      <c r="AS210" s="34" t="str">
        <f>IF(AQ210="","",IF(A210="Round Wood",VLOOKUP(AQ210,'[1]Grilles Tarifaires'!A:C,3,FALSE),VLOOKUP(AQ210,'[1]Grilles Tarifaires'!A:B,2,FALSE)))</f>
        <v/>
      </c>
      <c r="AT210" s="36" t="str">
        <f t="shared" si="63"/>
        <v/>
      </c>
      <c r="AU210" s="36" t="str">
        <f>IF(AQ210="","",(IF(C210="","",((IF(A210="","0",(IF(A210="Round Wood",VLOOKUP(C210,'[1]Grilles Tarifaires'!E:F,2,FALSE),VLOOKUP(C210,'[1]Grilles Tarifaires'!E:G,3,FALSE)))))*AK210))))</f>
        <v/>
      </c>
      <c r="AV210" s="66"/>
      <c r="AW210" s="66"/>
      <c r="AX210" s="66"/>
      <c r="AY210" s="66"/>
    </row>
    <row r="211" spans="1:51" ht="15" hidden="1" customHeight="1" x14ac:dyDescent="0.25">
      <c r="A211" s="10"/>
      <c r="B211" s="28"/>
      <c r="C211" s="29"/>
      <c r="D211" s="29"/>
      <c r="E211" s="30"/>
      <c r="F211" s="29"/>
      <c r="G211" s="29"/>
      <c r="H211" s="42"/>
      <c r="I211" s="42"/>
      <c r="J211" s="28"/>
      <c r="K211" s="31" t="str">
        <f t="shared" si="61"/>
        <v/>
      </c>
      <c r="L211" s="31">
        <f t="shared" si="62"/>
        <v>0</v>
      </c>
      <c r="M211" s="57">
        <f t="shared" si="54"/>
        <v>0</v>
      </c>
      <c r="N211" s="32"/>
      <c r="O211" s="32"/>
      <c r="P211" s="29"/>
      <c r="Q211" s="29"/>
      <c r="R211" s="29"/>
      <c r="S211" s="29"/>
      <c r="T211" s="29"/>
      <c r="U211" s="29"/>
      <c r="V211" s="29"/>
      <c r="W211" s="29"/>
      <c r="X211" s="31" t="str">
        <f t="shared" si="56"/>
        <v/>
      </c>
      <c r="Y211" s="33"/>
      <c r="Z211" s="33"/>
      <c r="AA211" s="33"/>
      <c r="AB211" s="33"/>
      <c r="AC211" s="33"/>
      <c r="AD211" s="33"/>
      <c r="AE211" s="29"/>
      <c r="AF211" s="29"/>
      <c r="AG211" s="29"/>
      <c r="AH211" s="67" t="str">
        <f t="shared" si="65"/>
        <v/>
      </c>
      <c r="AI211" s="47" t="str">
        <f t="shared" si="55"/>
        <v/>
      </c>
      <c r="AJ211" s="67" t="str">
        <f t="shared" si="66"/>
        <v/>
      </c>
      <c r="AK211" s="68" t="str">
        <f t="shared" si="60"/>
        <v/>
      </c>
      <c r="AL211" s="40" t="str">
        <f t="shared" ref="AL211:AL274" si="68">AJ211</f>
        <v/>
      </c>
      <c r="AM211" s="35">
        <f t="shared" si="57"/>
        <v>0</v>
      </c>
      <c r="AN211" s="36">
        <f t="shared" si="58"/>
        <v>0</v>
      </c>
      <c r="AO211" s="36">
        <f t="shared" si="59"/>
        <v>0</v>
      </c>
      <c r="AP211" s="36" t="str">
        <f t="shared" si="64"/>
        <v/>
      </c>
      <c r="AQ211" s="36" t="str">
        <f>+IF(C211="Econova","",(IF(B211="Réception",(IF(J211="La Mounine",(VLOOKUP(V211,[1]Distancier!A:E,5,FALSE)),(IF(J211="Brignoles",VLOOKUP(V211,[1]Distancier!A:C,3,FALSE),(IF(J211="FOS",VLOOKUP(V211,[1]Distancier!A:D,4,FALSE),(IF(J211="BT400",VLOOKUP(V211,[1]Distancier!A:F,6,FALSE))))))))),"")))</f>
        <v/>
      </c>
      <c r="AR211" s="36" t="str">
        <f t="shared" si="67"/>
        <v/>
      </c>
      <c r="AS211" s="34" t="str">
        <f>IF(AQ211="","",IF(A211="Round Wood",VLOOKUP(AQ211,'[1]Grilles Tarifaires'!A:C,3,FALSE),VLOOKUP(AQ211,'[1]Grilles Tarifaires'!A:B,2,FALSE)))</f>
        <v/>
      </c>
      <c r="AT211" s="36" t="str">
        <f t="shared" si="63"/>
        <v/>
      </c>
      <c r="AU211" s="36" t="str">
        <f>IF(AQ211="","",(IF(C211="","",((IF(A211="","0",(IF(A211="Round Wood",VLOOKUP(C211,'[1]Grilles Tarifaires'!E:F,2,FALSE),VLOOKUP(C211,'[1]Grilles Tarifaires'!E:G,3,FALSE)))))*AK211))))</f>
        <v/>
      </c>
      <c r="AV211" s="66"/>
      <c r="AW211" s="66"/>
      <c r="AX211" s="66"/>
      <c r="AY211" s="66"/>
    </row>
    <row r="212" spans="1:51" ht="15" hidden="1" customHeight="1" x14ac:dyDescent="0.25">
      <c r="A212" s="10"/>
      <c r="B212" s="28"/>
      <c r="C212" s="29"/>
      <c r="D212" s="29"/>
      <c r="E212" s="30"/>
      <c r="F212" s="29"/>
      <c r="G212" s="29"/>
      <c r="H212" s="42"/>
      <c r="I212" s="42"/>
      <c r="J212" s="28"/>
      <c r="K212" s="31" t="str">
        <f t="shared" si="61"/>
        <v/>
      </c>
      <c r="L212" s="31">
        <f t="shared" si="62"/>
        <v>0</v>
      </c>
      <c r="M212" s="57">
        <f t="shared" si="54"/>
        <v>0</v>
      </c>
      <c r="N212" s="32"/>
      <c r="O212" s="32"/>
      <c r="P212" s="29"/>
      <c r="Q212" s="29"/>
      <c r="R212" s="29"/>
      <c r="S212" s="29"/>
      <c r="T212" s="29"/>
      <c r="U212" s="29"/>
      <c r="V212" s="29"/>
      <c r="W212" s="29"/>
      <c r="X212" s="31" t="str">
        <f t="shared" si="56"/>
        <v/>
      </c>
      <c r="Y212" s="33"/>
      <c r="Z212" s="33"/>
      <c r="AA212" s="33"/>
      <c r="AB212" s="33"/>
      <c r="AC212" s="33"/>
      <c r="AD212" s="33"/>
      <c r="AE212" s="29"/>
      <c r="AF212" s="29"/>
      <c r="AG212" s="29"/>
      <c r="AH212" s="67" t="str">
        <f t="shared" si="65"/>
        <v/>
      </c>
      <c r="AI212" s="47" t="str">
        <f t="shared" si="55"/>
        <v/>
      </c>
      <c r="AJ212" s="67" t="str">
        <f t="shared" si="66"/>
        <v/>
      </c>
      <c r="AK212" s="68" t="str">
        <f t="shared" si="60"/>
        <v/>
      </c>
      <c r="AL212" s="40" t="str">
        <f t="shared" si="68"/>
        <v/>
      </c>
      <c r="AM212" s="35">
        <f t="shared" si="57"/>
        <v>0</v>
      </c>
      <c r="AN212" s="36">
        <f t="shared" si="58"/>
        <v>0</v>
      </c>
      <c r="AO212" s="36">
        <f t="shared" si="59"/>
        <v>0</v>
      </c>
      <c r="AP212" s="36" t="str">
        <f t="shared" si="64"/>
        <v/>
      </c>
      <c r="AQ212" s="36" t="str">
        <f>+IF(C212="Econova","",(IF(B212="Réception",(IF(J212="La Mounine",(VLOOKUP(V212,[1]Distancier!A:E,5,FALSE)),(IF(J212="Brignoles",VLOOKUP(V212,[1]Distancier!A:C,3,FALSE),(IF(J212="FOS",VLOOKUP(V212,[1]Distancier!A:D,4,FALSE),(IF(J212="BT400",VLOOKUP(V212,[1]Distancier!A:F,6,FALSE))))))))),"")))</f>
        <v/>
      </c>
      <c r="AR212" s="36" t="str">
        <f t="shared" si="67"/>
        <v/>
      </c>
      <c r="AS212" s="34" t="str">
        <f>IF(AQ212="","",IF(A212="Round Wood",VLOOKUP(AQ212,'[1]Grilles Tarifaires'!A:C,3,FALSE),VLOOKUP(AQ212,'[1]Grilles Tarifaires'!A:B,2,FALSE)))</f>
        <v/>
      </c>
      <c r="AT212" s="36" t="str">
        <f t="shared" si="63"/>
        <v/>
      </c>
      <c r="AU212" s="36" t="str">
        <f>IF(AQ212="","",(IF(C212="","",((IF(A212="","0",(IF(A212="Round Wood",VLOOKUP(C212,'[1]Grilles Tarifaires'!E:F,2,FALSE),VLOOKUP(C212,'[1]Grilles Tarifaires'!E:G,3,FALSE)))))*AK212))))</f>
        <v/>
      </c>
      <c r="AV212" s="66"/>
      <c r="AW212" s="66"/>
      <c r="AX212" s="66"/>
      <c r="AY212" s="66"/>
    </row>
    <row r="213" spans="1:51" ht="15" hidden="1" customHeight="1" x14ac:dyDescent="0.25">
      <c r="A213" s="10"/>
      <c r="B213" s="28"/>
      <c r="C213" s="29"/>
      <c r="D213" s="29"/>
      <c r="E213" s="30"/>
      <c r="F213" s="29"/>
      <c r="G213" s="29"/>
      <c r="H213" s="42"/>
      <c r="I213" s="42"/>
      <c r="J213" s="28"/>
      <c r="K213" s="31" t="str">
        <f t="shared" si="61"/>
        <v/>
      </c>
      <c r="L213" s="31">
        <f t="shared" si="62"/>
        <v>0</v>
      </c>
      <c r="M213" s="57">
        <f t="shared" si="54"/>
        <v>0</v>
      </c>
      <c r="N213" s="32"/>
      <c r="O213" s="32"/>
      <c r="P213" s="29"/>
      <c r="Q213" s="29"/>
      <c r="R213" s="29"/>
      <c r="S213" s="29"/>
      <c r="T213" s="29"/>
      <c r="U213" s="29"/>
      <c r="V213" s="29"/>
      <c r="W213" s="29"/>
      <c r="X213" s="31" t="str">
        <f t="shared" si="56"/>
        <v/>
      </c>
      <c r="Y213" s="33"/>
      <c r="Z213" s="33"/>
      <c r="AA213" s="33"/>
      <c r="AB213" s="33"/>
      <c r="AC213" s="33"/>
      <c r="AD213" s="33"/>
      <c r="AE213" s="29"/>
      <c r="AF213" s="29"/>
      <c r="AG213" s="29"/>
      <c r="AH213" s="67" t="str">
        <f t="shared" si="65"/>
        <v/>
      </c>
      <c r="AI213" s="47" t="str">
        <f t="shared" si="55"/>
        <v/>
      </c>
      <c r="AJ213" s="67" t="str">
        <f t="shared" si="66"/>
        <v/>
      </c>
      <c r="AK213" s="68" t="str">
        <f t="shared" si="60"/>
        <v/>
      </c>
      <c r="AL213" s="40" t="str">
        <f t="shared" si="68"/>
        <v/>
      </c>
      <c r="AM213" s="35">
        <f t="shared" si="57"/>
        <v>0</v>
      </c>
      <c r="AN213" s="36">
        <f t="shared" si="58"/>
        <v>0</v>
      </c>
      <c r="AO213" s="36">
        <f t="shared" si="59"/>
        <v>0</v>
      </c>
      <c r="AP213" s="36" t="str">
        <f t="shared" si="64"/>
        <v/>
      </c>
      <c r="AQ213" s="36" t="str">
        <f>+IF(C213="Econova","",(IF(B213="Réception",(IF(J213="La Mounine",(VLOOKUP(V213,[1]Distancier!A:E,5,FALSE)),(IF(J213="Brignoles",VLOOKUP(V213,[1]Distancier!A:C,3,FALSE),(IF(J213="FOS",VLOOKUP(V213,[1]Distancier!A:D,4,FALSE),(IF(J213="BT400",VLOOKUP(V213,[1]Distancier!A:F,6,FALSE))))))))),"")))</f>
        <v/>
      </c>
      <c r="AR213" s="36" t="str">
        <f t="shared" si="67"/>
        <v/>
      </c>
      <c r="AS213" s="34" t="str">
        <f>IF(AQ213="","",IF(A213="Round Wood",VLOOKUP(AQ213,'[1]Grilles Tarifaires'!A:C,3,FALSE),VLOOKUP(AQ213,'[1]Grilles Tarifaires'!A:B,2,FALSE)))</f>
        <v/>
      </c>
      <c r="AT213" s="36" t="str">
        <f t="shared" si="63"/>
        <v/>
      </c>
      <c r="AU213" s="36" t="str">
        <f>IF(AQ213="","",(IF(C213="","",((IF(A213="","0",(IF(A213="Round Wood",VLOOKUP(C213,'[1]Grilles Tarifaires'!E:F,2,FALSE),VLOOKUP(C213,'[1]Grilles Tarifaires'!E:G,3,FALSE)))))*AK213))))</f>
        <v/>
      </c>
      <c r="AV213" s="66"/>
      <c r="AW213" s="66"/>
      <c r="AX213" s="66"/>
      <c r="AY213" s="66"/>
    </row>
    <row r="214" spans="1:51" ht="15" hidden="1" customHeight="1" x14ac:dyDescent="0.25">
      <c r="A214" s="10"/>
      <c r="B214" s="28"/>
      <c r="C214" s="29"/>
      <c r="D214" s="29"/>
      <c r="E214" s="30"/>
      <c r="F214" s="29"/>
      <c r="G214" s="29"/>
      <c r="H214" s="42"/>
      <c r="I214" s="42"/>
      <c r="J214" s="28"/>
      <c r="K214" s="31" t="str">
        <f t="shared" si="61"/>
        <v/>
      </c>
      <c r="L214" s="31">
        <f t="shared" si="62"/>
        <v>0</v>
      </c>
      <c r="M214" s="57">
        <f t="shared" si="54"/>
        <v>0</v>
      </c>
      <c r="N214" s="32"/>
      <c r="O214" s="32"/>
      <c r="P214" s="29"/>
      <c r="Q214" s="29"/>
      <c r="R214" s="29"/>
      <c r="S214" s="29"/>
      <c r="T214" s="29"/>
      <c r="U214" s="29"/>
      <c r="V214" s="29"/>
      <c r="W214" s="29"/>
      <c r="X214" s="31" t="str">
        <f t="shared" si="56"/>
        <v/>
      </c>
      <c r="Y214" s="33"/>
      <c r="Z214" s="33"/>
      <c r="AA214" s="33"/>
      <c r="AB214" s="33"/>
      <c r="AC214" s="33"/>
      <c r="AD214" s="33"/>
      <c r="AE214" s="29"/>
      <c r="AF214" s="29"/>
      <c r="AG214" s="29"/>
      <c r="AH214" s="67" t="str">
        <f t="shared" si="65"/>
        <v/>
      </c>
      <c r="AI214" s="47" t="str">
        <f t="shared" si="55"/>
        <v/>
      </c>
      <c r="AJ214" s="67" t="str">
        <f t="shared" si="66"/>
        <v/>
      </c>
      <c r="AK214" s="68" t="str">
        <f t="shared" si="60"/>
        <v/>
      </c>
      <c r="AL214" s="40" t="str">
        <f t="shared" si="68"/>
        <v/>
      </c>
      <c r="AM214" s="35">
        <f t="shared" si="57"/>
        <v>0</v>
      </c>
      <c r="AN214" s="36">
        <f t="shared" si="58"/>
        <v>0</v>
      </c>
      <c r="AO214" s="36">
        <f t="shared" si="59"/>
        <v>0</v>
      </c>
      <c r="AP214" s="36" t="str">
        <f t="shared" si="64"/>
        <v/>
      </c>
      <c r="AQ214" s="36" t="str">
        <f>+IF(C214="Econova","",(IF(B214="Réception",(IF(J214="La Mounine",(VLOOKUP(V214,[1]Distancier!A:E,5,FALSE)),(IF(J214="Brignoles",VLOOKUP(V214,[1]Distancier!A:C,3,FALSE),(IF(J214="FOS",VLOOKUP(V214,[1]Distancier!A:D,4,FALSE),(IF(J214="BT400",VLOOKUP(V214,[1]Distancier!A:F,6,FALSE))))))))),"")))</f>
        <v/>
      </c>
      <c r="AR214" s="36" t="str">
        <f t="shared" si="67"/>
        <v/>
      </c>
      <c r="AS214" s="34" t="str">
        <f>IF(AQ214="","",IF(A214="Round Wood",VLOOKUP(AQ214,'[1]Grilles Tarifaires'!A:C,3,FALSE),VLOOKUP(AQ214,'[1]Grilles Tarifaires'!A:B,2,FALSE)))</f>
        <v/>
      </c>
      <c r="AT214" s="36" t="str">
        <f t="shared" si="63"/>
        <v/>
      </c>
      <c r="AU214" s="36" t="str">
        <f>IF(AQ214="","",(IF(C214="","",((IF(A214="","0",(IF(A214="Round Wood",VLOOKUP(C214,'[1]Grilles Tarifaires'!E:F,2,FALSE),VLOOKUP(C214,'[1]Grilles Tarifaires'!E:G,3,FALSE)))))*AK214))))</f>
        <v/>
      </c>
      <c r="AV214" s="66"/>
      <c r="AW214" s="66"/>
      <c r="AX214" s="66"/>
      <c r="AY214" s="66"/>
    </row>
    <row r="215" spans="1:51" ht="15" hidden="1" customHeight="1" x14ac:dyDescent="0.25">
      <c r="A215" s="10"/>
      <c r="B215" s="28"/>
      <c r="C215" s="29"/>
      <c r="D215" s="29"/>
      <c r="E215" s="30"/>
      <c r="F215" s="29"/>
      <c r="G215" s="29"/>
      <c r="H215" s="42"/>
      <c r="I215" s="42"/>
      <c r="J215" s="28"/>
      <c r="K215" s="31" t="str">
        <f t="shared" si="61"/>
        <v/>
      </c>
      <c r="L215" s="31">
        <f t="shared" si="62"/>
        <v>0</v>
      </c>
      <c r="M215" s="57">
        <f t="shared" si="54"/>
        <v>0</v>
      </c>
      <c r="N215" s="32"/>
      <c r="O215" s="32"/>
      <c r="P215" s="29"/>
      <c r="Q215" s="29"/>
      <c r="R215" s="29"/>
      <c r="S215" s="29"/>
      <c r="T215" s="29"/>
      <c r="U215" s="29"/>
      <c r="V215" s="29"/>
      <c r="W215" s="29"/>
      <c r="X215" s="31" t="str">
        <f t="shared" si="56"/>
        <v/>
      </c>
      <c r="Y215" s="33"/>
      <c r="Z215" s="33"/>
      <c r="AA215" s="33"/>
      <c r="AB215" s="33"/>
      <c r="AC215" s="33"/>
      <c r="AD215" s="33"/>
      <c r="AE215" s="29"/>
      <c r="AF215" s="29"/>
      <c r="AG215" s="29"/>
      <c r="AH215" s="67" t="str">
        <f t="shared" si="65"/>
        <v/>
      </c>
      <c r="AI215" s="47" t="str">
        <f t="shared" si="55"/>
        <v/>
      </c>
      <c r="AJ215" s="67" t="str">
        <f t="shared" si="66"/>
        <v/>
      </c>
      <c r="AK215" s="68" t="str">
        <f t="shared" si="60"/>
        <v/>
      </c>
      <c r="AL215" s="40" t="str">
        <f t="shared" si="68"/>
        <v/>
      </c>
      <c r="AM215" s="35">
        <f t="shared" si="57"/>
        <v>0</v>
      </c>
      <c r="AN215" s="36">
        <f t="shared" si="58"/>
        <v>0</v>
      </c>
      <c r="AO215" s="36">
        <f t="shared" si="59"/>
        <v>0</v>
      </c>
      <c r="AP215" s="36" t="str">
        <f t="shared" si="64"/>
        <v/>
      </c>
      <c r="AQ215" s="36" t="str">
        <f>+IF(C215="Econova","",(IF(B215="Réception",(IF(J215="La Mounine",(VLOOKUP(V215,[1]Distancier!A:E,5,FALSE)),(IF(J215="Brignoles",VLOOKUP(V215,[1]Distancier!A:C,3,FALSE),(IF(J215="FOS",VLOOKUP(V215,[1]Distancier!A:D,4,FALSE),(IF(J215="BT400",VLOOKUP(V215,[1]Distancier!A:F,6,FALSE))))))))),"")))</f>
        <v/>
      </c>
      <c r="AR215" s="36" t="str">
        <f t="shared" si="67"/>
        <v/>
      </c>
      <c r="AS215" s="34" t="str">
        <f>IF(AQ215="","",IF(A215="Round Wood",VLOOKUP(AQ215,'[1]Grilles Tarifaires'!A:C,3,FALSE),VLOOKUP(AQ215,'[1]Grilles Tarifaires'!A:B,2,FALSE)))</f>
        <v/>
      </c>
      <c r="AT215" s="36" t="str">
        <f t="shared" si="63"/>
        <v/>
      </c>
      <c r="AU215" s="36" t="str">
        <f>IF(AQ215="","",(IF(C215="","",((IF(A215="","0",(IF(A215="Round Wood",VLOOKUP(C215,'[1]Grilles Tarifaires'!E:F,2,FALSE),VLOOKUP(C215,'[1]Grilles Tarifaires'!E:G,3,FALSE)))))*AK215))))</f>
        <v/>
      </c>
      <c r="AV215" s="66"/>
      <c r="AW215" s="66"/>
      <c r="AX215" s="66"/>
      <c r="AY215" s="66"/>
    </row>
    <row r="216" spans="1:51" ht="15" hidden="1" customHeight="1" x14ac:dyDescent="0.25">
      <c r="A216" s="10"/>
      <c r="B216" s="28"/>
      <c r="C216" s="29"/>
      <c r="D216" s="29"/>
      <c r="E216" s="30"/>
      <c r="F216" s="29"/>
      <c r="G216" s="29"/>
      <c r="H216" s="42"/>
      <c r="I216" s="42"/>
      <c r="J216" s="28"/>
      <c r="K216" s="31" t="str">
        <f t="shared" si="61"/>
        <v/>
      </c>
      <c r="L216" s="31">
        <f t="shared" si="62"/>
        <v>0</v>
      </c>
      <c r="M216" s="57">
        <f t="shared" si="54"/>
        <v>0</v>
      </c>
      <c r="N216" s="32"/>
      <c r="O216" s="32"/>
      <c r="P216" s="29"/>
      <c r="Q216" s="29"/>
      <c r="R216" s="29"/>
      <c r="S216" s="29"/>
      <c r="T216" s="29"/>
      <c r="U216" s="29"/>
      <c r="V216" s="29"/>
      <c r="W216" s="29"/>
      <c r="X216" s="31" t="str">
        <f t="shared" si="56"/>
        <v/>
      </c>
      <c r="Y216" s="33"/>
      <c r="Z216" s="33"/>
      <c r="AA216" s="33"/>
      <c r="AB216" s="33"/>
      <c r="AC216" s="33"/>
      <c r="AD216" s="33"/>
      <c r="AE216" s="29"/>
      <c r="AF216" s="29"/>
      <c r="AG216" s="29"/>
      <c r="AH216" s="67" t="str">
        <f t="shared" si="65"/>
        <v/>
      </c>
      <c r="AI216" s="47" t="str">
        <f t="shared" si="55"/>
        <v/>
      </c>
      <c r="AJ216" s="67" t="str">
        <f t="shared" si="66"/>
        <v/>
      </c>
      <c r="AK216" s="68" t="str">
        <f t="shared" si="60"/>
        <v/>
      </c>
      <c r="AL216" s="40" t="str">
        <f t="shared" si="68"/>
        <v/>
      </c>
      <c r="AM216" s="35">
        <f t="shared" si="57"/>
        <v>0</v>
      </c>
      <c r="AN216" s="36">
        <f t="shared" si="58"/>
        <v>0</v>
      </c>
      <c r="AO216" s="36">
        <f t="shared" si="59"/>
        <v>0</v>
      </c>
      <c r="AP216" s="36" t="str">
        <f t="shared" si="64"/>
        <v/>
      </c>
      <c r="AQ216" s="36" t="str">
        <f>+IF(C216="Econova","",(IF(B216="Réception",(IF(J216="La Mounine",(VLOOKUP(V216,[1]Distancier!A:E,5,FALSE)),(IF(J216="Brignoles",VLOOKUP(V216,[1]Distancier!A:C,3,FALSE),(IF(J216="FOS",VLOOKUP(V216,[1]Distancier!A:D,4,FALSE),(IF(J216="BT400",VLOOKUP(V216,[1]Distancier!A:F,6,FALSE))))))))),"")))</f>
        <v/>
      </c>
      <c r="AR216" s="36" t="str">
        <f t="shared" si="67"/>
        <v/>
      </c>
      <c r="AS216" s="34" t="str">
        <f>IF(AQ216="","",IF(A216="Round Wood",VLOOKUP(AQ216,'[1]Grilles Tarifaires'!A:C,3,FALSE),VLOOKUP(AQ216,'[1]Grilles Tarifaires'!A:B,2,FALSE)))</f>
        <v/>
      </c>
      <c r="AT216" s="36" t="str">
        <f t="shared" si="63"/>
        <v/>
      </c>
      <c r="AU216" s="36" t="str">
        <f>IF(AQ216="","",(IF(C216="","",((IF(A216="","0",(IF(A216="Round Wood",VLOOKUP(C216,'[1]Grilles Tarifaires'!E:F,2,FALSE),VLOOKUP(C216,'[1]Grilles Tarifaires'!E:G,3,FALSE)))))*AK216))))</f>
        <v/>
      </c>
      <c r="AV216" s="66"/>
      <c r="AW216" s="66"/>
      <c r="AX216" s="66"/>
      <c r="AY216" s="66"/>
    </row>
    <row r="217" spans="1:51" ht="15" hidden="1" customHeight="1" x14ac:dyDescent="0.25">
      <c r="A217" s="10"/>
      <c r="B217" s="28"/>
      <c r="C217" s="29"/>
      <c r="D217" s="29"/>
      <c r="E217" s="30"/>
      <c r="F217" s="29"/>
      <c r="G217" s="29"/>
      <c r="H217" s="42"/>
      <c r="I217" s="42"/>
      <c r="J217" s="28"/>
      <c r="K217" s="31" t="str">
        <f t="shared" si="61"/>
        <v/>
      </c>
      <c r="L217" s="31">
        <f t="shared" si="62"/>
        <v>0</v>
      </c>
      <c r="M217" s="57">
        <f t="shared" ref="M217:M280" si="69">IF(B217="Broyage","",(IF(G217=6,L217*1000/$AX$2,(IF(G217="FMA",L217*1000/$AY$2,L217*1000/$AW$2)))))</f>
        <v>0</v>
      </c>
      <c r="N217" s="32"/>
      <c r="O217" s="32"/>
      <c r="P217" s="29"/>
      <c r="Q217" s="29"/>
      <c r="R217" s="29"/>
      <c r="S217" s="29"/>
      <c r="T217" s="29"/>
      <c r="U217" s="29"/>
      <c r="V217" s="29"/>
      <c r="W217" s="29"/>
      <c r="X217" s="31" t="str">
        <f t="shared" si="56"/>
        <v/>
      </c>
      <c r="Y217" s="33"/>
      <c r="Z217" s="33"/>
      <c r="AA217" s="33"/>
      <c r="AB217" s="33"/>
      <c r="AC217" s="33"/>
      <c r="AD217" s="33"/>
      <c r="AE217" s="29"/>
      <c r="AF217" s="29"/>
      <c r="AG217" s="29"/>
      <c r="AH217" s="67" t="str">
        <f t="shared" si="65"/>
        <v/>
      </c>
      <c r="AI217" s="47" t="str">
        <f t="shared" si="55"/>
        <v/>
      </c>
      <c r="AJ217" s="67" t="str">
        <f t="shared" si="66"/>
        <v/>
      </c>
      <c r="AK217" s="68" t="str">
        <f t="shared" si="60"/>
        <v/>
      </c>
      <c r="AL217" s="40" t="str">
        <f t="shared" si="68"/>
        <v/>
      </c>
      <c r="AM217" s="35">
        <f t="shared" si="57"/>
        <v>0</v>
      </c>
      <c r="AN217" s="36">
        <f t="shared" si="58"/>
        <v>0</v>
      </c>
      <c r="AO217" s="36">
        <f t="shared" si="59"/>
        <v>0</v>
      </c>
      <c r="AP217" s="36" t="str">
        <f t="shared" si="64"/>
        <v/>
      </c>
      <c r="AQ217" s="36" t="str">
        <f>+IF(C217="Econova","",(IF(B217="Réception",(IF(J217="La Mounine",(VLOOKUP(V217,[1]Distancier!A:E,5,FALSE)),(IF(J217="Brignoles",VLOOKUP(V217,[1]Distancier!A:C,3,FALSE),(IF(J217="FOS",VLOOKUP(V217,[1]Distancier!A:D,4,FALSE),(IF(J217="BT400",VLOOKUP(V217,[1]Distancier!A:F,6,FALSE))))))))),"")))</f>
        <v/>
      </c>
      <c r="AR217" s="36" t="str">
        <f t="shared" si="67"/>
        <v/>
      </c>
      <c r="AS217" s="34" t="str">
        <f>IF(AQ217="","",IF(A217="Round Wood",VLOOKUP(AQ217,'[1]Grilles Tarifaires'!A:C,3,FALSE),VLOOKUP(AQ217,'[1]Grilles Tarifaires'!A:B,2,FALSE)))</f>
        <v/>
      </c>
      <c r="AT217" s="36" t="str">
        <f t="shared" si="63"/>
        <v/>
      </c>
      <c r="AU217" s="36" t="str">
        <f>IF(AQ217="","",(IF(C217="","",((IF(A217="","0",(IF(A217="Round Wood",VLOOKUP(C217,'[1]Grilles Tarifaires'!E:F,2,FALSE),VLOOKUP(C217,'[1]Grilles Tarifaires'!E:G,3,FALSE)))))*AK217))))</f>
        <v/>
      </c>
      <c r="AV217" s="66"/>
      <c r="AW217" s="66"/>
      <c r="AX217" s="66"/>
      <c r="AY217" s="66"/>
    </row>
    <row r="218" spans="1:51" ht="15" hidden="1" customHeight="1" x14ac:dyDescent="0.25">
      <c r="A218" s="10"/>
      <c r="B218" s="28"/>
      <c r="C218" s="29"/>
      <c r="D218" s="29"/>
      <c r="E218" s="30"/>
      <c r="F218" s="29"/>
      <c r="G218" s="29"/>
      <c r="H218" s="42"/>
      <c r="I218" s="42"/>
      <c r="J218" s="28"/>
      <c r="K218" s="31" t="str">
        <f t="shared" si="61"/>
        <v/>
      </c>
      <c r="L218" s="31">
        <f t="shared" si="62"/>
        <v>0</v>
      </c>
      <c r="M218" s="57">
        <f t="shared" si="69"/>
        <v>0</v>
      </c>
      <c r="N218" s="32"/>
      <c r="O218" s="32"/>
      <c r="P218" s="29"/>
      <c r="Q218" s="29"/>
      <c r="R218" s="29"/>
      <c r="S218" s="29"/>
      <c r="T218" s="29"/>
      <c r="U218" s="29"/>
      <c r="V218" s="29"/>
      <c r="W218" s="29"/>
      <c r="X218" s="31" t="str">
        <f t="shared" si="56"/>
        <v/>
      </c>
      <c r="Y218" s="33"/>
      <c r="Z218" s="33"/>
      <c r="AA218" s="33"/>
      <c r="AB218" s="33"/>
      <c r="AC218" s="33"/>
      <c r="AD218" s="33"/>
      <c r="AE218" s="29"/>
      <c r="AF218" s="29"/>
      <c r="AG218" s="29"/>
      <c r="AH218" s="67" t="str">
        <f t="shared" si="65"/>
        <v/>
      </c>
      <c r="AI218" s="47" t="str">
        <f t="shared" si="55"/>
        <v/>
      </c>
      <c r="AJ218" s="67" t="str">
        <f t="shared" si="66"/>
        <v/>
      </c>
      <c r="AK218" s="68" t="str">
        <f t="shared" si="60"/>
        <v/>
      </c>
      <c r="AL218" s="40" t="str">
        <f t="shared" si="68"/>
        <v/>
      </c>
      <c r="AM218" s="35">
        <f t="shared" si="57"/>
        <v>0</v>
      </c>
      <c r="AN218" s="36">
        <f t="shared" si="58"/>
        <v>0</v>
      </c>
      <c r="AO218" s="36">
        <f t="shared" si="59"/>
        <v>0</v>
      </c>
      <c r="AP218" s="36" t="str">
        <f t="shared" si="64"/>
        <v/>
      </c>
      <c r="AQ218" s="36" t="str">
        <f>+IF(C218="Econova","",(IF(B218="Réception",(IF(J218="La Mounine",(VLOOKUP(V218,[1]Distancier!A:E,5,FALSE)),(IF(J218="Brignoles",VLOOKUP(V218,[1]Distancier!A:C,3,FALSE),(IF(J218="FOS",VLOOKUP(V218,[1]Distancier!A:D,4,FALSE),(IF(J218="BT400",VLOOKUP(V218,[1]Distancier!A:F,6,FALSE))))))))),"")))</f>
        <v/>
      </c>
      <c r="AR218" s="36" t="str">
        <f t="shared" si="67"/>
        <v/>
      </c>
      <c r="AS218" s="34" t="str">
        <f>IF(AQ218="","",IF(A218="Round Wood",VLOOKUP(AQ218,'[1]Grilles Tarifaires'!A:C,3,FALSE),VLOOKUP(AQ218,'[1]Grilles Tarifaires'!A:B,2,FALSE)))</f>
        <v/>
      </c>
      <c r="AT218" s="36" t="str">
        <f t="shared" si="63"/>
        <v/>
      </c>
      <c r="AU218" s="36" t="str">
        <f>IF(AQ218="","",(IF(C218="","",((IF(A218="","0",(IF(A218="Round Wood",VLOOKUP(C218,'[1]Grilles Tarifaires'!E:F,2,FALSE),VLOOKUP(C218,'[1]Grilles Tarifaires'!E:G,3,FALSE)))))*AK218))))</f>
        <v/>
      </c>
      <c r="AV218" s="66"/>
      <c r="AW218" s="66"/>
      <c r="AX218" s="66"/>
      <c r="AY218" s="66"/>
    </row>
    <row r="219" spans="1:51" ht="15" hidden="1" customHeight="1" x14ac:dyDescent="0.25">
      <c r="A219" s="10"/>
      <c r="B219" s="28"/>
      <c r="C219" s="29"/>
      <c r="D219" s="29"/>
      <c r="E219" s="30"/>
      <c r="F219" s="29"/>
      <c r="G219" s="29"/>
      <c r="H219" s="42"/>
      <c r="I219" s="42"/>
      <c r="J219" s="28"/>
      <c r="K219" s="31" t="str">
        <f t="shared" si="61"/>
        <v/>
      </c>
      <c r="L219" s="31">
        <f t="shared" si="62"/>
        <v>0</v>
      </c>
      <c r="M219" s="57">
        <f t="shared" si="69"/>
        <v>0</v>
      </c>
      <c r="N219" s="32"/>
      <c r="O219" s="32"/>
      <c r="P219" s="29"/>
      <c r="Q219" s="29"/>
      <c r="R219" s="29"/>
      <c r="S219" s="29"/>
      <c r="T219" s="29"/>
      <c r="U219" s="29"/>
      <c r="V219" s="29"/>
      <c r="W219" s="29"/>
      <c r="X219" s="31" t="str">
        <f t="shared" si="56"/>
        <v/>
      </c>
      <c r="Y219" s="33"/>
      <c r="Z219" s="33"/>
      <c r="AA219" s="33"/>
      <c r="AB219" s="33"/>
      <c r="AC219" s="33"/>
      <c r="AD219" s="33"/>
      <c r="AE219" s="29"/>
      <c r="AF219" s="29"/>
      <c r="AG219" s="29"/>
      <c r="AH219" s="67" t="str">
        <f t="shared" si="65"/>
        <v/>
      </c>
      <c r="AI219" s="47" t="str">
        <f t="shared" si="55"/>
        <v/>
      </c>
      <c r="AJ219" s="67" t="str">
        <f t="shared" si="66"/>
        <v/>
      </c>
      <c r="AK219" s="68" t="str">
        <f t="shared" si="60"/>
        <v/>
      </c>
      <c r="AL219" s="40" t="str">
        <f t="shared" si="68"/>
        <v/>
      </c>
      <c r="AM219" s="35">
        <f t="shared" si="57"/>
        <v>0</v>
      </c>
      <c r="AN219" s="36">
        <f t="shared" si="58"/>
        <v>0</v>
      </c>
      <c r="AO219" s="36">
        <f t="shared" si="59"/>
        <v>0</v>
      </c>
      <c r="AP219" s="36" t="str">
        <f t="shared" si="64"/>
        <v/>
      </c>
      <c r="AQ219" s="36" t="str">
        <f>+IF(C219="Econova","",(IF(B219="Réception",(IF(J219="La Mounine",(VLOOKUP(V219,[1]Distancier!A:E,5,FALSE)),(IF(J219="Brignoles",VLOOKUP(V219,[1]Distancier!A:C,3,FALSE),(IF(J219="FOS",VLOOKUP(V219,[1]Distancier!A:D,4,FALSE),(IF(J219="BT400",VLOOKUP(V219,[1]Distancier!A:F,6,FALSE))))))))),"")))</f>
        <v/>
      </c>
      <c r="AR219" s="36" t="str">
        <f t="shared" si="67"/>
        <v/>
      </c>
      <c r="AS219" s="34" t="str">
        <f>IF(AQ219="","",IF(A219="Round Wood",VLOOKUP(AQ219,'[1]Grilles Tarifaires'!A:C,3,FALSE),VLOOKUP(AQ219,'[1]Grilles Tarifaires'!A:B,2,FALSE)))</f>
        <v/>
      </c>
      <c r="AT219" s="36" t="str">
        <f t="shared" si="63"/>
        <v/>
      </c>
      <c r="AU219" s="36" t="str">
        <f>IF(AQ219="","",(IF(C219="","",((IF(A219="","0",(IF(A219="Round Wood",VLOOKUP(C219,'[1]Grilles Tarifaires'!E:F,2,FALSE),VLOOKUP(C219,'[1]Grilles Tarifaires'!E:G,3,FALSE)))))*AK219))))</f>
        <v/>
      </c>
      <c r="AV219" s="66"/>
      <c r="AW219" s="66"/>
      <c r="AX219" s="66"/>
      <c r="AY219" s="66"/>
    </row>
    <row r="220" spans="1:51" ht="15" hidden="1" customHeight="1" x14ac:dyDescent="0.25">
      <c r="A220" s="10"/>
      <c r="B220" s="28"/>
      <c r="C220" s="29"/>
      <c r="D220" s="29"/>
      <c r="E220" s="30"/>
      <c r="F220" s="29"/>
      <c r="G220" s="29"/>
      <c r="H220" s="42"/>
      <c r="I220" s="42"/>
      <c r="J220" s="28"/>
      <c r="K220" s="31" t="str">
        <f t="shared" si="61"/>
        <v/>
      </c>
      <c r="L220" s="31">
        <f t="shared" si="62"/>
        <v>0</v>
      </c>
      <c r="M220" s="57">
        <f t="shared" si="69"/>
        <v>0</v>
      </c>
      <c r="N220" s="32"/>
      <c r="O220" s="32"/>
      <c r="P220" s="29"/>
      <c r="Q220" s="29"/>
      <c r="R220" s="29"/>
      <c r="S220" s="29"/>
      <c r="T220" s="29"/>
      <c r="U220" s="29"/>
      <c r="V220" s="29"/>
      <c r="W220" s="29"/>
      <c r="X220" s="31" t="str">
        <f t="shared" si="56"/>
        <v/>
      </c>
      <c r="Y220" s="33"/>
      <c r="Z220" s="33"/>
      <c r="AA220" s="33"/>
      <c r="AB220" s="33"/>
      <c r="AC220" s="33"/>
      <c r="AD220" s="33"/>
      <c r="AE220" s="29"/>
      <c r="AF220" s="29"/>
      <c r="AG220" s="29"/>
      <c r="AH220" s="67" t="str">
        <f t="shared" si="65"/>
        <v/>
      </c>
      <c r="AI220" s="47" t="str">
        <f t="shared" si="55"/>
        <v/>
      </c>
      <c r="AJ220" s="67" t="str">
        <f t="shared" si="66"/>
        <v/>
      </c>
      <c r="AK220" s="68" t="str">
        <f t="shared" si="60"/>
        <v/>
      </c>
      <c r="AL220" s="40" t="str">
        <f t="shared" si="68"/>
        <v/>
      </c>
      <c r="AM220" s="35">
        <f t="shared" si="57"/>
        <v>0</v>
      </c>
      <c r="AN220" s="36">
        <f t="shared" si="58"/>
        <v>0</v>
      </c>
      <c r="AO220" s="36">
        <f t="shared" si="59"/>
        <v>0</v>
      </c>
      <c r="AP220" s="36" t="str">
        <f t="shared" si="64"/>
        <v/>
      </c>
      <c r="AQ220" s="36" t="str">
        <f>+IF(C220="Econova","",(IF(B220="Réception",(IF(J220="La Mounine",(VLOOKUP(V220,[1]Distancier!A:E,5,FALSE)),(IF(J220="Brignoles",VLOOKUP(V220,[1]Distancier!A:C,3,FALSE),(IF(J220="FOS",VLOOKUP(V220,[1]Distancier!A:D,4,FALSE),(IF(J220="BT400",VLOOKUP(V220,[1]Distancier!A:F,6,FALSE))))))))),"")))</f>
        <v/>
      </c>
      <c r="AR220" s="36" t="str">
        <f t="shared" si="67"/>
        <v/>
      </c>
      <c r="AS220" s="34" t="str">
        <f>IF(AQ220="","",IF(A220="Round Wood",VLOOKUP(AQ220,'[1]Grilles Tarifaires'!A:C,3,FALSE),VLOOKUP(AQ220,'[1]Grilles Tarifaires'!A:B,2,FALSE)))</f>
        <v/>
      </c>
      <c r="AT220" s="36" t="str">
        <f t="shared" si="63"/>
        <v/>
      </c>
      <c r="AU220" s="36" t="str">
        <f>IF(AQ220="","",(IF(C220="","",((IF(A220="","0",(IF(A220="Round Wood",VLOOKUP(C220,'[1]Grilles Tarifaires'!E:F,2,FALSE),VLOOKUP(C220,'[1]Grilles Tarifaires'!E:G,3,FALSE)))))*AK220))))</f>
        <v/>
      </c>
      <c r="AV220" s="66"/>
      <c r="AW220" s="66"/>
      <c r="AX220" s="66"/>
      <c r="AY220" s="66"/>
    </row>
    <row r="221" spans="1:51" ht="15" hidden="1" customHeight="1" x14ac:dyDescent="0.25">
      <c r="A221" s="10"/>
      <c r="B221" s="28"/>
      <c r="C221" s="29"/>
      <c r="D221" s="29"/>
      <c r="E221" s="30"/>
      <c r="F221" s="29"/>
      <c r="G221" s="29"/>
      <c r="H221" s="42"/>
      <c r="I221" s="42"/>
      <c r="J221" s="28"/>
      <c r="K221" s="31" t="str">
        <f t="shared" si="61"/>
        <v/>
      </c>
      <c r="L221" s="31">
        <f t="shared" si="62"/>
        <v>0</v>
      </c>
      <c r="M221" s="57">
        <f t="shared" si="69"/>
        <v>0</v>
      </c>
      <c r="N221" s="32"/>
      <c r="O221" s="32"/>
      <c r="P221" s="29"/>
      <c r="Q221" s="29"/>
      <c r="R221" s="29"/>
      <c r="S221" s="29"/>
      <c r="T221" s="29"/>
      <c r="U221" s="29"/>
      <c r="V221" s="29"/>
      <c r="W221" s="29"/>
      <c r="X221" s="31" t="str">
        <f t="shared" si="56"/>
        <v/>
      </c>
      <c r="Y221" s="33"/>
      <c r="Z221" s="33"/>
      <c r="AA221" s="33"/>
      <c r="AB221" s="33"/>
      <c r="AC221" s="33"/>
      <c r="AD221" s="33"/>
      <c r="AE221" s="29"/>
      <c r="AF221" s="29"/>
      <c r="AG221" s="29"/>
      <c r="AH221" s="67" t="str">
        <f t="shared" si="65"/>
        <v/>
      </c>
      <c r="AI221" s="47" t="str">
        <f t="shared" si="55"/>
        <v/>
      </c>
      <c r="AJ221" s="67" t="str">
        <f t="shared" si="66"/>
        <v/>
      </c>
      <c r="AK221" s="68" t="str">
        <f t="shared" si="60"/>
        <v/>
      </c>
      <c r="AL221" s="40" t="str">
        <f t="shared" si="68"/>
        <v/>
      </c>
      <c r="AM221" s="35">
        <f t="shared" si="57"/>
        <v>0</v>
      </c>
      <c r="AN221" s="36">
        <f t="shared" si="58"/>
        <v>0</v>
      </c>
      <c r="AO221" s="36">
        <f t="shared" si="59"/>
        <v>0</v>
      </c>
      <c r="AP221" s="36" t="str">
        <f t="shared" si="64"/>
        <v/>
      </c>
      <c r="AQ221" s="36" t="str">
        <f>+IF(C221="Econova","",(IF(B221="Réception",(IF(J221="La Mounine",(VLOOKUP(V221,[1]Distancier!A:E,5,FALSE)),(IF(J221="Brignoles",VLOOKUP(V221,[1]Distancier!A:C,3,FALSE),(IF(J221="FOS",VLOOKUP(V221,[1]Distancier!A:D,4,FALSE),(IF(J221="BT400",VLOOKUP(V221,[1]Distancier!A:F,6,FALSE))))))))),"")))</f>
        <v/>
      </c>
      <c r="AR221" s="36" t="str">
        <f t="shared" si="67"/>
        <v/>
      </c>
      <c r="AS221" s="34" t="str">
        <f>IF(AQ221="","",IF(A221="Round Wood",VLOOKUP(AQ221,'[1]Grilles Tarifaires'!A:C,3,FALSE),VLOOKUP(AQ221,'[1]Grilles Tarifaires'!A:B,2,FALSE)))</f>
        <v/>
      </c>
      <c r="AT221" s="36" t="str">
        <f t="shared" si="63"/>
        <v/>
      </c>
      <c r="AU221" s="36" t="str">
        <f>IF(AQ221="","",(IF(C221="","",((IF(A221="","0",(IF(A221="Round Wood",VLOOKUP(C221,'[1]Grilles Tarifaires'!E:F,2,FALSE),VLOOKUP(C221,'[1]Grilles Tarifaires'!E:G,3,FALSE)))))*AK221))))</f>
        <v/>
      </c>
      <c r="AV221" s="66"/>
      <c r="AW221" s="66"/>
      <c r="AX221" s="66"/>
      <c r="AY221" s="66"/>
    </row>
    <row r="222" spans="1:51" ht="15" hidden="1" customHeight="1" x14ac:dyDescent="0.25">
      <c r="A222" s="10"/>
      <c r="B222" s="28"/>
      <c r="C222" s="29"/>
      <c r="D222" s="29"/>
      <c r="E222" s="30"/>
      <c r="F222" s="29"/>
      <c r="G222" s="29"/>
      <c r="H222" s="42"/>
      <c r="I222" s="42"/>
      <c r="J222" s="28"/>
      <c r="K222" s="31" t="str">
        <f t="shared" si="61"/>
        <v/>
      </c>
      <c r="L222" s="31">
        <f t="shared" si="62"/>
        <v>0</v>
      </c>
      <c r="M222" s="57">
        <f t="shared" si="69"/>
        <v>0</v>
      </c>
      <c r="N222" s="32"/>
      <c r="O222" s="32"/>
      <c r="P222" s="29"/>
      <c r="Q222" s="29"/>
      <c r="R222" s="29"/>
      <c r="S222" s="29"/>
      <c r="T222" s="29"/>
      <c r="U222" s="29"/>
      <c r="V222" s="29"/>
      <c r="W222" s="29"/>
      <c r="X222" s="31" t="str">
        <f t="shared" si="56"/>
        <v/>
      </c>
      <c r="Y222" s="33"/>
      <c r="Z222" s="33"/>
      <c r="AA222" s="33"/>
      <c r="AB222" s="33"/>
      <c r="AC222" s="33"/>
      <c r="AD222" s="33"/>
      <c r="AE222" s="29"/>
      <c r="AF222" s="29"/>
      <c r="AG222" s="29"/>
      <c r="AH222" s="67" t="str">
        <f t="shared" si="65"/>
        <v/>
      </c>
      <c r="AI222" s="47" t="str">
        <f t="shared" si="55"/>
        <v/>
      </c>
      <c r="AJ222" s="67" t="str">
        <f t="shared" si="66"/>
        <v/>
      </c>
      <c r="AK222" s="68" t="str">
        <f t="shared" si="60"/>
        <v/>
      </c>
      <c r="AL222" s="40" t="str">
        <f t="shared" si="68"/>
        <v/>
      </c>
      <c r="AM222" s="35">
        <f t="shared" si="57"/>
        <v>0</v>
      </c>
      <c r="AN222" s="36">
        <f t="shared" si="58"/>
        <v>0</v>
      </c>
      <c r="AO222" s="36">
        <f t="shared" si="59"/>
        <v>0</v>
      </c>
      <c r="AP222" s="36" t="str">
        <f t="shared" si="64"/>
        <v/>
      </c>
      <c r="AQ222" s="36" t="str">
        <f>+IF(C222="Econova","",(IF(B222="Réception",(IF(J222="La Mounine",(VLOOKUP(V222,[1]Distancier!A:E,5,FALSE)),(IF(J222="Brignoles",VLOOKUP(V222,[1]Distancier!A:C,3,FALSE),(IF(J222="FOS",VLOOKUP(V222,[1]Distancier!A:D,4,FALSE),(IF(J222="BT400",VLOOKUP(V222,[1]Distancier!A:F,6,FALSE))))))))),"")))</f>
        <v/>
      </c>
      <c r="AR222" s="36" t="str">
        <f t="shared" si="67"/>
        <v/>
      </c>
      <c r="AS222" s="34" t="str">
        <f>IF(AQ222="","",IF(A222="Round Wood",VLOOKUP(AQ222,'[1]Grilles Tarifaires'!A:C,3,FALSE),VLOOKUP(AQ222,'[1]Grilles Tarifaires'!A:B,2,FALSE)))</f>
        <v/>
      </c>
      <c r="AT222" s="36" t="str">
        <f t="shared" si="63"/>
        <v/>
      </c>
      <c r="AU222" s="36" t="str">
        <f>IF(AQ222="","",(IF(C222="","",((IF(A222="","0",(IF(A222="Round Wood",VLOOKUP(C222,'[1]Grilles Tarifaires'!E:F,2,FALSE),VLOOKUP(C222,'[1]Grilles Tarifaires'!E:G,3,FALSE)))))*AK222))))</f>
        <v/>
      </c>
      <c r="AV222" s="66"/>
      <c r="AW222" s="66"/>
      <c r="AX222" s="66"/>
      <c r="AY222" s="66"/>
    </row>
    <row r="223" spans="1:51" ht="15" hidden="1" customHeight="1" x14ac:dyDescent="0.25">
      <c r="A223" s="10"/>
      <c r="B223" s="28"/>
      <c r="C223" s="29"/>
      <c r="D223" s="29"/>
      <c r="E223" s="30"/>
      <c r="F223" s="29"/>
      <c r="G223" s="29"/>
      <c r="H223" s="42"/>
      <c r="I223" s="42"/>
      <c r="J223" s="28"/>
      <c r="K223" s="31" t="str">
        <f t="shared" si="61"/>
        <v/>
      </c>
      <c r="L223" s="31">
        <f t="shared" si="62"/>
        <v>0</v>
      </c>
      <c r="M223" s="57">
        <f t="shared" si="69"/>
        <v>0</v>
      </c>
      <c r="N223" s="32"/>
      <c r="O223" s="32"/>
      <c r="P223" s="29"/>
      <c r="Q223" s="29"/>
      <c r="R223" s="29"/>
      <c r="S223" s="29"/>
      <c r="T223" s="29"/>
      <c r="U223" s="29"/>
      <c r="V223" s="29"/>
      <c r="W223" s="29"/>
      <c r="X223" s="31" t="str">
        <f t="shared" si="56"/>
        <v/>
      </c>
      <c r="Y223" s="33"/>
      <c r="Z223" s="33"/>
      <c r="AA223" s="33"/>
      <c r="AB223" s="33"/>
      <c r="AC223" s="33"/>
      <c r="AD223" s="33"/>
      <c r="AE223" s="29"/>
      <c r="AF223" s="29"/>
      <c r="AG223" s="29"/>
      <c r="AH223" s="67" t="str">
        <f t="shared" si="65"/>
        <v/>
      </c>
      <c r="AI223" s="47" t="str">
        <f t="shared" si="55"/>
        <v/>
      </c>
      <c r="AJ223" s="67" t="str">
        <f t="shared" si="66"/>
        <v/>
      </c>
      <c r="AK223" s="68" t="str">
        <f t="shared" si="60"/>
        <v/>
      </c>
      <c r="AL223" s="40" t="str">
        <f t="shared" si="68"/>
        <v/>
      </c>
      <c r="AM223" s="35">
        <f t="shared" si="57"/>
        <v>0</v>
      </c>
      <c r="AN223" s="36">
        <f t="shared" si="58"/>
        <v>0</v>
      </c>
      <c r="AO223" s="36">
        <f t="shared" si="59"/>
        <v>0</v>
      </c>
      <c r="AP223" s="36" t="str">
        <f t="shared" si="64"/>
        <v/>
      </c>
      <c r="AQ223" s="36" t="str">
        <f>+IF(C223="Econova","",(IF(B223="Réception",(IF(J223="La Mounine",(VLOOKUP(V223,[1]Distancier!A:E,5,FALSE)),(IF(J223="Brignoles",VLOOKUP(V223,[1]Distancier!A:C,3,FALSE),(IF(J223="FOS",VLOOKUP(V223,[1]Distancier!A:D,4,FALSE),(IF(J223="BT400",VLOOKUP(V223,[1]Distancier!A:F,6,FALSE))))))))),"")))</f>
        <v/>
      </c>
      <c r="AR223" s="36" t="str">
        <f t="shared" si="67"/>
        <v/>
      </c>
      <c r="AS223" s="34" t="str">
        <f>IF(AQ223="","",IF(A223="Round Wood",VLOOKUP(AQ223,'[1]Grilles Tarifaires'!A:C,3,FALSE),VLOOKUP(AQ223,'[1]Grilles Tarifaires'!A:B,2,FALSE)))</f>
        <v/>
      </c>
      <c r="AT223" s="36" t="str">
        <f t="shared" si="63"/>
        <v/>
      </c>
      <c r="AU223" s="36" t="str">
        <f>IF(AQ223="","",(IF(C223="","",((IF(A223="","0",(IF(A223="Round Wood",VLOOKUP(C223,'[1]Grilles Tarifaires'!E:F,2,FALSE),VLOOKUP(C223,'[1]Grilles Tarifaires'!E:G,3,FALSE)))))*AK223))))</f>
        <v/>
      </c>
      <c r="AV223" s="66"/>
      <c r="AW223" s="66"/>
      <c r="AX223" s="66"/>
      <c r="AY223" s="66"/>
    </row>
    <row r="224" spans="1:51" ht="15" hidden="1" customHeight="1" x14ac:dyDescent="0.25">
      <c r="A224" s="10"/>
      <c r="B224" s="28"/>
      <c r="C224" s="29"/>
      <c r="D224" s="29"/>
      <c r="E224" s="30"/>
      <c r="F224" s="29"/>
      <c r="G224" s="29"/>
      <c r="H224" s="42"/>
      <c r="I224" s="42"/>
      <c r="J224" s="28"/>
      <c r="K224" s="31" t="str">
        <f t="shared" si="61"/>
        <v/>
      </c>
      <c r="L224" s="31">
        <f t="shared" si="62"/>
        <v>0</v>
      </c>
      <c r="M224" s="57">
        <f t="shared" si="69"/>
        <v>0</v>
      </c>
      <c r="N224" s="32"/>
      <c r="O224" s="32"/>
      <c r="P224" s="29"/>
      <c r="Q224" s="29"/>
      <c r="R224" s="29"/>
      <c r="S224" s="29"/>
      <c r="T224" s="29"/>
      <c r="U224" s="29"/>
      <c r="V224" s="29"/>
      <c r="W224" s="29"/>
      <c r="X224" s="31" t="str">
        <f t="shared" si="56"/>
        <v/>
      </c>
      <c r="Y224" s="33"/>
      <c r="Z224" s="33"/>
      <c r="AA224" s="33"/>
      <c r="AB224" s="33"/>
      <c r="AC224" s="33"/>
      <c r="AD224" s="33"/>
      <c r="AE224" s="29"/>
      <c r="AF224" s="29"/>
      <c r="AG224" s="29"/>
      <c r="AH224" s="67" t="str">
        <f t="shared" si="65"/>
        <v/>
      </c>
      <c r="AI224" s="47" t="str">
        <f t="shared" si="55"/>
        <v/>
      </c>
      <c r="AJ224" s="67" t="str">
        <f t="shared" si="66"/>
        <v/>
      </c>
      <c r="AK224" s="68" t="str">
        <f t="shared" si="60"/>
        <v/>
      </c>
      <c r="AL224" s="40" t="str">
        <f t="shared" si="68"/>
        <v/>
      </c>
      <c r="AM224" s="35">
        <f t="shared" si="57"/>
        <v>0</v>
      </c>
      <c r="AN224" s="36">
        <f t="shared" si="58"/>
        <v>0</v>
      </c>
      <c r="AO224" s="36">
        <f t="shared" si="59"/>
        <v>0</v>
      </c>
      <c r="AP224" s="36" t="str">
        <f t="shared" si="64"/>
        <v/>
      </c>
      <c r="AQ224" s="36" t="str">
        <f>+IF(C224="Econova","",(IF(B224="Réception",(IF(J224="La Mounine",(VLOOKUP(V224,[1]Distancier!A:E,5,FALSE)),(IF(J224="Brignoles",VLOOKUP(V224,[1]Distancier!A:C,3,FALSE),(IF(J224="FOS",VLOOKUP(V224,[1]Distancier!A:D,4,FALSE),(IF(J224="BT400",VLOOKUP(V224,[1]Distancier!A:F,6,FALSE))))))))),"")))</f>
        <v/>
      </c>
      <c r="AR224" s="36" t="str">
        <f t="shared" si="67"/>
        <v/>
      </c>
      <c r="AS224" s="34" t="str">
        <f>IF(AQ224="","",IF(A224="Round Wood",VLOOKUP(AQ224,'[1]Grilles Tarifaires'!A:C,3,FALSE),VLOOKUP(AQ224,'[1]Grilles Tarifaires'!A:B,2,FALSE)))</f>
        <v/>
      </c>
      <c r="AT224" s="36" t="str">
        <f t="shared" si="63"/>
        <v/>
      </c>
      <c r="AU224" s="36" t="str">
        <f>IF(AQ224="","",(IF(C224="","",((IF(A224="","0",(IF(A224="Round Wood",VLOOKUP(C224,'[1]Grilles Tarifaires'!E:F,2,FALSE),VLOOKUP(C224,'[1]Grilles Tarifaires'!E:G,3,FALSE)))))*AK224))))</f>
        <v/>
      </c>
      <c r="AV224" s="66"/>
      <c r="AW224" s="66"/>
      <c r="AX224" s="66"/>
      <c r="AY224" s="66"/>
    </row>
    <row r="225" spans="1:51" ht="15" hidden="1" customHeight="1" x14ac:dyDescent="0.25">
      <c r="A225" s="10"/>
      <c r="B225" s="28"/>
      <c r="C225" s="29"/>
      <c r="D225" s="29"/>
      <c r="E225" s="30"/>
      <c r="F225" s="29"/>
      <c r="G225" s="29"/>
      <c r="H225" s="42"/>
      <c r="I225" s="42"/>
      <c r="J225" s="28"/>
      <c r="K225" s="31" t="str">
        <f t="shared" si="61"/>
        <v/>
      </c>
      <c r="L225" s="31">
        <f t="shared" si="62"/>
        <v>0</v>
      </c>
      <c r="M225" s="57">
        <f t="shared" si="69"/>
        <v>0</v>
      </c>
      <c r="N225" s="32"/>
      <c r="O225" s="32"/>
      <c r="P225" s="29"/>
      <c r="Q225" s="29"/>
      <c r="R225" s="29"/>
      <c r="S225" s="29"/>
      <c r="T225" s="29"/>
      <c r="U225" s="29"/>
      <c r="V225" s="29"/>
      <c r="W225" s="29"/>
      <c r="X225" s="31" t="str">
        <f t="shared" si="56"/>
        <v/>
      </c>
      <c r="Y225" s="33"/>
      <c r="Z225" s="33"/>
      <c r="AA225" s="33"/>
      <c r="AB225" s="33"/>
      <c r="AC225" s="33"/>
      <c r="AD225" s="33"/>
      <c r="AE225" s="29"/>
      <c r="AF225" s="29"/>
      <c r="AG225" s="29"/>
      <c r="AH225" s="67" t="str">
        <f t="shared" si="65"/>
        <v/>
      </c>
      <c r="AI225" s="47" t="str">
        <f t="shared" si="55"/>
        <v/>
      </c>
      <c r="AJ225" s="67" t="str">
        <f t="shared" si="66"/>
        <v/>
      </c>
      <c r="AK225" s="68" t="str">
        <f t="shared" si="60"/>
        <v/>
      </c>
      <c r="AL225" s="40" t="str">
        <f t="shared" si="68"/>
        <v/>
      </c>
      <c r="AM225" s="35">
        <f t="shared" si="57"/>
        <v>0</v>
      </c>
      <c r="AN225" s="36">
        <f t="shared" si="58"/>
        <v>0</v>
      </c>
      <c r="AO225" s="36">
        <f t="shared" si="59"/>
        <v>0</v>
      </c>
      <c r="AP225" s="36" t="str">
        <f t="shared" si="64"/>
        <v/>
      </c>
      <c r="AQ225" s="36" t="str">
        <f>+IF(C225="Econova","",(IF(B225="Réception",(IF(J225="La Mounine",(VLOOKUP(V225,[1]Distancier!A:E,5,FALSE)),(IF(J225="Brignoles",VLOOKUP(V225,[1]Distancier!A:C,3,FALSE),(IF(J225="FOS",VLOOKUP(V225,[1]Distancier!A:D,4,FALSE),(IF(J225="BT400",VLOOKUP(V225,[1]Distancier!A:F,6,FALSE))))))))),"")))</f>
        <v/>
      </c>
      <c r="AR225" s="36" t="str">
        <f t="shared" si="67"/>
        <v/>
      </c>
      <c r="AS225" s="34" t="str">
        <f>IF(AQ225="","",IF(A225="Round Wood",VLOOKUP(AQ225,'[1]Grilles Tarifaires'!A:C,3,FALSE),VLOOKUP(AQ225,'[1]Grilles Tarifaires'!A:B,2,FALSE)))</f>
        <v/>
      </c>
      <c r="AT225" s="36" t="str">
        <f t="shared" si="63"/>
        <v/>
      </c>
      <c r="AU225" s="36" t="str">
        <f>IF(AQ225="","",(IF(C225="","",((IF(A225="","0",(IF(A225="Round Wood",VLOOKUP(C225,'[1]Grilles Tarifaires'!E:F,2,FALSE),VLOOKUP(C225,'[1]Grilles Tarifaires'!E:G,3,FALSE)))))*AK225))))</f>
        <v/>
      </c>
      <c r="AV225" s="66"/>
      <c r="AW225" s="66"/>
      <c r="AX225" s="66"/>
      <c r="AY225" s="66"/>
    </row>
    <row r="226" spans="1:51" ht="15" hidden="1" customHeight="1" x14ac:dyDescent="0.25">
      <c r="A226" s="10"/>
      <c r="B226" s="28"/>
      <c r="C226" s="29"/>
      <c r="D226" s="29"/>
      <c r="E226" s="30"/>
      <c r="F226" s="29"/>
      <c r="G226" s="29"/>
      <c r="H226" s="42"/>
      <c r="I226" s="42"/>
      <c r="J226" s="28"/>
      <c r="K226" s="31" t="str">
        <f t="shared" si="61"/>
        <v/>
      </c>
      <c r="L226" s="31">
        <f t="shared" si="62"/>
        <v>0</v>
      </c>
      <c r="M226" s="57">
        <f t="shared" si="69"/>
        <v>0</v>
      </c>
      <c r="N226" s="32"/>
      <c r="O226" s="32"/>
      <c r="P226" s="29"/>
      <c r="Q226" s="29"/>
      <c r="R226" s="29"/>
      <c r="S226" s="29"/>
      <c r="T226" s="29"/>
      <c r="U226" s="29"/>
      <c r="V226" s="29"/>
      <c r="W226" s="29"/>
      <c r="X226" s="31" t="str">
        <f t="shared" si="56"/>
        <v/>
      </c>
      <c r="Y226" s="33"/>
      <c r="Z226" s="33"/>
      <c r="AA226" s="33"/>
      <c r="AB226" s="33"/>
      <c r="AC226" s="33"/>
      <c r="AD226" s="33"/>
      <c r="AE226" s="29"/>
      <c r="AF226" s="29"/>
      <c r="AG226" s="29"/>
      <c r="AH226" s="67" t="str">
        <f t="shared" si="65"/>
        <v/>
      </c>
      <c r="AI226" s="47" t="str">
        <f t="shared" si="55"/>
        <v/>
      </c>
      <c r="AJ226" s="67" t="str">
        <f t="shared" si="66"/>
        <v/>
      </c>
      <c r="AK226" s="68" t="str">
        <f t="shared" si="60"/>
        <v/>
      </c>
      <c r="AL226" s="40" t="str">
        <f t="shared" si="68"/>
        <v/>
      </c>
      <c r="AM226" s="35">
        <f t="shared" si="57"/>
        <v>0</v>
      </c>
      <c r="AN226" s="36">
        <f t="shared" si="58"/>
        <v>0</v>
      </c>
      <c r="AO226" s="36">
        <f t="shared" si="59"/>
        <v>0</v>
      </c>
      <c r="AP226" s="36" t="str">
        <f t="shared" si="64"/>
        <v/>
      </c>
      <c r="AQ226" s="36" t="str">
        <f>+IF(C226="Econova","",(IF(B226="Réception",(IF(J226="La Mounine",(VLOOKUP(V226,[1]Distancier!A:E,5,FALSE)),(IF(J226="Brignoles",VLOOKUP(V226,[1]Distancier!A:C,3,FALSE),(IF(J226="FOS",VLOOKUP(V226,[1]Distancier!A:D,4,FALSE),(IF(J226="BT400",VLOOKUP(V226,[1]Distancier!A:F,6,FALSE))))))))),"")))</f>
        <v/>
      </c>
      <c r="AR226" s="36" t="str">
        <f t="shared" si="67"/>
        <v/>
      </c>
      <c r="AS226" s="34" t="str">
        <f>IF(AQ226="","",IF(A226="Round Wood",VLOOKUP(AQ226,'[1]Grilles Tarifaires'!A:C,3,FALSE),VLOOKUP(AQ226,'[1]Grilles Tarifaires'!A:B,2,FALSE)))</f>
        <v/>
      </c>
      <c r="AT226" s="36" t="str">
        <f t="shared" si="63"/>
        <v/>
      </c>
      <c r="AU226" s="36" t="str">
        <f>IF(AQ226="","",(IF(C226="","",((IF(A226="","0",(IF(A226="Round Wood",VLOOKUP(C226,'[1]Grilles Tarifaires'!E:F,2,FALSE),VLOOKUP(C226,'[1]Grilles Tarifaires'!E:G,3,FALSE)))))*AK226))))</f>
        <v/>
      </c>
      <c r="AV226" s="66"/>
      <c r="AW226" s="66"/>
      <c r="AX226" s="66"/>
      <c r="AY226" s="66"/>
    </row>
    <row r="227" spans="1:51" ht="15" hidden="1" customHeight="1" x14ac:dyDescent="0.25">
      <c r="A227" s="10"/>
      <c r="B227" s="28"/>
      <c r="C227" s="29"/>
      <c r="D227" s="29"/>
      <c r="E227" s="30"/>
      <c r="F227" s="29"/>
      <c r="G227" s="29"/>
      <c r="H227" s="42"/>
      <c r="I227" s="42"/>
      <c r="J227" s="28"/>
      <c r="K227" s="31" t="str">
        <f t="shared" si="61"/>
        <v/>
      </c>
      <c r="L227" s="31">
        <f t="shared" si="62"/>
        <v>0</v>
      </c>
      <c r="M227" s="57">
        <f t="shared" si="69"/>
        <v>0</v>
      </c>
      <c r="N227" s="32"/>
      <c r="O227" s="32"/>
      <c r="P227" s="29"/>
      <c r="Q227" s="29"/>
      <c r="R227" s="29"/>
      <c r="S227" s="29"/>
      <c r="T227" s="29"/>
      <c r="U227" s="29"/>
      <c r="V227" s="29"/>
      <c r="W227" s="29"/>
      <c r="X227" s="31" t="str">
        <f t="shared" si="56"/>
        <v/>
      </c>
      <c r="Y227" s="33"/>
      <c r="Z227" s="33"/>
      <c r="AA227" s="33"/>
      <c r="AB227" s="33"/>
      <c r="AC227" s="33"/>
      <c r="AD227" s="33"/>
      <c r="AE227" s="29"/>
      <c r="AF227" s="29"/>
      <c r="AG227" s="29"/>
      <c r="AH227" s="67" t="str">
        <f t="shared" si="65"/>
        <v/>
      </c>
      <c r="AI227" s="47" t="str">
        <f t="shared" si="55"/>
        <v/>
      </c>
      <c r="AJ227" s="67" t="str">
        <f t="shared" si="66"/>
        <v/>
      </c>
      <c r="AK227" s="68" t="str">
        <f t="shared" si="60"/>
        <v/>
      </c>
      <c r="AL227" s="40" t="str">
        <f t="shared" si="68"/>
        <v/>
      </c>
      <c r="AM227" s="35">
        <f t="shared" si="57"/>
        <v>0</v>
      </c>
      <c r="AN227" s="36">
        <f t="shared" si="58"/>
        <v>0</v>
      </c>
      <c r="AO227" s="36">
        <f t="shared" si="59"/>
        <v>0</v>
      </c>
      <c r="AP227" s="36" t="str">
        <f t="shared" si="64"/>
        <v/>
      </c>
      <c r="AQ227" s="36" t="str">
        <f>+IF(C227="Econova","",(IF(B227="Réception",(IF(J227="La Mounine",(VLOOKUP(V227,[1]Distancier!A:E,5,FALSE)),(IF(J227="Brignoles",VLOOKUP(V227,[1]Distancier!A:C,3,FALSE),(IF(J227="FOS",VLOOKUP(V227,[1]Distancier!A:D,4,FALSE),(IF(J227="BT400",VLOOKUP(V227,[1]Distancier!A:F,6,FALSE))))))))),"")))</f>
        <v/>
      </c>
      <c r="AR227" s="36" t="str">
        <f t="shared" si="67"/>
        <v/>
      </c>
      <c r="AS227" s="34" t="str">
        <f>IF(AQ227="","",IF(A227="Round Wood",VLOOKUP(AQ227,'[1]Grilles Tarifaires'!A:C,3,FALSE),VLOOKUP(AQ227,'[1]Grilles Tarifaires'!A:B,2,FALSE)))</f>
        <v/>
      </c>
      <c r="AT227" s="36" t="str">
        <f t="shared" si="63"/>
        <v/>
      </c>
      <c r="AU227" s="36" t="str">
        <f>IF(AQ227="","",(IF(C227="","",((IF(A227="","0",(IF(A227="Round Wood",VLOOKUP(C227,'[1]Grilles Tarifaires'!E:F,2,FALSE),VLOOKUP(C227,'[1]Grilles Tarifaires'!E:G,3,FALSE)))))*AK227))))</f>
        <v/>
      </c>
      <c r="AV227" s="66"/>
      <c r="AW227" s="66"/>
      <c r="AX227" s="66"/>
      <c r="AY227" s="66"/>
    </row>
    <row r="228" spans="1:51" ht="15" hidden="1" customHeight="1" x14ac:dyDescent="0.25">
      <c r="A228" s="10"/>
      <c r="B228" s="28"/>
      <c r="C228" s="29"/>
      <c r="D228" s="29"/>
      <c r="E228" s="30"/>
      <c r="F228" s="29"/>
      <c r="G228" s="29"/>
      <c r="H228" s="42"/>
      <c r="I228" s="42"/>
      <c r="J228" s="28"/>
      <c r="K228" s="31" t="str">
        <f t="shared" si="61"/>
        <v/>
      </c>
      <c r="L228" s="31">
        <f t="shared" si="62"/>
        <v>0</v>
      </c>
      <c r="M228" s="57">
        <f t="shared" si="69"/>
        <v>0</v>
      </c>
      <c r="N228" s="32"/>
      <c r="O228" s="32"/>
      <c r="P228" s="29"/>
      <c r="Q228" s="29"/>
      <c r="R228" s="29"/>
      <c r="S228" s="29"/>
      <c r="T228" s="29"/>
      <c r="U228" s="29"/>
      <c r="V228" s="29"/>
      <c r="W228" s="29"/>
      <c r="X228" s="31" t="str">
        <f t="shared" si="56"/>
        <v/>
      </c>
      <c r="Y228" s="33"/>
      <c r="Z228" s="33"/>
      <c r="AA228" s="33"/>
      <c r="AB228" s="33"/>
      <c r="AC228" s="33"/>
      <c r="AD228" s="33"/>
      <c r="AE228" s="29"/>
      <c r="AF228" s="29"/>
      <c r="AG228" s="29"/>
      <c r="AH228" s="67" t="str">
        <f t="shared" si="65"/>
        <v/>
      </c>
      <c r="AI228" s="47" t="str">
        <f t="shared" si="55"/>
        <v/>
      </c>
      <c r="AJ228" s="67" t="str">
        <f t="shared" si="66"/>
        <v/>
      </c>
      <c r="AK228" s="68" t="str">
        <f t="shared" si="60"/>
        <v/>
      </c>
      <c r="AL228" s="40" t="str">
        <f t="shared" si="68"/>
        <v/>
      </c>
      <c r="AM228" s="35">
        <f t="shared" si="57"/>
        <v>0</v>
      </c>
      <c r="AN228" s="36">
        <f t="shared" si="58"/>
        <v>0</v>
      </c>
      <c r="AO228" s="36">
        <f t="shared" si="59"/>
        <v>0</v>
      </c>
      <c r="AP228" s="36" t="str">
        <f t="shared" si="64"/>
        <v/>
      </c>
      <c r="AQ228" s="36" t="str">
        <f>+IF(C228="Econova","",(IF(B228="Réception",(IF(J228="La Mounine",(VLOOKUP(V228,[1]Distancier!A:E,5,FALSE)),(IF(J228="Brignoles",VLOOKUP(V228,[1]Distancier!A:C,3,FALSE),(IF(J228="FOS",VLOOKUP(V228,[1]Distancier!A:D,4,FALSE),(IF(J228="BT400",VLOOKUP(V228,[1]Distancier!A:F,6,FALSE))))))))),"")))</f>
        <v/>
      </c>
      <c r="AR228" s="36" t="str">
        <f t="shared" si="67"/>
        <v/>
      </c>
      <c r="AS228" s="34" t="str">
        <f>IF(AQ228="","",IF(A228="Round Wood",VLOOKUP(AQ228,'[1]Grilles Tarifaires'!A:C,3,FALSE),VLOOKUP(AQ228,'[1]Grilles Tarifaires'!A:B,2,FALSE)))</f>
        <v/>
      </c>
      <c r="AT228" s="36" t="str">
        <f t="shared" si="63"/>
        <v/>
      </c>
      <c r="AU228" s="36" t="str">
        <f>IF(AQ228="","",(IF(C228="","",((IF(A228="","0",(IF(A228="Round Wood",VLOOKUP(C228,'[1]Grilles Tarifaires'!E:F,2,FALSE),VLOOKUP(C228,'[1]Grilles Tarifaires'!E:G,3,FALSE)))))*AK228))))</f>
        <v/>
      </c>
      <c r="AV228" s="66"/>
      <c r="AW228" s="66"/>
      <c r="AX228" s="66"/>
      <c r="AY228" s="66"/>
    </row>
    <row r="229" spans="1:51" ht="15" hidden="1" customHeight="1" x14ac:dyDescent="0.25">
      <c r="A229" s="10"/>
      <c r="B229" s="28"/>
      <c r="C229" s="29"/>
      <c r="D229" s="29"/>
      <c r="E229" s="30"/>
      <c r="F229" s="29"/>
      <c r="G229" s="29"/>
      <c r="H229" s="42"/>
      <c r="I229" s="42"/>
      <c r="J229" s="28"/>
      <c r="K229" s="31" t="str">
        <f t="shared" si="61"/>
        <v/>
      </c>
      <c r="L229" s="31">
        <f t="shared" si="62"/>
        <v>0</v>
      </c>
      <c r="M229" s="57">
        <f t="shared" si="69"/>
        <v>0</v>
      </c>
      <c r="N229" s="32"/>
      <c r="O229" s="32"/>
      <c r="P229" s="29"/>
      <c r="Q229" s="29"/>
      <c r="R229" s="29"/>
      <c r="S229" s="29"/>
      <c r="T229" s="29"/>
      <c r="U229" s="29"/>
      <c r="V229" s="29"/>
      <c r="W229" s="29"/>
      <c r="X229" s="31" t="str">
        <f t="shared" si="56"/>
        <v/>
      </c>
      <c r="Y229" s="33"/>
      <c r="Z229" s="33"/>
      <c r="AA229" s="33"/>
      <c r="AB229" s="33"/>
      <c r="AC229" s="33"/>
      <c r="AD229" s="33"/>
      <c r="AE229" s="29"/>
      <c r="AF229" s="29"/>
      <c r="AG229" s="29"/>
      <c r="AH229" s="67" t="str">
        <f t="shared" si="65"/>
        <v/>
      </c>
      <c r="AI229" s="47" t="str">
        <f t="shared" si="55"/>
        <v/>
      </c>
      <c r="AJ229" s="67" t="str">
        <f t="shared" si="66"/>
        <v/>
      </c>
      <c r="AK229" s="68" t="str">
        <f t="shared" si="60"/>
        <v/>
      </c>
      <c r="AL229" s="40" t="str">
        <f t="shared" si="68"/>
        <v/>
      </c>
      <c r="AM229" s="35">
        <f t="shared" si="57"/>
        <v>0</v>
      </c>
      <c r="AN229" s="36">
        <f t="shared" si="58"/>
        <v>0</v>
      </c>
      <c r="AO229" s="36">
        <f t="shared" si="59"/>
        <v>0</v>
      </c>
      <c r="AP229" s="36" t="str">
        <f t="shared" si="64"/>
        <v/>
      </c>
      <c r="AQ229" s="36" t="str">
        <f>+IF(C229="Econova","",(IF(B229="Réception",(IF(J229="La Mounine",(VLOOKUP(V229,[1]Distancier!A:E,5,FALSE)),(IF(J229="Brignoles",VLOOKUP(V229,[1]Distancier!A:C,3,FALSE),(IF(J229="FOS",VLOOKUP(V229,[1]Distancier!A:D,4,FALSE),(IF(J229="BT400",VLOOKUP(V229,[1]Distancier!A:F,6,FALSE))))))))),"")))</f>
        <v/>
      </c>
      <c r="AR229" s="36" t="str">
        <f t="shared" si="67"/>
        <v/>
      </c>
      <c r="AS229" s="34" t="str">
        <f>IF(AQ229="","",IF(A229="Round Wood",VLOOKUP(AQ229,'[1]Grilles Tarifaires'!A:C,3,FALSE),VLOOKUP(AQ229,'[1]Grilles Tarifaires'!A:B,2,FALSE)))</f>
        <v/>
      </c>
      <c r="AT229" s="36" t="str">
        <f t="shared" si="63"/>
        <v/>
      </c>
      <c r="AU229" s="36" t="str">
        <f>IF(AQ229="","",(IF(C229="","",((IF(A229="","0",(IF(A229="Round Wood",VLOOKUP(C229,'[1]Grilles Tarifaires'!E:F,2,FALSE),VLOOKUP(C229,'[1]Grilles Tarifaires'!E:G,3,FALSE)))))*AK229))))</f>
        <v/>
      </c>
      <c r="AV229" s="66"/>
      <c r="AW229" s="66"/>
      <c r="AX229" s="66"/>
      <c r="AY229" s="66"/>
    </row>
    <row r="230" spans="1:51" ht="15" hidden="1" customHeight="1" x14ac:dyDescent="0.25">
      <c r="A230" s="10"/>
      <c r="B230" s="28"/>
      <c r="C230" s="29"/>
      <c r="D230" s="29"/>
      <c r="E230" s="30"/>
      <c r="F230" s="29"/>
      <c r="G230" s="29"/>
      <c r="H230" s="42"/>
      <c r="I230" s="42"/>
      <c r="J230" s="28"/>
      <c r="K230" s="31" t="str">
        <f t="shared" si="61"/>
        <v/>
      </c>
      <c r="L230" s="31">
        <f t="shared" si="62"/>
        <v>0</v>
      </c>
      <c r="M230" s="57">
        <f t="shared" si="69"/>
        <v>0</v>
      </c>
      <c r="N230" s="32"/>
      <c r="O230" s="32"/>
      <c r="P230" s="29"/>
      <c r="Q230" s="29"/>
      <c r="R230" s="29"/>
      <c r="S230" s="29"/>
      <c r="T230" s="29"/>
      <c r="U230" s="29"/>
      <c r="V230" s="29"/>
      <c r="W230" s="29"/>
      <c r="X230" s="31" t="str">
        <f t="shared" si="56"/>
        <v/>
      </c>
      <c r="Y230" s="33"/>
      <c r="Z230" s="33"/>
      <c r="AA230" s="33"/>
      <c r="AB230" s="33"/>
      <c r="AC230" s="33"/>
      <c r="AD230" s="33"/>
      <c r="AE230" s="29"/>
      <c r="AF230" s="29"/>
      <c r="AG230" s="29"/>
      <c r="AH230" s="67" t="str">
        <f t="shared" si="65"/>
        <v/>
      </c>
      <c r="AI230" s="47" t="str">
        <f t="shared" si="55"/>
        <v/>
      </c>
      <c r="AJ230" s="67" t="str">
        <f t="shared" si="66"/>
        <v/>
      </c>
      <c r="AK230" s="68" t="str">
        <f t="shared" si="60"/>
        <v/>
      </c>
      <c r="AL230" s="40" t="str">
        <f t="shared" si="68"/>
        <v/>
      </c>
      <c r="AM230" s="35">
        <f t="shared" si="57"/>
        <v>0</v>
      </c>
      <c r="AN230" s="36">
        <f t="shared" si="58"/>
        <v>0</v>
      </c>
      <c r="AO230" s="36">
        <f t="shared" si="59"/>
        <v>0</v>
      </c>
      <c r="AP230" s="36" t="str">
        <f t="shared" si="64"/>
        <v/>
      </c>
      <c r="AQ230" s="36" t="str">
        <f>+IF(C230="Econova","",(IF(B230="Réception",(IF(J230="La Mounine",(VLOOKUP(V230,[1]Distancier!A:E,5,FALSE)),(IF(J230="Brignoles",VLOOKUP(V230,[1]Distancier!A:C,3,FALSE),(IF(J230="FOS",VLOOKUP(V230,[1]Distancier!A:D,4,FALSE),(IF(J230="BT400",VLOOKUP(V230,[1]Distancier!A:F,6,FALSE))))))))),"")))</f>
        <v/>
      </c>
      <c r="AR230" s="36" t="str">
        <f t="shared" si="67"/>
        <v/>
      </c>
      <c r="AS230" s="34" t="str">
        <f>IF(AQ230="","",IF(A230="Round Wood",VLOOKUP(AQ230,'[1]Grilles Tarifaires'!A:C,3,FALSE),VLOOKUP(AQ230,'[1]Grilles Tarifaires'!A:B,2,FALSE)))</f>
        <v/>
      </c>
      <c r="AT230" s="36" t="str">
        <f t="shared" si="63"/>
        <v/>
      </c>
      <c r="AU230" s="36" t="str">
        <f>IF(AQ230="","",(IF(C230="","",((IF(A230="","0",(IF(A230="Round Wood",VLOOKUP(C230,'[1]Grilles Tarifaires'!E:F,2,FALSE),VLOOKUP(C230,'[1]Grilles Tarifaires'!E:G,3,FALSE)))))*AK230))))</f>
        <v/>
      </c>
      <c r="AV230" s="66"/>
      <c r="AW230" s="66"/>
      <c r="AX230" s="66"/>
      <c r="AY230" s="66"/>
    </row>
    <row r="231" spans="1:51" ht="15" hidden="1" customHeight="1" x14ac:dyDescent="0.25">
      <c r="A231" s="10"/>
      <c r="B231" s="28"/>
      <c r="C231" s="29"/>
      <c r="D231" s="29"/>
      <c r="E231" s="30"/>
      <c r="F231" s="29"/>
      <c r="G231" s="29"/>
      <c r="H231" s="42"/>
      <c r="I231" s="42"/>
      <c r="J231" s="28"/>
      <c r="K231" s="31" t="str">
        <f t="shared" si="61"/>
        <v/>
      </c>
      <c r="L231" s="31">
        <f t="shared" si="62"/>
        <v>0</v>
      </c>
      <c r="M231" s="57">
        <f t="shared" si="69"/>
        <v>0</v>
      </c>
      <c r="N231" s="32"/>
      <c r="O231" s="32"/>
      <c r="P231" s="29"/>
      <c r="Q231" s="29"/>
      <c r="R231" s="29"/>
      <c r="S231" s="29"/>
      <c r="T231" s="29"/>
      <c r="U231" s="29"/>
      <c r="V231" s="29"/>
      <c r="W231" s="29"/>
      <c r="X231" s="31" t="str">
        <f t="shared" si="56"/>
        <v/>
      </c>
      <c r="Y231" s="33"/>
      <c r="Z231" s="33"/>
      <c r="AA231" s="33"/>
      <c r="AB231" s="33"/>
      <c r="AC231" s="33"/>
      <c r="AD231" s="33"/>
      <c r="AE231" s="29"/>
      <c r="AF231" s="29"/>
      <c r="AG231" s="29"/>
      <c r="AH231" s="67" t="str">
        <f t="shared" si="65"/>
        <v/>
      </c>
      <c r="AI231" s="47" t="str">
        <f t="shared" si="55"/>
        <v/>
      </c>
      <c r="AJ231" s="67" t="str">
        <f t="shared" si="66"/>
        <v/>
      </c>
      <c r="AK231" s="68" t="str">
        <f t="shared" si="60"/>
        <v/>
      </c>
      <c r="AL231" s="40" t="str">
        <f t="shared" si="68"/>
        <v/>
      </c>
      <c r="AM231" s="35">
        <f t="shared" si="57"/>
        <v>0</v>
      </c>
      <c r="AN231" s="36">
        <f t="shared" si="58"/>
        <v>0</v>
      </c>
      <c r="AO231" s="36">
        <f t="shared" si="59"/>
        <v>0</v>
      </c>
      <c r="AP231" s="36" t="str">
        <f t="shared" si="64"/>
        <v/>
      </c>
      <c r="AQ231" s="36" t="str">
        <f>+IF(C231="Econova","",(IF(B231="Réception",(IF(J231="La Mounine",(VLOOKUP(V231,[1]Distancier!A:E,5,FALSE)),(IF(J231="Brignoles",VLOOKUP(V231,[1]Distancier!A:C,3,FALSE),(IF(J231="FOS",VLOOKUP(V231,[1]Distancier!A:D,4,FALSE),(IF(J231="BT400",VLOOKUP(V231,[1]Distancier!A:F,6,FALSE))))))))),"")))</f>
        <v/>
      </c>
      <c r="AR231" s="36" t="str">
        <f t="shared" si="67"/>
        <v/>
      </c>
      <c r="AS231" s="34" t="str">
        <f>IF(AQ231="","",IF(A231="Round Wood",VLOOKUP(AQ231,'[1]Grilles Tarifaires'!A:C,3,FALSE),VLOOKUP(AQ231,'[1]Grilles Tarifaires'!A:B,2,FALSE)))</f>
        <v/>
      </c>
      <c r="AT231" s="36" t="str">
        <f t="shared" si="63"/>
        <v/>
      </c>
      <c r="AU231" s="36" t="str">
        <f>IF(AQ231="","",(IF(C231="","",((IF(A231="","0",(IF(A231="Round Wood",VLOOKUP(C231,'[1]Grilles Tarifaires'!E:F,2,FALSE),VLOOKUP(C231,'[1]Grilles Tarifaires'!E:G,3,FALSE)))))*AK231))))</f>
        <v/>
      </c>
      <c r="AV231" s="66"/>
      <c r="AW231" s="66"/>
      <c r="AX231" s="66"/>
      <c r="AY231" s="66"/>
    </row>
    <row r="232" spans="1:51" ht="15" hidden="1" customHeight="1" x14ac:dyDescent="0.25">
      <c r="A232" s="10"/>
      <c r="B232" s="28"/>
      <c r="C232" s="29"/>
      <c r="D232" s="29"/>
      <c r="E232" s="30"/>
      <c r="F232" s="29"/>
      <c r="G232" s="29"/>
      <c r="H232" s="42"/>
      <c r="I232" s="42"/>
      <c r="J232" s="28"/>
      <c r="K232" s="31" t="str">
        <f t="shared" si="61"/>
        <v/>
      </c>
      <c r="L232" s="31">
        <f t="shared" si="62"/>
        <v>0</v>
      </c>
      <c r="M232" s="57">
        <f t="shared" si="69"/>
        <v>0</v>
      </c>
      <c r="N232" s="32"/>
      <c r="O232" s="32"/>
      <c r="P232" s="29"/>
      <c r="Q232" s="29"/>
      <c r="R232" s="29"/>
      <c r="S232" s="29"/>
      <c r="T232" s="29"/>
      <c r="U232" s="29"/>
      <c r="V232" s="29"/>
      <c r="W232" s="29"/>
      <c r="X232" s="31" t="str">
        <f t="shared" si="56"/>
        <v/>
      </c>
      <c r="Y232" s="33"/>
      <c r="Z232" s="33"/>
      <c r="AA232" s="33"/>
      <c r="AB232" s="33"/>
      <c r="AC232" s="33"/>
      <c r="AD232" s="33"/>
      <c r="AE232" s="29"/>
      <c r="AF232" s="29"/>
      <c r="AG232" s="29"/>
      <c r="AH232" s="67" t="str">
        <f t="shared" si="65"/>
        <v/>
      </c>
      <c r="AI232" s="47" t="str">
        <f t="shared" ref="AI232:AI295" si="70">+IF(E232="","",E232)</f>
        <v/>
      </c>
      <c r="AJ232" s="67" t="str">
        <f t="shared" si="66"/>
        <v/>
      </c>
      <c r="AK232" s="68" t="str">
        <f t="shared" si="60"/>
        <v/>
      </c>
      <c r="AL232" s="40" t="str">
        <f t="shared" si="68"/>
        <v/>
      </c>
      <c r="AM232" s="35">
        <f t="shared" si="57"/>
        <v>0</v>
      </c>
      <c r="AN232" s="36">
        <f t="shared" si="58"/>
        <v>0</v>
      </c>
      <c r="AO232" s="36">
        <f t="shared" si="59"/>
        <v>0</v>
      </c>
      <c r="AP232" s="36" t="str">
        <f t="shared" si="64"/>
        <v/>
      </c>
      <c r="AQ232" s="36" t="str">
        <f>+IF(C232="Econova","",(IF(B232="Réception",(IF(J232="La Mounine",(VLOOKUP(V232,[1]Distancier!A:E,5,FALSE)),(IF(J232="Brignoles",VLOOKUP(V232,[1]Distancier!A:C,3,FALSE),(IF(J232="FOS",VLOOKUP(V232,[1]Distancier!A:D,4,FALSE),(IF(J232="BT400",VLOOKUP(V232,[1]Distancier!A:F,6,FALSE))))))))),"")))</f>
        <v/>
      </c>
      <c r="AR232" s="36" t="str">
        <f t="shared" si="67"/>
        <v/>
      </c>
      <c r="AS232" s="34" t="str">
        <f>IF(AQ232="","",IF(A232="Round Wood",VLOOKUP(AQ232,'[1]Grilles Tarifaires'!A:C,3,FALSE),VLOOKUP(AQ232,'[1]Grilles Tarifaires'!A:B,2,FALSE)))</f>
        <v/>
      </c>
      <c r="AT232" s="36" t="str">
        <f t="shared" si="63"/>
        <v/>
      </c>
      <c r="AU232" s="36" t="str">
        <f>IF(AQ232="","",(IF(C232="","",((IF(A232="","0",(IF(A232="Round Wood",VLOOKUP(C232,'[1]Grilles Tarifaires'!E:F,2,FALSE),VLOOKUP(C232,'[1]Grilles Tarifaires'!E:G,3,FALSE)))))*AK232))))</f>
        <v/>
      </c>
      <c r="AV232" s="66"/>
      <c r="AW232" s="66"/>
      <c r="AX232" s="66"/>
      <c r="AY232" s="66"/>
    </row>
    <row r="233" spans="1:51" ht="15" hidden="1" customHeight="1" x14ac:dyDescent="0.25">
      <c r="A233" s="10"/>
      <c r="B233" s="28"/>
      <c r="C233" s="29"/>
      <c r="D233" s="29"/>
      <c r="E233" s="30"/>
      <c r="F233" s="29"/>
      <c r="G233" s="29"/>
      <c r="H233" s="42"/>
      <c r="I233" s="42"/>
      <c r="J233" s="28"/>
      <c r="K233" s="31" t="str">
        <f t="shared" si="61"/>
        <v/>
      </c>
      <c r="L233" s="31">
        <f t="shared" si="62"/>
        <v>0</v>
      </c>
      <c r="M233" s="57">
        <f t="shared" si="69"/>
        <v>0</v>
      </c>
      <c r="N233" s="32"/>
      <c r="O233" s="32"/>
      <c r="P233" s="29"/>
      <c r="Q233" s="29"/>
      <c r="R233" s="29"/>
      <c r="S233" s="29"/>
      <c r="T233" s="29"/>
      <c r="U233" s="29"/>
      <c r="V233" s="29"/>
      <c r="W233" s="29"/>
      <c r="X233" s="31" t="str">
        <f t="shared" si="56"/>
        <v/>
      </c>
      <c r="Y233" s="33"/>
      <c r="Z233" s="33"/>
      <c r="AA233" s="33"/>
      <c r="AB233" s="33"/>
      <c r="AC233" s="33"/>
      <c r="AD233" s="33"/>
      <c r="AE233" s="29"/>
      <c r="AF233" s="29"/>
      <c r="AG233" s="29"/>
      <c r="AH233" s="67" t="str">
        <f t="shared" si="65"/>
        <v/>
      </c>
      <c r="AI233" s="47" t="str">
        <f t="shared" si="70"/>
        <v/>
      </c>
      <c r="AJ233" s="67" t="str">
        <f t="shared" si="66"/>
        <v/>
      </c>
      <c r="AK233" s="68" t="str">
        <f t="shared" si="60"/>
        <v/>
      </c>
      <c r="AL233" s="40" t="str">
        <f t="shared" si="68"/>
        <v/>
      </c>
      <c r="AM233" s="35">
        <f t="shared" si="57"/>
        <v>0</v>
      </c>
      <c r="AN233" s="36">
        <f t="shared" si="58"/>
        <v>0</v>
      </c>
      <c r="AO233" s="36">
        <f t="shared" si="59"/>
        <v>0</v>
      </c>
      <c r="AP233" s="36" t="str">
        <f t="shared" si="64"/>
        <v/>
      </c>
      <c r="AQ233" s="36" t="str">
        <f>+IF(C233="Econova","",(IF(B233="Réception",(IF(J233="La Mounine",(VLOOKUP(V233,[1]Distancier!A:E,5,FALSE)),(IF(J233="Brignoles",VLOOKUP(V233,[1]Distancier!A:C,3,FALSE),(IF(J233="FOS",VLOOKUP(V233,[1]Distancier!A:D,4,FALSE),(IF(J233="BT400",VLOOKUP(V233,[1]Distancier!A:F,6,FALSE))))))))),"")))</f>
        <v/>
      </c>
      <c r="AR233" s="36" t="str">
        <f t="shared" si="67"/>
        <v/>
      </c>
      <c r="AS233" s="34" t="str">
        <f>IF(AQ233="","",IF(A233="Round Wood",VLOOKUP(AQ233,'[1]Grilles Tarifaires'!A:C,3,FALSE),VLOOKUP(AQ233,'[1]Grilles Tarifaires'!A:B,2,FALSE)))</f>
        <v/>
      </c>
      <c r="AT233" s="36" t="str">
        <f t="shared" si="63"/>
        <v/>
      </c>
      <c r="AU233" s="36" t="str">
        <f>IF(AQ233="","",(IF(C233="","",((IF(A233="","0",(IF(A233="Round Wood",VLOOKUP(C233,'[1]Grilles Tarifaires'!E:F,2,FALSE),VLOOKUP(C233,'[1]Grilles Tarifaires'!E:G,3,FALSE)))))*AK233))))</f>
        <v/>
      </c>
      <c r="AV233" s="66"/>
      <c r="AW233" s="66"/>
      <c r="AX233" s="66"/>
      <c r="AY233" s="66"/>
    </row>
    <row r="234" spans="1:51" ht="15" hidden="1" customHeight="1" x14ac:dyDescent="0.25">
      <c r="A234" s="10"/>
      <c r="B234" s="28"/>
      <c r="C234" s="29"/>
      <c r="D234" s="29"/>
      <c r="E234" s="30"/>
      <c r="F234" s="29"/>
      <c r="G234" s="29"/>
      <c r="H234" s="42"/>
      <c r="I234" s="42"/>
      <c r="J234" s="28"/>
      <c r="K234" s="31" t="str">
        <f t="shared" si="61"/>
        <v/>
      </c>
      <c r="L234" s="31">
        <f t="shared" si="62"/>
        <v>0</v>
      </c>
      <c r="M234" s="57">
        <f t="shared" si="69"/>
        <v>0</v>
      </c>
      <c r="N234" s="32"/>
      <c r="O234" s="32"/>
      <c r="P234" s="29"/>
      <c r="Q234" s="29"/>
      <c r="R234" s="29"/>
      <c r="S234" s="29"/>
      <c r="T234" s="29"/>
      <c r="U234" s="29"/>
      <c r="V234" s="29"/>
      <c r="W234" s="29"/>
      <c r="X234" s="31" t="str">
        <f t="shared" si="56"/>
        <v/>
      </c>
      <c r="Y234" s="33"/>
      <c r="Z234" s="33"/>
      <c r="AA234" s="33"/>
      <c r="AB234" s="33"/>
      <c r="AC234" s="33"/>
      <c r="AD234" s="33"/>
      <c r="AE234" s="29"/>
      <c r="AF234" s="29"/>
      <c r="AG234" s="29"/>
      <c r="AH234" s="67" t="str">
        <f t="shared" si="65"/>
        <v/>
      </c>
      <c r="AI234" s="47" t="str">
        <f t="shared" si="70"/>
        <v/>
      </c>
      <c r="AJ234" s="67" t="str">
        <f t="shared" si="66"/>
        <v/>
      </c>
      <c r="AK234" s="68" t="str">
        <f t="shared" si="60"/>
        <v/>
      </c>
      <c r="AL234" s="40" t="str">
        <f t="shared" si="68"/>
        <v/>
      </c>
      <c r="AM234" s="35">
        <f t="shared" si="57"/>
        <v>0</v>
      </c>
      <c r="AN234" s="36">
        <f t="shared" si="58"/>
        <v>0</v>
      </c>
      <c r="AO234" s="36">
        <f t="shared" si="59"/>
        <v>0</v>
      </c>
      <c r="AP234" s="36" t="str">
        <f t="shared" si="64"/>
        <v/>
      </c>
      <c r="AQ234" s="36" t="str">
        <f>+IF(C234="Econova","",(IF(B234="Réception",(IF(J234="La Mounine",(VLOOKUP(V234,[1]Distancier!A:E,5,FALSE)),(IF(J234="Brignoles",VLOOKUP(V234,[1]Distancier!A:C,3,FALSE),(IF(J234="FOS",VLOOKUP(V234,[1]Distancier!A:D,4,FALSE),(IF(J234="BT400",VLOOKUP(V234,[1]Distancier!A:F,6,FALSE))))))))),"")))</f>
        <v/>
      </c>
      <c r="AR234" s="36" t="str">
        <f t="shared" si="67"/>
        <v/>
      </c>
      <c r="AS234" s="34" t="str">
        <f>IF(AQ234="","",IF(A234="Round Wood",VLOOKUP(AQ234,'[1]Grilles Tarifaires'!A:C,3,FALSE),VLOOKUP(AQ234,'[1]Grilles Tarifaires'!A:B,2,FALSE)))</f>
        <v/>
      </c>
      <c r="AT234" s="36" t="str">
        <f t="shared" si="63"/>
        <v/>
      </c>
      <c r="AU234" s="36" t="str">
        <f>IF(AQ234="","",(IF(C234="","",((IF(A234="","0",(IF(A234="Round Wood",VLOOKUP(C234,'[1]Grilles Tarifaires'!E:F,2,FALSE),VLOOKUP(C234,'[1]Grilles Tarifaires'!E:G,3,FALSE)))))*AK234))))</f>
        <v/>
      </c>
      <c r="AV234" s="66"/>
      <c r="AW234" s="66"/>
      <c r="AX234" s="66"/>
      <c r="AY234" s="66"/>
    </row>
    <row r="235" spans="1:51" ht="15" hidden="1" customHeight="1" x14ac:dyDescent="0.25">
      <c r="A235" s="10"/>
      <c r="B235" s="28"/>
      <c r="C235" s="29"/>
      <c r="D235" s="29"/>
      <c r="E235" s="30"/>
      <c r="F235" s="29"/>
      <c r="G235" s="29"/>
      <c r="H235" s="42"/>
      <c r="I235" s="42"/>
      <c r="J235" s="28"/>
      <c r="K235" s="31" t="str">
        <f t="shared" si="61"/>
        <v/>
      </c>
      <c r="L235" s="31">
        <f t="shared" si="62"/>
        <v>0</v>
      </c>
      <c r="M235" s="57">
        <f t="shared" si="69"/>
        <v>0</v>
      </c>
      <c r="N235" s="32"/>
      <c r="O235" s="32"/>
      <c r="P235" s="29"/>
      <c r="Q235" s="29"/>
      <c r="R235" s="29"/>
      <c r="S235" s="29"/>
      <c r="T235" s="29"/>
      <c r="U235" s="29"/>
      <c r="V235" s="29"/>
      <c r="W235" s="29"/>
      <c r="X235" s="31" t="str">
        <f t="shared" si="56"/>
        <v/>
      </c>
      <c r="Y235" s="33"/>
      <c r="Z235" s="33"/>
      <c r="AA235" s="33"/>
      <c r="AB235" s="33"/>
      <c r="AC235" s="33"/>
      <c r="AD235" s="33"/>
      <c r="AE235" s="29"/>
      <c r="AF235" s="29"/>
      <c r="AG235" s="29"/>
      <c r="AH235" s="67" t="str">
        <f t="shared" si="65"/>
        <v/>
      </c>
      <c r="AI235" s="47" t="str">
        <f t="shared" si="70"/>
        <v/>
      </c>
      <c r="AJ235" s="67" t="str">
        <f t="shared" si="66"/>
        <v/>
      </c>
      <c r="AK235" s="68" t="str">
        <f t="shared" si="60"/>
        <v/>
      </c>
      <c r="AL235" s="40" t="str">
        <f t="shared" si="68"/>
        <v/>
      </c>
      <c r="AM235" s="35">
        <f t="shared" si="57"/>
        <v>0</v>
      </c>
      <c r="AN235" s="36">
        <f t="shared" si="58"/>
        <v>0</v>
      </c>
      <c r="AO235" s="36">
        <f t="shared" si="59"/>
        <v>0</v>
      </c>
      <c r="AP235" s="36" t="str">
        <f t="shared" si="64"/>
        <v/>
      </c>
      <c r="AQ235" s="36" t="str">
        <f>+IF(C235="Econova","",(IF(B235="Réception",(IF(J235="La Mounine",(VLOOKUP(V235,[1]Distancier!A:E,5,FALSE)),(IF(J235="Brignoles",VLOOKUP(V235,[1]Distancier!A:C,3,FALSE),(IF(J235="FOS",VLOOKUP(V235,[1]Distancier!A:D,4,FALSE),(IF(J235="BT400",VLOOKUP(V235,[1]Distancier!A:F,6,FALSE))))))))),"")))</f>
        <v/>
      </c>
      <c r="AR235" s="36" t="str">
        <f t="shared" si="67"/>
        <v/>
      </c>
      <c r="AS235" s="34" t="str">
        <f>IF(AQ235="","",IF(A235="Round Wood",VLOOKUP(AQ235,'[1]Grilles Tarifaires'!A:C,3,FALSE),VLOOKUP(AQ235,'[1]Grilles Tarifaires'!A:B,2,FALSE)))</f>
        <v/>
      </c>
      <c r="AT235" s="36" t="str">
        <f t="shared" si="63"/>
        <v/>
      </c>
      <c r="AU235" s="36" t="str">
        <f>IF(AQ235="","",(IF(C235="","",((IF(A235="","0",(IF(A235="Round Wood",VLOOKUP(C235,'[1]Grilles Tarifaires'!E:F,2,FALSE),VLOOKUP(C235,'[1]Grilles Tarifaires'!E:G,3,FALSE)))))*AK235))))</f>
        <v/>
      </c>
      <c r="AV235" s="66"/>
      <c r="AW235" s="66"/>
      <c r="AX235" s="66"/>
      <c r="AY235" s="66"/>
    </row>
    <row r="236" spans="1:51" ht="15" hidden="1" customHeight="1" x14ac:dyDescent="0.25">
      <c r="A236" s="10"/>
      <c r="B236" s="28"/>
      <c r="C236" s="29"/>
      <c r="D236" s="29"/>
      <c r="E236" s="30"/>
      <c r="F236" s="29"/>
      <c r="G236" s="29"/>
      <c r="H236" s="42"/>
      <c r="I236" s="42"/>
      <c r="J236" s="28"/>
      <c r="K236" s="31" t="str">
        <f t="shared" si="61"/>
        <v/>
      </c>
      <c r="L236" s="31">
        <f t="shared" si="62"/>
        <v>0</v>
      </c>
      <c r="M236" s="57">
        <f t="shared" si="69"/>
        <v>0</v>
      </c>
      <c r="N236" s="32"/>
      <c r="O236" s="32"/>
      <c r="P236" s="29"/>
      <c r="Q236" s="29"/>
      <c r="R236" s="29"/>
      <c r="S236" s="29"/>
      <c r="T236" s="29"/>
      <c r="U236" s="29"/>
      <c r="V236" s="29"/>
      <c r="W236" s="29"/>
      <c r="X236" s="31" t="str">
        <f t="shared" si="56"/>
        <v/>
      </c>
      <c r="Y236" s="33"/>
      <c r="Z236" s="33"/>
      <c r="AA236" s="33"/>
      <c r="AB236" s="33"/>
      <c r="AC236" s="33"/>
      <c r="AD236" s="33"/>
      <c r="AE236" s="29"/>
      <c r="AF236" s="29"/>
      <c r="AG236" s="29"/>
      <c r="AH236" s="67" t="str">
        <f t="shared" si="65"/>
        <v/>
      </c>
      <c r="AI236" s="47" t="str">
        <f t="shared" si="70"/>
        <v/>
      </c>
      <c r="AJ236" s="67" t="str">
        <f t="shared" si="66"/>
        <v/>
      </c>
      <c r="AK236" s="68" t="str">
        <f t="shared" si="60"/>
        <v/>
      </c>
      <c r="AL236" s="40" t="str">
        <f t="shared" si="68"/>
        <v/>
      </c>
      <c r="AM236" s="35">
        <f t="shared" si="57"/>
        <v>0</v>
      </c>
      <c r="AN236" s="36">
        <f t="shared" si="58"/>
        <v>0</v>
      </c>
      <c r="AO236" s="36">
        <f t="shared" si="59"/>
        <v>0</v>
      </c>
      <c r="AP236" s="36" t="str">
        <f t="shared" si="64"/>
        <v/>
      </c>
      <c r="AQ236" s="36" t="str">
        <f>+IF(C236="Econova","",(IF(B236="Réception",(IF(J236="La Mounine",(VLOOKUP(V236,[1]Distancier!A:E,5,FALSE)),(IF(J236="Brignoles",VLOOKUP(V236,[1]Distancier!A:C,3,FALSE),(IF(J236="FOS",VLOOKUP(V236,[1]Distancier!A:D,4,FALSE),(IF(J236="BT400",VLOOKUP(V236,[1]Distancier!A:F,6,FALSE))))))))),"")))</f>
        <v/>
      </c>
      <c r="AR236" s="36" t="str">
        <f t="shared" si="67"/>
        <v/>
      </c>
      <c r="AS236" s="34" t="str">
        <f>IF(AQ236="","",IF(A236="Round Wood",VLOOKUP(AQ236,'[1]Grilles Tarifaires'!A:C,3,FALSE),VLOOKUP(AQ236,'[1]Grilles Tarifaires'!A:B,2,FALSE)))</f>
        <v/>
      </c>
      <c r="AT236" s="36" t="str">
        <f t="shared" si="63"/>
        <v/>
      </c>
      <c r="AU236" s="36" t="str">
        <f>IF(AQ236="","",(IF(C236="","",((IF(A236="","0",(IF(A236="Round Wood",VLOOKUP(C236,'[1]Grilles Tarifaires'!E:F,2,FALSE),VLOOKUP(C236,'[1]Grilles Tarifaires'!E:G,3,FALSE)))))*AK236))))</f>
        <v/>
      </c>
      <c r="AV236" s="66"/>
      <c r="AW236" s="66"/>
      <c r="AX236" s="66"/>
      <c r="AY236" s="66"/>
    </row>
    <row r="237" spans="1:51" ht="15" hidden="1" customHeight="1" x14ac:dyDescent="0.25">
      <c r="A237" s="10"/>
      <c r="B237" s="28"/>
      <c r="C237" s="29"/>
      <c r="D237" s="29"/>
      <c r="E237" s="30"/>
      <c r="F237" s="29"/>
      <c r="G237" s="29"/>
      <c r="H237" s="42"/>
      <c r="I237" s="42"/>
      <c r="J237" s="28"/>
      <c r="K237" s="31" t="str">
        <f t="shared" si="61"/>
        <v/>
      </c>
      <c r="L237" s="31">
        <f t="shared" si="62"/>
        <v>0</v>
      </c>
      <c r="M237" s="57">
        <f t="shared" si="69"/>
        <v>0</v>
      </c>
      <c r="N237" s="32"/>
      <c r="O237" s="32"/>
      <c r="P237" s="29"/>
      <c r="Q237" s="29"/>
      <c r="R237" s="29"/>
      <c r="S237" s="29"/>
      <c r="T237" s="29"/>
      <c r="U237" s="29"/>
      <c r="V237" s="29"/>
      <c r="W237" s="29"/>
      <c r="X237" s="31" t="str">
        <f t="shared" si="56"/>
        <v/>
      </c>
      <c r="Y237" s="33"/>
      <c r="Z237" s="33"/>
      <c r="AA237" s="33"/>
      <c r="AB237" s="33"/>
      <c r="AC237" s="33"/>
      <c r="AD237" s="33"/>
      <c r="AE237" s="29"/>
      <c r="AF237" s="29"/>
      <c r="AG237" s="29"/>
      <c r="AH237" s="67" t="str">
        <f t="shared" si="65"/>
        <v/>
      </c>
      <c r="AI237" s="47" t="str">
        <f t="shared" si="70"/>
        <v/>
      </c>
      <c r="AJ237" s="67" t="str">
        <f t="shared" si="66"/>
        <v/>
      </c>
      <c r="AK237" s="68" t="str">
        <f t="shared" si="60"/>
        <v/>
      </c>
      <c r="AL237" s="40" t="str">
        <f t="shared" si="68"/>
        <v/>
      </c>
      <c r="AM237" s="35">
        <f t="shared" si="57"/>
        <v>0</v>
      </c>
      <c r="AN237" s="36">
        <f t="shared" si="58"/>
        <v>0</v>
      </c>
      <c r="AO237" s="36">
        <f t="shared" si="59"/>
        <v>0</v>
      </c>
      <c r="AP237" s="36" t="str">
        <f t="shared" si="64"/>
        <v/>
      </c>
      <c r="AQ237" s="36" t="str">
        <f>+IF(C237="Econova","",(IF(B237="Réception",(IF(J237="La Mounine",(VLOOKUP(V237,[1]Distancier!A:E,5,FALSE)),(IF(J237="Brignoles",VLOOKUP(V237,[1]Distancier!A:C,3,FALSE),(IF(J237="FOS",VLOOKUP(V237,[1]Distancier!A:D,4,FALSE),(IF(J237="BT400",VLOOKUP(V237,[1]Distancier!A:F,6,FALSE))))))))),"")))</f>
        <v/>
      </c>
      <c r="AR237" s="36" t="str">
        <f t="shared" si="67"/>
        <v/>
      </c>
      <c r="AS237" s="34" t="str">
        <f>IF(AQ237="","",IF(A237="Round Wood",VLOOKUP(AQ237,'[1]Grilles Tarifaires'!A:C,3,FALSE),VLOOKUP(AQ237,'[1]Grilles Tarifaires'!A:B,2,FALSE)))</f>
        <v/>
      </c>
      <c r="AT237" s="36" t="str">
        <f t="shared" si="63"/>
        <v/>
      </c>
      <c r="AU237" s="36" t="str">
        <f>IF(AQ237="","",(IF(C237="","",((IF(A237="","0",(IF(A237="Round Wood",VLOOKUP(C237,'[1]Grilles Tarifaires'!E:F,2,FALSE),VLOOKUP(C237,'[1]Grilles Tarifaires'!E:G,3,FALSE)))))*AK237))))</f>
        <v/>
      </c>
      <c r="AV237" s="66"/>
      <c r="AW237" s="66"/>
      <c r="AX237" s="66"/>
      <c r="AY237" s="66"/>
    </row>
    <row r="238" spans="1:51" ht="15" hidden="1" customHeight="1" x14ac:dyDescent="0.25">
      <c r="A238" s="10"/>
      <c r="B238" s="28"/>
      <c r="C238" s="29"/>
      <c r="D238" s="29"/>
      <c r="E238" s="30"/>
      <c r="F238" s="29"/>
      <c r="G238" s="29"/>
      <c r="H238" s="42"/>
      <c r="I238" s="42"/>
      <c r="J238" s="28"/>
      <c r="K238" s="31" t="str">
        <f t="shared" si="61"/>
        <v/>
      </c>
      <c r="L238" s="31">
        <f t="shared" si="62"/>
        <v>0</v>
      </c>
      <c r="M238" s="57">
        <f t="shared" si="69"/>
        <v>0</v>
      </c>
      <c r="N238" s="32"/>
      <c r="O238" s="32"/>
      <c r="P238" s="29"/>
      <c r="Q238" s="29"/>
      <c r="R238" s="29"/>
      <c r="S238" s="29"/>
      <c r="T238" s="29"/>
      <c r="U238" s="29"/>
      <c r="V238" s="29"/>
      <c r="W238" s="29"/>
      <c r="X238" s="31" t="str">
        <f t="shared" si="56"/>
        <v/>
      </c>
      <c r="Y238" s="33"/>
      <c r="Z238" s="33"/>
      <c r="AA238" s="33"/>
      <c r="AB238" s="33"/>
      <c r="AC238" s="33"/>
      <c r="AD238" s="33"/>
      <c r="AE238" s="29"/>
      <c r="AF238" s="29"/>
      <c r="AG238" s="29"/>
      <c r="AH238" s="67" t="str">
        <f t="shared" si="65"/>
        <v/>
      </c>
      <c r="AI238" s="47" t="str">
        <f t="shared" si="70"/>
        <v/>
      </c>
      <c r="AJ238" s="67" t="str">
        <f t="shared" si="66"/>
        <v/>
      </c>
      <c r="AK238" s="68" t="str">
        <f t="shared" si="60"/>
        <v/>
      </c>
      <c r="AL238" s="40" t="str">
        <f t="shared" si="68"/>
        <v/>
      </c>
      <c r="AM238" s="35">
        <f t="shared" si="57"/>
        <v>0</v>
      </c>
      <c r="AN238" s="36">
        <f t="shared" si="58"/>
        <v>0</v>
      </c>
      <c r="AO238" s="36">
        <f t="shared" si="59"/>
        <v>0</v>
      </c>
      <c r="AP238" s="36" t="str">
        <f t="shared" si="64"/>
        <v/>
      </c>
      <c r="AQ238" s="36" t="str">
        <f>+IF(C238="Econova","",(IF(B238="Réception",(IF(J238="La Mounine",(VLOOKUP(V238,[1]Distancier!A:E,5,FALSE)),(IF(J238="Brignoles",VLOOKUP(V238,[1]Distancier!A:C,3,FALSE),(IF(J238="FOS",VLOOKUP(V238,[1]Distancier!A:D,4,FALSE),(IF(J238="BT400",VLOOKUP(V238,[1]Distancier!A:F,6,FALSE))))))))),"")))</f>
        <v/>
      </c>
      <c r="AR238" s="36" t="str">
        <f t="shared" si="67"/>
        <v/>
      </c>
      <c r="AS238" s="34" t="str">
        <f>IF(AQ238="","",IF(A238="Round Wood",VLOOKUP(AQ238,'[1]Grilles Tarifaires'!A:C,3,FALSE),VLOOKUP(AQ238,'[1]Grilles Tarifaires'!A:B,2,FALSE)))</f>
        <v/>
      </c>
      <c r="AT238" s="36" t="str">
        <f t="shared" si="63"/>
        <v/>
      </c>
      <c r="AU238" s="36" t="str">
        <f>IF(AQ238="","",(IF(C238="","",((IF(A238="","0",(IF(A238="Round Wood",VLOOKUP(C238,'[1]Grilles Tarifaires'!E:F,2,FALSE),VLOOKUP(C238,'[1]Grilles Tarifaires'!E:G,3,FALSE)))))*AK238))))</f>
        <v/>
      </c>
      <c r="AV238" s="66"/>
      <c r="AW238" s="66"/>
      <c r="AX238" s="66"/>
      <c r="AY238" s="66"/>
    </row>
    <row r="239" spans="1:51" ht="15" hidden="1" customHeight="1" x14ac:dyDescent="0.25">
      <c r="A239" s="10"/>
      <c r="B239" s="28"/>
      <c r="C239" s="29"/>
      <c r="D239" s="29"/>
      <c r="E239" s="30"/>
      <c r="F239" s="29"/>
      <c r="G239" s="29"/>
      <c r="H239" s="42"/>
      <c r="I239" s="42"/>
      <c r="J239" s="28"/>
      <c r="K239" s="31" t="str">
        <f t="shared" si="61"/>
        <v/>
      </c>
      <c r="L239" s="31">
        <f t="shared" si="62"/>
        <v>0</v>
      </c>
      <c r="M239" s="57">
        <f t="shared" si="69"/>
        <v>0</v>
      </c>
      <c r="N239" s="32"/>
      <c r="O239" s="32"/>
      <c r="P239" s="29"/>
      <c r="Q239" s="29"/>
      <c r="R239" s="29"/>
      <c r="S239" s="29"/>
      <c r="T239" s="29"/>
      <c r="U239" s="29"/>
      <c r="V239" s="29"/>
      <c r="W239" s="29"/>
      <c r="X239" s="31" t="str">
        <f t="shared" ref="X239:X302" si="71">+IF(AE239="oui",K239,"")</f>
        <v/>
      </c>
      <c r="Y239" s="33"/>
      <c r="Z239" s="33"/>
      <c r="AA239" s="33"/>
      <c r="AB239" s="33"/>
      <c r="AC239" s="33"/>
      <c r="AD239" s="33"/>
      <c r="AE239" s="29"/>
      <c r="AF239" s="29"/>
      <c r="AG239" s="29"/>
      <c r="AH239" s="67" t="str">
        <f t="shared" si="65"/>
        <v/>
      </c>
      <c r="AI239" s="47" t="str">
        <f t="shared" si="70"/>
        <v/>
      </c>
      <c r="AJ239" s="67" t="str">
        <f t="shared" si="66"/>
        <v/>
      </c>
      <c r="AK239" s="68" t="str">
        <f t="shared" si="60"/>
        <v/>
      </c>
      <c r="AL239" s="40" t="str">
        <f t="shared" si="68"/>
        <v/>
      </c>
      <c r="AM239" s="35">
        <f t="shared" ref="AM239:AM302" si="72">IF(K239="",0,1)</f>
        <v>0</v>
      </c>
      <c r="AN239" s="36">
        <f t="shared" ref="AN239:AN302" si="73">IF(L239&gt;0,1,0)</f>
        <v>0</v>
      </c>
      <c r="AO239" s="36">
        <f t="shared" ref="AO239:AO302" si="74">IF(M239&gt;0.02,1,0)</f>
        <v>0</v>
      </c>
      <c r="AP239" s="36" t="str">
        <f t="shared" si="64"/>
        <v/>
      </c>
      <c r="AQ239" s="36" t="str">
        <f>+IF(C239="Econova","",(IF(B239="Réception",(IF(J239="La Mounine",(VLOOKUP(V239,[1]Distancier!A:E,5,FALSE)),(IF(J239="Brignoles",VLOOKUP(V239,[1]Distancier!A:C,3,FALSE),(IF(J239="FOS",VLOOKUP(V239,[1]Distancier!A:D,4,FALSE),(IF(J239="BT400",VLOOKUP(V239,[1]Distancier!A:F,6,FALSE))))))))),"")))</f>
        <v/>
      </c>
      <c r="AR239" s="36" t="str">
        <f t="shared" si="67"/>
        <v/>
      </c>
      <c r="AS239" s="34" t="str">
        <f>IF(AQ239="","",IF(A239="Round Wood",VLOOKUP(AQ239,'[1]Grilles Tarifaires'!A:C,3,FALSE),VLOOKUP(AQ239,'[1]Grilles Tarifaires'!A:B,2,FALSE)))</f>
        <v/>
      </c>
      <c r="AT239" s="36" t="str">
        <f t="shared" si="63"/>
        <v/>
      </c>
      <c r="AU239" s="36" t="str">
        <f>IF(AQ239="","",(IF(C239="","",((IF(A239="","0",(IF(A239="Round Wood",VLOOKUP(C239,'[1]Grilles Tarifaires'!E:F,2,FALSE),VLOOKUP(C239,'[1]Grilles Tarifaires'!E:G,3,FALSE)))))*AK239))))</f>
        <v/>
      </c>
      <c r="AV239" s="66"/>
      <c r="AW239" s="66"/>
      <c r="AX239" s="66"/>
      <c r="AY239" s="66"/>
    </row>
    <row r="240" spans="1:51" ht="15" hidden="1" customHeight="1" x14ac:dyDescent="0.25">
      <c r="A240" s="10"/>
      <c r="B240" s="28"/>
      <c r="C240" s="29"/>
      <c r="D240" s="29"/>
      <c r="E240" s="30"/>
      <c r="F240" s="29"/>
      <c r="G240" s="29"/>
      <c r="H240" s="42"/>
      <c r="I240" s="42"/>
      <c r="J240" s="28"/>
      <c r="K240" s="31" t="str">
        <f t="shared" si="61"/>
        <v/>
      </c>
      <c r="L240" s="31">
        <f t="shared" si="62"/>
        <v>0</v>
      </c>
      <c r="M240" s="57">
        <f t="shared" si="69"/>
        <v>0</v>
      </c>
      <c r="N240" s="32"/>
      <c r="O240" s="32"/>
      <c r="P240" s="29"/>
      <c r="Q240" s="29"/>
      <c r="R240" s="29"/>
      <c r="S240" s="29"/>
      <c r="T240" s="29"/>
      <c r="U240" s="29"/>
      <c r="V240" s="29"/>
      <c r="W240" s="29"/>
      <c r="X240" s="31" t="str">
        <f t="shared" si="71"/>
        <v/>
      </c>
      <c r="Y240" s="33"/>
      <c r="Z240" s="33"/>
      <c r="AA240" s="33"/>
      <c r="AB240" s="33"/>
      <c r="AC240" s="33"/>
      <c r="AD240" s="33"/>
      <c r="AE240" s="29"/>
      <c r="AF240" s="29"/>
      <c r="AG240" s="29"/>
      <c r="AH240" s="67" t="str">
        <f t="shared" si="65"/>
        <v/>
      </c>
      <c r="AI240" s="47" t="str">
        <f t="shared" si="70"/>
        <v/>
      </c>
      <c r="AJ240" s="67" t="str">
        <f t="shared" si="66"/>
        <v/>
      </c>
      <c r="AK240" s="68" t="str">
        <f t="shared" si="60"/>
        <v/>
      </c>
      <c r="AL240" s="40" t="str">
        <f t="shared" si="68"/>
        <v/>
      </c>
      <c r="AM240" s="35">
        <f t="shared" si="72"/>
        <v>0</v>
      </c>
      <c r="AN240" s="36">
        <f t="shared" si="73"/>
        <v>0</v>
      </c>
      <c r="AO240" s="36">
        <f t="shared" si="74"/>
        <v>0</v>
      </c>
      <c r="AP240" s="36" t="str">
        <f t="shared" si="64"/>
        <v/>
      </c>
      <c r="AQ240" s="36" t="str">
        <f>+IF(C240="Econova","",(IF(B240="Réception",(IF(J240="La Mounine",(VLOOKUP(V240,[1]Distancier!A:E,5,FALSE)),(IF(J240="Brignoles",VLOOKUP(V240,[1]Distancier!A:C,3,FALSE),(IF(J240="FOS",VLOOKUP(V240,[1]Distancier!A:D,4,FALSE),(IF(J240="BT400",VLOOKUP(V240,[1]Distancier!A:F,6,FALSE))))))))),"")))</f>
        <v/>
      </c>
      <c r="AR240" s="36" t="str">
        <f t="shared" si="67"/>
        <v/>
      </c>
      <c r="AS240" s="34" t="str">
        <f>IF(AQ240="","",IF(A240="Round Wood",VLOOKUP(AQ240,'[1]Grilles Tarifaires'!A:C,3,FALSE),VLOOKUP(AQ240,'[1]Grilles Tarifaires'!A:B,2,FALSE)))</f>
        <v/>
      </c>
      <c r="AT240" s="36" t="str">
        <f t="shared" si="63"/>
        <v/>
      </c>
      <c r="AU240" s="36" t="str">
        <f>IF(AQ240="","",(IF(C240="","",((IF(A240="","0",(IF(A240="Round Wood",VLOOKUP(C240,'[1]Grilles Tarifaires'!E:F,2,FALSE),VLOOKUP(C240,'[1]Grilles Tarifaires'!E:G,3,FALSE)))))*AK240))))</f>
        <v/>
      </c>
      <c r="AV240" s="66"/>
      <c r="AW240" s="66"/>
      <c r="AX240" s="66"/>
      <c r="AY240" s="66"/>
    </row>
    <row r="241" spans="1:51" ht="15" hidden="1" customHeight="1" x14ac:dyDescent="0.25">
      <c r="A241" s="10"/>
      <c r="B241" s="28"/>
      <c r="C241" s="29"/>
      <c r="D241" s="29"/>
      <c r="E241" s="30"/>
      <c r="F241" s="29"/>
      <c r="G241" s="29"/>
      <c r="H241" s="42"/>
      <c r="I241" s="42"/>
      <c r="J241" s="28"/>
      <c r="K241" s="31" t="str">
        <f t="shared" si="61"/>
        <v/>
      </c>
      <c r="L241" s="31">
        <f t="shared" si="62"/>
        <v>0</v>
      </c>
      <c r="M241" s="57">
        <f t="shared" si="69"/>
        <v>0</v>
      </c>
      <c r="N241" s="32"/>
      <c r="O241" s="32"/>
      <c r="P241" s="29"/>
      <c r="Q241" s="29"/>
      <c r="R241" s="29"/>
      <c r="S241" s="29"/>
      <c r="T241" s="29"/>
      <c r="U241" s="29"/>
      <c r="V241" s="29"/>
      <c r="W241" s="29"/>
      <c r="X241" s="31" t="str">
        <f t="shared" si="71"/>
        <v/>
      </c>
      <c r="Y241" s="33"/>
      <c r="Z241" s="33"/>
      <c r="AA241" s="33"/>
      <c r="AB241" s="33"/>
      <c r="AC241" s="33"/>
      <c r="AD241" s="33"/>
      <c r="AE241" s="29"/>
      <c r="AF241" s="29"/>
      <c r="AG241" s="29"/>
      <c r="AH241" s="67" t="str">
        <f t="shared" si="65"/>
        <v/>
      </c>
      <c r="AI241" s="47" t="str">
        <f t="shared" si="70"/>
        <v/>
      </c>
      <c r="AJ241" s="67" t="str">
        <f t="shared" si="66"/>
        <v/>
      </c>
      <c r="AK241" s="68" t="str">
        <f t="shared" si="60"/>
        <v/>
      </c>
      <c r="AL241" s="40" t="str">
        <f t="shared" si="68"/>
        <v/>
      </c>
      <c r="AM241" s="35">
        <f t="shared" si="72"/>
        <v>0</v>
      </c>
      <c r="AN241" s="36">
        <f t="shared" si="73"/>
        <v>0</v>
      </c>
      <c r="AO241" s="36">
        <f t="shared" si="74"/>
        <v>0</v>
      </c>
      <c r="AP241" s="36" t="str">
        <f t="shared" si="64"/>
        <v/>
      </c>
      <c r="AQ241" s="36" t="str">
        <f>+IF(C241="Econova","",(IF(B241="Réception",(IF(J241="La Mounine",(VLOOKUP(V241,[1]Distancier!A:E,5,FALSE)),(IF(J241="Brignoles",VLOOKUP(V241,[1]Distancier!A:C,3,FALSE),(IF(J241="FOS",VLOOKUP(V241,[1]Distancier!A:D,4,FALSE),(IF(J241="BT400",VLOOKUP(V241,[1]Distancier!A:F,6,FALSE))))))))),"")))</f>
        <v/>
      </c>
      <c r="AR241" s="36" t="str">
        <f t="shared" si="67"/>
        <v/>
      </c>
      <c r="AS241" s="34" t="str">
        <f>IF(AQ241="","",IF(A241="Round Wood",VLOOKUP(AQ241,'[1]Grilles Tarifaires'!A:C,3,FALSE),VLOOKUP(AQ241,'[1]Grilles Tarifaires'!A:B,2,FALSE)))</f>
        <v/>
      </c>
      <c r="AT241" s="36" t="str">
        <f t="shared" si="63"/>
        <v/>
      </c>
      <c r="AU241" s="36" t="str">
        <f>IF(AQ241="","",(IF(C241="","",((IF(A241="","0",(IF(A241="Round Wood",VLOOKUP(C241,'[1]Grilles Tarifaires'!E:F,2,FALSE),VLOOKUP(C241,'[1]Grilles Tarifaires'!E:G,3,FALSE)))))*AK241))))</f>
        <v/>
      </c>
      <c r="AV241" s="66"/>
      <c r="AW241" s="66"/>
      <c r="AX241" s="66"/>
      <c r="AY241" s="66"/>
    </row>
    <row r="242" spans="1:51" ht="15" hidden="1" customHeight="1" x14ac:dyDescent="0.25">
      <c r="A242" s="10"/>
      <c r="B242" s="28"/>
      <c r="C242" s="29"/>
      <c r="D242" s="29"/>
      <c r="E242" s="30"/>
      <c r="F242" s="29"/>
      <c r="G242" s="29"/>
      <c r="H242" s="42"/>
      <c r="I242" s="42"/>
      <c r="J242" s="28"/>
      <c r="K242" s="31" t="str">
        <f t="shared" si="61"/>
        <v/>
      </c>
      <c r="L242" s="31">
        <f t="shared" si="62"/>
        <v>0</v>
      </c>
      <c r="M242" s="57">
        <f t="shared" si="69"/>
        <v>0</v>
      </c>
      <c r="N242" s="32"/>
      <c r="O242" s="32"/>
      <c r="P242" s="29"/>
      <c r="Q242" s="29"/>
      <c r="R242" s="29"/>
      <c r="S242" s="29"/>
      <c r="T242" s="29"/>
      <c r="U242" s="29"/>
      <c r="V242" s="29"/>
      <c r="W242" s="29"/>
      <c r="X242" s="31" t="str">
        <f t="shared" si="71"/>
        <v/>
      </c>
      <c r="Y242" s="33"/>
      <c r="Z242" s="33"/>
      <c r="AA242" s="33"/>
      <c r="AB242" s="33"/>
      <c r="AC242" s="33"/>
      <c r="AD242" s="33"/>
      <c r="AE242" s="29"/>
      <c r="AF242" s="29"/>
      <c r="AG242" s="29"/>
      <c r="AH242" s="67" t="str">
        <f t="shared" si="65"/>
        <v/>
      </c>
      <c r="AI242" s="47" t="str">
        <f t="shared" si="70"/>
        <v/>
      </c>
      <c r="AJ242" s="67" t="str">
        <f t="shared" si="66"/>
        <v/>
      </c>
      <c r="AK242" s="68" t="str">
        <f t="shared" si="60"/>
        <v/>
      </c>
      <c r="AL242" s="40" t="str">
        <f t="shared" si="68"/>
        <v/>
      </c>
      <c r="AM242" s="35">
        <f t="shared" si="72"/>
        <v>0</v>
      </c>
      <c r="AN242" s="36">
        <f t="shared" si="73"/>
        <v>0</v>
      </c>
      <c r="AO242" s="36">
        <f t="shared" si="74"/>
        <v>0</v>
      </c>
      <c r="AP242" s="36" t="str">
        <f t="shared" si="64"/>
        <v/>
      </c>
      <c r="AQ242" s="36" t="str">
        <f>+IF(C242="Econova","",(IF(B242="Réception",(IF(J242="La Mounine",(VLOOKUP(V242,[1]Distancier!A:E,5,FALSE)),(IF(J242="Brignoles",VLOOKUP(V242,[1]Distancier!A:C,3,FALSE),(IF(J242="FOS",VLOOKUP(V242,[1]Distancier!A:D,4,FALSE),(IF(J242="BT400",VLOOKUP(V242,[1]Distancier!A:F,6,FALSE))))))))),"")))</f>
        <v/>
      </c>
      <c r="AR242" s="36" t="str">
        <f t="shared" si="67"/>
        <v/>
      </c>
      <c r="AS242" s="34" t="str">
        <f>IF(AQ242="","",IF(A242="Round Wood",VLOOKUP(AQ242,'[1]Grilles Tarifaires'!A:C,3,FALSE),VLOOKUP(AQ242,'[1]Grilles Tarifaires'!A:B,2,FALSE)))</f>
        <v/>
      </c>
      <c r="AT242" s="36" t="str">
        <f t="shared" si="63"/>
        <v/>
      </c>
      <c r="AU242" s="36" t="str">
        <f>IF(AQ242="","",(IF(C242="","",((IF(A242="","0",(IF(A242="Round Wood",VLOOKUP(C242,'[1]Grilles Tarifaires'!E:F,2,FALSE),VLOOKUP(C242,'[1]Grilles Tarifaires'!E:G,3,FALSE)))))*AK242))))</f>
        <v/>
      </c>
      <c r="AV242" s="66"/>
      <c r="AW242" s="66"/>
      <c r="AX242" s="66"/>
      <c r="AY242" s="66"/>
    </row>
    <row r="243" spans="1:51" ht="15" hidden="1" customHeight="1" x14ac:dyDescent="0.25">
      <c r="A243" s="10"/>
      <c r="B243" s="28"/>
      <c r="C243" s="29"/>
      <c r="D243" s="29"/>
      <c r="E243" s="30"/>
      <c r="F243" s="29"/>
      <c r="G243" s="29"/>
      <c r="H243" s="42"/>
      <c r="I243" s="42"/>
      <c r="J243" s="28"/>
      <c r="K243" s="31" t="str">
        <f t="shared" si="61"/>
        <v/>
      </c>
      <c r="L243" s="31">
        <f t="shared" si="62"/>
        <v>0</v>
      </c>
      <c r="M243" s="57">
        <f t="shared" si="69"/>
        <v>0</v>
      </c>
      <c r="N243" s="32"/>
      <c r="O243" s="32"/>
      <c r="P243" s="29"/>
      <c r="Q243" s="29"/>
      <c r="R243" s="29"/>
      <c r="S243" s="29"/>
      <c r="T243" s="29"/>
      <c r="U243" s="29"/>
      <c r="V243" s="29"/>
      <c r="W243" s="29"/>
      <c r="X243" s="31" t="str">
        <f t="shared" si="71"/>
        <v/>
      </c>
      <c r="Y243" s="33"/>
      <c r="Z243" s="33"/>
      <c r="AA243" s="33"/>
      <c r="AB243" s="33"/>
      <c r="AC243" s="33"/>
      <c r="AD243" s="33"/>
      <c r="AE243" s="29"/>
      <c r="AF243" s="29"/>
      <c r="AG243" s="29"/>
      <c r="AH243" s="67" t="str">
        <f t="shared" si="65"/>
        <v/>
      </c>
      <c r="AI243" s="47" t="str">
        <f t="shared" si="70"/>
        <v/>
      </c>
      <c r="AJ243" s="67" t="str">
        <f t="shared" si="66"/>
        <v/>
      </c>
      <c r="AK243" s="68" t="str">
        <f t="shared" si="60"/>
        <v/>
      </c>
      <c r="AL243" s="40" t="str">
        <f t="shared" si="68"/>
        <v/>
      </c>
      <c r="AM243" s="35">
        <f t="shared" si="72"/>
        <v>0</v>
      </c>
      <c r="AN243" s="36">
        <f t="shared" si="73"/>
        <v>0</v>
      </c>
      <c r="AO243" s="36">
        <f t="shared" si="74"/>
        <v>0</v>
      </c>
      <c r="AP243" s="36" t="str">
        <f t="shared" si="64"/>
        <v/>
      </c>
      <c r="AQ243" s="36" t="str">
        <f>+IF(C243="Econova","",(IF(B243="Réception",(IF(J243="La Mounine",(VLOOKUP(V243,[1]Distancier!A:E,5,FALSE)),(IF(J243="Brignoles",VLOOKUP(V243,[1]Distancier!A:C,3,FALSE),(IF(J243="FOS",VLOOKUP(V243,[1]Distancier!A:D,4,FALSE),(IF(J243="BT400",VLOOKUP(V243,[1]Distancier!A:F,6,FALSE))))))))),"")))</f>
        <v/>
      </c>
      <c r="AR243" s="36" t="str">
        <f t="shared" si="67"/>
        <v/>
      </c>
      <c r="AS243" s="34" t="str">
        <f>IF(AQ243="","",IF(A243="Round Wood",VLOOKUP(AQ243,'[1]Grilles Tarifaires'!A:C,3,FALSE),VLOOKUP(AQ243,'[1]Grilles Tarifaires'!A:B,2,FALSE)))</f>
        <v/>
      </c>
      <c r="AT243" s="36" t="str">
        <f t="shared" si="63"/>
        <v/>
      </c>
      <c r="AU243" s="36" t="str">
        <f>IF(AQ243="","",(IF(C243="","",((IF(A243="","0",(IF(A243="Round Wood",VLOOKUP(C243,'[1]Grilles Tarifaires'!E:F,2,FALSE),VLOOKUP(C243,'[1]Grilles Tarifaires'!E:G,3,FALSE)))))*AK243))))</f>
        <v/>
      </c>
      <c r="AV243" s="66"/>
      <c r="AW243" s="66"/>
      <c r="AX243" s="66"/>
      <c r="AY243" s="66"/>
    </row>
    <row r="244" spans="1:51" ht="15" hidden="1" customHeight="1" x14ac:dyDescent="0.25">
      <c r="A244" s="10"/>
      <c r="B244" s="28"/>
      <c r="C244" s="29"/>
      <c r="D244" s="29"/>
      <c r="E244" s="30"/>
      <c r="F244" s="29"/>
      <c r="G244" s="29"/>
      <c r="H244" s="42"/>
      <c r="I244" s="42"/>
      <c r="J244" s="28"/>
      <c r="K244" s="31" t="str">
        <f t="shared" si="61"/>
        <v/>
      </c>
      <c r="L244" s="31">
        <f t="shared" si="62"/>
        <v>0</v>
      </c>
      <c r="M244" s="57">
        <f t="shared" si="69"/>
        <v>0</v>
      </c>
      <c r="N244" s="32"/>
      <c r="O244" s="32"/>
      <c r="P244" s="29"/>
      <c r="Q244" s="29"/>
      <c r="R244" s="29"/>
      <c r="S244" s="29"/>
      <c r="T244" s="29"/>
      <c r="U244" s="29"/>
      <c r="V244" s="29"/>
      <c r="W244" s="29"/>
      <c r="X244" s="31" t="str">
        <f t="shared" si="71"/>
        <v/>
      </c>
      <c r="Y244" s="33"/>
      <c r="Z244" s="33"/>
      <c r="AA244" s="33"/>
      <c r="AB244" s="33"/>
      <c r="AC244" s="33"/>
      <c r="AD244" s="33"/>
      <c r="AE244" s="29"/>
      <c r="AF244" s="29"/>
      <c r="AG244" s="29"/>
      <c r="AH244" s="67" t="str">
        <f t="shared" si="65"/>
        <v/>
      </c>
      <c r="AI244" s="47" t="str">
        <f t="shared" si="70"/>
        <v/>
      </c>
      <c r="AJ244" s="67" t="str">
        <f t="shared" si="66"/>
        <v/>
      </c>
      <c r="AK244" s="68" t="str">
        <f t="shared" si="60"/>
        <v/>
      </c>
      <c r="AL244" s="40" t="str">
        <f t="shared" si="68"/>
        <v/>
      </c>
      <c r="AM244" s="35">
        <f t="shared" si="72"/>
        <v>0</v>
      </c>
      <c r="AN244" s="36">
        <f t="shared" si="73"/>
        <v>0</v>
      </c>
      <c r="AO244" s="36">
        <f t="shared" si="74"/>
        <v>0</v>
      </c>
      <c r="AP244" s="36" t="str">
        <f t="shared" si="64"/>
        <v/>
      </c>
      <c r="AQ244" s="36" t="str">
        <f>+IF(C244="Econova","",(IF(B244="Réception",(IF(J244="La Mounine",(VLOOKUP(V244,[1]Distancier!A:E,5,FALSE)),(IF(J244="Brignoles",VLOOKUP(V244,[1]Distancier!A:C,3,FALSE),(IF(J244="FOS",VLOOKUP(V244,[1]Distancier!A:D,4,FALSE),(IF(J244="BT400",VLOOKUP(V244,[1]Distancier!A:F,6,FALSE))))))))),"")))</f>
        <v/>
      </c>
      <c r="AR244" s="36" t="str">
        <f t="shared" si="67"/>
        <v/>
      </c>
      <c r="AS244" s="34" t="str">
        <f>IF(AQ244="","",IF(A244="Round Wood",VLOOKUP(AQ244,'[1]Grilles Tarifaires'!A:C,3,FALSE),VLOOKUP(AQ244,'[1]Grilles Tarifaires'!A:B,2,FALSE)))</f>
        <v/>
      </c>
      <c r="AT244" s="36" t="str">
        <f t="shared" si="63"/>
        <v/>
      </c>
      <c r="AU244" s="36" t="str">
        <f>IF(AQ244="","",(IF(C244="","",((IF(A244="","0",(IF(A244="Round Wood",VLOOKUP(C244,'[1]Grilles Tarifaires'!E:F,2,FALSE),VLOOKUP(C244,'[1]Grilles Tarifaires'!E:G,3,FALSE)))))*AK244))))</f>
        <v/>
      </c>
      <c r="AV244" s="66"/>
      <c r="AW244" s="66"/>
      <c r="AX244" s="66"/>
      <c r="AY244" s="66"/>
    </row>
    <row r="245" spans="1:51" ht="15" hidden="1" customHeight="1" x14ac:dyDescent="0.25">
      <c r="A245" s="10"/>
      <c r="B245" s="28"/>
      <c r="C245" s="29"/>
      <c r="D245" s="29"/>
      <c r="E245" s="30"/>
      <c r="F245" s="29"/>
      <c r="G245" s="29"/>
      <c r="H245" s="42"/>
      <c r="I245" s="42"/>
      <c r="J245" s="28"/>
      <c r="K245" s="31" t="str">
        <f t="shared" si="61"/>
        <v/>
      </c>
      <c r="L245" s="31">
        <f t="shared" si="62"/>
        <v>0</v>
      </c>
      <c r="M245" s="57">
        <f t="shared" si="69"/>
        <v>0</v>
      </c>
      <c r="N245" s="32"/>
      <c r="O245" s="32"/>
      <c r="P245" s="29"/>
      <c r="Q245" s="29"/>
      <c r="R245" s="29"/>
      <c r="S245" s="29"/>
      <c r="T245" s="29"/>
      <c r="U245" s="29"/>
      <c r="V245" s="29"/>
      <c r="W245" s="29"/>
      <c r="X245" s="31" t="str">
        <f t="shared" si="71"/>
        <v/>
      </c>
      <c r="Y245" s="33"/>
      <c r="Z245" s="33"/>
      <c r="AA245" s="33"/>
      <c r="AB245" s="33"/>
      <c r="AC245" s="33"/>
      <c r="AD245" s="33"/>
      <c r="AE245" s="29"/>
      <c r="AF245" s="29"/>
      <c r="AG245" s="29"/>
      <c r="AH245" s="67" t="str">
        <f t="shared" si="65"/>
        <v/>
      </c>
      <c r="AI245" s="47" t="str">
        <f t="shared" si="70"/>
        <v/>
      </c>
      <c r="AJ245" s="67" t="str">
        <f t="shared" si="66"/>
        <v/>
      </c>
      <c r="AK245" s="68" t="str">
        <f t="shared" si="60"/>
        <v/>
      </c>
      <c r="AL245" s="40" t="str">
        <f t="shared" si="68"/>
        <v/>
      </c>
      <c r="AM245" s="35">
        <f t="shared" si="72"/>
        <v>0</v>
      </c>
      <c r="AN245" s="36">
        <f t="shared" si="73"/>
        <v>0</v>
      </c>
      <c r="AO245" s="36">
        <f t="shared" si="74"/>
        <v>0</v>
      </c>
      <c r="AP245" s="36" t="str">
        <f t="shared" si="64"/>
        <v/>
      </c>
      <c r="AQ245" s="36" t="str">
        <f>+IF(C245="Econova","",(IF(B245="Réception",(IF(J245="La Mounine",(VLOOKUP(V245,[1]Distancier!A:E,5,FALSE)),(IF(J245="Brignoles",VLOOKUP(V245,[1]Distancier!A:C,3,FALSE),(IF(J245="FOS",VLOOKUP(V245,[1]Distancier!A:D,4,FALSE),(IF(J245="BT400",VLOOKUP(V245,[1]Distancier!A:F,6,FALSE))))))))),"")))</f>
        <v/>
      </c>
      <c r="AR245" s="36" t="str">
        <f t="shared" si="67"/>
        <v/>
      </c>
      <c r="AS245" s="34" t="str">
        <f>IF(AQ245="","",IF(A245="Round Wood",VLOOKUP(AQ245,'[1]Grilles Tarifaires'!A:C,3,FALSE),VLOOKUP(AQ245,'[1]Grilles Tarifaires'!A:B,2,FALSE)))</f>
        <v/>
      </c>
      <c r="AT245" s="36" t="str">
        <f t="shared" si="63"/>
        <v/>
      </c>
      <c r="AU245" s="36" t="str">
        <f>IF(AQ245="","",(IF(C245="","",((IF(A245="","0",(IF(A245="Round Wood",VLOOKUP(C245,'[1]Grilles Tarifaires'!E:F,2,FALSE),VLOOKUP(C245,'[1]Grilles Tarifaires'!E:G,3,FALSE)))))*AK245))))</f>
        <v/>
      </c>
      <c r="AV245" s="66"/>
      <c r="AW245" s="66"/>
      <c r="AX245" s="66"/>
      <c r="AY245" s="66"/>
    </row>
    <row r="246" spans="1:51" ht="15" hidden="1" customHeight="1" x14ac:dyDescent="0.25">
      <c r="A246" s="10"/>
      <c r="B246" s="28"/>
      <c r="C246" s="29"/>
      <c r="D246" s="29"/>
      <c r="E246" s="30"/>
      <c r="F246" s="29"/>
      <c r="G246" s="29"/>
      <c r="H246" s="42"/>
      <c r="I246" s="42"/>
      <c r="J246" s="28"/>
      <c r="K246" s="31" t="str">
        <f t="shared" si="61"/>
        <v/>
      </c>
      <c r="L246" s="31">
        <f t="shared" si="62"/>
        <v>0</v>
      </c>
      <c r="M246" s="57">
        <f t="shared" si="69"/>
        <v>0</v>
      </c>
      <c r="N246" s="32"/>
      <c r="O246" s="32"/>
      <c r="P246" s="29"/>
      <c r="Q246" s="29"/>
      <c r="R246" s="29"/>
      <c r="S246" s="29"/>
      <c r="T246" s="29"/>
      <c r="U246" s="29"/>
      <c r="V246" s="29"/>
      <c r="W246" s="29"/>
      <c r="X246" s="31" t="str">
        <f t="shared" si="71"/>
        <v/>
      </c>
      <c r="Y246" s="33"/>
      <c r="Z246" s="33"/>
      <c r="AA246" s="33"/>
      <c r="AB246" s="33"/>
      <c r="AC246" s="33"/>
      <c r="AD246" s="33"/>
      <c r="AE246" s="29"/>
      <c r="AF246" s="29"/>
      <c r="AG246" s="29"/>
      <c r="AH246" s="67" t="str">
        <f t="shared" si="65"/>
        <v/>
      </c>
      <c r="AI246" s="47" t="str">
        <f t="shared" si="70"/>
        <v/>
      </c>
      <c r="AJ246" s="67" t="str">
        <f t="shared" si="66"/>
        <v/>
      </c>
      <c r="AK246" s="68" t="str">
        <f t="shared" si="60"/>
        <v/>
      </c>
      <c r="AL246" s="40" t="str">
        <f t="shared" si="68"/>
        <v/>
      </c>
      <c r="AM246" s="35">
        <f t="shared" si="72"/>
        <v>0</v>
      </c>
      <c r="AN246" s="36">
        <f t="shared" si="73"/>
        <v>0</v>
      </c>
      <c r="AO246" s="36">
        <f t="shared" si="74"/>
        <v>0</v>
      </c>
      <c r="AP246" s="36" t="str">
        <f t="shared" si="64"/>
        <v/>
      </c>
      <c r="AQ246" s="36" t="str">
        <f>+IF(C246="Econova","",(IF(B246="Réception",(IF(J246="La Mounine",(VLOOKUP(V246,[1]Distancier!A:E,5,FALSE)),(IF(J246="Brignoles",VLOOKUP(V246,[1]Distancier!A:C,3,FALSE),(IF(J246="FOS",VLOOKUP(V246,[1]Distancier!A:D,4,FALSE),(IF(J246="BT400",VLOOKUP(V246,[1]Distancier!A:F,6,FALSE))))))))),"")))</f>
        <v/>
      </c>
      <c r="AR246" s="36" t="str">
        <f t="shared" si="67"/>
        <v/>
      </c>
      <c r="AS246" s="34" t="str">
        <f>IF(AQ246="","",IF(A246="Round Wood",VLOOKUP(AQ246,'[1]Grilles Tarifaires'!A:C,3,FALSE),VLOOKUP(AQ246,'[1]Grilles Tarifaires'!A:B,2,FALSE)))</f>
        <v/>
      </c>
      <c r="AT246" s="36" t="str">
        <f t="shared" si="63"/>
        <v/>
      </c>
      <c r="AU246" s="36" t="str">
        <f>IF(AQ246="","",(IF(C246="","",((IF(A246="","0",(IF(A246="Round Wood",VLOOKUP(C246,'[1]Grilles Tarifaires'!E:F,2,FALSE),VLOOKUP(C246,'[1]Grilles Tarifaires'!E:G,3,FALSE)))))*AK246))))</f>
        <v/>
      </c>
      <c r="AV246" s="66"/>
      <c r="AW246" s="66"/>
      <c r="AX246" s="66"/>
      <c r="AY246" s="66"/>
    </row>
    <row r="247" spans="1:51" ht="15" hidden="1" customHeight="1" x14ac:dyDescent="0.25">
      <c r="A247" s="10"/>
      <c r="B247" s="28"/>
      <c r="C247" s="29"/>
      <c r="D247" s="29"/>
      <c r="E247" s="30"/>
      <c r="F247" s="29"/>
      <c r="G247" s="29"/>
      <c r="H247" s="42"/>
      <c r="I247" s="42"/>
      <c r="J247" s="28"/>
      <c r="K247" s="31" t="str">
        <f t="shared" si="61"/>
        <v/>
      </c>
      <c r="L247" s="31">
        <f t="shared" si="62"/>
        <v>0</v>
      </c>
      <c r="M247" s="57">
        <f t="shared" si="69"/>
        <v>0</v>
      </c>
      <c r="N247" s="32"/>
      <c r="O247" s="32"/>
      <c r="P247" s="29"/>
      <c r="Q247" s="29"/>
      <c r="R247" s="29"/>
      <c r="S247" s="29"/>
      <c r="T247" s="29"/>
      <c r="U247" s="29"/>
      <c r="V247" s="29"/>
      <c r="W247" s="29"/>
      <c r="X247" s="31" t="str">
        <f t="shared" si="71"/>
        <v/>
      </c>
      <c r="Y247" s="33"/>
      <c r="Z247" s="33"/>
      <c r="AA247" s="33"/>
      <c r="AB247" s="33"/>
      <c r="AC247" s="33"/>
      <c r="AD247" s="33"/>
      <c r="AE247" s="29"/>
      <c r="AF247" s="29"/>
      <c r="AG247" s="29"/>
      <c r="AH247" s="67" t="str">
        <f t="shared" si="65"/>
        <v/>
      </c>
      <c r="AI247" s="47" t="str">
        <f t="shared" si="70"/>
        <v/>
      </c>
      <c r="AJ247" s="67" t="str">
        <f t="shared" si="66"/>
        <v/>
      </c>
      <c r="AK247" s="68" t="str">
        <f t="shared" ref="AK247:AK310" si="75">+IF(M247&gt;0.02,IF(G247=5,($AW$2-I247)/1000,IF(G247=6,($AX$2-I247)/1000,IF(G247="FMA",($AY$2-I247)/1000,K247))),K247)</f>
        <v/>
      </c>
      <c r="AL247" s="40" t="str">
        <f t="shared" si="68"/>
        <v/>
      </c>
      <c r="AM247" s="35">
        <f t="shared" si="72"/>
        <v>0</v>
      </c>
      <c r="AN247" s="36">
        <f t="shared" si="73"/>
        <v>0</v>
      </c>
      <c r="AO247" s="36">
        <f t="shared" si="74"/>
        <v>0</v>
      </c>
      <c r="AP247" s="36" t="str">
        <f t="shared" si="64"/>
        <v/>
      </c>
      <c r="AQ247" s="36" t="str">
        <f>+IF(C247="Econova","",(IF(B247="Réception",(IF(J247="La Mounine",(VLOOKUP(V247,[1]Distancier!A:E,5,FALSE)),(IF(J247="Brignoles",VLOOKUP(V247,[1]Distancier!A:C,3,FALSE),(IF(J247="FOS",VLOOKUP(V247,[1]Distancier!A:D,4,FALSE),(IF(J247="BT400",VLOOKUP(V247,[1]Distancier!A:F,6,FALSE))))))))),"")))</f>
        <v/>
      </c>
      <c r="AR247" s="36" t="str">
        <f t="shared" si="67"/>
        <v/>
      </c>
      <c r="AS247" s="34" t="str">
        <f>IF(AQ247="","",IF(A247="Round Wood",VLOOKUP(AQ247,'[1]Grilles Tarifaires'!A:C,3,FALSE),VLOOKUP(AQ247,'[1]Grilles Tarifaires'!A:B,2,FALSE)))</f>
        <v/>
      </c>
      <c r="AT247" s="36" t="str">
        <f t="shared" si="63"/>
        <v/>
      </c>
      <c r="AU247" s="36" t="str">
        <f>IF(AQ247="","",(IF(C247="","",((IF(A247="","0",(IF(A247="Round Wood",VLOOKUP(C247,'[1]Grilles Tarifaires'!E:F,2,FALSE),VLOOKUP(C247,'[1]Grilles Tarifaires'!E:G,3,FALSE)))))*AK247))))</f>
        <v/>
      </c>
      <c r="AV247" s="66"/>
      <c r="AW247" s="66"/>
      <c r="AX247" s="66"/>
      <c r="AY247" s="66"/>
    </row>
    <row r="248" spans="1:51" ht="15" hidden="1" customHeight="1" x14ac:dyDescent="0.25">
      <c r="A248" s="10"/>
      <c r="B248" s="28"/>
      <c r="C248" s="29"/>
      <c r="D248" s="29"/>
      <c r="E248" s="30"/>
      <c r="F248" s="29"/>
      <c r="G248" s="29"/>
      <c r="H248" s="42"/>
      <c r="I248" s="42"/>
      <c r="J248" s="28"/>
      <c r="K248" s="31" t="str">
        <f t="shared" si="61"/>
        <v/>
      </c>
      <c r="L248" s="31">
        <f t="shared" si="62"/>
        <v>0</v>
      </c>
      <c r="M248" s="57">
        <f t="shared" si="69"/>
        <v>0</v>
      </c>
      <c r="N248" s="32"/>
      <c r="O248" s="32"/>
      <c r="P248" s="29"/>
      <c r="Q248" s="29"/>
      <c r="R248" s="29"/>
      <c r="S248" s="29"/>
      <c r="T248" s="29"/>
      <c r="U248" s="29"/>
      <c r="V248" s="29"/>
      <c r="W248" s="29"/>
      <c r="X248" s="31" t="str">
        <f t="shared" si="71"/>
        <v/>
      </c>
      <c r="Y248" s="33"/>
      <c r="Z248" s="33"/>
      <c r="AA248" s="33"/>
      <c r="AB248" s="33"/>
      <c r="AC248" s="33"/>
      <c r="AD248" s="33"/>
      <c r="AE248" s="29"/>
      <c r="AF248" s="29"/>
      <c r="AG248" s="29"/>
      <c r="AH248" s="67" t="str">
        <f t="shared" si="65"/>
        <v/>
      </c>
      <c r="AI248" s="47" t="str">
        <f t="shared" si="70"/>
        <v/>
      </c>
      <c r="AJ248" s="67" t="str">
        <f t="shared" si="66"/>
        <v/>
      </c>
      <c r="AK248" s="68" t="str">
        <f t="shared" si="75"/>
        <v/>
      </c>
      <c r="AL248" s="40" t="str">
        <f t="shared" si="68"/>
        <v/>
      </c>
      <c r="AM248" s="35">
        <f t="shared" si="72"/>
        <v>0</v>
      </c>
      <c r="AN248" s="36">
        <f t="shared" si="73"/>
        <v>0</v>
      </c>
      <c r="AO248" s="36">
        <f t="shared" si="74"/>
        <v>0</v>
      </c>
      <c r="AP248" s="36" t="str">
        <f t="shared" si="64"/>
        <v/>
      </c>
      <c r="AQ248" s="36" t="str">
        <f>+IF(C248="Econova","",(IF(B248="Réception",(IF(J248="La Mounine",(VLOOKUP(V248,[1]Distancier!A:E,5,FALSE)),(IF(J248="Brignoles",VLOOKUP(V248,[1]Distancier!A:C,3,FALSE),(IF(J248="FOS",VLOOKUP(V248,[1]Distancier!A:D,4,FALSE),(IF(J248="BT400",VLOOKUP(V248,[1]Distancier!A:F,6,FALSE))))))))),"")))</f>
        <v/>
      </c>
      <c r="AR248" s="36" t="str">
        <f t="shared" si="67"/>
        <v/>
      </c>
      <c r="AS248" s="34" t="str">
        <f>IF(AQ248="","",IF(A248="Round Wood",VLOOKUP(AQ248,'[1]Grilles Tarifaires'!A:C,3,FALSE),VLOOKUP(AQ248,'[1]Grilles Tarifaires'!A:B,2,FALSE)))</f>
        <v/>
      </c>
      <c r="AT248" s="36" t="str">
        <f t="shared" si="63"/>
        <v/>
      </c>
      <c r="AU248" s="36" t="str">
        <f>IF(AQ248="","",(IF(C248="","",((IF(A248="","0",(IF(A248="Round Wood",VLOOKUP(C248,'[1]Grilles Tarifaires'!E:F,2,FALSE),VLOOKUP(C248,'[1]Grilles Tarifaires'!E:G,3,FALSE)))))*AK248))))</f>
        <v/>
      </c>
      <c r="AV248" s="66"/>
      <c r="AW248" s="66"/>
      <c r="AX248" s="66"/>
      <c r="AY248" s="66"/>
    </row>
    <row r="249" spans="1:51" ht="15" hidden="1" customHeight="1" x14ac:dyDescent="0.25">
      <c r="A249" s="10"/>
      <c r="B249" s="28"/>
      <c r="C249" s="29"/>
      <c r="D249" s="29"/>
      <c r="E249" s="30"/>
      <c r="F249" s="29"/>
      <c r="G249" s="29"/>
      <c r="H249" s="42"/>
      <c r="I249" s="42"/>
      <c r="J249" s="28"/>
      <c r="K249" s="31" t="str">
        <f t="shared" si="61"/>
        <v/>
      </c>
      <c r="L249" s="31">
        <f t="shared" si="62"/>
        <v>0</v>
      </c>
      <c r="M249" s="57">
        <f t="shared" si="69"/>
        <v>0</v>
      </c>
      <c r="N249" s="32"/>
      <c r="O249" s="32"/>
      <c r="P249" s="29"/>
      <c r="Q249" s="29"/>
      <c r="R249" s="29"/>
      <c r="S249" s="29"/>
      <c r="T249" s="29"/>
      <c r="U249" s="29"/>
      <c r="V249" s="29"/>
      <c r="W249" s="29"/>
      <c r="X249" s="31" t="str">
        <f t="shared" si="71"/>
        <v/>
      </c>
      <c r="Y249" s="33"/>
      <c r="Z249" s="33"/>
      <c r="AA249" s="33"/>
      <c r="AB249" s="33"/>
      <c r="AC249" s="33"/>
      <c r="AD249" s="33"/>
      <c r="AE249" s="29"/>
      <c r="AF249" s="29"/>
      <c r="AG249" s="29"/>
      <c r="AH249" s="67" t="str">
        <f t="shared" si="65"/>
        <v/>
      </c>
      <c r="AI249" s="47" t="str">
        <f t="shared" si="70"/>
        <v/>
      </c>
      <c r="AJ249" s="67" t="str">
        <f t="shared" si="66"/>
        <v/>
      </c>
      <c r="AK249" s="68" t="str">
        <f t="shared" si="75"/>
        <v/>
      </c>
      <c r="AL249" s="40" t="str">
        <f t="shared" si="68"/>
        <v/>
      </c>
      <c r="AM249" s="35">
        <f t="shared" si="72"/>
        <v>0</v>
      </c>
      <c r="AN249" s="36">
        <f t="shared" si="73"/>
        <v>0</v>
      </c>
      <c r="AO249" s="36">
        <f t="shared" si="74"/>
        <v>0</v>
      </c>
      <c r="AP249" s="36" t="str">
        <f t="shared" si="64"/>
        <v/>
      </c>
      <c r="AQ249" s="36" t="str">
        <f>+IF(C249="Econova","",(IF(B249="Réception",(IF(J249="La Mounine",(VLOOKUP(V249,[1]Distancier!A:E,5,FALSE)),(IF(J249="Brignoles",VLOOKUP(V249,[1]Distancier!A:C,3,FALSE),(IF(J249="FOS",VLOOKUP(V249,[1]Distancier!A:D,4,FALSE),(IF(J249="BT400",VLOOKUP(V249,[1]Distancier!A:F,6,FALSE))))))))),"")))</f>
        <v/>
      </c>
      <c r="AR249" s="36" t="str">
        <f t="shared" si="67"/>
        <v/>
      </c>
      <c r="AS249" s="34" t="str">
        <f>IF(AQ249="","",IF(A249="Round Wood",VLOOKUP(AQ249,'[1]Grilles Tarifaires'!A:C,3,FALSE),VLOOKUP(AQ249,'[1]Grilles Tarifaires'!A:B,2,FALSE)))</f>
        <v/>
      </c>
      <c r="AT249" s="36" t="str">
        <f t="shared" si="63"/>
        <v/>
      </c>
      <c r="AU249" s="36" t="str">
        <f>IF(AQ249="","",(IF(C249="","",((IF(A249="","0",(IF(A249="Round Wood",VLOOKUP(C249,'[1]Grilles Tarifaires'!E:F,2,FALSE),VLOOKUP(C249,'[1]Grilles Tarifaires'!E:G,3,FALSE)))))*AK249))))</f>
        <v/>
      </c>
      <c r="AV249" s="66"/>
      <c r="AW249" s="66"/>
      <c r="AX249" s="66"/>
      <c r="AY249" s="66"/>
    </row>
    <row r="250" spans="1:51" ht="15" hidden="1" customHeight="1" x14ac:dyDescent="0.25">
      <c r="A250" s="10"/>
      <c r="B250" s="28"/>
      <c r="C250" s="29"/>
      <c r="D250" s="29"/>
      <c r="E250" s="30"/>
      <c r="F250" s="29"/>
      <c r="G250" s="29"/>
      <c r="H250" s="42"/>
      <c r="I250" s="42"/>
      <c r="J250" s="28"/>
      <c r="K250" s="31" t="str">
        <f t="shared" si="61"/>
        <v/>
      </c>
      <c r="L250" s="31">
        <f t="shared" si="62"/>
        <v>0</v>
      </c>
      <c r="M250" s="57">
        <f t="shared" si="69"/>
        <v>0</v>
      </c>
      <c r="N250" s="32"/>
      <c r="O250" s="32"/>
      <c r="P250" s="29"/>
      <c r="Q250" s="29"/>
      <c r="R250" s="29"/>
      <c r="S250" s="29"/>
      <c r="T250" s="29"/>
      <c r="U250" s="29"/>
      <c r="V250" s="29"/>
      <c r="W250" s="29"/>
      <c r="X250" s="31" t="str">
        <f t="shared" si="71"/>
        <v/>
      </c>
      <c r="Y250" s="33"/>
      <c r="Z250" s="33"/>
      <c r="AA250" s="33"/>
      <c r="AB250" s="33"/>
      <c r="AC250" s="33"/>
      <c r="AD250" s="33"/>
      <c r="AE250" s="29"/>
      <c r="AF250" s="29"/>
      <c r="AG250" s="29"/>
      <c r="AH250" s="67" t="str">
        <f t="shared" si="65"/>
        <v/>
      </c>
      <c r="AI250" s="47" t="str">
        <f t="shared" si="70"/>
        <v/>
      </c>
      <c r="AJ250" s="67" t="str">
        <f t="shared" si="66"/>
        <v/>
      </c>
      <c r="AK250" s="68" t="str">
        <f t="shared" si="75"/>
        <v/>
      </c>
      <c r="AL250" s="40" t="str">
        <f t="shared" si="68"/>
        <v/>
      </c>
      <c r="AM250" s="35">
        <f t="shared" si="72"/>
        <v>0</v>
      </c>
      <c r="AN250" s="36">
        <f t="shared" si="73"/>
        <v>0</v>
      </c>
      <c r="AO250" s="36">
        <f t="shared" si="74"/>
        <v>0</v>
      </c>
      <c r="AP250" s="36" t="str">
        <f t="shared" si="64"/>
        <v/>
      </c>
      <c r="AQ250" s="36" t="str">
        <f>+IF(C250="Econova","",(IF(B250="Réception",(IF(J250="La Mounine",(VLOOKUP(V250,[1]Distancier!A:E,5,FALSE)),(IF(J250="Brignoles",VLOOKUP(V250,[1]Distancier!A:C,3,FALSE),(IF(J250="FOS",VLOOKUP(V250,[1]Distancier!A:D,4,FALSE),(IF(J250="BT400",VLOOKUP(V250,[1]Distancier!A:F,6,FALSE))))))))),"")))</f>
        <v/>
      </c>
      <c r="AR250" s="36" t="str">
        <f t="shared" si="67"/>
        <v/>
      </c>
      <c r="AS250" s="34" t="str">
        <f>IF(AQ250="","",IF(A250="Round Wood",VLOOKUP(AQ250,'[1]Grilles Tarifaires'!A:C,3,FALSE),VLOOKUP(AQ250,'[1]Grilles Tarifaires'!A:B,2,FALSE)))</f>
        <v/>
      </c>
      <c r="AT250" s="36" t="str">
        <f t="shared" si="63"/>
        <v/>
      </c>
      <c r="AU250" s="36" t="str">
        <f>IF(AQ250="","",(IF(C250="","",((IF(A250="","0",(IF(A250="Round Wood",VLOOKUP(C250,'[1]Grilles Tarifaires'!E:F,2,FALSE),VLOOKUP(C250,'[1]Grilles Tarifaires'!E:G,3,FALSE)))))*AK250))))</f>
        <v/>
      </c>
      <c r="AV250" s="66"/>
      <c r="AW250" s="66"/>
      <c r="AX250" s="66"/>
      <c r="AY250" s="66"/>
    </row>
    <row r="251" spans="1:51" ht="15" hidden="1" customHeight="1" x14ac:dyDescent="0.25">
      <c r="A251" s="10"/>
      <c r="B251" s="28"/>
      <c r="C251" s="29"/>
      <c r="D251" s="29"/>
      <c r="E251" s="30"/>
      <c r="F251" s="29"/>
      <c r="G251" s="29"/>
      <c r="H251" s="42"/>
      <c r="I251" s="42"/>
      <c r="J251" s="28"/>
      <c r="K251" s="31" t="str">
        <f t="shared" ref="K251:K314" si="76">+IF(H251="","",((H251-I251)/1000))</f>
        <v/>
      </c>
      <c r="L251" s="31">
        <f t="shared" si="62"/>
        <v>0</v>
      </c>
      <c r="M251" s="57">
        <f t="shared" si="69"/>
        <v>0</v>
      </c>
      <c r="N251" s="32"/>
      <c r="O251" s="32"/>
      <c r="P251" s="29"/>
      <c r="Q251" s="29"/>
      <c r="R251" s="29"/>
      <c r="S251" s="29"/>
      <c r="T251" s="29"/>
      <c r="U251" s="29"/>
      <c r="V251" s="29"/>
      <c r="W251" s="29"/>
      <c r="X251" s="31" t="str">
        <f t="shared" si="71"/>
        <v/>
      </c>
      <c r="Y251" s="33"/>
      <c r="Z251" s="33"/>
      <c r="AA251" s="33"/>
      <c r="AB251" s="33"/>
      <c r="AC251" s="33"/>
      <c r="AD251" s="33"/>
      <c r="AE251" s="29"/>
      <c r="AF251" s="29"/>
      <c r="AG251" s="29"/>
      <c r="AH251" s="67" t="str">
        <f t="shared" si="65"/>
        <v/>
      </c>
      <c r="AI251" s="47" t="str">
        <f t="shared" si="70"/>
        <v/>
      </c>
      <c r="AJ251" s="67" t="str">
        <f t="shared" si="66"/>
        <v/>
      </c>
      <c r="AK251" s="68" t="str">
        <f t="shared" si="75"/>
        <v/>
      </c>
      <c r="AL251" s="40" t="str">
        <f t="shared" si="68"/>
        <v/>
      </c>
      <c r="AM251" s="35">
        <f t="shared" si="72"/>
        <v>0</v>
      </c>
      <c r="AN251" s="36">
        <f t="shared" si="73"/>
        <v>0</v>
      </c>
      <c r="AO251" s="36">
        <f t="shared" si="74"/>
        <v>0</v>
      </c>
      <c r="AP251" s="36" t="str">
        <f t="shared" si="64"/>
        <v/>
      </c>
      <c r="AQ251" s="36" t="str">
        <f>+IF(C251="Econova","",(IF(B251="Réception",(IF(J251="La Mounine",(VLOOKUP(V251,[1]Distancier!A:E,5,FALSE)),(IF(J251="Brignoles",VLOOKUP(V251,[1]Distancier!A:C,3,FALSE),(IF(J251="FOS",VLOOKUP(V251,[1]Distancier!A:D,4,FALSE),(IF(J251="BT400",VLOOKUP(V251,[1]Distancier!A:F,6,FALSE))))))))),"")))</f>
        <v/>
      </c>
      <c r="AR251" s="36" t="str">
        <f t="shared" si="67"/>
        <v/>
      </c>
      <c r="AS251" s="34" t="str">
        <f>IF(AQ251="","",IF(A251="Round Wood",VLOOKUP(AQ251,'[1]Grilles Tarifaires'!A:C,3,FALSE),VLOOKUP(AQ251,'[1]Grilles Tarifaires'!A:B,2,FALSE)))</f>
        <v/>
      </c>
      <c r="AT251" s="36" t="str">
        <f t="shared" si="63"/>
        <v/>
      </c>
      <c r="AU251" s="36" t="str">
        <f>IF(AQ251="","",(IF(C251="","",((IF(A251="","0",(IF(A251="Round Wood",VLOOKUP(C251,'[1]Grilles Tarifaires'!E:F,2,FALSE),VLOOKUP(C251,'[1]Grilles Tarifaires'!E:G,3,FALSE)))))*AK251))))</f>
        <v/>
      </c>
      <c r="AV251" s="66"/>
      <c r="AW251" s="66"/>
      <c r="AX251" s="66"/>
      <c r="AY251" s="66"/>
    </row>
    <row r="252" spans="1:51" ht="15" hidden="1" customHeight="1" x14ac:dyDescent="0.25">
      <c r="A252" s="10"/>
      <c r="B252" s="28"/>
      <c r="C252" s="29"/>
      <c r="D252" s="29"/>
      <c r="E252" s="30"/>
      <c r="F252" s="29"/>
      <c r="G252" s="29"/>
      <c r="H252" s="42"/>
      <c r="I252" s="42"/>
      <c r="J252" s="28"/>
      <c r="K252" s="31" t="str">
        <f t="shared" si="76"/>
        <v/>
      </c>
      <c r="L252" s="31">
        <f t="shared" ref="L252:L315" si="77">IF(G252=6,IF(H252&gt;$AX$2,H252-$AX$2,0),IF(G252="FMA",IF(H252&gt;$AY$2,H252-$AY$2,0),IF(H252&gt;$AW$2,H252-$AW$2,0)))/1000</f>
        <v>0</v>
      </c>
      <c r="M252" s="57">
        <f t="shared" si="69"/>
        <v>0</v>
      </c>
      <c r="N252" s="32"/>
      <c r="O252" s="32"/>
      <c r="P252" s="29"/>
      <c r="Q252" s="29"/>
      <c r="R252" s="29"/>
      <c r="S252" s="29"/>
      <c r="T252" s="29"/>
      <c r="U252" s="29"/>
      <c r="V252" s="29"/>
      <c r="W252" s="29"/>
      <c r="X252" s="31" t="str">
        <f t="shared" si="71"/>
        <v/>
      </c>
      <c r="Y252" s="33"/>
      <c r="Z252" s="33"/>
      <c r="AA252" s="33"/>
      <c r="AB252" s="33"/>
      <c r="AC252" s="33"/>
      <c r="AD252" s="33"/>
      <c r="AE252" s="29"/>
      <c r="AF252" s="29"/>
      <c r="AG252" s="29"/>
      <c r="AH252" s="67" t="str">
        <f t="shared" si="65"/>
        <v/>
      </c>
      <c r="AI252" s="47" t="str">
        <f t="shared" si="70"/>
        <v/>
      </c>
      <c r="AJ252" s="67" t="str">
        <f t="shared" si="66"/>
        <v/>
      </c>
      <c r="AK252" s="68" t="str">
        <f t="shared" si="75"/>
        <v/>
      </c>
      <c r="AL252" s="40" t="str">
        <f t="shared" si="68"/>
        <v/>
      </c>
      <c r="AM252" s="35">
        <f t="shared" si="72"/>
        <v>0</v>
      </c>
      <c r="AN252" s="36">
        <f t="shared" si="73"/>
        <v>0</v>
      </c>
      <c r="AO252" s="36">
        <f t="shared" si="74"/>
        <v>0</v>
      </c>
      <c r="AP252" s="36" t="str">
        <f t="shared" si="64"/>
        <v/>
      </c>
      <c r="AQ252" s="36" t="str">
        <f>+IF(C252="Econova","",(IF(B252="Réception",(IF(J252="La Mounine",(VLOOKUP(V252,[1]Distancier!A:E,5,FALSE)),(IF(J252="Brignoles",VLOOKUP(V252,[1]Distancier!A:C,3,FALSE),(IF(J252="FOS",VLOOKUP(V252,[1]Distancier!A:D,4,FALSE),(IF(J252="BT400",VLOOKUP(V252,[1]Distancier!A:F,6,FALSE))))))))),"")))</f>
        <v/>
      </c>
      <c r="AR252" s="36" t="str">
        <f t="shared" si="67"/>
        <v/>
      </c>
      <c r="AS252" s="34" t="str">
        <f>IF(AQ252="","",IF(A252="Round Wood",VLOOKUP(AQ252,'[1]Grilles Tarifaires'!A:C,3,FALSE),VLOOKUP(AQ252,'[1]Grilles Tarifaires'!A:B,2,FALSE)))</f>
        <v/>
      </c>
      <c r="AT252" s="36" t="str">
        <f t="shared" si="63"/>
        <v/>
      </c>
      <c r="AU252" s="36" t="str">
        <f>IF(AQ252="","",(IF(C252="","",((IF(A252="","0",(IF(A252="Round Wood",VLOOKUP(C252,'[1]Grilles Tarifaires'!E:F,2,FALSE),VLOOKUP(C252,'[1]Grilles Tarifaires'!E:G,3,FALSE)))))*AK252))))</f>
        <v/>
      </c>
      <c r="AV252" s="66"/>
      <c r="AW252" s="66"/>
      <c r="AX252" s="66"/>
      <c r="AY252" s="66"/>
    </row>
    <row r="253" spans="1:51" ht="15" hidden="1" customHeight="1" x14ac:dyDescent="0.25">
      <c r="A253" s="10"/>
      <c r="B253" s="28"/>
      <c r="C253" s="29"/>
      <c r="D253" s="29"/>
      <c r="E253" s="30"/>
      <c r="F253" s="29"/>
      <c r="G253" s="29"/>
      <c r="H253" s="42"/>
      <c r="I253" s="42"/>
      <c r="J253" s="28"/>
      <c r="K253" s="31" t="str">
        <f t="shared" si="76"/>
        <v/>
      </c>
      <c r="L253" s="31">
        <f t="shared" si="77"/>
        <v>0</v>
      </c>
      <c r="M253" s="57">
        <f t="shared" si="69"/>
        <v>0</v>
      </c>
      <c r="N253" s="32"/>
      <c r="O253" s="32"/>
      <c r="P253" s="29"/>
      <c r="Q253" s="29"/>
      <c r="R253" s="29"/>
      <c r="S253" s="29"/>
      <c r="T253" s="29"/>
      <c r="U253" s="29"/>
      <c r="V253" s="29"/>
      <c r="W253" s="29"/>
      <c r="X253" s="31" t="str">
        <f t="shared" si="71"/>
        <v/>
      </c>
      <c r="Y253" s="33"/>
      <c r="Z253" s="33"/>
      <c r="AA253" s="33"/>
      <c r="AB253" s="33"/>
      <c r="AC253" s="33"/>
      <c r="AD253" s="33"/>
      <c r="AE253" s="29"/>
      <c r="AF253" s="29"/>
      <c r="AG253" s="29"/>
      <c r="AH253" s="67" t="str">
        <f t="shared" si="65"/>
        <v/>
      </c>
      <c r="AI253" s="47" t="str">
        <f t="shared" si="70"/>
        <v/>
      </c>
      <c r="AJ253" s="67" t="str">
        <f t="shared" si="66"/>
        <v/>
      </c>
      <c r="AK253" s="68" t="str">
        <f t="shared" si="75"/>
        <v/>
      </c>
      <c r="AL253" s="40" t="str">
        <f t="shared" si="68"/>
        <v/>
      </c>
      <c r="AM253" s="35">
        <f t="shared" si="72"/>
        <v>0</v>
      </c>
      <c r="AN253" s="36">
        <f t="shared" si="73"/>
        <v>0</v>
      </c>
      <c r="AO253" s="36">
        <f t="shared" si="74"/>
        <v>0</v>
      </c>
      <c r="AP253" s="36" t="str">
        <f t="shared" si="64"/>
        <v/>
      </c>
      <c r="AQ253" s="36" t="str">
        <f>+IF(C253="Econova","",(IF(B253="Réception",(IF(J253="La Mounine",(VLOOKUP(V253,[1]Distancier!A:E,5,FALSE)),(IF(J253="Brignoles",VLOOKUP(V253,[1]Distancier!A:C,3,FALSE),(IF(J253="FOS",VLOOKUP(V253,[1]Distancier!A:D,4,FALSE),(IF(J253="BT400",VLOOKUP(V253,[1]Distancier!A:F,6,FALSE))))))))),"")))</f>
        <v/>
      </c>
      <c r="AR253" s="36" t="str">
        <f t="shared" si="67"/>
        <v/>
      </c>
      <c r="AS253" s="34" t="str">
        <f>IF(AQ253="","",IF(A253="Round Wood",VLOOKUP(AQ253,'[1]Grilles Tarifaires'!A:C,3,FALSE),VLOOKUP(AQ253,'[1]Grilles Tarifaires'!A:B,2,FALSE)))</f>
        <v/>
      </c>
      <c r="AT253" s="36" t="str">
        <f t="shared" si="63"/>
        <v/>
      </c>
      <c r="AU253" s="36" t="str">
        <f>IF(AQ253="","",(IF(C253="","",((IF(A253="","0",(IF(A253="Round Wood",VLOOKUP(C253,'[1]Grilles Tarifaires'!E:F,2,FALSE),VLOOKUP(C253,'[1]Grilles Tarifaires'!E:G,3,FALSE)))))*AK253))))</f>
        <v/>
      </c>
      <c r="AV253" s="66"/>
      <c r="AW253" s="66"/>
      <c r="AX253" s="66"/>
      <c r="AY253" s="66"/>
    </row>
    <row r="254" spans="1:51" ht="15" hidden="1" customHeight="1" x14ac:dyDescent="0.25">
      <c r="A254" s="10"/>
      <c r="B254" s="28"/>
      <c r="C254" s="29"/>
      <c r="D254" s="29"/>
      <c r="E254" s="30"/>
      <c r="F254" s="29"/>
      <c r="G254" s="29"/>
      <c r="H254" s="42"/>
      <c r="I254" s="42"/>
      <c r="J254" s="28"/>
      <c r="K254" s="31" t="str">
        <f t="shared" si="76"/>
        <v/>
      </c>
      <c r="L254" s="31">
        <f t="shared" si="77"/>
        <v>0</v>
      </c>
      <c r="M254" s="57">
        <f t="shared" si="69"/>
        <v>0</v>
      </c>
      <c r="N254" s="32"/>
      <c r="O254" s="32"/>
      <c r="P254" s="29"/>
      <c r="Q254" s="29"/>
      <c r="R254" s="29"/>
      <c r="S254" s="29"/>
      <c r="T254" s="29"/>
      <c r="U254" s="29"/>
      <c r="V254" s="29"/>
      <c r="W254" s="29"/>
      <c r="X254" s="31" t="str">
        <f t="shared" si="71"/>
        <v/>
      </c>
      <c r="Y254" s="33"/>
      <c r="Z254" s="33"/>
      <c r="AA254" s="33"/>
      <c r="AB254" s="33"/>
      <c r="AC254" s="33"/>
      <c r="AD254" s="33"/>
      <c r="AE254" s="29"/>
      <c r="AF254" s="29"/>
      <c r="AG254" s="29"/>
      <c r="AH254" s="67" t="str">
        <f t="shared" si="65"/>
        <v/>
      </c>
      <c r="AI254" s="47" t="str">
        <f t="shared" si="70"/>
        <v/>
      </c>
      <c r="AJ254" s="67" t="str">
        <f t="shared" si="66"/>
        <v/>
      </c>
      <c r="AK254" s="68" t="str">
        <f t="shared" si="75"/>
        <v/>
      </c>
      <c r="AL254" s="40" t="str">
        <f t="shared" si="68"/>
        <v/>
      </c>
      <c r="AM254" s="35">
        <f t="shared" si="72"/>
        <v>0</v>
      </c>
      <c r="AN254" s="36">
        <f t="shared" si="73"/>
        <v>0</v>
      </c>
      <c r="AO254" s="36">
        <f t="shared" si="74"/>
        <v>0</v>
      </c>
      <c r="AP254" s="36" t="str">
        <f t="shared" si="64"/>
        <v/>
      </c>
      <c r="AQ254" s="36" t="str">
        <f>+IF(C254="Econova","",(IF(B254="Réception",(IF(J254="La Mounine",(VLOOKUP(V254,[1]Distancier!A:E,5,FALSE)),(IF(J254="Brignoles",VLOOKUP(V254,[1]Distancier!A:C,3,FALSE),(IF(J254="FOS",VLOOKUP(V254,[1]Distancier!A:D,4,FALSE),(IF(J254="BT400",VLOOKUP(V254,[1]Distancier!A:F,6,FALSE))))))))),"")))</f>
        <v/>
      </c>
      <c r="AR254" s="36" t="str">
        <f t="shared" si="67"/>
        <v/>
      </c>
      <c r="AS254" s="34" t="str">
        <f>IF(AQ254="","",IF(A254="Round Wood",VLOOKUP(AQ254,'[1]Grilles Tarifaires'!A:C,3,FALSE),VLOOKUP(AQ254,'[1]Grilles Tarifaires'!A:B,2,FALSE)))</f>
        <v/>
      </c>
      <c r="AT254" s="36" t="str">
        <f t="shared" ref="AT254:AT317" si="78">+IF(AQ254="","",(IF(A254="Round Wood",(IF(K254&gt;32,32*AS254,(IF(K254&lt;29,29*AS254,K254*AS254)))),(IF(K254&gt;30,30*AS254,(IF(K254&lt;24,24*AS254,K254*AS254)))))))</f>
        <v/>
      </c>
      <c r="AU254" s="36" t="str">
        <f>IF(AQ254="","",(IF(C254="","",((IF(A254="","0",(IF(A254="Round Wood",VLOOKUP(C254,'[1]Grilles Tarifaires'!E:F,2,FALSE),VLOOKUP(C254,'[1]Grilles Tarifaires'!E:G,3,FALSE)))))*AK254))))</f>
        <v/>
      </c>
      <c r="AV254" s="66"/>
      <c r="AW254" s="66"/>
      <c r="AX254" s="66"/>
      <c r="AY254" s="66"/>
    </row>
    <row r="255" spans="1:51" ht="15" hidden="1" customHeight="1" x14ac:dyDescent="0.25">
      <c r="A255" s="10"/>
      <c r="B255" s="28"/>
      <c r="C255" s="29"/>
      <c r="D255" s="29"/>
      <c r="E255" s="30"/>
      <c r="F255" s="29"/>
      <c r="G255" s="29"/>
      <c r="H255" s="42"/>
      <c r="I255" s="42"/>
      <c r="J255" s="28"/>
      <c r="K255" s="31" t="str">
        <f t="shared" si="76"/>
        <v/>
      </c>
      <c r="L255" s="31">
        <f t="shared" si="77"/>
        <v>0</v>
      </c>
      <c r="M255" s="57">
        <f t="shared" si="69"/>
        <v>0</v>
      </c>
      <c r="N255" s="32"/>
      <c r="O255" s="32"/>
      <c r="P255" s="29"/>
      <c r="Q255" s="29"/>
      <c r="R255" s="29"/>
      <c r="S255" s="29"/>
      <c r="T255" s="29"/>
      <c r="U255" s="29"/>
      <c r="V255" s="29"/>
      <c r="W255" s="29"/>
      <c r="X255" s="31" t="str">
        <f t="shared" si="71"/>
        <v/>
      </c>
      <c r="Y255" s="33"/>
      <c r="Z255" s="33"/>
      <c r="AA255" s="33"/>
      <c r="AB255" s="33"/>
      <c r="AC255" s="33"/>
      <c r="AD255" s="33"/>
      <c r="AE255" s="29"/>
      <c r="AF255" s="29"/>
      <c r="AG255" s="29"/>
      <c r="AH255" s="67" t="str">
        <f t="shared" si="65"/>
        <v/>
      </c>
      <c r="AI255" s="47" t="str">
        <f t="shared" si="70"/>
        <v/>
      </c>
      <c r="AJ255" s="67" t="str">
        <f t="shared" si="66"/>
        <v/>
      </c>
      <c r="AK255" s="68" t="str">
        <f t="shared" si="75"/>
        <v/>
      </c>
      <c r="AL255" s="40" t="str">
        <f t="shared" si="68"/>
        <v/>
      </c>
      <c r="AM255" s="35">
        <f t="shared" si="72"/>
        <v>0</v>
      </c>
      <c r="AN255" s="36">
        <f t="shared" si="73"/>
        <v>0</v>
      </c>
      <c r="AO255" s="36">
        <f t="shared" si="74"/>
        <v>0</v>
      </c>
      <c r="AP255" s="36" t="str">
        <f t="shared" si="64"/>
        <v/>
      </c>
      <c r="AQ255" s="36" t="str">
        <f>+IF(C255="Econova","",(IF(B255="Réception",(IF(J255="La Mounine",(VLOOKUP(V255,[1]Distancier!A:E,5,FALSE)),(IF(J255="Brignoles",VLOOKUP(V255,[1]Distancier!A:C,3,FALSE),(IF(J255="FOS",VLOOKUP(V255,[1]Distancier!A:D,4,FALSE),(IF(J255="BT400",VLOOKUP(V255,[1]Distancier!A:F,6,FALSE))))))))),"")))</f>
        <v/>
      </c>
      <c r="AR255" s="36" t="str">
        <f t="shared" si="67"/>
        <v/>
      </c>
      <c r="AS255" s="34" t="str">
        <f>IF(AQ255="","",IF(A255="Round Wood",VLOOKUP(AQ255,'[1]Grilles Tarifaires'!A:C,3,FALSE),VLOOKUP(AQ255,'[1]Grilles Tarifaires'!A:B,2,FALSE)))</f>
        <v/>
      </c>
      <c r="AT255" s="36" t="str">
        <f t="shared" si="78"/>
        <v/>
      </c>
      <c r="AU255" s="36" t="str">
        <f>IF(AQ255="","",(IF(C255="","",((IF(A255="","0",(IF(A255="Round Wood",VLOOKUP(C255,'[1]Grilles Tarifaires'!E:F,2,FALSE),VLOOKUP(C255,'[1]Grilles Tarifaires'!E:G,3,FALSE)))))*AK255))))</f>
        <v/>
      </c>
      <c r="AV255" s="66"/>
      <c r="AW255" s="66"/>
      <c r="AX255" s="66"/>
      <c r="AY255" s="66"/>
    </row>
    <row r="256" spans="1:51" ht="15" hidden="1" customHeight="1" x14ac:dyDescent="0.25">
      <c r="A256" s="10"/>
      <c r="B256" s="28"/>
      <c r="C256" s="29"/>
      <c r="D256" s="29"/>
      <c r="E256" s="30"/>
      <c r="F256" s="29"/>
      <c r="G256" s="29"/>
      <c r="H256" s="42"/>
      <c r="I256" s="42"/>
      <c r="J256" s="28"/>
      <c r="K256" s="31" t="str">
        <f t="shared" si="76"/>
        <v/>
      </c>
      <c r="L256" s="31">
        <f t="shared" si="77"/>
        <v>0</v>
      </c>
      <c r="M256" s="57">
        <f t="shared" si="69"/>
        <v>0</v>
      </c>
      <c r="N256" s="32"/>
      <c r="O256" s="32"/>
      <c r="P256" s="29"/>
      <c r="Q256" s="29"/>
      <c r="R256" s="29"/>
      <c r="S256" s="29"/>
      <c r="T256" s="29"/>
      <c r="U256" s="29"/>
      <c r="V256" s="29"/>
      <c r="W256" s="29"/>
      <c r="X256" s="31" t="str">
        <f t="shared" si="71"/>
        <v/>
      </c>
      <c r="Y256" s="33"/>
      <c r="Z256" s="33"/>
      <c r="AA256" s="33"/>
      <c r="AB256" s="33"/>
      <c r="AC256" s="33"/>
      <c r="AD256" s="33"/>
      <c r="AE256" s="29"/>
      <c r="AF256" s="29"/>
      <c r="AG256" s="29"/>
      <c r="AH256" s="67" t="str">
        <f t="shared" si="65"/>
        <v/>
      </c>
      <c r="AI256" s="47" t="str">
        <f t="shared" si="70"/>
        <v/>
      </c>
      <c r="AJ256" s="67" t="str">
        <f t="shared" si="66"/>
        <v/>
      </c>
      <c r="AK256" s="68" t="str">
        <f t="shared" si="75"/>
        <v/>
      </c>
      <c r="AL256" s="40" t="str">
        <f t="shared" si="68"/>
        <v/>
      </c>
      <c r="AM256" s="35">
        <f t="shared" si="72"/>
        <v>0</v>
      </c>
      <c r="AN256" s="36">
        <f t="shared" si="73"/>
        <v>0</v>
      </c>
      <c r="AO256" s="36">
        <f t="shared" si="74"/>
        <v>0</v>
      </c>
      <c r="AP256" s="36" t="str">
        <f t="shared" si="64"/>
        <v/>
      </c>
      <c r="AQ256" s="36" t="str">
        <f>+IF(C256="Econova","",(IF(B256="Réception",(IF(J256="La Mounine",(VLOOKUP(V256,[1]Distancier!A:E,5,FALSE)),(IF(J256="Brignoles",VLOOKUP(V256,[1]Distancier!A:C,3,FALSE),(IF(J256="FOS",VLOOKUP(V256,[1]Distancier!A:D,4,FALSE),(IF(J256="BT400",VLOOKUP(V256,[1]Distancier!A:F,6,FALSE))))))))),"")))</f>
        <v/>
      </c>
      <c r="AR256" s="36" t="str">
        <f t="shared" si="67"/>
        <v/>
      </c>
      <c r="AS256" s="34" t="str">
        <f>IF(AQ256="","",IF(A256="Round Wood",VLOOKUP(AQ256,'[1]Grilles Tarifaires'!A:C,3,FALSE),VLOOKUP(AQ256,'[1]Grilles Tarifaires'!A:B,2,FALSE)))</f>
        <v/>
      </c>
      <c r="AT256" s="36" t="str">
        <f t="shared" si="78"/>
        <v/>
      </c>
      <c r="AU256" s="36" t="str">
        <f>IF(AQ256="","",(IF(C256="","",((IF(A256="","0",(IF(A256="Round Wood",VLOOKUP(C256,'[1]Grilles Tarifaires'!E:F,2,FALSE),VLOOKUP(C256,'[1]Grilles Tarifaires'!E:G,3,FALSE)))))*AK256))))</f>
        <v/>
      </c>
      <c r="AV256" s="66"/>
      <c r="AW256" s="66"/>
      <c r="AX256" s="66"/>
      <c r="AY256" s="66"/>
    </row>
    <row r="257" spans="1:51" ht="15" hidden="1" customHeight="1" x14ac:dyDescent="0.25">
      <c r="A257" s="10"/>
      <c r="B257" s="28"/>
      <c r="C257" s="29"/>
      <c r="D257" s="29"/>
      <c r="E257" s="30"/>
      <c r="F257" s="29"/>
      <c r="G257" s="29"/>
      <c r="H257" s="42"/>
      <c r="I257" s="42"/>
      <c r="J257" s="28"/>
      <c r="K257" s="31" t="str">
        <f t="shared" si="76"/>
        <v/>
      </c>
      <c r="L257" s="31">
        <f t="shared" si="77"/>
        <v>0</v>
      </c>
      <c r="M257" s="57">
        <f t="shared" si="69"/>
        <v>0</v>
      </c>
      <c r="N257" s="32"/>
      <c r="O257" s="32"/>
      <c r="P257" s="29"/>
      <c r="Q257" s="29"/>
      <c r="R257" s="29"/>
      <c r="S257" s="29"/>
      <c r="T257" s="29"/>
      <c r="U257" s="29"/>
      <c r="V257" s="29"/>
      <c r="W257" s="29"/>
      <c r="X257" s="31" t="str">
        <f t="shared" si="71"/>
        <v/>
      </c>
      <c r="Y257" s="33"/>
      <c r="Z257" s="33"/>
      <c r="AA257" s="33"/>
      <c r="AB257" s="33"/>
      <c r="AC257" s="33"/>
      <c r="AD257" s="33"/>
      <c r="AE257" s="29"/>
      <c r="AF257" s="29"/>
      <c r="AG257" s="29"/>
      <c r="AH257" s="67" t="str">
        <f t="shared" si="65"/>
        <v/>
      </c>
      <c r="AI257" s="47" t="str">
        <f t="shared" si="70"/>
        <v/>
      </c>
      <c r="AJ257" s="67" t="str">
        <f t="shared" si="66"/>
        <v/>
      </c>
      <c r="AK257" s="68" t="str">
        <f t="shared" si="75"/>
        <v/>
      </c>
      <c r="AL257" s="40" t="str">
        <f t="shared" si="68"/>
        <v/>
      </c>
      <c r="AM257" s="35">
        <f t="shared" si="72"/>
        <v>0</v>
      </c>
      <c r="AN257" s="36">
        <f t="shared" si="73"/>
        <v>0</v>
      </c>
      <c r="AO257" s="36">
        <f t="shared" si="74"/>
        <v>0</v>
      </c>
      <c r="AP257" s="36" t="str">
        <f t="shared" si="64"/>
        <v/>
      </c>
      <c r="AQ257" s="36" t="str">
        <f>+IF(C257="Econova","",(IF(B257="Réception",(IF(J257="La Mounine",(VLOOKUP(V257,[1]Distancier!A:E,5,FALSE)),(IF(J257="Brignoles",VLOOKUP(V257,[1]Distancier!A:C,3,FALSE),(IF(J257="FOS",VLOOKUP(V257,[1]Distancier!A:D,4,FALSE),(IF(J257="BT400",VLOOKUP(V257,[1]Distancier!A:F,6,FALSE))))))))),"")))</f>
        <v/>
      </c>
      <c r="AR257" s="36" t="str">
        <f t="shared" si="67"/>
        <v/>
      </c>
      <c r="AS257" s="34" t="str">
        <f>IF(AQ257="","",IF(A257="Round Wood",VLOOKUP(AQ257,'[1]Grilles Tarifaires'!A:C,3,FALSE),VLOOKUP(AQ257,'[1]Grilles Tarifaires'!A:B,2,FALSE)))</f>
        <v/>
      </c>
      <c r="AT257" s="36" t="str">
        <f t="shared" si="78"/>
        <v/>
      </c>
      <c r="AU257" s="36" t="str">
        <f>IF(AQ257="","",(IF(C257="","",((IF(A257="","0",(IF(A257="Round Wood",VLOOKUP(C257,'[1]Grilles Tarifaires'!E:F,2,FALSE),VLOOKUP(C257,'[1]Grilles Tarifaires'!E:G,3,FALSE)))))*AK257))))</f>
        <v/>
      </c>
      <c r="AV257" s="66"/>
      <c r="AW257" s="66"/>
      <c r="AX257" s="66"/>
      <c r="AY257" s="66"/>
    </row>
    <row r="258" spans="1:51" ht="15" hidden="1" customHeight="1" x14ac:dyDescent="0.25">
      <c r="A258" s="10"/>
      <c r="B258" s="28"/>
      <c r="C258" s="29"/>
      <c r="D258" s="29"/>
      <c r="E258" s="30"/>
      <c r="F258" s="29"/>
      <c r="G258" s="29"/>
      <c r="H258" s="42"/>
      <c r="I258" s="42"/>
      <c r="J258" s="28"/>
      <c r="K258" s="31" t="str">
        <f t="shared" si="76"/>
        <v/>
      </c>
      <c r="L258" s="31">
        <f t="shared" si="77"/>
        <v>0</v>
      </c>
      <c r="M258" s="57">
        <f t="shared" si="69"/>
        <v>0</v>
      </c>
      <c r="N258" s="32"/>
      <c r="O258" s="32"/>
      <c r="P258" s="29"/>
      <c r="Q258" s="29"/>
      <c r="R258" s="29"/>
      <c r="S258" s="29"/>
      <c r="T258" s="29"/>
      <c r="U258" s="29"/>
      <c r="V258" s="29"/>
      <c r="W258" s="29"/>
      <c r="X258" s="31" t="str">
        <f t="shared" si="71"/>
        <v/>
      </c>
      <c r="Y258" s="33"/>
      <c r="Z258" s="33"/>
      <c r="AA258" s="33"/>
      <c r="AB258" s="33"/>
      <c r="AC258" s="33"/>
      <c r="AD258" s="33"/>
      <c r="AE258" s="29"/>
      <c r="AF258" s="29"/>
      <c r="AG258" s="29"/>
      <c r="AH258" s="67" t="str">
        <f t="shared" si="65"/>
        <v/>
      </c>
      <c r="AI258" s="47" t="str">
        <f t="shared" si="70"/>
        <v/>
      </c>
      <c r="AJ258" s="67" t="str">
        <f t="shared" si="66"/>
        <v/>
      </c>
      <c r="AK258" s="68" t="str">
        <f t="shared" si="75"/>
        <v/>
      </c>
      <c r="AL258" s="40" t="str">
        <f t="shared" si="68"/>
        <v/>
      </c>
      <c r="AM258" s="35">
        <f t="shared" si="72"/>
        <v>0</v>
      </c>
      <c r="AN258" s="36">
        <f t="shared" si="73"/>
        <v>0</v>
      </c>
      <c r="AO258" s="36">
        <f t="shared" si="74"/>
        <v>0</v>
      </c>
      <c r="AP258" s="36" t="str">
        <f t="shared" si="64"/>
        <v/>
      </c>
      <c r="AQ258" s="36" t="str">
        <f>+IF(C258="Econova","",(IF(B258="Réception",(IF(J258="La Mounine",(VLOOKUP(V258,[1]Distancier!A:E,5,FALSE)),(IF(J258="Brignoles",VLOOKUP(V258,[1]Distancier!A:C,3,FALSE),(IF(J258="FOS",VLOOKUP(V258,[1]Distancier!A:D,4,FALSE),(IF(J258="BT400",VLOOKUP(V258,[1]Distancier!A:F,6,FALSE))))))))),"")))</f>
        <v/>
      </c>
      <c r="AR258" s="36" t="str">
        <f t="shared" si="67"/>
        <v/>
      </c>
      <c r="AS258" s="34" t="str">
        <f>IF(AQ258="","",IF(A258="Round Wood",VLOOKUP(AQ258,'[1]Grilles Tarifaires'!A:C,3,FALSE),VLOOKUP(AQ258,'[1]Grilles Tarifaires'!A:B,2,FALSE)))</f>
        <v/>
      </c>
      <c r="AT258" s="36" t="str">
        <f t="shared" si="78"/>
        <v/>
      </c>
      <c r="AU258" s="36" t="str">
        <f>IF(AQ258="","",(IF(C258="","",((IF(A258="","0",(IF(A258="Round Wood",VLOOKUP(C258,'[1]Grilles Tarifaires'!E:F,2,FALSE),VLOOKUP(C258,'[1]Grilles Tarifaires'!E:G,3,FALSE)))))*AK258))))</f>
        <v/>
      </c>
      <c r="AV258" s="66"/>
      <c r="AW258" s="66"/>
      <c r="AX258" s="66"/>
      <c r="AY258" s="66"/>
    </row>
    <row r="259" spans="1:51" ht="15" hidden="1" customHeight="1" x14ac:dyDescent="0.25">
      <c r="A259" s="10"/>
      <c r="B259" s="28"/>
      <c r="C259" s="29"/>
      <c r="D259" s="29"/>
      <c r="E259" s="30"/>
      <c r="F259" s="29"/>
      <c r="G259" s="29"/>
      <c r="H259" s="42"/>
      <c r="I259" s="42"/>
      <c r="J259" s="28"/>
      <c r="K259" s="31" t="str">
        <f t="shared" si="76"/>
        <v/>
      </c>
      <c r="L259" s="31">
        <f t="shared" si="77"/>
        <v>0</v>
      </c>
      <c r="M259" s="57">
        <f t="shared" si="69"/>
        <v>0</v>
      </c>
      <c r="N259" s="32"/>
      <c r="O259" s="32"/>
      <c r="P259" s="29"/>
      <c r="Q259" s="29"/>
      <c r="R259" s="29"/>
      <c r="S259" s="29"/>
      <c r="T259" s="29"/>
      <c r="U259" s="29"/>
      <c r="V259" s="29"/>
      <c r="W259" s="29"/>
      <c r="X259" s="31" t="str">
        <f t="shared" si="71"/>
        <v/>
      </c>
      <c r="Y259" s="33"/>
      <c r="Z259" s="33"/>
      <c r="AA259" s="33"/>
      <c r="AB259" s="33"/>
      <c r="AC259" s="33"/>
      <c r="AD259" s="33"/>
      <c r="AE259" s="29"/>
      <c r="AF259" s="29"/>
      <c r="AG259" s="29"/>
      <c r="AH259" s="67" t="str">
        <f t="shared" si="65"/>
        <v/>
      </c>
      <c r="AI259" s="47" t="str">
        <f t="shared" si="70"/>
        <v/>
      </c>
      <c r="AJ259" s="67" t="str">
        <f t="shared" si="66"/>
        <v/>
      </c>
      <c r="AK259" s="68" t="str">
        <f t="shared" si="75"/>
        <v/>
      </c>
      <c r="AL259" s="40" t="str">
        <f t="shared" si="68"/>
        <v/>
      </c>
      <c r="AM259" s="35">
        <f t="shared" si="72"/>
        <v>0</v>
      </c>
      <c r="AN259" s="36">
        <f t="shared" si="73"/>
        <v>0</v>
      </c>
      <c r="AO259" s="36">
        <f t="shared" si="74"/>
        <v>0</v>
      </c>
      <c r="AP259" s="36" t="str">
        <f t="shared" si="64"/>
        <v/>
      </c>
      <c r="AQ259" s="36" t="str">
        <f>+IF(C259="Econova","",(IF(B259="Réception",(IF(J259="La Mounine",(VLOOKUP(V259,[1]Distancier!A:E,5,FALSE)),(IF(J259="Brignoles",VLOOKUP(V259,[1]Distancier!A:C,3,FALSE),(IF(J259="FOS",VLOOKUP(V259,[1]Distancier!A:D,4,FALSE),(IF(J259="BT400",VLOOKUP(V259,[1]Distancier!A:F,6,FALSE))))))))),"")))</f>
        <v/>
      </c>
      <c r="AR259" s="36" t="str">
        <f t="shared" si="67"/>
        <v/>
      </c>
      <c r="AS259" s="34" t="str">
        <f>IF(AQ259="","",IF(A259="Round Wood",VLOOKUP(AQ259,'[1]Grilles Tarifaires'!A:C,3,FALSE),VLOOKUP(AQ259,'[1]Grilles Tarifaires'!A:B,2,FALSE)))</f>
        <v/>
      </c>
      <c r="AT259" s="36" t="str">
        <f t="shared" si="78"/>
        <v/>
      </c>
      <c r="AU259" s="36" t="str">
        <f>IF(AQ259="","",(IF(C259="","",((IF(A259="","0",(IF(A259="Round Wood",VLOOKUP(C259,'[1]Grilles Tarifaires'!E:F,2,FALSE),VLOOKUP(C259,'[1]Grilles Tarifaires'!E:G,3,FALSE)))))*AK259))))</f>
        <v/>
      </c>
      <c r="AV259" s="66"/>
      <c r="AW259" s="66"/>
      <c r="AX259" s="66"/>
      <c r="AY259" s="66"/>
    </row>
    <row r="260" spans="1:51" ht="15" hidden="1" customHeight="1" x14ac:dyDescent="0.25">
      <c r="A260" s="10"/>
      <c r="B260" s="28"/>
      <c r="C260" s="29"/>
      <c r="D260" s="29"/>
      <c r="E260" s="30"/>
      <c r="F260" s="29"/>
      <c r="G260" s="29"/>
      <c r="H260" s="42"/>
      <c r="I260" s="42"/>
      <c r="J260" s="28"/>
      <c r="K260" s="31" t="str">
        <f t="shared" si="76"/>
        <v/>
      </c>
      <c r="L260" s="31">
        <f t="shared" si="77"/>
        <v>0</v>
      </c>
      <c r="M260" s="57">
        <f t="shared" si="69"/>
        <v>0</v>
      </c>
      <c r="N260" s="32"/>
      <c r="O260" s="32"/>
      <c r="P260" s="29"/>
      <c r="Q260" s="29"/>
      <c r="R260" s="29"/>
      <c r="S260" s="29"/>
      <c r="T260" s="29"/>
      <c r="U260" s="29"/>
      <c r="V260" s="29"/>
      <c r="W260" s="29"/>
      <c r="X260" s="31" t="str">
        <f t="shared" si="71"/>
        <v/>
      </c>
      <c r="Y260" s="33"/>
      <c r="Z260" s="33"/>
      <c r="AA260" s="33"/>
      <c r="AB260" s="33"/>
      <c r="AC260" s="33"/>
      <c r="AD260" s="33"/>
      <c r="AE260" s="29"/>
      <c r="AF260" s="29"/>
      <c r="AG260" s="29"/>
      <c r="AH260" s="67" t="str">
        <f t="shared" si="65"/>
        <v/>
      </c>
      <c r="AI260" s="47" t="str">
        <f t="shared" si="70"/>
        <v/>
      </c>
      <c r="AJ260" s="67" t="str">
        <f t="shared" si="66"/>
        <v/>
      </c>
      <c r="AK260" s="68" t="str">
        <f t="shared" si="75"/>
        <v/>
      </c>
      <c r="AL260" s="40" t="str">
        <f t="shared" si="68"/>
        <v/>
      </c>
      <c r="AM260" s="35">
        <f t="shared" si="72"/>
        <v>0</v>
      </c>
      <c r="AN260" s="36">
        <f t="shared" si="73"/>
        <v>0</v>
      </c>
      <c r="AO260" s="36">
        <f t="shared" si="74"/>
        <v>0</v>
      </c>
      <c r="AP260" s="36" t="str">
        <f t="shared" si="64"/>
        <v/>
      </c>
      <c r="AQ260" s="36" t="str">
        <f>+IF(C260="Econova","",(IF(B260="Réception",(IF(J260="La Mounine",(VLOOKUP(V260,[1]Distancier!A:E,5,FALSE)),(IF(J260="Brignoles",VLOOKUP(V260,[1]Distancier!A:C,3,FALSE),(IF(J260="FOS",VLOOKUP(V260,[1]Distancier!A:D,4,FALSE),(IF(J260="BT400",VLOOKUP(V260,[1]Distancier!A:F,6,FALSE))))))))),"")))</f>
        <v/>
      </c>
      <c r="AR260" s="36" t="str">
        <f t="shared" si="67"/>
        <v/>
      </c>
      <c r="AS260" s="34" t="str">
        <f>IF(AQ260="","",IF(A260="Round Wood",VLOOKUP(AQ260,'[1]Grilles Tarifaires'!A:C,3,FALSE),VLOOKUP(AQ260,'[1]Grilles Tarifaires'!A:B,2,FALSE)))</f>
        <v/>
      </c>
      <c r="AT260" s="36" t="str">
        <f t="shared" si="78"/>
        <v/>
      </c>
      <c r="AU260" s="36" t="str">
        <f>IF(AQ260="","",(IF(C260="","",((IF(A260="","0",(IF(A260="Round Wood",VLOOKUP(C260,'[1]Grilles Tarifaires'!E:F,2,FALSE),VLOOKUP(C260,'[1]Grilles Tarifaires'!E:G,3,FALSE)))))*AK260))))</f>
        <v/>
      </c>
      <c r="AV260" s="66"/>
      <c r="AW260" s="66"/>
      <c r="AX260" s="66"/>
      <c r="AY260" s="66"/>
    </row>
    <row r="261" spans="1:51" ht="15" hidden="1" customHeight="1" x14ac:dyDescent="0.25">
      <c r="A261" s="10"/>
      <c r="B261" s="28"/>
      <c r="C261" s="29"/>
      <c r="D261" s="29"/>
      <c r="E261" s="30"/>
      <c r="F261" s="29"/>
      <c r="G261" s="29"/>
      <c r="H261" s="42"/>
      <c r="I261" s="42"/>
      <c r="J261" s="28"/>
      <c r="K261" s="31" t="str">
        <f t="shared" si="76"/>
        <v/>
      </c>
      <c r="L261" s="31">
        <f t="shared" si="77"/>
        <v>0</v>
      </c>
      <c r="M261" s="57">
        <f t="shared" si="69"/>
        <v>0</v>
      </c>
      <c r="N261" s="32"/>
      <c r="O261" s="32"/>
      <c r="P261" s="29"/>
      <c r="Q261" s="29"/>
      <c r="R261" s="29"/>
      <c r="S261" s="29"/>
      <c r="T261" s="29"/>
      <c r="U261" s="29"/>
      <c r="V261" s="29"/>
      <c r="W261" s="29"/>
      <c r="X261" s="31" t="str">
        <f t="shared" si="71"/>
        <v/>
      </c>
      <c r="Y261" s="33"/>
      <c r="Z261" s="33"/>
      <c r="AA261" s="33"/>
      <c r="AB261" s="33"/>
      <c r="AC261" s="33"/>
      <c r="AD261" s="33"/>
      <c r="AE261" s="29"/>
      <c r="AF261" s="29"/>
      <c r="AG261" s="29"/>
      <c r="AH261" s="67" t="str">
        <f t="shared" si="65"/>
        <v/>
      </c>
      <c r="AI261" s="47" t="str">
        <f t="shared" si="70"/>
        <v/>
      </c>
      <c r="AJ261" s="67" t="str">
        <f t="shared" si="66"/>
        <v/>
      </c>
      <c r="AK261" s="68" t="str">
        <f t="shared" si="75"/>
        <v/>
      </c>
      <c r="AL261" s="40" t="str">
        <f t="shared" si="68"/>
        <v/>
      </c>
      <c r="AM261" s="35">
        <f t="shared" si="72"/>
        <v>0</v>
      </c>
      <c r="AN261" s="36">
        <f t="shared" si="73"/>
        <v>0</v>
      </c>
      <c r="AO261" s="36">
        <f t="shared" si="74"/>
        <v>0</v>
      </c>
      <c r="AP261" s="36" t="str">
        <f t="shared" si="64"/>
        <v/>
      </c>
      <c r="AQ261" s="36" t="str">
        <f>+IF(C261="Econova","",(IF(B261="Réception",(IF(J261="La Mounine",(VLOOKUP(V261,[1]Distancier!A:E,5,FALSE)),(IF(J261="Brignoles",VLOOKUP(V261,[1]Distancier!A:C,3,FALSE),(IF(J261="FOS",VLOOKUP(V261,[1]Distancier!A:D,4,FALSE),(IF(J261="BT400",VLOOKUP(V261,[1]Distancier!A:F,6,FALSE))))))))),"")))</f>
        <v/>
      </c>
      <c r="AR261" s="36" t="str">
        <f t="shared" si="67"/>
        <v/>
      </c>
      <c r="AS261" s="34" t="str">
        <f>IF(AQ261="","",IF(A261="Round Wood",VLOOKUP(AQ261,'[1]Grilles Tarifaires'!A:C,3,FALSE),VLOOKUP(AQ261,'[1]Grilles Tarifaires'!A:B,2,FALSE)))</f>
        <v/>
      </c>
      <c r="AT261" s="36" t="str">
        <f t="shared" si="78"/>
        <v/>
      </c>
      <c r="AU261" s="36" t="str">
        <f>IF(AQ261="","",(IF(C261="","",((IF(A261="","0",(IF(A261="Round Wood",VLOOKUP(C261,'[1]Grilles Tarifaires'!E:F,2,FALSE),VLOOKUP(C261,'[1]Grilles Tarifaires'!E:G,3,FALSE)))))*AK261))))</f>
        <v/>
      </c>
      <c r="AV261" s="66"/>
      <c r="AW261" s="66"/>
      <c r="AX261" s="66"/>
      <c r="AY261" s="66"/>
    </row>
    <row r="262" spans="1:51" ht="15" hidden="1" customHeight="1" x14ac:dyDescent="0.25">
      <c r="A262" s="10"/>
      <c r="B262" s="28"/>
      <c r="C262" s="29"/>
      <c r="D262" s="29"/>
      <c r="E262" s="30"/>
      <c r="F262" s="29"/>
      <c r="G262" s="29"/>
      <c r="H262" s="42"/>
      <c r="I262" s="42"/>
      <c r="J262" s="28"/>
      <c r="K262" s="31" t="str">
        <f t="shared" si="76"/>
        <v/>
      </c>
      <c r="L262" s="31">
        <f t="shared" si="77"/>
        <v>0</v>
      </c>
      <c r="M262" s="57">
        <f t="shared" si="69"/>
        <v>0</v>
      </c>
      <c r="N262" s="32"/>
      <c r="O262" s="32"/>
      <c r="P262" s="29"/>
      <c r="Q262" s="29"/>
      <c r="R262" s="29"/>
      <c r="S262" s="29"/>
      <c r="T262" s="29"/>
      <c r="U262" s="29"/>
      <c r="V262" s="29"/>
      <c r="W262" s="29"/>
      <c r="X262" s="31" t="str">
        <f t="shared" si="71"/>
        <v/>
      </c>
      <c r="Y262" s="33"/>
      <c r="Z262" s="33"/>
      <c r="AA262" s="33"/>
      <c r="AB262" s="33"/>
      <c r="AC262" s="33"/>
      <c r="AD262" s="33"/>
      <c r="AE262" s="29"/>
      <c r="AF262" s="29"/>
      <c r="AG262" s="29"/>
      <c r="AH262" s="67" t="str">
        <f t="shared" si="65"/>
        <v/>
      </c>
      <c r="AI262" s="47" t="str">
        <f t="shared" si="70"/>
        <v/>
      </c>
      <c r="AJ262" s="67" t="str">
        <f t="shared" si="66"/>
        <v/>
      </c>
      <c r="AK262" s="68" t="str">
        <f t="shared" si="75"/>
        <v/>
      </c>
      <c r="AL262" s="40" t="str">
        <f t="shared" si="68"/>
        <v/>
      </c>
      <c r="AM262" s="35">
        <f t="shared" si="72"/>
        <v>0</v>
      </c>
      <c r="AN262" s="36">
        <f t="shared" si="73"/>
        <v>0</v>
      </c>
      <c r="AO262" s="36">
        <f t="shared" si="74"/>
        <v>0</v>
      </c>
      <c r="AP262" s="36" t="str">
        <f t="shared" si="64"/>
        <v/>
      </c>
      <c r="AQ262" s="36" t="str">
        <f>+IF(C262="Econova","",(IF(B262="Réception",(IF(J262="La Mounine",(VLOOKUP(V262,[1]Distancier!A:E,5,FALSE)),(IF(J262="Brignoles",VLOOKUP(V262,[1]Distancier!A:C,3,FALSE),(IF(J262="FOS",VLOOKUP(V262,[1]Distancier!A:D,4,FALSE),(IF(J262="BT400",VLOOKUP(V262,[1]Distancier!A:F,6,FALSE))))))))),"")))</f>
        <v/>
      </c>
      <c r="AR262" s="36" t="str">
        <f t="shared" si="67"/>
        <v/>
      </c>
      <c r="AS262" s="34" t="str">
        <f>IF(AQ262="","",IF(A262="Round Wood",VLOOKUP(AQ262,'[1]Grilles Tarifaires'!A:C,3,FALSE),VLOOKUP(AQ262,'[1]Grilles Tarifaires'!A:B,2,FALSE)))</f>
        <v/>
      </c>
      <c r="AT262" s="36" t="str">
        <f t="shared" si="78"/>
        <v/>
      </c>
      <c r="AU262" s="36" t="str">
        <f>IF(AQ262="","",(IF(C262="","",((IF(A262="","0",(IF(A262="Round Wood",VLOOKUP(C262,'[1]Grilles Tarifaires'!E:F,2,FALSE),VLOOKUP(C262,'[1]Grilles Tarifaires'!E:G,3,FALSE)))))*AK262))))</f>
        <v/>
      </c>
      <c r="AV262" s="66"/>
      <c r="AW262" s="66"/>
      <c r="AX262" s="66"/>
      <c r="AY262" s="66"/>
    </row>
    <row r="263" spans="1:51" ht="15" hidden="1" customHeight="1" x14ac:dyDescent="0.25">
      <c r="A263" s="10"/>
      <c r="B263" s="28"/>
      <c r="C263" s="29"/>
      <c r="D263" s="29"/>
      <c r="E263" s="30"/>
      <c r="F263" s="29"/>
      <c r="G263" s="29"/>
      <c r="H263" s="42"/>
      <c r="I263" s="42"/>
      <c r="J263" s="28"/>
      <c r="K263" s="31" t="str">
        <f t="shared" si="76"/>
        <v/>
      </c>
      <c r="L263" s="31">
        <f t="shared" si="77"/>
        <v>0</v>
      </c>
      <c r="M263" s="57">
        <f t="shared" si="69"/>
        <v>0</v>
      </c>
      <c r="N263" s="32"/>
      <c r="O263" s="32"/>
      <c r="P263" s="29"/>
      <c r="Q263" s="29"/>
      <c r="R263" s="29"/>
      <c r="S263" s="29"/>
      <c r="T263" s="29"/>
      <c r="U263" s="29"/>
      <c r="V263" s="29"/>
      <c r="W263" s="29"/>
      <c r="X263" s="31" t="str">
        <f t="shared" si="71"/>
        <v/>
      </c>
      <c r="Y263" s="33"/>
      <c r="Z263" s="33"/>
      <c r="AA263" s="33"/>
      <c r="AB263" s="33"/>
      <c r="AC263" s="33"/>
      <c r="AD263" s="33"/>
      <c r="AE263" s="29"/>
      <c r="AF263" s="29"/>
      <c r="AG263" s="29"/>
      <c r="AH263" s="67" t="str">
        <f t="shared" si="65"/>
        <v/>
      </c>
      <c r="AI263" s="47" t="str">
        <f t="shared" si="70"/>
        <v/>
      </c>
      <c r="AJ263" s="67" t="str">
        <f t="shared" si="66"/>
        <v/>
      </c>
      <c r="AK263" s="68" t="str">
        <f t="shared" si="75"/>
        <v/>
      </c>
      <c r="AL263" s="40" t="str">
        <f t="shared" si="68"/>
        <v/>
      </c>
      <c r="AM263" s="35">
        <f t="shared" si="72"/>
        <v>0</v>
      </c>
      <c r="AN263" s="36">
        <f t="shared" si="73"/>
        <v>0</v>
      </c>
      <c r="AO263" s="36">
        <f t="shared" si="74"/>
        <v>0</v>
      </c>
      <c r="AP263" s="36" t="str">
        <f t="shared" ref="AP263:AP326" si="79">+IF(K263="","",(Y263*K263))</f>
        <v/>
      </c>
      <c r="AQ263" s="36" t="str">
        <f>+IF(C263="Econova","",(IF(B263="Réception",(IF(J263="La Mounine",(VLOOKUP(V263,[1]Distancier!A:E,5,FALSE)),(IF(J263="Brignoles",VLOOKUP(V263,[1]Distancier!A:C,3,FALSE),(IF(J263="FOS",VLOOKUP(V263,[1]Distancier!A:D,4,FALSE),(IF(J263="BT400",VLOOKUP(V263,[1]Distancier!A:F,6,FALSE))))))))),"")))</f>
        <v/>
      </c>
      <c r="AR263" s="36" t="str">
        <f t="shared" si="67"/>
        <v/>
      </c>
      <c r="AS263" s="34" t="str">
        <f>IF(AQ263="","",IF(A263="Round Wood",VLOOKUP(AQ263,'[1]Grilles Tarifaires'!A:C,3,FALSE),VLOOKUP(AQ263,'[1]Grilles Tarifaires'!A:B,2,FALSE)))</f>
        <v/>
      </c>
      <c r="AT263" s="36" t="str">
        <f t="shared" si="78"/>
        <v/>
      </c>
      <c r="AU263" s="36" t="str">
        <f>IF(AQ263="","",(IF(C263="","",((IF(A263="","0",(IF(A263="Round Wood",VLOOKUP(C263,'[1]Grilles Tarifaires'!E:F,2,FALSE),VLOOKUP(C263,'[1]Grilles Tarifaires'!E:G,3,FALSE)))))*AK263))))</f>
        <v/>
      </c>
      <c r="AV263" s="66"/>
      <c r="AW263" s="66"/>
      <c r="AX263" s="66"/>
      <c r="AY263" s="66"/>
    </row>
    <row r="264" spans="1:51" ht="15" hidden="1" customHeight="1" x14ac:dyDescent="0.25">
      <c r="A264" s="10"/>
      <c r="B264" s="28"/>
      <c r="C264" s="29"/>
      <c r="D264" s="29"/>
      <c r="E264" s="30"/>
      <c r="F264" s="29"/>
      <c r="G264" s="29"/>
      <c r="H264" s="42"/>
      <c r="I264" s="42"/>
      <c r="J264" s="28"/>
      <c r="K264" s="31" t="str">
        <f t="shared" si="76"/>
        <v/>
      </c>
      <c r="L264" s="31">
        <f t="shared" si="77"/>
        <v>0</v>
      </c>
      <c r="M264" s="57">
        <f t="shared" si="69"/>
        <v>0</v>
      </c>
      <c r="N264" s="32"/>
      <c r="O264" s="32"/>
      <c r="P264" s="29"/>
      <c r="Q264" s="29"/>
      <c r="R264" s="29"/>
      <c r="S264" s="29"/>
      <c r="T264" s="29"/>
      <c r="U264" s="29"/>
      <c r="V264" s="29"/>
      <c r="W264" s="29"/>
      <c r="X264" s="31" t="str">
        <f t="shared" si="71"/>
        <v/>
      </c>
      <c r="Y264" s="33"/>
      <c r="Z264" s="33"/>
      <c r="AA264" s="33"/>
      <c r="AB264" s="33"/>
      <c r="AC264" s="33"/>
      <c r="AD264" s="33"/>
      <c r="AE264" s="29"/>
      <c r="AF264" s="29"/>
      <c r="AG264" s="29"/>
      <c r="AH264" s="67" t="str">
        <f t="shared" si="65"/>
        <v/>
      </c>
      <c r="AI264" s="47" t="str">
        <f t="shared" si="70"/>
        <v/>
      </c>
      <c r="AJ264" s="67" t="str">
        <f t="shared" si="66"/>
        <v/>
      </c>
      <c r="AK264" s="68" t="str">
        <f t="shared" si="75"/>
        <v/>
      </c>
      <c r="AL264" s="40" t="str">
        <f t="shared" si="68"/>
        <v/>
      </c>
      <c r="AM264" s="35">
        <f t="shared" si="72"/>
        <v>0</v>
      </c>
      <c r="AN264" s="36">
        <f t="shared" si="73"/>
        <v>0</v>
      </c>
      <c r="AO264" s="36">
        <f t="shared" si="74"/>
        <v>0</v>
      </c>
      <c r="AP264" s="36" t="str">
        <f t="shared" si="79"/>
        <v/>
      </c>
      <c r="AQ264" s="36" t="str">
        <f>+IF(C264="Econova","",(IF(B264="Réception",(IF(J264="La Mounine",(VLOOKUP(V264,[1]Distancier!A:E,5,FALSE)),(IF(J264="Brignoles",VLOOKUP(V264,[1]Distancier!A:C,3,FALSE),(IF(J264="FOS",VLOOKUP(V264,[1]Distancier!A:D,4,FALSE),(IF(J264="BT400",VLOOKUP(V264,[1]Distancier!A:F,6,FALSE))))))))),"")))</f>
        <v/>
      </c>
      <c r="AR264" s="36" t="str">
        <f t="shared" si="67"/>
        <v/>
      </c>
      <c r="AS264" s="34" t="str">
        <f>IF(AQ264="","",IF(A264="Round Wood",VLOOKUP(AQ264,'[1]Grilles Tarifaires'!A:C,3,FALSE),VLOOKUP(AQ264,'[1]Grilles Tarifaires'!A:B,2,FALSE)))</f>
        <v/>
      </c>
      <c r="AT264" s="36" t="str">
        <f t="shared" si="78"/>
        <v/>
      </c>
      <c r="AU264" s="36" t="str">
        <f>IF(AQ264="","",(IF(C264="","",((IF(A264="","0",(IF(A264="Round Wood",VLOOKUP(C264,'[1]Grilles Tarifaires'!E:F,2,FALSE),VLOOKUP(C264,'[1]Grilles Tarifaires'!E:G,3,FALSE)))))*AK264))))</f>
        <v/>
      </c>
      <c r="AV264" s="66"/>
      <c r="AW264" s="66"/>
      <c r="AX264" s="66"/>
      <c r="AY264" s="66"/>
    </row>
    <row r="265" spans="1:51" ht="15" hidden="1" customHeight="1" x14ac:dyDescent="0.25">
      <c r="A265" s="10"/>
      <c r="B265" s="28"/>
      <c r="C265" s="29"/>
      <c r="D265" s="29"/>
      <c r="E265" s="30"/>
      <c r="F265" s="29"/>
      <c r="G265" s="29"/>
      <c r="H265" s="42"/>
      <c r="I265" s="42"/>
      <c r="J265" s="28"/>
      <c r="K265" s="31" t="str">
        <f t="shared" si="76"/>
        <v/>
      </c>
      <c r="L265" s="31">
        <f t="shared" si="77"/>
        <v>0</v>
      </c>
      <c r="M265" s="57">
        <f t="shared" si="69"/>
        <v>0</v>
      </c>
      <c r="N265" s="32"/>
      <c r="O265" s="32"/>
      <c r="P265" s="29"/>
      <c r="Q265" s="29"/>
      <c r="R265" s="29"/>
      <c r="S265" s="29"/>
      <c r="T265" s="29"/>
      <c r="U265" s="29"/>
      <c r="V265" s="29"/>
      <c r="W265" s="29"/>
      <c r="X265" s="31" t="str">
        <f t="shared" si="71"/>
        <v/>
      </c>
      <c r="Y265" s="33"/>
      <c r="Z265" s="33"/>
      <c r="AA265" s="33"/>
      <c r="AB265" s="33"/>
      <c r="AC265" s="33"/>
      <c r="AD265" s="33"/>
      <c r="AE265" s="29"/>
      <c r="AF265" s="29"/>
      <c r="AG265" s="29"/>
      <c r="AH265" s="67" t="str">
        <f t="shared" si="65"/>
        <v/>
      </c>
      <c r="AI265" s="47" t="str">
        <f t="shared" si="70"/>
        <v/>
      </c>
      <c r="AJ265" s="67" t="str">
        <f t="shared" si="66"/>
        <v/>
      </c>
      <c r="AK265" s="68" t="str">
        <f t="shared" si="75"/>
        <v/>
      </c>
      <c r="AL265" s="40" t="str">
        <f t="shared" si="68"/>
        <v/>
      </c>
      <c r="AM265" s="35">
        <f t="shared" si="72"/>
        <v>0</v>
      </c>
      <c r="AN265" s="36">
        <f t="shared" si="73"/>
        <v>0</v>
      </c>
      <c r="AO265" s="36">
        <f t="shared" si="74"/>
        <v>0</v>
      </c>
      <c r="AP265" s="36" t="str">
        <f t="shared" si="79"/>
        <v/>
      </c>
      <c r="AQ265" s="36" t="str">
        <f>+IF(C265="Econova","",(IF(B265="Réception",(IF(J265="La Mounine",(VLOOKUP(V265,[1]Distancier!A:E,5,FALSE)),(IF(J265="Brignoles",VLOOKUP(V265,[1]Distancier!A:C,3,FALSE),(IF(J265="FOS",VLOOKUP(V265,[1]Distancier!A:D,4,FALSE),(IF(J265="BT400",VLOOKUP(V265,[1]Distancier!A:F,6,FALSE))))))))),"")))</f>
        <v/>
      </c>
      <c r="AR265" s="36" t="str">
        <f t="shared" si="67"/>
        <v/>
      </c>
      <c r="AS265" s="34" t="str">
        <f>IF(AQ265="","",IF(A265="Round Wood",VLOOKUP(AQ265,'[1]Grilles Tarifaires'!A:C,3,FALSE),VLOOKUP(AQ265,'[1]Grilles Tarifaires'!A:B,2,FALSE)))</f>
        <v/>
      </c>
      <c r="AT265" s="36" t="str">
        <f t="shared" si="78"/>
        <v/>
      </c>
      <c r="AU265" s="36" t="str">
        <f>IF(AQ265="","",(IF(C265="","",((IF(A265="","0",(IF(A265="Round Wood",VLOOKUP(C265,'[1]Grilles Tarifaires'!E:F,2,FALSE),VLOOKUP(C265,'[1]Grilles Tarifaires'!E:G,3,FALSE)))))*AK265))))</f>
        <v/>
      </c>
      <c r="AV265" s="66"/>
      <c r="AW265" s="66"/>
      <c r="AX265" s="66"/>
      <c r="AY265" s="66"/>
    </row>
    <row r="266" spans="1:51" ht="15" hidden="1" customHeight="1" x14ac:dyDescent="0.25">
      <c r="A266" s="10"/>
      <c r="B266" s="28"/>
      <c r="C266" s="29"/>
      <c r="D266" s="29"/>
      <c r="E266" s="30"/>
      <c r="F266" s="29"/>
      <c r="G266" s="29"/>
      <c r="H266" s="42"/>
      <c r="I266" s="42"/>
      <c r="J266" s="28"/>
      <c r="K266" s="31" t="str">
        <f t="shared" si="76"/>
        <v/>
      </c>
      <c r="L266" s="31">
        <f t="shared" si="77"/>
        <v>0</v>
      </c>
      <c r="M266" s="57">
        <f t="shared" si="69"/>
        <v>0</v>
      </c>
      <c r="N266" s="32"/>
      <c r="O266" s="32"/>
      <c r="P266" s="29"/>
      <c r="Q266" s="29"/>
      <c r="R266" s="29"/>
      <c r="S266" s="29"/>
      <c r="T266" s="29"/>
      <c r="U266" s="29"/>
      <c r="V266" s="29"/>
      <c r="W266" s="29"/>
      <c r="X266" s="31" t="str">
        <f t="shared" si="71"/>
        <v/>
      </c>
      <c r="Y266" s="33"/>
      <c r="Z266" s="33"/>
      <c r="AA266" s="33"/>
      <c r="AB266" s="33"/>
      <c r="AC266" s="33"/>
      <c r="AD266" s="33"/>
      <c r="AE266" s="29"/>
      <c r="AF266" s="29"/>
      <c r="AG266" s="29"/>
      <c r="AH266" s="67" t="str">
        <f t="shared" si="65"/>
        <v/>
      </c>
      <c r="AI266" s="47" t="str">
        <f t="shared" si="70"/>
        <v/>
      </c>
      <c r="AJ266" s="67" t="str">
        <f t="shared" si="66"/>
        <v/>
      </c>
      <c r="AK266" s="68" t="str">
        <f t="shared" si="75"/>
        <v/>
      </c>
      <c r="AL266" s="40" t="str">
        <f t="shared" si="68"/>
        <v/>
      </c>
      <c r="AM266" s="35">
        <f t="shared" si="72"/>
        <v>0</v>
      </c>
      <c r="AN266" s="36">
        <f t="shared" si="73"/>
        <v>0</v>
      </c>
      <c r="AO266" s="36">
        <f t="shared" si="74"/>
        <v>0</v>
      </c>
      <c r="AP266" s="36" t="str">
        <f t="shared" si="79"/>
        <v/>
      </c>
      <c r="AQ266" s="36" t="str">
        <f>+IF(C266="Econova","",(IF(B266="Réception",(IF(J266="La Mounine",(VLOOKUP(V266,[1]Distancier!A:E,5,FALSE)),(IF(J266="Brignoles",VLOOKUP(V266,[1]Distancier!A:C,3,FALSE),(IF(J266="FOS",VLOOKUP(V266,[1]Distancier!A:D,4,FALSE),(IF(J266="BT400",VLOOKUP(V266,[1]Distancier!A:F,6,FALSE))))))))),"")))</f>
        <v/>
      </c>
      <c r="AR266" s="36" t="str">
        <f t="shared" si="67"/>
        <v/>
      </c>
      <c r="AS266" s="34" t="str">
        <f>IF(AQ266="","",IF(A266="Round Wood",VLOOKUP(AQ266,'[1]Grilles Tarifaires'!A:C,3,FALSE),VLOOKUP(AQ266,'[1]Grilles Tarifaires'!A:B,2,FALSE)))</f>
        <v/>
      </c>
      <c r="AT266" s="36" t="str">
        <f t="shared" si="78"/>
        <v/>
      </c>
      <c r="AU266" s="36" t="str">
        <f>IF(AQ266="","",(IF(C266="","",((IF(A266="","0",(IF(A266="Round Wood",VLOOKUP(C266,'[1]Grilles Tarifaires'!E:F,2,FALSE),VLOOKUP(C266,'[1]Grilles Tarifaires'!E:G,3,FALSE)))))*AK266))))</f>
        <v/>
      </c>
      <c r="AV266" s="66"/>
      <c r="AW266" s="66"/>
      <c r="AX266" s="66"/>
      <c r="AY266" s="66"/>
    </row>
    <row r="267" spans="1:51" ht="15" hidden="1" customHeight="1" x14ac:dyDescent="0.25">
      <c r="A267" s="10"/>
      <c r="B267" s="28"/>
      <c r="C267" s="29"/>
      <c r="D267" s="29"/>
      <c r="E267" s="30"/>
      <c r="F267" s="29"/>
      <c r="G267" s="29"/>
      <c r="H267" s="42"/>
      <c r="I267" s="42"/>
      <c r="J267" s="28"/>
      <c r="K267" s="31" t="str">
        <f t="shared" si="76"/>
        <v/>
      </c>
      <c r="L267" s="31">
        <f t="shared" si="77"/>
        <v>0</v>
      </c>
      <c r="M267" s="57">
        <f t="shared" si="69"/>
        <v>0</v>
      </c>
      <c r="N267" s="32"/>
      <c r="O267" s="32"/>
      <c r="P267" s="29"/>
      <c r="Q267" s="29"/>
      <c r="R267" s="29"/>
      <c r="S267" s="29"/>
      <c r="T267" s="29"/>
      <c r="U267" s="29"/>
      <c r="V267" s="29"/>
      <c r="W267" s="29"/>
      <c r="X267" s="31" t="str">
        <f t="shared" si="71"/>
        <v/>
      </c>
      <c r="Y267" s="33"/>
      <c r="Z267" s="33"/>
      <c r="AA267" s="33"/>
      <c r="AB267" s="33"/>
      <c r="AC267" s="33"/>
      <c r="AD267" s="33"/>
      <c r="AE267" s="29"/>
      <c r="AF267" s="29"/>
      <c r="AG267" s="29"/>
      <c r="AH267" s="67" t="str">
        <f t="shared" si="65"/>
        <v/>
      </c>
      <c r="AI267" s="47" t="str">
        <f t="shared" si="70"/>
        <v/>
      </c>
      <c r="AJ267" s="67" t="str">
        <f t="shared" si="66"/>
        <v/>
      </c>
      <c r="AK267" s="68" t="str">
        <f t="shared" si="75"/>
        <v/>
      </c>
      <c r="AL267" s="40" t="str">
        <f t="shared" si="68"/>
        <v/>
      </c>
      <c r="AM267" s="35">
        <f t="shared" si="72"/>
        <v>0</v>
      </c>
      <c r="AN267" s="36">
        <f t="shared" si="73"/>
        <v>0</v>
      </c>
      <c r="AO267" s="36">
        <f t="shared" si="74"/>
        <v>0</v>
      </c>
      <c r="AP267" s="36" t="str">
        <f t="shared" si="79"/>
        <v/>
      </c>
      <c r="AQ267" s="36" t="str">
        <f>+IF(C267="Econova","",(IF(B267="Réception",(IF(J267="La Mounine",(VLOOKUP(V267,[1]Distancier!A:E,5,FALSE)),(IF(J267="Brignoles",VLOOKUP(V267,[1]Distancier!A:C,3,FALSE),(IF(J267="FOS",VLOOKUP(V267,[1]Distancier!A:D,4,FALSE),(IF(J267="BT400",VLOOKUP(V267,[1]Distancier!A:F,6,FALSE))))))))),"")))</f>
        <v/>
      </c>
      <c r="AR267" s="36" t="str">
        <f t="shared" si="67"/>
        <v/>
      </c>
      <c r="AS267" s="34" t="str">
        <f>IF(AQ267="","",IF(A267="Round Wood",VLOOKUP(AQ267,'[1]Grilles Tarifaires'!A:C,3,FALSE),VLOOKUP(AQ267,'[1]Grilles Tarifaires'!A:B,2,FALSE)))</f>
        <v/>
      </c>
      <c r="AT267" s="36" t="str">
        <f t="shared" si="78"/>
        <v/>
      </c>
      <c r="AU267" s="36" t="str">
        <f>IF(AQ267="","",(IF(C267="","",((IF(A267="","0",(IF(A267="Round Wood",VLOOKUP(C267,'[1]Grilles Tarifaires'!E:F,2,FALSE),VLOOKUP(C267,'[1]Grilles Tarifaires'!E:G,3,FALSE)))))*AK267))))</f>
        <v/>
      </c>
      <c r="AV267" s="66"/>
      <c r="AW267" s="66"/>
      <c r="AX267" s="66"/>
      <c r="AY267" s="66"/>
    </row>
    <row r="268" spans="1:51" ht="15" hidden="1" customHeight="1" x14ac:dyDescent="0.25">
      <c r="A268" s="10"/>
      <c r="B268" s="28"/>
      <c r="C268" s="29"/>
      <c r="D268" s="29"/>
      <c r="E268" s="30"/>
      <c r="F268" s="29"/>
      <c r="G268" s="29"/>
      <c r="H268" s="42"/>
      <c r="I268" s="42"/>
      <c r="J268" s="28"/>
      <c r="K268" s="31" t="str">
        <f t="shared" si="76"/>
        <v/>
      </c>
      <c r="L268" s="31">
        <f t="shared" si="77"/>
        <v>0</v>
      </c>
      <c r="M268" s="57">
        <f t="shared" si="69"/>
        <v>0</v>
      </c>
      <c r="N268" s="32"/>
      <c r="O268" s="32"/>
      <c r="P268" s="29"/>
      <c r="Q268" s="29"/>
      <c r="R268" s="29"/>
      <c r="S268" s="29"/>
      <c r="T268" s="29"/>
      <c r="U268" s="29"/>
      <c r="V268" s="29"/>
      <c r="W268" s="29"/>
      <c r="X268" s="31" t="str">
        <f t="shared" si="71"/>
        <v/>
      </c>
      <c r="Y268" s="33"/>
      <c r="Z268" s="33"/>
      <c r="AA268" s="33"/>
      <c r="AB268" s="33"/>
      <c r="AC268" s="33"/>
      <c r="AD268" s="33"/>
      <c r="AE268" s="29"/>
      <c r="AF268" s="29"/>
      <c r="AG268" s="29"/>
      <c r="AH268" s="67" t="str">
        <f t="shared" si="65"/>
        <v/>
      </c>
      <c r="AI268" s="47" t="str">
        <f t="shared" si="70"/>
        <v/>
      </c>
      <c r="AJ268" s="67" t="str">
        <f t="shared" si="66"/>
        <v/>
      </c>
      <c r="AK268" s="68" t="str">
        <f t="shared" si="75"/>
        <v/>
      </c>
      <c r="AL268" s="40" t="str">
        <f t="shared" si="68"/>
        <v/>
      </c>
      <c r="AM268" s="35">
        <f t="shared" si="72"/>
        <v>0</v>
      </c>
      <c r="AN268" s="36">
        <f t="shared" si="73"/>
        <v>0</v>
      </c>
      <c r="AO268" s="36">
        <f t="shared" si="74"/>
        <v>0</v>
      </c>
      <c r="AP268" s="36" t="str">
        <f t="shared" si="79"/>
        <v/>
      </c>
      <c r="AQ268" s="36" t="str">
        <f>+IF(C268="Econova","",(IF(B268="Réception",(IF(J268="La Mounine",(VLOOKUP(V268,[1]Distancier!A:E,5,FALSE)),(IF(J268="Brignoles",VLOOKUP(V268,[1]Distancier!A:C,3,FALSE),(IF(J268="FOS",VLOOKUP(V268,[1]Distancier!A:D,4,FALSE),(IF(J268="BT400",VLOOKUP(V268,[1]Distancier!A:F,6,FALSE))))))))),"")))</f>
        <v/>
      </c>
      <c r="AR268" s="36" t="str">
        <f t="shared" si="67"/>
        <v/>
      </c>
      <c r="AS268" s="34" t="str">
        <f>IF(AQ268="","",IF(A268="Round Wood",VLOOKUP(AQ268,'[1]Grilles Tarifaires'!A:C,3,FALSE),VLOOKUP(AQ268,'[1]Grilles Tarifaires'!A:B,2,FALSE)))</f>
        <v/>
      </c>
      <c r="AT268" s="36" t="str">
        <f t="shared" si="78"/>
        <v/>
      </c>
      <c r="AU268" s="36" t="str">
        <f>IF(AQ268="","",(IF(C268="","",((IF(A268="","0",(IF(A268="Round Wood",VLOOKUP(C268,'[1]Grilles Tarifaires'!E:F,2,FALSE),VLOOKUP(C268,'[1]Grilles Tarifaires'!E:G,3,FALSE)))))*AK268))))</f>
        <v/>
      </c>
      <c r="AV268" s="66"/>
      <c r="AW268" s="66"/>
      <c r="AX268" s="66"/>
      <c r="AY268" s="66"/>
    </row>
    <row r="269" spans="1:51" ht="15" hidden="1" customHeight="1" x14ac:dyDescent="0.25">
      <c r="A269" s="10"/>
      <c r="B269" s="28"/>
      <c r="C269" s="29"/>
      <c r="D269" s="29"/>
      <c r="E269" s="30"/>
      <c r="F269" s="29"/>
      <c r="G269" s="29"/>
      <c r="H269" s="42"/>
      <c r="I269" s="42"/>
      <c r="J269" s="28"/>
      <c r="K269" s="31" t="str">
        <f t="shared" si="76"/>
        <v/>
      </c>
      <c r="L269" s="31">
        <f t="shared" si="77"/>
        <v>0</v>
      </c>
      <c r="M269" s="57">
        <f t="shared" si="69"/>
        <v>0</v>
      </c>
      <c r="N269" s="32"/>
      <c r="O269" s="32"/>
      <c r="P269" s="29"/>
      <c r="Q269" s="29"/>
      <c r="R269" s="29"/>
      <c r="S269" s="29"/>
      <c r="T269" s="29"/>
      <c r="U269" s="29"/>
      <c r="V269" s="29"/>
      <c r="W269" s="29"/>
      <c r="X269" s="31" t="str">
        <f t="shared" si="71"/>
        <v/>
      </c>
      <c r="Y269" s="33"/>
      <c r="Z269" s="33"/>
      <c r="AA269" s="33"/>
      <c r="AB269" s="33"/>
      <c r="AC269" s="33"/>
      <c r="AD269" s="33"/>
      <c r="AE269" s="29"/>
      <c r="AF269" s="29"/>
      <c r="AG269" s="29"/>
      <c r="AH269" s="67" t="str">
        <f t="shared" si="65"/>
        <v/>
      </c>
      <c r="AI269" s="47" t="str">
        <f t="shared" si="70"/>
        <v/>
      </c>
      <c r="AJ269" s="67" t="str">
        <f t="shared" si="66"/>
        <v/>
      </c>
      <c r="AK269" s="68" t="str">
        <f t="shared" si="75"/>
        <v/>
      </c>
      <c r="AL269" s="40" t="str">
        <f t="shared" si="68"/>
        <v/>
      </c>
      <c r="AM269" s="35">
        <f t="shared" si="72"/>
        <v>0</v>
      </c>
      <c r="AN269" s="36">
        <f t="shared" si="73"/>
        <v>0</v>
      </c>
      <c r="AO269" s="36">
        <f t="shared" si="74"/>
        <v>0</v>
      </c>
      <c r="AP269" s="36" t="str">
        <f t="shared" si="79"/>
        <v/>
      </c>
      <c r="AQ269" s="36" t="str">
        <f>+IF(C269="Econova","",(IF(B269="Réception",(IF(J269="La Mounine",(VLOOKUP(V269,[1]Distancier!A:E,5,FALSE)),(IF(J269="Brignoles",VLOOKUP(V269,[1]Distancier!A:C,3,FALSE),(IF(J269="FOS",VLOOKUP(V269,[1]Distancier!A:D,4,FALSE),(IF(J269="BT400",VLOOKUP(V269,[1]Distancier!A:F,6,FALSE))))))))),"")))</f>
        <v/>
      </c>
      <c r="AR269" s="36" t="str">
        <f t="shared" si="67"/>
        <v/>
      </c>
      <c r="AS269" s="34" t="str">
        <f>IF(AQ269="","",IF(A269="Round Wood",VLOOKUP(AQ269,'[1]Grilles Tarifaires'!A:C,3,FALSE),VLOOKUP(AQ269,'[1]Grilles Tarifaires'!A:B,2,FALSE)))</f>
        <v/>
      </c>
      <c r="AT269" s="36" t="str">
        <f t="shared" si="78"/>
        <v/>
      </c>
      <c r="AU269" s="36" t="str">
        <f>IF(AQ269="","",(IF(C269="","",((IF(A269="","0",(IF(A269="Round Wood",VLOOKUP(C269,'[1]Grilles Tarifaires'!E:F,2,FALSE),VLOOKUP(C269,'[1]Grilles Tarifaires'!E:G,3,FALSE)))))*AK269))))</f>
        <v/>
      </c>
      <c r="AV269" s="66"/>
      <c r="AW269" s="66"/>
      <c r="AX269" s="66"/>
      <c r="AY269" s="66"/>
    </row>
    <row r="270" spans="1:51" ht="15" hidden="1" customHeight="1" x14ac:dyDescent="0.25">
      <c r="A270" s="10"/>
      <c r="B270" s="28"/>
      <c r="C270" s="29"/>
      <c r="D270" s="29"/>
      <c r="E270" s="30"/>
      <c r="F270" s="29"/>
      <c r="G270" s="29"/>
      <c r="H270" s="42"/>
      <c r="I270" s="42"/>
      <c r="J270" s="28"/>
      <c r="K270" s="31" t="str">
        <f t="shared" si="76"/>
        <v/>
      </c>
      <c r="L270" s="31">
        <f t="shared" si="77"/>
        <v>0</v>
      </c>
      <c r="M270" s="57">
        <f t="shared" si="69"/>
        <v>0</v>
      </c>
      <c r="N270" s="32"/>
      <c r="O270" s="32"/>
      <c r="P270" s="29"/>
      <c r="Q270" s="29"/>
      <c r="R270" s="29"/>
      <c r="S270" s="29"/>
      <c r="T270" s="29"/>
      <c r="U270" s="29"/>
      <c r="V270" s="29"/>
      <c r="W270" s="29"/>
      <c r="X270" s="31" t="str">
        <f t="shared" si="71"/>
        <v/>
      </c>
      <c r="Y270" s="33"/>
      <c r="Z270" s="33"/>
      <c r="AA270" s="33"/>
      <c r="AB270" s="33"/>
      <c r="AC270" s="33"/>
      <c r="AD270" s="33"/>
      <c r="AE270" s="29"/>
      <c r="AF270" s="29"/>
      <c r="AG270" s="29"/>
      <c r="AH270" s="67" t="str">
        <f t="shared" si="65"/>
        <v/>
      </c>
      <c r="AI270" s="47" t="str">
        <f t="shared" si="70"/>
        <v/>
      </c>
      <c r="AJ270" s="67" t="str">
        <f t="shared" si="66"/>
        <v/>
      </c>
      <c r="AK270" s="68" t="str">
        <f t="shared" si="75"/>
        <v/>
      </c>
      <c r="AL270" s="40" t="str">
        <f t="shared" si="68"/>
        <v/>
      </c>
      <c r="AM270" s="35">
        <f t="shared" si="72"/>
        <v>0</v>
      </c>
      <c r="AN270" s="36">
        <f t="shared" si="73"/>
        <v>0</v>
      </c>
      <c r="AO270" s="36">
        <f t="shared" si="74"/>
        <v>0</v>
      </c>
      <c r="AP270" s="36" t="str">
        <f t="shared" si="79"/>
        <v/>
      </c>
      <c r="AQ270" s="36" t="str">
        <f>+IF(C270="Econova","",(IF(B270="Réception",(IF(J270="La Mounine",(VLOOKUP(V270,[1]Distancier!A:E,5,FALSE)),(IF(J270="Brignoles",VLOOKUP(V270,[1]Distancier!A:C,3,FALSE),(IF(J270="FOS",VLOOKUP(V270,[1]Distancier!A:D,4,FALSE),(IF(J270="BT400",VLOOKUP(V270,[1]Distancier!A:F,6,FALSE))))))))),"")))</f>
        <v/>
      </c>
      <c r="AR270" s="36" t="str">
        <f t="shared" si="67"/>
        <v/>
      </c>
      <c r="AS270" s="34" t="str">
        <f>IF(AQ270="","",IF(A270="Round Wood",VLOOKUP(AQ270,'[1]Grilles Tarifaires'!A:C,3,FALSE),VLOOKUP(AQ270,'[1]Grilles Tarifaires'!A:B,2,FALSE)))</f>
        <v/>
      </c>
      <c r="AT270" s="36" t="str">
        <f t="shared" si="78"/>
        <v/>
      </c>
      <c r="AU270" s="36" t="str">
        <f>IF(AQ270="","",(IF(C270="","",((IF(A270="","0",(IF(A270="Round Wood",VLOOKUP(C270,'[1]Grilles Tarifaires'!E:F,2,FALSE),VLOOKUP(C270,'[1]Grilles Tarifaires'!E:G,3,FALSE)))))*AK270))))</f>
        <v/>
      </c>
      <c r="AV270" s="66"/>
      <c r="AW270" s="66"/>
      <c r="AX270" s="66"/>
      <c r="AY270" s="66"/>
    </row>
    <row r="271" spans="1:51" ht="15" hidden="1" customHeight="1" x14ac:dyDescent="0.25">
      <c r="A271" s="10"/>
      <c r="B271" s="28"/>
      <c r="C271" s="29"/>
      <c r="D271" s="29"/>
      <c r="E271" s="30"/>
      <c r="F271" s="29"/>
      <c r="G271" s="29"/>
      <c r="H271" s="42"/>
      <c r="I271" s="42"/>
      <c r="J271" s="28"/>
      <c r="K271" s="31" t="str">
        <f t="shared" si="76"/>
        <v/>
      </c>
      <c r="L271" s="31">
        <f t="shared" si="77"/>
        <v>0</v>
      </c>
      <c r="M271" s="57">
        <f t="shared" si="69"/>
        <v>0</v>
      </c>
      <c r="N271" s="32"/>
      <c r="O271" s="32"/>
      <c r="P271" s="29"/>
      <c r="Q271" s="29"/>
      <c r="R271" s="29"/>
      <c r="S271" s="29"/>
      <c r="T271" s="29"/>
      <c r="U271" s="29"/>
      <c r="V271" s="29"/>
      <c r="W271" s="29"/>
      <c r="X271" s="31" t="str">
        <f t="shared" si="71"/>
        <v/>
      </c>
      <c r="Y271" s="33"/>
      <c r="Z271" s="33"/>
      <c r="AA271" s="33"/>
      <c r="AB271" s="33"/>
      <c r="AC271" s="33"/>
      <c r="AD271" s="33"/>
      <c r="AE271" s="29"/>
      <c r="AF271" s="29"/>
      <c r="AG271" s="29"/>
      <c r="AH271" s="67" t="str">
        <f t="shared" si="65"/>
        <v/>
      </c>
      <c r="AI271" s="47" t="str">
        <f t="shared" si="70"/>
        <v/>
      </c>
      <c r="AJ271" s="67" t="str">
        <f t="shared" si="66"/>
        <v/>
      </c>
      <c r="AK271" s="68" t="str">
        <f t="shared" si="75"/>
        <v/>
      </c>
      <c r="AL271" s="40" t="str">
        <f t="shared" si="68"/>
        <v/>
      </c>
      <c r="AM271" s="35">
        <f t="shared" si="72"/>
        <v>0</v>
      </c>
      <c r="AN271" s="36">
        <f t="shared" si="73"/>
        <v>0</v>
      </c>
      <c r="AO271" s="36">
        <f t="shared" si="74"/>
        <v>0</v>
      </c>
      <c r="AP271" s="36" t="str">
        <f t="shared" si="79"/>
        <v/>
      </c>
      <c r="AQ271" s="36" t="str">
        <f>+IF(C271="Econova","",(IF(B271="Réception",(IF(J271="La Mounine",(VLOOKUP(V271,[1]Distancier!A:E,5,FALSE)),(IF(J271="Brignoles",VLOOKUP(V271,[1]Distancier!A:C,3,FALSE),(IF(J271="FOS",VLOOKUP(V271,[1]Distancier!A:D,4,FALSE),(IF(J271="BT400",VLOOKUP(V271,[1]Distancier!A:F,6,FALSE))))))))),"")))</f>
        <v/>
      </c>
      <c r="AR271" s="36" t="str">
        <f t="shared" si="67"/>
        <v/>
      </c>
      <c r="AS271" s="34" t="str">
        <f>IF(AQ271="","",IF(A271="Round Wood",VLOOKUP(AQ271,'[1]Grilles Tarifaires'!A:C,3,FALSE),VLOOKUP(AQ271,'[1]Grilles Tarifaires'!A:B,2,FALSE)))</f>
        <v/>
      </c>
      <c r="AT271" s="36" t="str">
        <f t="shared" si="78"/>
        <v/>
      </c>
      <c r="AU271" s="36" t="str">
        <f>IF(AQ271="","",(IF(C271="","",((IF(A271="","0",(IF(A271="Round Wood",VLOOKUP(C271,'[1]Grilles Tarifaires'!E:F,2,FALSE),VLOOKUP(C271,'[1]Grilles Tarifaires'!E:G,3,FALSE)))))*AK271))))</f>
        <v/>
      </c>
      <c r="AV271" s="66"/>
      <c r="AW271" s="66"/>
      <c r="AX271" s="66"/>
      <c r="AY271" s="66"/>
    </row>
    <row r="272" spans="1:51" ht="15" hidden="1" customHeight="1" x14ac:dyDescent="0.25">
      <c r="A272" s="10"/>
      <c r="B272" s="28"/>
      <c r="C272" s="29"/>
      <c r="D272" s="29"/>
      <c r="E272" s="30"/>
      <c r="F272" s="29"/>
      <c r="G272" s="29"/>
      <c r="H272" s="42"/>
      <c r="I272" s="42"/>
      <c r="J272" s="28"/>
      <c r="K272" s="31" t="str">
        <f t="shared" si="76"/>
        <v/>
      </c>
      <c r="L272" s="31">
        <f t="shared" si="77"/>
        <v>0</v>
      </c>
      <c r="M272" s="57">
        <f t="shared" si="69"/>
        <v>0</v>
      </c>
      <c r="N272" s="32"/>
      <c r="O272" s="32"/>
      <c r="P272" s="29"/>
      <c r="Q272" s="29"/>
      <c r="R272" s="29"/>
      <c r="S272" s="29"/>
      <c r="T272" s="29"/>
      <c r="U272" s="29"/>
      <c r="V272" s="29"/>
      <c r="W272" s="29"/>
      <c r="X272" s="31" t="str">
        <f t="shared" si="71"/>
        <v/>
      </c>
      <c r="Y272" s="33"/>
      <c r="Z272" s="33"/>
      <c r="AA272" s="33"/>
      <c r="AB272" s="33"/>
      <c r="AC272" s="33"/>
      <c r="AD272" s="33"/>
      <c r="AE272" s="29"/>
      <c r="AF272" s="29"/>
      <c r="AG272" s="29"/>
      <c r="AH272" s="67" t="str">
        <f t="shared" si="65"/>
        <v/>
      </c>
      <c r="AI272" s="47" t="str">
        <f t="shared" si="70"/>
        <v/>
      </c>
      <c r="AJ272" s="67" t="str">
        <f t="shared" si="66"/>
        <v/>
      </c>
      <c r="AK272" s="68" t="str">
        <f t="shared" si="75"/>
        <v/>
      </c>
      <c r="AL272" s="40" t="str">
        <f t="shared" si="68"/>
        <v/>
      </c>
      <c r="AM272" s="35">
        <f t="shared" si="72"/>
        <v>0</v>
      </c>
      <c r="AN272" s="36">
        <f t="shared" si="73"/>
        <v>0</v>
      </c>
      <c r="AO272" s="36">
        <f t="shared" si="74"/>
        <v>0</v>
      </c>
      <c r="AP272" s="36" t="str">
        <f t="shared" si="79"/>
        <v/>
      </c>
      <c r="AQ272" s="36" t="str">
        <f>+IF(C272="Econova","",(IF(B272="Réception",(IF(J272="La Mounine",(VLOOKUP(V272,[1]Distancier!A:E,5,FALSE)),(IF(J272="Brignoles",VLOOKUP(V272,[1]Distancier!A:C,3,FALSE),(IF(J272="FOS",VLOOKUP(V272,[1]Distancier!A:D,4,FALSE),(IF(J272="BT400",VLOOKUP(V272,[1]Distancier!A:F,6,FALSE))))))))),"")))</f>
        <v/>
      </c>
      <c r="AR272" s="36" t="str">
        <f t="shared" si="67"/>
        <v/>
      </c>
      <c r="AS272" s="34" t="str">
        <f>IF(AQ272="","",IF(A272="Round Wood",VLOOKUP(AQ272,'[1]Grilles Tarifaires'!A:C,3,FALSE),VLOOKUP(AQ272,'[1]Grilles Tarifaires'!A:B,2,FALSE)))</f>
        <v/>
      </c>
      <c r="AT272" s="36" t="str">
        <f t="shared" si="78"/>
        <v/>
      </c>
      <c r="AU272" s="36" t="str">
        <f>IF(AQ272="","",(IF(C272="","",((IF(A272="","0",(IF(A272="Round Wood",VLOOKUP(C272,'[1]Grilles Tarifaires'!E:F,2,FALSE),VLOOKUP(C272,'[1]Grilles Tarifaires'!E:G,3,FALSE)))))*AK272))))</f>
        <v/>
      </c>
      <c r="AV272" s="66"/>
      <c r="AW272" s="66"/>
      <c r="AX272" s="66"/>
      <c r="AY272" s="66"/>
    </row>
    <row r="273" spans="1:51" ht="15" hidden="1" customHeight="1" x14ac:dyDescent="0.25">
      <c r="A273" s="10"/>
      <c r="B273" s="28"/>
      <c r="C273" s="29"/>
      <c r="D273" s="29"/>
      <c r="E273" s="30"/>
      <c r="F273" s="29"/>
      <c r="G273" s="29"/>
      <c r="H273" s="42"/>
      <c r="I273" s="42"/>
      <c r="J273" s="28"/>
      <c r="K273" s="31" t="str">
        <f t="shared" si="76"/>
        <v/>
      </c>
      <c r="L273" s="31">
        <f t="shared" si="77"/>
        <v>0</v>
      </c>
      <c r="M273" s="57">
        <f t="shared" si="69"/>
        <v>0</v>
      </c>
      <c r="N273" s="32"/>
      <c r="O273" s="32"/>
      <c r="P273" s="29"/>
      <c r="Q273" s="29"/>
      <c r="R273" s="29"/>
      <c r="S273" s="29"/>
      <c r="T273" s="29"/>
      <c r="U273" s="29"/>
      <c r="V273" s="29"/>
      <c r="W273" s="29"/>
      <c r="X273" s="31" t="str">
        <f t="shared" si="71"/>
        <v/>
      </c>
      <c r="Y273" s="33"/>
      <c r="Z273" s="33"/>
      <c r="AA273" s="33"/>
      <c r="AB273" s="33"/>
      <c r="AC273" s="33"/>
      <c r="AD273" s="33"/>
      <c r="AE273" s="29"/>
      <c r="AF273" s="29"/>
      <c r="AG273" s="29"/>
      <c r="AH273" s="67" t="str">
        <f t="shared" ref="AH273:AH336" si="80">IF(E273="","",(YEAR(E273)))</f>
        <v/>
      </c>
      <c r="AI273" s="47" t="str">
        <f t="shared" si="70"/>
        <v/>
      </c>
      <c r="AJ273" s="67" t="str">
        <f t="shared" ref="AJ273:AJ336" si="81">IF(E273="","",(TEXT(E273,"mmmm")))</f>
        <v/>
      </c>
      <c r="AK273" s="68" t="str">
        <f t="shared" si="75"/>
        <v/>
      </c>
      <c r="AL273" s="40" t="str">
        <f t="shared" si="68"/>
        <v/>
      </c>
      <c r="AM273" s="35">
        <f t="shared" si="72"/>
        <v>0</v>
      </c>
      <c r="AN273" s="36">
        <f t="shared" si="73"/>
        <v>0</v>
      </c>
      <c r="AO273" s="36">
        <f t="shared" si="74"/>
        <v>0</v>
      </c>
      <c r="AP273" s="36" t="str">
        <f t="shared" si="79"/>
        <v/>
      </c>
      <c r="AQ273" s="36" t="str">
        <f>+IF(C273="Econova","",(IF(B273="Réception",(IF(J273="La Mounine",(VLOOKUP(V273,[1]Distancier!A:E,5,FALSE)),(IF(J273="Brignoles",VLOOKUP(V273,[1]Distancier!A:C,3,FALSE),(IF(J273="FOS",VLOOKUP(V273,[1]Distancier!A:D,4,FALSE),(IF(J273="BT400",VLOOKUP(V273,[1]Distancier!A:F,6,FALSE))))))))),"")))</f>
        <v/>
      </c>
      <c r="AR273" s="36" t="str">
        <f t="shared" si="67"/>
        <v/>
      </c>
      <c r="AS273" s="34" t="str">
        <f>IF(AQ273="","",IF(A273="Round Wood",VLOOKUP(AQ273,'[1]Grilles Tarifaires'!A:C,3,FALSE),VLOOKUP(AQ273,'[1]Grilles Tarifaires'!A:B,2,FALSE)))</f>
        <v/>
      </c>
      <c r="AT273" s="36" t="str">
        <f t="shared" si="78"/>
        <v/>
      </c>
      <c r="AU273" s="36" t="str">
        <f>IF(AQ273="","",(IF(C273="","",((IF(A273="","0",(IF(A273="Round Wood",VLOOKUP(C273,'[1]Grilles Tarifaires'!E:F,2,FALSE),VLOOKUP(C273,'[1]Grilles Tarifaires'!E:G,3,FALSE)))))*AK273))))</f>
        <v/>
      </c>
      <c r="AV273" s="66"/>
      <c r="AW273" s="66"/>
      <c r="AX273" s="66"/>
      <c r="AY273" s="66"/>
    </row>
    <row r="274" spans="1:51" ht="15" hidden="1" customHeight="1" x14ac:dyDescent="0.25">
      <c r="A274" s="10"/>
      <c r="B274" s="28"/>
      <c r="C274" s="29"/>
      <c r="D274" s="29"/>
      <c r="E274" s="30"/>
      <c r="F274" s="29"/>
      <c r="G274" s="29"/>
      <c r="H274" s="42"/>
      <c r="I274" s="42"/>
      <c r="J274" s="28"/>
      <c r="K274" s="31" t="str">
        <f t="shared" si="76"/>
        <v/>
      </c>
      <c r="L274" s="31">
        <f t="shared" si="77"/>
        <v>0</v>
      </c>
      <c r="M274" s="57">
        <f t="shared" si="69"/>
        <v>0</v>
      </c>
      <c r="N274" s="32"/>
      <c r="O274" s="32"/>
      <c r="P274" s="29"/>
      <c r="Q274" s="29"/>
      <c r="R274" s="29"/>
      <c r="S274" s="29"/>
      <c r="T274" s="29"/>
      <c r="U274" s="29"/>
      <c r="V274" s="29"/>
      <c r="W274" s="29"/>
      <c r="X274" s="31" t="str">
        <f t="shared" si="71"/>
        <v/>
      </c>
      <c r="Y274" s="33"/>
      <c r="Z274" s="33"/>
      <c r="AA274" s="33"/>
      <c r="AB274" s="33"/>
      <c r="AC274" s="33"/>
      <c r="AD274" s="33"/>
      <c r="AE274" s="29"/>
      <c r="AF274" s="29"/>
      <c r="AG274" s="29"/>
      <c r="AH274" s="67" t="str">
        <f t="shared" si="80"/>
        <v/>
      </c>
      <c r="AI274" s="47" t="str">
        <f t="shared" si="70"/>
        <v/>
      </c>
      <c r="AJ274" s="67" t="str">
        <f t="shared" si="81"/>
        <v/>
      </c>
      <c r="AK274" s="68" t="str">
        <f t="shared" si="75"/>
        <v/>
      </c>
      <c r="AL274" s="40" t="str">
        <f t="shared" si="68"/>
        <v/>
      </c>
      <c r="AM274" s="35">
        <f t="shared" si="72"/>
        <v>0</v>
      </c>
      <c r="AN274" s="36">
        <f t="shared" si="73"/>
        <v>0</v>
      </c>
      <c r="AO274" s="36">
        <f t="shared" si="74"/>
        <v>0</v>
      </c>
      <c r="AP274" s="36" t="str">
        <f t="shared" si="79"/>
        <v/>
      </c>
      <c r="AQ274" s="36" t="str">
        <f>+IF(C274="Econova","",(IF(B274="Réception",(IF(J274="La Mounine",(VLOOKUP(V274,[1]Distancier!A:E,5,FALSE)),(IF(J274="Brignoles",VLOOKUP(V274,[1]Distancier!A:C,3,FALSE),(IF(J274="FOS",VLOOKUP(V274,[1]Distancier!A:D,4,FALSE),(IF(J274="BT400",VLOOKUP(V274,[1]Distancier!A:F,6,FALSE))))))))),"")))</f>
        <v/>
      </c>
      <c r="AR274" s="36" t="str">
        <f t="shared" ref="AR274:AR337" si="82">+(IF(AQ274="","",(AQ274*K274)))</f>
        <v/>
      </c>
      <c r="AS274" s="34" t="str">
        <f>IF(AQ274="","",IF(A274="Round Wood",VLOOKUP(AQ274,'[1]Grilles Tarifaires'!A:C,3,FALSE),VLOOKUP(AQ274,'[1]Grilles Tarifaires'!A:B,2,FALSE)))</f>
        <v/>
      </c>
      <c r="AT274" s="36" t="str">
        <f t="shared" si="78"/>
        <v/>
      </c>
      <c r="AU274" s="36" t="str">
        <f>IF(AQ274="","",(IF(C274="","",((IF(A274="","0",(IF(A274="Round Wood",VLOOKUP(C274,'[1]Grilles Tarifaires'!E:F,2,FALSE),VLOOKUP(C274,'[1]Grilles Tarifaires'!E:G,3,FALSE)))))*AK274))))</f>
        <v/>
      </c>
      <c r="AV274" s="66"/>
      <c r="AW274" s="66"/>
      <c r="AX274" s="66"/>
      <c r="AY274" s="66"/>
    </row>
    <row r="275" spans="1:51" ht="15" hidden="1" customHeight="1" x14ac:dyDescent="0.25">
      <c r="A275" s="10"/>
      <c r="B275" s="28"/>
      <c r="C275" s="29"/>
      <c r="D275" s="29"/>
      <c r="E275" s="30"/>
      <c r="F275" s="29"/>
      <c r="G275" s="29"/>
      <c r="H275" s="42"/>
      <c r="I275" s="42"/>
      <c r="J275" s="28"/>
      <c r="K275" s="31" t="str">
        <f t="shared" si="76"/>
        <v/>
      </c>
      <c r="L275" s="31">
        <f t="shared" si="77"/>
        <v>0</v>
      </c>
      <c r="M275" s="57">
        <f t="shared" si="69"/>
        <v>0</v>
      </c>
      <c r="N275" s="32"/>
      <c r="O275" s="32"/>
      <c r="P275" s="29"/>
      <c r="Q275" s="29"/>
      <c r="R275" s="29"/>
      <c r="S275" s="29"/>
      <c r="T275" s="29"/>
      <c r="U275" s="29"/>
      <c r="V275" s="29"/>
      <c r="W275" s="29"/>
      <c r="X275" s="31" t="str">
        <f t="shared" si="71"/>
        <v/>
      </c>
      <c r="Y275" s="33"/>
      <c r="Z275" s="33"/>
      <c r="AA275" s="33"/>
      <c r="AB275" s="33"/>
      <c r="AC275" s="33"/>
      <c r="AD275" s="33"/>
      <c r="AE275" s="29"/>
      <c r="AF275" s="29"/>
      <c r="AG275" s="29"/>
      <c r="AH275" s="67" t="str">
        <f t="shared" si="80"/>
        <v/>
      </c>
      <c r="AI275" s="47" t="str">
        <f t="shared" si="70"/>
        <v/>
      </c>
      <c r="AJ275" s="67" t="str">
        <f t="shared" si="81"/>
        <v/>
      </c>
      <c r="AK275" s="68" t="str">
        <f t="shared" si="75"/>
        <v/>
      </c>
      <c r="AL275" s="40" t="str">
        <f t="shared" ref="AL275:AL338" si="83">AJ275</f>
        <v/>
      </c>
      <c r="AM275" s="35">
        <f t="shared" si="72"/>
        <v>0</v>
      </c>
      <c r="AN275" s="36">
        <f t="shared" si="73"/>
        <v>0</v>
      </c>
      <c r="AO275" s="36">
        <f t="shared" si="74"/>
        <v>0</v>
      </c>
      <c r="AP275" s="36" t="str">
        <f t="shared" si="79"/>
        <v/>
      </c>
      <c r="AQ275" s="36" t="str">
        <f>+IF(C275="Econova","",(IF(B275="Réception",(IF(J275="La Mounine",(VLOOKUP(V275,[1]Distancier!A:E,5,FALSE)),(IF(J275="Brignoles",VLOOKUP(V275,[1]Distancier!A:C,3,FALSE),(IF(J275="FOS",VLOOKUP(V275,[1]Distancier!A:D,4,FALSE),(IF(J275="BT400",VLOOKUP(V275,[1]Distancier!A:F,6,FALSE))))))))),"")))</f>
        <v/>
      </c>
      <c r="AR275" s="36" t="str">
        <f t="shared" si="82"/>
        <v/>
      </c>
      <c r="AS275" s="34" t="str">
        <f>IF(AQ275="","",IF(A275="Round Wood",VLOOKUP(AQ275,'[1]Grilles Tarifaires'!A:C,3,FALSE),VLOOKUP(AQ275,'[1]Grilles Tarifaires'!A:B,2,FALSE)))</f>
        <v/>
      </c>
      <c r="AT275" s="36" t="str">
        <f t="shared" si="78"/>
        <v/>
      </c>
      <c r="AU275" s="36" t="str">
        <f>IF(AQ275="","",(IF(C275="","",((IF(A275="","0",(IF(A275="Round Wood",VLOOKUP(C275,'[1]Grilles Tarifaires'!E:F,2,FALSE),VLOOKUP(C275,'[1]Grilles Tarifaires'!E:G,3,FALSE)))))*AK275))))</f>
        <v/>
      </c>
      <c r="AV275" s="66"/>
      <c r="AW275" s="66"/>
      <c r="AX275" s="66"/>
      <c r="AY275" s="66"/>
    </row>
    <row r="276" spans="1:51" ht="15" hidden="1" customHeight="1" x14ac:dyDescent="0.25">
      <c r="A276" s="10"/>
      <c r="B276" s="28"/>
      <c r="C276" s="29"/>
      <c r="D276" s="29"/>
      <c r="E276" s="30"/>
      <c r="F276" s="29"/>
      <c r="G276" s="29"/>
      <c r="H276" s="42"/>
      <c r="I276" s="42"/>
      <c r="J276" s="28"/>
      <c r="K276" s="31" t="str">
        <f t="shared" si="76"/>
        <v/>
      </c>
      <c r="L276" s="31">
        <f t="shared" si="77"/>
        <v>0</v>
      </c>
      <c r="M276" s="57">
        <f t="shared" si="69"/>
        <v>0</v>
      </c>
      <c r="N276" s="32"/>
      <c r="O276" s="32"/>
      <c r="P276" s="29"/>
      <c r="Q276" s="29"/>
      <c r="R276" s="29"/>
      <c r="S276" s="29"/>
      <c r="T276" s="29"/>
      <c r="U276" s="29"/>
      <c r="V276" s="29"/>
      <c r="W276" s="29"/>
      <c r="X276" s="31" t="str">
        <f t="shared" si="71"/>
        <v/>
      </c>
      <c r="Y276" s="33"/>
      <c r="Z276" s="33"/>
      <c r="AA276" s="33"/>
      <c r="AB276" s="33"/>
      <c r="AC276" s="33"/>
      <c r="AD276" s="33"/>
      <c r="AE276" s="29"/>
      <c r="AF276" s="29"/>
      <c r="AG276" s="29"/>
      <c r="AH276" s="67" t="str">
        <f t="shared" si="80"/>
        <v/>
      </c>
      <c r="AI276" s="47" t="str">
        <f t="shared" si="70"/>
        <v/>
      </c>
      <c r="AJ276" s="67" t="str">
        <f t="shared" si="81"/>
        <v/>
      </c>
      <c r="AK276" s="68" t="str">
        <f t="shared" si="75"/>
        <v/>
      </c>
      <c r="AL276" s="40" t="str">
        <f t="shared" si="83"/>
        <v/>
      </c>
      <c r="AM276" s="35">
        <f t="shared" si="72"/>
        <v>0</v>
      </c>
      <c r="AN276" s="36">
        <f t="shared" si="73"/>
        <v>0</v>
      </c>
      <c r="AO276" s="36">
        <f t="shared" si="74"/>
        <v>0</v>
      </c>
      <c r="AP276" s="36" t="str">
        <f t="shared" si="79"/>
        <v/>
      </c>
      <c r="AQ276" s="36" t="str">
        <f>+IF(C276="Econova","",(IF(B276="Réception",(IF(J276="La Mounine",(VLOOKUP(V276,[1]Distancier!A:E,5,FALSE)),(IF(J276="Brignoles",VLOOKUP(V276,[1]Distancier!A:C,3,FALSE),(IF(J276="FOS",VLOOKUP(V276,[1]Distancier!A:D,4,FALSE),(IF(J276="BT400",VLOOKUP(V276,[1]Distancier!A:F,6,FALSE))))))))),"")))</f>
        <v/>
      </c>
      <c r="AR276" s="36" t="str">
        <f t="shared" si="82"/>
        <v/>
      </c>
      <c r="AS276" s="34" t="str">
        <f>IF(AQ276="","",IF(A276="Round Wood",VLOOKUP(AQ276,'[1]Grilles Tarifaires'!A:C,3,FALSE),VLOOKUP(AQ276,'[1]Grilles Tarifaires'!A:B,2,FALSE)))</f>
        <v/>
      </c>
      <c r="AT276" s="36" t="str">
        <f t="shared" si="78"/>
        <v/>
      </c>
      <c r="AU276" s="36" t="str">
        <f>IF(AQ276="","",(IF(C276="","",((IF(A276="","0",(IF(A276="Round Wood",VLOOKUP(C276,'[1]Grilles Tarifaires'!E:F,2,FALSE),VLOOKUP(C276,'[1]Grilles Tarifaires'!E:G,3,FALSE)))))*AK276))))</f>
        <v/>
      </c>
      <c r="AV276" s="66"/>
      <c r="AW276" s="66"/>
      <c r="AX276" s="66"/>
      <c r="AY276" s="66"/>
    </row>
    <row r="277" spans="1:51" ht="15" hidden="1" customHeight="1" x14ac:dyDescent="0.25">
      <c r="A277" s="10"/>
      <c r="B277" s="28"/>
      <c r="C277" s="29"/>
      <c r="D277" s="29"/>
      <c r="E277" s="30"/>
      <c r="F277" s="29"/>
      <c r="G277" s="29"/>
      <c r="H277" s="42"/>
      <c r="I277" s="42"/>
      <c r="J277" s="28"/>
      <c r="K277" s="31" t="str">
        <f t="shared" si="76"/>
        <v/>
      </c>
      <c r="L277" s="31">
        <f t="shared" si="77"/>
        <v>0</v>
      </c>
      <c r="M277" s="57">
        <f t="shared" si="69"/>
        <v>0</v>
      </c>
      <c r="N277" s="32"/>
      <c r="O277" s="32"/>
      <c r="P277" s="29"/>
      <c r="Q277" s="29"/>
      <c r="R277" s="29"/>
      <c r="S277" s="29"/>
      <c r="T277" s="29"/>
      <c r="U277" s="29"/>
      <c r="V277" s="29"/>
      <c r="W277" s="29"/>
      <c r="X277" s="31" t="str">
        <f t="shared" si="71"/>
        <v/>
      </c>
      <c r="Y277" s="33"/>
      <c r="Z277" s="33"/>
      <c r="AA277" s="33"/>
      <c r="AB277" s="33"/>
      <c r="AC277" s="33"/>
      <c r="AD277" s="33"/>
      <c r="AE277" s="29"/>
      <c r="AF277" s="29"/>
      <c r="AG277" s="29"/>
      <c r="AH277" s="67" t="str">
        <f t="shared" si="80"/>
        <v/>
      </c>
      <c r="AI277" s="47" t="str">
        <f t="shared" si="70"/>
        <v/>
      </c>
      <c r="AJ277" s="67" t="str">
        <f t="shared" si="81"/>
        <v/>
      </c>
      <c r="AK277" s="68" t="str">
        <f t="shared" si="75"/>
        <v/>
      </c>
      <c r="AL277" s="40" t="str">
        <f t="shared" si="83"/>
        <v/>
      </c>
      <c r="AM277" s="35">
        <f t="shared" si="72"/>
        <v>0</v>
      </c>
      <c r="AN277" s="36">
        <f t="shared" si="73"/>
        <v>0</v>
      </c>
      <c r="AO277" s="36">
        <f t="shared" si="74"/>
        <v>0</v>
      </c>
      <c r="AP277" s="36" t="str">
        <f t="shared" si="79"/>
        <v/>
      </c>
      <c r="AQ277" s="36" t="str">
        <f>+IF(C277="Econova","",(IF(B277="Réception",(IF(J277="La Mounine",(VLOOKUP(V277,[1]Distancier!A:E,5,FALSE)),(IF(J277="Brignoles",VLOOKUP(V277,[1]Distancier!A:C,3,FALSE),(IF(J277="FOS",VLOOKUP(V277,[1]Distancier!A:D,4,FALSE),(IF(J277="BT400",VLOOKUP(V277,[1]Distancier!A:F,6,FALSE))))))))),"")))</f>
        <v/>
      </c>
      <c r="AR277" s="36" t="str">
        <f t="shared" si="82"/>
        <v/>
      </c>
      <c r="AS277" s="34" t="str">
        <f>IF(AQ277="","",IF(A277="Round Wood",VLOOKUP(AQ277,'[1]Grilles Tarifaires'!A:C,3,FALSE),VLOOKUP(AQ277,'[1]Grilles Tarifaires'!A:B,2,FALSE)))</f>
        <v/>
      </c>
      <c r="AT277" s="36" t="str">
        <f t="shared" si="78"/>
        <v/>
      </c>
      <c r="AU277" s="36" t="str">
        <f>IF(AQ277="","",(IF(C277="","",((IF(A277="","0",(IF(A277="Round Wood",VLOOKUP(C277,'[1]Grilles Tarifaires'!E:F,2,FALSE),VLOOKUP(C277,'[1]Grilles Tarifaires'!E:G,3,FALSE)))))*AK277))))</f>
        <v/>
      </c>
      <c r="AV277" s="66"/>
      <c r="AW277" s="66"/>
      <c r="AX277" s="66"/>
      <c r="AY277" s="66"/>
    </row>
    <row r="278" spans="1:51" ht="15" hidden="1" customHeight="1" x14ac:dyDescent="0.25">
      <c r="A278" s="10"/>
      <c r="B278" s="28"/>
      <c r="C278" s="29"/>
      <c r="D278" s="29"/>
      <c r="E278" s="30"/>
      <c r="F278" s="29"/>
      <c r="G278" s="29"/>
      <c r="H278" s="42"/>
      <c r="I278" s="42"/>
      <c r="J278" s="28"/>
      <c r="K278" s="31" t="str">
        <f t="shared" si="76"/>
        <v/>
      </c>
      <c r="L278" s="31">
        <f t="shared" si="77"/>
        <v>0</v>
      </c>
      <c r="M278" s="57">
        <f t="shared" si="69"/>
        <v>0</v>
      </c>
      <c r="N278" s="32"/>
      <c r="O278" s="32"/>
      <c r="P278" s="29"/>
      <c r="Q278" s="29"/>
      <c r="R278" s="29"/>
      <c r="S278" s="29"/>
      <c r="T278" s="29"/>
      <c r="U278" s="29"/>
      <c r="V278" s="29"/>
      <c r="W278" s="29"/>
      <c r="X278" s="31" t="str">
        <f t="shared" si="71"/>
        <v/>
      </c>
      <c r="Y278" s="33"/>
      <c r="Z278" s="33"/>
      <c r="AA278" s="33"/>
      <c r="AB278" s="33"/>
      <c r="AC278" s="33"/>
      <c r="AD278" s="33"/>
      <c r="AE278" s="29"/>
      <c r="AF278" s="29"/>
      <c r="AG278" s="29"/>
      <c r="AH278" s="67" t="str">
        <f t="shared" si="80"/>
        <v/>
      </c>
      <c r="AI278" s="47" t="str">
        <f t="shared" si="70"/>
        <v/>
      </c>
      <c r="AJ278" s="67" t="str">
        <f t="shared" si="81"/>
        <v/>
      </c>
      <c r="AK278" s="68" t="str">
        <f t="shared" si="75"/>
        <v/>
      </c>
      <c r="AL278" s="40" t="str">
        <f t="shared" si="83"/>
        <v/>
      </c>
      <c r="AM278" s="35">
        <f t="shared" si="72"/>
        <v>0</v>
      </c>
      <c r="AN278" s="36">
        <f t="shared" si="73"/>
        <v>0</v>
      </c>
      <c r="AO278" s="36">
        <f t="shared" si="74"/>
        <v>0</v>
      </c>
      <c r="AP278" s="36" t="str">
        <f t="shared" si="79"/>
        <v/>
      </c>
      <c r="AQ278" s="36" t="str">
        <f>+IF(C278="Econova","",(IF(B278="Réception",(IF(J278="La Mounine",(VLOOKUP(V278,[1]Distancier!A:E,5,FALSE)),(IF(J278="Brignoles",VLOOKUP(V278,[1]Distancier!A:C,3,FALSE),(IF(J278="FOS",VLOOKUP(V278,[1]Distancier!A:D,4,FALSE),(IF(J278="BT400",VLOOKUP(V278,[1]Distancier!A:F,6,FALSE))))))))),"")))</f>
        <v/>
      </c>
      <c r="AR278" s="36" t="str">
        <f t="shared" si="82"/>
        <v/>
      </c>
      <c r="AS278" s="34" t="str">
        <f>IF(AQ278="","",IF(A278="Round Wood",VLOOKUP(AQ278,'[1]Grilles Tarifaires'!A:C,3,FALSE),VLOOKUP(AQ278,'[1]Grilles Tarifaires'!A:B,2,FALSE)))</f>
        <v/>
      </c>
      <c r="AT278" s="36" t="str">
        <f t="shared" si="78"/>
        <v/>
      </c>
      <c r="AU278" s="36" t="str">
        <f>IF(AQ278="","",(IF(C278="","",((IF(A278="","0",(IF(A278="Round Wood",VLOOKUP(C278,'[1]Grilles Tarifaires'!E:F,2,FALSE),VLOOKUP(C278,'[1]Grilles Tarifaires'!E:G,3,FALSE)))))*AK278))))</f>
        <v/>
      </c>
      <c r="AV278" s="66"/>
      <c r="AW278" s="66"/>
      <c r="AX278" s="66"/>
      <c r="AY278" s="66"/>
    </row>
    <row r="279" spans="1:51" ht="15" hidden="1" customHeight="1" x14ac:dyDescent="0.25">
      <c r="A279" s="10"/>
      <c r="B279" s="28"/>
      <c r="C279" s="29"/>
      <c r="D279" s="29"/>
      <c r="E279" s="30"/>
      <c r="F279" s="29"/>
      <c r="G279" s="29"/>
      <c r="H279" s="42"/>
      <c r="I279" s="42"/>
      <c r="J279" s="28"/>
      <c r="K279" s="31" t="str">
        <f t="shared" si="76"/>
        <v/>
      </c>
      <c r="L279" s="31">
        <f t="shared" si="77"/>
        <v>0</v>
      </c>
      <c r="M279" s="57">
        <f t="shared" si="69"/>
        <v>0</v>
      </c>
      <c r="N279" s="32"/>
      <c r="O279" s="32"/>
      <c r="P279" s="29"/>
      <c r="Q279" s="29"/>
      <c r="R279" s="29"/>
      <c r="S279" s="29"/>
      <c r="T279" s="29"/>
      <c r="U279" s="29"/>
      <c r="V279" s="29"/>
      <c r="W279" s="29"/>
      <c r="X279" s="31" t="str">
        <f t="shared" si="71"/>
        <v/>
      </c>
      <c r="Y279" s="33"/>
      <c r="Z279" s="33"/>
      <c r="AA279" s="33"/>
      <c r="AB279" s="33"/>
      <c r="AC279" s="33"/>
      <c r="AD279" s="33"/>
      <c r="AE279" s="29"/>
      <c r="AF279" s="29"/>
      <c r="AG279" s="29"/>
      <c r="AH279" s="67" t="str">
        <f t="shared" si="80"/>
        <v/>
      </c>
      <c r="AI279" s="47" t="str">
        <f t="shared" si="70"/>
        <v/>
      </c>
      <c r="AJ279" s="67" t="str">
        <f t="shared" si="81"/>
        <v/>
      </c>
      <c r="AK279" s="68" t="str">
        <f t="shared" si="75"/>
        <v/>
      </c>
      <c r="AL279" s="40" t="str">
        <f t="shared" si="83"/>
        <v/>
      </c>
      <c r="AM279" s="35">
        <f t="shared" si="72"/>
        <v>0</v>
      </c>
      <c r="AN279" s="36">
        <f t="shared" si="73"/>
        <v>0</v>
      </c>
      <c r="AO279" s="36">
        <f t="shared" si="74"/>
        <v>0</v>
      </c>
      <c r="AP279" s="36" t="str">
        <f t="shared" si="79"/>
        <v/>
      </c>
      <c r="AQ279" s="36" t="str">
        <f>+IF(C279="Econova","",(IF(B279="Réception",(IF(J279="La Mounine",(VLOOKUP(V279,[1]Distancier!A:E,5,FALSE)),(IF(J279="Brignoles",VLOOKUP(V279,[1]Distancier!A:C,3,FALSE),(IF(J279="FOS",VLOOKUP(V279,[1]Distancier!A:D,4,FALSE),(IF(J279="BT400",VLOOKUP(V279,[1]Distancier!A:F,6,FALSE))))))))),"")))</f>
        <v/>
      </c>
      <c r="AR279" s="36" t="str">
        <f t="shared" si="82"/>
        <v/>
      </c>
      <c r="AS279" s="34" t="str">
        <f>IF(AQ279="","",IF(A279="Round Wood",VLOOKUP(AQ279,'[1]Grilles Tarifaires'!A:C,3,FALSE),VLOOKUP(AQ279,'[1]Grilles Tarifaires'!A:B,2,FALSE)))</f>
        <v/>
      </c>
      <c r="AT279" s="36" t="str">
        <f t="shared" si="78"/>
        <v/>
      </c>
      <c r="AU279" s="36" t="str">
        <f>IF(AQ279="","",(IF(C279="","",((IF(A279="","0",(IF(A279="Round Wood",VLOOKUP(C279,'[1]Grilles Tarifaires'!E:F,2,FALSE),VLOOKUP(C279,'[1]Grilles Tarifaires'!E:G,3,FALSE)))))*AK279))))</f>
        <v/>
      </c>
      <c r="AV279" s="66"/>
      <c r="AW279" s="66"/>
      <c r="AX279" s="66"/>
      <c r="AY279" s="66"/>
    </row>
    <row r="280" spans="1:51" ht="15" hidden="1" customHeight="1" x14ac:dyDescent="0.25">
      <c r="A280" s="10"/>
      <c r="B280" s="28"/>
      <c r="C280" s="29"/>
      <c r="D280" s="29"/>
      <c r="E280" s="30"/>
      <c r="F280" s="29"/>
      <c r="G280" s="29"/>
      <c r="H280" s="42"/>
      <c r="I280" s="42"/>
      <c r="J280" s="28"/>
      <c r="K280" s="31" t="str">
        <f t="shared" si="76"/>
        <v/>
      </c>
      <c r="L280" s="31">
        <f t="shared" si="77"/>
        <v>0</v>
      </c>
      <c r="M280" s="57">
        <f t="shared" si="69"/>
        <v>0</v>
      </c>
      <c r="N280" s="32"/>
      <c r="O280" s="32"/>
      <c r="P280" s="29"/>
      <c r="Q280" s="29"/>
      <c r="R280" s="29"/>
      <c r="S280" s="29"/>
      <c r="T280" s="29"/>
      <c r="U280" s="29"/>
      <c r="V280" s="29"/>
      <c r="W280" s="29"/>
      <c r="X280" s="31" t="str">
        <f t="shared" si="71"/>
        <v/>
      </c>
      <c r="Y280" s="33"/>
      <c r="Z280" s="33"/>
      <c r="AA280" s="33"/>
      <c r="AB280" s="33"/>
      <c r="AC280" s="33"/>
      <c r="AD280" s="33"/>
      <c r="AE280" s="29"/>
      <c r="AF280" s="29"/>
      <c r="AG280" s="29"/>
      <c r="AH280" s="67" t="str">
        <f t="shared" si="80"/>
        <v/>
      </c>
      <c r="AI280" s="47" t="str">
        <f t="shared" si="70"/>
        <v/>
      </c>
      <c r="AJ280" s="67" t="str">
        <f t="shared" si="81"/>
        <v/>
      </c>
      <c r="AK280" s="68" t="str">
        <f t="shared" si="75"/>
        <v/>
      </c>
      <c r="AL280" s="40" t="str">
        <f t="shared" si="83"/>
        <v/>
      </c>
      <c r="AM280" s="35">
        <f t="shared" si="72"/>
        <v>0</v>
      </c>
      <c r="AN280" s="36">
        <f t="shared" si="73"/>
        <v>0</v>
      </c>
      <c r="AO280" s="36">
        <f t="shared" si="74"/>
        <v>0</v>
      </c>
      <c r="AP280" s="36" t="str">
        <f t="shared" si="79"/>
        <v/>
      </c>
      <c r="AQ280" s="36" t="str">
        <f>+IF(C280="Econova","",(IF(B280="Réception",(IF(J280="La Mounine",(VLOOKUP(V280,[1]Distancier!A:E,5,FALSE)),(IF(J280="Brignoles",VLOOKUP(V280,[1]Distancier!A:C,3,FALSE),(IF(J280="FOS",VLOOKUP(V280,[1]Distancier!A:D,4,FALSE),(IF(J280="BT400",VLOOKUP(V280,[1]Distancier!A:F,6,FALSE))))))))),"")))</f>
        <v/>
      </c>
      <c r="AR280" s="36" t="str">
        <f t="shared" si="82"/>
        <v/>
      </c>
      <c r="AS280" s="34" t="str">
        <f>IF(AQ280="","",IF(A280="Round Wood",VLOOKUP(AQ280,'[1]Grilles Tarifaires'!A:C,3,FALSE),VLOOKUP(AQ280,'[1]Grilles Tarifaires'!A:B,2,FALSE)))</f>
        <v/>
      </c>
      <c r="AT280" s="36" t="str">
        <f t="shared" si="78"/>
        <v/>
      </c>
      <c r="AU280" s="36" t="str">
        <f>IF(AQ280="","",(IF(C280="","",((IF(A280="","0",(IF(A280="Round Wood",VLOOKUP(C280,'[1]Grilles Tarifaires'!E:F,2,FALSE),VLOOKUP(C280,'[1]Grilles Tarifaires'!E:G,3,FALSE)))))*AK280))))</f>
        <v/>
      </c>
      <c r="AV280" s="66"/>
      <c r="AW280" s="66"/>
      <c r="AX280" s="66"/>
      <c r="AY280" s="66"/>
    </row>
    <row r="281" spans="1:51" ht="15" hidden="1" customHeight="1" x14ac:dyDescent="0.25">
      <c r="A281" s="10"/>
      <c r="B281" s="28"/>
      <c r="C281" s="29"/>
      <c r="D281" s="29"/>
      <c r="E281" s="30"/>
      <c r="F281" s="29"/>
      <c r="G281" s="29"/>
      <c r="H281" s="42"/>
      <c r="I281" s="42"/>
      <c r="J281" s="28"/>
      <c r="K281" s="31" t="str">
        <f t="shared" si="76"/>
        <v/>
      </c>
      <c r="L281" s="31">
        <f t="shared" si="77"/>
        <v>0</v>
      </c>
      <c r="M281" s="57">
        <f t="shared" ref="M281:M344" si="84">IF(B281="Broyage","",(IF(G281=6,L281*1000/$AX$2,(IF(G281="FMA",L281*1000/$AY$2,L281*1000/$AW$2)))))</f>
        <v>0</v>
      </c>
      <c r="N281" s="32"/>
      <c r="O281" s="32"/>
      <c r="P281" s="29"/>
      <c r="Q281" s="29"/>
      <c r="R281" s="29"/>
      <c r="S281" s="29"/>
      <c r="T281" s="29"/>
      <c r="U281" s="29"/>
      <c r="V281" s="29"/>
      <c r="W281" s="29"/>
      <c r="X281" s="31" t="str">
        <f t="shared" si="71"/>
        <v/>
      </c>
      <c r="Y281" s="33"/>
      <c r="Z281" s="33"/>
      <c r="AA281" s="33"/>
      <c r="AB281" s="33"/>
      <c r="AC281" s="33"/>
      <c r="AD281" s="33"/>
      <c r="AE281" s="29"/>
      <c r="AF281" s="29"/>
      <c r="AG281" s="29"/>
      <c r="AH281" s="67" t="str">
        <f t="shared" si="80"/>
        <v/>
      </c>
      <c r="AI281" s="47" t="str">
        <f t="shared" si="70"/>
        <v/>
      </c>
      <c r="AJ281" s="67" t="str">
        <f t="shared" si="81"/>
        <v/>
      </c>
      <c r="AK281" s="68" t="str">
        <f t="shared" si="75"/>
        <v/>
      </c>
      <c r="AL281" s="40" t="str">
        <f t="shared" si="83"/>
        <v/>
      </c>
      <c r="AM281" s="35">
        <f t="shared" si="72"/>
        <v>0</v>
      </c>
      <c r="AN281" s="36">
        <f t="shared" si="73"/>
        <v>0</v>
      </c>
      <c r="AO281" s="36">
        <f t="shared" si="74"/>
        <v>0</v>
      </c>
      <c r="AP281" s="36" t="str">
        <f t="shared" si="79"/>
        <v/>
      </c>
      <c r="AQ281" s="36" t="str">
        <f>+IF(C281="Econova","",(IF(B281="Réception",(IF(J281="La Mounine",(VLOOKUP(V281,[1]Distancier!A:E,5,FALSE)),(IF(J281="Brignoles",VLOOKUP(V281,[1]Distancier!A:C,3,FALSE),(IF(J281="FOS",VLOOKUP(V281,[1]Distancier!A:D,4,FALSE),(IF(J281="BT400",VLOOKUP(V281,[1]Distancier!A:F,6,FALSE))))))))),"")))</f>
        <v/>
      </c>
      <c r="AR281" s="36" t="str">
        <f t="shared" si="82"/>
        <v/>
      </c>
      <c r="AS281" s="34" t="str">
        <f>IF(AQ281="","",IF(A281="Round Wood",VLOOKUP(AQ281,'[1]Grilles Tarifaires'!A:C,3,FALSE),VLOOKUP(AQ281,'[1]Grilles Tarifaires'!A:B,2,FALSE)))</f>
        <v/>
      </c>
      <c r="AT281" s="36" t="str">
        <f t="shared" si="78"/>
        <v/>
      </c>
      <c r="AU281" s="36" t="str">
        <f>IF(AQ281="","",(IF(C281="","",((IF(A281="","0",(IF(A281="Round Wood",VLOOKUP(C281,'[1]Grilles Tarifaires'!E:F,2,FALSE),VLOOKUP(C281,'[1]Grilles Tarifaires'!E:G,3,FALSE)))))*AK281))))</f>
        <v/>
      </c>
      <c r="AV281" s="66"/>
      <c r="AW281" s="66"/>
      <c r="AX281" s="66"/>
      <c r="AY281" s="66"/>
    </row>
    <row r="282" spans="1:51" ht="15" hidden="1" customHeight="1" x14ac:dyDescent="0.25">
      <c r="A282" s="10"/>
      <c r="B282" s="28"/>
      <c r="C282" s="29"/>
      <c r="D282" s="29"/>
      <c r="E282" s="30"/>
      <c r="F282" s="29"/>
      <c r="G282" s="29"/>
      <c r="H282" s="42"/>
      <c r="I282" s="42"/>
      <c r="J282" s="28"/>
      <c r="K282" s="31" t="str">
        <f t="shared" si="76"/>
        <v/>
      </c>
      <c r="L282" s="31">
        <f t="shared" si="77"/>
        <v>0</v>
      </c>
      <c r="M282" s="57">
        <f t="shared" si="84"/>
        <v>0</v>
      </c>
      <c r="N282" s="32"/>
      <c r="O282" s="32"/>
      <c r="P282" s="29"/>
      <c r="Q282" s="29"/>
      <c r="R282" s="29"/>
      <c r="S282" s="29"/>
      <c r="T282" s="29"/>
      <c r="U282" s="29"/>
      <c r="V282" s="29"/>
      <c r="W282" s="29"/>
      <c r="X282" s="31" t="str">
        <f t="shared" si="71"/>
        <v/>
      </c>
      <c r="Y282" s="33"/>
      <c r="Z282" s="33"/>
      <c r="AA282" s="33"/>
      <c r="AB282" s="33"/>
      <c r="AC282" s="33"/>
      <c r="AD282" s="33"/>
      <c r="AE282" s="29"/>
      <c r="AF282" s="29"/>
      <c r="AG282" s="29"/>
      <c r="AH282" s="67" t="str">
        <f t="shared" si="80"/>
        <v/>
      </c>
      <c r="AI282" s="47" t="str">
        <f t="shared" si="70"/>
        <v/>
      </c>
      <c r="AJ282" s="67" t="str">
        <f t="shared" si="81"/>
        <v/>
      </c>
      <c r="AK282" s="68" t="str">
        <f t="shared" si="75"/>
        <v/>
      </c>
      <c r="AL282" s="40" t="str">
        <f t="shared" si="83"/>
        <v/>
      </c>
      <c r="AM282" s="35">
        <f t="shared" si="72"/>
        <v>0</v>
      </c>
      <c r="AN282" s="36">
        <f t="shared" si="73"/>
        <v>0</v>
      </c>
      <c r="AO282" s="36">
        <f t="shared" si="74"/>
        <v>0</v>
      </c>
      <c r="AP282" s="36" t="str">
        <f t="shared" si="79"/>
        <v/>
      </c>
      <c r="AQ282" s="36" t="str">
        <f>+IF(C282="Econova","",(IF(B282="Réception",(IF(J282="La Mounine",(VLOOKUP(V282,[1]Distancier!A:E,5,FALSE)),(IF(J282="Brignoles",VLOOKUP(V282,[1]Distancier!A:C,3,FALSE),(IF(J282="FOS",VLOOKUP(V282,[1]Distancier!A:D,4,FALSE),(IF(J282="BT400",VLOOKUP(V282,[1]Distancier!A:F,6,FALSE))))))))),"")))</f>
        <v/>
      </c>
      <c r="AR282" s="36" t="str">
        <f t="shared" si="82"/>
        <v/>
      </c>
      <c r="AS282" s="34" t="str">
        <f>IF(AQ282="","",IF(A282="Round Wood",VLOOKUP(AQ282,'[1]Grilles Tarifaires'!A:C,3,FALSE),VLOOKUP(AQ282,'[1]Grilles Tarifaires'!A:B,2,FALSE)))</f>
        <v/>
      </c>
      <c r="AT282" s="36" t="str">
        <f t="shared" si="78"/>
        <v/>
      </c>
      <c r="AU282" s="36" t="str">
        <f>IF(AQ282="","",(IF(C282="","",((IF(A282="","0",(IF(A282="Round Wood",VLOOKUP(C282,'[1]Grilles Tarifaires'!E:F,2,FALSE),VLOOKUP(C282,'[1]Grilles Tarifaires'!E:G,3,FALSE)))))*AK282))))</f>
        <v/>
      </c>
      <c r="AV282" s="66"/>
      <c r="AW282" s="66"/>
      <c r="AX282" s="66"/>
      <c r="AY282" s="66"/>
    </row>
    <row r="283" spans="1:51" ht="15" hidden="1" customHeight="1" x14ac:dyDescent="0.25">
      <c r="A283" s="10"/>
      <c r="B283" s="28"/>
      <c r="C283" s="29"/>
      <c r="D283" s="29"/>
      <c r="E283" s="30"/>
      <c r="F283" s="29"/>
      <c r="G283" s="29"/>
      <c r="H283" s="42"/>
      <c r="I283" s="42"/>
      <c r="J283" s="28"/>
      <c r="K283" s="31" t="str">
        <f t="shared" si="76"/>
        <v/>
      </c>
      <c r="L283" s="31">
        <f t="shared" si="77"/>
        <v>0</v>
      </c>
      <c r="M283" s="57">
        <f t="shared" si="84"/>
        <v>0</v>
      </c>
      <c r="N283" s="32"/>
      <c r="O283" s="32"/>
      <c r="P283" s="29"/>
      <c r="Q283" s="29"/>
      <c r="R283" s="29"/>
      <c r="S283" s="29"/>
      <c r="T283" s="29"/>
      <c r="U283" s="29"/>
      <c r="V283" s="29"/>
      <c r="W283" s="29"/>
      <c r="X283" s="31" t="str">
        <f t="shared" si="71"/>
        <v/>
      </c>
      <c r="Y283" s="33"/>
      <c r="Z283" s="33"/>
      <c r="AA283" s="33"/>
      <c r="AB283" s="33"/>
      <c r="AC283" s="33"/>
      <c r="AD283" s="33"/>
      <c r="AE283" s="29"/>
      <c r="AF283" s="29"/>
      <c r="AG283" s="29"/>
      <c r="AH283" s="67" t="str">
        <f t="shared" si="80"/>
        <v/>
      </c>
      <c r="AI283" s="47" t="str">
        <f t="shared" si="70"/>
        <v/>
      </c>
      <c r="AJ283" s="67" t="str">
        <f t="shared" si="81"/>
        <v/>
      </c>
      <c r="AK283" s="68" t="str">
        <f t="shared" si="75"/>
        <v/>
      </c>
      <c r="AL283" s="40" t="str">
        <f t="shared" si="83"/>
        <v/>
      </c>
      <c r="AM283" s="35">
        <f t="shared" si="72"/>
        <v>0</v>
      </c>
      <c r="AN283" s="36">
        <f t="shared" si="73"/>
        <v>0</v>
      </c>
      <c r="AO283" s="36">
        <f t="shared" si="74"/>
        <v>0</v>
      </c>
      <c r="AP283" s="36" t="str">
        <f t="shared" si="79"/>
        <v/>
      </c>
      <c r="AQ283" s="36" t="str">
        <f>+IF(C283="Econova","",(IF(B283="Réception",(IF(J283="La Mounine",(VLOOKUP(V283,[1]Distancier!A:E,5,FALSE)),(IF(J283="Brignoles",VLOOKUP(V283,[1]Distancier!A:C,3,FALSE),(IF(J283="FOS",VLOOKUP(V283,[1]Distancier!A:D,4,FALSE),(IF(J283="BT400",VLOOKUP(V283,[1]Distancier!A:F,6,FALSE))))))))),"")))</f>
        <v/>
      </c>
      <c r="AR283" s="36" t="str">
        <f t="shared" si="82"/>
        <v/>
      </c>
      <c r="AS283" s="34" t="str">
        <f>IF(AQ283="","",IF(A283="Round Wood",VLOOKUP(AQ283,'[1]Grilles Tarifaires'!A:C,3,FALSE),VLOOKUP(AQ283,'[1]Grilles Tarifaires'!A:B,2,FALSE)))</f>
        <v/>
      </c>
      <c r="AT283" s="36" t="str">
        <f t="shared" si="78"/>
        <v/>
      </c>
      <c r="AU283" s="36" t="str">
        <f>IF(AQ283="","",(IF(C283="","",((IF(A283="","0",(IF(A283="Round Wood",VLOOKUP(C283,'[1]Grilles Tarifaires'!E:F,2,FALSE),VLOOKUP(C283,'[1]Grilles Tarifaires'!E:G,3,FALSE)))))*AK283))))</f>
        <v/>
      </c>
      <c r="AV283" s="66"/>
      <c r="AW283" s="66"/>
      <c r="AX283" s="66"/>
      <c r="AY283" s="66"/>
    </row>
    <row r="284" spans="1:51" ht="15" hidden="1" customHeight="1" x14ac:dyDescent="0.25">
      <c r="A284" s="10"/>
      <c r="B284" s="28"/>
      <c r="C284" s="29"/>
      <c r="D284" s="29"/>
      <c r="E284" s="30"/>
      <c r="F284" s="29"/>
      <c r="G284" s="29"/>
      <c r="H284" s="42"/>
      <c r="I284" s="42"/>
      <c r="J284" s="28"/>
      <c r="K284" s="31" t="str">
        <f t="shared" si="76"/>
        <v/>
      </c>
      <c r="L284" s="31">
        <f t="shared" si="77"/>
        <v>0</v>
      </c>
      <c r="M284" s="57">
        <f t="shared" si="84"/>
        <v>0</v>
      </c>
      <c r="N284" s="32"/>
      <c r="O284" s="32"/>
      <c r="P284" s="29"/>
      <c r="Q284" s="29"/>
      <c r="R284" s="29"/>
      <c r="S284" s="29"/>
      <c r="T284" s="29"/>
      <c r="U284" s="29"/>
      <c r="V284" s="29"/>
      <c r="W284" s="29"/>
      <c r="X284" s="31" t="str">
        <f t="shared" si="71"/>
        <v/>
      </c>
      <c r="Y284" s="33"/>
      <c r="Z284" s="33"/>
      <c r="AA284" s="33"/>
      <c r="AB284" s="33"/>
      <c r="AC284" s="33"/>
      <c r="AD284" s="33"/>
      <c r="AE284" s="29"/>
      <c r="AF284" s="29"/>
      <c r="AG284" s="29"/>
      <c r="AH284" s="67" t="str">
        <f t="shared" si="80"/>
        <v/>
      </c>
      <c r="AI284" s="47" t="str">
        <f t="shared" si="70"/>
        <v/>
      </c>
      <c r="AJ284" s="67" t="str">
        <f t="shared" si="81"/>
        <v/>
      </c>
      <c r="AK284" s="68" t="str">
        <f t="shared" si="75"/>
        <v/>
      </c>
      <c r="AL284" s="40" t="str">
        <f t="shared" si="83"/>
        <v/>
      </c>
      <c r="AM284" s="35">
        <f t="shared" si="72"/>
        <v>0</v>
      </c>
      <c r="AN284" s="36">
        <f t="shared" si="73"/>
        <v>0</v>
      </c>
      <c r="AO284" s="36">
        <f t="shared" si="74"/>
        <v>0</v>
      </c>
      <c r="AP284" s="36" t="str">
        <f t="shared" si="79"/>
        <v/>
      </c>
      <c r="AQ284" s="36" t="str">
        <f>+IF(C284="Econova","",(IF(B284="Réception",(IF(J284="La Mounine",(VLOOKUP(V284,[1]Distancier!A:E,5,FALSE)),(IF(J284="Brignoles",VLOOKUP(V284,[1]Distancier!A:C,3,FALSE),(IF(J284="FOS",VLOOKUP(V284,[1]Distancier!A:D,4,FALSE),(IF(J284="BT400",VLOOKUP(V284,[1]Distancier!A:F,6,FALSE))))))))),"")))</f>
        <v/>
      </c>
      <c r="AR284" s="36" t="str">
        <f t="shared" si="82"/>
        <v/>
      </c>
      <c r="AS284" s="34" t="str">
        <f>IF(AQ284="","",IF(A284="Round Wood",VLOOKUP(AQ284,'[1]Grilles Tarifaires'!A:C,3,FALSE),VLOOKUP(AQ284,'[1]Grilles Tarifaires'!A:B,2,FALSE)))</f>
        <v/>
      </c>
      <c r="AT284" s="36" t="str">
        <f t="shared" si="78"/>
        <v/>
      </c>
      <c r="AU284" s="36" t="str">
        <f>IF(AQ284="","",(IF(C284="","",((IF(A284="","0",(IF(A284="Round Wood",VLOOKUP(C284,'[1]Grilles Tarifaires'!E:F,2,FALSE),VLOOKUP(C284,'[1]Grilles Tarifaires'!E:G,3,FALSE)))))*AK284))))</f>
        <v/>
      </c>
      <c r="AV284" s="66"/>
      <c r="AW284" s="66"/>
      <c r="AX284" s="66"/>
      <c r="AY284" s="66"/>
    </row>
    <row r="285" spans="1:51" ht="15" hidden="1" customHeight="1" x14ac:dyDescent="0.25">
      <c r="A285" s="10"/>
      <c r="B285" s="28"/>
      <c r="C285" s="29"/>
      <c r="D285" s="29"/>
      <c r="E285" s="30"/>
      <c r="F285" s="29"/>
      <c r="G285" s="29"/>
      <c r="H285" s="42"/>
      <c r="I285" s="42"/>
      <c r="J285" s="28"/>
      <c r="K285" s="31" t="str">
        <f t="shared" si="76"/>
        <v/>
      </c>
      <c r="L285" s="31">
        <f t="shared" si="77"/>
        <v>0</v>
      </c>
      <c r="M285" s="57">
        <f t="shared" si="84"/>
        <v>0</v>
      </c>
      <c r="N285" s="32"/>
      <c r="O285" s="32"/>
      <c r="P285" s="29"/>
      <c r="Q285" s="29"/>
      <c r="R285" s="29"/>
      <c r="S285" s="29"/>
      <c r="T285" s="29"/>
      <c r="U285" s="29"/>
      <c r="V285" s="29"/>
      <c r="W285" s="29"/>
      <c r="X285" s="31" t="str">
        <f t="shared" si="71"/>
        <v/>
      </c>
      <c r="Y285" s="33"/>
      <c r="Z285" s="33"/>
      <c r="AA285" s="33"/>
      <c r="AB285" s="33"/>
      <c r="AC285" s="33"/>
      <c r="AD285" s="33"/>
      <c r="AE285" s="29"/>
      <c r="AF285" s="29"/>
      <c r="AG285" s="29"/>
      <c r="AH285" s="67" t="str">
        <f t="shared" si="80"/>
        <v/>
      </c>
      <c r="AI285" s="47" t="str">
        <f t="shared" si="70"/>
        <v/>
      </c>
      <c r="AJ285" s="67" t="str">
        <f t="shared" si="81"/>
        <v/>
      </c>
      <c r="AK285" s="68" t="str">
        <f t="shared" si="75"/>
        <v/>
      </c>
      <c r="AL285" s="40" t="str">
        <f t="shared" si="83"/>
        <v/>
      </c>
      <c r="AM285" s="35">
        <f t="shared" si="72"/>
        <v>0</v>
      </c>
      <c r="AN285" s="36">
        <f t="shared" si="73"/>
        <v>0</v>
      </c>
      <c r="AO285" s="36">
        <f t="shared" si="74"/>
        <v>0</v>
      </c>
      <c r="AP285" s="36" t="str">
        <f t="shared" si="79"/>
        <v/>
      </c>
      <c r="AQ285" s="36" t="str">
        <f>+IF(C285="Econova","",(IF(B285="Réception",(IF(J285="La Mounine",(VLOOKUP(V285,[1]Distancier!A:E,5,FALSE)),(IF(J285="Brignoles",VLOOKUP(V285,[1]Distancier!A:C,3,FALSE),(IF(J285="FOS",VLOOKUP(V285,[1]Distancier!A:D,4,FALSE),(IF(J285="BT400",VLOOKUP(V285,[1]Distancier!A:F,6,FALSE))))))))),"")))</f>
        <v/>
      </c>
      <c r="AR285" s="36" t="str">
        <f t="shared" si="82"/>
        <v/>
      </c>
      <c r="AS285" s="34" t="str">
        <f>IF(AQ285="","",IF(A285="Round Wood",VLOOKUP(AQ285,'[1]Grilles Tarifaires'!A:C,3,FALSE),VLOOKUP(AQ285,'[1]Grilles Tarifaires'!A:B,2,FALSE)))</f>
        <v/>
      </c>
      <c r="AT285" s="36" t="str">
        <f t="shared" si="78"/>
        <v/>
      </c>
      <c r="AU285" s="36" t="str">
        <f>IF(AQ285="","",(IF(C285="","",((IF(A285="","0",(IF(A285="Round Wood",VLOOKUP(C285,'[1]Grilles Tarifaires'!E:F,2,FALSE),VLOOKUP(C285,'[1]Grilles Tarifaires'!E:G,3,FALSE)))))*AK285))))</f>
        <v/>
      </c>
      <c r="AV285" s="66"/>
      <c r="AW285" s="66"/>
      <c r="AX285" s="66"/>
      <c r="AY285" s="66"/>
    </row>
    <row r="286" spans="1:51" ht="15" hidden="1" customHeight="1" x14ac:dyDescent="0.25">
      <c r="A286" s="10"/>
      <c r="B286" s="28"/>
      <c r="C286" s="29"/>
      <c r="D286" s="29"/>
      <c r="E286" s="30"/>
      <c r="F286" s="29"/>
      <c r="G286" s="29"/>
      <c r="H286" s="42"/>
      <c r="I286" s="42"/>
      <c r="J286" s="28"/>
      <c r="K286" s="31" t="str">
        <f t="shared" si="76"/>
        <v/>
      </c>
      <c r="L286" s="31">
        <f t="shared" si="77"/>
        <v>0</v>
      </c>
      <c r="M286" s="57">
        <f t="shared" si="84"/>
        <v>0</v>
      </c>
      <c r="N286" s="32"/>
      <c r="O286" s="32"/>
      <c r="P286" s="29"/>
      <c r="Q286" s="29"/>
      <c r="R286" s="29"/>
      <c r="S286" s="29"/>
      <c r="T286" s="29"/>
      <c r="U286" s="29"/>
      <c r="V286" s="29"/>
      <c r="W286" s="29"/>
      <c r="X286" s="31" t="str">
        <f t="shared" si="71"/>
        <v/>
      </c>
      <c r="Y286" s="33"/>
      <c r="Z286" s="33"/>
      <c r="AA286" s="33"/>
      <c r="AB286" s="33"/>
      <c r="AC286" s="33"/>
      <c r="AD286" s="33"/>
      <c r="AE286" s="29"/>
      <c r="AF286" s="29"/>
      <c r="AG286" s="29"/>
      <c r="AH286" s="67" t="str">
        <f t="shared" si="80"/>
        <v/>
      </c>
      <c r="AI286" s="47" t="str">
        <f t="shared" si="70"/>
        <v/>
      </c>
      <c r="AJ286" s="67" t="str">
        <f t="shared" si="81"/>
        <v/>
      </c>
      <c r="AK286" s="68" t="str">
        <f t="shared" si="75"/>
        <v/>
      </c>
      <c r="AL286" s="40" t="str">
        <f t="shared" si="83"/>
        <v/>
      </c>
      <c r="AM286" s="35">
        <f t="shared" si="72"/>
        <v>0</v>
      </c>
      <c r="AN286" s="36">
        <f t="shared" si="73"/>
        <v>0</v>
      </c>
      <c r="AO286" s="36">
        <f t="shared" si="74"/>
        <v>0</v>
      </c>
      <c r="AP286" s="36" t="str">
        <f t="shared" si="79"/>
        <v/>
      </c>
      <c r="AQ286" s="36" t="str">
        <f>+IF(C286="Econova","",(IF(B286="Réception",(IF(J286="La Mounine",(VLOOKUP(V286,[1]Distancier!A:E,5,FALSE)),(IF(J286="Brignoles",VLOOKUP(V286,[1]Distancier!A:C,3,FALSE),(IF(J286="FOS",VLOOKUP(V286,[1]Distancier!A:D,4,FALSE),(IF(J286="BT400",VLOOKUP(V286,[1]Distancier!A:F,6,FALSE))))))))),"")))</f>
        <v/>
      </c>
      <c r="AR286" s="36" t="str">
        <f t="shared" si="82"/>
        <v/>
      </c>
      <c r="AS286" s="34" t="str">
        <f>IF(AQ286="","",IF(A286="Round Wood",VLOOKUP(AQ286,'[1]Grilles Tarifaires'!A:C,3,FALSE),VLOOKUP(AQ286,'[1]Grilles Tarifaires'!A:B,2,FALSE)))</f>
        <v/>
      </c>
      <c r="AT286" s="36" t="str">
        <f t="shared" si="78"/>
        <v/>
      </c>
      <c r="AU286" s="36" t="str">
        <f>IF(AQ286="","",(IF(C286="","",((IF(A286="","0",(IF(A286="Round Wood",VLOOKUP(C286,'[1]Grilles Tarifaires'!E:F,2,FALSE),VLOOKUP(C286,'[1]Grilles Tarifaires'!E:G,3,FALSE)))))*AK286))))</f>
        <v/>
      </c>
      <c r="AV286" s="66"/>
      <c r="AW286" s="66"/>
      <c r="AX286" s="66"/>
      <c r="AY286" s="66"/>
    </row>
    <row r="287" spans="1:51" ht="15" hidden="1" customHeight="1" x14ac:dyDescent="0.25">
      <c r="A287" s="10"/>
      <c r="B287" s="28"/>
      <c r="C287" s="29"/>
      <c r="D287" s="29"/>
      <c r="E287" s="30"/>
      <c r="F287" s="29"/>
      <c r="G287" s="29"/>
      <c r="H287" s="42"/>
      <c r="I287" s="42"/>
      <c r="J287" s="28"/>
      <c r="K287" s="31" t="str">
        <f t="shared" si="76"/>
        <v/>
      </c>
      <c r="L287" s="31">
        <f t="shared" si="77"/>
        <v>0</v>
      </c>
      <c r="M287" s="57">
        <f t="shared" si="84"/>
        <v>0</v>
      </c>
      <c r="N287" s="32"/>
      <c r="O287" s="32"/>
      <c r="P287" s="29"/>
      <c r="Q287" s="29"/>
      <c r="R287" s="29"/>
      <c r="S287" s="29"/>
      <c r="T287" s="29"/>
      <c r="U287" s="29"/>
      <c r="V287" s="29"/>
      <c r="W287" s="29"/>
      <c r="X287" s="31" t="str">
        <f t="shared" si="71"/>
        <v/>
      </c>
      <c r="Y287" s="33"/>
      <c r="Z287" s="33"/>
      <c r="AA287" s="33"/>
      <c r="AB287" s="33"/>
      <c r="AC287" s="33"/>
      <c r="AD287" s="33"/>
      <c r="AE287" s="29"/>
      <c r="AF287" s="29"/>
      <c r="AG287" s="29"/>
      <c r="AH287" s="67" t="str">
        <f t="shared" si="80"/>
        <v/>
      </c>
      <c r="AI287" s="47" t="str">
        <f t="shared" si="70"/>
        <v/>
      </c>
      <c r="AJ287" s="67" t="str">
        <f t="shared" si="81"/>
        <v/>
      </c>
      <c r="AK287" s="68" t="str">
        <f t="shared" si="75"/>
        <v/>
      </c>
      <c r="AL287" s="40" t="str">
        <f t="shared" si="83"/>
        <v/>
      </c>
      <c r="AM287" s="35">
        <f t="shared" si="72"/>
        <v>0</v>
      </c>
      <c r="AN287" s="36">
        <f t="shared" si="73"/>
        <v>0</v>
      </c>
      <c r="AO287" s="36">
        <f t="shared" si="74"/>
        <v>0</v>
      </c>
      <c r="AP287" s="36" t="str">
        <f t="shared" si="79"/>
        <v/>
      </c>
      <c r="AQ287" s="36" t="str">
        <f>+IF(C287="Econova","",(IF(B287="Réception",(IF(J287="La Mounine",(VLOOKUP(V287,[1]Distancier!A:E,5,FALSE)),(IF(J287="Brignoles",VLOOKUP(V287,[1]Distancier!A:C,3,FALSE),(IF(J287="FOS",VLOOKUP(V287,[1]Distancier!A:D,4,FALSE),(IF(J287="BT400",VLOOKUP(V287,[1]Distancier!A:F,6,FALSE))))))))),"")))</f>
        <v/>
      </c>
      <c r="AR287" s="36" t="str">
        <f t="shared" si="82"/>
        <v/>
      </c>
      <c r="AS287" s="34" t="str">
        <f>IF(AQ287="","",IF(A287="Round Wood",VLOOKUP(AQ287,'[1]Grilles Tarifaires'!A:C,3,FALSE),VLOOKUP(AQ287,'[1]Grilles Tarifaires'!A:B,2,FALSE)))</f>
        <v/>
      </c>
      <c r="AT287" s="36" t="str">
        <f t="shared" si="78"/>
        <v/>
      </c>
      <c r="AU287" s="36" t="str">
        <f>IF(AQ287="","",(IF(C287="","",((IF(A287="","0",(IF(A287="Round Wood",VLOOKUP(C287,'[1]Grilles Tarifaires'!E:F,2,FALSE),VLOOKUP(C287,'[1]Grilles Tarifaires'!E:G,3,FALSE)))))*AK287))))</f>
        <v/>
      </c>
      <c r="AV287" s="66"/>
      <c r="AW287" s="66"/>
      <c r="AX287" s="66"/>
      <c r="AY287" s="66"/>
    </row>
    <row r="288" spans="1:51" ht="15" hidden="1" customHeight="1" x14ac:dyDescent="0.25">
      <c r="A288" s="10"/>
      <c r="B288" s="28"/>
      <c r="C288" s="29"/>
      <c r="D288" s="29"/>
      <c r="E288" s="30"/>
      <c r="F288" s="29"/>
      <c r="G288" s="29"/>
      <c r="H288" s="42"/>
      <c r="I288" s="42"/>
      <c r="J288" s="28"/>
      <c r="K288" s="31" t="str">
        <f t="shared" si="76"/>
        <v/>
      </c>
      <c r="L288" s="31">
        <f t="shared" si="77"/>
        <v>0</v>
      </c>
      <c r="M288" s="57">
        <f t="shared" si="84"/>
        <v>0</v>
      </c>
      <c r="N288" s="32"/>
      <c r="O288" s="32"/>
      <c r="P288" s="29"/>
      <c r="Q288" s="29"/>
      <c r="R288" s="29"/>
      <c r="S288" s="29"/>
      <c r="T288" s="29"/>
      <c r="U288" s="29"/>
      <c r="V288" s="29"/>
      <c r="W288" s="29"/>
      <c r="X288" s="31" t="str">
        <f t="shared" si="71"/>
        <v/>
      </c>
      <c r="Y288" s="33"/>
      <c r="Z288" s="33"/>
      <c r="AA288" s="33"/>
      <c r="AB288" s="33"/>
      <c r="AC288" s="33"/>
      <c r="AD288" s="33"/>
      <c r="AE288" s="29"/>
      <c r="AF288" s="29"/>
      <c r="AG288" s="29"/>
      <c r="AH288" s="67" t="str">
        <f t="shared" si="80"/>
        <v/>
      </c>
      <c r="AI288" s="47" t="str">
        <f t="shared" si="70"/>
        <v/>
      </c>
      <c r="AJ288" s="67" t="str">
        <f t="shared" si="81"/>
        <v/>
      </c>
      <c r="AK288" s="68" t="str">
        <f t="shared" si="75"/>
        <v/>
      </c>
      <c r="AL288" s="40" t="str">
        <f t="shared" si="83"/>
        <v/>
      </c>
      <c r="AM288" s="35">
        <f t="shared" si="72"/>
        <v>0</v>
      </c>
      <c r="AN288" s="36">
        <f t="shared" si="73"/>
        <v>0</v>
      </c>
      <c r="AO288" s="36">
        <f t="shared" si="74"/>
        <v>0</v>
      </c>
      <c r="AP288" s="36" t="str">
        <f t="shared" si="79"/>
        <v/>
      </c>
      <c r="AQ288" s="36" t="str">
        <f>+IF(C288="Econova","",(IF(B288="Réception",(IF(J288="La Mounine",(VLOOKUP(V288,[1]Distancier!A:E,5,FALSE)),(IF(J288="Brignoles",VLOOKUP(V288,[1]Distancier!A:C,3,FALSE),(IF(J288="FOS",VLOOKUP(V288,[1]Distancier!A:D,4,FALSE),(IF(J288="BT400",VLOOKUP(V288,[1]Distancier!A:F,6,FALSE))))))))),"")))</f>
        <v/>
      </c>
      <c r="AR288" s="36" t="str">
        <f t="shared" si="82"/>
        <v/>
      </c>
      <c r="AS288" s="34" t="str">
        <f>IF(AQ288="","",IF(A288="Round Wood",VLOOKUP(AQ288,'[1]Grilles Tarifaires'!A:C,3,FALSE),VLOOKUP(AQ288,'[1]Grilles Tarifaires'!A:B,2,FALSE)))</f>
        <v/>
      </c>
      <c r="AT288" s="36" t="str">
        <f t="shared" si="78"/>
        <v/>
      </c>
      <c r="AU288" s="36" t="str">
        <f>IF(AQ288="","",(IF(C288="","",((IF(A288="","0",(IF(A288="Round Wood",VLOOKUP(C288,'[1]Grilles Tarifaires'!E:F,2,FALSE),VLOOKUP(C288,'[1]Grilles Tarifaires'!E:G,3,FALSE)))))*AK288))))</f>
        <v/>
      </c>
      <c r="AV288" s="66"/>
      <c r="AW288" s="66"/>
      <c r="AX288" s="66"/>
      <c r="AY288" s="66"/>
    </row>
    <row r="289" spans="1:51" ht="15" hidden="1" customHeight="1" x14ac:dyDescent="0.25">
      <c r="A289" s="10"/>
      <c r="B289" s="28"/>
      <c r="C289" s="29"/>
      <c r="D289" s="29"/>
      <c r="E289" s="30"/>
      <c r="F289" s="29"/>
      <c r="G289" s="29"/>
      <c r="H289" s="42"/>
      <c r="I289" s="42"/>
      <c r="J289" s="28"/>
      <c r="K289" s="31" t="str">
        <f t="shared" si="76"/>
        <v/>
      </c>
      <c r="L289" s="31">
        <f t="shared" si="77"/>
        <v>0</v>
      </c>
      <c r="M289" s="57">
        <f t="shared" si="84"/>
        <v>0</v>
      </c>
      <c r="N289" s="32"/>
      <c r="O289" s="32"/>
      <c r="P289" s="29"/>
      <c r="Q289" s="29"/>
      <c r="R289" s="29"/>
      <c r="S289" s="29"/>
      <c r="T289" s="29"/>
      <c r="U289" s="29"/>
      <c r="V289" s="29"/>
      <c r="W289" s="29"/>
      <c r="X289" s="31" t="str">
        <f t="shared" si="71"/>
        <v/>
      </c>
      <c r="Y289" s="33"/>
      <c r="Z289" s="33"/>
      <c r="AA289" s="33"/>
      <c r="AB289" s="33"/>
      <c r="AC289" s="33"/>
      <c r="AD289" s="33"/>
      <c r="AE289" s="29"/>
      <c r="AF289" s="29"/>
      <c r="AG289" s="29"/>
      <c r="AH289" s="67" t="str">
        <f t="shared" si="80"/>
        <v/>
      </c>
      <c r="AI289" s="47" t="str">
        <f t="shared" si="70"/>
        <v/>
      </c>
      <c r="AJ289" s="67" t="str">
        <f t="shared" si="81"/>
        <v/>
      </c>
      <c r="AK289" s="68" t="str">
        <f t="shared" si="75"/>
        <v/>
      </c>
      <c r="AL289" s="40" t="str">
        <f t="shared" si="83"/>
        <v/>
      </c>
      <c r="AM289" s="35">
        <f t="shared" si="72"/>
        <v>0</v>
      </c>
      <c r="AN289" s="36">
        <f t="shared" si="73"/>
        <v>0</v>
      </c>
      <c r="AO289" s="36">
        <f t="shared" si="74"/>
        <v>0</v>
      </c>
      <c r="AP289" s="36" t="str">
        <f t="shared" si="79"/>
        <v/>
      </c>
      <c r="AQ289" s="36" t="str">
        <f>+IF(C289="Econova","",(IF(B289="Réception",(IF(J289="La Mounine",(VLOOKUP(V289,[1]Distancier!A:E,5,FALSE)),(IF(J289="Brignoles",VLOOKUP(V289,[1]Distancier!A:C,3,FALSE),(IF(J289="FOS",VLOOKUP(V289,[1]Distancier!A:D,4,FALSE),(IF(J289="BT400",VLOOKUP(V289,[1]Distancier!A:F,6,FALSE))))))))),"")))</f>
        <v/>
      </c>
      <c r="AR289" s="36" t="str">
        <f t="shared" si="82"/>
        <v/>
      </c>
      <c r="AS289" s="34" t="str">
        <f>IF(AQ289="","",IF(A289="Round Wood",VLOOKUP(AQ289,'[1]Grilles Tarifaires'!A:C,3,FALSE),VLOOKUP(AQ289,'[1]Grilles Tarifaires'!A:B,2,FALSE)))</f>
        <v/>
      </c>
      <c r="AT289" s="36" t="str">
        <f t="shared" si="78"/>
        <v/>
      </c>
      <c r="AU289" s="36" t="str">
        <f>IF(AQ289="","",(IF(C289="","",((IF(A289="","0",(IF(A289="Round Wood",VLOOKUP(C289,'[1]Grilles Tarifaires'!E:F,2,FALSE),VLOOKUP(C289,'[1]Grilles Tarifaires'!E:G,3,FALSE)))))*AK289))))</f>
        <v/>
      </c>
      <c r="AV289" s="66"/>
      <c r="AW289" s="66"/>
      <c r="AX289" s="66"/>
      <c r="AY289" s="66"/>
    </row>
    <row r="290" spans="1:51" ht="15" hidden="1" customHeight="1" x14ac:dyDescent="0.25">
      <c r="A290" s="10"/>
      <c r="B290" s="28"/>
      <c r="C290" s="29"/>
      <c r="D290" s="29"/>
      <c r="E290" s="30"/>
      <c r="F290" s="29"/>
      <c r="G290" s="29"/>
      <c r="H290" s="42"/>
      <c r="I290" s="42"/>
      <c r="J290" s="28"/>
      <c r="K290" s="31" t="str">
        <f t="shared" si="76"/>
        <v/>
      </c>
      <c r="L290" s="31">
        <f t="shared" si="77"/>
        <v>0</v>
      </c>
      <c r="M290" s="57">
        <f t="shared" si="84"/>
        <v>0</v>
      </c>
      <c r="N290" s="32"/>
      <c r="O290" s="32"/>
      <c r="P290" s="29"/>
      <c r="Q290" s="29"/>
      <c r="R290" s="29"/>
      <c r="S290" s="29"/>
      <c r="T290" s="29"/>
      <c r="U290" s="29"/>
      <c r="V290" s="29"/>
      <c r="W290" s="29"/>
      <c r="X290" s="31" t="str">
        <f t="shared" si="71"/>
        <v/>
      </c>
      <c r="Y290" s="33"/>
      <c r="Z290" s="33"/>
      <c r="AA290" s="33"/>
      <c r="AB290" s="33"/>
      <c r="AC290" s="33"/>
      <c r="AD290" s="33"/>
      <c r="AE290" s="29"/>
      <c r="AF290" s="29"/>
      <c r="AG290" s="29"/>
      <c r="AH290" s="67" t="str">
        <f t="shared" si="80"/>
        <v/>
      </c>
      <c r="AI290" s="47" t="str">
        <f t="shared" si="70"/>
        <v/>
      </c>
      <c r="AJ290" s="67" t="str">
        <f t="shared" si="81"/>
        <v/>
      </c>
      <c r="AK290" s="68" t="str">
        <f t="shared" si="75"/>
        <v/>
      </c>
      <c r="AL290" s="40" t="str">
        <f t="shared" si="83"/>
        <v/>
      </c>
      <c r="AM290" s="35">
        <f t="shared" si="72"/>
        <v>0</v>
      </c>
      <c r="AN290" s="36">
        <f t="shared" si="73"/>
        <v>0</v>
      </c>
      <c r="AO290" s="36">
        <f t="shared" si="74"/>
        <v>0</v>
      </c>
      <c r="AP290" s="36" t="str">
        <f t="shared" si="79"/>
        <v/>
      </c>
      <c r="AQ290" s="36" t="str">
        <f>+IF(C290="Econova","",(IF(B290="Réception",(IF(J290="La Mounine",(VLOOKUP(V290,[1]Distancier!A:E,5,FALSE)),(IF(J290="Brignoles",VLOOKUP(V290,[1]Distancier!A:C,3,FALSE),(IF(J290="FOS",VLOOKUP(V290,[1]Distancier!A:D,4,FALSE),(IF(J290="BT400",VLOOKUP(V290,[1]Distancier!A:F,6,FALSE))))))))),"")))</f>
        <v/>
      </c>
      <c r="AR290" s="36" t="str">
        <f t="shared" si="82"/>
        <v/>
      </c>
      <c r="AS290" s="34" t="str">
        <f>IF(AQ290="","",IF(A290="Round Wood",VLOOKUP(AQ290,'[1]Grilles Tarifaires'!A:C,3,FALSE),VLOOKUP(AQ290,'[1]Grilles Tarifaires'!A:B,2,FALSE)))</f>
        <v/>
      </c>
      <c r="AT290" s="36" t="str">
        <f t="shared" si="78"/>
        <v/>
      </c>
      <c r="AU290" s="36" t="str">
        <f>IF(AQ290="","",(IF(C290="","",((IF(A290="","0",(IF(A290="Round Wood",VLOOKUP(C290,'[1]Grilles Tarifaires'!E:F,2,FALSE),VLOOKUP(C290,'[1]Grilles Tarifaires'!E:G,3,FALSE)))))*AK290))))</f>
        <v/>
      </c>
      <c r="AV290" s="66"/>
      <c r="AW290" s="66"/>
      <c r="AX290" s="66"/>
      <c r="AY290" s="66"/>
    </row>
    <row r="291" spans="1:51" ht="15" hidden="1" customHeight="1" x14ac:dyDescent="0.25">
      <c r="A291" s="10"/>
      <c r="B291" s="28"/>
      <c r="C291" s="29"/>
      <c r="D291" s="29"/>
      <c r="E291" s="30"/>
      <c r="F291" s="29"/>
      <c r="G291" s="29"/>
      <c r="H291" s="42"/>
      <c r="I291" s="42"/>
      <c r="J291" s="28"/>
      <c r="K291" s="31" t="str">
        <f t="shared" si="76"/>
        <v/>
      </c>
      <c r="L291" s="31">
        <f t="shared" si="77"/>
        <v>0</v>
      </c>
      <c r="M291" s="57">
        <f t="shared" si="84"/>
        <v>0</v>
      </c>
      <c r="N291" s="32"/>
      <c r="O291" s="32"/>
      <c r="P291" s="29"/>
      <c r="Q291" s="29"/>
      <c r="R291" s="29"/>
      <c r="S291" s="29"/>
      <c r="T291" s="29"/>
      <c r="U291" s="29"/>
      <c r="V291" s="29"/>
      <c r="W291" s="29"/>
      <c r="X291" s="31" t="str">
        <f t="shared" si="71"/>
        <v/>
      </c>
      <c r="Y291" s="33"/>
      <c r="Z291" s="33"/>
      <c r="AA291" s="33"/>
      <c r="AB291" s="33"/>
      <c r="AC291" s="33"/>
      <c r="AD291" s="33"/>
      <c r="AE291" s="29"/>
      <c r="AF291" s="29"/>
      <c r="AG291" s="29"/>
      <c r="AH291" s="67" t="str">
        <f t="shared" si="80"/>
        <v/>
      </c>
      <c r="AI291" s="47" t="str">
        <f t="shared" si="70"/>
        <v/>
      </c>
      <c r="AJ291" s="67" t="str">
        <f t="shared" si="81"/>
        <v/>
      </c>
      <c r="AK291" s="68" t="str">
        <f t="shared" si="75"/>
        <v/>
      </c>
      <c r="AL291" s="40" t="str">
        <f t="shared" si="83"/>
        <v/>
      </c>
      <c r="AM291" s="35">
        <f t="shared" si="72"/>
        <v>0</v>
      </c>
      <c r="AN291" s="36">
        <f t="shared" si="73"/>
        <v>0</v>
      </c>
      <c r="AO291" s="36">
        <f t="shared" si="74"/>
        <v>0</v>
      </c>
      <c r="AP291" s="36" t="str">
        <f t="shared" si="79"/>
        <v/>
      </c>
      <c r="AQ291" s="36" t="str">
        <f>+IF(C291="Econova","",(IF(B291="Réception",(IF(J291="La Mounine",(VLOOKUP(V291,[1]Distancier!A:E,5,FALSE)),(IF(J291="Brignoles",VLOOKUP(V291,[1]Distancier!A:C,3,FALSE),(IF(J291="FOS",VLOOKUP(V291,[1]Distancier!A:D,4,FALSE),(IF(J291="BT400",VLOOKUP(V291,[1]Distancier!A:F,6,FALSE))))))))),"")))</f>
        <v/>
      </c>
      <c r="AR291" s="36" t="str">
        <f t="shared" si="82"/>
        <v/>
      </c>
      <c r="AS291" s="34" t="str">
        <f>IF(AQ291="","",IF(A291="Round Wood",VLOOKUP(AQ291,'[1]Grilles Tarifaires'!A:C,3,FALSE),VLOOKUP(AQ291,'[1]Grilles Tarifaires'!A:B,2,FALSE)))</f>
        <v/>
      </c>
      <c r="AT291" s="36" t="str">
        <f t="shared" si="78"/>
        <v/>
      </c>
      <c r="AU291" s="36" t="str">
        <f>IF(AQ291="","",(IF(C291="","",((IF(A291="","0",(IF(A291="Round Wood",VLOOKUP(C291,'[1]Grilles Tarifaires'!E:F,2,FALSE),VLOOKUP(C291,'[1]Grilles Tarifaires'!E:G,3,FALSE)))))*AK291))))</f>
        <v/>
      </c>
      <c r="AV291" s="66"/>
      <c r="AW291" s="66"/>
      <c r="AX291" s="66"/>
      <c r="AY291" s="66"/>
    </row>
    <row r="292" spans="1:51" ht="15" hidden="1" customHeight="1" x14ac:dyDescent="0.25">
      <c r="A292" s="10"/>
      <c r="B292" s="28"/>
      <c r="C292" s="29"/>
      <c r="D292" s="29"/>
      <c r="E292" s="30"/>
      <c r="F292" s="29"/>
      <c r="G292" s="29"/>
      <c r="H292" s="42"/>
      <c r="I292" s="42"/>
      <c r="J292" s="28"/>
      <c r="K292" s="31" t="str">
        <f t="shared" si="76"/>
        <v/>
      </c>
      <c r="L292" s="31">
        <f t="shared" si="77"/>
        <v>0</v>
      </c>
      <c r="M292" s="57">
        <f t="shared" si="84"/>
        <v>0</v>
      </c>
      <c r="N292" s="32"/>
      <c r="O292" s="32"/>
      <c r="P292" s="29"/>
      <c r="Q292" s="29"/>
      <c r="R292" s="29"/>
      <c r="S292" s="29"/>
      <c r="T292" s="29"/>
      <c r="U292" s="29"/>
      <c r="V292" s="29"/>
      <c r="W292" s="29"/>
      <c r="X292" s="31" t="str">
        <f t="shared" si="71"/>
        <v/>
      </c>
      <c r="Y292" s="33"/>
      <c r="Z292" s="33"/>
      <c r="AA292" s="33"/>
      <c r="AB292" s="33"/>
      <c r="AC292" s="33"/>
      <c r="AD292" s="33"/>
      <c r="AE292" s="29"/>
      <c r="AF292" s="29"/>
      <c r="AG292" s="29"/>
      <c r="AH292" s="67" t="str">
        <f t="shared" si="80"/>
        <v/>
      </c>
      <c r="AI292" s="47" t="str">
        <f t="shared" si="70"/>
        <v/>
      </c>
      <c r="AJ292" s="67" t="str">
        <f t="shared" si="81"/>
        <v/>
      </c>
      <c r="AK292" s="68" t="str">
        <f t="shared" si="75"/>
        <v/>
      </c>
      <c r="AL292" s="40" t="str">
        <f t="shared" si="83"/>
        <v/>
      </c>
      <c r="AM292" s="35">
        <f t="shared" si="72"/>
        <v>0</v>
      </c>
      <c r="AN292" s="36">
        <f t="shared" si="73"/>
        <v>0</v>
      </c>
      <c r="AO292" s="36">
        <f t="shared" si="74"/>
        <v>0</v>
      </c>
      <c r="AP292" s="36" t="str">
        <f t="shared" si="79"/>
        <v/>
      </c>
      <c r="AQ292" s="36" t="str">
        <f>+IF(C292="Econova","",(IF(B292="Réception",(IF(J292="La Mounine",(VLOOKUP(V292,[1]Distancier!A:E,5,FALSE)),(IF(J292="Brignoles",VLOOKUP(V292,[1]Distancier!A:C,3,FALSE),(IF(J292="FOS",VLOOKUP(V292,[1]Distancier!A:D,4,FALSE),(IF(J292="BT400",VLOOKUP(V292,[1]Distancier!A:F,6,FALSE))))))))),"")))</f>
        <v/>
      </c>
      <c r="AR292" s="36" t="str">
        <f t="shared" si="82"/>
        <v/>
      </c>
      <c r="AS292" s="34" t="str">
        <f>IF(AQ292="","",IF(A292="Round Wood",VLOOKUP(AQ292,'[1]Grilles Tarifaires'!A:C,3,FALSE),VLOOKUP(AQ292,'[1]Grilles Tarifaires'!A:B,2,FALSE)))</f>
        <v/>
      </c>
      <c r="AT292" s="36" t="str">
        <f t="shared" si="78"/>
        <v/>
      </c>
      <c r="AU292" s="36" t="str">
        <f>IF(AQ292="","",(IF(C292="","",((IF(A292="","0",(IF(A292="Round Wood",VLOOKUP(C292,'[1]Grilles Tarifaires'!E:F,2,FALSE),VLOOKUP(C292,'[1]Grilles Tarifaires'!E:G,3,FALSE)))))*AK292))))</f>
        <v/>
      </c>
      <c r="AV292" s="66"/>
      <c r="AW292" s="66"/>
      <c r="AX292" s="66"/>
      <c r="AY292" s="66"/>
    </row>
    <row r="293" spans="1:51" ht="15" hidden="1" customHeight="1" x14ac:dyDescent="0.25">
      <c r="A293" s="10"/>
      <c r="B293" s="28"/>
      <c r="C293" s="29"/>
      <c r="D293" s="29"/>
      <c r="E293" s="30"/>
      <c r="F293" s="29"/>
      <c r="G293" s="29"/>
      <c r="H293" s="42"/>
      <c r="I293" s="42"/>
      <c r="J293" s="28"/>
      <c r="K293" s="31" t="str">
        <f t="shared" si="76"/>
        <v/>
      </c>
      <c r="L293" s="31">
        <f t="shared" si="77"/>
        <v>0</v>
      </c>
      <c r="M293" s="57">
        <f t="shared" si="84"/>
        <v>0</v>
      </c>
      <c r="N293" s="32"/>
      <c r="O293" s="32"/>
      <c r="P293" s="29"/>
      <c r="Q293" s="29"/>
      <c r="R293" s="29"/>
      <c r="S293" s="29"/>
      <c r="T293" s="29"/>
      <c r="U293" s="29"/>
      <c r="V293" s="29"/>
      <c r="W293" s="29"/>
      <c r="X293" s="31" t="str">
        <f t="shared" si="71"/>
        <v/>
      </c>
      <c r="Y293" s="33"/>
      <c r="Z293" s="33"/>
      <c r="AA293" s="33"/>
      <c r="AB293" s="33"/>
      <c r="AC293" s="33"/>
      <c r="AD293" s="33"/>
      <c r="AE293" s="29"/>
      <c r="AF293" s="29"/>
      <c r="AG293" s="29"/>
      <c r="AH293" s="67" t="str">
        <f t="shared" si="80"/>
        <v/>
      </c>
      <c r="AI293" s="47" t="str">
        <f t="shared" si="70"/>
        <v/>
      </c>
      <c r="AJ293" s="67" t="str">
        <f t="shared" si="81"/>
        <v/>
      </c>
      <c r="AK293" s="68" t="str">
        <f t="shared" si="75"/>
        <v/>
      </c>
      <c r="AL293" s="40" t="str">
        <f t="shared" si="83"/>
        <v/>
      </c>
      <c r="AM293" s="35">
        <f t="shared" si="72"/>
        <v>0</v>
      </c>
      <c r="AN293" s="36">
        <f t="shared" si="73"/>
        <v>0</v>
      </c>
      <c r="AO293" s="36">
        <f t="shared" si="74"/>
        <v>0</v>
      </c>
      <c r="AP293" s="36" t="str">
        <f t="shared" si="79"/>
        <v/>
      </c>
      <c r="AQ293" s="36" t="str">
        <f>+IF(C293="Econova","",(IF(B293="Réception",(IF(J293="La Mounine",(VLOOKUP(V293,[1]Distancier!A:E,5,FALSE)),(IF(J293="Brignoles",VLOOKUP(V293,[1]Distancier!A:C,3,FALSE),(IF(J293="FOS",VLOOKUP(V293,[1]Distancier!A:D,4,FALSE),(IF(J293="BT400",VLOOKUP(V293,[1]Distancier!A:F,6,FALSE))))))))),"")))</f>
        <v/>
      </c>
      <c r="AR293" s="36" t="str">
        <f t="shared" si="82"/>
        <v/>
      </c>
      <c r="AS293" s="34" t="str">
        <f>IF(AQ293="","",IF(A293="Round Wood",VLOOKUP(AQ293,'[1]Grilles Tarifaires'!A:C,3,FALSE),VLOOKUP(AQ293,'[1]Grilles Tarifaires'!A:B,2,FALSE)))</f>
        <v/>
      </c>
      <c r="AT293" s="36" t="str">
        <f t="shared" si="78"/>
        <v/>
      </c>
      <c r="AU293" s="36" t="str">
        <f>IF(AQ293="","",(IF(C293="","",((IF(A293="","0",(IF(A293="Round Wood",VLOOKUP(C293,'[1]Grilles Tarifaires'!E:F,2,FALSE),VLOOKUP(C293,'[1]Grilles Tarifaires'!E:G,3,FALSE)))))*AK293))))</f>
        <v/>
      </c>
      <c r="AV293" s="66"/>
      <c r="AW293" s="66"/>
      <c r="AX293" s="66"/>
      <c r="AY293" s="66"/>
    </row>
    <row r="294" spans="1:51" ht="15" hidden="1" customHeight="1" x14ac:dyDescent="0.25">
      <c r="A294" s="10"/>
      <c r="B294" s="28"/>
      <c r="C294" s="29"/>
      <c r="D294" s="29"/>
      <c r="E294" s="30"/>
      <c r="F294" s="29"/>
      <c r="G294" s="29"/>
      <c r="H294" s="42"/>
      <c r="I294" s="42"/>
      <c r="J294" s="28"/>
      <c r="K294" s="31" t="str">
        <f t="shared" si="76"/>
        <v/>
      </c>
      <c r="L294" s="31">
        <f t="shared" si="77"/>
        <v>0</v>
      </c>
      <c r="M294" s="57">
        <f t="shared" si="84"/>
        <v>0</v>
      </c>
      <c r="N294" s="32"/>
      <c r="O294" s="32"/>
      <c r="P294" s="29"/>
      <c r="Q294" s="29"/>
      <c r="R294" s="29"/>
      <c r="S294" s="29"/>
      <c r="T294" s="29"/>
      <c r="U294" s="29"/>
      <c r="V294" s="29"/>
      <c r="W294" s="29"/>
      <c r="X294" s="31" t="str">
        <f t="shared" si="71"/>
        <v/>
      </c>
      <c r="Y294" s="33"/>
      <c r="Z294" s="33"/>
      <c r="AA294" s="33"/>
      <c r="AB294" s="33"/>
      <c r="AC294" s="33"/>
      <c r="AD294" s="33"/>
      <c r="AE294" s="29"/>
      <c r="AF294" s="29"/>
      <c r="AG294" s="29"/>
      <c r="AH294" s="67" t="str">
        <f t="shared" si="80"/>
        <v/>
      </c>
      <c r="AI294" s="47" t="str">
        <f t="shared" si="70"/>
        <v/>
      </c>
      <c r="AJ294" s="67" t="str">
        <f t="shared" si="81"/>
        <v/>
      </c>
      <c r="AK294" s="68" t="str">
        <f t="shared" si="75"/>
        <v/>
      </c>
      <c r="AL294" s="40" t="str">
        <f t="shared" si="83"/>
        <v/>
      </c>
      <c r="AM294" s="35">
        <f t="shared" si="72"/>
        <v>0</v>
      </c>
      <c r="AN294" s="36">
        <f t="shared" si="73"/>
        <v>0</v>
      </c>
      <c r="AO294" s="36">
        <f t="shared" si="74"/>
        <v>0</v>
      </c>
      <c r="AP294" s="36" t="str">
        <f t="shared" si="79"/>
        <v/>
      </c>
      <c r="AQ294" s="36" t="str">
        <f>+IF(C294="Econova","",(IF(B294="Réception",(IF(J294="La Mounine",(VLOOKUP(V294,[1]Distancier!A:E,5,FALSE)),(IF(J294="Brignoles",VLOOKUP(V294,[1]Distancier!A:C,3,FALSE),(IF(J294="FOS",VLOOKUP(V294,[1]Distancier!A:D,4,FALSE),(IF(J294="BT400",VLOOKUP(V294,[1]Distancier!A:F,6,FALSE))))))))),"")))</f>
        <v/>
      </c>
      <c r="AR294" s="36" t="str">
        <f t="shared" si="82"/>
        <v/>
      </c>
      <c r="AS294" s="34" t="str">
        <f>IF(AQ294="","",IF(A294="Round Wood",VLOOKUP(AQ294,'[1]Grilles Tarifaires'!A:C,3,FALSE),VLOOKUP(AQ294,'[1]Grilles Tarifaires'!A:B,2,FALSE)))</f>
        <v/>
      </c>
      <c r="AT294" s="36" t="str">
        <f t="shared" si="78"/>
        <v/>
      </c>
      <c r="AU294" s="36" t="str">
        <f>IF(AQ294="","",(IF(C294="","",((IF(A294="","0",(IF(A294="Round Wood",VLOOKUP(C294,'[1]Grilles Tarifaires'!E:F,2,FALSE),VLOOKUP(C294,'[1]Grilles Tarifaires'!E:G,3,FALSE)))))*AK294))))</f>
        <v/>
      </c>
      <c r="AV294" s="66"/>
      <c r="AW294" s="66"/>
      <c r="AX294" s="66"/>
      <c r="AY294" s="66"/>
    </row>
    <row r="295" spans="1:51" ht="15" hidden="1" customHeight="1" x14ac:dyDescent="0.25">
      <c r="A295" s="10"/>
      <c r="B295" s="28"/>
      <c r="C295" s="29"/>
      <c r="D295" s="29"/>
      <c r="E295" s="30"/>
      <c r="F295" s="29"/>
      <c r="G295" s="29"/>
      <c r="H295" s="42"/>
      <c r="I295" s="42"/>
      <c r="J295" s="28"/>
      <c r="K295" s="31" t="str">
        <f t="shared" si="76"/>
        <v/>
      </c>
      <c r="L295" s="31">
        <f t="shared" si="77"/>
        <v>0</v>
      </c>
      <c r="M295" s="57">
        <f t="shared" si="84"/>
        <v>0</v>
      </c>
      <c r="N295" s="32"/>
      <c r="O295" s="32"/>
      <c r="P295" s="29"/>
      <c r="Q295" s="29"/>
      <c r="R295" s="29"/>
      <c r="S295" s="29"/>
      <c r="T295" s="29"/>
      <c r="U295" s="29"/>
      <c r="V295" s="29"/>
      <c r="W295" s="29"/>
      <c r="X295" s="31" t="str">
        <f t="shared" si="71"/>
        <v/>
      </c>
      <c r="Y295" s="33"/>
      <c r="Z295" s="33"/>
      <c r="AA295" s="33"/>
      <c r="AB295" s="33"/>
      <c r="AC295" s="33"/>
      <c r="AD295" s="33"/>
      <c r="AE295" s="29"/>
      <c r="AF295" s="29"/>
      <c r="AG295" s="29"/>
      <c r="AH295" s="67" t="str">
        <f t="shared" si="80"/>
        <v/>
      </c>
      <c r="AI295" s="47" t="str">
        <f t="shared" si="70"/>
        <v/>
      </c>
      <c r="AJ295" s="67" t="str">
        <f t="shared" si="81"/>
        <v/>
      </c>
      <c r="AK295" s="68" t="str">
        <f t="shared" si="75"/>
        <v/>
      </c>
      <c r="AL295" s="40" t="str">
        <f t="shared" si="83"/>
        <v/>
      </c>
      <c r="AM295" s="35">
        <f t="shared" si="72"/>
        <v>0</v>
      </c>
      <c r="AN295" s="36">
        <f t="shared" si="73"/>
        <v>0</v>
      </c>
      <c r="AO295" s="36">
        <f t="shared" si="74"/>
        <v>0</v>
      </c>
      <c r="AP295" s="36" t="str">
        <f t="shared" si="79"/>
        <v/>
      </c>
      <c r="AQ295" s="36" t="str">
        <f>+IF(C295="Econova","",(IF(B295="Réception",(IF(J295="La Mounine",(VLOOKUP(V295,[1]Distancier!A:E,5,FALSE)),(IF(J295="Brignoles",VLOOKUP(V295,[1]Distancier!A:C,3,FALSE),(IF(J295="FOS",VLOOKUP(V295,[1]Distancier!A:D,4,FALSE),(IF(J295="BT400",VLOOKUP(V295,[1]Distancier!A:F,6,FALSE))))))))),"")))</f>
        <v/>
      </c>
      <c r="AR295" s="36" t="str">
        <f t="shared" si="82"/>
        <v/>
      </c>
      <c r="AS295" s="34" t="str">
        <f>IF(AQ295="","",IF(A295="Round Wood",VLOOKUP(AQ295,'[1]Grilles Tarifaires'!A:C,3,FALSE),VLOOKUP(AQ295,'[1]Grilles Tarifaires'!A:B,2,FALSE)))</f>
        <v/>
      </c>
      <c r="AT295" s="36" t="str">
        <f t="shared" si="78"/>
        <v/>
      </c>
      <c r="AU295" s="36" t="str">
        <f>IF(AQ295="","",(IF(C295="","",((IF(A295="","0",(IF(A295="Round Wood",VLOOKUP(C295,'[1]Grilles Tarifaires'!E:F,2,FALSE),VLOOKUP(C295,'[1]Grilles Tarifaires'!E:G,3,FALSE)))))*AK295))))</f>
        <v/>
      </c>
      <c r="AV295" s="66"/>
      <c r="AW295" s="66"/>
      <c r="AX295" s="66"/>
      <c r="AY295" s="66"/>
    </row>
    <row r="296" spans="1:51" ht="15" hidden="1" customHeight="1" x14ac:dyDescent="0.25">
      <c r="A296" s="10"/>
      <c r="B296" s="28"/>
      <c r="C296" s="29"/>
      <c r="D296" s="29"/>
      <c r="E296" s="30"/>
      <c r="F296" s="29"/>
      <c r="G296" s="29"/>
      <c r="H296" s="42"/>
      <c r="I296" s="42"/>
      <c r="J296" s="28"/>
      <c r="K296" s="31" t="str">
        <f t="shared" si="76"/>
        <v/>
      </c>
      <c r="L296" s="31">
        <f t="shared" si="77"/>
        <v>0</v>
      </c>
      <c r="M296" s="57">
        <f t="shared" si="84"/>
        <v>0</v>
      </c>
      <c r="N296" s="32"/>
      <c r="O296" s="32"/>
      <c r="P296" s="29"/>
      <c r="Q296" s="29"/>
      <c r="R296" s="29"/>
      <c r="S296" s="29"/>
      <c r="T296" s="29"/>
      <c r="U296" s="29"/>
      <c r="V296" s="29"/>
      <c r="W296" s="29"/>
      <c r="X296" s="31" t="str">
        <f t="shared" si="71"/>
        <v/>
      </c>
      <c r="Y296" s="33"/>
      <c r="Z296" s="33"/>
      <c r="AA296" s="33"/>
      <c r="AB296" s="33"/>
      <c r="AC296" s="33"/>
      <c r="AD296" s="33"/>
      <c r="AE296" s="29"/>
      <c r="AF296" s="29"/>
      <c r="AG296" s="29"/>
      <c r="AH296" s="67" t="str">
        <f t="shared" si="80"/>
        <v/>
      </c>
      <c r="AI296" s="47" t="str">
        <f t="shared" ref="AI296:AI359" si="85">+IF(E296="","",E296)</f>
        <v/>
      </c>
      <c r="AJ296" s="67" t="str">
        <f t="shared" si="81"/>
        <v/>
      </c>
      <c r="AK296" s="68" t="str">
        <f t="shared" si="75"/>
        <v/>
      </c>
      <c r="AL296" s="40" t="str">
        <f t="shared" si="83"/>
        <v/>
      </c>
      <c r="AM296" s="35">
        <f t="shared" si="72"/>
        <v>0</v>
      </c>
      <c r="AN296" s="36">
        <f t="shared" si="73"/>
        <v>0</v>
      </c>
      <c r="AO296" s="36">
        <f t="shared" si="74"/>
        <v>0</v>
      </c>
      <c r="AP296" s="36" t="str">
        <f t="shared" si="79"/>
        <v/>
      </c>
      <c r="AQ296" s="36" t="str">
        <f>+IF(C296="Econova","",(IF(B296="Réception",(IF(J296="La Mounine",(VLOOKUP(V296,[1]Distancier!A:E,5,FALSE)),(IF(J296="Brignoles",VLOOKUP(V296,[1]Distancier!A:C,3,FALSE),(IF(J296="FOS",VLOOKUP(V296,[1]Distancier!A:D,4,FALSE),(IF(J296="BT400",VLOOKUP(V296,[1]Distancier!A:F,6,FALSE))))))))),"")))</f>
        <v/>
      </c>
      <c r="AR296" s="36" t="str">
        <f t="shared" si="82"/>
        <v/>
      </c>
      <c r="AS296" s="34" t="str">
        <f>IF(AQ296="","",IF(A296="Round Wood",VLOOKUP(AQ296,'[1]Grilles Tarifaires'!A:C,3,FALSE),VLOOKUP(AQ296,'[1]Grilles Tarifaires'!A:B,2,FALSE)))</f>
        <v/>
      </c>
      <c r="AT296" s="36" t="str">
        <f t="shared" si="78"/>
        <v/>
      </c>
      <c r="AU296" s="36" t="str">
        <f>IF(AQ296="","",(IF(C296="","",((IF(A296="","0",(IF(A296="Round Wood",VLOOKUP(C296,'[1]Grilles Tarifaires'!E:F,2,FALSE),VLOOKUP(C296,'[1]Grilles Tarifaires'!E:G,3,FALSE)))))*AK296))))</f>
        <v/>
      </c>
      <c r="AV296" s="66"/>
      <c r="AW296" s="66"/>
      <c r="AX296" s="66"/>
      <c r="AY296" s="66"/>
    </row>
    <row r="297" spans="1:51" ht="15" hidden="1" customHeight="1" x14ac:dyDescent="0.25">
      <c r="A297" s="10"/>
      <c r="B297" s="28"/>
      <c r="C297" s="29"/>
      <c r="D297" s="29"/>
      <c r="E297" s="30"/>
      <c r="F297" s="29"/>
      <c r="G297" s="29"/>
      <c r="H297" s="42"/>
      <c r="I297" s="42"/>
      <c r="J297" s="28"/>
      <c r="K297" s="31" t="str">
        <f t="shared" si="76"/>
        <v/>
      </c>
      <c r="L297" s="31">
        <f t="shared" si="77"/>
        <v>0</v>
      </c>
      <c r="M297" s="57">
        <f t="shared" si="84"/>
        <v>0</v>
      </c>
      <c r="N297" s="32"/>
      <c r="O297" s="32"/>
      <c r="P297" s="29"/>
      <c r="Q297" s="29"/>
      <c r="R297" s="29"/>
      <c r="S297" s="29"/>
      <c r="T297" s="29"/>
      <c r="U297" s="29"/>
      <c r="V297" s="29"/>
      <c r="W297" s="29"/>
      <c r="X297" s="31" t="str">
        <f t="shared" si="71"/>
        <v/>
      </c>
      <c r="Y297" s="33"/>
      <c r="Z297" s="33"/>
      <c r="AA297" s="33"/>
      <c r="AB297" s="33"/>
      <c r="AC297" s="33"/>
      <c r="AD297" s="33"/>
      <c r="AE297" s="29"/>
      <c r="AF297" s="29"/>
      <c r="AG297" s="29"/>
      <c r="AH297" s="67" t="str">
        <f t="shared" si="80"/>
        <v/>
      </c>
      <c r="AI297" s="47" t="str">
        <f t="shared" si="85"/>
        <v/>
      </c>
      <c r="AJ297" s="67" t="str">
        <f t="shared" si="81"/>
        <v/>
      </c>
      <c r="AK297" s="68" t="str">
        <f t="shared" si="75"/>
        <v/>
      </c>
      <c r="AL297" s="40" t="str">
        <f t="shared" si="83"/>
        <v/>
      </c>
      <c r="AM297" s="35">
        <f t="shared" si="72"/>
        <v>0</v>
      </c>
      <c r="AN297" s="36">
        <f t="shared" si="73"/>
        <v>0</v>
      </c>
      <c r="AO297" s="36">
        <f t="shared" si="74"/>
        <v>0</v>
      </c>
      <c r="AP297" s="36" t="str">
        <f t="shared" si="79"/>
        <v/>
      </c>
      <c r="AQ297" s="36" t="str">
        <f>+IF(C297="Econova","",(IF(B297="Réception",(IF(J297="La Mounine",(VLOOKUP(V297,[1]Distancier!A:E,5,FALSE)),(IF(J297="Brignoles",VLOOKUP(V297,[1]Distancier!A:C,3,FALSE),(IF(J297="FOS",VLOOKUP(V297,[1]Distancier!A:D,4,FALSE),(IF(J297="BT400",VLOOKUP(V297,[1]Distancier!A:F,6,FALSE))))))))),"")))</f>
        <v/>
      </c>
      <c r="AR297" s="36" t="str">
        <f t="shared" si="82"/>
        <v/>
      </c>
      <c r="AS297" s="34" t="str">
        <f>IF(AQ297="","",IF(A297="Round Wood",VLOOKUP(AQ297,'[1]Grilles Tarifaires'!A:C,3,FALSE),VLOOKUP(AQ297,'[1]Grilles Tarifaires'!A:B,2,FALSE)))</f>
        <v/>
      </c>
      <c r="AT297" s="36" t="str">
        <f t="shared" si="78"/>
        <v/>
      </c>
      <c r="AU297" s="36" t="str">
        <f>IF(AQ297="","",(IF(C297="","",((IF(A297="","0",(IF(A297="Round Wood",VLOOKUP(C297,'[1]Grilles Tarifaires'!E:F,2,FALSE),VLOOKUP(C297,'[1]Grilles Tarifaires'!E:G,3,FALSE)))))*AK297))))</f>
        <v/>
      </c>
      <c r="AV297" s="66"/>
      <c r="AW297" s="66"/>
      <c r="AX297" s="66"/>
      <c r="AY297" s="66"/>
    </row>
    <row r="298" spans="1:51" ht="15" hidden="1" customHeight="1" x14ac:dyDescent="0.25">
      <c r="A298" s="10"/>
      <c r="B298" s="28"/>
      <c r="C298" s="29"/>
      <c r="D298" s="29"/>
      <c r="E298" s="30"/>
      <c r="F298" s="29"/>
      <c r="G298" s="29"/>
      <c r="H298" s="42"/>
      <c r="I298" s="42"/>
      <c r="J298" s="28"/>
      <c r="K298" s="31" t="str">
        <f t="shared" si="76"/>
        <v/>
      </c>
      <c r="L298" s="31">
        <f t="shared" si="77"/>
        <v>0</v>
      </c>
      <c r="M298" s="57">
        <f t="shared" si="84"/>
        <v>0</v>
      </c>
      <c r="N298" s="32"/>
      <c r="O298" s="32"/>
      <c r="P298" s="29"/>
      <c r="Q298" s="29"/>
      <c r="R298" s="29"/>
      <c r="S298" s="29"/>
      <c r="T298" s="29"/>
      <c r="U298" s="29"/>
      <c r="V298" s="29"/>
      <c r="W298" s="29"/>
      <c r="X298" s="31" t="str">
        <f t="shared" si="71"/>
        <v/>
      </c>
      <c r="Y298" s="33"/>
      <c r="Z298" s="33"/>
      <c r="AA298" s="33"/>
      <c r="AB298" s="33"/>
      <c r="AC298" s="33"/>
      <c r="AD298" s="33"/>
      <c r="AE298" s="29"/>
      <c r="AF298" s="29"/>
      <c r="AG298" s="29"/>
      <c r="AH298" s="67" t="str">
        <f t="shared" si="80"/>
        <v/>
      </c>
      <c r="AI298" s="47" t="str">
        <f t="shared" si="85"/>
        <v/>
      </c>
      <c r="AJ298" s="67" t="str">
        <f t="shared" si="81"/>
        <v/>
      </c>
      <c r="AK298" s="68" t="str">
        <f t="shared" si="75"/>
        <v/>
      </c>
      <c r="AL298" s="40" t="str">
        <f t="shared" si="83"/>
        <v/>
      </c>
      <c r="AM298" s="35">
        <f t="shared" si="72"/>
        <v>0</v>
      </c>
      <c r="AN298" s="36">
        <f t="shared" si="73"/>
        <v>0</v>
      </c>
      <c r="AO298" s="36">
        <f t="shared" si="74"/>
        <v>0</v>
      </c>
      <c r="AP298" s="36" t="str">
        <f t="shared" si="79"/>
        <v/>
      </c>
      <c r="AQ298" s="36" t="str">
        <f>+IF(C298="Econova","",(IF(B298="Réception",(IF(J298="La Mounine",(VLOOKUP(V298,[1]Distancier!A:E,5,FALSE)),(IF(J298="Brignoles",VLOOKUP(V298,[1]Distancier!A:C,3,FALSE),(IF(J298="FOS",VLOOKUP(V298,[1]Distancier!A:D,4,FALSE),(IF(J298="BT400",VLOOKUP(V298,[1]Distancier!A:F,6,FALSE))))))))),"")))</f>
        <v/>
      </c>
      <c r="AR298" s="36" t="str">
        <f t="shared" si="82"/>
        <v/>
      </c>
      <c r="AS298" s="34" t="str">
        <f>IF(AQ298="","",IF(A298="Round Wood",VLOOKUP(AQ298,'[1]Grilles Tarifaires'!A:C,3,FALSE),VLOOKUP(AQ298,'[1]Grilles Tarifaires'!A:B,2,FALSE)))</f>
        <v/>
      </c>
      <c r="AT298" s="36" t="str">
        <f t="shared" si="78"/>
        <v/>
      </c>
      <c r="AU298" s="36" t="str">
        <f>IF(AQ298="","",(IF(C298="","",((IF(A298="","0",(IF(A298="Round Wood",VLOOKUP(C298,'[1]Grilles Tarifaires'!E:F,2,FALSE),VLOOKUP(C298,'[1]Grilles Tarifaires'!E:G,3,FALSE)))))*AK298))))</f>
        <v/>
      </c>
      <c r="AV298" s="66"/>
      <c r="AW298" s="66"/>
      <c r="AX298" s="66"/>
      <c r="AY298" s="66"/>
    </row>
    <row r="299" spans="1:51" ht="15" hidden="1" customHeight="1" x14ac:dyDescent="0.25">
      <c r="A299" s="10"/>
      <c r="B299" s="28"/>
      <c r="C299" s="29"/>
      <c r="D299" s="29"/>
      <c r="E299" s="30"/>
      <c r="F299" s="29"/>
      <c r="G299" s="29"/>
      <c r="H299" s="42"/>
      <c r="I299" s="42"/>
      <c r="J299" s="28"/>
      <c r="K299" s="31" t="str">
        <f t="shared" si="76"/>
        <v/>
      </c>
      <c r="L299" s="31">
        <f t="shared" si="77"/>
        <v>0</v>
      </c>
      <c r="M299" s="57">
        <f t="shared" si="84"/>
        <v>0</v>
      </c>
      <c r="N299" s="32"/>
      <c r="O299" s="32"/>
      <c r="P299" s="29"/>
      <c r="Q299" s="29"/>
      <c r="R299" s="29"/>
      <c r="S299" s="29"/>
      <c r="T299" s="29"/>
      <c r="U299" s="29"/>
      <c r="V299" s="29"/>
      <c r="W299" s="29"/>
      <c r="X299" s="31" t="str">
        <f t="shared" si="71"/>
        <v/>
      </c>
      <c r="Y299" s="33"/>
      <c r="Z299" s="33"/>
      <c r="AA299" s="33"/>
      <c r="AB299" s="33"/>
      <c r="AC299" s="33"/>
      <c r="AD299" s="33"/>
      <c r="AE299" s="29"/>
      <c r="AF299" s="29"/>
      <c r="AG299" s="29"/>
      <c r="AH299" s="67" t="str">
        <f t="shared" si="80"/>
        <v/>
      </c>
      <c r="AI299" s="47" t="str">
        <f t="shared" si="85"/>
        <v/>
      </c>
      <c r="AJ299" s="67" t="str">
        <f t="shared" si="81"/>
        <v/>
      </c>
      <c r="AK299" s="68" t="str">
        <f t="shared" si="75"/>
        <v/>
      </c>
      <c r="AL299" s="40" t="str">
        <f t="shared" si="83"/>
        <v/>
      </c>
      <c r="AM299" s="35">
        <f t="shared" si="72"/>
        <v>0</v>
      </c>
      <c r="AN299" s="36">
        <f t="shared" si="73"/>
        <v>0</v>
      </c>
      <c r="AO299" s="36">
        <f t="shared" si="74"/>
        <v>0</v>
      </c>
      <c r="AP299" s="36" t="str">
        <f t="shared" si="79"/>
        <v/>
      </c>
      <c r="AQ299" s="36" t="str">
        <f>+IF(C299="Econova","",(IF(B299="Réception",(IF(J299="La Mounine",(VLOOKUP(V299,[1]Distancier!A:E,5,FALSE)),(IF(J299="Brignoles",VLOOKUP(V299,[1]Distancier!A:C,3,FALSE),(IF(J299="FOS",VLOOKUP(V299,[1]Distancier!A:D,4,FALSE),(IF(J299="BT400",VLOOKUP(V299,[1]Distancier!A:F,6,FALSE))))))))),"")))</f>
        <v/>
      </c>
      <c r="AR299" s="36" t="str">
        <f t="shared" si="82"/>
        <v/>
      </c>
      <c r="AS299" s="34" t="str">
        <f>IF(AQ299="","",IF(A299="Round Wood",VLOOKUP(AQ299,'[1]Grilles Tarifaires'!A:C,3,FALSE),VLOOKUP(AQ299,'[1]Grilles Tarifaires'!A:B,2,FALSE)))</f>
        <v/>
      </c>
      <c r="AT299" s="36" t="str">
        <f t="shared" si="78"/>
        <v/>
      </c>
      <c r="AU299" s="36" t="str">
        <f>IF(AQ299="","",(IF(C299="","",((IF(A299="","0",(IF(A299="Round Wood",VLOOKUP(C299,'[1]Grilles Tarifaires'!E:F,2,FALSE),VLOOKUP(C299,'[1]Grilles Tarifaires'!E:G,3,FALSE)))))*AK299))))</f>
        <v/>
      </c>
      <c r="AV299" s="66"/>
      <c r="AW299" s="66"/>
      <c r="AX299" s="66"/>
      <c r="AY299" s="66"/>
    </row>
    <row r="300" spans="1:51" ht="15" hidden="1" customHeight="1" x14ac:dyDescent="0.25">
      <c r="A300" s="10"/>
      <c r="B300" s="28"/>
      <c r="C300" s="29"/>
      <c r="D300" s="29"/>
      <c r="E300" s="30"/>
      <c r="F300" s="29"/>
      <c r="G300" s="29"/>
      <c r="H300" s="42"/>
      <c r="I300" s="42"/>
      <c r="J300" s="28"/>
      <c r="K300" s="31" t="str">
        <f t="shared" si="76"/>
        <v/>
      </c>
      <c r="L300" s="31">
        <f t="shared" si="77"/>
        <v>0</v>
      </c>
      <c r="M300" s="57">
        <f t="shared" si="84"/>
        <v>0</v>
      </c>
      <c r="N300" s="32"/>
      <c r="O300" s="32"/>
      <c r="P300" s="29"/>
      <c r="Q300" s="29"/>
      <c r="R300" s="29"/>
      <c r="S300" s="29"/>
      <c r="T300" s="29"/>
      <c r="U300" s="29"/>
      <c r="V300" s="29"/>
      <c r="W300" s="29"/>
      <c r="X300" s="31" t="str">
        <f t="shared" si="71"/>
        <v/>
      </c>
      <c r="Y300" s="33"/>
      <c r="Z300" s="33"/>
      <c r="AA300" s="33"/>
      <c r="AB300" s="33"/>
      <c r="AC300" s="33"/>
      <c r="AD300" s="33"/>
      <c r="AE300" s="29"/>
      <c r="AF300" s="29"/>
      <c r="AG300" s="29"/>
      <c r="AH300" s="67" t="str">
        <f t="shared" si="80"/>
        <v/>
      </c>
      <c r="AI300" s="47" t="str">
        <f t="shared" si="85"/>
        <v/>
      </c>
      <c r="AJ300" s="67" t="str">
        <f t="shared" si="81"/>
        <v/>
      </c>
      <c r="AK300" s="68" t="str">
        <f t="shared" si="75"/>
        <v/>
      </c>
      <c r="AL300" s="40" t="str">
        <f t="shared" si="83"/>
        <v/>
      </c>
      <c r="AM300" s="35">
        <f t="shared" si="72"/>
        <v>0</v>
      </c>
      <c r="AN300" s="36">
        <f t="shared" si="73"/>
        <v>0</v>
      </c>
      <c r="AO300" s="36">
        <f t="shared" si="74"/>
        <v>0</v>
      </c>
      <c r="AP300" s="36" t="str">
        <f t="shared" si="79"/>
        <v/>
      </c>
      <c r="AQ300" s="36" t="str">
        <f>+IF(C300="Econova","",(IF(B300="Réception",(IF(J300="La Mounine",(VLOOKUP(V300,[1]Distancier!A:E,5,FALSE)),(IF(J300="Brignoles",VLOOKUP(V300,[1]Distancier!A:C,3,FALSE),(IF(J300="FOS",VLOOKUP(V300,[1]Distancier!A:D,4,FALSE),(IF(J300="BT400",VLOOKUP(V300,[1]Distancier!A:F,6,FALSE))))))))),"")))</f>
        <v/>
      </c>
      <c r="AR300" s="36" t="str">
        <f t="shared" si="82"/>
        <v/>
      </c>
      <c r="AS300" s="34" t="str">
        <f>IF(AQ300="","",IF(A300="Round Wood",VLOOKUP(AQ300,'[1]Grilles Tarifaires'!A:C,3,FALSE),VLOOKUP(AQ300,'[1]Grilles Tarifaires'!A:B,2,FALSE)))</f>
        <v/>
      </c>
      <c r="AT300" s="36" t="str">
        <f t="shared" si="78"/>
        <v/>
      </c>
      <c r="AU300" s="36" t="str">
        <f>IF(AQ300="","",(IF(C300="","",((IF(A300="","0",(IF(A300="Round Wood",VLOOKUP(C300,'[1]Grilles Tarifaires'!E:F,2,FALSE),VLOOKUP(C300,'[1]Grilles Tarifaires'!E:G,3,FALSE)))))*AK300))))</f>
        <v/>
      </c>
      <c r="AV300" s="66"/>
      <c r="AW300" s="66"/>
      <c r="AX300" s="66"/>
      <c r="AY300" s="66"/>
    </row>
    <row r="301" spans="1:51" ht="15" hidden="1" customHeight="1" x14ac:dyDescent="0.25">
      <c r="A301" s="10"/>
      <c r="B301" s="28"/>
      <c r="C301" s="29"/>
      <c r="D301" s="29"/>
      <c r="E301" s="30"/>
      <c r="F301" s="29"/>
      <c r="G301" s="29"/>
      <c r="H301" s="42"/>
      <c r="I301" s="42"/>
      <c r="J301" s="28"/>
      <c r="K301" s="31" t="str">
        <f t="shared" si="76"/>
        <v/>
      </c>
      <c r="L301" s="31">
        <f t="shared" si="77"/>
        <v>0</v>
      </c>
      <c r="M301" s="57">
        <f t="shared" si="84"/>
        <v>0</v>
      </c>
      <c r="N301" s="32"/>
      <c r="O301" s="32"/>
      <c r="P301" s="29"/>
      <c r="Q301" s="29"/>
      <c r="R301" s="29"/>
      <c r="S301" s="29"/>
      <c r="T301" s="29"/>
      <c r="U301" s="29"/>
      <c r="V301" s="29"/>
      <c r="W301" s="29"/>
      <c r="X301" s="31" t="str">
        <f t="shared" si="71"/>
        <v/>
      </c>
      <c r="Y301" s="33"/>
      <c r="Z301" s="33"/>
      <c r="AA301" s="33"/>
      <c r="AB301" s="33"/>
      <c r="AC301" s="33"/>
      <c r="AD301" s="33"/>
      <c r="AE301" s="29"/>
      <c r="AF301" s="29"/>
      <c r="AG301" s="29"/>
      <c r="AH301" s="67" t="str">
        <f t="shared" si="80"/>
        <v/>
      </c>
      <c r="AI301" s="47" t="str">
        <f t="shared" si="85"/>
        <v/>
      </c>
      <c r="AJ301" s="67" t="str">
        <f t="shared" si="81"/>
        <v/>
      </c>
      <c r="AK301" s="68" t="str">
        <f t="shared" si="75"/>
        <v/>
      </c>
      <c r="AL301" s="40" t="str">
        <f t="shared" si="83"/>
        <v/>
      </c>
      <c r="AM301" s="35">
        <f t="shared" si="72"/>
        <v>0</v>
      </c>
      <c r="AN301" s="36">
        <f t="shared" si="73"/>
        <v>0</v>
      </c>
      <c r="AO301" s="36">
        <f t="shared" si="74"/>
        <v>0</v>
      </c>
      <c r="AP301" s="36" t="str">
        <f t="shared" si="79"/>
        <v/>
      </c>
      <c r="AQ301" s="36" t="str">
        <f>+IF(C301="Econova","",(IF(B301="Réception",(IF(J301="La Mounine",(VLOOKUP(V301,[1]Distancier!A:E,5,FALSE)),(IF(J301="Brignoles",VLOOKUP(V301,[1]Distancier!A:C,3,FALSE),(IF(J301="FOS",VLOOKUP(V301,[1]Distancier!A:D,4,FALSE),(IF(J301="BT400",VLOOKUP(V301,[1]Distancier!A:F,6,FALSE))))))))),"")))</f>
        <v/>
      </c>
      <c r="AR301" s="36" t="str">
        <f t="shared" si="82"/>
        <v/>
      </c>
      <c r="AS301" s="34" t="str">
        <f>IF(AQ301="","",IF(A301="Round Wood",VLOOKUP(AQ301,'[1]Grilles Tarifaires'!A:C,3,FALSE),VLOOKUP(AQ301,'[1]Grilles Tarifaires'!A:B,2,FALSE)))</f>
        <v/>
      </c>
      <c r="AT301" s="36" t="str">
        <f t="shared" si="78"/>
        <v/>
      </c>
      <c r="AU301" s="36" t="str">
        <f>IF(AQ301="","",(IF(C301="","",((IF(A301="","0",(IF(A301="Round Wood",VLOOKUP(C301,'[1]Grilles Tarifaires'!E:F,2,FALSE),VLOOKUP(C301,'[1]Grilles Tarifaires'!E:G,3,FALSE)))))*AK301))))</f>
        <v/>
      </c>
      <c r="AV301" s="66"/>
      <c r="AW301" s="66"/>
      <c r="AX301" s="66"/>
      <c r="AY301" s="66"/>
    </row>
    <row r="302" spans="1:51" ht="15" hidden="1" customHeight="1" x14ac:dyDescent="0.25">
      <c r="A302" s="10"/>
      <c r="B302" s="28"/>
      <c r="C302" s="29"/>
      <c r="D302" s="29"/>
      <c r="E302" s="30"/>
      <c r="F302" s="29"/>
      <c r="G302" s="29"/>
      <c r="H302" s="42"/>
      <c r="I302" s="42"/>
      <c r="J302" s="28"/>
      <c r="K302" s="31" t="str">
        <f t="shared" si="76"/>
        <v/>
      </c>
      <c r="L302" s="31">
        <f t="shared" si="77"/>
        <v>0</v>
      </c>
      <c r="M302" s="57">
        <f t="shared" si="84"/>
        <v>0</v>
      </c>
      <c r="N302" s="32"/>
      <c r="O302" s="32"/>
      <c r="P302" s="29"/>
      <c r="Q302" s="29"/>
      <c r="R302" s="29"/>
      <c r="S302" s="29"/>
      <c r="T302" s="29"/>
      <c r="U302" s="29"/>
      <c r="V302" s="29"/>
      <c r="W302" s="29"/>
      <c r="X302" s="31" t="str">
        <f t="shared" si="71"/>
        <v/>
      </c>
      <c r="Y302" s="33"/>
      <c r="Z302" s="33"/>
      <c r="AA302" s="33"/>
      <c r="AB302" s="33"/>
      <c r="AC302" s="33"/>
      <c r="AD302" s="33"/>
      <c r="AE302" s="29"/>
      <c r="AF302" s="29"/>
      <c r="AG302" s="29"/>
      <c r="AH302" s="67" t="str">
        <f t="shared" si="80"/>
        <v/>
      </c>
      <c r="AI302" s="47" t="str">
        <f t="shared" si="85"/>
        <v/>
      </c>
      <c r="AJ302" s="67" t="str">
        <f t="shared" si="81"/>
        <v/>
      </c>
      <c r="AK302" s="68" t="str">
        <f t="shared" si="75"/>
        <v/>
      </c>
      <c r="AL302" s="40" t="str">
        <f t="shared" si="83"/>
        <v/>
      </c>
      <c r="AM302" s="35">
        <f t="shared" si="72"/>
        <v>0</v>
      </c>
      <c r="AN302" s="36">
        <f t="shared" si="73"/>
        <v>0</v>
      </c>
      <c r="AO302" s="36">
        <f t="shared" si="74"/>
        <v>0</v>
      </c>
      <c r="AP302" s="36" t="str">
        <f t="shared" si="79"/>
        <v/>
      </c>
      <c r="AQ302" s="36" t="str">
        <f>+IF(C302="Econova","",(IF(B302="Réception",(IF(J302="La Mounine",(VLOOKUP(V302,[1]Distancier!A:E,5,FALSE)),(IF(J302="Brignoles",VLOOKUP(V302,[1]Distancier!A:C,3,FALSE),(IF(J302="FOS",VLOOKUP(V302,[1]Distancier!A:D,4,FALSE),(IF(J302="BT400",VLOOKUP(V302,[1]Distancier!A:F,6,FALSE))))))))),"")))</f>
        <v/>
      </c>
      <c r="AR302" s="36" t="str">
        <f t="shared" si="82"/>
        <v/>
      </c>
      <c r="AS302" s="34" t="str">
        <f>IF(AQ302="","",IF(A302="Round Wood",VLOOKUP(AQ302,'[1]Grilles Tarifaires'!A:C,3,FALSE),VLOOKUP(AQ302,'[1]Grilles Tarifaires'!A:B,2,FALSE)))</f>
        <v/>
      </c>
      <c r="AT302" s="36" t="str">
        <f t="shared" si="78"/>
        <v/>
      </c>
      <c r="AU302" s="36" t="str">
        <f>IF(AQ302="","",(IF(C302="","",((IF(A302="","0",(IF(A302="Round Wood",VLOOKUP(C302,'[1]Grilles Tarifaires'!E:F,2,FALSE),VLOOKUP(C302,'[1]Grilles Tarifaires'!E:G,3,FALSE)))))*AK302))))</f>
        <v/>
      </c>
      <c r="AV302" s="66"/>
      <c r="AW302" s="66"/>
      <c r="AX302" s="66"/>
      <c r="AY302" s="66"/>
    </row>
    <row r="303" spans="1:51" ht="15" hidden="1" customHeight="1" x14ac:dyDescent="0.25">
      <c r="A303" s="10"/>
      <c r="B303" s="28"/>
      <c r="C303" s="29"/>
      <c r="D303" s="29"/>
      <c r="E303" s="30"/>
      <c r="F303" s="29"/>
      <c r="G303" s="29"/>
      <c r="H303" s="42"/>
      <c r="I303" s="42"/>
      <c r="J303" s="28"/>
      <c r="K303" s="31" t="str">
        <f t="shared" si="76"/>
        <v/>
      </c>
      <c r="L303" s="31">
        <f t="shared" si="77"/>
        <v>0</v>
      </c>
      <c r="M303" s="57">
        <f t="shared" si="84"/>
        <v>0</v>
      </c>
      <c r="N303" s="32"/>
      <c r="O303" s="32"/>
      <c r="P303" s="29"/>
      <c r="Q303" s="29"/>
      <c r="R303" s="29"/>
      <c r="S303" s="29"/>
      <c r="T303" s="29"/>
      <c r="U303" s="29"/>
      <c r="V303" s="29"/>
      <c r="W303" s="29"/>
      <c r="X303" s="31" t="str">
        <f t="shared" ref="X303:X366" si="86">+IF(AE303="oui",K303,"")</f>
        <v/>
      </c>
      <c r="Y303" s="33"/>
      <c r="Z303" s="33"/>
      <c r="AA303" s="33"/>
      <c r="AB303" s="33"/>
      <c r="AC303" s="33"/>
      <c r="AD303" s="33"/>
      <c r="AE303" s="29"/>
      <c r="AF303" s="29"/>
      <c r="AG303" s="29"/>
      <c r="AH303" s="67" t="str">
        <f t="shared" si="80"/>
        <v/>
      </c>
      <c r="AI303" s="47" t="str">
        <f t="shared" si="85"/>
        <v/>
      </c>
      <c r="AJ303" s="67" t="str">
        <f t="shared" si="81"/>
        <v/>
      </c>
      <c r="AK303" s="68" t="str">
        <f t="shared" si="75"/>
        <v/>
      </c>
      <c r="AL303" s="40" t="str">
        <f t="shared" si="83"/>
        <v/>
      </c>
      <c r="AM303" s="35">
        <f t="shared" ref="AM303:AM366" si="87">IF(K303="",0,1)</f>
        <v>0</v>
      </c>
      <c r="AN303" s="36">
        <f t="shared" ref="AN303:AN366" si="88">IF(L303&gt;0,1,0)</f>
        <v>0</v>
      </c>
      <c r="AO303" s="36">
        <f t="shared" ref="AO303:AO366" si="89">IF(M303&gt;0.02,1,0)</f>
        <v>0</v>
      </c>
      <c r="AP303" s="36" t="str">
        <f t="shared" si="79"/>
        <v/>
      </c>
      <c r="AQ303" s="36" t="str">
        <f>+IF(C303="Econova","",(IF(B303="Réception",(IF(J303="La Mounine",(VLOOKUP(V303,[1]Distancier!A:E,5,FALSE)),(IF(J303="Brignoles",VLOOKUP(V303,[1]Distancier!A:C,3,FALSE),(IF(J303="FOS",VLOOKUP(V303,[1]Distancier!A:D,4,FALSE),(IF(J303="BT400",VLOOKUP(V303,[1]Distancier!A:F,6,FALSE))))))))),"")))</f>
        <v/>
      </c>
      <c r="AR303" s="36" t="str">
        <f t="shared" si="82"/>
        <v/>
      </c>
      <c r="AS303" s="34" t="str">
        <f>IF(AQ303="","",IF(A303="Round Wood",VLOOKUP(AQ303,'[1]Grilles Tarifaires'!A:C,3,FALSE),VLOOKUP(AQ303,'[1]Grilles Tarifaires'!A:B,2,FALSE)))</f>
        <v/>
      </c>
      <c r="AT303" s="36" t="str">
        <f t="shared" si="78"/>
        <v/>
      </c>
      <c r="AU303" s="36" t="str">
        <f>IF(AQ303="","",(IF(C303="","",((IF(A303="","0",(IF(A303="Round Wood",VLOOKUP(C303,'[1]Grilles Tarifaires'!E:F,2,FALSE),VLOOKUP(C303,'[1]Grilles Tarifaires'!E:G,3,FALSE)))))*AK303))))</f>
        <v/>
      </c>
      <c r="AV303" s="66"/>
      <c r="AW303" s="66"/>
      <c r="AX303" s="66"/>
      <c r="AY303" s="66"/>
    </row>
    <row r="304" spans="1:51" ht="15" hidden="1" customHeight="1" x14ac:dyDescent="0.25">
      <c r="A304" s="10"/>
      <c r="B304" s="28"/>
      <c r="C304" s="29"/>
      <c r="D304" s="29"/>
      <c r="E304" s="30"/>
      <c r="F304" s="29"/>
      <c r="G304" s="29"/>
      <c r="H304" s="42"/>
      <c r="I304" s="42"/>
      <c r="J304" s="28"/>
      <c r="K304" s="31" t="str">
        <f t="shared" si="76"/>
        <v/>
      </c>
      <c r="L304" s="31">
        <f t="shared" si="77"/>
        <v>0</v>
      </c>
      <c r="M304" s="57">
        <f t="shared" si="84"/>
        <v>0</v>
      </c>
      <c r="N304" s="32"/>
      <c r="O304" s="32"/>
      <c r="P304" s="29"/>
      <c r="Q304" s="29"/>
      <c r="R304" s="29"/>
      <c r="S304" s="29"/>
      <c r="T304" s="29"/>
      <c r="U304" s="29"/>
      <c r="V304" s="29"/>
      <c r="W304" s="29"/>
      <c r="X304" s="31" t="str">
        <f t="shared" si="86"/>
        <v/>
      </c>
      <c r="Y304" s="33"/>
      <c r="Z304" s="33"/>
      <c r="AA304" s="33"/>
      <c r="AB304" s="33"/>
      <c r="AC304" s="33"/>
      <c r="AD304" s="33"/>
      <c r="AE304" s="29"/>
      <c r="AF304" s="29"/>
      <c r="AG304" s="29"/>
      <c r="AH304" s="67" t="str">
        <f t="shared" si="80"/>
        <v/>
      </c>
      <c r="AI304" s="47" t="str">
        <f t="shared" si="85"/>
        <v/>
      </c>
      <c r="AJ304" s="67" t="str">
        <f t="shared" si="81"/>
        <v/>
      </c>
      <c r="AK304" s="68" t="str">
        <f t="shared" si="75"/>
        <v/>
      </c>
      <c r="AL304" s="40" t="str">
        <f t="shared" si="83"/>
        <v/>
      </c>
      <c r="AM304" s="35">
        <f t="shared" si="87"/>
        <v>0</v>
      </c>
      <c r="AN304" s="36">
        <f t="shared" si="88"/>
        <v>0</v>
      </c>
      <c r="AO304" s="36">
        <f t="shared" si="89"/>
        <v>0</v>
      </c>
      <c r="AP304" s="36" t="str">
        <f t="shared" si="79"/>
        <v/>
      </c>
      <c r="AQ304" s="36" t="str">
        <f>+IF(C304="Econova","",(IF(B304="Réception",(IF(J304="La Mounine",(VLOOKUP(V304,[1]Distancier!A:E,5,FALSE)),(IF(J304="Brignoles",VLOOKUP(V304,[1]Distancier!A:C,3,FALSE),(IF(J304="FOS",VLOOKUP(V304,[1]Distancier!A:D,4,FALSE),(IF(J304="BT400",VLOOKUP(V304,[1]Distancier!A:F,6,FALSE))))))))),"")))</f>
        <v/>
      </c>
      <c r="AR304" s="36" t="str">
        <f t="shared" si="82"/>
        <v/>
      </c>
      <c r="AS304" s="34" t="str">
        <f>IF(AQ304="","",IF(A304="Round Wood",VLOOKUP(AQ304,'[1]Grilles Tarifaires'!A:C,3,FALSE),VLOOKUP(AQ304,'[1]Grilles Tarifaires'!A:B,2,FALSE)))</f>
        <v/>
      </c>
      <c r="AT304" s="36" t="str">
        <f t="shared" si="78"/>
        <v/>
      </c>
      <c r="AU304" s="36" t="str">
        <f>IF(AQ304="","",(IF(C304="","",((IF(A304="","0",(IF(A304="Round Wood",VLOOKUP(C304,'[1]Grilles Tarifaires'!E:F,2,FALSE),VLOOKUP(C304,'[1]Grilles Tarifaires'!E:G,3,FALSE)))))*AK304))))</f>
        <v/>
      </c>
      <c r="AV304" s="66"/>
      <c r="AW304" s="66"/>
      <c r="AX304" s="66"/>
      <c r="AY304" s="66"/>
    </row>
    <row r="305" spans="1:51" ht="15" hidden="1" customHeight="1" x14ac:dyDescent="0.25">
      <c r="A305" s="10"/>
      <c r="B305" s="28"/>
      <c r="C305" s="29"/>
      <c r="D305" s="29"/>
      <c r="E305" s="30"/>
      <c r="F305" s="29"/>
      <c r="G305" s="29"/>
      <c r="H305" s="42"/>
      <c r="I305" s="42"/>
      <c r="J305" s="28"/>
      <c r="K305" s="31" t="str">
        <f t="shared" si="76"/>
        <v/>
      </c>
      <c r="L305" s="31">
        <f t="shared" si="77"/>
        <v>0</v>
      </c>
      <c r="M305" s="57">
        <f t="shared" si="84"/>
        <v>0</v>
      </c>
      <c r="N305" s="32"/>
      <c r="O305" s="32"/>
      <c r="P305" s="29"/>
      <c r="Q305" s="29"/>
      <c r="R305" s="29"/>
      <c r="S305" s="29"/>
      <c r="T305" s="29"/>
      <c r="U305" s="29"/>
      <c r="V305" s="29"/>
      <c r="W305" s="29"/>
      <c r="X305" s="31" t="str">
        <f t="shared" si="86"/>
        <v/>
      </c>
      <c r="Y305" s="33"/>
      <c r="Z305" s="33"/>
      <c r="AA305" s="33"/>
      <c r="AB305" s="33"/>
      <c r="AC305" s="33"/>
      <c r="AD305" s="33"/>
      <c r="AE305" s="29"/>
      <c r="AF305" s="29"/>
      <c r="AG305" s="29"/>
      <c r="AH305" s="67" t="str">
        <f t="shared" si="80"/>
        <v/>
      </c>
      <c r="AI305" s="47" t="str">
        <f t="shared" si="85"/>
        <v/>
      </c>
      <c r="AJ305" s="67" t="str">
        <f t="shared" si="81"/>
        <v/>
      </c>
      <c r="AK305" s="68" t="str">
        <f t="shared" si="75"/>
        <v/>
      </c>
      <c r="AL305" s="40" t="str">
        <f t="shared" si="83"/>
        <v/>
      </c>
      <c r="AM305" s="35">
        <f t="shared" si="87"/>
        <v>0</v>
      </c>
      <c r="AN305" s="36">
        <f t="shared" si="88"/>
        <v>0</v>
      </c>
      <c r="AO305" s="36">
        <f t="shared" si="89"/>
        <v>0</v>
      </c>
      <c r="AP305" s="36" t="str">
        <f t="shared" si="79"/>
        <v/>
      </c>
      <c r="AQ305" s="36" t="str">
        <f>+IF(C305="Econova","",(IF(B305="Réception",(IF(J305="La Mounine",(VLOOKUP(V305,[1]Distancier!A:E,5,FALSE)),(IF(J305="Brignoles",VLOOKUP(V305,[1]Distancier!A:C,3,FALSE),(IF(J305="FOS",VLOOKUP(V305,[1]Distancier!A:D,4,FALSE),(IF(J305="BT400",VLOOKUP(V305,[1]Distancier!A:F,6,FALSE))))))))),"")))</f>
        <v/>
      </c>
      <c r="AR305" s="36" t="str">
        <f t="shared" si="82"/>
        <v/>
      </c>
      <c r="AS305" s="34" t="str">
        <f>IF(AQ305="","",IF(A305="Round Wood",VLOOKUP(AQ305,'[1]Grilles Tarifaires'!A:C,3,FALSE),VLOOKUP(AQ305,'[1]Grilles Tarifaires'!A:B,2,FALSE)))</f>
        <v/>
      </c>
      <c r="AT305" s="36" t="str">
        <f t="shared" si="78"/>
        <v/>
      </c>
      <c r="AU305" s="36" t="str">
        <f>IF(AQ305="","",(IF(C305="","",((IF(A305="","0",(IF(A305="Round Wood",VLOOKUP(C305,'[1]Grilles Tarifaires'!E:F,2,FALSE),VLOOKUP(C305,'[1]Grilles Tarifaires'!E:G,3,FALSE)))))*AK305))))</f>
        <v/>
      </c>
      <c r="AV305" s="66"/>
      <c r="AW305" s="66"/>
      <c r="AX305" s="66"/>
      <c r="AY305" s="66"/>
    </row>
    <row r="306" spans="1:51" ht="15" hidden="1" customHeight="1" x14ac:dyDescent="0.25">
      <c r="A306" s="10"/>
      <c r="B306" s="28"/>
      <c r="C306" s="29"/>
      <c r="D306" s="29"/>
      <c r="E306" s="30"/>
      <c r="F306" s="29"/>
      <c r="G306" s="29"/>
      <c r="H306" s="42"/>
      <c r="I306" s="42"/>
      <c r="J306" s="28"/>
      <c r="K306" s="31" t="str">
        <f t="shared" si="76"/>
        <v/>
      </c>
      <c r="L306" s="31">
        <f t="shared" si="77"/>
        <v>0</v>
      </c>
      <c r="M306" s="57">
        <f t="shared" si="84"/>
        <v>0</v>
      </c>
      <c r="N306" s="32"/>
      <c r="O306" s="32"/>
      <c r="P306" s="29"/>
      <c r="Q306" s="29"/>
      <c r="R306" s="29"/>
      <c r="S306" s="29"/>
      <c r="T306" s="29"/>
      <c r="U306" s="29"/>
      <c r="V306" s="29"/>
      <c r="W306" s="29"/>
      <c r="X306" s="31" t="str">
        <f t="shared" si="86"/>
        <v/>
      </c>
      <c r="Y306" s="33"/>
      <c r="Z306" s="33"/>
      <c r="AA306" s="33"/>
      <c r="AB306" s="33"/>
      <c r="AC306" s="33"/>
      <c r="AD306" s="33"/>
      <c r="AE306" s="29"/>
      <c r="AF306" s="29"/>
      <c r="AG306" s="29"/>
      <c r="AH306" s="67" t="str">
        <f t="shared" si="80"/>
        <v/>
      </c>
      <c r="AI306" s="47" t="str">
        <f t="shared" si="85"/>
        <v/>
      </c>
      <c r="AJ306" s="67" t="str">
        <f t="shared" si="81"/>
        <v/>
      </c>
      <c r="AK306" s="68" t="str">
        <f t="shared" si="75"/>
        <v/>
      </c>
      <c r="AL306" s="40" t="str">
        <f t="shared" si="83"/>
        <v/>
      </c>
      <c r="AM306" s="35">
        <f t="shared" si="87"/>
        <v>0</v>
      </c>
      <c r="AN306" s="36">
        <f t="shared" si="88"/>
        <v>0</v>
      </c>
      <c r="AO306" s="36">
        <f t="shared" si="89"/>
        <v>0</v>
      </c>
      <c r="AP306" s="36" t="str">
        <f t="shared" si="79"/>
        <v/>
      </c>
      <c r="AQ306" s="36" t="str">
        <f>+IF(C306="Econova","",(IF(B306="Réception",(IF(J306="La Mounine",(VLOOKUP(V306,[1]Distancier!A:E,5,FALSE)),(IF(J306="Brignoles",VLOOKUP(V306,[1]Distancier!A:C,3,FALSE),(IF(J306="FOS",VLOOKUP(V306,[1]Distancier!A:D,4,FALSE),(IF(J306="BT400",VLOOKUP(V306,[1]Distancier!A:F,6,FALSE))))))))),"")))</f>
        <v/>
      </c>
      <c r="AR306" s="36" t="str">
        <f t="shared" si="82"/>
        <v/>
      </c>
      <c r="AS306" s="34" t="str">
        <f>IF(AQ306="","",IF(A306="Round Wood",VLOOKUP(AQ306,'[1]Grilles Tarifaires'!A:C,3,FALSE),VLOOKUP(AQ306,'[1]Grilles Tarifaires'!A:B,2,FALSE)))</f>
        <v/>
      </c>
      <c r="AT306" s="36" t="str">
        <f t="shared" si="78"/>
        <v/>
      </c>
      <c r="AU306" s="36" t="str">
        <f>IF(AQ306="","",(IF(C306="","",((IF(A306="","0",(IF(A306="Round Wood",VLOOKUP(C306,'[1]Grilles Tarifaires'!E:F,2,FALSE),VLOOKUP(C306,'[1]Grilles Tarifaires'!E:G,3,FALSE)))))*AK306))))</f>
        <v/>
      </c>
      <c r="AV306" s="66"/>
      <c r="AW306" s="66"/>
      <c r="AX306" s="66"/>
      <c r="AY306" s="66"/>
    </row>
    <row r="307" spans="1:51" ht="15" hidden="1" customHeight="1" x14ac:dyDescent="0.25">
      <c r="A307" s="10"/>
      <c r="B307" s="28"/>
      <c r="C307" s="29"/>
      <c r="D307" s="29"/>
      <c r="E307" s="30"/>
      <c r="F307" s="29"/>
      <c r="G307" s="29"/>
      <c r="H307" s="42"/>
      <c r="I307" s="42"/>
      <c r="J307" s="28"/>
      <c r="K307" s="31" t="str">
        <f t="shared" si="76"/>
        <v/>
      </c>
      <c r="L307" s="31">
        <f t="shared" si="77"/>
        <v>0</v>
      </c>
      <c r="M307" s="57">
        <f t="shared" si="84"/>
        <v>0</v>
      </c>
      <c r="N307" s="32"/>
      <c r="O307" s="32"/>
      <c r="P307" s="29"/>
      <c r="Q307" s="29"/>
      <c r="R307" s="29"/>
      <c r="S307" s="29"/>
      <c r="T307" s="29"/>
      <c r="U307" s="29"/>
      <c r="V307" s="29"/>
      <c r="W307" s="29"/>
      <c r="X307" s="31" t="str">
        <f t="shared" si="86"/>
        <v/>
      </c>
      <c r="Y307" s="33"/>
      <c r="Z307" s="33"/>
      <c r="AA307" s="33"/>
      <c r="AB307" s="33"/>
      <c r="AC307" s="33"/>
      <c r="AD307" s="33"/>
      <c r="AE307" s="29"/>
      <c r="AF307" s="29"/>
      <c r="AG307" s="29"/>
      <c r="AH307" s="67" t="str">
        <f t="shared" si="80"/>
        <v/>
      </c>
      <c r="AI307" s="47" t="str">
        <f t="shared" si="85"/>
        <v/>
      </c>
      <c r="AJ307" s="67" t="str">
        <f t="shared" si="81"/>
        <v/>
      </c>
      <c r="AK307" s="68" t="str">
        <f t="shared" si="75"/>
        <v/>
      </c>
      <c r="AL307" s="40" t="str">
        <f t="shared" si="83"/>
        <v/>
      </c>
      <c r="AM307" s="35">
        <f t="shared" si="87"/>
        <v>0</v>
      </c>
      <c r="AN307" s="36">
        <f t="shared" si="88"/>
        <v>0</v>
      </c>
      <c r="AO307" s="36">
        <f t="shared" si="89"/>
        <v>0</v>
      </c>
      <c r="AP307" s="36" t="str">
        <f t="shared" si="79"/>
        <v/>
      </c>
      <c r="AQ307" s="36" t="str">
        <f>+IF(C307="Econova","",(IF(B307="Réception",(IF(J307="La Mounine",(VLOOKUP(V307,[1]Distancier!A:E,5,FALSE)),(IF(J307="Brignoles",VLOOKUP(V307,[1]Distancier!A:C,3,FALSE),(IF(J307="FOS",VLOOKUP(V307,[1]Distancier!A:D,4,FALSE),(IF(J307="BT400",VLOOKUP(V307,[1]Distancier!A:F,6,FALSE))))))))),"")))</f>
        <v/>
      </c>
      <c r="AR307" s="36" t="str">
        <f t="shared" si="82"/>
        <v/>
      </c>
      <c r="AS307" s="34" t="str">
        <f>IF(AQ307="","",IF(A307="Round Wood",VLOOKUP(AQ307,'[1]Grilles Tarifaires'!A:C,3,FALSE),VLOOKUP(AQ307,'[1]Grilles Tarifaires'!A:B,2,FALSE)))</f>
        <v/>
      </c>
      <c r="AT307" s="36" t="str">
        <f t="shared" si="78"/>
        <v/>
      </c>
      <c r="AU307" s="36" t="str">
        <f>IF(AQ307="","",(IF(C307="","",((IF(A307="","0",(IF(A307="Round Wood",VLOOKUP(C307,'[1]Grilles Tarifaires'!E:F,2,FALSE),VLOOKUP(C307,'[1]Grilles Tarifaires'!E:G,3,FALSE)))))*AK307))))</f>
        <v/>
      </c>
      <c r="AV307" s="66"/>
      <c r="AW307" s="66"/>
      <c r="AX307" s="66"/>
      <c r="AY307" s="66"/>
    </row>
    <row r="308" spans="1:51" ht="15" hidden="1" customHeight="1" x14ac:dyDescent="0.25">
      <c r="A308" s="10"/>
      <c r="B308" s="28"/>
      <c r="C308" s="29"/>
      <c r="D308" s="29"/>
      <c r="E308" s="30"/>
      <c r="F308" s="29"/>
      <c r="G308" s="29"/>
      <c r="H308" s="42"/>
      <c r="I308" s="42"/>
      <c r="J308" s="28"/>
      <c r="K308" s="31" t="str">
        <f t="shared" si="76"/>
        <v/>
      </c>
      <c r="L308" s="31">
        <f t="shared" si="77"/>
        <v>0</v>
      </c>
      <c r="M308" s="57">
        <f t="shared" si="84"/>
        <v>0</v>
      </c>
      <c r="N308" s="32"/>
      <c r="O308" s="32"/>
      <c r="P308" s="29"/>
      <c r="Q308" s="29"/>
      <c r="R308" s="29"/>
      <c r="S308" s="29"/>
      <c r="T308" s="29"/>
      <c r="U308" s="29"/>
      <c r="V308" s="29"/>
      <c r="W308" s="29"/>
      <c r="X308" s="31" t="str">
        <f t="shared" si="86"/>
        <v/>
      </c>
      <c r="Y308" s="33"/>
      <c r="Z308" s="33"/>
      <c r="AA308" s="33"/>
      <c r="AB308" s="33"/>
      <c r="AC308" s="33"/>
      <c r="AD308" s="33"/>
      <c r="AE308" s="29"/>
      <c r="AF308" s="29"/>
      <c r="AG308" s="29"/>
      <c r="AH308" s="67" t="str">
        <f t="shared" si="80"/>
        <v/>
      </c>
      <c r="AI308" s="47" t="str">
        <f t="shared" si="85"/>
        <v/>
      </c>
      <c r="AJ308" s="67" t="str">
        <f t="shared" si="81"/>
        <v/>
      </c>
      <c r="AK308" s="68" t="str">
        <f t="shared" si="75"/>
        <v/>
      </c>
      <c r="AL308" s="40" t="str">
        <f t="shared" si="83"/>
        <v/>
      </c>
      <c r="AM308" s="35">
        <f t="shared" si="87"/>
        <v>0</v>
      </c>
      <c r="AN308" s="36">
        <f t="shared" si="88"/>
        <v>0</v>
      </c>
      <c r="AO308" s="36">
        <f t="shared" si="89"/>
        <v>0</v>
      </c>
      <c r="AP308" s="36" t="str">
        <f t="shared" si="79"/>
        <v/>
      </c>
      <c r="AQ308" s="36" t="str">
        <f>+IF(C308="Econova","",(IF(B308="Réception",(IF(J308="La Mounine",(VLOOKUP(V308,[1]Distancier!A:E,5,FALSE)),(IF(J308="Brignoles",VLOOKUP(V308,[1]Distancier!A:C,3,FALSE),(IF(J308="FOS",VLOOKUP(V308,[1]Distancier!A:D,4,FALSE),(IF(J308="BT400",VLOOKUP(V308,[1]Distancier!A:F,6,FALSE))))))))),"")))</f>
        <v/>
      </c>
      <c r="AR308" s="36" t="str">
        <f t="shared" si="82"/>
        <v/>
      </c>
      <c r="AS308" s="34" t="str">
        <f>IF(AQ308="","",IF(A308="Round Wood",VLOOKUP(AQ308,'[1]Grilles Tarifaires'!A:C,3,FALSE),VLOOKUP(AQ308,'[1]Grilles Tarifaires'!A:B,2,FALSE)))</f>
        <v/>
      </c>
      <c r="AT308" s="36" t="str">
        <f t="shared" si="78"/>
        <v/>
      </c>
      <c r="AU308" s="36" t="str">
        <f>IF(AQ308="","",(IF(C308="","",((IF(A308="","0",(IF(A308="Round Wood",VLOOKUP(C308,'[1]Grilles Tarifaires'!E:F,2,FALSE),VLOOKUP(C308,'[1]Grilles Tarifaires'!E:G,3,FALSE)))))*AK308))))</f>
        <v/>
      </c>
      <c r="AV308" s="66"/>
      <c r="AW308" s="66"/>
      <c r="AX308" s="66"/>
      <c r="AY308" s="66"/>
    </row>
    <row r="309" spans="1:51" ht="15" hidden="1" customHeight="1" x14ac:dyDescent="0.25">
      <c r="A309" s="10"/>
      <c r="B309" s="28"/>
      <c r="C309" s="29"/>
      <c r="D309" s="29"/>
      <c r="E309" s="30"/>
      <c r="F309" s="29"/>
      <c r="G309" s="29"/>
      <c r="H309" s="42"/>
      <c r="I309" s="42"/>
      <c r="J309" s="28"/>
      <c r="K309" s="31" t="str">
        <f t="shared" si="76"/>
        <v/>
      </c>
      <c r="L309" s="31">
        <f t="shared" si="77"/>
        <v>0</v>
      </c>
      <c r="M309" s="57">
        <f t="shared" si="84"/>
        <v>0</v>
      </c>
      <c r="N309" s="32"/>
      <c r="O309" s="32"/>
      <c r="P309" s="29"/>
      <c r="Q309" s="29"/>
      <c r="R309" s="29"/>
      <c r="S309" s="29"/>
      <c r="T309" s="29"/>
      <c r="U309" s="29"/>
      <c r="V309" s="29"/>
      <c r="W309" s="29"/>
      <c r="X309" s="31" t="str">
        <f t="shared" si="86"/>
        <v/>
      </c>
      <c r="Y309" s="33"/>
      <c r="Z309" s="33"/>
      <c r="AA309" s="33"/>
      <c r="AB309" s="33"/>
      <c r="AC309" s="33"/>
      <c r="AD309" s="33"/>
      <c r="AE309" s="29"/>
      <c r="AF309" s="29"/>
      <c r="AG309" s="29"/>
      <c r="AH309" s="67" t="str">
        <f t="shared" si="80"/>
        <v/>
      </c>
      <c r="AI309" s="47" t="str">
        <f t="shared" si="85"/>
        <v/>
      </c>
      <c r="AJ309" s="67" t="str">
        <f t="shared" si="81"/>
        <v/>
      </c>
      <c r="AK309" s="68" t="str">
        <f t="shared" si="75"/>
        <v/>
      </c>
      <c r="AL309" s="40" t="str">
        <f t="shared" si="83"/>
        <v/>
      </c>
      <c r="AM309" s="35">
        <f t="shared" si="87"/>
        <v>0</v>
      </c>
      <c r="AN309" s="36">
        <f t="shared" si="88"/>
        <v>0</v>
      </c>
      <c r="AO309" s="36">
        <f t="shared" si="89"/>
        <v>0</v>
      </c>
      <c r="AP309" s="36" t="str">
        <f t="shared" si="79"/>
        <v/>
      </c>
      <c r="AQ309" s="36" t="str">
        <f>+IF(C309="Econova","",(IF(B309="Réception",(IF(J309="La Mounine",(VLOOKUP(V309,[1]Distancier!A:E,5,FALSE)),(IF(J309="Brignoles",VLOOKUP(V309,[1]Distancier!A:C,3,FALSE),(IF(J309="FOS",VLOOKUP(V309,[1]Distancier!A:D,4,FALSE),(IF(J309="BT400",VLOOKUP(V309,[1]Distancier!A:F,6,FALSE))))))))),"")))</f>
        <v/>
      </c>
      <c r="AR309" s="36" t="str">
        <f t="shared" si="82"/>
        <v/>
      </c>
      <c r="AS309" s="34" t="str">
        <f>IF(AQ309="","",IF(A309="Round Wood",VLOOKUP(AQ309,'[1]Grilles Tarifaires'!A:C,3,FALSE),VLOOKUP(AQ309,'[1]Grilles Tarifaires'!A:B,2,FALSE)))</f>
        <v/>
      </c>
      <c r="AT309" s="36" t="str">
        <f t="shared" si="78"/>
        <v/>
      </c>
      <c r="AU309" s="36" t="str">
        <f>IF(AQ309="","",(IF(C309="","",((IF(A309="","0",(IF(A309="Round Wood",VLOOKUP(C309,'[1]Grilles Tarifaires'!E:F,2,FALSE),VLOOKUP(C309,'[1]Grilles Tarifaires'!E:G,3,FALSE)))))*AK309))))</f>
        <v/>
      </c>
      <c r="AV309" s="66"/>
      <c r="AW309" s="66"/>
      <c r="AX309" s="66"/>
      <c r="AY309" s="66"/>
    </row>
    <row r="310" spans="1:51" ht="15" hidden="1" customHeight="1" x14ac:dyDescent="0.25">
      <c r="A310" s="10"/>
      <c r="B310" s="28"/>
      <c r="C310" s="29"/>
      <c r="D310" s="29"/>
      <c r="E310" s="30"/>
      <c r="F310" s="29"/>
      <c r="G310" s="29"/>
      <c r="H310" s="42"/>
      <c r="I310" s="42"/>
      <c r="J310" s="28"/>
      <c r="K310" s="31" t="str">
        <f t="shared" si="76"/>
        <v/>
      </c>
      <c r="L310" s="31">
        <f t="shared" si="77"/>
        <v>0</v>
      </c>
      <c r="M310" s="57">
        <f t="shared" si="84"/>
        <v>0</v>
      </c>
      <c r="N310" s="32"/>
      <c r="O310" s="32"/>
      <c r="P310" s="29"/>
      <c r="Q310" s="29"/>
      <c r="R310" s="29"/>
      <c r="S310" s="29"/>
      <c r="T310" s="29"/>
      <c r="U310" s="29"/>
      <c r="V310" s="29"/>
      <c r="W310" s="29"/>
      <c r="X310" s="31" t="str">
        <f t="shared" si="86"/>
        <v/>
      </c>
      <c r="Y310" s="33"/>
      <c r="Z310" s="33"/>
      <c r="AA310" s="33"/>
      <c r="AB310" s="33"/>
      <c r="AC310" s="33"/>
      <c r="AD310" s="33"/>
      <c r="AE310" s="29"/>
      <c r="AF310" s="29"/>
      <c r="AG310" s="29"/>
      <c r="AH310" s="67" t="str">
        <f t="shared" si="80"/>
        <v/>
      </c>
      <c r="AI310" s="47" t="str">
        <f t="shared" si="85"/>
        <v/>
      </c>
      <c r="AJ310" s="67" t="str">
        <f t="shared" si="81"/>
        <v/>
      </c>
      <c r="AK310" s="68" t="str">
        <f t="shared" si="75"/>
        <v/>
      </c>
      <c r="AL310" s="40" t="str">
        <f t="shared" si="83"/>
        <v/>
      </c>
      <c r="AM310" s="35">
        <f t="shared" si="87"/>
        <v>0</v>
      </c>
      <c r="AN310" s="36">
        <f t="shared" si="88"/>
        <v>0</v>
      </c>
      <c r="AO310" s="36">
        <f t="shared" si="89"/>
        <v>0</v>
      </c>
      <c r="AP310" s="36" t="str">
        <f t="shared" si="79"/>
        <v/>
      </c>
      <c r="AQ310" s="36" t="str">
        <f>+IF(C310="Econova","",(IF(B310="Réception",(IF(J310="La Mounine",(VLOOKUP(V310,[1]Distancier!A:E,5,FALSE)),(IF(J310="Brignoles",VLOOKUP(V310,[1]Distancier!A:C,3,FALSE),(IF(J310="FOS",VLOOKUP(V310,[1]Distancier!A:D,4,FALSE),(IF(J310="BT400",VLOOKUP(V310,[1]Distancier!A:F,6,FALSE))))))))),"")))</f>
        <v/>
      </c>
      <c r="AR310" s="36" t="str">
        <f t="shared" si="82"/>
        <v/>
      </c>
      <c r="AS310" s="34" t="str">
        <f>IF(AQ310="","",IF(A310="Round Wood",VLOOKUP(AQ310,'[1]Grilles Tarifaires'!A:C,3,FALSE),VLOOKUP(AQ310,'[1]Grilles Tarifaires'!A:B,2,FALSE)))</f>
        <v/>
      </c>
      <c r="AT310" s="36" t="str">
        <f t="shared" si="78"/>
        <v/>
      </c>
      <c r="AU310" s="36" t="str">
        <f>IF(AQ310="","",(IF(C310="","",((IF(A310="","0",(IF(A310="Round Wood",VLOOKUP(C310,'[1]Grilles Tarifaires'!E:F,2,FALSE),VLOOKUP(C310,'[1]Grilles Tarifaires'!E:G,3,FALSE)))))*AK310))))</f>
        <v/>
      </c>
      <c r="AV310" s="66"/>
      <c r="AW310" s="66"/>
      <c r="AX310" s="66"/>
      <c r="AY310" s="66"/>
    </row>
    <row r="311" spans="1:51" ht="15" hidden="1" customHeight="1" x14ac:dyDescent="0.25">
      <c r="A311" s="10"/>
      <c r="B311" s="28"/>
      <c r="C311" s="29"/>
      <c r="D311" s="29"/>
      <c r="E311" s="30"/>
      <c r="F311" s="29"/>
      <c r="G311" s="29"/>
      <c r="H311" s="42"/>
      <c r="I311" s="42"/>
      <c r="J311" s="28"/>
      <c r="K311" s="31" t="str">
        <f t="shared" si="76"/>
        <v/>
      </c>
      <c r="L311" s="31">
        <f t="shared" si="77"/>
        <v>0</v>
      </c>
      <c r="M311" s="57">
        <f t="shared" si="84"/>
        <v>0</v>
      </c>
      <c r="N311" s="32"/>
      <c r="O311" s="32"/>
      <c r="P311" s="29"/>
      <c r="Q311" s="29"/>
      <c r="R311" s="29"/>
      <c r="S311" s="29"/>
      <c r="T311" s="29"/>
      <c r="U311" s="29"/>
      <c r="V311" s="29"/>
      <c r="W311" s="29"/>
      <c r="X311" s="31" t="str">
        <f t="shared" si="86"/>
        <v/>
      </c>
      <c r="Y311" s="33"/>
      <c r="Z311" s="33"/>
      <c r="AA311" s="33"/>
      <c r="AB311" s="33"/>
      <c r="AC311" s="33"/>
      <c r="AD311" s="33"/>
      <c r="AE311" s="29"/>
      <c r="AF311" s="29"/>
      <c r="AG311" s="29"/>
      <c r="AH311" s="67" t="str">
        <f t="shared" si="80"/>
        <v/>
      </c>
      <c r="AI311" s="47" t="str">
        <f t="shared" si="85"/>
        <v/>
      </c>
      <c r="AJ311" s="67" t="str">
        <f t="shared" si="81"/>
        <v/>
      </c>
      <c r="AK311" s="68" t="str">
        <f t="shared" ref="AK311:AK374" si="90">+IF(M311&gt;0.02,IF(G311=5,($AW$2-I311)/1000,IF(G311=6,($AX$2-I311)/1000,IF(G311="FMA",($AY$2-I311)/1000,K311))),K311)</f>
        <v/>
      </c>
      <c r="AL311" s="40" t="str">
        <f t="shared" si="83"/>
        <v/>
      </c>
      <c r="AM311" s="35">
        <f t="shared" si="87"/>
        <v>0</v>
      </c>
      <c r="AN311" s="36">
        <f t="shared" si="88"/>
        <v>0</v>
      </c>
      <c r="AO311" s="36">
        <f t="shared" si="89"/>
        <v>0</v>
      </c>
      <c r="AP311" s="36" t="str">
        <f t="shared" si="79"/>
        <v/>
      </c>
      <c r="AQ311" s="36" t="str">
        <f>+IF(C311="Econova","",(IF(B311="Réception",(IF(J311="La Mounine",(VLOOKUP(V311,[1]Distancier!A:E,5,FALSE)),(IF(J311="Brignoles",VLOOKUP(V311,[1]Distancier!A:C,3,FALSE),(IF(J311="FOS",VLOOKUP(V311,[1]Distancier!A:D,4,FALSE),(IF(J311="BT400",VLOOKUP(V311,[1]Distancier!A:F,6,FALSE))))))))),"")))</f>
        <v/>
      </c>
      <c r="AR311" s="36" t="str">
        <f t="shared" si="82"/>
        <v/>
      </c>
      <c r="AS311" s="34" t="str">
        <f>IF(AQ311="","",IF(A311="Round Wood",VLOOKUP(AQ311,'[1]Grilles Tarifaires'!A:C,3,FALSE),VLOOKUP(AQ311,'[1]Grilles Tarifaires'!A:B,2,FALSE)))</f>
        <v/>
      </c>
      <c r="AT311" s="36" t="str">
        <f t="shared" si="78"/>
        <v/>
      </c>
      <c r="AU311" s="36" t="str">
        <f>IF(AQ311="","",(IF(C311="","",((IF(A311="","0",(IF(A311="Round Wood",VLOOKUP(C311,'[1]Grilles Tarifaires'!E:F,2,FALSE),VLOOKUP(C311,'[1]Grilles Tarifaires'!E:G,3,FALSE)))))*AK311))))</f>
        <v/>
      </c>
      <c r="AV311" s="66"/>
      <c r="AW311" s="66"/>
      <c r="AX311" s="66"/>
      <c r="AY311" s="66"/>
    </row>
    <row r="312" spans="1:51" ht="15" hidden="1" customHeight="1" x14ac:dyDescent="0.25">
      <c r="A312" s="10"/>
      <c r="B312" s="28"/>
      <c r="C312" s="29"/>
      <c r="D312" s="29"/>
      <c r="E312" s="30"/>
      <c r="F312" s="29"/>
      <c r="G312" s="29"/>
      <c r="H312" s="42"/>
      <c r="I312" s="42"/>
      <c r="J312" s="28"/>
      <c r="K312" s="31" t="str">
        <f t="shared" si="76"/>
        <v/>
      </c>
      <c r="L312" s="31">
        <f t="shared" si="77"/>
        <v>0</v>
      </c>
      <c r="M312" s="57">
        <f t="shared" si="84"/>
        <v>0</v>
      </c>
      <c r="N312" s="32"/>
      <c r="O312" s="32"/>
      <c r="P312" s="29"/>
      <c r="Q312" s="29"/>
      <c r="R312" s="29"/>
      <c r="S312" s="29"/>
      <c r="T312" s="29"/>
      <c r="U312" s="29"/>
      <c r="V312" s="29"/>
      <c r="W312" s="29"/>
      <c r="X312" s="31" t="str">
        <f t="shared" si="86"/>
        <v/>
      </c>
      <c r="Y312" s="33"/>
      <c r="Z312" s="33"/>
      <c r="AA312" s="33"/>
      <c r="AB312" s="33"/>
      <c r="AC312" s="33"/>
      <c r="AD312" s="33"/>
      <c r="AE312" s="29"/>
      <c r="AF312" s="29"/>
      <c r="AG312" s="29"/>
      <c r="AH312" s="67" t="str">
        <f t="shared" si="80"/>
        <v/>
      </c>
      <c r="AI312" s="47" t="str">
        <f t="shared" si="85"/>
        <v/>
      </c>
      <c r="AJ312" s="67" t="str">
        <f t="shared" si="81"/>
        <v/>
      </c>
      <c r="AK312" s="68" t="str">
        <f t="shared" si="90"/>
        <v/>
      </c>
      <c r="AL312" s="40" t="str">
        <f t="shared" si="83"/>
        <v/>
      </c>
      <c r="AM312" s="35">
        <f t="shared" si="87"/>
        <v>0</v>
      </c>
      <c r="AN312" s="36">
        <f t="shared" si="88"/>
        <v>0</v>
      </c>
      <c r="AO312" s="36">
        <f t="shared" si="89"/>
        <v>0</v>
      </c>
      <c r="AP312" s="36" t="str">
        <f t="shared" si="79"/>
        <v/>
      </c>
      <c r="AQ312" s="36" t="str">
        <f>+IF(C312="Econova","",(IF(B312="Réception",(IF(J312="La Mounine",(VLOOKUP(V312,[1]Distancier!A:E,5,FALSE)),(IF(J312="Brignoles",VLOOKUP(V312,[1]Distancier!A:C,3,FALSE),(IF(J312="FOS",VLOOKUP(V312,[1]Distancier!A:D,4,FALSE),(IF(J312="BT400",VLOOKUP(V312,[1]Distancier!A:F,6,FALSE))))))))),"")))</f>
        <v/>
      </c>
      <c r="AR312" s="36" t="str">
        <f t="shared" si="82"/>
        <v/>
      </c>
      <c r="AS312" s="34" t="str">
        <f>IF(AQ312="","",IF(A312="Round Wood",VLOOKUP(AQ312,'[1]Grilles Tarifaires'!A:C,3,FALSE),VLOOKUP(AQ312,'[1]Grilles Tarifaires'!A:B,2,FALSE)))</f>
        <v/>
      </c>
      <c r="AT312" s="36" t="str">
        <f t="shared" si="78"/>
        <v/>
      </c>
      <c r="AU312" s="36" t="str">
        <f>IF(AQ312="","",(IF(C312="","",((IF(A312="","0",(IF(A312="Round Wood",VLOOKUP(C312,'[1]Grilles Tarifaires'!E:F,2,FALSE),VLOOKUP(C312,'[1]Grilles Tarifaires'!E:G,3,FALSE)))))*AK312))))</f>
        <v/>
      </c>
      <c r="AV312" s="66"/>
      <c r="AW312" s="66"/>
      <c r="AX312" s="66"/>
      <c r="AY312" s="66"/>
    </row>
    <row r="313" spans="1:51" ht="15" hidden="1" customHeight="1" x14ac:dyDescent="0.25">
      <c r="A313" s="10"/>
      <c r="B313" s="28"/>
      <c r="C313" s="29"/>
      <c r="D313" s="29"/>
      <c r="E313" s="30"/>
      <c r="F313" s="29"/>
      <c r="G313" s="29"/>
      <c r="H313" s="42"/>
      <c r="I313" s="42"/>
      <c r="J313" s="28"/>
      <c r="K313" s="31" t="str">
        <f t="shared" si="76"/>
        <v/>
      </c>
      <c r="L313" s="31">
        <f t="shared" si="77"/>
        <v>0</v>
      </c>
      <c r="M313" s="57">
        <f t="shared" si="84"/>
        <v>0</v>
      </c>
      <c r="N313" s="32"/>
      <c r="O313" s="32"/>
      <c r="P313" s="29"/>
      <c r="Q313" s="29"/>
      <c r="R313" s="29"/>
      <c r="S313" s="29"/>
      <c r="T313" s="29"/>
      <c r="U313" s="29"/>
      <c r="V313" s="29"/>
      <c r="W313" s="29"/>
      <c r="X313" s="31" t="str">
        <f t="shared" si="86"/>
        <v/>
      </c>
      <c r="Y313" s="33"/>
      <c r="Z313" s="33"/>
      <c r="AA313" s="33"/>
      <c r="AB313" s="33"/>
      <c r="AC313" s="33"/>
      <c r="AD313" s="33"/>
      <c r="AE313" s="29"/>
      <c r="AF313" s="29"/>
      <c r="AG313" s="29"/>
      <c r="AH313" s="67" t="str">
        <f t="shared" si="80"/>
        <v/>
      </c>
      <c r="AI313" s="47" t="str">
        <f t="shared" si="85"/>
        <v/>
      </c>
      <c r="AJ313" s="67" t="str">
        <f t="shared" si="81"/>
        <v/>
      </c>
      <c r="AK313" s="68" t="str">
        <f t="shared" si="90"/>
        <v/>
      </c>
      <c r="AL313" s="40" t="str">
        <f t="shared" si="83"/>
        <v/>
      </c>
      <c r="AM313" s="35">
        <f t="shared" si="87"/>
        <v>0</v>
      </c>
      <c r="AN313" s="36">
        <f t="shared" si="88"/>
        <v>0</v>
      </c>
      <c r="AO313" s="36">
        <f t="shared" si="89"/>
        <v>0</v>
      </c>
      <c r="AP313" s="36" t="str">
        <f t="shared" si="79"/>
        <v/>
      </c>
      <c r="AQ313" s="36" t="str">
        <f>+IF(C313="Econova","",(IF(B313="Réception",(IF(J313="La Mounine",(VLOOKUP(V313,[1]Distancier!A:E,5,FALSE)),(IF(J313="Brignoles",VLOOKUP(V313,[1]Distancier!A:C,3,FALSE),(IF(J313="FOS",VLOOKUP(V313,[1]Distancier!A:D,4,FALSE),(IF(J313="BT400",VLOOKUP(V313,[1]Distancier!A:F,6,FALSE))))))))),"")))</f>
        <v/>
      </c>
      <c r="AR313" s="36" t="str">
        <f t="shared" si="82"/>
        <v/>
      </c>
      <c r="AS313" s="34" t="str">
        <f>IF(AQ313="","",IF(A313="Round Wood",VLOOKUP(AQ313,'[1]Grilles Tarifaires'!A:C,3,FALSE),VLOOKUP(AQ313,'[1]Grilles Tarifaires'!A:B,2,FALSE)))</f>
        <v/>
      </c>
      <c r="AT313" s="36" t="str">
        <f t="shared" si="78"/>
        <v/>
      </c>
      <c r="AU313" s="36" t="str">
        <f>IF(AQ313="","",(IF(C313="","",((IF(A313="","0",(IF(A313="Round Wood",VLOOKUP(C313,'[1]Grilles Tarifaires'!E:F,2,FALSE),VLOOKUP(C313,'[1]Grilles Tarifaires'!E:G,3,FALSE)))))*AK313))))</f>
        <v/>
      </c>
      <c r="AV313" s="66"/>
      <c r="AW313" s="66"/>
      <c r="AX313" s="66"/>
      <c r="AY313" s="66"/>
    </row>
    <row r="314" spans="1:51" ht="15" hidden="1" customHeight="1" x14ac:dyDescent="0.25">
      <c r="A314" s="10"/>
      <c r="B314" s="28"/>
      <c r="C314" s="29"/>
      <c r="D314" s="29"/>
      <c r="E314" s="30"/>
      <c r="F314" s="29"/>
      <c r="G314" s="29"/>
      <c r="H314" s="42"/>
      <c r="I314" s="42"/>
      <c r="J314" s="28"/>
      <c r="K314" s="31" t="str">
        <f t="shared" si="76"/>
        <v/>
      </c>
      <c r="L314" s="31">
        <f t="shared" si="77"/>
        <v>0</v>
      </c>
      <c r="M314" s="57">
        <f t="shared" si="84"/>
        <v>0</v>
      </c>
      <c r="N314" s="32"/>
      <c r="O314" s="32"/>
      <c r="P314" s="29"/>
      <c r="Q314" s="29"/>
      <c r="R314" s="29"/>
      <c r="S314" s="29"/>
      <c r="T314" s="29"/>
      <c r="U314" s="29"/>
      <c r="V314" s="29"/>
      <c r="W314" s="29"/>
      <c r="X314" s="31" t="str">
        <f t="shared" si="86"/>
        <v/>
      </c>
      <c r="Y314" s="33"/>
      <c r="Z314" s="33"/>
      <c r="AA314" s="33"/>
      <c r="AB314" s="33"/>
      <c r="AC314" s="33"/>
      <c r="AD314" s="33"/>
      <c r="AE314" s="29"/>
      <c r="AF314" s="29"/>
      <c r="AG314" s="29"/>
      <c r="AH314" s="67" t="str">
        <f t="shared" si="80"/>
        <v/>
      </c>
      <c r="AI314" s="47" t="str">
        <f t="shared" si="85"/>
        <v/>
      </c>
      <c r="AJ314" s="67" t="str">
        <f t="shared" si="81"/>
        <v/>
      </c>
      <c r="AK314" s="68" t="str">
        <f t="shared" si="90"/>
        <v/>
      </c>
      <c r="AL314" s="40" t="str">
        <f t="shared" si="83"/>
        <v/>
      </c>
      <c r="AM314" s="35">
        <f t="shared" si="87"/>
        <v>0</v>
      </c>
      <c r="AN314" s="36">
        <f t="shared" si="88"/>
        <v>0</v>
      </c>
      <c r="AO314" s="36">
        <f t="shared" si="89"/>
        <v>0</v>
      </c>
      <c r="AP314" s="36" t="str">
        <f t="shared" si="79"/>
        <v/>
      </c>
      <c r="AQ314" s="36" t="str">
        <f>+IF(C314="Econova","",(IF(B314="Réception",(IF(J314="La Mounine",(VLOOKUP(V314,[1]Distancier!A:E,5,FALSE)),(IF(J314="Brignoles",VLOOKUP(V314,[1]Distancier!A:C,3,FALSE),(IF(J314="FOS",VLOOKUP(V314,[1]Distancier!A:D,4,FALSE),(IF(J314="BT400",VLOOKUP(V314,[1]Distancier!A:F,6,FALSE))))))))),"")))</f>
        <v/>
      </c>
      <c r="AR314" s="36" t="str">
        <f t="shared" si="82"/>
        <v/>
      </c>
      <c r="AS314" s="34" t="str">
        <f>IF(AQ314="","",IF(A314="Round Wood",VLOOKUP(AQ314,'[1]Grilles Tarifaires'!A:C,3,FALSE),VLOOKUP(AQ314,'[1]Grilles Tarifaires'!A:B,2,FALSE)))</f>
        <v/>
      </c>
      <c r="AT314" s="36" t="str">
        <f t="shared" si="78"/>
        <v/>
      </c>
      <c r="AU314" s="36" t="str">
        <f>IF(AQ314="","",(IF(C314="","",((IF(A314="","0",(IF(A314="Round Wood",VLOOKUP(C314,'[1]Grilles Tarifaires'!E:F,2,FALSE),VLOOKUP(C314,'[1]Grilles Tarifaires'!E:G,3,FALSE)))))*AK314))))</f>
        <v/>
      </c>
      <c r="AV314" s="66"/>
      <c r="AW314" s="66"/>
      <c r="AX314" s="66"/>
      <c r="AY314" s="66"/>
    </row>
    <row r="315" spans="1:51" ht="15" hidden="1" customHeight="1" x14ac:dyDescent="0.25">
      <c r="A315" s="10"/>
      <c r="B315" s="28"/>
      <c r="C315" s="29"/>
      <c r="D315" s="29"/>
      <c r="E315" s="30"/>
      <c r="F315" s="29"/>
      <c r="G315" s="29"/>
      <c r="H315" s="42"/>
      <c r="I315" s="42"/>
      <c r="J315" s="28"/>
      <c r="K315" s="31" t="str">
        <f t="shared" ref="K315:K378" si="91">+IF(H315="","",((H315-I315)/1000))</f>
        <v/>
      </c>
      <c r="L315" s="31">
        <f t="shared" si="77"/>
        <v>0</v>
      </c>
      <c r="M315" s="57">
        <f t="shared" si="84"/>
        <v>0</v>
      </c>
      <c r="N315" s="32"/>
      <c r="O315" s="32"/>
      <c r="P315" s="29"/>
      <c r="Q315" s="29"/>
      <c r="R315" s="29"/>
      <c r="S315" s="29"/>
      <c r="T315" s="29"/>
      <c r="U315" s="29"/>
      <c r="V315" s="29"/>
      <c r="W315" s="29"/>
      <c r="X315" s="31" t="str">
        <f t="shared" si="86"/>
        <v/>
      </c>
      <c r="Y315" s="33"/>
      <c r="Z315" s="33"/>
      <c r="AA315" s="33"/>
      <c r="AB315" s="33"/>
      <c r="AC315" s="33"/>
      <c r="AD315" s="33"/>
      <c r="AE315" s="29"/>
      <c r="AF315" s="29"/>
      <c r="AG315" s="29"/>
      <c r="AH315" s="67" t="str">
        <f t="shared" si="80"/>
        <v/>
      </c>
      <c r="AI315" s="47" t="str">
        <f t="shared" si="85"/>
        <v/>
      </c>
      <c r="AJ315" s="67" t="str">
        <f t="shared" si="81"/>
        <v/>
      </c>
      <c r="AK315" s="68" t="str">
        <f t="shared" si="90"/>
        <v/>
      </c>
      <c r="AL315" s="40" t="str">
        <f t="shared" si="83"/>
        <v/>
      </c>
      <c r="AM315" s="35">
        <f t="shared" si="87"/>
        <v>0</v>
      </c>
      <c r="AN315" s="36">
        <f t="shared" si="88"/>
        <v>0</v>
      </c>
      <c r="AO315" s="36">
        <f t="shared" si="89"/>
        <v>0</v>
      </c>
      <c r="AP315" s="36" t="str">
        <f t="shared" si="79"/>
        <v/>
      </c>
      <c r="AQ315" s="36" t="str">
        <f>+IF(C315="Econova","",(IF(B315="Réception",(IF(J315="La Mounine",(VLOOKUP(V315,[1]Distancier!A:E,5,FALSE)),(IF(J315="Brignoles",VLOOKUP(V315,[1]Distancier!A:C,3,FALSE),(IF(J315="FOS",VLOOKUP(V315,[1]Distancier!A:D,4,FALSE),(IF(J315="BT400",VLOOKUP(V315,[1]Distancier!A:F,6,FALSE))))))))),"")))</f>
        <v/>
      </c>
      <c r="AR315" s="36" t="str">
        <f t="shared" si="82"/>
        <v/>
      </c>
      <c r="AS315" s="34" t="str">
        <f>IF(AQ315="","",IF(A315="Round Wood",VLOOKUP(AQ315,'[1]Grilles Tarifaires'!A:C,3,FALSE),VLOOKUP(AQ315,'[1]Grilles Tarifaires'!A:B,2,FALSE)))</f>
        <v/>
      </c>
      <c r="AT315" s="36" t="str">
        <f t="shared" si="78"/>
        <v/>
      </c>
      <c r="AU315" s="36" t="str">
        <f>IF(AQ315="","",(IF(C315="","",((IF(A315="","0",(IF(A315="Round Wood",VLOOKUP(C315,'[1]Grilles Tarifaires'!E:F,2,FALSE),VLOOKUP(C315,'[1]Grilles Tarifaires'!E:G,3,FALSE)))))*AK315))))</f>
        <v/>
      </c>
      <c r="AV315" s="66"/>
      <c r="AW315" s="66"/>
      <c r="AX315" s="66"/>
      <c r="AY315" s="66"/>
    </row>
    <row r="316" spans="1:51" ht="15" hidden="1" customHeight="1" x14ac:dyDescent="0.25">
      <c r="A316" s="10"/>
      <c r="B316" s="28"/>
      <c r="C316" s="29"/>
      <c r="D316" s="29"/>
      <c r="E316" s="30"/>
      <c r="F316" s="29"/>
      <c r="G316" s="29"/>
      <c r="H316" s="42"/>
      <c r="I316" s="42"/>
      <c r="J316" s="28"/>
      <c r="K316" s="31" t="str">
        <f t="shared" si="91"/>
        <v/>
      </c>
      <c r="L316" s="31">
        <f t="shared" ref="L316:L379" si="92">IF(G316=6,IF(H316&gt;$AX$2,H316-$AX$2,0),IF(G316="FMA",IF(H316&gt;$AY$2,H316-$AY$2,0),IF(H316&gt;$AW$2,H316-$AW$2,0)))/1000</f>
        <v>0</v>
      </c>
      <c r="M316" s="57">
        <f t="shared" si="84"/>
        <v>0</v>
      </c>
      <c r="N316" s="32"/>
      <c r="O316" s="32"/>
      <c r="P316" s="29"/>
      <c r="Q316" s="29"/>
      <c r="R316" s="29"/>
      <c r="S316" s="29"/>
      <c r="T316" s="29"/>
      <c r="U316" s="29"/>
      <c r="V316" s="29"/>
      <c r="W316" s="29"/>
      <c r="X316" s="31" t="str">
        <f t="shared" si="86"/>
        <v/>
      </c>
      <c r="Y316" s="33"/>
      <c r="Z316" s="33"/>
      <c r="AA316" s="33"/>
      <c r="AB316" s="33"/>
      <c r="AC316" s="33"/>
      <c r="AD316" s="33"/>
      <c r="AE316" s="29"/>
      <c r="AF316" s="29"/>
      <c r="AG316" s="29"/>
      <c r="AH316" s="67" t="str">
        <f t="shared" si="80"/>
        <v/>
      </c>
      <c r="AI316" s="47" t="str">
        <f t="shared" si="85"/>
        <v/>
      </c>
      <c r="AJ316" s="67" t="str">
        <f t="shared" si="81"/>
        <v/>
      </c>
      <c r="AK316" s="68" t="str">
        <f t="shared" si="90"/>
        <v/>
      </c>
      <c r="AL316" s="40" t="str">
        <f t="shared" si="83"/>
        <v/>
      </c>
      <c r="AM316" s="35">
        <f t="shared" si="87"/>
        <v>0</v>
      </c>
      <c r="AN316" s="36">
        <f t="shared" si="88"/>
        <v>0</v>
      </c>
      <c r="AO316" s="36">
        <f t="shared" si="89"/>
        <v>0</v>
      </c>
      <c r="AP316" s="36" t="str">
        <f t="shared" si="79"/>
        <v/>
      </c>
      <c r="AQ316" s="36" t="str">
        <f>+IF(C316="Econova","",(IF(B316="Réception",(IF(J316="La Mounine",(VLOOKUP(V316,[1]Distancier!A:E,5,FALSE)),(IF(J316="Brignoles",VLOOKUP(V316,[1]Distancier!A:C,3,FALSE),(IF(J316="FOS",VLOOKUP(V316,[1]Distancier!A:D,4,FALSE),(IF(J316="BT400",VLOOKUP(V316,[1]Distancier!A:F,6,FALSE))))))))),"")))</f>
        <v/>
      </c>
      <c r="AR316" s="36" t="str">
        <f t="shared" si="82"/>
        <v/>
      </c>
      <c r="AS316" s="34" t="str">
        <f>IF(AQ316="","",IF(A316="Round Wood",VLOOKUP(AQ316,'[1]Grilles Tarifaires'!A:C,3,FALSE),VLOOKUP(AQ316,'[1]Grilles Tarifaires'!A:B,2,FALSE)))</f>
        <v/>
      </c>
      <c r="AT316" s="36" t="str">
        <f t="shared" si="78"/>
        <v/>
      </c>
      <c r="AU316" s="36" t="str">
        <f>IF(AQ316="","",(IF(C316="","",((IF(A316="","0",(IF(A316="Round Wood",VLOOKUP(C316,'[1]Grilles Tarifaires'!E:F,2,FALSE),VLOOKUP(C316,'[1]Grilles Tarifaires'!E:G,3,FALSE)))))*AK316))))</f>
        <v/>
      </c>
      <c r="AV316" s="66"/>
      <c r="AW316" s="66"/>
      <c r="AX316" s="66"/>
      <c r="AY316" s="66"/>
    </row>
    <row r="317" spans="1:51" ht="15" hidden="1" customHeight="1" x14ac:dyDescent="0.25">
      <c r="A317" s="10"/>
      <c r="B317" s="28"/>
      <c r="C317" s="29"/>
      <c r="D317" s="29"/>
      <c r="E317" s="30"/>
      <c r="F317" s="29"/>
      <c r="G317" s="29"/>
      <c r="H317" s="42"/>
      <c r="I317" s="42"/>
      <c r="J317" s="28"/>
      <c r="K317" s="31" t="str">
        <f t="shared" si="91"/>
        <v/>
      </c>
      <c r="L317" s="31">
        <f t="shared" si="92"/>
        <v>0</v>
      </c>
      <c r="M317" s="57">
        <f t="shared" si="84"/>
        <v>0</v>
      </c>
      <c r="N317" s="32"/>
      <c r="O317" s="32"/>
      <c r="P317" s="29"/>
      <c r="Q317" s="29"/>
      <c r="R317" s="29"/>
      <c r="S317" s="29"/>
      <c r="T317" s="29"/>
      <c r="U317" s="29"/>
      <c r="V317" s="29"/>
      <c r="W317" s="29"/>
      <c r="X317" s="31" t="str">
        <f t="shared" si="86"/>
        <v/>
      </c>
      <c r="Y317" s="33"/>
      <c r="Z317" s="33"/>
      <c r="AA317" s="33"/>
      <c r="AB317" s="33"/>
      <c r="AC317" s="33"/>
      <c r="AD317" s="33"/>
      <c r="AE317" s="29"/>
      <c r="AF317" s="29"/>
      <c r="AG317" s="29"/>
      <c r="AH317" s="67" t="str">
        <f t="shared" si="80"/>
        <v/>
      </c>
      <c r="AI317" s="47" t="str">
        <f t="shared" si="85"/>
        <v/>
      </c>
      <c r="AJ317" s="67" t="str">
        <f t="shared" si="81"/>
        <v/>
      </c>
      <c r="AK317" s="68" t="str">
        <f t="shared" si="90"/>
        <v/>
      </c>
      <c r="AL317" s="40" t="str">
        <f t="shared" si="83"/>
        <v/>
      </c>
      <c r="AM317" s="35">
        <f t="shared" si="87"/>
        <v>0</v>
      </c>
      <c r="AN317" s="36">
        <f t="shared" si="88"/>
        <v>0</v>
      </c>
      <c r="AO317" s="36">
        <f t="shared" si="89"/>
        <v>0</v>
      </c>
      <c r="AP317" s="36" t="str">
        <f t="shared" si="79"/>
        <v/>
      </c>
      <c r="AQ317" s="36" t="str">
        <f>+IF(C317="Econova","",(IF(B317="Réception",(IF(J317="La Mounine",(VLOOKUP(V317,[1]Distancier!A:E,5,FALSE)),(IF(J317="Brignoles",VLOOKUP(V317,[1]Distancier!A:C,3,FALSE),(IF(J317="FOS",VLOOKUP(V317,[1]Distancier!A:D,4,FALSE),(IF(J317="BT400",VLOOKUP(V317,[1]Distancier!A:F,6,FALSE))))))))),"")))</f>
        <v/>
      </c>
      <c r="AR317" s="36" t="str">
        <f t="shared" si="82"/>
        <v/>
      </c>
      <c r="AS317" s="34" t="str">
        <f>IF(AQ317="","",IF(A317="Round Wood",VLOOKUP(AQ317,'[1]Grilles Tarifaires'!A:C,3,FALSE),VLOOKUP(AQ317,'[1]Grilles Tarifaires'!A:B,2,FALSE)))</f>
        <v/>
      </c>
      <c r="AT317" s="36" t="str">
        <f t="shared" si="78"/>
        <v/>
      </c>
      <c r="AU317" s="36" t="str">
        <f>IF(AQ317="","",(IF(C317="","",((IF(A317="","0",(IF(A317="Round Wood",VLOOKUP(C317,'[1]Grilles Tarifaires'!E:F,2,FALSE),VLOOKUP(C317,'[1]Grilles Tarifaires'!E:G,3,FALSE)))))*AK317))))</f>
        <v/>
      </c>
      <c r="AV317" s="66"/>
      <c r="AW317" s="66"/>
      <c r="AX317" s="66"/>
      <c r="AY317" s="66"/>
    </row>
    <row r="318" spans="1:51" ht="15" hidden="1" customHeight="1" x14ac:dyDescent="0.25">
      <c r="A318" s="10"/>
      <c r="B318" s="28"/>
      <c r="C318" s="29"/>
      <c r="D318" s="29"/>
      <c r="E318" s="30"/>
      <c r="F318" s="29"/>
      <c r="G318" s="29"/>
      <c r="H318" s="42"/>
      <c r="I318" s="42"/>
      <c r="J318" s="28"/>
      <c r="K318" s="31" t="str">
        <f t="shared" si="91"/>
        <v/>
      </c>
      <c r="L318" s="31">
        <f t="shared" si="92"/>
        <v>0</v>
      </c>
      <c r="M318" s="57">
        <f t="shared" si="84"/>
        <v>0</v>
      </c>
      <c r="N318" s="32"/>
      <c r="O318" s="32"/>
      <c r="P318" s="29"/>
      <c r="Q318" s="29"/>
      <c r="R318" s="29"/>
      <c r="S318" s="29"/>
      <c r="T318" s="29"/>
      <c r="U318" s="29"/>
      <c r="V318" s="29"/>
      <c r="W318" s="29"/>
      <c r="X318" s="31" t="str">
        <f t="shared" si="86"/>
        <v/>
      </c>
      <c r="Y318" s="33"/>
      <c r="Z318" s="33"/>
      <c r="AA318" s="33"/>
      <c r="AB318" s="33"/>
      <c r="AC318" s="33"/>
      <c r="AD318" s="33"/>
      <c r="AE318" s="29"/>
      <c r="AF318" s="29"/>
      <c r="AG318" s="29"/>
      <c r="AH318" s="67" t="str">
        <f t="shared" si="80"/>
        <v/>
      </c>
      <c r="AI318" s="47" t="str">
        <f t="shared" si="85"/>
        <v/>
      </c>
      <c r="AJ318" s="67" t="str">
        <f t="shared" si="81"/>
        <v/>
      </c>
      <c r="AK318" s="68" t="str">
        <f t="shared" si="90"/>
        <v/>
      </c>
      <c r="AL318" s="40" t="str">
        <f t="shared" si="83"/>
        <v/>
      </c>
      <c r="AM318" s="35">
        <f t="shared" si="87"/>
        <v>0</v>
      </c>
      <c r="AN318" s="36">
        <f t="shared" si="88"/>
        <v>0</v>
      </c>
      <c r="AO318" s="36">
        <f t="shared" si="89"/>
        <v>0</v>
      </c>
      <c r="AP318" s="36" t="str">
        <f t="shared" si="79"/>
        <v/>
      </c>
      <c r="AQ318" s="36" t="str">
        <f>+IF(C318="Econova","",(IF(B318="Réception",(IF(J318="La Mounine",(VLOOKUP(V318,[1]Distancier!A:E,5,FALSE)),(IF(J318="Brignoles",VLOOKUP(V318,[1]Distancier!A:C,3,FALSE),(IF(J318="FOS",VLOOKUP(V318,[1]Distancier!A:D,4,FALSE),(IF(J318="BT400",VLOOKUP(V318,[1]Distancier!A:F,6,FALSE))))))))),"")))</f>
        <v/>
      </c>
      <c r="AR318" s="36" t="str">
        <f t="shared" si="82"/>
        <v/>
      </c>
      <c r="AS318" s="34" t="str">
        <f>IF(AQ318="","",IF(A318="Round Wood",VLOOKUP(AQ318,'[1]Grilles Tarifaires'!A:C,3,FALSE),VLOOKUP(AQ318,'[1]Grilles Tarifaires'!A:B,2,FALSE)))</f>
        <v/>
      </c>
      <c r="AT318" s="36" t="str">
        <f t="shared" ref="AT318:AT381" si="93">+IF(AQ318="","",(IF(A318="Round Wood",(IF(K318&gt;32,32*AS318,(IF(K318&lt;29,29*AS318,K318*AS318)))),(IF(K318&gt;30,30*AS318,(IF(K318&lt;24,24*AS318,K318*AS318)))))))</f>
        <v/>
      </c>
      <c r="AU318" s="36" t="str">
        <f>IF(AQ318="","",(IF(C318="","",((IF(A318="","0",(IF(A318="Round Wood",VLOOKUP(C318,'[1]Grilles Tarifaires'!E:F,2,FALSE),VLOOKUP(C318,'[1]Grilles Tarifaires'!E:G,3,FALSE)))))*AK318))))</f>
        <v/>
      </c>
      <c r="AV318" s="66"/>
      <c r="AW318" s="66"/>
      <c r="AX318" s="66"/>
      <c r="AY318" s="66"/>
    </row>
    <row r="319" spans="1:51" ht="15" hidden="1" customHeight="1" x14ac:dyDescent="0.25">
      <c r="A319" s="10"/>
      <c r="B319" s="28"/>
      <c r="C319" s="29"/>
      <c r="D319" s="29"/>
      <c r="E319" s="30"/>
      <c r="F319" s="29"/>
      <c r="G319" s="29"/>
      <c r="H319" s="42"/>
      <c r="I319" s="42"/>
      <c r="J319" s="28"/>
      <c r="K319" s="31" t="str">
        <f t="shared" si="91"/>
        <v/>
      </c>
      <c r="L319" s="31">
        <f t="shared" si="92"/>
        <v>0</v>
      </c>
      <c r="M319" s="57">
        <f t="shared" si="84"/>
        <v>0</v>
      </c>
      <c r="N319" s="32"/>
      <c r="O319" s="32"/>
      <c r="P319" s="29"/>
      <c r="Q319" s="29"/>
      <c r="R319" s="29"/>
      <c r="S319" s="29"/>
      <c r="T319" s="29"/>
      <c r="U319" s="29"/>
      <c r="V319" s="29"/>
      <c r="W319" s="29"/>
      <c r="X319" s="31" t="str">
        <f t="shared" si="86"/>
        <v/>
      </c>
      <c r="Y319" s="33"/>
      <c r="Z319" s="33"/>
      <c r="AA319" s="33"/>
      <c r="AB319" s="33"/>
      <c r="AC319" s="33"/>
      <c r="AD319" s="33"/>
      <c r="AE319" s="29"/>
      <c r="AF319" s="29"/>
      <c r="AG319" s="29"/>
      <c r="AH319" s="67" t="str">
        <f t="shared" si="80"/>
        <v/>
      </c>
      <c r="AI319" s="47" t="str">
        <f t="shared" si="85"/>
        <v/>
      </c>
      <c r="AJ319" s="67" t="str">
        <f t="shared" si="81"/>
        <v/>
      </c>
      <c r="AK319" s="68" t="str">
        <f t="shared" si="90"/>
        <v/>
      </c>
      <c r="AL319" s="40" t="str">
        <f t="shared" si="83"/>
        <v/>
      </c>
      <c r="AM319" s="35">
        <f t="shared" si="87"/>
        <v>0</v>
      </c>
      <c r="AN319" s="36">
        <f t="shared" si="88"/>
        <v>0</v>
      </c>
      <c r="AO319" s="36">
        <f t="shared" si="89"/>
        <v>0</v>
      </c>
      <c r="AP319" s="36" t="str">
        <f t="shared" si="79"/>
        <v/>
      </c>
      <c r="AQ319" s="36" t="str">
        <f>+IF(C319="Econova","",(IF(B319="Réception",(IF(J319="La Mounine",(VLOOKUP(V319,[1]Distancier!A:E,5,FALSE)),(IF(J319="Brignoles",VLOOKUP(V319,[1]Distancier!A:C,3,FALSE),(IF(J319="FOS",VLOOKUP(V319,[1]Distancier!A:D,4,FALSE),(IF(J319="BT400",VLOOKUP(V319,[1]Distancier!A:F,6,FALSE))))))))),"")))</f>
        <v/>
      </c>
      <c r="AR319" s="36" t="str">
        <f t="shared" si="82"/>
        <v/>
      </c>
      <c r="AS319" s="34" t="str">
        <f>IF(AQ319="","",IF(A319="Round Wood",VLOOKUP(AQ319,'[1]Grilles Tarifaires'!A:C,3,FALSE),VLOOKUP(AQ319,'[1]Grilles Tarifaires'!A:B,2,FALSE)))</f>
        <v/>
      </c>
      <c r="AT319" s="36" t="str">
        <f t="shared" si="93"/>
        <v/>
      </c>
      <c r="AU319" s="36" t="str">
        <f>IF(AQ319="","",(IF(C319="","",((IF(A319="","0",(IF(A319="Round Wood",VLOOKUP(C319,'[1]Grilles Tarifaires'!E:F,2,FALSE),VLOOKUP(C319,'[1]Grilles Tarifaires'!E:G,3,FALSE)))))*AK319))))</f>
        <v/>
      </c>
      <c r="AV319" s="66"/>
      <c r="AW319" s="66"/>
      <c r="AX319" s="66"/>
      <c r="AY319" s="66"/>
    </row>
    <row r="320" spans="1:51" ht="15" hidden="1" customHeight="1" x14ac:dyDescent="0.25">
      <c r="A320" s="10"/>
      <c r="B320" s="28"/>
      <c r="C320" s="29"/>
      <c r="D320" s="29"/>
      <c r="E320" s="30"/>
      <c r="F320" s="29"/>
      <c r="G320" s="29"/>
      <c r="H320" s="42"/>
      <c r="I320" s="42"/>
      <c r="J320" s="28"/>
      <c r="K320" s="31" t="str">
        <f t="shared" si="91"/>
        <v/>
      </c>
      <c r="L320" s="31">
        <f t="shared" si="92"/>
        <v>0</v>
      </c>
      <c r="M320" s="57">
        <f t="shared" si="84"/>
        <v>0</v>
      </c>
      <c r="N320" s="32"/>
      <c r="O320" s="32"/>
      <c r="P320" s="29"/>
      <c r="Q320" s="29"/>
      <c r="R320" s="29"/>
      <c r="S320" s="29"/>
      <c r="T320" s="29"/>
      <c r="U320" s="29"/>
      <c r="V320" s="29"/>
      <c r="W320" s="29"/>
      <c r="X320" s="31" t="str">
        <f t="shared" si="86"/>
        <v/>
      </c>
      <c r="Y320" s="33"/>
      <c r="Z320" s="33"/>
      <c r="AA320" s="33"/>
      <c r="AB320" s="33"/>
      <c r="AC320" s="33"/>
      <c r="AD320" s="33"/>
      <c r="AE320" s="29"/>
      <c r="AF320" s="29"/>
      <c r="AG320" s="29"/>
      <c r="AH320" s="67" t="str">
        <f t="shared" si="80"/>
        <v/>
      </c>
      <c r="AI320" s="47" t="str">
        <f t="shared" si="85"/>
        <v/>
      </c>
      <c r="AJ320" s="67" t="str">
        <f t="shared" si="81"/>
        <v/>
      </c>
      <c r="AK320" s="68" t="str">
        <f t="shared" si="90"/>
        <v/>
      </c>
      <c r="AL320" s="40" t="str">
        <f t="shared" si="83"/>
        <v/>
      </c>
      <c r="AM320" s="35">
        <f t="shared" si="87"/>
        <v>0</v>
      </c>
      <c r="AN320" s="36">
        <f t="shared" si="88"/>
        <v>0</v>
      </c>
      <c r="AO320" s="36">
        <f t="shared" si="89"/>
        <v>0</v>
      </c>
      <c r="AP320" s="36" t="str">
        <f t="shared" si="79"/>
        <v/>
      </c>
      <c r="AQ320" s="36" t="str">
        <f>+IF(C320="Econova","",(IF(B320="Réception",(IF(J320="La Mounine",(VLOOKUP(V320,[1]Distancier!A:E,5,FALSE)),(IF(J320="Brignoles",VLOOKUP(V320,[1]Distancier!A:C,3,FALSE),(IF(J320="FOS",VLOOKUP(V320,[1]Distancier!A:D,4,FALSE),(IF(J320="BT400",VLOOKUP(V320,[1]Distancier!A:F,6,FALSE))))))))),"")))</f>
        <v/>
      </c>
      <c r="AR320" s="36" t="str">
        <f t="shared" si="82"/>
        <v/>
      </c>
      <c r="AS320" s="34" t="str">
        <f>IF(AQ320="","",IF(A320="Round Wood",VLOOKUP(AQ320,'[1]Grilles Tarifaires'!A:C,3,FALSE),VLOOKUP(AQ320,'[1]Grilles Tarifaires'!A:B,2,FALSE)))</f>
        <v/>
      </c>
      <c r="AT320" s="36" t="str">
        <f t="shared" si="93"/>
        <v/>
      </c>
      <c r="AU320" s="36" t="str">
        <f>IF(AQ320="","",(IF(C320="","",((IF(A320="","0",(IF(A320="Round Wood",VLOOKUP(C320,'[1]Grilles Tarifaires'!E:F,2,FALSE),VLOOKUP(C320,'[1]Grilles Tarifaires'!E:G,3,FALSE)))))*AK320))))</f>
        <v/>
      </c>
      <c r="AV320" s="66"/>
      <c r="AW320" s="66"/>
      <c r="AX320" s="66"/>
      <c r="AY320" s="66"/>
    </row>
    <row r="321" spans="1:51" ht="15" hidden="1" customHeight="1" x14ac:dyDescent="0.25">
      <c r="A321" s="10"/>
      <c r="B321" s="28"/>
      <c r="C321" s="29"/>
      <c r="D321" s="29"/>
      <c r="E321" s="30"/>
      <c r="F321" s="29"/>
      <c r="G321" s="29"/>
      <c r="H321" s="42"/>
      <c r="I321" s="42"/>
      <c r="J321" s="28"/>
      <c r="K321" s="31" t="str">
        <f t="shared" si="91"/>
        <v/>
      </c>
      <c r="L321" s="31">
        <f t="shared" si="92"/>
        <v>0</v>
      </c>
      <c r="M321" s="57">
        <f t="shared" si="84"/>
        <v>0</v>
      </c>
      <c r="N321" s="32"/>
      <c r="O321" s="32"/>
      <c r="P321" s="29"/>
      <c r="Q321" s="29"/>
      <c r="R321" s="29"/>
      <c r="S321" s="29"/>
      <c r="T321" s="29"/>
      <c r="U321" s="29"/>
      <c r="V321" s="29"/>
      <c r="W321" s="29"/>
      <c r="X321" s="31" t="str">
        <f t="shared" si="86"/>
        <v/>
      </c>
      <c r="Y321" s="33"/>
      <c r="Z321" s="33"/>
      <c r="AA321" s="33"/>
      <c r="AB321" s="33"/>
      <c r="AC321" s="33"/>
      <c r="AD321" s="33"/>
      <c r="AE321" s="29"/>
      <c r="AF321" s="29"/>
      <c r="AG321" s="29"/>
      <c r="AH321" s="67" t="str">
        <f t="shared" si="80"/>
        <v/>
      </c>
      <c r="AI321" s="47" t="str">
        <f t="shared" si="85"/>
        <v/>
      </c>
      <c r="AJ321" s="67" t="str">
        <f t="shared" si="81"/>
        <v/>
      </c>
      <c r="AK321" s="68" t="str">
        <f t="shared" si="90"/>
        <v/>
      </c>
      <c r="AL321" s="40" t="str">
        <f t="shared" si="83"/>
        <v/>
      </c>
      <c r="AM321" s="35">
        <f t="shared" si="87"/>
        <v>0</v>
      </c>
      <c r="AN321" s="36">
        <f t="shared" si="88"/>
        <v>0</v>
      </c>
      <c r="AO321" s="36">
        <f t="shared" si="89"/>
        <v>0</v>
      </c>
      <c r="AP321" s="36" t="str">
        <f t="shared" si="79"/>
        <v/>
      </c>
      <c r="AQ321" s="36" t="str">
        <f>+IF(C321="Econova","",(IF(B321="Réception",(IF(J321="La Mounine",(VLOOKUP(V321,[1]Distancier!A:E,5,FALSE)),(IF(J321="Brignoles",VLOOKUP(V321,[1]Distancier!A:C,3,FALSE),(IF(J321="FOS",VLOOKUP(V321,[1]Distancier!A:D,4,FALSE),(IF(J321="BT400",VLOOKUP(V321,[1]Distancier!A:F,6,FALSE))))))))),"")))</f>
        <v/>
      </c>
      <c r="AR321" s="36" t="str">
        <f t="shared" si="82"/>
        <v/>
      </c>
      <c r="AS321" s="34" t="str">
        <f>IF(AQ321="","",IF(A321="Round Wood",VLOOKUP(AQ321,'[1]Grilles Tarifaires'!A:C,3,FALSE),VLOOKUP(AQ321,'[1]Grilles Tarifaires'!A:B,2,FALSE)))</f>
        <v/>
      </c>
      <c r="AT321" s="36" t="str">
        <f t="shared" si="93"/>
        <v/>
      </c>
      <c r="AU321" s="36" t="str">
        <f>IF(AQ321="","",(IF(C321="","",((IF(A321="","0",(IF(A321="Round Wood",VLOOKUP(C321,'[1]Grilles Tarifaires'!E:F,2,FALSE),VLOOKUP(C321,'[1]Grilles Tarifaires'!E:G,3,FALSE)))))*AK321))))</f>
        <v/>
      </c>
      <c r="AV321" s="66"/>
      <c r="AW321" s="66"/>
      <c r="AX321" s="66"/>
      <c r="AY321" s="66"/>
    </row>
    <row r="322" spans="1:51" ht="15" hidden="1" customHeight="1" x14ac:dyDescent="0.25">
      <c r="A322" s="10"/>
      <c r="B322" s="28"/>
      <c r="C322" s="29"/>
      <c r="D322" s="29"/>
      <c r="E322" s="30"/>
      <c r="F322" s="29"/>
      <c r="G322" s="29"/>
      <c r="H322" s="42"/>
      <c r="I322" s="42"/>
      <c r="J322" s="28"/>
      <c r="K322" s="31" t="str">
        <f t="shared" si="91"/>
        <v/>
      </c>
      <c r="L322" s="31">
        <f t="shared" si="92"/>
        <v>0</v>
      </c>
      <c r="M322" s="57">
        <f t="shared" si="84"/>
        <v>0</v>
      </c>
      <c r="N322" s="32"/>
      <c r="O322" s="32"/>
      <c r="P322" s="29"/>
      <c r="Q322" s="29"/>
      <c r="R322" s="29"/>
      <c r="S322" s="29"/>
      <c r="T322" s="29"/>
      <c r="U322" s="29"/>
      <c r="V322" s="29"/>
      <c r="W322" s="29"/>
      <c r="X322" s="31" t="str">
        <f t="shared" si="86"/>
        <v/>
      </c>
      <c r="Y322" s="33"/>
      <c r="Z322" s="33"/>
      <c r="AA322" s="33"/>
      <c r="AB322" s="33"/>
      <c r="AC322" s="33"/>
      <c r="AD322" s="33"/>
      <c r="AE322" s="29"/>
      <c r="AF322" s="29"/>
      <c r="AG322" s="29"/>
      <c r="AH322" s="67" t="str">
        <f t="shared" si="80"/>
        <v/>
      </c>
      <c r="AI322" s="47" t="str">
        <f t="shared" si="85"/>
        <v/>
      </c>
      <c r="AJ322" s="67" t="str">
        <f t="shared" si="81"/>
        <v/>
      </c>
      <c r="AK322" s="68" t="str">
        <f t="shared" si="90"/>
        <v/>
      </c>
      <c r="AL322" s="40" t="str">
        <f t="shared" si="83"/>
        <v/>
      </c>
      <c r="AM322" s="35">
        <f t="shared" si="87"/>
        <v>0</v>
      </c>
      <c r="AN322" s="36">
        <f t="shared" si="88"/>
        <v>0</v>
      </c>
      <c r="AO322" s="36">
        <f t="shared" si="89"/>
        <v>0</v>
      </c>
      <c r="AP322" s="36" t="str">
        <f t="shared" si="79"/>
        <v/>
      </c>
      <c r="AQ322" s="36" t="str">
        <f>+IF(C322="Econova","",(IF(B322="Réception",(IF(J322="La Mounine",(VLOOKUP(V322,[1]Distancier!A:E,5,FALSE)),(IF(J322="Brignoles",VLOOKUP(V322,[1]Distancier!A:C,3,FALSE),(IF(J322="FOS",VLOOKUP(V322,[1]Distancier!A:D,4,FALSE),(IF(J322="BT400",VLOOKUP(V322,[1]Distancier!A:F,6,FALSE))))))))),"")))</f>
        <v/>
      </c>
      <c r="AR322" s="36" t="str">
        <f t="shared" si="82"/>
        <v/>
      </c>
      <c r="AS322" s="34" t="str">
        <f>IF(AQ322="","",IF(A322="Round Wood",VLOOKUP(AQ322,'[1]Grilles Tarifaires'!A:C,3,FALSE),VLOOKUP(AQ322,'[1]Grilles Tarifaires'!A:B,2,FALSE)))</f>
        <v/>
      </c>
      <c r="AT322" s="36" t="str">
        <f t="shared" si="93"/>
        <v/>
      </c>
      <c r="AU322" s="36" t="str">
        <f>IF(AQ322="","",(IF(C322="","",((IF(A322="","0",(IF(A322="Round Wood",VLOOKUP(C322,'[1]Grilles Tarifaires'!E:F,2,FALSE),VLOOKUP(C322,'[1]Grilles Tarifaires'!E:G,3,FALSE)))))*AK322))))</f>
        <v/>
      </c>
      <c r="AV322" s="66"/>
      <c r="AW322" s="66"/>
      <c r="AX322" s="66"/>
      <c r="AY322" s="66"/>
    </row>
    <row r="323" spans="1:51" ht="15" hidden="1" customHeight="1" x14ac:dyDescent="0.25">
      <c r="A323" s="10"/>
      <c r="B323" s="28"/>
      <c r="C323" s="29"/>
      <c r="D323" s="29"/>
      <c r="E323" s="30"/>
      <c r="F323" s="29"/>
      <c r="G323" s="29"/>
      <c r="H323" s="42"/>
      <c r="I323" s="42"/>
      <c r="J323" s="28"/>
      <c r="K323" s="31" t="str">
        <f t="shared" si="91"/>
        <v/>
      </c>
      <c r="L323" s="31">
        <f t="shared" si="92"/>
        <v>0</v>
      </c>
      <c r="M323" s="57">
        <f t="shared" si="84"/>
        <v>0</v>
      </c>
      <c r="N323" s="32"/>
      <c r="O323" s="32"/>
      <c r="P323" s="29"/>
      <c r="Q323" s="29"/>
      <c r="R323" s="29"/>
      <c r="S323" s="29"/>
      <c r="T323" s="29"/>
      <c r="U323" s="29"/>
      <c r="V323" s="29"/>
      <c r="W323" s="29"/>
      <c r="X323" s="31" t="str">
        <f t="shared" si="86"/>
        <v/>
      </c>
      <c r="Y323" s="33"/>
      <c r="Z323" s="33"/>
      <c r="AA323" s="33"/>
      <c r="AB323" s="33"/>
      <c r="AC323" s="33"/>
      <c r="AD323" s="33"/>
      <c r="AE323" s="29"/>
      <c r="AF323" s="29"/>
      <c r="AG323" s="29"/>
      <c r="AH323" s="67" t="str">
        <f t="shared" si="80"/>
        <v/>
      </c>
      <c r="AI323" s="47" t="str">
        <f t="shared" si="85"/>
        <v/>
      </c>
      <c r="AJ323" s="67" t="str">
        <f t="shared" si="81"/>
        <v/>
      </c>
      <c r="AK323" s="68" t="str">
        <f t="shared" si="90"/>
        <v/>
      </c>
      <c r="AL323" s="40" t="str">
        <f t="shared" si="83"/>
        <v/>
      </c>
      <c r="AM323" s="35">
        <f t="shared" si="87"/>
        <v>0</v>
      </c>
      <c r="AN323" s="36">
        <f t="shared" si="88"/>
        <v>0</v>
      </c>
      <c r="AO323" s="36">
        <f t="shared" si="89"/>
        <v>0</v>
      </c>
      <c r="AP323" s="36" t="str">
        <f t="shared" si="79"/>
        <v/>
      </c>
      <c r="AQ323" s="36" t="str">
        <f>+IF(C323="Econova","",(IF(B323="Réception",(IF(J323="La Mounine",(VLOOKUP(V323,[1]Distancier!A:E,5,FALSE)),(IF(J323="Brignoles",VLOOKUP(V323,[1]Distancier!A:C,3,FALSE),(IF(J323="FOS",VLOOKUP(V323,[1]Distancier!A:D,4,FALSE),(IF(J323="BT400",VLOOKUP(V323,[1]Distancier!A:F,6,FALSE))))))))),"")))</f>
        <v/>
      </c>
      <c r="AR323" s="36" t="str">
        <f t="shared" si="82"/>
        <v/>
      </c>
      <c r="AS323" s="34" t="str">
        <f>IF(AQ323="","",IF(A323="Round Wood",VLOOKUP(AQ323,'[1]Grilles Tarifaires'!A:C,3,FALSE),VLOOKUP(AQ323,'[1]Grilles Tarifaires'!A:B,2,FALSE)))</f>
        <v/>
      </c>
      <c r="AT323" s="36" t="str">
        <f t="shared" si="93"/>
        <v/>
      </c>
      <c r="AU323" s="36" t="str">
        <f>IF(AQ323="","",(IF(C323="","",((IF(A323="","0",(IF(A323="Round Wood",VLOOKUP(C323,'[1]Grilles Tarifaires'!E:F,2,FALSE),VLOOKUP(C323,'[1]Grilles Tarifaires'!E:G,3,FALSE)))))*AK323))))</f>
        <v/>
      </c>
      <c r="AV323" s="66"/>
      <c r="AW323" s="66"/>
      <c r="AX323" s="66"/>
      <c r="AY323" s="66"/>
    </row>
    <row r="324" spans="1:51" ht="15" hidden="1" customHeight="1" x14ac:dyDescent="0.25">
      <c r="A324" s="10"/>
      <c r="B324" s="28"/>
      <c r="C324" s="29"/>
      <c r="D324" s="29"/>
      <c r="E324" s="30"/>
      <c r="F324" s="29"/>
      <c r="G324" s="29"/>
      <c r="H324" s="42"/>
      <c r="I324" s="42"/>
      <c r="J324" s="28"/>
      <c r="K324" s="31" t="str">
        <f t="shared" si="91"/>
        <v/>
      </c>
      <c r="L324" s="31">
        <f t="shared" si="92"/>
        <v>0</v>
      </c>
      <c r="M324" s="57">
        <f t="shared" si="84"/>
        <v>0</v>
      </c>
      <c r="N324" s="32"/>
      <c r="O324" s="32"/>
      <c r="P324" s="29"/>
      <c r="Q324" s="29"/>
      <c r="R324" s="29"/>
      <c r="S324" s="29"/>
      <c r="T324" s="29"/>
      <c r="U324" s="29"/>
      <c r="V324" s="29"/>
      <c r="W324" s="29"/>
      <c r="X324" s="31" t="str">
        <f t="shared" si="86"/>
        <v/>
      </c>
      <c r="Y324" s="33"/>
      <c r="Z324" s="33"/>
      <c r="AA324" s="33"/>
      <c r="AB324" s="33"/>
      <c r="AC324" s="33"/>
      <c r="AD324" s="33"/>
      <c r="AE324" s="29"/>
      <c r="AF324" s="29"/>
      <c r="AG324" s="29"/>
      <c r="AH324" s="67" t="str">
        <f t="shared" si="80"/>
        <v/>
      </c>
      <c r="AI324" s="47" t="str">
        <f t="shared" si="85"/>
        <v/>
      </c>
      <c r="AJ324" s="67" t="str">
        <f t="shared" si="81"/>
        <v/>
      </c>
      <c r="AK324" s="68" t="str">
        <f t="shared" si="90"/>
        <v/>
      </c>
      <c r="AL324" s="40" t="str">
        <f t="shared" si="83"/>
        <v/>
      </c>
      <c r="AM324" s="35">
        <f t="shared" si="87"/>
        <v>0</v>
      </c>
      <c r="AN324" s="36">
        <f t="shared" si="88"/>
        <v>0</v>
      </c>
      <c r="AO324" s="36">
        <f t="shared" si="89"/>
        <v>0</v>
      </c>
      <c r="AP324" s="36" t="str">
        <f t="shared" si="79"/>
        <v/>
      </c>
      <c r="AQ324" s="36" t="str">
        <f>+IF(C324="Econova","",(IF(B324="Réception",(IF(J324="La Mounine",(VLOOKUP(V324,[1]Distancier!A:E,5,FALSE)),(IF(J324="Brignoles",VLOOKUP(V324,[1]Distancier!A:C,3,FALSE),(IF(J324="FOS",VLOOKUP(V324,[1]Distancier!A:D,4,FALSE),(IF(J324="BT400",VLOOKUP(V324,[1]Distancier!A:F,6,FALSE))))))))),"")))</f>
        <v/>
      </c>
      <c r="AR324" s="36" t="str">
        <f t="shared" si="82"/>
        <v/>
      </c>
      <c r="AS324" s="34" t="str">
        <f>IF(AQ324="","",IF(A324="Round Wood",VLOOKUP(AQ324,'[1]Grilles Tarifaires'!A:C,3,FALSE),VLOOKUP(AQ324,'[1]Grilles Tarifaires'!A:B,2,FALSE)))</f>
        <v/>
      </c>
      <c r="AT324" s="36" t="str">
        <f t="shared" si="93"/>
        <v/>
      </c>
      <c r="AU324" s="36" t="str">
        <f>IF(AQ324="","",(IF(C324="","",((IF(A324="","0",(IF(A324="Round Wood",VLOOKUP(C324,'[1]Grilles Tarifaires'!E:F,2,FALSE),VLOOKUP(C324,'[1]Grilles Tarifaires'!E:G,3,FALSE)))))*AK324))))</f>
        <v/>
      </c>
      <c r="AV324" s="66"/>
      <c r="AW324" s="66"/>
      <c r="AX324" s="66"/>
      <c r="AY324" s="66"/>
    </row>
    <row r="325" spans="1:51" ht="15" hidden="1" customHeight="1" x14ac:dyDescent="0.25">
      <c r="A325" s="10"/>
      <c r="B325" s="28"/>
      <c r="C325" s="29"/>
      <c r="D325" s="29"/>
      <c r="E325" s="30"/>
      <c r="F325" s="29"/>
      <c r="G325" s="29"/>
      <c r="H325" s="42"/>
      <c r="I325" s="42"/>
      <c r="J325" s="28"/>
      <c r="K325" s="31" t="str">
        <f t="shared" si="91"/>
        <v/>
      </c>
      <c r="L325" s="31">
        <f t="shared" si="92"/>
        <v>0</v>
      </c>
      <c r="M325" s="57">
        <f t="shared" si="84"/>
        <v>0</v>
      </c>
      <c r="N325" s="32"/>
      <c r="O325" s="32"/>
      <c r="P325" s="29"/>
      <c r="Q325" s="29"/>
      <c r="R325" s="29"/>
      <c r="S325" s="29"/>
      <c r="T325" s="29"/>
      <c r="U325" s="29"/>
      <c r="V325" s="29"/>
      <c r="W325" s="29"/>
      <c r="X325" s="31" t="str">
        <f t="shared" si="86"/>
        <v/>
      </c>
      <c r="Y325" s="33"/>
      <c r="Z325" s="33"/>
      <c r="AA325" s="33"/>
      <c r="AB325" s="33"/>
      <c r="AC325" s="33"/>
      <c r="AD325" s="33"/>
      <c r="AE325" s="29"/>
      <c r="AF325" s="29"/>
      <c r="AG325" s="29"/>
      <c r="AH325" s="67" t="str">
        <f t="shared" si="80"/>
        <v/>
      </c>
      <c r="AI325" s="47" t="str">
        <f t="shared" si="85"/>
        <v/>
      </c>
      <c r="AJ325" s="67" t="str">
        <f t="shared" si="81"/>
        <v/>
      </c>
      <c r="AK325" s="68" t="str">
        <f t="shared" si="90"/>
        <v/>
      </c>
      <c r="AL325" s="40" t="str">
        <f t="shared" si="83"/>
        <v/>
      </c>
      <c r="AM325" s="35">
        <f t="shared" si="87"/>
        <v>0</v>
      </c>
      <c r="AN325" s="36">
        <f t="shared" si="88"/>
        <v>0</v>
      </c>
      <c r="AO325" s="36">
        <f t="shared" si="89"/>
        <v>0</v>
      </c>
      <c r="AP325" s="36" t="str">
        <f t="shared" si="79"/>
        <v/>
      </c>
      <c r="AQ325" s="36" t="str">
        <f>+IF(C325="Econova","",(IF(B325="Réception",(IF(J325="La Mounine",(VLOOKUP(V325,[1]Distancier!A:E,5,FALSE)),(IF(J325="Brignoles",VLOOKUP(V325,[1]Distancier!A:C,3,FALSE),(IF(J325="FOS",VLOOKUP(V325,[1]Distancier!A:D,4,FALSE),(IF(J325="BT400",VLOOKUP(V325,[1]Distancier!A:F,6,FALSE))))))))),"")))</f>
        <v/>
      </c>
      <c r="AR325" s="36" t="str">
        <f t="shared" si="82"/>
        <v/>
      </c>
      <c r="AS325" s="34" t="str">
        <f>IF(AQ325="","",IF(A325="Round Wood",VLOOKUP(AQ325,'[1]Grilles Tarifaires'!A:C,3,FALSE),VLOOKUP(AQ325,'[1]Grilles Tarifaires'!A:B,2,FALSE)))</f>
        <v/>
      </c>
      <c r="AT325" s="36" t="str">
        <f t="shared" si="93"/>
        <v/>
      </c>
      <c r="AU325" s="36" t="str">
        <f>IF(AQ325="","",(IF(C325="","",((IF(A325="","0",(IF(A325="Round Wood",VLOOKUP(C325,'[1]Grilles Tarifaires'!E:F,2,FALSE),VLOOKUP(C325,'[1]Grilles Tarifaires'!E:G,3,FALSE)))))*AK325))))</f>
        <v/>
      </c>
      <c r="AV325" s="66"/>
      <c r="AW325" s="66"/>
      <c r="AX325" s="66"/>
      <c r="AY325" s="66"/>
    </row>
    <row r="326" spans="1:51" ht="15" hidden="1" customHeight="1" x14ac:dyDescent="0.25">
      <c r="A326" s="10"/>
      <c r="B326" s="28"/>
      <c r="C326" s="29"/>
      <c r="D326" s="29"/>
      <c r="E326" s="30"/>
      <c r="F326" s="29"/>
      <c r="G326" s="29"/>
      <c r="H326" s="42"/>
      <c r="I326" s="42"/>
      <c r="J326" s="28"/>
      <c r="K326" s="31" t="str">
        <f t="shared" si="91"/>
        <v/>
      </c>
      <c r="L326" s="31">
        <f t="shared" si="92"/>
        <v>0</v>
      </c>
      <c r="M326" s="57">
        <f t="shared" si="84"/>
        <v>0</v>
      </c>
      <c r="N326" s="32"/>
      <c r="O326" s="32"/>
      <c r="P326" s="29"/>
      <c r="Q326" s="29"/>
      <c r="R326" s="29"/>
      <c r="S326" s="29"/>
      <c r="T326" s="29"/>
      <c r="U326" s="29"/>
      <c r="V326" s="29"/>
      <c r="W326" s="29"/>
      <c r="X326" s="31" t="str">
        <f t="shared" si="86"/>
        <v/>
      </c>
      <c r="Y326" s="33"/>
      <c r="Z326" s="33"/>
      <c r="AA326" s="33"/>
      <c r="AB326" s="33"/>
      <c r="AC326" s="33"/>
      <c r="AD326" s="33"/>
      <c r="AE326" s="29"/>
      <c r="AF326" s="29"/>
      <c r="AG326" s="29"/>
      <c r="AH326" s="67" t="str">
        <f t="shared" si="80"/>
        <v/>
      </c>
      <c r="AI326" s="47" t="str">
        <f t="shared" si="85"/>
        <v/>
      </c>
      <c r="AJ326" s="67" t="str">
        <f t="shared" si="81"/>
        <v/>
      </c>
      <c r="AK326" s="68" t="str">
        <f t="shared" si="90"/>
        <v/>
      </c>
      <c r="AL326" s="40" t="str">
        <f t="shared" si="83"/>
        <v/>
      </c>
      <c r="AM326" s="35">
        <f t="shared" si="87"/>
        <v>0</v>
      </c>
      <c r="AN326" s="36">
        <f t="shared" si="88"/>
        <v>0</v>
      </c>
      <c r="AO326" s="36">
        <f t="shared" si="89"/>
        <v>0</v>
      </c>
      <c r="AP326" s="36" t="str">
        <f t="shared" si="79"/>
        <v/>
      </c>
      <c r="AQ326" s="36" t="str">
        <f>+IF(C326="Econova","",(IF(B326="Réception",(IF(J326="La Mounine",(VLOOKUP(V326,[1]Distancier!A:E,5,FALSE)),(IF(J326="Brignoles",VLOOKUP(V326,[1]Distancier!A:C,3,FALSE),(IF(J326="FOS",VLOOKUP(V326,[1]Distancier!A:D,4,FALSE),(IF(J326="BT400",VLOOKUP(V326,[1]Distancier!A:F,6,FALSE))))))))),"")))</f>
        <v/>
      </c>
      <c r="AR326" s="36" t="str">
        <f t="shared" si="82"/>
        <v/>
      </c>
      <c r="AS326" s="34" t="str">
        <f>IF(AQ326="","",IF(A326="Round Wood",VLOOKUP(AQ326,'[1]Grilles Tarifaires'!A:C,3,FALSE),VLOOKUP(AQ326,'[1]Grilles Tarifaires'!A:B,2,FALSE)))</f>
        <v/>
      </c>
      <c r="AT326" s="36" t="str">
        <f t="shared" si="93"/>
        <v/>
      </c>
      <c r="AU326" s="36" t="str">
        <f>IF(AQ326="","",(IF(C326="","",((IF(A326="","0",(IF(A326="Round Wood",VLOOKUP(C326,'[1]Grilles Tarifaires'!E:F,2,FALSE),VLOOKUP(C326,'[1]Grilles Tarifaires'!E:G,3,FALSE)))))*AK326))))</f>
        <v/>
      </c>
      <c r="AV326" s="66"/>
      <c r="AW326" s="66"/>
      <c r="AX326" s="66"/>
      <c r="AY326" s="66"/>
    </row>
    <row r="327" spans="1:51" ht="15" hidden="1" customHeight="1" x14ac:dyDescent="0.25">
      <c r="A327" s="10"/>
      <c r="B327" s="28"/>
      <c r="C327" s="29"/>
      <c r="D327" s="29"/>
      <c r="E327" s="30"/>
      <c r="F327" s="29"/>
      <c r="G327" s="29"/>
      <c r="H327" s="42"/>
      <c r="I327" s="42"/>
      <c r="J327" s="28"/>
      <c r="K327" s="31" t="str">
        <f t="shared" si="91"/>
        <v/>
      </c>
      <c r="L327" s="31">
        <f t="shared" si="92"/>
        <v>0</v>
      </c>
      <c r="M327" s="57">
        <f t="shared" si="84"/>
        <v>0</v>
      </c>
      <c r="N327" s="32"/>
      <c r="O327" s="32"/>
      <c r="P327" s="29"/>
      <c r="Q327" s="29"/>
      <c r="R327" s="29"/>
      <c r="S327" s="29"/>
      <c r="T327" s="29"/>
      <c r="U327" s="29"/>
      <c r="V327" s="29"/>
      <c r="W327" s="29"/>
      <c r="X327" s="31" t="str">
        <f t="shared" si="86"/>
        <v/>
      </c>
      <c r="Y327" s="33"/>
      <c r="Z327" s="33"/>
      <c r="AA327" s="33"/>
      <c r="AB327" s="33"/>
      <c r="AC327" s="33"/>
      <c r="AD327" s="33"/>
      <c r="AE327" s="29"/>
      <c r="AF327" s="29"/>
      <c r="AG327" s="29"/>
      <c r="AH327" s="67" t="str">
        <f t="shared" si="80"/>
        <v/>
      </c>
      <c r="AI327" s="47" t="str">
        <f t="shared" si="85"/>
        <v/>
      </c>
      <c r="AJ327" s="67" t="str">
        <f t="shared" si="81"/>
        <v/>
      </c>
      <c r="AK327" s="68" t="str">
        <f t="shared" si="90"/>
        <v/>
      </c>
      <c r="AL327" s="40" t="str">
        <f t="shared" si="83"/>
        <v/>
      </c>
      <c r="AM327" s="35">
        <f t="shared" si="87"/>
        <v>0</v>
      </c>
      <c r="AN327" s="36">
        <f t="shared" si="88"/>
        <v>0</v>
      </c>
      <c r="AO327" s="36">
        <f t="shared" si="89"/>
        <v>0</v>
      </c>
      <c r="AP327" s="36" t="str">
        <f t="shared" ref="AP327:AP390" si="94">+IF(K327="","",(Y327*K327))</f>
        <v/>
      </c>
      <c r="AQ327" s="36" t="str">
        <f>+IF(C327="Econova","",(IF(B327="Réception",(IF(J327="La Mounine",(VLOOKUP(V327,[1]Distancier!A:E,5,FALSE)),(IF(J327="Brignoles",VLOOKUP(V327,[1]Distancier!A:C,3,FALSE),(IF(J327="FOS",VLOOKUP(V327,[1]Distancier!A:D,4,FALSE),(IF(J327="BT400",VLOOKUP(V327,[1]Distancier!A:F,6,FALSE))))))))),"")))</f>
        <v/>
      </c>
      <c r="AR327" s="36" t="str">
        <f t="shared" si="82"/>
        <v/>
      </c>
      <c r="AS327" s="34" t="str">
        <f>IF(AQ327="","",IF(A327="Round Wood",VLOOKUP(AQ327,'[1]Grilles Tarifaires'!A:C,3,FALSE),VLOOKUP(AQ327,'[1]Grilles Tarifaires'!A:B,2,FALSE)))</f>
        <v/>
      </c>
      <c r="AT327" s="36" t="str">
        <f t="shared" si="93"/>
        <v/>
      </c>
      <c r="AU327" s="36" t="str">
        <f>IF(AQ327="","",(IF(C327="","",((IF(A327="","0",(IF(A327="Round Wood",VLOOKUP(C327,'[1]Grilles Tarifaires'!E:F,2,FALSE),VLOOKUP(C327,'[1]Grilles Tarifaires'!E:G,3,FALSE)))))*AK327))))</f>
        <v/>
      </c>
      <c r="AV327" s="66"/>
      <c r="AW327" s="66"/>
      <c r="AX327" s="66"/>
      <c r="AY327" s="66"/>
    </row>
    <row r="328" spans="1:51" ht="15" hidden="1" customHeight="1" x14ac:dyDescent="0.25">
      <c r="A328" s="10"/>
      <c r="B328" s="28"/>
      <c r="C328" s="29"/>
      <c r="D328" s="29"/>
      <c r="E328" s="30"/>
      <c r="F328" s="29"/>
      <c r="G328" s="29"/>
      <c r="H328" s="42"/>
      <c r="I328" s="42"/>
      <c r="J328" s="28"/>
      <c r="K328" s="31" t="str">
        <f t="shared" si="91"/>
        <v/>
      </c>
      <c r="L328" s="31">
        <f t="shared" si="92"/>
        <v>0</v>
      </c>
      <c r="M328" s="57">
        <f t="shared" si="84"/>
        <v>0</v>
      </c>
      <c r="N328" s="32"/>
      <c r="O328" s="32"/>
      <c r="P328" s="29"/>
      <c r="Q328" s="29"/>
      <c r="R328" s="29"/>
      <c r="S328" s="29"/>
      <c r="T328" s="29"/>
      <c r="U328" s="29"/>
      <c r="V328" s="29"/>
      <c r="W328" s="29"/>
      <c r="X328" s="31" t="str">
        <f t="shared" si="86"/>
        <v/>
      </c>
      <c r="Y328" s="33"/>
      <c r="Z328" s="33"/>
      <c r="AA328" s="33"/>
      <c r="AB328" s="33"/>
      <c r="AC328" s="33"/>
      <c r="AD328" s="33"/>
      <c r="AE328" s="29"/>
      <c r="AF328" s="29"/>
      <c r="AG328" s="29"/>
      <c r="AH328" s="67" t="str">
        <f t="shared" si="80"/>
        <v/>
      </c>
      <c r="AI328" s="47" t="str">
        <f t="shared" si="85"/>
        <v/>
      </c>
      <c r="AJ328" s="67" t="str">
        <f t="shared" si="81"/>
        <v/>
      </c>
      <c r="AK328" s="68" t="str">
        <f t="shared" si="90"/>
        <v/>
      </c>
      <c r="AL328" s="40" t="str">
        <f t="shared" si="83"/>
        <v/>
      </c>
      <c r="AM328" s="35">
        <f t="shared" si="87"/>
        <v>0</v>
      </c>
      <c r="AN328" s="36">
        <f t="shared" si="88"/>
        <v>0</v>
      </c>
      <c r="AO328" s="36">
        <f t="shared" si="89"/>
        <v>0</v>
      </c>
      <c r="AP328" s="36" t="str">
        <f t="shared" si="94"/>
        <v/>
      </c>
      <c r="AQ328" s="36" t="str">
        <f>+IF(C328="Econova","",(IF(B328="Réception",(IF(J328="La Mounine",(VLOOKUP(V328,[1]Distancier!A:E,5,FALSE)),(IF(J328="Brignoles",VLOOKUP(V328,[1]Distancier!A:C,3,FALSE),(IF(J328="FOS",VLOOKUP(V328,[1]Distancier!A:D,4,FALSE),(IF(J328="BT400",VLOOKUP(V328,[1]Distancier!A:F,6,FALSE))))))))),"")))</f>
        <v/>
      </c>
      <c r="AR328" s="36" t="str">
        <f t="shared" si="82"/>
        <v/>
      </c>
      <c r="AS328" s="34" t="str">
        <f>IF(AQ328="","",IF(A328="Round Wood",VLOOKUP(AQ328,'[1]Grilles Tarifaires'!A:C,3,FALSE),VLOOKUP(AQ328,'[1]Grilles Tarifaires'!A:B,2,FALSE)))</f>
        <v/>
      </c>
      <c r="AT328" s="36" t="str">
        <f t="shared" si="93"/>
        <v/>
      </c>
      <c r="AU328" s="36" t="str">
        <f>IF(AQ328="","",(IF(C328="","",((IF(A328="","0",(IF(A328="Round Wood",VLOOKUP(C328,'[1]Grilles Tarifaires'!E:F,2,FALSE),VLOOKUP(C328,'[1]Grilles Tarifaires'!E:G,3,FALSE)))))*AK328))))</f>
        <v/>
      </c>
      <c r="AV328" s="66"/>
      <c r="AW328" s="66"/>
      <c r="AX328" s="66"/>
      <c r="AY328" s="66"/>
    </row>
    <row r="329" spans="1:51" ht="15" hidden="1" customHeight="1" x14ac:dyDescent="0.25">
      <c r="A329" s="10"/>
      <c r="B329" s="28"/>
      <c r="C329" s="29"/>
      <c r="D329" s="29"/>
      <c r="E329" s="30"/>
      <c r="F329" s="29"/>
      <c r="G329" s="29"/>
      <c r="H329" s="42"/>
      <c r="I329" s="42"/>
      <c r="J329" s="28"/>
      <c r="K329" s="31" t="str">
        <f t="shared" si="91"/>
        <v/>
      </c>
      <c r="L329" s="31">
        <f t="shared" si="92"/>
        <v>0</v>
      </c>
      <c r="M329" s="57">
        <f t="shared" si="84"/>
        <v>0</v>
      </c>
      <c r="N329" s="32"/>
      <c r="O329" s="32"/>
      <c r="P329" s="29"/>
      <c r="Q329" s="29"/>
      <c r="R329" s="29"/>
      <c r="S329" s="29"/>
      <c r="T329" s="29"/>
      <c r="U329" s="29"/>
      <c r="V329" s="29"/>
      <c r="W329" s="29"/>
      <c r="X329" s="31" t="str">
        <f t="shared" si="86"/>
        <v/>
      </c>
      <c r="Y329" s="33"/>
      <c r="Z329" s="33"/>
      <c r="AA329" s="33"/>
      <c r="AB329" s="33"/>
      <c r="AC329" s="33"/>
      <c r="AD329" s="33"/>
      <c r="AE329" s="29"/>
      <c r="AF329" s="29"/>
      <c r="AG329" s="29"/>
      <c r="AH329" s="67" t="str">
        <f t="shared" si="80"/>
        <v/>
      </c>
      <c r="AI329" s="47" t="str">
        <f t="shared" si="85"/>
        <v/>
      </c>
      <c r="AJ329" s="67" t="str">
        <f t="shared" si="81"/>
        <v/>
      </c>
      <c r="AK329" s="68" t="str">
        <f t="shared" si="90"/>
        <v/>
      </c>
      <c r="AL329" s="40" t="str">
        <f t="shared" si="83"/>
        <v/>
      </c>
      <c r="AM329" s="35">
        <f t="shared" si="87"/>
        <v>0</v>
      </c>
      <c r="AN329" s="36">
        <f t="shared" si="88"/>
        <v>0</v>
      </c>
      <c r="AO329" s="36">
        <f t="shared" si="89"/>
        <v>0</v>
      </c>
      <c r="AP329" s="36" t="str">
        <f t="shared" si="94"/>
        <v/>
      </c>
      <c r="AQ329" s="36" t="str">
        <f>+IF(C329="Econova","",(IF(B329="Réception",(IF(J329="La Mounine",(VLOOKUP(V329,[1]Distancier!A:E,5,FALSE)),(IF(J329="Brignoles",VLOOKUP(V329,[1]Distancier!A:C,3,FALSE),(IF(J329="FOS",VLOOKUP(V329,[1]Distancier!A:D,4,FALSE),(IF(J329="BT400",VLOOKUP(V329,[1]Distancier!A:F,6,FALSE))))))))),"")))</f>
        <v/>
      </c>
      <c r="AR329" s="36" t="str">
        <f t="shared" si="82"/>
        <v/>
      </c>
      <c r="AS329" s="34" t="str">
        <f>IF(AQ329="","",IF(A329="Round Wood",VLOOKUP(AQ329,'[1]Grilles Tarifaires'!A:C,3,FALSE),VLOOKUP(AQ329,'[1]Grilles Tarifaires'!A:B,2,FALSE)))</f>
        <v/>
      </c>
      <c r="AT329" s="36" t="str">
        <f t="shared" si="93"/>
        <v/>
      </c>
      <c r="AU329" s="36" t="str">
        <f>IF(AQ329="","",(IF(C329="","",((IF(A329="","0",(IF(A329="Round Wood",VLOOKUP(C329,'[1]Grilles Tarifaires'!E:F,2,FALSE),VLOOKUP(C329,'[1]Grilles Tarifaires'!E:G,3,FALSE)))))*AK329))))</f>
        <v/>
      </c>
      <c r="AV329" s="66"/>
      <c r="AW329" s="66"/>
      <c r="AX329" s="66"/>
      <c r="AY329" s="66"/>
    </row>
    <row r="330" spans="1:51" ht="15" hidden="1" customHeight="1" x14ac:dyDescent="0.25">
      <c r="A330" s="10"/>
      <c r="B330" s="28"/>
      <c r="C330" s="29"/>
      <c r="D330" s="29"/>
      <c r="E330" s="30"/>
      <c r="F330" s="29"/>
      <c r="G330" s="29"/>
      <c r="H330" s="42"/>
      <c r="I330" s="42"/>
      <c r="J330" s="28"/>
      <c r="K330" s="31" t="str">
        <f t="shared" si="91"/>
        <v/>
      </c>
      <c r="L330" s="31">
        <f t="shared" si="92"/>
        <v>0</v>
      </c>
      <c r="M330" s="57">
        <f t="shared" si="84"/>
        <v>0</v>
      </c>
      <c r="N330" s="32"/>
      <c r="O330" s="32"/>
      <c r="P330" s="29"/>
      <c r="Q330" s="29"/>
      <c r="R330" s="29"/>
      <c r="S330" s="29"/>
      <c r="T330" s="29"/>
      <c r="U330" s="29"/>
      <c r="V330" s="29"/>
      <c r="W330" s="29"/>
      <c r="X330" s="31" t="str">
        <f t="shared" si="86"/>
        <v/>
      </c>
      <c r="Y330" s="33"/>
      <c r="Z330" s="33"/>
      <c r="AA330" s="33"/>
      <c r="AB330" s="33"/>
      <c r="AC330" s="33"/>
      <c r="AD330" s="33"/>
      <c r="AE330" s="29"/>
      <c r="AF330" s="29"/>
      <c r="AG330" s="29"/>
      <c r="AH330" s="67" t="str">
        <f t="shared" si="80"/>
        <v/>
      </c>
      <c r="AI330" s="47" t="str">
        <f t="shared" si="85"/>
        <v/>
      </c>
      <c r="AJ330" s="67" t="str">
        <f t="shared" si="81"/>
        <v/>
      </c>
      <c r="AK330" s="68" t="str">
        <f t="shared" si="90"/>
        <v/>
      </c>
      <c r="AL330" s="40" t="str">
        <f t="shared" si="83"/>
        <v/>
      </c>
      <c r="AM330" s="35">
        <f t="shared" si="87"/>
        <v>0</v>
      </c>
      <c r="AN330" s="36">
        <f t="shared" si="88"/>
        <v>0</v>
      </c>
      <c r="AO330" s="36">
        <f t="shared" si="89"/>
        <v>0</v>
      </c>
      <c r="AP330" s="36" t="str">
        <f t="shared" si="94"/>
        <v/>
      </c>
      <c r="AQ330" s="36" t="str">
        <f>+IF(C330="Econova","",(IF(B330="Réception",(IF(J330="La Mounine",(VLOOKUP(V330,[1]Distancier!A:E,5,FALSE)),(IF(J330="Brignoles",VLOOKUP(V330,[1]Distancier!A:C,3,FALSE),(IF(J330="FOS",VLOOKUP(V330,[1]Distancier!A:D,4,FALSE),(IF(J330="BT400",VLOOKUP(V330,[1]Distancier!A:F,6,FALSE))))))))),"")))</f>
        <v/>
      </c>
      <c r="AR330" s="36" t="str">
        <f t="shared" si="82"/>
        <v/>
      </c>
      <c r="AS330" s="34" t="str">
        <f>IF(AQ330="","",IF(A330="Round Wood",VLOOKUP(AQ330,'[1]Grilles Tarifaires'!A:C,3,FALSE),VLOOKUP(AQ330,'[1]Grilles Tarifaires'!A:B,2,FALSE)))</f>
        <v/>
      </c>
      <c r="AT330" s="36" t="str">
        <f t="shared" si="93"/>
        <v/>
      </c>
      <c r="AU330" s="36" t="str">
        <f>IF(AQ330="","",(IF(C330="","",((IF(A330="","0",(IF(A330="Round Wood",VLOOKUP(C330,'[1]Grilles Tarifaires'!E:F,2,FALSE),VLOOKUP(C330,'[1]Grilles Tarifaires'!E:G,3,FALSE)))))*AK330))))</f>
        <v/>
      </c>
      <c r="AV330" s="66"/>
      <c r="AW330" s="66"/>
      <c r="AX330" s="66"/>
      <c r="AY330" s="66"/>
    </row>
    <row r="331" spans="1:51" ht="15" hidden="1" customHeight="1" x14ac:dyDescent="0.25">
      <c r="A331" s="10"/>
      <c r="B331" s="28"/>
      <c r="C331" s="29"/>
      <c r="D331" s="29"/>
      <c r="E331" s="30"/>
      <c r="F331" s="29"/>
      <c r="G331" s="29"/>
      <c r="H331" s="42"/>
      <c r="I331" s="42"/>
      <c r="J331" s="28"/>
      <c r="K331" s="31" t="str">
        <f t="shared" si="91"/>
        <v/>
      </c>
      <c r="L331" s="31">
        <f t="shared" si="92"/>
        <v>0</v>
      </c>
      <c r="M331" s="57">
        <f t="shared" si="84"/>
        <v>0</v>
      </c>
      <c r="N331" s="32"/>
      <c r="O331" s="32"/>
      <c r="P331" s="29"/>
      <c r="Q331" s="29"/>
      <c r="R331" s="29"/>
      <c r="S331" s="29"/>
      <c r="T331" s="29"/>
      <c r="U331" s="29"/>
      <c r="V331" s="29"/>
      <c r="W331" s="29"/>
      <c r="X331" s="31" t="str">
        <f t="shared" si="86"/>
        <v/>
      </c>
      <c r="Y331" s="33"/>
      <c r="Z331" s="33"/>
      <c r="AA331" s="33"/>
      <c r="AB331" s="33"/>
      <c r="AC331" s="33"/>
      <c r="AD331" s="33"/>
      <c r="AE331" s="29"/>
      <c r="AF331" s="29"/>
      <c r="AG331" s="29"/>
      <c r="AH331" s="67" t="str">
        <f t="shared" si="80"/>
        <v/>
      </c>
      <c r="AI331" s="47" t="str">
        <f t="shared" si="85"/>
        <v/>
      </c>
      <c r="AJ331" s="67" t="str">
        <f t="shared" si="81"/>
        <v/>
      </c>
      <c r="AK331" s="68" t="str">
        <f t="shared" si="90"/>
        <v/>
      </c>
      <c r="AL331" s="40" t="str">
        <f t="shared" si="83"/>
        <v/>
      </c>
      <c r="AM331" s="35">
        <f t="shared" si="87"/>
        <v>0</v>
      </c>
      <c r="AN331" s="36">
        <f t="shared" si="88"/>
        <v>0</v>
      </c>
      <c r="AO331" s="36">
        <f t="shared" si="89"/>
        <v>0</v>
      </c>
      <c r="AP331" s="36" t="str">
        <f t="shared" si="94"/>
        <v/>
      </c>
      <c r="AQ331" s="36" t="str">
        <f>+IF(C331="Econova","",(IF(B331="Réception",(IF(J331="La Mounine",(VLOOKUP(V331,[1]Distancier!A:E,5,FALSE)),(IF(J331="Brignoles",VLOOKUP(V331,[1]Distancier!A:C,3,FALSE),(IF(J331="FOS",VLOOKUP(V331,[1]Distancier!A:D,4,FALSE),(IF(J331="BT400",VLOOKUP(V331,[1]Distancier!A:F,6,FALSE))))))))),"")))</f>
        <v/>
      </c>
      <c r="AR331" s="36" t="str">
        <f t="shared" si="82"/>
        <v/>
      </c>
      <c r="AS331" s="34" t="str">
        <f>IF(AQ331="","",IF(A331="Round Wood",VLOOKUP(AQ331,'[1]Grilles Tarifaires'!A:C,3,FALSE),VLOOKUP(AQ331,'[1]Grilles Tarifaires'!A:B,2,FALSE)))</f>
        <v/>
      </c>
      <c r="AT331" s="36" t="str">
        <f t="shared" si="93"/>
        <v/>
      </c>
      <c r="AU331" s="36" t="str">
        <f>IF(AQ331="","",(IF(C331="","",((IF(A331="","0",(IF(A331="Round Wood",VLOOKUP(C331,'[1]Grilles Tarifaires'!E:F,2,FALSE),VLOOKUP(C331,'[1]Grilles Tarifaires'!E:G,3,FALSE)))))*AK331))))</f>
        <v/>
      </c>
      <c r="AV331" s="66"/>
      <c r="AW331" s="66"/>
      <c r="AX331" s="66"/>
      <c r="AY331" s="66"/>
    </row>
    <row r="332" spans="1:51" ht="15" hidden="1" customHeight="1" x14ac:dyDescent="0.25">
      <c r="A332" s="10"/>
      <c r="B332" s="28"/>
      <c r="C332" s="29"/>
      <c r="D332" s="29"/>
      <c r="E332" s="30"/>
      <c r="F332" s="29"/>
      <c r="G332" s="29"/>
      <c r="H332" s="42"/>
      <c r="I332" s="42"/>
      <c r="J332" s="28"/>
      <c r="K332" s="31" t="str">
        <f t="shared" si="91"/>
        <v/>
      </c>
      <c r="L332" s="31">
        <f t="shared" si="92"/>
        <v>0</v>
      </c>
      <c r="M332" s="57">
        <f t="shared" si="84"/>
        <v>0</v>
      </c>
      <c r="N332" s="32"/>
      <c r="O332" s="32"/>
      <c r="P332" s="29"/>
      <c r="Q332" s="29"/>
      <c r="R332" s="29"/>
      <c r="S332" s="29"/>
      <c r="T332" s="29"/>
      <c r="U332" s="29"/>
      <c r="V332" s="29"/>
      <c r="W332" s="29"/>
      <c r="X332" s="31" t="str">
        <f t="shared" si="86"/>
        <v/>
      </c>
      <c r="Y332" s="33"/>
      <c r="Z332" s="33"/>
      <c r="AA332" s="33"/>
      <c r="AB332" s="33"/>
      <c r="AC332" s="33"/>
      <c r="AD332" s="33"/>
      <c r="AE332" s="29"/>
      <c r="AF332" s="29"/>
      <c r="AG332" s="29"/>
      <c r="AH332" s="67" t="str">
        <f t="shared" si="80"/>
        <v/>
      </c>
      <c r="AI332" s="47" t="str">
        <f t="shared" si="85"/>
        <v/>
      </c>
      <c r="AJ332" s="67" t="str">
        <f t="shared" si="81"/>
        <v/>
      </c>
      <c r="AK332" s="68" t="str">
        <f t="shared" si="90"/>
        <v/>
      </c>
      <c r="AL332" s="40" t="str">
        <f t="shared" si="83"/>
        <v/>
      </c>
      <c r="AM332" s="35">
        <f t="shared" si="87"/>
        <v>0</v>
      </c>
      <c r="AN332" s="36">
        <f t="shared" si="88"/>
        <v>0</v>
      </c>
      <c r="AO332" s="36">
        <f t="shared" si="89"/>
        <v>0</v>
      </c>
      <c r="AP332" s="36" t="str">
        <f t="shared" si="94"/>
        <v/>
      </c>
      <c r="AQ332" s="36" t="str">
        <f>+IF(C332="Econova","",(IF(B332="Réception",(IF(J332="La Mounine",(VLOOKUP(V332,[1]Distancier!A:E,5,FALSE)),(IF(J332="Brignoles",VLOOKUP(V332,[1]Distancier!A:C,3,FALSE),(IF(J332="FOS",VLOOKUP(V332,[1]Distancier!A:D,4,FALSE),(IF(J332="BT400",VLOOKUP(V332,[1]Distancier!A:F,6,FALSE))))))))),"")))</f>
        <v/>
      </c>
      <c r="AR332" s="36" t="str">
        <f t="shared" si="82"/>
        <v/>
      </c>
      <c r="AS332" s="34" t="str">
        <f>IF(AQ332="","",IF(A332="Round Wood",VLOOKUP(AQ332,'[1]Grilles Tarifaires'!A:C,3,FALSE),VLOOKUP(AQ332,'[1]Grilles Tarifaires'!A:B,2,FALSE)))</f>
        <v/>
      </c>
      <c r="AT332" s="36" t="str">
        <f t="shared" si="93"/>
        <v/>
      </c>
      <c r="AU332" s="36" t="str">
        <f>IF(AQ332="","",(IF(C332="","",((IF(A332="","0",(IF(A332="Round Wood",VLOOKUP(C332,'[1]Grilles Tarifaires'!E:F,2,FALSE),VLOOKUP(C332,'[1]Grilles Tarifaires'!E:G,3,FALSE)))))*AK332))))</f>
        <v/>
      </c>
      <c r="AV332" s="66"/>
      <c r="AW332" s="66"/>
      <c r="AX332" s="66"/>
      <c r="AY332" s="66"/>
    </row>
    <row r="333" spans="1:51" ht="15" hidden="1" customHeight="1" x14ac:dyDescent="0.25">
      <c r="A333" s="10"/>
      <c r="B333" s="28"/>
      <c r="C333" s="29"/>
      <c r="D333" s="29"/>
      <c r="E333" s="30"/>
      <c r="F333" s="29"/>
      <c r="G333" s="29"/>
      <c r="H333" s="42"/>
      <c r="I333" s="42"/>
      <c r="J333" s="28"/>
      <c r="K333" s="31" t="str">
        <f t="shared" si="91"/>
        <v/>
      </c>
      <c r="L333" s="31">
        <f t="shared" si="92"/>
        <v>0</v>
      </c>
      <c r="M333" s="57">
        <f t="shared" si="84"/>
        <v>0</v>
      </c>
      <c r="N333" s="32"/>
      <c r="O333" s="32"/>
      <c r="P333" s="29"/>
      <c r="Q333" s="29"/>
      <c r="R333" s="29"/>
      <c r="S333" s="29"/>
      <c r="T333" s="29"/>
      <c r="U333" s="29"/>
      <c r="V333" s="29"/>
      <c r="W333" s="29"/>
      <c r="X333" s="31" t="str">
        <f t="shared" si="86"/>
        <v/>
      </c>
      <c r="Y333" s="33"/>
      <c r="Z333" s="33"/>
      <c r="AA333" s="33"/>
      <c r="AB333" s="33"/>
      <c r="AC333" s="33"/>
      <c r="AD333" s="33"/>
      <c r="AE333" s="29"/>
      <c r="AF333" s="29"/>
      <c r="AG333" s="29"/>
      <c r="AH333" s="67" t="str">
        <f t="shared" si="80"/>
        <v/>
      </c>
      <c r="AI333" s="47" t="str">
        <f t="shared" si="85"/>
        <v/>
      </c>
      <c r="AJ333" s="67" t="str">
        <f t="shared" si="81"/>
        <v/>
      </c>
      <c r="AK333" s="68" t="str">
        <f t="shared" si="90"/>
        <v/>
      </c>
      <c r="AL333" s="40" t="str">
        <f t="shared" si="83"/>
        <v/>
      </c>
      <c r="AM333" s="35">
        <f t="shared" si="87"/>
        <v>0</v>
      </c>
      <c r="AN333" s="36">
        <f t="shared" si="88"/>
        <v>0</v>
      </c>
      <c r="AO333" s="36">
        <f t="shared" si="89"/>
        <v>0</v>
      </c>
      <c r="AP333" s="36" t="str">
        <f t="shared" si="94"/>
        <v/>
      </c>
      <c r="AQ333" s="36" t="str">
        <f>+IF(C333="Econova","",(IF(B333="Réception",(IF(J333="La Mounine",(VLOOKUP(V333,[1]Distancier!A:E,5,FALSE)),(IF(J333="Brignoles",VLOOKUP(V333,[1]Distancier!A:C,3,FALSE),(IF(J333="FOS",VLOOKUP(V333,[1]Distancier!A:D,4,FALSE),(IF(J333="BT400",VLOOKUP(V333,[1]Distancier!A:F,6,FALSE))))))))),"")))</f>
        <v/>
      </c>
      <c r="AR333" s="36" t="str">
        <f t="shared" si="82"/>
        <v/>
      </c>
      <c r="AS333" s="34" t="str">
        <f>IF(AQ333="","",IF(A333="Round Wood",VLOOKUP(AQ333,'[1]Grilles Tarifaires'!A:C,3,FALSE),VLOOKUP(AQ333,'[1]Grilles Tarifaires'!A:B,2,FALSE)))</f>
        <v/>
      </c>
      <c r="AT333" s="36" t="str">
        <f t="shared" si="93"/>
        <v/>
      </c>
      <c r="AU333" s="36" t="str">
        <f>IF(AQ333="","",(IF(C333="","",((IF(A333="","0",(IF(A333="Round Wood",VLOOKUP(C333,'[1]Grilles Tarifaires'!E:F,2,FALSE),VLOOKUP(C333,'[1]Grilles Tarifaires'!E:G,3,FALSE)))))*AK333))))</f>
        <v/>
      </c>
      <c r="AV333" s="66"/>
      <c r="AW333" s="66"/>
      <c r="AX333" s="66"/>
      <c r="AY333" s="66"/>
    </row>
    <row r="334" spans="1:51" ht="15" hidden="1" customHeight="1" x14ac:dyDescent="0.25">
      <c r="A334" s="10"/>
      <c r="B334" s="28"/>
      <c r="C334" s="29"/>
      <c r="D334" s="29"/>
      <c r="E334" s="30"/>
      <c r="F334" s="29"/>
      <c r="G334" s="29"/>
      <c r="H334" s="42"/>
      <c r="I334" s="42"/>
      <c r="J334" s="28"/>
      <c r="K334" s="31" t="str">
        <f t="shared" si="91"/>
        <v/>
      </c>
      <c r="L334" s="31">
        <f t="shared" si="92"/>
        <v>0</v>
      </c>
      <c r="M334" s="57">
        <f t="shared" si="84"/>
        <v>0</v>
      </c>
      <c r="N334" s="32"/>
      <c r="O334" s="32"/>
      <c r="P334" s="29"/>
      <c r="Q334" s="29"/>
      <c r="R334" s="29"/>
      <c r="S334" s="29"/>
      <c r="T334" s="29"/>
      <c r="U334" s="29"/>
      <c r="V334" s="29"/>
      <c r="W334" s="29"/>
      <c r="X334" s="31" t="str">
        <f t="shared" si="86"/>
        <v/>
      </c>
      <c r="Y334" s="33"/>
      <c r="Z334" s="33"/>
      <c r="AA334" s="33"/>
      <c r="AB334" s="33"/>
      <c r="AC334" s="33"/>
      <c r="AD334" s="33"/>
      <c r="AE334" s="29"/>
      <c r="AF334" s="29"/>
      <c r="AG334" s="29"/>
      <c r="AH334" s="67" t="str">
        <f t="shared" si="80"/>
        <v/>
      </c>
      <c r="AI334" s="47" t="str">
        <f t="shared" si="85"/>
        <v/>
      </c>
      <c r="AJ334" s="67" t="str">
        <f t="shared" si="81"/>
        <v/>
      </c>
      <c r="AK334" s="68" t="str">
        <f t="shared" si="90"/>
        <v/>
      </c>
      <c r="AL334" s="40" t="str">
        <f t="shared" si="83"/>
        <v/>
      </c>
      <c r="AM334" s="35">
        <f t="shared" si="87"/>
        <v>0</v>
      </c>
      <c r="AN334" s="36">
        <f t="shared" si="88"/>
        <v>0</v>
      </c>
      <c r="AO334" s="36">
        <f t="shared" si="89"/>
        <v>0</v>
      </c>
      <c r="AP334" s="36" t="str">
        <f t="shared" si="94"/>
        <v/>
      </c>
      <c r="AQ334" s="36" t="str">
        <f>+IF(C334="Econova","",(IF(B334="Réception",(IF(J334="La Mounine",(VLOOKUP(V334,[1]Distancier!A:E,5,FALSE)),(IF(J334="Brignoles",VLOOKUP(V334,[1]Distancier!A:C,3,FALSE),(IF(J334="FOS",VLOOKUP(V334,[1]Distancier!A:D,4,FALSE),(IF(J334="BT400",VLOOKUP(V334,[1]Distancier!A:F,6,FALSE))))))))),"")))</f>
        <v/>
      </c>
      <c r="AR334" s="36" t="str">
        <f t="shared" si="82"/>
        <v/>
      </c>
      <c r="AS334" s="34" t="str">
        <f>IF(AQ334="","",IF(A334="Round Wood",VLOOKUP(AQ334,'[1]Grilles Tarifaires'!A:C,3,FALSE),VLOOKUP(AQ334,'[1]Grilles Tarifaires'!A:B,2,FALSE)))</f>
        <v/>
      </c>
      <c r="AT334" s="36" t="str">
        <f t="shared" si="93"/>
        <v/>
      </c>
      <c r="AU334" s="36" t="str">
        <f>IF(AQ334="","",(IF(C334="","",((IF(A334="","0",(IF(A334="Round Wood",VLOOKUP(C334,'[1]Grilles Tarifaires'!E:F,2,FALSE),VLOOKUP(C334,'[1]Grilles Tarifaires'!E:G,3,FALSE)))))*AK334))))</f>
        <v/>
      </c>
      <c r="AV334" s="66"/>
      <c r="AW334" s="66"/>
      <c r="AX334" s="66"/>
      <c r="AY334" s="66"/>
    </row>
    <row r="335" spans="1:51" ht="15" hidden="1" customHeight="1" x14ac:dyDescent="0.25">
      <c r="A335" s="10"/>
      <c r="B335" s="28"/>
      <c r="C335" s="29"/>
      <c r="D335" s="29"/>
      <c r="E335" s="30"/>
      <c r="F335" s="29"/>
      <c r="G335" s="29"/>
      <c r="H335" s="42"/>
      <c r="I335" s="42"/>
      <c r="J335" s="28"/>
      <c r="K335" s="31" t="str">
        <f t="shared" si="91"/>
        <v/>
      </c>
      <c r="L335" s="31">
        <f t="shared" si="92"/>
        <v>0</v>
      </c>
      <c r="M335" s="57">
        <f t="shared" si="84"/>
        <v>0</v>
      </c>
      <c r="N335" s="32"/>
      <c r="O335" s="32"/>
      <c r="P335" s="29"/>
      <c r="Q335" s="29"/>
      <c r="R335" s="29"/>
      <c r="S335" s="29"/>
      <c r="T335" s="29"/>
      <c r="U335" s="29"/>
      <c r="V335" s="29"/>
      <c r="W335" s="29"/>
      <c r="X335" s="31" t="str">
        <f t="shared" si="86"/>
        <v/>
      </c>
      <c r="Y335" s="33"/>
      <c r="Z335" s="33"/>
      <c r="AA335" s="33"/>
      <c r="AB335" s="33"/>
      <c r="AC335" s="33"/>
      <c r="AD335" s="33"/>
      <c r="AE335" s="29"/>
      <c r="AF335" s="29"/>
      <c r="AG335" s="29"/>
      <c r="AH335" s="67" t="str">
        <f t="shared" si="80"/>
        <v/>
      </c>
      <c r="AI335" s="47" t="str">
        <f t="shared" si="85"/>
        <v/>
      </c>
      <c r="AJ335" s="67" t="str">
        <f t="shared" si="81"/>
        <v/>
      </c>
      <c r="AK335" s="68" t="str">
        <f t="shared" si="90"/>
        <v/>
      </c>
      <c r="AL335" s="40" t="str">
        <f t="shared" si="83"/>
        <v/>
      </c>
      <c r="AM335" s="35">
        <f t="shared" si="87"/>
        <v>0</v>
      </c>
      <c r="AN335" s="36">
        <f t="shared" si="88"/>
        <v>0</v>
      </c>
      <c r="AO335" s="36">
        <f t="shared" si="89"/>
        <v>0</v>
      </c>
      <c r="AP335" s="36" t="str">
        <f t="shared" si="94"/>
        <v/>
      </c>
      <c r="AQ335" s="36" t="str">
        <f>+IF(C335="Econova","",(IF(B335="Réception",(IF(J335="La Mounine",(VLOOKUP(V335,[1]Distancier!A:E,5,FALSE)),(IF(J335="Brignoles",VLOOKUP(V335,[1]Distancier!A:C,3,FALSE),(IF(J335="FOS",VLOOKUP(V335,[1]Distancier!A:D,4,FALSE),(IF(J335="BT400",VLOOKUP(V335,[1]Distancier!A:F,6,FALSE))))))))),"")))</f>
        <v/>
      </c>
      <c r="AR335" s="36" t="str">
        <f t="shared" si="82"/>
        <v/>
      </c>
      <c r="AS335" s="34" t="str">
        <f>IF(AQ335="","",IF(A335="Round Wood",VLOOKUP(AQ335,'[1]Grilles Tarifaires'!A:C,3,FALSE),VLOOKUP(AQ335,'[1]Grilles Tarifaires'!A:B,2,FALSE)))</f>
        <v/>
      </c>
      <c r="AT335" s="36" t="str">
        <f t="shared" si="93"/>
        <v/>
      </c>
      <c r="AU335" s="36" t="str">
        <f>IF(AQ335="","",(IF(C335="","",((IF(A335="","0",(IF(A335="Round Wood",VLOOKUP(C335,'[1]Grilles Tarifaires'!E:F,2,FALSE),VLOOKUP(C335,'[1]Grilles Tarifaires'!E:G,3,FALSE)))))*AK335))))</f>
        <v/>
      </c>
      <c r="AV335" s="66"/>
      <c r="AW335" s="66"/>
      <c r="AX335" s="66"/>
      <c r="AY335" s="66"/>
    </row>
    <row r="336" spans="1:51" ht="15" hidden="1" customHeight="1" x14ac:dyDescent="0.25">
      <c r="A336" s="10"/>
      <c r="B336" s="28"/>
      <c r="C336" s="29"/>
      <c r="D336" s="29"/>
      <c r="E336" s="30"/>
      <c r="F336" s="29"/>
      <c r="G336" s="29"/>
      <c r="H336" s="42"/>
      <c r="I336" s="42"/>
      <c r="J336" s="28"/>
      <c r="K336" s="31" t="str">
        <f t="shared" si="91"/>
        <v/>
      </c>
      <c r="L336" s="31">
        <f t="shared" si="92"/>
        <v>0</v>
      </c>
      <c r="M336" s="57">
        <f t="shared" si="84"/>
        <v>0</v>
      </c>
      <c r="N336" s="32"/>
      <c r="O336" s="32"/>
      <c r="P336" s="29"/>
      <c r="Q336" s="29"/>
      <c r="R336" s="29"/>
      <c r="S336" s="29"/>
      <c r="T336" s="29"/>
      <c r="U336" s="29"/>
      <c r="V336" s="29"/>
      <c r="W336" s="29"/>
      <c r="X336" s="31" t="str">
        <f t="shared" si="86"/>
        <v/>
      </c>
      <c r="Y336" s="33"/>
      <c r="Z336" s="33"/>
      <c r="AA336" s="33"/>
      <c r="AB336" s="33"/>
      <c r="AC336" s="33"/>
      <c r="AD336" s="33"/>
      <c r="AE336" s="29"/>
      <c r="AF336" s="29"/>
      <c r="AG336" s="29"/>
      <c r="AH336" s="67" t="str">
        <f t="shared" si="80"/>
        <v/>
      </c>
      <c r="AI336" s="47" t="str">
        <f t="shared" si="85"/>
        <v/>
      </c>
      <c r="AJ336" s="67" t="str">
        <f t="shared" si="81"/>
        <v/>
      </c>
      <c r="AK336" s="68" t="str">
        <f t="shared" si="90"/>
        <v/>
      </c>
      <c r="AL336" s="40" t="str">
        <f t="shared" si="83"/>
        <v/>
      </c>
      <c r="AM336" s="35">
        <f t="shared" si="87"/>
        <v>0</v>
      </c>
      <c r="AN336" s="36">
        <f t="shared" si="88"/>
        <v>0</v>
      </c>
      <c r="AO336" s="36">
        <f t="shared" si="89"/>
        <v>0</v>
      </c>
      <c r="AP336" s="36" t="str">
        <f t="shared" si="94"/>
        <v/>
      </c>
      <c r="AQ336" s="36" t="str">
        <f>+IF(C336="Econova","",(IF(B336="Réception",(IF(J336="La Mounine",(VLOOKUP(V336,[1]Distancier!A:E,5,FALSE)),(IF(J336="Brignoles",VLOOKUP(V336,[1]Distancier!A:C,3,FALSE),(IF(J336="FOS",VLOOKUP(V336,[1]Distancier!A:D,4,FALSE),(IF(J336="BT400",VLOOKUP(V336,[1]Distancier!A:F,6,FALSE))))))))),"")))</f>
        <v/>
      </c>
      <c r="AR336" s="36" t="str">
        <f t="shared" si="82"/>
        <v/>
      </c>
      <c r="AS336" s="34" t="str">
        <f>IF(AQ336="","",IF(A336="Round Wood",VLOOKUP(AQ336,'[1]Grilles Tarifaires'!A:C,3,FALSE),VLOOKUP(AQ336,'[1]Grilles Tarifaires'!A:B,2,FALSE)))</f>
        <v/>
      </c>
      <c r="AT336" s="36" t="str">
        <f t="shared" si="93"/>
        <v/>
      </c>
      <c r="AU336" s="36" t="str">
        <f>IF(AQ336="","",(IF(C336="","",((IF(A336="","0",(IF(A336="Round Wood",VLOOKUP(C336,'[1]Grilles Tarifaires'!E:F,2,FALSE),VLOOKUP(C336,'[1]Grilles Tarifaires'!E:G,3,FALSE)))))*AK336))))</f>
        <v/>
      </c>
      <c r="AV336" s="66"/>
      <c r="AW336" s="66"/>
      <c r="AX336" s="66"/>
      <c r="AY336" s="66"/>
    </row>
    <row r="337" spans="1:51" ht="15" hidden="1" customHeight="1" x14ac:dyDescent="0.25">
      <c r="A337" s="10"/>
      <c r="B337" s="28"/>
      <c r="C337" s="29"/>
      <c r="D337" s="29"/>
      <c r="E337" s="30"/>
      <c r="F337" s="29"/>
      <c r="G337" s="29"/>
      <c r="H337" s="42"/>
      <c r="I337" s="42"/>
      <c r="J337" s="28"/>
      <c r="K337" s="31" t="str">
        <f t="shared" si="91"/>
        <v/>
      </c>
      <c r="L337" s="31">
        <f t="shared" si="92"/>
        <v>0</v>
      </c>
      <c r="M337" s="57">
        <f t="shared" si="84"/>
        <v>0</v>
      </c>
      <c r="N337" s="32"/>
      <c r="O337" s="32"/>
      <c r="P337" s="29"/>
      <c r="Q337" s="29"/>
      <c r="R337" s="29"/>
      <c r="S337" s="29"/>
      <c r="T337" s="29"/>
      <c r="U337" s="29"/>
      <c r="V337" s="29"/>
      <c r="W337" s="29"/>
      <c r="X337" s="31" t="str">
        <f t="shared" si="86"/>
        <v/>
      </c>
      <c r="Y337" s="33"/>
      <c r="Z337" s="33"/>
      <c r="AA337" s="33"/>
      <c r="AB337" s="33"/>
      <c r="AC337" s="33"/>
      <c r="AD337" s="33"/>
      <c r="AE337" s="29"/>
      <c r="AF337" s="29"/>
      <c r="AG337" s="29"/>
      <c r="AH337" s="67" t="str">
        <f t="shared" ref="AH337:AH400" si="95">IF(E337="","",(YEAR(E337)))</f>
        <v/>
      </c>
      <c r="AI337" s="47" t="str">
        <f t="shared" si="85"/>
        <v/>
      </c>
      <c r="AJ337" s="67" t="str">
        <f t="shared" ref="AJ337:AJ400" si="96">IF(E337="","",(TEXT(E337,"mmmm")))</f>
        <v/>
      </c>
      <c r="AK337" s="68" t="str">
        <f t="shared" si="90"/>
        <v/>
      </c>
      <c r="AL337" s="40" t="str">
        <f t="shared" si="83"/>
        <v/>
      </c>
      <c r="AM337" s="35">
        <f t="shared" si="87"/>
        <v>0</v>
      </c>
      <c r="AN337" s="36">
        <f t="shared" si="88"/>
        <v>0</v>
      </c>
      <c r="AO337" s="36">
        <f t="shared" si="89"/>
        <v>0</v>
      </c>
      <c r="AP337" s="36" t="str">
        <f t="shared" si="94"/>
        <v/>
      </c>
      <c r="AQ337" s="36" t="str">
        <f>+IF(C337="Econova","",(IF(B337="Réception",(IF(J337="La Mounine",(VLOOKUP(V337,[1]Distancier!A:E,5,FALSE)),(IF(J337="Brignoles",VLOOKUP(V337,[1]Distancier!A:C,3,FALSE),(IF(J337="FOS",VLOOKUP(V337,[1]Distancier!A:D,4,FALSE),(IF(J337="BT400",VLOOKUP(V337,[1]Distancier!A:F,6,FALSE))))))))),"")))</f>
        <v/>
      </c>
      <c r="AR337" s="36" t="str">
        <f t="shared" si="82"/>
        <v/>
      </c>
      <c r="AS337" s="34" t="str">
        <f>IF(AQ337="","",IF(A337="Round Wood",VLOOKUP(AQ337,'[1]Grilles Tarifaires'!A:C,3,FALSE),VLOOKUP(AQ337,'[1]Grilles Tarifaires'!A:B,2,FALSE)))</f>
        <v/>
      </c>
      <c r="AT337" s="36" t="str">
        <f t="shared" si="93"/>
        <v/>
      </c>
      <c r="AU337" s="36" t="str">
        <f>IF(AQ337="","",(IF(C337="","",((IF(A337="","0",(IF(A337="Round Wood",VLOOKUP(C337,'[1]Grilles Tarifaires'!E:F,2,FALSE),VLOOKUP(C337,'[1]Grilles Tarifaires'!E:G,3,FALSE)))))*AK337))))</f>
        <v/>
      </c>
      <c r="AV337" s="66"/>
      <c r="AW337" s="66"/>
      <c r="AX337" s="66"/>
      <c r="AY337" s="66"/>
    </row>
    <row r="338" spans="1:51" ht="15" hidden="1" customHeight="1" x14ac:dyDescent="0.25">
      <c r="A338" s="10"/>
      <c r="B338" s="28"/>
      <c r="C338" s="29"/>
      <c r="D338" s="29"/>
      <c r="E338" s="30"/>
      <c r="F338" s="29"/>
      <c r="G338" s="29"/>
      <c r="H338" s="42"/>
      <c r="I338" s="42"/>
      <c r="J338" s="28"/>
      <c r="K338" s="31" t="str">
        <f t="shared" si="91"/>
        <v/>
      </c>
      <c r="L338" s="31">
        <f t="shared" si="92"/>
        <v>0</v>
      </c>
      <c r="M338" s="57">
        <f t="shared" si="84"/>
        <v>0</v>
      </c>
      <c r="N338" s="32"/>
      <c r="O338" s="32"/>
      <c r="P338" s="29"/>
      <c r="Q338" s="29"/>
      <c r="R338" s="29"/>
      <c r="S338" s="29"/>
      <c r="T338" s="29"/>
      <c r="U338" s="29"/>
      <c r="V338" s="29"/>
      <c r="W338" s="29"/>
      <c r="X338" s="31" t="str">
        <f t="shared" si="86"/>
        <v/>
      </c>
      <c r="Y338" s="33"/>
      <c r="Z338" s="33"/>
      <c r="AA338" s="33"/>
      <c r="AB338" s="33"/>
      <c r="AC338" s="33"/>
      <c r="AD338" s="33"/>
      <c r="AE338" s="29"/>
      <c r="AF338" s="29"/>
      <c r="AG338" s="29"/>
      <c r="AH338" s="67" t="str">
        <f t="shared" si="95"/>
        <v/>
      </c>
      <c r="AI338" s="47" t="str">
        <f t="shared" si="85"/>
        <v/>
      </c>
      <c r="AJ338" s="67" t="str">
        <f t="shared" si="96"/>
        <v/>
      </c>
      <c r="AK338" s="68" t="str">
        <f t="shared" si="90"/>
        <v/>
      </c>
      <c r="AL338" s="40" t="str">
        <f t="shared" si="83"/>
        <v/>
      </c>
      <c r="AM338" s="35">
        <f t="shared" si="87"/>
        <v>0</v>
      </c>
      <c r="AN338" s="36">
        <f t="shared" si="88"/>
        <v>0</v>
      </c>
      <c r="AO338" s="36">
        <f t="shared" si="89"/>
        <v>0</v>
      </c>
      <c r="AP338" s="36" t="str">
        <f t="shared" si="94"/>
        <v/>
      </c>
      <c r="AQ338" s="36" t="str">
        <f>+IF(C338="Econova","",(IF(B338="Réception",(IF(J338="La Mounine",(VLOOKUP(V338,[1]Distancier!A:E,5,FALSE)),(IF(J338="Brignoles",VLOOKUP(V338,[1]Distancier!A:C,3,FALSE),(IF(J338="FOS",VLOOKUP(V338,[1]Distancier!A:D,4,FALSE),(IF(J338="BT400",VLOOKUP(V338,[1]Distancier!A:F,6,FALSE))))))))),"")))</f>
        <v/>
      </c>
      <c r="AR338" s="36" t="str">
        <f t="shared" ref="AR338:AR401" si="97">+(IF(AQ338="","",(AQ338*K338)))</f>
        <v/>
      </c>
      <c r="AS338" s="34" t="str">
        <f>IF(AQ338="","",IF(A338="Round Wood",VLOOKUP(AQ338,'[1]Grilles Tarifaires'!A:C,3,FALSE),VLOOKUP(AQ338,'[1]Grilles Tarifaires'!A:B,2,FALSE)))</f>
        <v/>
      </c>
      <c r="AT338" s="36" t="str">
        <f t="shared" si="93"/>
        <v/>
      </c>
      <c r="AU338" s="36" t="str">
        <f>IF(AQ338="","",(IF(C338="","",((IF(A338="","0",(IF(A338="Round Wood",VLOOKUP(C338,'[1]Grilles Tarifaires'!E:F,2,FALSE),VLOOKUP(C338,'[1]Grilles Tarifaires'!E:G,3,FALSE)))))*AK338))))</f>
        <v/>
      </c>
      <c r="AV338" s="66"/>
      <c r="AW338" s="66"/>
      <c r="AX338" s="66"/>
      <c r="AY338" s="66"/>
    </row>
    <row r="339" spans="1:51" ht="15" hidden="1" customHeight="1" x14ac:dyDescent="0.25">
      <c r="A339" s="10"/>
      <c r="B339" s="28"/>
      <c r="C339" s="29"/>
      <c r="D339" s="29"/>
      <c r="E339" s="30"/>
      <c r="F339" s="29"/>
      <c r="G339" s="29"/>
      <c r="H339" s="42"/>
      <c r="I339" s="42"/>
      <c r="J339" s="28"/>
      <c r="K339" s="31" t="str">
        <f t="shared" si="91"/>
        <v/>
      </c>
      <c r="L339" s="31">
        <f t="shared" si="92"/>
        <v>0</v>
      </c>
      <c r="M339" s="57">
        <f t="shared" si="84"/>
        <v>0</v>
      </c>
      <c r="N339" s="32"/>
      <c r="O339" s="32"/>
      <c r="P339" s="29"/>
      <c r="Q339" s="29"/>
      <c r="R339" s="29"/>
      <c r="S339" s="29"/>
      <c r="T339" s="29"/>
      <c r="U339" s="29"/>
      <c r="V339" s="29"/>
      <c r="W339" s="29"/>
      <c r="X339" s="31" t="str">
        <f t="shared" si="86"/>
        <v/>
      </c>
      <c r="Y339" s="33"/>
      <c r="Z339" s="33"/>
      <c r="AA339" s="33"/>
      <c r="AB339" s="33"/>
      <c r="AC339" s="33"/>
      <c r="AD339" s="33"/>
      <c r="AE339" s="29"/>
      <c r="AF339" s="29"/>
      <c r="AG339" s="29"/>
      <c r="AH339" s="67" t="str">
        <f t="shared" si="95"/>
        <v/>
      </c>
      <c r="AI339" s="47" t="str">
        <f t="shared" si="85"/>
        <v/>
      </c>
      <c r="AJ339" s="67" t="str">
        <f t="shared" si="96"/>
        <v/>
      </c>
      <c r="AK339" s="68" t="str">
        <f t="shared" si="90"/>
        <v/>
      </c>
      <c r="AL339" s="40" t="str">
        <f t="shared" ref="AL339:AL402" si="98">AJ339</f>
        <v/>
      </c>
      <c r="AM339" s="35">
        <f t="shared" si="87"/>
        <v>0</v>
      </c>
      <c r="AN339" s="36">
        <f t="shared" si="88"/>
        <v>0</v>
      </c>
      <c r="AO339" s="36">
        <f t="shared" si="89"/>
        <v>0</v>
      </c>
      <c r="AP339" s="36" t="str">
        <f t="shared" si="94"/>
        <v/>
      </c>
      <c r="AQ339" s="36" t="str">
        <f>+IF(C339="Econova","",(IF(B339="Réception",(IF(J339="La Mounine",(VLOOKUP(V339,[1]Distancier!A:E,5,FALSE)),(IF(J339="Brignoles",VLOOKUP(V339,[1]Distancier!A:C,3,FALSE),(IF(J339="FOS",VLOOKUP(V339,[1]Distancier!A:D,4,FALSE),(IF(J339="BT400",VLOOKUP(V339,[1]Distancier!A:F,6,FALSE))))))))),"")))</f>
        <v/>
      </c>
      <c r="AR339" s="36" t="str">
        <f t="shared" si="97"/>
        <v/>
      </c>
      <c r="AS339" s="34" t="str">
        <f>IF(AQ339="","",IF(A339="Round Wood",VLOOKUP(AQ339,'[1]Grilles Tarifaires'!A:C,3,FALSE),VLOOKUP(AQ339,'[1]Grilles Tarifaires'!A:B,2,FALSE)))</f>
        <v/>
      </c>
      <c r="AT339" s="36" t="str">
        <f t="shared" si="93"/>
        <v/>
      </c>
      <c r="AU339" s="36" t="str">
        <f>IF(AQ339="","",(IF(C339="","",((IF(A339="","0",(IF(A339="Round Wood",VLOOKUP(C339,'[1]Grilles Tarifaires'!E:F,2,FALSE),VLOOKUP(C339,'[1]Grilles Tarifaires'!E:G,3,FALSE)))))*AK339))))</f>
        <v/>
      </c>
      <c r="AV339" s="66"/>
      <c r="AW339" s="66"/>
      <c r="AX339" s="66"/>
      <c r="AY339" s="66"/>
    </row>
    <row r="340" spans="1:51" ht="15" hidden="1" customHeight="1" x14ac:dyDescent="0.25">
      <c r="A340" s="10"/>
      <c r="B340" s="28"/>
      <c r="C340" s="29"/>
      <c r="D340" s="29"/>
      <c r="E340" s="30"/>
      <c r="F340" s="29"/>
      <c r="G340" s="29"/>
      <c r="H340" s="42"/>
      <c r="I340" s="42"/>
      <c r="J340" s="28"/>
      <c r="K340" s="31" t="str">
        <f t="shared" si="91"/>
        <v/>
      </c>
      <c r="L340" s="31">
        <f t="shared" si="92"/>
        <v>0</v>
      </c>
      <c r="M340" s="57">
        <f t="shared" si="84"/>
        <v>0</v>
      </c>
      <c r="N340" s="32"/>
      <c r="O340" s="32"/>
      <c r="P340" s="29"/>
      <c r="Q340" s="29"/>
      <c r="R340" s="29"/>
      <c r="S340" s="29"/>
      <c r="T340" s="29"/>
      <c r="U340" s="29"/>
      <c r="V340" s="29"/>
      <c r="W340" s="29"/>
      <c r="X340" s="31" t="str">
        <f t="shared" si="86"/>
        <v/>
      </c>
      <c r="Y340" s="33"/>
      <c r="Z340" s="33"/>
      <c r="AA340" s="33"/>
      <c r="AB340" s="33"/>
      <c r="AC340" s="33"/>
      <c r="AD340" s="33"/>
      <c r="AE340" s="29"/>
      <c r="AF340" s="29"/>
      <c r="AG340" s="29"/>
      <c r="AH340" s="67" t="str">
        <f t="shared" si="95"/>
        <v/>
      </c>
      <c r="AI340" s="47" t="str">
        <f t="shared" si="85"/>
        <v/>
      </c>
      <c r="AJ340" s="67" t="str">
        <f t="shared" si="96"/>
        <v/>
      </c>
      <c r="AK340" s="68" t="str">
        <f t="shared" si="90"/>
        <v/>
      </c>
      <c r="AL340" s="40" t="str">
        <f t="shared" si="98"/>
        <v/>
      </c>
      <c r="AM340" s="35">
        <f t="shared" si="87"/>
        <v>0</v>
      </c>
      <c r="AN340" s="36">
        <f t="shared" si="88"/>
        <v>0</v>
      </c>
      <c r="AO340" s="36">
        <f t="shared" si="89"/>
        <v>0</v>
      </c>
      <c r="AP340" s="36" t="str">
        <f t="shared" si="94"/>
        <v/>
      </c>
      <c r="AQ340" s="36" t="str">
        <f>+IF(C340="Econova","",(IF(B340="Réception",(IF(J340="La Mounine",(VLOOKUP(V340,[1]Distancier!A:E,5,FALSE)),(IF(J340="Brignoles",VLOOKUP(V340,[1]Distancier!A:C,3,FALSE),(IF(J340="FOS",VLOOKUP(V340,[1]Distancier!A:D,4,FALSE),(IF(J340="BT400",VLOOKUP(V340,[1]Distancier!A:F,6,FALSE))))))))),"")))</f>
        <v/>
      </c>
      <c r="AR340" s="36" t="str">
        <f t="shared" si="97"/>
        <v/>
      </c>
      <c r="AS340" s="34" t="str">
        <f>IF(AQ340="","",IF(A340="Round Wood",VLOOKUP(AQ340,'[1]Grilles Tarifaires'!A:C,3,FALSE),VLOOKUP(AQ340,'[1]Grilles Tarifaires'!A:B,2,FALSE)))</f>
        <v/>
      </c>
      <c r="AT340" s="36" t="str">
        <f t="shared" si="93"/>
        <v/>
      </c>
      <c r="AU340" s="36" t="str">
        <f>IF(AQ340="","",(IF(C340="","",((IF(A340="","0",(IF(A340="Round Wood",VLOOKUP(C340,'[1]Grilles Tarifaires'!E:F,2,FALSE),VLOOKUP(C340,'[1]Grilles Tarifaires'!E:G,3,FALSE)))))*AK340))))</f>
        <v/>
      </c>
      <c r="AV340" s="66"/>
      <c r="AW340" s="66"/>
      <c r="AX340" s="66"/>
      <c r="AY340" s="66"/>
    </row>
    <row r="341" spans="1:51" ht="15" hidden="1" customHeight="1" x14ac:dyDescent="0.25">
      <c r="A341" s="10"/>
      <c r="B341" s="28"/>
      <c r="C341" s="29"/>
      <c r="D341" s="29"/>
      <c r="E341" s="30"/>
      <c r="F341" s="29"/>
      <c r="G341" s="29"/>
      <c r="H341" s="42"/>
      <c r="I341" s="42"/>
      <c r="J341" s="28"/>
      <c r="K341" s="31" t="str">
        <f t="shared" si="91"/>
        <v/>
      </c>
      <c r="L341" s="31">
        <f t="shared" si="92"/>
        <v>0</v>
      </c>
      <c r="M341" s="57">
        <f t="shared" si="84"/>
        <v>0</v>
      </c>
      <c r="N341" s="32"/>
      <c r="O341" s="32"/>
      <c r="P341" s="29"/>
      <c r="Q341" s="29"/>
      <c r="R341" s="29"/>
      <c r="S341" s="29"/>
      <c r="T341" s="29"/>
      <c r="U341" s="29"/>
      <c r="V341" s="29"/>
      <c r="W341" s="29"/>
      <c r="X341" s="31" t="str">
        <f t="shared" si="86"/>
        <v/>
      </c>
      <c r="Y341" s="33"/>
      <c r="Z341" s="33"/>
      <c r="AA341" s="33"/>
      <c r="AB341" s="33"/>
      <c r="AC341" s="33"/>
      <c r="AD341" s="33"/>
      <c r="AE341" s="29"/>
      <c r="AF341" s="29"/>
      <c r="AG341" s="29"/>
      <c r="AH341" s="67" t="str">
        <f t="shared" si="95"/>
        <v/>
      </c>
      <c r="AI341" s="47" t="str">
        <f t="shared" si="85"/>
        <v/>
      </c>
      <c r="AJ341" s="67" t="str">
        <f t="shared" si="96"/>
        <v/>
      </c>
      <c r="AK341" s="68" t="str">
        <f t="shared" si="90"/>
        <v/>
      </c>
      <c r="AL341" s="40" t="str">
        <f t="shared" si="98"/>
        <v/>
      </c>
      <c r="AM341" s="35">
        <f t="shared" si="87"/>
        <v>0</v>
      </c>
      <c r="AN341" s="36">
        <f t="shared" si="88"/>
        <v>0</v>
      </c>
      <c r="AO341" s="36">
        <f t="shared" si="89"/>
        <v>0</v>
      </c>
      <c r="AP341" s="36" t="str">
        <f t="shared" si="94"/>
        <v/>
      </c>
      <c r="AQ341" s="36" t="str">
        <f>+IF(C341="Econova","",(IF(B341="Réception",(IF(J341="La Mounine",(VLOOKUP(V341,[1]Distancier!A:E,5,FALSE)),(IF(J341="Brignoles",VLOOKUP(V341,[1]Distancier!A:C,3,FALSE),(IF(J341="FOS",VLOOKUP(V341,[1]Distancier!A:D,4,FALSE),(IF(J341="BT400",VLOOKUP(V341,[1]Distancier!A:F,6,FALSE))))))))),"")))</f>
        <v/>
      </c>
      <c r="AR341" s="36" t="str">
        <f t="shared" si="97"/>
        <v/>
      </c>
      <c r="AS341" s="34" t="str">
        <f>IF(AQ341="","",IF(A341="Round Wood",VLOOKUP(AQ341,'[1]Grilles Tarifaires'!A:C,3,FALSE),VLOOKUP(AQ341,'[1]Grilles Tarifaires'!A:B,2,FALSE)))</f>
        <v/>
      </c>
      <c r="AT341" s="36" t="str">
        <f t="shared" si="93"/>
        <v/>
      </c>
      <c r="AU341" s="36" t="str">
        <f>IF(AQ341="","",(IF(C341="","",((IF(A341="","0",(IF(A341="Round Wood",VLOOKUP(C341,'[1]Grilles Tarifaires'!E:F,2,FALSE),VLOOKUP(C341,'[1]Grilles Tarifaires'!E:G,3,FALSE)))))*AK341))))</f>
        <v/>
      </c>
      <c r="AV341" s="66"/>
      <c r="AW341" s="66"/>
      <c r="AX341" s="66"/>
      <c r="AY341" s="66"/>
    </row>
    <row r="342" spans="1:51" ht="15" hidden="1" customHeight="1" x14ac:dyDescent="0.25">
      <c r="A342" s="10"/>
      <c r="B342" s="28"/>
      <c r="C342" s="29"/>
      <c r="D342" s="29"/>
      <c r="E342" s="30"/>
      <c r="F342" s="29"/>
      <c r="G342" s="29"/>
      <c r="H342" s="42"/>
      <c r="I342" s="42"/>
      <c r="J342" s="28"/>
      <c r="K342" s="31" t="str">
        <f t="shared" si="91"/>
        <v/>
      </c>
      <c r="L342" s="31">
        <f t="shared" si="92"/>
        <v>0</v>
      </c>
      <c r="M342" s="57">
        <f t="shared" si="84"/>
        <v>0</v>
      </c>
      <c r="N342" s="32"/>
      <c r="O342" s="32"/>
      <c r="P342" s="29"/>
      <c r="Q342" s="29"/>
      <c r="R342" s="29"/>
      <c r="S342" s="29"/>
      <c r="T342" s="29"/>
      <c r="U342" s="29"/>
      <c r="V342" s="29"/>
      <c r="W342" s="29"/>
      <c r="X342" s="31" t="str">
        <f t="shared" si="86"/>
        <v/>
      </c>
      <c r="Y342" s="33"/>
      <c r="Z342" s="33"/>
      <c r="AA342" s="33"/>
      <c r="AB342" s="33"/>
      <c r="AC342" s="33"/>
      <c r="AD342" s="33"/>
      <c r="AE342" s="29"/>
      <c r="AF342" s="29"/>
      <c r="AG342" s="29"/>
      <c r="AH342" s="67" t="str">
        <f t="shared" si="95"/>
        <v/>
      </c>
      <c r="AI342" s="47" t="str">
        <f t="shared" si="85"/>
        <v/>
      </c>
      <c r="AJ342" s="67" t="str">
        <f t="shared" si="96"/>
        <v/>
      </c>
      <c r="AK342" s="68" t="str">
        <f t="shared" si="90"/>
        <v/>
      </c>
      <c r="AL342" s="40" t="str">
        <f t="shared" si="98"/>
        <v/>
      </c>
      <c r="AM342" s="35">
        <f t="shared" si="87"/>
        <v>0</v>
      </c>
      <c r="AN342" s="36">
        <f t="shared" si="88"/>
        <v>0</v>
      </c>
      <c r="AO342" s="36">
        <f t="shared" si="89"/>
        <v>0</v>
      </c>
      <c r="AP342" s="36" t="str">
        <f t="shared" si="94"/>
        <v/>
      </c>
      <c r="AQ342" s="36" t="str">
        <f>+IF(C342="Econova","",(IF(B342="Réception",(IF(J342="La Mounine",(VLOOKUP(V342,[1]Distancier!A:E,5,FALSE)),(IF(J342="Brignoles",VLOOKUP(V342,[1]Distancier!A:C,3,FALSE),(IF(J342="FOS",VLOOKUP(V342,[1]Distancier!A:D,4,FALSE),(IF(J342="BT400",VLOOKUP(V342,[1]Distancier!A:F,6,FALSE))))))))),"")))</f>
        <v/>
      </c>
      <c r="AR342" s="36" t="str">
        <f t="shared" si="97"/>
        <v/>
      </c>
      <c r="AS342" s="34" t="str">
        <f>IF(AQ342="","",IF(A342="Round Wood",VLOOKUP(AQ342,'[1]Grilles Tarifaires'!A:C,3,FALSE),VLOOKUP(AQ342,'[1]Grilles Tarifaires'!A:B,2,FALSE)))</f>
        <v/>
      </c>
      <c r="AT342" s="36" t="str">
        <f t="shared" si="93"/>
        <v/>
      </c>
      <c r="AU342" s="36" t="str">
        <f>IF(AQ342="","",(IF(C342="","",((IF(A342="","0",(IF(A342="Round Wood",VLOOKUP(C342,'[1]Grilles Tarifaires'!E:F,2,FALSE),VLOOKUP(C342,'[1]Grilles Tarifaires'!E:G,3,FALSE)))))*AK342))))</f>
        <v/>
      </c>
      <c r="AV342" s="66"/>
      <c r="AW342" s="66"/>
      <c r="AX342" s="66"/>
      <c r="AY342" s="66"/>
    </row>
    <row r="343" spans="1:51" ht="15" hidden="1" customHeight="1" x14ac:dyDescent="0.25">
      <c r="A343" s="10"/>
      <c r="B343" s="28"/>
      <c r="C343" s="29"/>
      <c r="D343" s="29"/>
      <c r="E343" s="30"/>
      <c r="F343" s="29"/>
      <c r="G343" s="29"/>
      <c r="H343" s="42"/>
      <c r="I343" s="42"/>
      <c r="J343" s="28"/>
      <c r="K343" s="31" t="str">
        <f t="shared" si="91"/>
        <v/>
      </c>
      <c r="L343" s="31">
        <f t="shared" si="92"/>
        <v>0</v>
      </c>
      <c r="M343" s="57">
        <f t="shared" si="84"/>
        <v>0</v>
      </c>
      <c r="N343" s="32"/>
      <c r="O343" s="32"/>
      <c r="P343" s="29"/>
      <c r="Q343" s="29"/>
      <c r="R343" s="29"/>
      <c r="S343" s="29"/>
      <c r="T343" s="29"/>
      <c r="U343" s="29"/>
      <c r="V343" s="29"/>
      <c r="W343" s="29"/>
      <c r="X343" s="31" t="str">
        <f t="shared" si="86"/>
        <v/>
      </c>
      <c r="Y343" s="33"/>
      <c r="Z343" s="33"/>
      <c r="AA343" s="33"/>
      <c r="AB343" s="33"/>
      <c r="AC343" s="33"/>
      <c r="AD343" s="33"/>
      <c r="AE343" s="29"/>
      <c r="AF343" s="29"/>
      <c r="AG343" s="29"/>
      <c r="AH343" s="67" t="str">
        <f t="shared" si="95"/>
        <v/>
      </c>
      <c r="AI343" s="47" t="str">
        <f t="shared" si="85"/>
        <v/>
      </c>
      <c r="AJ343" s="67" t="str">
        <f t="shared" si="96"/>
        <v/>
      </c>
      <c r="AK343" s="68" t="str">
        <f t="shared" si="90"/>
        <v/>
      </c>
      <c r="AL343" s="40" t="str">
        <f t="shared" si="98"/>
        <v/>
      </c>
      <c r="AM343" s="35">
        <f t="shared" si="87"/>
        <v>0</v>
      </c>
      <c r="AN343" s="36">
        <f t="shared" si="88"/>
        <v>0</v>
      </c>
      <c r="AO343" s="36">
        <f t="shared" si="89"/>
        <v>0</v>
      </c>
      <c r="AP343" s="36" t="str">
        <f t="shared" si="94"/>
        <v/>
      </c>
      <c r="AQ343" s="36" t="str">
        <f>+IF(C343="Econova","",(IF(B343="Réception",(IF(J343="La Mounine",(VLOOKUP(V343,[1]Distancier!A:E,5,FALSE)),(IF(J343="Brignoles",VLOOKUP(V343,[1]Distancier!A:C,3,FALSE),(IF(J343="FOS",VLOOKUP(V343,[1]Distancier!A:D,4,FALSE),(IF(J343="BT400",VLOOKUP(V343,[1]Distancier!A:F,6,FALSE))))))))),"")))</f>
        <v/>
      </c>
      <c r="AR343" s="36" t="str">
        <f t="shared" si="97"/>
        <v/>
      </c>
      <c r="AS343" s="34" t="str">
        <f>IF(AQ343="","",IF(A343="Round Wood",VLOOKUP(AQ343,'[1]Grilles Tarifaires'!A:C,3,FALSE),VLOOKUP(AQ343,'[1]Grilles Tarifaires'!A:B,2,FALSE)))</f>
        <v/>
      </c>
      <c r="AT343" s="36" t="str">
        <f t="shared" si="93"/>
        <v/>
      </c>
      <c r="AU343" s="36" t="str">
        <f>IF(AQ343="","",(IF(C343="","",((IF(A343="","0",(IF(A343="Round Wood",VLOOKUP(C343,'[1]Grilles Tarifaires'!E:F,2,FALSE),VLOOKUP(C343,'[1]Grilles Tarifaires'!E:G,3,FALSE)))))*AK343))))</f>
        <v/>
      </c>
      <c r="AV343" s="66"/>
      <c r="AW343" s="66"/>
      <c r="AX343" s="66"/>
      <c r="AY343" s="66"/>
    </row>
    <row r="344" spans="1:51" ht="15" hidden="1" customHeight="1" x14ac:dyDescent="0.25">
      <c r="A344" s="10"/>
      <c r="B344" s="28"/>
      <c r="C344" s="29"/>
      <c r="D344" s="29"/>
      <c r="E344" s="30"/>
      <c r="F344" s="29"/>
      <c r="G344" s="29"/>
      <c r="H344" s="42"/>
      <c r="I344" s="42"/>
      <c r="J344" s="28"/>
      <c r="K344" s="31" t="str">
        <f t="shared" si="91"/>
        <v/>
      </c>
      <c r="L344" s="31">
        <f t="shared" si="92"/>
        <v>0</v>
      </c>
      <c r="M344" s="57">
        <f t="shared" si="84"/>
        <v>0</v>
      </c>
      <c r="N344" s="32"/>
      <c r="O344" s="32"/>
      <c r="P344" s="29"/>
      <c r="Q344" s="29"/>
      <c r="R344" s="29"/>
      <c r="S344" s="29"/>
      <c r="T344" s="29"/>
      <c r="U344" s="29"/>
      <c r="V344" s="29"/>
      <c r="W344" s="29"/>
      <c r="X344" s="31" t="str">
        <f t="shared" si="86"/>
        <v/>
      </c>
      <c r="Y344" s="33"/>
      <c r="Z344" s="33"/>
      <c r="AA344" s="33"/>
      <c r="AB344" s="33"/>
      <c r="AC344" s="33"/>
      <c r="AD344" s="33"/>
      <c r="AE344" s="29"/>
      <c r="AF344" s="29"/>
      <c r="AG344" s="29"/>
      <c r="AH344" s="67" t="str">
        <f t="shared" si="95"/>
        <v/>
      </c>
      <c r="AI344" s="47" t="str">
        <f t="shared" si="85"/>
        <v/>
      </c>
      <c r="AJ344" s="67" t="str">
        <f t="shared" si="96"/>
        <v/>
      </c>
      <c r="AK344" s="68" t="str">
        <f t="shared" si="90"/>
        <v/>
      </c>
      <c r="AL344" s="40" t="str">
        <f t="shared" si="98"/>
        <v/>
      </c>
      <c r="AM344" s="35">
        <f t="shared" si="87"/>
        <v>0</v>
      </c>
      <c r="AN344" s="36">
        <f t="shared" si="88"/>
        <v>0</v>
      </c>
      <c r="AO344" s="36">
        <f t="shared" si="89"/>
        <v>0</v>
      </c>
      <c r="AP344" s="36" t="str">
        <f t="shared" si="94"/>
        <v/>
      </c>
      <c r="AQ344" s="36" t="str">
        <f>+IF(C344="Econova","",(IF(B344="Réception",(IF(J344="La Mounine",(VLOOKUP(V344,[1]Distancier!A:E,5,FALSE)),(IF(J344="Brignoles",VLOOKUP(V344,[1]Distancier!A:C,3,FALSE),(IF(J344="FOS",VLOOKUP(V344,[1]Distancier!A:D,4,FALSE),(IF(J344="BT400",VLOOKUP(V344,[1]Distancier!A:F,6,FALSE))))))))),"")))</f>
        <v/>
      </c>
      <c r="AR344" s="36" t="str">
        <f t="shared" si="97"/>
        <v/>
      </c>
      <c r="AS344" s="34" t="str">
        <f>IF(AQ344="","",IF(A344="Round Wood",VLOOKUP(AQ344,'[1]Grilles Tarifaires'!A:C,3,FALSE),VLOOKUP(AQ344,'[1]Grilles Tarifaires'!A:B,2,FALSE)))</f>
        <v/>
      </c>
      <c r="AT344" s="36" t="str">
        <f t="shared" si="93"/>
        <v/>
      </c>
      <c r="AU344" s="36" t="str">
        <f>IF(AQ344="","",(IF(C344="","",((IF(A344="","0",(IF(A344="Round Wood",VLOOKUP(C344,'[1]Grilles Tarifaires'!E:F,2,FALSE),VLOOKUP(C344,'[1]Grilles Tarifaires'!E:G,3,FALSE)))))*AK344))))</f>
        <v/>
      </c>
      <c r="AV344" s="66"/>
      <c r="AW344" s="66"/>
      <c r="AX344" s="66"/>
      <c r="AY344" s="66"/>
    </row>
    <row r="345" spans="1:51" ht="15" hidden="1" customHeight="1" x14ac:dyDescent="0.25">
      <c r="A345" s="10"/>
      <c r="B345" s="28"/>
      <c r="C345" s="29"/>
      <c r="D345" s="29"/>
      <c r="E345" s="30"/>
      <c r="F345" s="29"/>
      <c r="G345" s="29"/>
      <c r="H345" s="42"/>
      <c r="I345" s="42"/>
      <c r="J345" s="28"/>
      <c r="K345" s="31" t="str">
        <f t="shared" si="91"/>
        <v/>
      </c>
      <c r="L345" s="31">
        <f t="shared" si="92"/>
        <v>0</v>
      </c>
      <c r="M345" s="57">
        <f t="shared" ref="M345:M408" si="99">IF(B345="Broyage","",(IF(G345=6,L345*1000/$AX$2,(IF(G345="FMA",L345*1000/$AY$2,L345*1000/$AW$2)))))</f>
        <v>0</v>
      </c>
      <c r="N345" s="32"/>
      <c r="O345" s="32"/>
      <c r="P345" s="29"/>
      <c r="Q345" s="29"/>
      <c r="R345" s="29"/>
      <c r="S345" s="29"/>
      <c r="T345" s="29"/>
      <c r="U345" s="29"/>
      <c r="V345" s="29"/>
      <c r="W345" s="29"/>
      <c r="X345" s="31" t="str">
        <f t="shared" si="86"/>
        <v/>
      </c>
      <c r="Y345" s="33"/>
      <c r="Z345" s="33"/>
      <c r="AA345" s="33"/>
      <c r="AB345" s="33"/>
      <c r="AC345" s="33"/>
      <c r="AD345" s="33"/>
      <c r="AE345" s="29"/>
      <c r="AF345" s="29"/>
      <c r="AG345" s="29"/>
      <c r="AH345" s="67" t="str">
        <f t="shared" si="95"/>
        <v/>
      </c>
      <c r="AI345" s="47" t="str">
        <f t="shared" si="85"/>
        <v/>
      </c>
      <c r="AJ345" s="67" t="str">
        <f t="shared" si="96"/>
        <v/>
      </c>
      <c r="AK345" s="68" t="str">
        <f t="shared" si="90"/>
        <v/>
      </c>
      <c r="AL345" s="40" t="str">
        <f t="shared" si="98"/>
        <v/>
      </c>
      <c r="AM345" s="35">
        <f t="shared" si="87"/>
        <v>0</v>
      </c>
      <c r="AN345" s="36">
        <f t="shared" si="88"/>
        <v>0</v>
      </c>
      <c r="AO345" s="36">
        <f t="shared" si="89"/>
        <v>0</v>
      </c>
      <c r="AP345" s="36" t="str">
        <f t="shared" si="94"/>
        <v/>
      </c>
      <c r="AQ345" s="36" t="str">
        <f>+IF(C345="Econova","",(IF(B345="Réception",(IF(J345="La Mounine",(VLOOKUP(V345,[1]Distancier!A:E,5,FALSE)),(IF(J345="Brignoles",VLOOKUP(V345,[1]Distancier!A:C,3,FALSE),(IF(J345="FOS",VLOOKUP(V345,[1]Distancier!A:D,4,FALSE),(IF(J345="BT400",VLOOKUP(V345,[1]Distancier!A:F,6,FALSE))))))))),"")))</f>
        <v/>
      </c>
      <c r="AR345" s="36" t="str">
        <f t="shared" si="97"/>
        <v/>
      </c>
      <c r="AS345" s="34" t="str">
        <f>IF(AQ345="","",IF(A345="Round Wood",VLOOKUP(AQ345,'[1]Grilles Tarifaires'!A:C,3,FALSE),VLOOKUP(AQ345,'[1]Grilles Tarifaires'!A:B,2,FALSE)))</f>
        <v/>
      </c>
      <c r="AT345" s="36" t="str">
        <f t="shared" si="93"/>
        <v/>
      </c>
      <c r="AU345" s="36" t="str">
        <f>IF(AQ345="","",(IF(C345="","",((IF(A345="","0",(IF(A345="Round Wood",VLOOKUP(C345,'[1]Grilles Tarifaires'!E:F,2,FALSE),VLOOKUP(C345,'[1]Grilles Tarifaires'!E:G,3,FALSE)))))*AK345))))</f>
        <v/>
      </c>
      <c r="AV345" s="66"/>
      <c r="AW345" s="66"/>
      <c r="AX345" s="66"/>
      <c r="AY345" s="66"/>
    </row>
    <row r="346" spans="1:51" ht="15" hidden="1" customHeight="1" x14ac:dyDescent="0.25">
      <c r="A346" s="10"/>
      <c r="B346" s="28"/>
      <c r="C346" s="29"/>
      <c r="D346" s="29"/>
      <c r="E346" s="30"/>
      <c r="F346" s="29"/>
      <c r="G346" s="29"/>
      <c r="H346" s="42"/>
      <c r="I346" s="42"/>
      <c r="J346" s="28"/>
      <c r="K346" s="31" t="str">
        <f t="shared" si="91"/>
        <v/>
      </c>
      <c r="L346" s="31">
        <f t="shared" si="92"/>
        <v>0</v>
      </c>
      <c r="M346" s="57">
        <f t="shared" si="99"/>
        <v>0</v>
      </c>
      <c r="N346" s="32"/>
      <c r="O346" s="32"/>
      <c r="P346" s="29"/>
      <c r="Q346" s="29"/>
      <c r="R346" s="29"/>
      <c r="S346" s="29"/>
      <c r="T346" s="29"/>
      <c r="U346" s="29"/>
      <c r="V346" s="29"/>
      <c r="W346" s="29"/>
      <c r="X346" s="31" t="str">
        <f t="shared" si="86"/>
        <v/>
      </c>
      <c r="Y346" s="33"/>
      <c r="Z346" s="33"/>
      <c r="AA346" s="33"/>
      <c r="AB346" s="33"/>
      <c r="AC346" s="33"/>
      <c r="AD346" s="33"/>
      <c r="AE346" s="29"/>
      <c r="AF346" s="29"/>
      <c r="AG346" s="29"/>
      <c r="AH346" s="67" t="str">
        <f t="shared" si="95"/>
        <v/>
      </c>
      <c r="AI346" s="47" t="str">
        <f t="shared" si="85"/>
        <v/>
      </c>
      <c r="AJ346" s="67" t="str">
        <f t="shared" si="96"/>
        <v/>
      </c>
      <c r="AK346" s="68" t="str">
        <f t="shared" si="90"/>
        <v/>
      </c>
      <c r="AL346" s="40" t="str">
        <f t="shared" si="98"/>
        <v/>
      </c>
      <c r="AM346" s="35">
        <f t="shared" si="87"/>
        <v>0</v>
      </c>
      <c r="AN346" s="36">
        <f t="shared" si="88"/>
        <v>0</v>
      </c>
      <c r="AO346" s="36">
        <f t="shared" si="89"/>
        <v>0</v>
      </c>
      <c r="AP346" s="36" t="str">
        <f t="shared" si="94"/>
        <v/>
      </c>
      <c r="AQ346" s="36" t="str">
        <f>+IF(C346="Econova","",(IF(B346="Réception",(IF(J346="La Mounine",(VLOOKUP(V346,[1]Distancier!A:E,5,FALSE)),(IF(J346="Brignoles",VLOOKUP(V346,[1]Distancier!A:C,3,FALSE),(IF(J346="FOS",VLOOKUP(V346,[1]Distancier!A:D,4,FALSE),(IF(J346="BT400",VLOOKUP(V346,[1]Distancier!A:F,6,FALSE))))))))),"")))</f>
        <v/>
      </c>
      <c r="AR346" s="36" t="str">
        <f t="shared" si="97"/>
        <v/>
      </c>
      <c r="AS346" s="34" t="str">
        <f>IF(AQ346="","",IF(A346="Round Wood",VLOOKUP(AQ346,'[1]Grilles Tarifaires'!A:C,3,FALSE),VLOOKUP(AQ346,'[1]Grilles Tarifaires'!A:B,2,FALSE)))</f>
        <v/>
      </c>
      <c r="AT346" s="36" t="str">
        <f t="shared" si="93"/>
        <v/>
      </c>
      <c r="AU346" s="36" t="str">
        <f>IF(AQ346="","",(IF(C346="","",((IF(A346="","0",(IF(A346="Round Wood",VLOOKUP(C346,'[1]Grilles Tarifaires'!E:F,2,FALSE),VLOOKUP(C346,'[1]Grilles Tarifaires'!E:G,3,FALSE)))))*AK346))))</f>
        <v/>
      </c>
      <c r="AV346" s="66"/>
      <c r="AW346" s="66"/>
      <c r="AX346" s="66"/>
      <c r="AY346" s="66"/>
    </row>
    <row r="347" spans="1:51" ht="15" hidden="1" customHeight="1" x14ac:dyDescent="0.25">
      <c r="A347" s="10"/>
      <c r="B347" s="28"/>
      <c r="C347" s="29"/>
      <c r="D347" s="29"/>
      <c r="E347" s="30"/>
      <c r="F347" s="29"/>
      <c r="G347" s="29"/>
      <c r="H347" s="42"/>
      <c r="I347" s="42"/>
      <c r="J347" s="28"/>
      <c r="K347" s="31" t="str">
        <f t="shared" si="91"/>
        <v/>
      </c>
      <c r="L347" s="31">
        <f t="shared" si="92"/>
        <v>0</v>
      </c>
      <c r="M347" s="57">
        <f t="shared" si="99"/>
        <v>0</v>
      </c>
      <c r="N347" s="32"/>
      <c r="O347" s="32"/>
      <c r="P347" s="29"/>
      <c r="Q347" s="29"/>
      <c r="R347" s="29"/>
      <c r="S347" s="29"/>
      <c r="T347" s="29"/>
      <c r="U347" s="29"/>
      <c r="V347" s="29"/>
      <c r="W347" s="29"/>
      <c r="X347" s="31" t="str">
        <f t="shared" si="86"/>
        <v/>
      </c>
      <c r="Y347" s="33"/>
      <c r="Z347" s="33"/>
      <c r="AA347" s="33"/>
      <c r="AB347" s="33"/>
      <c r="AC347" s="33"/>
      <c r="AD347" s="33"/>
      <c r="AE347" s="29"/>
      <c r="AF347" s="29"/>
      <c r="AG347" s="29"/>
      <c r="AH347" s="67" t="str">
        <f t="shared" si="95"/>
        <v/>
      </c>
      <c r="AI347" s="47" t="str">
        <f t="shared" si="85"/>
        <v/>
      </c>
      <c r="AJ347" s="67" t="str">
        <f t="shared" si="96"/>
        <v/>
      </c>
      <c r="AK347" s="68" t="str">
        <f t="shared" si="90"/>
        <v/>
      </c>
      <c r="AL347" s="40" t="str">
        <f t="shared" si="98"/>
        <v/>
      </c>
      <c r="AM347" s="35">
        <f t="shared" si="87"/>
        <v>0</v>
      </c>
      <c r="AN347" s="36">
        <f t="shared" si="88"/>
        <v>0</v>
      </c>
      <c r="AO347" s="36">
        <f t="shared" si="89"/>
        <v>0</v>
      </c>
      <c r="AP347" s="36" t="str">
        <f t="shared" si="94"/>
        <v/>
      </c>
      <c r="AQ347" s="36" t="str">
        <f>+IF(C347="Econova","",(IF(B347="Réception",(IF(J347="La Mounine",(VLOOKUP(V347,[1]Distancier!A:E,5,FALSE)),(IF(J347="Brignoles",VLOOKUP(V347,[1]Distancier!A:C,3,FALSE),(IF(J347="FOS",VLOOKUP(V347,[1]Distancier!A:D,4,FALSE),(IF(J347="BT400",VLOOKUP(V347,[1]Distancier!A:F,6,FALSE))))))))),"")))</f>
        <v/>
      </c>
      <c r="AR347" s="36" t="str">
        <f t="shared" si="97"/>
        <v/>
      </c>
      <c r="AS347" s="34" t="str">
        <f>IF(AQ347="","",IF(A347="Round Wood",VLOOKUP(AQ347,'[1]Grilles Tarifaires'!A:C,3,FALSE),VLOOKUP(AQ347,'[1]Grilles Tarifaires'!A:B,2,FALSE)))</f>
        <v/>
      </c>
      <c r="AT347" s="36" t="str">
        <f t="shared" si="93"/>
        <v/>
      </c>
      <c r="AU347" s="36" t="str">
        <f>IF(AQ347="","",(IF(C347="","",((IF(A347="","0",(IF(A347="Round Wood",VLOOKUP(C347,'[1]Grilles Tarifaires'!E:F,2,FALSE),VLOOKUP(C347,'[1]Grilles Tarifaires'!E:G,3,FALSE)))))*AK347))))</f>
        <v/>
      </c>
      <c r="AV347" s="66"/>
      <c r="AW347" s="66"/>
      <c r="AX347" s="66"/>
      <c r="AY347" s="66"/>
    </row>
    <row r="348" spans="1:51" ht="15" hidden="1" customHeight="1" x14ac:dyDescent="0.25">
      <c r="A348" s="10"/>
      <c r="B348" s="28"/>
      <c r="C348" s="29"/>
      <c r="D348" s="29"/>
      <c r="E348" s="30"/>
      <c r="F348" s="29"/>
      <c r="G348" s="29"/>
      <c r="H348" s="42"/>
      <c r="I348" s="42"/>
      <c r="J348" s="28"/>
      <c r="K348" s="31" t="str">
        <f t="shared" si="91"/>
        <v/>
      </c>
      <c r="L348" s="31">
        <f t="shared" si="92"/>
        <v>0</v>
      </c>
      <c r="M348" s="57">
        <f t="shared" si="99"/>
        <v>0</v>
      </c>
      <c r="N348" s="32"/>
      <c r="O348" s="32"/>
      <c r="P348" s="29"/>
      <c r="Q348" s="29"/>
      <c r="R348" s="29"/>
      <c r="S348" s="29"/>
      <c r="T348" s="29"/>
      <c r="U348" s="29"/>
      <c r="V348" s="29"/>
      <c r="W348" s="29"/>
      <c r="X348" s="31" t="str">
        <f t="shared" si="86"/>
        <v/>
      </c>
      <c r="Y348" s="33"/>
      <c r="Z348" s="33"/>
      <c r="AA348" s="33"/>
      <c r="AB348" s="33"/>
      <c r="AC348" s="33"/>
      <c r="AD348" s="33"/>
      <c r="AE348" s="29"/>
      <c r="AF348" s="29"/>
      <c r="AG348" s="29"/>
      <c r="AH348" s="67" t="str">
        <f t="shared" si="95"/>
        <v/>
      </c>
      <c r="AI348" s="47" t="str">
        <f t="shared" si="85"/>
        <v/>
      </c>
      <c r="AJ348" s="67" t="str">
        <f t="shared" si="96"/>
        <v/>
      </c>
      <c r="AK348" s="68" t="str">
        <f t="shared" si="90"/>
        <v/>
      </c>
      <c r="AL348" s="40" t="str">
        <f t="shared" si="98"/>
        <v/>
      </c>
      <c r="AM348" s="35">
        <f t="shared" si="87"/>
        <v>0</v>
      </c>
      <c r="AN348" s="36">
        <f t="shared" si="88"/>
        <v>0</v>
      </c>
      <c r="AO348" s="36">
        <f t="shared" si="89"/>
        <v>0</v>
      </c>
      <c r="AP348" s="36" t="str">
        <f t="shared" si="94"/>
        <v/>
      </c>
      <c r="AQ348" s="36" t="str">
        <f>+IF(C348="Econova","",(IF(B348="Réception",(IF(J348="La Mounine",(VLOOKUP(V348,[1]Distancier!A:E,5,FALSE)),(IF(J348="Brignoles",VLOOKUP(V348,[1]Distancier!A:C,3,FALSE),(IF(J348="FOS",VLOOKUP(V348,[1]Distancier!A:D,4,FALSE),(IF(J348="BT400",VLOOKUP(V348,[1]Distancier!A:F,6,FALSE))))))))),"")))</f>
        <v/>
      </c>
      <c r="AR348" s="36" t="str">
        <f t="shared" si="97"/>
        <v/>
      </c>
      <c r="AS348" s="34" t="str">
        <f>IF(AQ348="","",IF(A348="Round Wood",VLOOKUP(AQ348,'[1]Grilles Tarifaires'!A:C,3,FALSE),VLOOKUP(AQ348,'[1]Grilles Tarifaires'!A:B,2,FALSE)))</f>
        <v/>
      </c>
      <c r="AT348" s="36" t="str">
        <f t="shared" si="93"/>
        <v/>
      </c>
      <c r="AU348" s="36" t="str">
        <f>IF(AQ348="","",(IF(C348="","",((IF(A348="","0",(IF(A348="Round Wood",VLOOKUP(C348,'[1]Grilles Tarifaires'!E:F,2,FALSE),VLOOKUP(C348,'[1]Grilles Tarifaires'!E:G,3,FALSE)))))*AK348))))</f>
        <v/>
      </c>
      <c r="AV348" s="66"/>
      <c r="AW348" s="66"/>
      <c r="AX348" s="66"/>
      <c r="AY348" s="66"/>
    </row>
    <row r="349" spans="1:51" ht="15" hidden="1" customHeight="1" x14ac:dyDescent="0.25">
      <c r="A349" s="10"/>
      <c r="B349" s="28"/>
      <c r="C349" s="29"/>
      <c r="D349" s="29"/>
      <c r="E349" s="30"/>
      <c r="F349" s="29"/>
      <c r="G349" s="29"/>
      <c r="H349" s="42"/>
      <c r="I349" s="42"/>
      <c r="J349" s="28"/>
      <c r="K349" s="31" t="str">
        <f t="shared" si="91"/>
        <v/>
      </c>
      <c r="L349" s="31">
        <f t="shared" si="92"/>
        <v>0</v>
      </c>
      <c r="M349" s="57">
        <f t="shared" si="99"/>
        <v>0</v>
      </c>
      <c r="N349" s="32"/>
      <c r="O349" s="32"/>
      <c r="P349" s="29"/>
      <c r="Q349" s="29"/>
      <c r="R349" s="29"/>
      <c r="S349" s="29"/>
      <c r="T349" s="29"/>
      <c r="U349" s="29"/>
      <c r="V349" s="29"/>
      <c r="W349" s="29"/>
      <c r="X349" s="31" t="str">
        <f t="shared" si="86"/>
        <v/>
      </c>
      <c r="Y349" s="33"/>
      <c r="Z349" s="33"/>
      <c r="AA349" s="33"/>
      <c r="AB349" s="33"/>
      <c r="AC349" s="33"/>
      <c r="AD349" s="33"/>
      <c r="AE349" s="29"/>
      <c r="AF349" s="29"/>
      <c r="AG349" s="29"/>
      <c r="AH349" s="67" t="str">
        <f t="shared" si="95"/>
        <v/>
      </c>
      <c r="AI349" s="47" t="str">
        <f t="shared" si="85"/>
        <v/>
      </c>
      <c r="AJ349" s="67" t="str">
        <f t="shared" si="96"/>
        <v/>
      </c>
      <c r="AK349" s="68" t="str">
        <f t="shared" si="90"/>
        <v/>
      </c>
      <c r="AL349" s="40" t="str">
        <f t="shared" si="98"/>
        <v/>
      </c>
      <c r="AM349" s="35">
        <f t="shared" si="87"/>
        <v>0</v>
      </c>
      <c r="AN349" s="36">
        <f t="shared" si="88"/>
        <v>0</v>
      </c>
      <c r="AO349" s="36">
        <f t="shared" si="89"/>
        <v>0</v>
      </c>
      <c r="AP349" s="36" t="str">
        <f t="shared" si="94"/>
        <v/>
      </c>
      <c r="AQ349" s="36" t="str">
        <f>+IF(C349="Econova","",(IF(B349="Réception",(IF(J349="La Mounine",(VLOOKUP(V349,[1]Distancier!A:E,5,FALSE)),(IF(J349="Brignoles",VLOOKUP(V349,[1]Distancier!A:C,3,FALSE),(IF(J349="FOS",VLOOKUP(V349,[1]Distancier!A:D,4,FALSE),(IF(J349="BT400",VLOOKUP(V349,[1]Distancier!A:F,6,FALSE))))))))),"")))</f>
        <v/>
      </c>
      <c r="AR349" s="36" t="str">
        <f t="shared" si="97"/>
        <v/>
      </c>
      <c r="AS349" s="34" t="str">
        <f>IF(AQ349="","",IF(A349="Round Wood",VLOOKUP(AQ349,'[1]Grilles Tarifaires'!A:C,3,FALSE),VLOOKUP(AQ349,'[1]Grilles Tarifaires'!A:B,2,FALSE)))</f>
        <v/>
      </c>
      <c r="AT349" s="36" t="str">
        <f t="shared" si="93"/>
        <v/>
      </c>
      <c r="AU349" s="36" t="str">
        <f>IF(AQ349="","",(IF(C349="","",((IF(A349="","0",(IF(A349="Round Wood",VLOOKUP(C349,'[1]Grilles Tarifaires'!E:F,2,FALSE),VLOOKUP(C349,'[1]Grilles Tarifaires'!E:G,3,FALSE)))))*AK349))))</f>
        <v/>
      </c>
      <c r="AV349" s="66"/>
      <c r="AW349" s="66"/>
      <c r="AX349" s="66"/>
      <c r="AY349" s="66"/>
    </row>
    <row r="350" spans="1:51" ht="15" hidden="1" customHeight="1" x14ac:dyDescent="0.25">
      <c r="A350" s="10"/>
      <c r="B350" s="28"/>
      <c r="C350" s="29"/>
      <c r="D350" s="29"/>
      <c r="E350" s="30"/>
      <c r="F350" s="29"/>
      <c r="G350" s="29"/>
      <c r="H350" s="42"/>
      <c r="I350" s="42"/>
      <c r="J350" s="28"/>
      <c r="K350" s="31" t="str">
        <f t="shared" si="91"/>
        <v/>
      </c>
      <c r="L350" s="31">
        <f t="shared" si="92"/>
        <v>0</v>
      </c>
      <c r="M350" s="57">
        <f t="shared" si="99"/>
        <v>0</v>
      </c>
      <c r="N350" s="32"/>
      <c r="O350" s="32"/>
      <c r="P350" s="29"/>
      <c r="Q350" s="29"/>
      <c r="R350" s="29"/>
      <c r="S350" s="29"/>
      <c r="T350" s="29"/>
      <c r="U350" s="29"/>
      <c r="V350" s="29"/>
      <c r="W350" s="29"/>
      <c r="X350" s="31" t="str">
        <f t="shared" si="86"/>
        <v/>
      </c>
      <c r="Y350" s="33"/>
      <c r="Z350" s="33"/>
      <c r="AA350" s="33"/>
      <c r="AB350" s="33"/>
      <c r="AC350" s="33"/>
      <c r="AD350" s="33"/>
      <c r="AE350" s="29"/>
      <c r="AF350" s="29"/>
      <c r="AG350" s="29"/>
      <c r="AH350" s="67" t="str">
        <f t="shared" si="95"/>
        <v/>
      </c>
      <c r="AI350" s="47" t="str">
        <f t="shared" si="85"/>
        <v/>
      </c>
      <c r="AJ350" s="67" t="str">
        <f t="shared" si="96"/>
        <v/>
      </c>
      <c r="AK350" s="68" t="str">
        <f t="shared" si="90"/>
        <v/>
      </c>
      <c r="AL350" s="40" t="str">
        <f t="shared" si="98"/>
        <v/>
      </c>
      <c r="AM350" s="35">
        <f t="shared" si="87"/>
        <v>0</v>
      </c>
      <c r="AN350" s="36">
        <f t="shared" si="88"/>
        <v>0</v>
      </c>
      <c r="AO350" s="36">
        <f t="shared" si="89"/>
        <v>0</v>
      </c>
      <c r="AP350" s="36" t="str">
        <f t="shared" si="94"/>
        <v/>
      </c>
      <c r="AQ350" s="36" t="str">
        <f>+IF(C350="Econova","",(IF(B350="Réception",(IF(J350="La Mounine",(VLOOKUP(V350,[1]Distancier!A:E,5,FALSE)),(IF(J350="Brignoles",VLOOKUP(V350,[1]Distancier!A:C,3,FALSE),(IF(J350="FOS",VLOOKUP(V350,[1]Distancier!A:D,4,FALSE),(IF(J350="BT400",VLOOKUP(V350,[1]Distancier!A:F,6,FALSE))))))))),"")))</f>
        <v/>
      </c>
      <c r="AR350" s="36" t="str">
        <f t="shared" si="97"/>
        <v/>
      </c>
      <c r="AS350" s="34" t="str">
        <f>IF(AQ350="","",IF(A350="Round Wood",VLOOKUP(AQ350,'[1]Grilles Tarifaires'!A:C,3,FALSE),VLOOKUP(AQ350,'[1]Grilles Tarifaires'!A:B,2,FALSE)))</f>
        <v/>
      </c>
      <c r="AT350" s="36" t="str">
        <f t="shared" si="93"/>
        <v/>
      </c>
      <c r="AU350" s="36" t="str">
        <f>IF(AQ350="","",(IF(C350="","",((IF(A350="","0",(IF(A350="Round Wood",VLOOKUP(C350,'[1]Grilles Tarifaires'!E:F,2,FALSE),VLOOKUP(C350,'[1]Grilles Tarifaires'!E:G,3,FALSE)))))*AK350))))</f>
        <v/>
      </c>
      <c r="AV350" s="66"/>
      <c r="AW350" s="66"/>
      <c r="AX350" s="66"/>
      <c r="AY350" s="66"/>
    </row>
    <row r="351" spans="1:51" ht="15" hidden="1" customHeight="1" x14ac:dyDescent="0.25">
      <c r="A351" s="10"/>
      <c r="B351" s="28"/>
      <c r="C351" s="29"/>
      <c r="D351" s="29"/>
      <c r="E351" s="30"/>
      <c r="F351" s="29"/>
      <c r="G351" s="29"/>
      <c r="H351" s="42"/>
      <c r="I351" s="42"/>
      <c r="J351" s="28"/>
      <c r="K351" s="31" t="str">
        <f t="shared" si="91"/>
        <v/>
      </c>
      <c r="L351" s="31">
        <f t="shared" si="92"/>
        <v>0</v>
      </c>
      <c r="M351" s="57">
        <f t="shared" si="99"/>
        <v>0</v>
      </c>
      <c r="N351" s="32"/>
      <c r="O351" s="32"/>
      <c r="P351" s="29"/>
      <c r="Q351" s="29"/>
      <c r="R351" s="29"/>
      <c r="S351" s="29"/>
      <c r="T351" s="29"/>
      <c r="U351" s="29"/>
      <c r="V351" s="29"/>
      <c r="W351" s="29"/>
      <c r="X351" s="31" t="str">
        <f t="shared" si="86"/>
        <v/>
      </c>
      <c r="Y351" s="33"/>
      <c r="Z351" s="33"/>
      <c r="AA351" s="33"/>
      <c r="AB351" s="33"/>
      <c r="AC351" s="33"/>
      <c r="AD351" s="33"/>
      <c r="AE351" s="29"/>
      <c r="AF351" s="29"/>
      <c r="AG351" s="29"/>
      <c r="AH351" s="67" t="str">
        <f t="shared" si="95"/>
        <v/>
      </c>
      <c r="AI351" s="47" t="str">
        <f t="shared" si="85"/>
        <v/>
      </c>
      <c r="AJ351" s="67" t="str">
        <f t="shared" si="96"/>
        <v/>
      </c>
      <c r="AK351" s="68" t="str">
        <f t="shared" si="90"/>
        <v/>
      </c>
      <c r="AL351" s="40" t="str">
        <f t="shared" si="98"/>
        <v/>
      </c>
      <c r="AM351" s="35">
        <f t="shared" si="87"/>
        <v>0</v>
      </c>
      <c r="AN351" s="36">
        <f t="shared" si="88"/>
        <v>0</v>
      </c>
      <c r="AO351" s="36">
        <f t="shared" si="89"/>
        <v>0</v>
      </c>
      <c r="AP351" s="36" t="str">
        <f t="shared" si="94"/>
        <v/>
      </c>
      <c r="AQ351" s="36" t="str">
        <f>+IF(C351="Econova","",(IF(B351="Réception",(IF(J351="La Mounine",(VLOOKUP(V351,[1]Distancier!A:E,5,FALSE)),(IF(J351="Brignoles",VLOOKUP(V351,[1]Distancier!A:C,3,FALSE),(IF(J351="FOS",VLOOKUP(V351,[1]Distancier!A:D,4,FALSE),(IF(J351="BT400",VLOOKUP(V351,[1]Distancier!A:F,6,FALSE))))))))),"")))</f>
        <v/>
      </c>
      <c r="AR351" s="36" t="str">
        <f t="shared" si="97"/>
        <v/>
      </c>
      <c r="AS351" s="34" t="str">
        <f>IF(AQ351="","",IF(A351="Round Wood",VLOOKUP(AQ351,'[1]Grilles Tarifaires'!A:C,3,FALSE),VLOOKUP(AQ351,'[1]Grilles Tarifaires'!A:B,2,FALSE)))</f>
        <v/>
      </c>
      <c r="AT351" s="36" t="str">
        <f t="shared" si="93"/>
        <v/>
      </c>
      <c r="AU351" s="36" t="str">
        <f>IF(AQ351="","",(IF(C351="","",((IF(A351="","0",(IF(A351="Round Wood",VLOOKUP(C351,'[1]Grilles Tarifaires'!E:F,2,FALSE),VLOOKUP(C351,'[1]Grilles Tarifaires'!E:G,3,FALSE)))))*AK351))))</f>
        <v/>
      </c>
      <c r="AV351" s="66"/>
      <c r="AW351" s="66"/>
      <c r="AX351" s="66"/>
      <c r="AY351" s="66"/>
    </row>
    <row r="352" spans="1:51" ht="15" hidden="1" customHeight="1" x14ac:dyDescent="0.25">
      <c r="A352" s="10"/>
      <c r="B352" s="28"/>
      <c r="C352" s="29"/>
      <c r="D352" s="29"/>
      <c r="E352" s="30"/>
      <c r="F352" s="29"/>
      <c r="G352" s="29"/>
      <c r="H352" s="42"/>
      <c r="I352" s="42"/>
      <c r="J352" s="28"/>
      <c r="K352" s="31" t="str">
        <f t="shared" si="91"/>
        <v/>
      </c>
      <c r="L352" s="31">
        <f t="shared" si="92"/>
        <v>0</v>
      </c>
      <c r="M352" s="57">
        <f t="shared" si="99"/>
        <v>0</v>
      </c>
      <c r="N352" s="32"/>
      <c r="O352" s="32"/>
      <c r="P352" s="29"/>
      <c r="Q352" s="29"/>
      <c r="R352" s="29"/>
      <c r="S352" s="29"/>
      <c r="T352" s="29"/>
      <c r="U352" s="29"/>
      <c r="V352" s="29"/>
      <c r="W352" s="29"/>
      <c r="X352" s="31" t="str">
        <f t="shared" si="86"/>
        <v/>
      </c>
      <c r="Y352" s="33"/>
      <c r="Z352" s="33"/>
      <c r="AA352" s="33"/>
      <c r="AB352" s="33"/>
      <c r="AC352" s="33"/>
      <c r="AD352" s="33"/>
      <c r="AE352" s="29"/>
      <c r="AF352" s="29"/>
      <c r="AG352" s="29"/>
      <c r="AH352" s="67" t="str">
        <f t="shared" si="95"/>
        <v/>
      </c>
      <c r="AI352" s="47" t="str">
        <f t="shared" si="85"/>
        <v/>
      </c>
      <c r="AJ352" s="67" t="str">
        <f t="shared" si="96"/>
        <v/>
      </c>
      <c r="AK352" s="68" t="str">
        <f t="shared" si="90"/>
        <v/>
      </c>
      <c r="AL352" s="40" t="str">
        <f t="shared" si="98"/>
        <v/>
      </c>
      <c r="AM352" s="35">
        <f t="shared" si="87"/>
        <v>0</v>
      </c>
      <c r="AN352" s="36">
        <f t="shared" si="88"/>
        <v>0</v>
      </c>
      <c r="AO352" s="36">
        <f t="shared" si="89"/>
        <v>0</v>
      </c>
      <c r="AP352" s="36" t="str">
        <f t="shared" si="94"/>
        <v/>
      </c>
      <c r="AQ352" s="36" t="str">
        <f>+IF(C352="Econova","",(IF(B352="Réception",(IF(J352="La Mounine",(VLOOKUP(V352,[1]Distancier!A:E,5,FALSE)),(IF(J352="Brignoles",VLOOKUP(V352,[1]Distancier!A:C,3,FALSE),(IF(J352="FOS",VLOOKUP(V352,[1]Distancier!A:D,4,FALSE),(IF(J352="BT400",VLOOKUP(V352,[1]Distancier!A:F,6,FALSE))))))))),"")))</f>
        <v/>
      </c>
      <c r="AR352" s="36" t="str">
        <f t="shared" si="97"/>
        <v/>
      </c>
      <c r="AS352" s="34" t="str">
        <f>IF(AQ352="","",IF(A352="Round Wood",VLOOKUP(AQ352,'[1]Grilles Tarifaires'!A:C,3,FALSE),VLOOKUP(AQ352,'[1]Grilles Tarifaires'!A:B,2,FALSE)))</f>
        <v/>
      </c>
      <c r="AT352" s="36" t="str">
        <f t="shared" si="93"/>
        <v/>
      </c>
      <c r="AU352" s="36" t="str">
        <f>IF(AQ352="","",(IF(C352="","",((IF(A352="","0",(IF(A352="Round Wood",VLOOKUP(C352,'[1]Grilles Tarifaires'!E:F,2,FALSE),VLOOKUP(C352,'[1]Grilles Tarifaires'!E:G,3,FALSE)))))*AK352))))</f>
        <v/>
      </c>
      <c r="AV352" s="66"/>
      <c r="AW352" s="66"/>
      <c r="AX352" s="66"/>
      <c r="AY352" s="66"/>
    </row>
    <row r="353" spans="1:51" ht="15" hidden="1" customHeight="1" x14ac:dyDescent="0.25">
      <c r="A353" s="10"/>
      <c r="B353" s="28"/>
      <c r="C353" s="29"/>
      <c r="D353" s="29"/>
      <c r="E353" s="30"/>
      <c r="F353" s="29"/>
      <c r="G353" s="29"/>
      <c r="H353" s="42"/>
      <c r="I353" s="42"/>
      <c r="J353" s="28"/>
      <c r="K353" s="31" t="str">
        <f t="shared" si="91"/>
        <v/>
      </c>
      <c r="L353" s="31">
        <f t="shared" si="92"/>
        <v>0</v>
      </c>
      <c r="M353" s="57">
        <f t="shared" si="99"/>
        <v>0</v>
      </c>
      <c r="N353" s="32"/>
      <c r="O353" s="32"/>
      <c r="P353" s="29"/>
      <c r="Q353" s="29"/>
      <c r="R353" s="29"/>
      <c r="S353" s="29"/>
      <c r="T353" s="29"/>
      <c r="U353" s="29"/>
      <c r="V353" s="29"/>
      <c r="W353" s="29"/>
      <c r="X353" s="31" t="str">
        <f t="shared" si="86"/>
        <v/>
      </c>
      <c r="Y353" s="33"/>
      <c r="Z353" s="33"/>
      <c r="AA353" s="33"/>
      <c r="AB353" s="33"/>
      <c r="AC353" s="33"/>
      <c r="AD353" s="33"/>
      <c r="AE353" s="29"/>
      <c r="AF353" s="29"/>
      <c r="AG353" s="29"/>
      <c r="AH353" s="67" t="str">
        <f t="shared" si="95"/>
        <v/>
      </c>
      <c r="AI353" s="47" t="str">
        <f t="shared" si="85"/>
        <v/>
      </c>
      <c r="AJ353" s="67" t="str">
        <f t="shared" si="96"/>
        <v/>
      </c>
      <c r="AK353" s="68" t="str">
        <f t="shared" si="90"/>
        <v/>
      </c>
      <c r="AL353" s="40" t="str">
        <f t="shared" si="98"/>
        <v/>
      </c>
      <c r="AM353" s="35">
        <f t="shared" si="87"/>
        <v>0</v>
      </c>
      <c r="AN353" s="36">
        <f t="shared" si="88"/>
        <v>0</v>
      </c>
      <c r="AO353" s="36">
        <f t="shared" si="89"/>
        <v>0</v>
      </c>
      <c r="AP353" s="36" t="str">
        <f t="shared" si="94"/>
        <v/>
      </c>
      <c r="AQ353" s="36" t="str">
        <f>+IF(C353="Econova","",(IF(B353="Réception",(IF(J353="La Mounine",(VLOOKUP(V353,[1]Distancier!A:E,5,FALSE)),(IF(J353="Brignoles",VLOOKUP(V353,[1]Distancier!A:C,3,FALSE),(IF(J353="FOS",VLOOKUP(V353,[1]Distancier!A:D,4,FALSE),(IF(J353="BT400",VLOOKUP(V353,[1]Distancier!A:F,6,FALSE))))))))),"")))</f>
        <v/>
      </c>
      <c r="AR353" s="36" t="str">
        <f t="shared" si="97"/>
        <v/>
      </c>
      <c r="AS353" s="34" t="str">
        <f>IF(AQ353="","",IF(A353="Round Wood",VLOOKUP(AQ353,'[1]Grilles Tarifaires'!A:C,3,FALSE),VLOOKUP(AQ353,'[1]Grilles Tarifaires'!A:B,2,FALSE)))</f>
        <v/>
      </c>
      <c r="AT353" s="36" t="str">
        <f t="shared" si="93"/>
        <v/>
      </c>
      <c r="AU353" s="36" t="str">
        <f>IF(AQ353="","",(IF(C353="","",((IF(A353="","0",(IF(A353="Round Wood",VLOOKUP(C353,'[1]Grilles Tarifaires'!E:F,2,FALSE),VLOOKUP(C353,'[1]Grilles Tarifaires'!E:G,3,FALSE)))))*AK353))))</f>
        <v/>
      </c>
      <c r="AV353" s="66"/>
      <c r="AW353" s="66"/>
      <c r="AX353" s="66"/>
      <c r="AY353" s="66"/>
    </row>
    <row r="354" spans="1:51" ht="15" hidden="1" customHeight="1" x14ac:dyDescent="0.25">
      <c r="A354" s="10"/>
      <c r="B354" s="28"/>
      <c r="C354" s="29"/>
      <c r="D354" s="29"/>
      <c r="E354" s="30"/>
      <c r="F354" s="29"/>
      <c r="G354" s="29"/>
      <c r="H354" s="42"/>
      <c r="I354" s="42"/>
      <c r="J354" s="28"/>
      <c r="K354" s="31" t="str">
        <f t="shared" si="91"/>
        <v/>
      </c>
      <c r="L354" s="31">
        <f t="shared" si="92"/>
        <v>0</v>
      </c>
      <c r="M354" s="57">
        <f t="shared" si="99"/>
        <v>0</v>
      </c>
      <c r="N354" s="32"/>
      <c r="O354" s="32"/>
      <c r="P354" s="29"/>
      <c r="Q354" s="29"/>
      <c r="R354" s="29"/>
      <c r="S354" s="29"/>
      <c r="T354" s="29"/>
      <c r="U354" s="29"/>
      <c r="V354" s="29"/>
      <c r="W354" s="29"/>
      <c r="X354" s="31" t="str">
        <f t="shared" si="86"/>
        <v/>
      </c>
      <c r="Y354" s="33"/>
      <c r="Z354" s="33"/>
      <c r="AA354" s="33"/>
      <c r="AB354" s="33"/>
      <c r="AC354" s="33"/>
      <c r="AD354" s="33"/>
      <c r="AE354" s="29"/>
      <c r="AF354" s="29"/>
      <c r="AG354" s="29"/>
      <c r="AH354" s="67" t="str">
        <f t="shared" si="95"/>
        <v/>
      </c>
      <c r="AI354" s="47" t="str">
        <f t="shared" si="85"/>
        <v/>
      </c>
      <c r="AJ354" s="67" t="str">
        <f t="shared" si="96"/>
        <v/>
      </c>
      <c r="AK354" s="68" t="str">
        <f t="shared" si="90"/>
        <v/>
      </c>
      <c r="AL354" s="40" t="str">
        <f t="shared" si="98"/>
        <v/>
      </c>
      <c r="AM354" s="35">
        <f t="shared" si="87"/>
        <v>0</v>
      </c>
      <c r="AN354" s="36">
        <f t="shared" si="88"/>
        <v>0</v>
      </c>
      <c r="AO354" s="36">
        <f t="shared" si="89"/>
        <v>0</v>
      </c>
      <c r="AP354" s="36" t="str">
        <f t="shared" si="94"/>
        <v/>
      </c>
      <c r="AQ354" s="36" t="str">
        <f>+IF(C354="Econova","",(IF(B354="Réception",(IF(J354="La Mounine",(VLOOKUP(V354,[1]Distancier!A:E,5,FALSE)),(IF(J354="Brignoles",VLOOKUP(V354,[1]Distancier!A:C,3,FALSE),(IF(J354="FOS",VLOOKUP(V354,[1]Distancier!A:D,4,FALSE),(IF(J354="BT400",VLOOKUP(V354,[1]Distancier!A:F,6,FALSE))))))))),"")))</f>
        <v/>
      </c>
      <c r="AR354" s="36" t="str">
        <f t="shared" si="97"/>
        <v/>
      </c>
      <c r="AS354" s="34" t="str">
        <f>IF(AQ354="","",IF(A354="Round Wood",VLOOKUP(AQ354,'[1]Grilles Tarifaires'!A:C,3,FALSE),VLOOKUP(AQ354,'[1]Grilles Tarifaires'!A:B,2,FALSE)))</f>
        <v/>
      </c>
      <c r="AT354" s="36" t="str">
        <f t="shared" si="93"/>
        <v/>
      </c>
      <c r="AU354" s="36" t="str">
        <f>IF(AQ354="","",(IF(C354="","",((IF(A354="","0",(IF(A354="Round Wood",VLOOKUP(C354,'[1]Grilles Tarifaires'!E:F,2,FALSE),VLOOKUP(C354,'[1]Grilles Tarifaires'!E:G,3,FALSE)))))*AK354))))</f>
        <v/>
      </c>
      <c r="AV354" s="66"/>
      <c r="AW354" s="66"/>
      <c r="AX354" s="66"/>
      <c r="AY354" s="66"/>
    </row>
    <row r="355" spans="1:51" ht="15" hidden="1" customHeight="1" x14ac:dyDescent="0.25">
      <c r="A355" s="10"/>
      <c r="B355" s="28"/>
      <c r="C355" s="29"/>
      <c r="D355" s="29"/>
      <c r="E355" s="30"/>
      <c r="F355" s="29"/>
      <c r="G355" s="29"/>
      <c r="H355" s="42"/>
      <c r="I355" s="42"/>
      <c r="J355" s="28"/>
      <c r="K355" s="31" t="str">
        <f t="shared" si="91"/>
        <v/>
      </c>
      <c r="L355" s="31">
        <f t="shared" si="92"/>
        <v>0</v>
      </c>
      <c r="M355" s="57">
        <f t="shared" si="99"/>
        <v>0</v>
      </c>
      <c r="N355" s="32"/>
      <c r="O355" s="32"/>
      <c r="P355" s="29"/>
      <c r="Q355" s="29"/>
      <c r="R355" s="29"/>
      <c r="S355" s="29"/>
      <c r="T355" s="29"/>
      <c r="U355" s="29"/>
      <c r="V355" s="29"/>
      <c r="W355" s="29"/>
      <c r="X355" s="31" t="str">
        <f t="shared" si="86"/>
        <v/>
      </c>
      <c r="Y355" s="33"/>
      <c r="Z355" s="33"/>
      <c r="AA355" s="33"/>
      <c r="AB355" s="33"/>
      <c r="AC355" s="33"/>
      <c r="AD355" s="33"/>
      <c r="AE355" s="29"/>
      <c r="AF355" s="29"/>
      <c r="AG355" s="29"/>
      <c r="AH355" s="67" t="str">
        <f t="shared" si="95"/>
        <v/>
      </c>
      <c r="AI355" s="47" t="str">
        <f t="shared" si="85"/>
        <v/>
      </c>
      <c r="AJ355" s="67" t="str">
        <f t="shared" si="96"/>
        <v/>
      </c>
      <c r="AK355" s="68" t="str">
        <f t="shared" si="90"/>
        <v/>
      </c>
      <c r="AL355" s="40" t="str">
        <f t="shared" si="98"/>
        <v/>
      </c>
      <c r="AM355" s="35">
        <f t="shared" si="87"/>
        <v>0</v>
      </c>
      <c r="AN355" s="36">
        <f t="shared" si="88"/>
        <v>0</v>
      </c>
      <c r="AO355" s="36">
        <f t="shared" si="89"/>
        <v>0</v>
      </c>
      <c r="AP355" s="36" t="str">
        <f t="shared" si="94"/>
        <v/>
      </c>
      <c r="AQ355" s="36" t="str">
        <f>+IF(C355="Econova","",(IF(B355="Réception",(IF(J355="La Mounine",(VLOOKUP(V355,[1]Distancier!A:E,5,FALSE)),(IF(J355="Brignoles",VLOOKUP(V355,[1]Distancier!A:C,3,FALSE),(IF(J355="FOS",VLOOKUP(V355,[1]Distancier!A:D,4,FALSE),(IF(J355="BT400",VLOOKUP(V355,[1]Distancier!A:F,6,FALSE))))))))),"")))</f>
        <v/>
      </c>
      <c r="AR355" s="36" t="str">
        <f t="shared" si="97"/>
        <v/>
      </c>
      <c r="AS355" s="34" t="str">
        <f>IF(AQ355="","",IF(A355="Round Wood",VLOOKUP(AQ355,'[1]Grilles Tarifaires'!A:C,3,FALSE),VLOOKUP(AQ355,'[1]Grilles Tarifaires'!A:B,2,FALSE)))</f>
        <v/>
      </c>
      <c r="AT355" s="36" t="str">
        <f t="shared" si="93"/>
        <v/>
      </c>
      <c r="AU355" s="36" t="str">
        <f>IF(AQ355="","",(IF(C355="","",((IF(A355="","0",(IF(A355="Round Wood",VLOOKUP(C355,'[1]Grilles Tarifaires'!E:F,2,FALSE),VLOOKUP(C355,'[1]Grilles Tarifaires'!E:G,3,FALSE)))))*AK355))))</f>
        <v/>
      </c>
      <c r="AV355" s="66"/>
      <c r="AW355" s="66"/>
      <c r="AX355" s="66"/>
      <c r="AY355" s="66"/>
    </row>
    <row r="356" spans="1:51" ht="15" hidden="1" customHeight="1" x14ac:dyDescent="0.25">
      <c r="A356" s="10"/>
      <c r="B356" s="28"/>
      <c r="C356" s="29"/>
      <c r="D356" s="29"/>
      <c r="E356" s="30"/>
      <c r="F356" s="29"/>
      <c r="G356" s="29"/>
      <c r="H356" s="42"/>
      <c r="I356" s="42"/>
      <c r="J356" s="28"/>
      <c r="K356" s="31" t="str">
        <f t="shared" si="91"/>
        <v/>
      </c>
      <c r="L356" s="31">
        <f t="shared" si="92"/>
        <v>0</v>
      </c>
      <c r="M356" s="57">
        <f t="shared" si="99"/>
        <v>0</v>
      </c>
      <c r="N356" s="32"/>
      <c r="O356" s="32"/>
      <c r="P356" s="29"/>
      <c r="Q356" s="29"/>
      <c r="R356" s="29"/>
      <c r="S356" s="29"/>
      <c r="T356" s="29"/>
      <c r="U356" s="29"/>
      <c r="V356" s="29"/>
      <c r="W356" s="29"/>
      <c r="X356" s="31" t="str">
        <f t="shared" si="86"/>
        <v/>
      </c>
      <c r="Y356" s="33"/>
      <c r="Z356" s="33"/>
      <c r="AA356" s="33"/>
      <c r="AB356" s="33"/>
      <c r="AC356" s="33"/>
      <c r="AD356" s="33"/>
      <c r="AE356" s="29"/>
      <c r="AF356" s="29"/>
      <c r="AG356" s="29"/>
      <c r="AH356" s="67" t="str">
        <f t="shared" si="95"/>
        <v/>
      </c>
      <c r="AI356" s="47" t="str">
        <f t="shared" si="85"/>
        <v/>
      </c>
      <c r="AJ356" s="67" t="str">
        <f t="shared" si="96"/>
        <v/>
      </c>
      <c r="AK356" s="68" t="str">
        <f t="shared" si="90"/>
        <v/>
      </c>
      <c r="AL356" s="40" t="str">
        <f t="shared" si="98"/>
        <v/>
      </c>
      <c r="AM356" s="35">
        <f t="shared" si="87"/>
        <v>0</v>
      </c>
      <c r="AN356" s="36">
        <f t="shared" si="88"/>
        <v>0</v>
      </c>
      <c r="AO356" s="36">
        <f t="shared" si="89"/>
        <v>0</v>
      </c>
      <c r="AP356" s="36" t="str">
        <f t="shared" si="94"/>
        <v/>
      </c>
      <c r="AQ356" s="36" t="str">
        <f>+IF(C356="Econova","",(IF(B356="Réception",(IF(J356="La Mounine",(VLOOKUP(V356,[1]Distancier!A:E,5,FALSE)),(IF(J356="Brignoles",VLOOKUP(V356,[1]Distancier!A:C,3,FALSE),(IF(J356="FOS",VLOOKUP(V356,[1]Distancier!A:D,4,FALSE),(IF(J356="BT400",VLOOKUP(V356,[1]Distancier!A:F,6,FALSE))))))))),"")))</f>
        <v/>
      </c>
      <c r="AR356" s="36" t="str">
        <f t="shared" si="97"/>
        <v/>
      </c>
      <c r="AS356" s="34" t="str">
        <f>IF(AQ356="","",IF(A356="Round Wood",VLOOKUP(AQ356,'[1]Grilles Tarifaires'!A:C,3,FALSE),VLOOKUP(AQ356,'[1]Grilles Tarifaires'!A:B,2,FALSE)))</f>
        <v/>
      </c>
      <c r="AT356" s="36" t="str">
        <f t="shared" si="93"/>
        <v/>
      </c>
      <c r="AU356" s="36" t="str">
        <f>IF(AQ356="","",(IF(C356="","",((IF(A356="","0",(IF(A356="Round Wood",VLOOKUP(C356,'[1]Grilles Tarifaires'!E:F,2,FALSE),VLOOKUP(C356,'[1]Grilles Tarifaires'!E:G,3,FALSE)))))*AK356))))</f>
        <v/>
      </c>
      <c r="AV356" s="66"/>
      <c r="AW356" s="66"/>
      <c r="AX356" s="66"/>
      <c r="AY356" s="66"/>
    </row>
    <row r="357" spans="1:51" ht="15" hidden="1" customHeight="1" x14ac:dyDescent="0.25">
      <c r="A357" s="10"/>
      <c r="B357" s="28"/>
      <c r="C357" s="29"/>
      <c r="D357" s="29"/>
      <c r="E357" s="30"/>
      <c r="F357" s="29"/>
      <c r="G357" s="29"/>
      <c r="H357" s="42"/>
      <c r="I357" s="42"/>
      <c r="J357" s="28"/>
      <c r="K357" s="31" t="str">
        <f t="shared" si="91"/>
        <v/>
      </c>
      <c r="L357" s="31">
        <f t="shared" si="92"/>
        <v>0</v>
      </c>
      <c r="M357" s="57">
        <f t="shared" si="99"/>
        <v>0</v>
      </c>
      <c r="N357" s="32"/>
      <c r="O357" s="32"/>
      <c r="P357" s="29"/>
      <c r="Q357" s="29"/>
      <c r="R357" s="29"/>
      <c r="S357" s="29"/>
      <c r="T357" s="29"/>
      <c r="U357" s="29"/>
      <c r="V357" s="29"/>
      <c r="W357" s="29"/>
      <c r="X357" s="31" t="str">
        <f t="shared" si="86"/>
        <v/>
      </c>
      <c r="Y357" s="33"/>
      <c r="Z357" s="33"/>
      <c r="AA357" s="33"/>
      <c r="AB357" s="33"/>
      <c r="AC357" s="33"/>
      <c r="AD357" s="33"/>
      <c r="AE357" s="29"/>
      <c r="AF357" s="29"/>
      <c r="AG357" s="29"/>
      <c r="AH357" s="67" t="str">
        <f t="shared" si="95"/>
        <v/>
      </c>
      <c r="AI357" s="47" t="str">
        <f t="shared" si="85"/>
        <v/>
      </c>
      <c r="AJ357" s="67" t="str">
        <f t="shared" si="96"/>
        <v/>
      </c>
      <c r="AK357" s="68" t="str">
        <f t="shared" si="90"/>
        <v/>
      </c>
      <c r="AL357" s="40" t="str">
        <f t="shared" si="98"/>
        <v/>
      </c>
      <c r="AM357" s="35">
        <f t="shared" si="87"/>
        <v>0</v>
      </c>
      <c r="AN357" s="36">
        <f t="shared" si="88"/>
        <v>0</v>
      </c>
      <c r="AO357" s="36">
        <f t="shared" si="89"/>
        <v>0</v>
      </c>
      <c r="AP357" s="36" t="str">
        <f t="shared" si="94"/>
        <v/>
      </c>
      <c r="AQ357" s="36" t="str">
        <f>+IF(C357="Econova","",(IF(B357="Réception",(IF(J357="La Mounine",(VLOOKUP(V357,[1]Distancier!A:E,5,FALSE)),(IF(J357="Brignoles",VLOOKUP(V357,[1]Distancier!A:C,3,FALSE),(IF(J357="FOS",VLOOKUP(V357,[1]Distancier!A:D,4,FALSE),(IF(J357="BT400",VLOOKUP(V357,[1]Distancier!A:F,6,FALSE))))))))),"")))</f>
        <v/>
      </c>
      <c r="AR357" s="36" t="str">
        <f t="shared" si="97"/>
        <v/>
      </c>
      <c r="AS357" s="34" t="str">
        <f>IF(AQ357="","",IF(A357="Round Wood",VLOOKUP(AQ357,'[1]Grilles Tarifaires'!A:C,3,FALSE),VLOOKUP(AQ357,'[1]Grilles Tarifaires'!A:B,2,FALSE)))</f>
        <v/>
      </c>
      <c r="AT357" s="36" t="str">
        <f t="shared" si="93"/>
        <v/>
      </c>
      <c r="AU357" s="36" t="str">
        <f>IF(AQ357="","",(IF(C357="","",((IF(A357="","0",(IF(A357="Round Wood",VLOOKUP(C357,'[1]Grilles Tarifaires'!E:F,2,FALSE),VLOOKUP(C357,'[1]Grilles Tarifaires'!E:G,3,FALSE)))))*AK357))))</f>
        <v/>
      </c>
      <c r="AV357" s="66"/>
      <c r="AW357" s="66"/>
      <c r="AX357" s="66"/>
      <c r="AY357" s="66"/>
    </row>
    <row r="358" spans="1:51" ht="15" hidden="1" customHeight="1" x14ac:dyDescent="0.25">
      <c r="A358" s="10"/>
      <c r="B358" s="28"/>
      <c r="C358" s="29"/>
      <c r="D358" s="29"/>
      <c r="E358" s="30"/>
      <c r="F358" s="29"/>
      <c r="G358" s="29"/>
      <c r="H358" s="42"/>
      <c r="I358" s="42"/>
      <c r="J358" s="28"/>
      <c r="K358" s="31" t="str">
        <f t="shared" si="91"/>
        <v/>
      </c>
      <c r="L358" s="31">
        <f t="shared" si="92"/>
        <v>0</v>
      </c>
      <c r="M358" s="57">
        <f t="shared" si="99"/>
        <v>0</v>
      </c>
      <c r="N358" s="32"/>
      <c r="O358" s="32"/>
      <c r="P358" s="29"/>
      <c r="Q358" s="29"/>
      <c r="R358" s="29"/>
      <c r="S358" s="29"/>
      <c r="T358" s="29"/>
      <c r="U358" s="29"/>
      <c r="V358" s="29"/>
      <c r="W358" s="29"/>
      <c r="X358" s="31" t="str">
        <f t="shared" si="86"/>
        <v/>
      </c>
      <c r="Y358" s="33"/>
      <c r="Z358" s="33"/>
      <c r="AA358" s="33"/>
      <c r="AB358" s="33"/>
      <c r="AC358" s="33"/>
      <c r="AD358" s="33"/>
      <c r="AE358" s="29"/>
      <c r="AF358" s="29"/>
      <c r="AG358" s="29"/>
      <c r="AH358" s="67" t="str">
        <f t="shared" si="95"/>
        <v/>
      </c>
      <c r="AI358" s="47" t="str">
        <f t="shared" si="85"/>
        <v/>
      </c>
      <c r="AJ358" s="67" t="str">
        <f t="shared" si="96"/>
        <v/>
      </c>
      <c r="AK358" s="68" t="str">
        <f t="shared" si="90"/>
        <v/>
      </c>
      <c r="AL358" s="40" t="str">
        <f t="shared" si="98"/>
        <v/>
      </c>
      <c r="AM358" s="35">
        <f t="shared" si="87"/>
        <v>0</v>
      </c>
      <c r="AN358" s="36">
        <f t="shared" si="88"/>
        <v>0</v>
      </c>
      <c r="AO358" s="36">
        <f t="shared" si="89"/>
        <v>0</v>
      </c>
      <c r="AP358" s="36" t="str">
        <f t="shared" si="94"/>
        <v/>
      </c>
      <c r="AQ358" s="36" t="str">
        <f>+IF(C358="Econova","",(IF(B358="Réception",(IF(J358="La Mounine",(VLOOKUP(V358,[1]Distancier!A:E,5,FALSE)),(IF(J358="Brignoles",VLOOKUP(V358,[1]Distancier!A:C,3,FALSE),(IF(J358="FOS",VLOOKUP(V358,[1]Distancier!A:D,4,FALSE),(IF(J358="BT400",VLOOKUP(V358,[1]Distancier!A:F,6,FALSE))))))))),"")))</f>
        <v/>
      </c>
      <c r="AR358" s="36" t="str">
        <f t="shared" si="97"/>
        <v/>
      </c>
      <c r="AS358" s="34" t="str">
        <f>IF(AQ358="","",IF(A358="Round Wood",VLOOKUP(AQ358,'[1]Grilles Tarifaires'!A:C,3,FALSE),VLOOKUP(AQ358,'[1]Grilles Tarifaires'!A:B,2,FALSE)))</f>
        <v/>
      </c>
      <c r="AT358" s="36" t="str">
        <f t="shared" si="93"/>
        <v/>
      </c>
      <c r="AU358" s="36" t="str">
        <f>IF(AQ358="","",(IF(C358="","",((IF(A358="","0",(IF(A358="Round Wood",VLOOKUP(C358,'[1]Grilles Tarifaires'!E:F,2,FALSE),VLOOKUP(C358,'[1]Grilles Tarifaires'!E:G,3,FALSE)))))*AK358))))</f>
        <v/>
      </c>
      <c r="AV358" s="66"/>
      <c r="AW358" s="66"/>
      <c r="AX358" s="66"/>
      <c r="AY358" s="66"/>
    </row>
    <row r="359" spans="1:51" ht="15" hidden="1" customHeight="1" x14ac:dyDescent="0.25">
      <c r="A359" s="10"/>
      <c r="B359" s="28"/>
      <c r="C359" s="29"/>
      <c r="D359" s="29"/>
      <c r="E359" s="30"/>
      <c r="F359" s="29"/>
      <c r="G359" s="29"/>
      <c r="H359" s="42"/>
      <c r="I359" s="42"/>
      <c r="J359" s="28"/>
      <c r="K359" s="31" t="str">
        <f t="shared" si="91"/>
        <v/>
      </c>
      <c r="L359" s="31">
        <f t="shared" si="92"/>
        <v>0</v>
      </c>
      <c r="M359" s="57">
        <f t="shared" si="99"/>
        <v>0</v>
      </c>
      <c r="N359" s="32"/>
      <c r="O359" s="32"/>
      <c r="P359" s="29"/>
      <c r="Q359" s="29"/>
      <c r="R359" s="29"/>
      <c r="S359" s="29"/>
      <c r="T359" s="29"/>
      <c r="U359" s="29"/>
      <c r="V359" s="29"/>
      <c r="W359" s="29"/>
      <c r="X359" s="31" t="str">
        <f t="shared" si="86"/>
        <v/>
      </c>
      <c r="Y359" s="33"/>
      <c r="Z359" s="33"/>
      <c r="AA359" s="33"/>
      <c r="AB359" s="33"/>
      <c r="AC359" s="33"/>
      <c r="AD359" s="33"/>
      <c r="AE359" s="29"/>
      <c r="AF359" s="29"/>
      <c r="AG359" s="29"/>
      <c r="AH359" s="67" t="str">
        <f t="shared" si="95"/>
        <v/>
      </c>
      <c r="AI359" s="47" t="str">
        <f t="shared" si="85"/>
        <v/>
      </c>
      <c r="AJ359" s="67" t="str">
        <f t="shared" si="96"/>
        <v/>
      </c>
      <c r="AK359" s="68" t="str">
        <f t="shared" si="90"/>
        <v/>
      </c>
      <c r="AL359" s="40" t="str">
        <f t="shared" si="98"/>
        <v/>
      </c>
      <c r="AM359" s="35">
        <f t="shared" si="87"/>
        <v>0</v>
      </c>
      <c r="AN359" s="36">
        <f t="shared" si="88"/>
        <v>0</v>
      </c>
      <c r="AO359" s="36">
        <f t="shared" si="89"/>
        <v>0</v>
      </c>
      <c r="AP359" s="36" t="str">
        <f t="shared" si="94"/>
        <v/>
      </c>
      <c r="AQ359" s="36" t="str">
        <f>+IF(C359="Econova","",(IF(B359="Réception",(IF(J359="La Mounine",(VLOOKUP(V359,[1]Distancier!A:E,5,FALSE)),(IF(J359="Brignoles",VLOOKUP(V359,[1]Distancier!A:C,3,FALSE),(IF(J359="FOS",VLOOKUP(V359,[1]Distancier!A:D,4,FALSE),(IF(J359="BT400",VLOOKUP(V359,[1]Distancier!A:F,6,FALSE))))))))),"")))</f>
        <v/>
      </c>
      <c r="AR359" s="36" t="str">
        <f t="shared" si="97"/>
        <v/>
      </c>
      <c r="AS359" s="34" t="str">
        <f>IF(AQ359="","",IF(A359="Round Wood",VLOOKUP(AQ359,'[1]Grilles Tarifaires'!A:C,3,FALSE),VLOOKUP(AQ359,'[1]Grilles Tarifaires'!A:B,2,FALSE)))</f>
        <v/>
      </c>
      <c r="AT359" s="36" t="str">
        <f t="shared" si="93"/>
        <v/>
      </c>
      <c r="AU359" s="36" t="str">
        <f>IF(AQ359="","",(IF(C359="","",((IF(A359="","0",(IF(A359="Round Wood",VLOOKUP(C359,'[1]Grilles Tarifaires'!E:F,2,FALSE),VLOOKUP(C359,'[1]Grilles Tarifaires'!E:G,3,FALSE)))))*AK359))))</f>
        <v/>
      </c>
      <c r="AV359" s="66"/>
      <c r="AW359" s="66"/>
      <c r="AX359" s="66"/>
      <c r="AY359" s="66"/>
    </row>
    <row r="360" spans="1:51" ht="15" hidden="1" customHeight="1" x14ac:dyDescent="0.25">
      <c r="A360" s="10"/>
      <c r="B360" s="28"/>
      <c r="C360" s="29"/>
      <c r="D360" s="29"/>
      <c r="E360" s="30"/>
      <c r="F360" s="29"/>
      <c r="G360" s="29"/>
      <c r="H360" s="42"/>
      <c r="I360" s="42"/>
      <c r="J360" s="28"/>
      <c r="K360" s="31" t="str">
        <f t="shared" si="91"/>
        <v/>
      </c>
      <c r="L360" s="31">
        <f t="shared" si="92"/>
        <v>0</v>
      </c>
      <c r="M360" s="57">
        <f t="shared" si="99"/>
        <v>0</v>
      </c>
      <c r="N360" s="32"/>
      <c r="O360" s="32"/>
      <c r="P360" s="29"/>
      <c r="Q360" s="29"/>
      <c r="R360" s="29"/>
      <c r="S360" s="29"/>
      <c r="T360" s="29"/>
      <c r="U360" s="29"/>
      <c r="V360" s="29"/>
      <c r="W360" s="29"/>
      <c r="X360" s="31" t="str">
        <f t="shared" si="86"/>
        <v/>
      </c>
      <c r="Y360" s="33"/>
      <c r="Z360" s="33"/>
      <c r="AA360" s="33"/>
      <c r="AB360" s="33"/>
      <c r="AC360" s="33"/>
      <c r="AD360" s="33"/>
      <c r="AE360" s="29"/>
      <c r="AF360" s="29"/>
      <c r="AG360" s="29"/>
      <c r="AH360" s="67" t="str">
        <f t="shared" si="95"/>
        <v/>
      </c>
      <c r="AI360" s="47" t="str">
        <f t="shared" ref="AI360:AI423" si="100">+IF(E360="","",E360)</f>
        <v/>
      </c>
      <c r="AJ360" s="67" t="str">
        <f t="shared" si="96"/>
        <v/>
      </c>
      <c r="AK360" s="68" t="str">
        <f t="shared" si="90"/>
        <v/>
      </c>
      <c r="AL360" s="40" t="str">
        <f t="shared" si="98"/>
        <v/>
      </c>
      <c r="AM360" s="35">
        <f t="shared" si="87"/>
        <v>0</v>
      </c>
      <c r="AN360" s="36">
        <f t="shared" si="88"/>
        <v>0</v>
      </c>
      <c r="AO360" s="36">
        <f t="shared" si="89"/>
        <v>0</v>
      </c>
      <c r="AP360" s="36" t="str">
        <f t="shared" si="94"/>
        <v/>
      </c>
      <c r="AQ360" s="36" t="str">
        <f>+IF(C360="Econova","",(IF(B360="Réception",(IF(J360="La Mounine",(VLOOKUP(V360,[1]Distancier!A:E,5,FALSE)),(IF(J360="Brignoles",VLOOKUP(V360,[1]Distancier!A:C,3,FALSE),(IF(J360="FOS",VLOOKUP(V360,[1]Distancier!A:D,4,FALSE),(IF(J360="BT400",VLOOKUP(V360,[1]Distancier!A:F,6,FALSE))))))))),"")))</f>
        <v/>
      </c>
      <c r="AR360" s="36" t="str">
        <f t="shared" si="97"/>
        <v/>
      </c>
      <c r="AS360" s="34" t="str">
        <f>IF(AQ360="","",IF(A360="Round Wood",VLOOKUP(AQ360,'[1]Grilles Tarifaires'!A:C,3,FALSE),VLOOKUP(AQ360,'[1]Grilles Tarifaires'!A:B,2,FALSE)))</f>
        <v/>
      </c>
      <c r="AT360" s="36" t="str">
        <f t="shared" si="93"/>
        <v/>
      </c>
      <c r="AU360" s="36" t="str">
        <f>IF(AQ360="","",(IF(C360="","",((IF(A360="","0",(IF(A360="Round Wood",VLOOKUP(C360,'[1]Grilles Tarifaires'!E:F,2,FALSE),VLOOKUP(C360,'[1]Grilles Tarifaires'!E:G,3,FALSE)))))*AK360))))</f>
        <v/>
      </c>
      <c r="AV360" s="66"/>
      <c r="AW360" s="66"/>
      <c r="AX360" s="66"/>
      <c r="AY360" s="66"/>
    </row>
    <row r="361" spans="1:51" ht="15" hidden="1" customHeight="1" x14ac:dyDescent="0.25">
      <c r="A361" s="10"/>
      <c r="B361" s="28"/>
      <c r="C361" s="29"/>
      <c r="D361" s="29"/>
      <c r="E361" s="30"/>
      <c r="F361" s="29"/>
      <c r="G361" s="29"/>
      <c r="H361" s="42"/>
      <c r="I361" s="42"/>
      <c r="J361" s="28"/>
      <c r="K361" s="31" t="str">
        <f t="shared" si="91"/>
        <v/>
      </c>
      <c r="L361" s="31">
        <f t="shared" si="92"/>
        <v>0</v>
      </c>
      <c r="M361" s="57">
        <f t="shared" si="99"/>
        <v>0</v>
      </c>
      <c r="N361" s="32"/>
      <c r="O361" s="32"/>
      <c r="P361" s="29"/>
      <c r="Q361" s="29"/>
      <c r="R361" s="29"/>
      <c r="S361" s="29"/>
      <c r="T361" s="29"/>
      <c r="U361" s="29"/>
      <c r="V361" s="29"/>
      <c r="W361" s="29"/>
      <c r="X361" s="31" t="str">
        <f t="shared" si="86"/>
        <v/>
      </c>
      <c r="Y361" s="33"/>
      <c r="Z361" s="33"/>
      <c r="AA361" s="33"/>
      <c r="AB361" s="33"/>
      <c r="AC361" s="33"/>
      <c r="AD361" s="33"/>
      <c r="AE361" s="29"/>
      <c r="AF361" s="29"/>
      <c r="AG361" s="29"/>
      <c r="AH361" s="67" t="str">
        <f t="shared" si="95"/>
        <v/>
      </c>
      <c r="AI361" s="47" t="str">
        <f t="shared" si="100"/>
        <v/>
      </c>
      <c r="AJ361" s="67" t="str">
        <f t="shared" si="96"/>
        <v/>
      </c>
      <c r="AK361" s="68" t="str">
        <f t="shared" si="90"/>
        <v/>
      </c>
      <c r="AL361" s="40" t="str">
        <f t="shared" si="98"/>
        <v/>
      </c>
      <c r="AM361" s="35">
        <f t="shared" si="87"/>
        <v>0</v>
      </c>
      <c r="AN361" s="36">
        <f t="shared" si="88"/>
        <v>0</v>
      </c>
      <c r="AO361" s="36">
        <f t="shared" si="89"/>
        <v>0</v>
      </c>
      <c r="AP361" s="36" t="str">
        <f t="shared" si="94"/>
        <v/>
      </c>
      <c r="AQ361" s="36" t="str">
        <f>+IF(C361="Econova","",(IF(B361="Réception",(IF(J361="La Mounine",(VLOOKUP(V361,[1]Distancier!A:E,5,FALSE)),(IF(J361="Brignoles",VLOOKUP(V361,[1]Distancier!A:C,3,FALSE),(IF(J361="FOS",VLOOKUP(V361,[1]Distancier!A:D,4,FALSE),(IF(J361="BT400",VLOOKUP(V361,[1]Distancier!A:F,6,FALSE))))))))),"")))</f>
        <v/>
      </c>
      <c r="AR361" s="36" t="str">
        <f t="shared" si="97"/>
        <v/>
      </c>
      <c r="AS361" s="34" t="str">
        <f>IF(AQ361="","",IF(A361="Round Wood",VLOOKUP(AQ361,'[1]Grilles Tarifaires'!A:C,3,FALSE),VLOOKUP(AQ361,'[1]Grilles Tarifaires'!A:B,2,FALSE)))</f>
        <v/>
      </c>
      <c r="AT361" s="36" t="str">
        <f t="shared" si="93"/>
        <v/>
      </c>
      <c r="AU361" s="36" t="str">
        <f>IF(AQ361="","",(IF(C361="","",((IF(A361="","0",(IF(A361="Round Wood",VLOOKUP(C361,'[1]Grilles Tarifaires'!E:F,2,FALSE),VLOOKUP(C361,'[1]Grilles Tarifaires'!E:G,3,FALSE)))))*AK361))))</f>
        <v/>
      </c>
      <c r="AV361" s="66"/>
      <c r="AW361" s="66"/>
      <c r="AX361" s="66"/>
      <c r="AY361" s="66"/>
    </row>
    <row r="362" spans="1:51" ht="15" hidden="1" customHeight="1" x14ac:dyDescent="0.25">
      <c r="A362" s="10"/>
      <c r="B362" s="28"/>
      <c r="C362" s="29"/>
      <c r="D362" s="29"/>
      <c r="E362" s="30"/>
      <c r="F362" s="29"/>
      <c r="G362" s="29"/>
      <c r="H362" s="42"/>
      <c r="I362" s="42"/>
      <c r="J362" s="28"/>
      <c r="K362" s="31" t="str">
        <f t="shared" si="91"/>
        <v/>
      </c>
      <c r="L362" s="31">
        <f t="shared" si="92"/>
        <v>0</v>
      </c>
      <c r="M362" s="57">
        <f t="shared" si="99"/>
        <v>0</v>
      </c>
      <c r="N362" s="32"/>
      <c r="O362" s="32"/>
      <c r="P362" s="29"/>
      <c r="Q362" s="29"/>
      <c r="R362" s="29"/>
      <c r="S362" s="29"/>
      <c r="T362" s="29"/>
      <c r="U362" s="29"/>
      <c r="V362" s="29"/>
      <c r="W362" s="29"/>
      <c r="X362" s="31" t="str">
        <f t="shared" si="86"/>
        <v/>
      </c>
      <c r="Y362" s="33"/>
      <c r="Z362" s="33"/>
      <c r="AA362" s="33"/>
      <c r="AB362" s="33"/>
      <c r="AC362" s="33"/>
      <c r="AD362" s="33"/>
      <c r="AE362" s="29"/>
      <c r="AF362" s="29"/>
      <c r="AG362" s="29"/>
      <c r="AH362" s="67" t="str">
        <f t="shared" si="95"/>
        <v/>
      </c>
      <c r="AI362" s="47" t="str">
        <f t="shared" si="100"/>
        <v/>
      </c>
      <c r="AJ362" s="67" t="str">
        <f t="shared" si="96"/>
        <v/>
      </c>
      <c r="AK362" s="68" t="str">
        <f t="shared" si="90"/>
        <v/>
      </c>
      <c r="AL362" s="40" t="str">
        <f t="shared" si="98"/>
        <v/>
      </c>
      <c r="AM362" s="35">
        <f t="shared" si="87"/>
        <v>0</v>
      </c>
      <c r="AN362" s="36">
        <f t="shared" si="88"/>
        <v>0</v>
      </c>
      <c r="AO362" s="36">
        <f t="shared" si="89"/>
        <v>0</v>
      </c>
      <c r="AP362" s="36" t="str">
        <f t="shared" si="94"/>
        <v/>
      </c>
      <c r="AQ362" s="36" t="str">
        <f>+IF(C362="Econova","",(IF(B362="Réception",(IF(J362="La Mounine",(VLOOKUP(V362,[1]Distancier!A:E,5,FALSE)),(IF(J362="Brignoles",VLOOKUP(V362,[1]Distancier!A:C,3,FALSE),(IF(J362="FOS",VLOOKUP(V362,[1]Distancier!A:D,4,FALSE),(IF(J362="BT400",VLOOKUP(V362,[1]Distancier!A:F,6,FALSE))))))))),"")))</f>
        <v/>
      </c>
      <c r="AR362" s="36" t="str">
        <f t="shared" si="97"/>
        <v/>
      </c>
      <c r="AS362" s="34" t="str">
        <f>IF(AQ362="","",IF(A362="Round Wood",VLOOKUP(AQ362,'[1]Grilles Tarifaires'!A:C,3,FALSE),VLOOKUP(AQ362,'[1]Grilles Tarifaires'!A:B,2,FALSE)))</f>
        <v/>
      </c>
      <c r="AT362" s="36" t="str">
        <f t="shared" si="93"/>
        <v/>
      </c>
      <c r="AU362" s="36" t="str">
        <f>IF(AQ362="","",(IF(C362="","",((IF(A362="","0",(IF(A362="Round Wood",VLOOKUP(C362,'[1]Grilles Tarifaires'!E:F,2,FALSE),VLOOKUP(C362,'[1]Grilles Tarifaires'!E:G,3,FALSE)))))*AK362))))</f>
        <v/>
      </c>
      <c r="AV362" s="66"/>
      <c r="AW362" s="66"/>
      <c r="AX362" s="66"/>
      <c r="AY362" s="66"/>
    </row>
    <row r="363" spans="1:51" ht="15" hidden="1" customHeight="1" x14ac:dyDescent="0.25">
      <c r="A363" s="10"/>
      <c r="B363" s="28"/>
      <c r="C363" s="29"/>
      <c r="D363" s="29"/>
      <c r="E363" s="30"/>
      <c r="F363" s="29"/>
      <c r="G363" s="29"/>
      <c r="H363" s="42"/>
      <c r="I363" s="42"/>
      <c r="J363" s="28"/>
      <c r="K363" s="31" t="str">
        <f t="shared" si="91"/>
        <v/>
      </c>
      <c r="L363" s="31">
        <f t="shared" si="92"/>
        <v>0</v>
      </c>
      <c r="M363" s="57">
        <f t="shared" si="99"/>
        <v>0</v>
      </c>
      <c r="N363" s="32"/>
      <c r="O363" s="32"/>
      <c r="P363" s="29"/>
      <c r="Q363" s="29"/>
      <c r="R363" s="29"/>
      <c r="S363" s="29"/>
      <c r="T363" s="29"/>
      <c r="U363" s="29"/>
      <c r="V363" s="29"/>
      <c r="W363" s="29"/>
      <c r="X363" s="31" t="str">
        <f t="shared" si="86"/>
        <v/>
      </c>
      <c r="Y363" s="33"/>
      <c r="Z363" s="33"/>
      <c r="AA363" s="33"/>
      <c r="AB363" s="33"/>
      <c r="AC363" s="33"/>
      <c r="AD363" s="33"/>
      <c r="AE363" s="29"/>
      <c r="AF363" s="29"/>
      <c r="AG363" s="29"/>
      <c r="AH363" s="67" t="str">
        <f t="shared" si="95"/>
        <v/>
      </c>
      <c r="AI363" s="47" t="str">
        <f t="shared" si="100"/>
        <v/>
      </c>
      <c r="AJ363" s="67" t="str">
        <f t="shared" si="96"/>
        <v/>
      </c>
      <c r="AK363" s="68" t="str">
        <f t="shared" si="90"/>
        <v/>
      </c>
      <c r="AL363" s="40" t="str">
        <f t="shared" si="98"/>
        <v/>
      </c>
      <c r="AM363" s="35">
        <f t="shared" si="87"/>
        <v>0</v>
      </c>
      <c r="AN363" s="36">
        <f t="shared" si="88"/>
        <v>0</v>
      </c>
      <c r="AO363" s="36">
        <f t="shared" si="89"/>
        <v>0</v>
      </c>
      <c r="AP363" s="36" t="str">
        <f t="shared" si="94"/>
        <v/>
      </c>
      <c r="AQ363" s="36" t="str">
        <f>+IF(C363="Econova","",(IF(B363="Réception",(IF(J363="La Mounine",(VLOOKUP(V363,[1]Distancier!A:E,5,FALSE)),(IF(J363="Brignoles",VLOOKUP(V363,[1]Distancier!A:C,3,FALSE),(IF(J363="FOS",VLOOKUP(V363,[1]Distancier!A:D,4,FALSE),(IF(J363="BT400",VLOOKUP(V363,[1]Distancier!A:F,6,FALSE))))))))),"")))</f>
        <v/>
      </c>
      <c r="AR363" s="36" t="str">
        <f t="shared" si="97"/>
        <v/>
      </c>
      <c r="AS363" s="34" t="str">
        <f>IF(AQ363="","",IF(A363="Round Wood",VLOOKUP(AQ363,'[1]Grilles Tarifaires'!A:C,3,FALSE),VLOOKUP(AQ363,'[1]Grilles Tarifaires'!A:B,2,FALSE)))</f>
        <v/>
      </c>
      <c r="AT363" s="36" t="str">
        <f t="shared" si="93"/>
        <v/>
      </c>
      <c r="AU363" s="36" t="str">
        <f>IF(AQ363="","",(IF(C363="","",((IF(A363="","0",(IF(A363="Round Wood",VLOOKUP(C363,'[1]Grilles Tarifaires'!E:F,2,FALSE),VLOOKUP(C363,'[1]Grilles Tarifaires'!E:G,3,FALSE)))))*AK363))))</f>
        <v/>
      </c>
      <c r="AV363" s="66"/>
      <c r="AW363" s="66"/>
      <c r="AX363" s="66"/>
      <c r="AY363" s="66"/>
    </row>
    <row r="364" spans="1:51" ht="15" hidden="1" customHeight="1" x14ac:dyDescent="0.25">
      <c r="A364" s="10"/>
      <c r="B364" s="28"/>
      <c r="C364" s="29"/>
      <c r="D364" s="29"/>
      <c r="E364" s="30"/>
      <c r="F364" s="29"/>
      <c r="G364" s="29"/>
      <c r="H364" s="42"/>
      <c r="I364" s="42"/>
      <c r="J364" s="28"/>
      <c r="K364" s="31" t="str">
        <f t="shared" si="91"/>
        <v/>
      </c>
      <c r="L364" s="31">
        <f t="shared" si="92"/>
        <v>0</v>
      </c>
      <c r="M364" s="57">
        <f t="shared" si="99"/>
        <v>0</v>
      </c>
      <c r="N364" s="32"/>
      <c r="O364" s="32"/>
      <c r="P364" s="29"/>
      <c r="Q364" s="29"/>
      <c r="R364" s="29"/>
      <c r="S364" s="29"/>
      <c r="T364" s="29"/>
      <c r="U364" s="29"/>
      <c r="V364" s="29"/>
      <c r="W364" s="29"/>
      <c r="X364" s="31" t="str">
        <f t="shared" si="86"/>
        <v/>
      </c>
      <c r="Y364" s="33"/>
      <c r="Z364" s="33"/>
      <c r="AA364" s="33"/>
      <c r="AB364" s="33"/>
      <c r="AC364" s="33"/>
      <c r="AD364" s="33"/>
      <c r="AE364" s="29"/>
      <c r="AF364" s="29"/>
      <c r="AG364" s="29"/>
      <c r="AH364" s="67" t="str">
        <f t="shared" si="95"/>
        <v/>
      </c>
      <c r="AI364" s="47" t="str">
        <f t="shared" si="100"/>
        <v/>
      </c>
      <c r="AJ364" s="67" t="str">
        <f t="shared" si="96"/>
        <v/>
      </c>
      <c r="AK364" s="68" t="str">
        <f t="shared" si="90"/>
        <v/>
      </c>
      <c r="AL364" s="40" t="str">
        <f t="shared" si="98"/>
        <v/>
      </c>
      <c r="AM364" s="35">
        <f t="shared" si="87"/>
        <v>0</v>
      </c>
      <c r="AN364" s="36">
        <f t="shared" si="88"/>
        <v>0</v>
      </c>
      <c r="AO364" s="36">
        <f t="shared" si="89"/>
        <v>0</v>
      </c>
      <c r="AP364" s="36" t="str">
        <f t="shared" si="94"/>
        <v/>
      </c>
      <c r="AQ364" s="36" t="str">
        <f>+IF(C364="Econova","",(IF(B364="Réception",(IF(J364="La Mounine",(VLOOKUP(V364,[1]Distancier!A:E,5,FALSE)),(IF(J364="Brignoles",VLOOKUP(V364,[1]Distancier!A:C,3,FALSE),(IF(J364="FOS",VLOOKUP(V364,[1]Distancier!A:D,4,FALSE),(IF(J364="BT400",VLOOKUP(V364,[1]Distancier!A:F,6,FALSE))))))))),"")))</f>
        <v/>
      </c>
      <c r="AR364" s="36" t="str">
        <f t="shared" si="97"/>
        <v/>
      </c>
      <c r="AS364" s="34" t="str">
        <f>IF(AQ364="","",IF(A364="Round Wood",VLOOKUP(AQ364,'[1]Grilles Tarifaires'!A:C,3,FALSE),VLOOKUP(AQ364,'[1]Grilles Tarifaires'!A:B,2,FALSE)))</f>
        <v/>
      </c>
      <c r="AT364" s="36" t="str">
        <f t="shared" si="93"/>
        <v/>
      </c>
      <c r="AU364" s="36" t="str">
        <f>IF(AQ364="","",(IF(C364="","",((IF(A364="","0",(IF(A364="Round Wood",VLOOKUP(C364,'[1]Grilles Tarifaires'!E:F,2,FALSE),VLOOKUP(C364,'[1]Grilles Tarifaires'!E:G,3,FALSE)))))*AK364))))</f>
        <v/>
      </c>
      <c r="AV364" s="66"/>
      <c r="AW364" s="66"/>
      <c r="AX364" s="66"/>
      <c r="AY364" s="66"/>
    </row>
    <row r="365" spans="1:51" ht="15" hidden="1" customHeight="1" x14ac:dyDescent="0.25">
      <c r="A365" s="10"/>
      <c r="B365" s="28"/>
      <c r="C365" s="29"/>
      <c r="D365" s="29"/>
      <c r="E365" s="30"/>
      <c r="F365" s="29"/>
      <c r="G365" s="29"/>
      <c r="H365" s="42"/>
      <c r="I365" s="42"/>
      <c r="J365" s="28"/>
      <c r="K365" s="31" t="str">
        <f t="shared" si="91"/>
        <v/>
      </c>
      <c r="L365" s="31">
        <f t="shared" si="92"/>
        <v>0</v>
      </c>
      <c r="M365" s="57">
        <f t="shared" si="99"/>
        <v>0</v>
      </c>
      <c r="N365" s="32"/>
      <c r="O365" s="32"/>
      <c r="P365" s="29"/>
      <c r="Q365" s="29"/>
      <c r="R365" s="29"/>
      <c r="S365" s="29"/>
      <c r="T365" s="29"/>
      <c r="U365" s="29"/>
      <c r="V365" s="29"/>
      <c r="W365" s="29"/>
      <c r="X365" s="31" t="str">
        <f t="shared" si="86"/>
        <v/>
      </c>
      <c r="Y365" s="33"/>
      <c r="Z365" s="33"/>
      <c r="AA365" s="33"/>
      <c r="AB365" s="33"/>
      <c r="AC365" s="33"/>
      <c r="AD365" s="33"/>
      <c r="AE365" s="29"/>
      <c r="AF365" s="29"/>
      <c r="AG365" s="29"/>
      <c r="AH365" s="67" t="str">
        <f t="shared" si="95"/>
        <v/>
      </c>
      <c r="AI365" s="47" t="str">
        <f t="shared" si="100"/>
        <v/>
      </c>
      <c r="AJ365" s="67" t="str">
        <f t="shared" si="96"/>
        <v/>
      </c>
      <c r="AK365" s="68" t="str">
        <f t="shared" si="90"/>
        <v/>
      </c>
      <c r="AL365" s="40" t="str">
        <f t="shared" si="98"/>
        <v/>
      </c>
      <c r="AM365" s="35">
        <f t="shared" si="87"/>
        <v>0</v>
      </c>
      <c r="AN365" s="36">
        <f t="shared" si="88"/>
        <v>0</v>
      </c>
      <c r="AO365" s="36">
        <f t="shared" si="89"/>
        <v>0</v>
      </c>
      <c r="AP365" s="36" t="str">
        <f t="shared" si="94"/>
        <v/>
      </c>
      <c r="AQ365" s="36" t="str">
        <f>+IF(C365="Econova","",(IF(B365="Réception",(IF(J365="La Mounine",(VLOOKUP(V365,[1]Distancier!A:E,5,FALSE)),(IF(J365="Brignoles",VLOOKUP(V365,[1]Distancier!A:C,3,FALSE),(IF(J365="FOS",VLOOKUP(V365,[1]Distancier!A:D,4,FALSE),(IF(J365="BT400",VLOOKUP(V365,[1]Distancier!A:F,6,FALSE))))))))),"")))</f>
        <v/>
      </c>
      <c r="AR365" s="36" t="str">
        <f t="shared" si="97"/>
        <v/>
      </c>
      <c r="AS365" s="34" t="str">
        <f>IF(AQ365="","",IF(A365="Round Wood",VLOOKUP(AQ365,'[1]Grilles Tarifaires'!A:C,3,FALSE),VLOOKUP(AQ365,'[1]Grilles Tarifaires'!A:B,2,FALSE)))</f>
        <v/>
      </c>
      <c r="AT365" s="36" t="str">
        <f t="shared" si="93"/>
        <v/>
      </c>
      <c r="AU365" s="36" t="str">
        <f>IF(AQ365="","",(IF(C365="","",((IF(A365="","0",(IF(A365="Round Wood",VLOOKUP(C365,'[1]Grilles Tarifaires'!E:F,2,FALSE),VLOOKUP(C365,'[1]Grilles Tarifaires'!E:G,3,FALSE)))))*AK365))))</f>
        <v/>
      </c>
      <c r="AV365" s="66"/>
      <c r="AW365" s="66"/>
      <c r="AX365" s="66"/>
      <c r="AY365" s="66"/>
    </row>
    <row r="366" spans="1:51" ht="15" hidden="1" customHeight="1" x14ac:dyDescent="0.25">
      <c r="A366" s="10"/>
      <c r="B366" s="28"/>
      <c r="C366" s="29"/>
      <c r="D366" s="29"/>
      <c r="E366" s="30"/>
      <c r="F366" s="29"/>
      <c r="G366" s="29"/>
      <c r="H366" s="42"/>
      <c r="I366" s="42"/>
      <c r="J366" s="28"/>
      <c r="K366" s="31" t="str">
        <f t="shared" si="91"/>
        <v/>
      </c>
      <c r="L366" s="31">
        <f t="shared" si="92"/>
        <v>0</v>
      </c>
      <c r="M366" s="57">
        <f t="shared" si="99"/>
        <v>0</v>
      </c>
      <c r="N366" s="32"/>
      <c r="O366" s="32"/>
      <c r="P366" s="29"/>
      <c r="Q366" s="29"/>
      <c r="R366" s="29"/>
      <c r="S366" s="29"/>
      <c r="T366" s="29"/>
      <c r="U366" s="29"/>
      <c r="V366" s="29"/>
      <c r="W366" s="29"/>
      <c r="X366" s="31" t="str">
        <f t="shared" si="86"/>
        <v/>
      </c>
      <c r="Y366" s="33"/>
      <c r="Z366" s="33"/>
      <c r="AA366" s="33"/>
      <c r="AB366" s="33"/>
      <c r="AC366" s="33"/>
      <c r="AD366" s="33"/>
      <c r="AE366" s="29"/>
      <c r="AF366" s="29"/>
      <c r="AG366" s="29"/>
      <c r="AH366" s="67" t="str">
        <f t="shared" si="95"/>
        <v/>
      </c>
      <c r="AI366" s="47" t="str">
        <f t="shared" si="100"/>
        <v/>
      </c>
      <c r="AJ366" s="67" t="str">
        <f t="shared" si="96"/>
        <v/>
      </c>
      <c r="AK366" s="68" t="str">
        <f t="shared" si="90"/>
        <v/>
      </c>
      <c r="AL366" s="40" t="str">
        <f t="shared" si="98"/>
        <v/>
      </c>
      <c r="AM366" s="35">
        <f t="shared" si="87"/>
        <v>0</v>
      </c>
      <c r="AN366" s="36">
        <f t="shared" si="88"/>
        <v>0</v>
      </c>
      <c r="AO366" s="36">
        <f t="shared" si="89"/>
        <v>0</v>
      </c>
      <c r="AP366" s="36" t="str">
        <f t="shared" si="94"/>
        <v/>
      </c>
      <c r="AQ366" s="36" t="str">
        <f>+IF(C366="Econova","",(IF(B366="Réception",(IF(J366="La Mounine",(VLOOKUP(V366,[1]Distancier!A:E,5,FALSE)),(IF(J366="Brignoles",VLOOKUP(V366,[1]Distancier!A:C,3,FALSE),(IF(J366="FOS",VLOOKUP(V366,[1]Distancier!A:D,4,FALSE),(IF(J366="BT400",VLOOKUP(V366,[1]Distancier!A:F,6,FALSE))))))))),"")))</f>
        <v/>
      </c>
      <c r="AR366" s="36" t="str">
        <f t="shared" si="97"/>
        <v/>
      </c>
      <c r="AS366" s="34" t="str">
        <f>IF(AQ366="","",IF(A366="Round Wood",VLOOKUP(AQ366,'[1]Grilles Tarifaires'!A:C,3,FALSE),VLOOKUP(AQ366,'[1]Grilles Tarifaires'!A:B,2,FALSE)))</f>
        <v/>
      </c>
      <c r="AT366" s="36" t="str">
        <f t="shared" si="93"/>
        <v/>
      </c>
      <c r="AU366" s="36" t="str">
        <f>IF(AQ366="","",(IF(C366="","",((IF(A366="","0",(IF(A366="Round Wood",VLOOKUP(C366,'[1]Grilles Tarifaires'!E:F,2,FALSE),VLOOKUP(C366,'[1]Grilles Tarifaires'!E:G,3,FALSE)))))*AK366))))</f>
        <v/>
      </c>
      <c r="AV366" s="66"/>
      <c r="AW366" s="66"/>
      <c r="AX366" s="66"/>
      <c r="AY366" s="66"/>
    </row>
    <row r="367" spans="1:51" ht="15" hidden="1" customHeight="1" x14ac:dyDescent="0.25">
      <c r="A367" s="10"/>
      <c r="B367" s="28"/>
      <c r="C367" s="29"/>
      <c r="D367" s="29"/>
      <c r="E367" s="30"/>
      <c r="F367" s="29"/>
      <c r="G367" s="29"/>
      <c r="H367" s="42"/>
      <c r="I367" s="42"/>
      <c r="J367" s="28"/>
      <c r="K367" s="31" t="str">
        <f t="shared" si="91"/>
        <v/>
      </c>
      <c r="L367" s="31">
        <f t="shared" si="92"/>
        <v>0</v>
      </c>
      <c r="M367" s="57">
        <f t="shared" si="99"/>
        <v>0</v>
      </c>
      <c r="N367" s="32"/>
      <c r="O367" s="32"/>
      <c r="P367" s="29"/>
      <c r="Q367" s="29"/>
      <c r="R367" s="29"/>
      <c r="S367" s="29"/>
      <c r="T367" s="29"/>
      <c r="U367" s="29"/>
      <c r="V367" s="29"/>
      <c r="W367" s="29"/>
      <c r="X367" s="31" t="str">
        <f t="shared" ref="X367:X430" si="101">+IF(AE367="oui",K367,"")</f>
        <v/>
      </c>
      <c r="Y367" s="33"/>
      <c r="Z367" s="33"/>
      <c r="AA367" s="33"/>
      <c r="AB367" s="33"/>
      <c r="AC367" s="33"/>
      <c r="AD367" s="33"/>
      <c r="AE367" s="29"/>
      <c r="AF367" s="29"/>
      <c r="AG367" s="29"/>
      <c r="AH367" s="67" t="str">
        <f t="shared" si="95"/>
        <v/>
      </c>
      <c r="AI367" s="47" t="str">
        <f t="shared" si="100"/>
        <v/>
      </c>
      <c r="AJ367" s="67" t="str">
        <f t="shared" si="96"/>
        <v/>
      </c>
      <c r="AK367" s="68" t="str">
        <f t="shared" si="90"/>
        <v/>
      </c>
      <c r="AL367" s="40" t="str">
        <f t="shared" si="98"/>
        <v/>
      </c>
      <c r="AM367" s="35">
        <f t="shared" ref="AM367:AM430" si="102">IF(K367="",0,1)</f>
        <v>0</v>
      </c>
      <c r="AN367" s="36">
        <f t="shared" ref="AN367:AN430" si="103">IF(L367&gt;0,1,0)</f>
        <v>0</v>
      </c>
      <c r="AO367" s="36">
        <f t="shared" ref="AO367:AO430" si="104">IF(M367&gt;0.02,1,0)</f>
        <v>0</v>
      </c>
      <c r="AP367" s="36" t="str">
        <f t="shared" si="94"/>
        <v/>
      </c>
      <c r="AQ367" s="36" t="str">
        <f>+IF(C367="Econova","",(IF(B367="Réception",(IF(J367="La Mounine",(VLOOKUP(V367,[1]Distancier!A:E,5,FALSE)),(IF(J367="Brignoles",VLOOKUP(V367,[1]Distancier!A:C,3,FALSE),(IF(J367="FOS",VLOOKUP(V367,[1]Distancier!A:D,4,FALSE),(IF(J367="BT400",VLOOKUP(V367,[1]Distancier!A:F,6,FALSE))))))))),"")))</f>
        <v/>
      </c>
      <c r="AR367" s="36" t="str">
        <f t="shared" si="97"/>
        <v/>
      </c>
      <c r="AS367" s="34" t="str">
        <f>IF(AQ367="","",IF(A367="Round Wood",VLOOKUP(AQ367,'[1]Grilles Tarifaires'!A:C,3,FALSE),VLOOKUP(AQ367,'[1]Grilles Tarifaires'!A:B,2,FALSE)))</f>
        <v/>
      </c>
      <c r="AT367" s="36" t="str">
        <f t="shared" si="93"/>
        <v/>
      </c>
      <c r="AU367" s="36" t="str">
        <f>IF(AQ367="","",(IF(C367="","",((IF(A367="","0",(IF(A367="Round Wood",VLOOKUP(C367,'[1]Grilles Tarifaires'!E:F,2,FALSE),VLOOKUP(C367,'[1]Grilles Tarifaires'!E:G,3,FALSE)))))*AK367))))</f>
        <v/>
      </c>
      <c r="AV367" s="66"/>
      <c r="AW367" s="66"/>
      <c r="AX367" s="66"/>
      <c r="AY367" s="66"/>
    </row>
    <row r="368" spans="1:51" ht="15" hidden="1" customHeight="1" x14ac:dyDescent="0.25">
      <c r="A368" s="10"/>
      <c r="B368" s="28"/>
      <c r="C368" s="29"/>
      <c r="D368" s="29"/>
      <c r="E368" s="30"/>
      <c r="F368" s="29"/>
      <c r="G368" s="29"/>
      <c r="H368" s="42"/>
      <c r="I368" s="42"/>
      <c r="J368" s="28"/>
      <c r="K368" s="31" t="str">
        <f t="shared" si="91"/>
        <v/>
      </c>
      <c r="L368" s="31">
        <f t="shared" si="92"/>
        <v>0</v>
      </c>
      <c r="M368" s="57">
        <f t="shared" si="99"/>
        <v>0</v>
      </c>
      <c r="N368" s="32"/>
      <c r="O368" s="32"/>
      <c r="P368" s="29"/>
      <c r="Q368" s="29"/>
      <c r="R368" s="29"/>
      <c r="S368" s="29"/>
      <c r="T368" s="29"/>
      <c r="U368" s="29"/>
      <c r="V368" s="29"/>
      <c r="W368" s="29"/>
      <c r="X368" s="31" t="str">
        <f t="shared" si="101"/>
        <v/>
      </c>
      <c r="Y368" s="33"/>
      <c r="Z368" s="33"/>
      <c r="AA368" s="33"/>
      <c r="AB368" s="33"/>
      <c r="AC368" s="33"/>
      <c r="AD368" s="33"/>
      <c r="AE368" s="29"/>
      <c r="AF368" s="29"/>
      <c r="AG368" s="29"/>
      <c r="AH368" s="67" t="str">
        <f t="shared" si="95"/>
        <v/>
      </c>
      <c r="AI368" s="47" t="str">
        <f t="shared" si="100"/>
        <v/>
      </c>
      <c r="AJ368" s="67" t="str">
        <f t="shared" si="96"/>
        <v/>
      </c>
      <c r="AK368" s="68" t="str">
        <f t="shared" si="90"/>
        <v/>
      </c>
      <c r="AL368" s="40" t="str">
        <f t="shared" si="98"/>
        <v/>
      </c>
      <c r="AM368" s="35">
        <f t="shared" si="102"/>
        <v>0</v>
      </c>
      <c r="AN368" s="36">
        <f t="shared" si="103"/>
        <v>0</v>
      </c>
      <c r="AO368" s="36">
        <f t="shared" si="104"/>
        <v>0</v>
      </c>
      <c r="AP368" s="36" t="str">
        <f t="shared" si="94"/>
        <v/>
      </c>
      <c r="AQ368" s="36" t="str">
        <f>+IF(C368="Econova","",(IF(B368="Réception",(IF(J368="La Mounine",(VLOOKUP(V368,[1]Distancier!A:E,5,FALSE)),(IF(J368="Brignoles",VLOOKUP(V368,[1]Distancier!A:C,3,FALSE),(IF(J368="FOS",VLOOKUP(V368,[1]Distancier!A:D,4,FALSE),(IF(J368="BT400",VLOOKUP(V368,[1]Distancier!A:F,6,FALSE))))))))),"")))</f>
        <v/>
      </c>
      <c r="AR368" s="36" t="str">
        <f t="shared" si="97"/>
        <v/>
      </c>
      <c r="AS368" s="34" t="str">
        <f>IF(AQ368="","",IF(A368="Round Wood",VLOOKUP(AQ368,'[1]Grilles Tarifaires'!A:C,3,FALSE),VLOOKUP(AQ368,'[1]Grilles Tarifaires'!A:B,2,FALSE)))</f>
        <v/>
      </c>
      <c r="AT368" s="36" t="str">
        <f t="shared" si="93"/>
        <v/>
      </c>
      <c r="AU368" s="36" t="str">
        <f>IF(AQ368="","",(IF(C368="","",((IF(A368="","0",(IF(A368="Round Wood",VLOOKUP(C368,'[1]Grilles Tarifaires'!E:F,2,FALSE),VLOOKUP(C368,'[1]Grilles Tarifaires'!E:G,3,FALSE)))))*AK368))))</f>
        <v/>
      </c>
      <c r="AV368" s="66"/>
      <c r="AW368" s="66"/>
      <c r="AX368" s="66"/>
      <c r="AY368" s="66"/>
    </row>
    <row r="369" spans="1:51" ht="15" hidden="1" customHeight="1" x14ac:dyDescent="0.25">
      <c r="A369" s="10"/>
      <c r="B369" s="28"/>
      <c r="C369" s="29"/>
      <c r="D369" s="29"/>
      <c r="E369" s="30"/>
      <c r="F369" s="29"/>
      <c r="G369" s="29"/>
      <c r="H369" s="42"/>
      <c r="I369" s="42"/>
      <c r="J369" s="28"/>
      <c r="K369" s="31" t="str">
        <f t="shared" si="91"/>
        <v/>
      </c>
      <c r="L369" s="31">
        <f t="shared" si="92"/>
        <v>0</v>
      </c>
      <c r="M369" s="57">
        <f t="shared" si="99"/>
        <v>0</v>
      </c>
      <c r="N369" s="32"/>
      <c r="O369" s="32"/>
      <c r="P369" s="29"/>
      <c r="Q369" s="29"/>
      <c r="R369" s="29"/>
      <c r="S369" s="29"/>
      <c r="T369" s="29"/>
      <c r="U369" s="29"/>
      <c r="V369" s="29"/>
      <c r="W369" s="29"/>
      <c r="X369" s="31" t="str">
        <f t="shared" si="101"/>
        <v/>
      </c>
      <c r="Y369" s="33"/>
      <c r="Z369" s="33"/>
      <c r="AA369" s="33"/>
      <c r="AB369" s="33"/>
      <c r="AC369" s="33"/>
      <c r="AD369" s="33"/>
      <c r="AE369" s="29"/>
      <c r="AF369" s="29"/>
      <c r="AG369" s="29"/>
      <c r="AH369" s="67" t="str">
        <f t="shared" si="95"/>
        <v/>
      </c>
      <c r="AI369" s="47" t="str">
        <f t="shared" si="100"/>
        <v/>
      </c>
      <c r="AJ369" s="67" t="str">
        <f t="shared" si="96"/>
        <v/>
      </c>
      <c r="AK369" s="68" t="str">
        <f t="shared" si="90"/>
        <v/>
      </c>
      <c r="AL369" s="40" t="str">
        <f t="shared" si="98"/>
        <v/>
      </c>
      <c r="AM369" s="35">
        <f t="shared" si="102"/>
        <v>0</v>
      </c>
      <c r="AN369" s="36">
        <f t="shared" si="103"/>
        <v>0</v>
      </c>
      <c r="AO369" s="36">
        <f t="shared" si="104"/>
        <v>0</v>
      </c>
      <c r="AP369" s="36" t="str">
        <f t="shared" si="94"/>
        <v/>
      </c>
      <c r="AQ369" s="36" t="str">
        <f>+IF(C369="Econova","",(IF(B369="Réception",(IF(J369="La Mounine",(VLOOKUP(V369,[1]Distancier!A:E,5,FALSE)),(IF(J369="Brignoles",VLOOKUP(V369,[1]Distancier!A:C,3,FALSE),(IF(J369="FOS",VLOOKUP(V369,[1]Distancier!A:D,4,FALSE),(IF(J369="BT400",VLOOKUP(V369,[1]Distancier!A:F,6,FALSE))))))))),"")))</f>
        <v/>
      </c>
      <c r="AR369" s="36" t="str">
        <f t="shared" si="97"/>
        <v/>
      </c>
      <c r="AS369" s="34" t="str">
        <f>IF(AQ369="","",IF(A369="Round Wood",VLOOKUP(AQ369,'[1]Grilles Tarifaires'!A:C,3,FALSE),VLOOKUP(AQ369,'[1]Grilles Tarifaires'!A:B,2,FALSE)))</f>
        <v/>
      </c>
      <c r="AT369" s="36" t="str">
        <f t="shared" si="93"/>
        <v/>
      </c>
      <c r="AU369" s="36" t="str">
        <f>IF(AQ369="","",(IF(C369="","",((IF(A369="","0",(IF(A369="Round Wood",VLOOKUP(C369,'[1]Grilles Tarifaires'!E:F,2,FALSE),VLOOKUP(C369,'[1]Grilles Tarifaires'!E:G,3,FALSE)))))*AK369))))</f>
        <v/>
      </c>
      <c r="AV369" s="66"/>
      <c r="AW369" s="66"/>
      <c r="AX369" s="66"/>
      <c r="AY369" s="66"/>
    </row>
    <row r="370" spans="1:51" ht="15" hidden="1" customHeight="1" x14ac:dyDescent="0.25">
      <c r="A370" s="10"/>
      <c r="B370" s="28"/>
      <c r="C370" s="29"/>
      <c r="D370" s="29"/>
      <c r="E370" s="30"/>
      <c r="F370" s="29"/>
      <c r="G370" s="29"/>
      <c r="H370" s="42"/>
      <c r="I370" s="42"/>
      <c r="J370" s="28"/>
      <c r="K370" s="31" t="str">
        <f t="shared" si="91"/>
        <v/>
      </c>
      <c r="L370" s="31">
        <f t="shared" si="92"/>
        <v>0</v>
      </c>
      <c r="M370" s="57">
        <f t="shared" si="99"/>
        <v>0</v>
      </c>
      <c r="N370" s="32"/>
      <c r="O370" s="32"/>
      <c r="P370" s="29"/>
      <c r="Q370" s="29"/>
      <c r="R370" s="29"/>
      <c r="S370" s="29"/>
      <c r="T370" s="29"/>
      <c r="U370" s="29"/>
      <c r="V370" s="29"/>
      <c r="W370" s="29"/>
      <c r="X370" s="31" t="str">
        <f t="shared" si="101"/>
        <v/>
      </c>
      <c r="Y370" s="33"/>
      <c r="Z370" s="33"/>
      <c r="AA370" s="33"/>
      <c r="AB370" s="33"/>
      <c r="AC370" s="33"/>
      <c r="AD370" s="33"/>
      <c r="AE370" s="29"/>
      <c r="AF370" s="29"/>
      <c r="AG370" s="29"/>
      <c r="AH370" s="67" t="str">
        <f t="shared" si="95"/>
        <v/>
      </c>
      <c r="AI370" s="47" t="str">
        <f t="shared" si="100"/>
        <v/>
      </c>
      <c r="AJ370" s="67" t="str">
        <f t="shared" si="96"/>
        <v/>
      </c>
      <c r="AK370" s="68" t="str">
        <f t="shared" si="90"/>
        <v/>
      </c>
      <c r="AL370" s="40" t="str">
        <f t="shared" si="98"/>
        <v/>
      </c>
      <c r="AM370" s="35">
        <f t="shared" si="102"/>
        <v>0</v>
      </c>
      <c r="AN370" s="36">
        <f t="shared" si="103"/>
        <v>0</v>
      </c>
      <c r="AO370" s="36">
        <f t="shared" si="104"/>
        <v>0</v>
      </c>
      <c r="AP370" s="36" t="str">
        <f t="shared" si="94"/>
        <v/>
      </c>
      <c r="AQ370" s="36" t="str">
        <f>+IF(C370="Econova","",(IF(B370="Réception",(IF(J370="La Mounine",(VLOOKUP(V370,[1]Distancier!A:E,5,FALSE)),(IF(J370="Brignoles",VLOOKUP(V370,[1]Distancier!A:C,3,FALSE),(IF(J370="FOS",VLOOKUP(V370,[1]Distancier!A:D,4,FALSE),(IF(J370="BT400",VLOOKUP(V370,[1]Distancier!A:F,6,FALSE))))))))),"")))</f>
        <v/>
      </c>
      <c r="AR370" s="36" t="str">
        <f t="shared" si="97"/>
        <v/>
      </c>
      <c r="AS370" s="34" t="str">
        <f>IF(AQ370="","",IF(A370="Round Wood",VLOOKUP(AQ370,'[1]Grilles Tarifaires'!A:C,3,FALSE),VLOOKUP(AQ370,'[1]Grilles Tarifaires'!A:B,2,FALSE)))</f>
        <v/>
      </c>
      <c r="AT370" s="36" t="str">
        <f t="shared" si="93"/>
        <v/>
      </c>
      <c r="AU370" s="36" t="str">
        <f>IF(AQ370="","",(IF(C370="","",((IF(A370="","0",(IF(A370="Round Wood",VLOOKUP(C370,'[1]Grilles Tarifaires'!E:F,2,FALSE),VLOOKUP(C370,'[1]Grilles Tarifaires'!E:G,3,FALSE)))))*AK370))))</f>
        <v/>
      </c>
      <c r="AV370" s="66"/>
      <c r="AW370" s="66"/>
      <c r="AX370" s="66"/>
      <c r="AY370" s="66"/>
    </row>
    <row r="371" spans="1:51" ht="15" hidden="1" customHeight="1" x14ac:dyDescent="0.25">
      <c r="A371" s="10"/>
      <c r="B371" s="28"/>
      <c r="C371" s="29"/>
      <c r="D371" s="29"/>
      <c r="E371" s="30"/>
      <c r="F371" s="29"/>
      <c r="G371" s="29"/>
      <c r="H371" s="42"/>
      <c r="I371" s="42"/>
      <c r="J371" s="28"/>
      <c r="K371" s="31" t="str">
        <f t="shared" si="91"/>
        <v/>
      </c>
      <c r="L371" s="31">
        <f t="shared" si="92"/>
        <v>0</v>
      </c>
      <c r="M371" s="57">
        <f t="shared" si="99"/>
        <v>0</v>
      </c>
      <c r="N371" s="32"/>
      <c r="O371" s="32"/>
      <c r="P371" s="29"/>
      <c r="Q371" s="29"/>
      <c r="R371" s="29"/>
      <c r="S371" s="29"/>
      <c r="T371" s="29"/>
      <c r="U371" s="29"/>
      <c r="V371" s="29"/>
      <c r="W371" s="29"/>
      <c r="X371" s="31" t="str">
        <f t="shared" si="101"/>
        <v/>
      </c>
      <c r="Y371" s="33"/>
      <c r="Z371" s="33"/>
      <c r="AA371" s="33"/>
      <c r="AB371" s="33"/>
      <c r="AC371" s="33"/>
      <c r="AD371" s="33"/>
      <c r="AE371" s="29"/>
      <c r="AF371" s="29"/>
      <c r="AG371" s="29"/>
      <c r="AH371" s="67" t="str">
        <f t="shared" si="95"/>
        <v/>
      </c>
      <c r="AI371" s="47" t="str">
        <f t="shared" si="100"/>
        <v/>
      </c>
      <c r="AJ371" s="67" t="str">
        <f t="shared" si="96"/>
        <v/>
      </c>
      <c r="AK371" s="68" t="str">
        <f t="shared" si="90"/>
        <v/>
      </c>
      <c r="AL371" s="40" t="str">
        <f t="shared" si="98"/>
        <v/>
      </c>
      <c r="AM371" s="35">
        <f t="shared" si="102"/>
        <v>0</v>
      </c>
      <c r="AN371" s="36">
        <f t="shared" si="103"/>
        <v>0</v>
      </c>
      <c r="AO371" s="36">
        <f t="shared" si="104"/>
        <v>0</v>
      </c>
      <c r="AP371" s="36" t="str">
        <f t="shared" si="94"/>
        <v/>
      </c>
      <c r="AQ371" s="36" t="str">
        <f>+IF(C371="Econova","",(IF(B371="Réception",(IF(J371="La Mounine",(VLOOKUP(V371,[1]Distancier!A:E,5,FALSE)),(IF(J371="Brignoles",VLOOKUP(V371,[1]Distancier!A:C,3,FALSE),(IF(J371="FOS",VLOOKUP(V371,[1]Distancier!A:D,4,FALSE),(IF(J371="BT400",VLOOKUP(V371,[1]Distancier!A:F,6,FALSE))))))))),"")))</f>
        <v/>
      </c>
      <c r="AR371" s="36" t="str">
        <f t="shared" si="97"/>
        <v/>
      </c>
      <c r="AS371" s="34" t="str">
        <f>IF(AQ371="","",IF(A371="Round Wood",VLOOKUP(AQ371,'[1]Grilles Tarifaires'!A:C,3,FALSE),VLOOKUP(AQ371,'[1]Grilles Tarifaires'!A:B,2,FALSE)))</f>
        <v/>
      </c>
      <c r="AT371" s="36" t="str">
        <f t="shared" si="93"/>
        <v/>
      </c>
      <c r="AU371" s="36" t="str">
        <f>IF(AQ371="","",(IF(C371="","",((IF(A371="","0",(IF(A371="Round Wood",VLOOKUP(C371,'[1]Grilles Tarifaires'!E:F,2,FALSE),VLOOKUP(C371,'[1]Grilles Tarifaires'!E:G,3,FALSE)))))*AK371))))</f>
        <v/>
      </c>
      <c r="AV371" s="66"/>
      <c r="AW371" s="66"/>
      <c r="AX371" s="66"/>
      <c r="AY371" s="66"/>
    </row>
    <row r="372" spans="1:51" ht="15" hidden="1" customHeight="1" x14ac:dyDescent="0.25">
      <c r="A372" s="10"/>
      <c r="B372" s="28"/>
      <c r="C372" s="29"/>
      <c r="D372" s="29"/>
      <c r="E372" s="30"/>
      <c r="F372" s="29"/>
      <c r="G372" s="29"/>
      <c r="H372" s="42"/>
      <c r="I372" s="42"/>
      <c r="J372" s="28"/>
      <c r="K372" s="31" t="str">
        <f t="shared" si="91"/>
        <v/>
      </c>
      <c r="L372" s="31">
        <f t="shared" si="92"/>
        <v>0</v>
      </c>
      <c r="M372" s="57">
        <f t="shared" si="99"/>
        <v>0</v>
      </c>
      <c r="N372" s="32"/>
      <c r="O372" s="32"/>
      <c r="P372" s="29"/>
      <c r="Q372" s="29"/>
      <c r="R372" s="29"/>
      <c r="S372" s="29"/>
      <c r="T372" s="29"/>
      <c r="U372" s="29"/>
      <c r="V372" s="29"/>
      <c r="W372" s="29"/>
      <c r="X372" s="31" t="str">
        <f t="shared" si="101"/>
        <v/>
      </c>
      <c r="Y372" s="33"/>
      <c r="Z372" s="33"/>
      <c r="AA372" s="33"/>
      <c r="AB372" s="33"/>
      <c r="AC372" s="33"/>
      <c r="AD372" s="33"/>
      <c r="AE372" s="29"/>
      <c r="AF372" s="29"/>
      <c r="AG372" s="29"/>
      <c r="AH372" s="67" t="str">
        <f t="shared" si="95"/>
        <v/>
      </c>
      <c r="AI372" s="47" t="str">
        <f t="shared" si="100"/>
        <v/>
      </c>
      <c r="AJ372" s="67" t="str">
        <f t="shared" si="96"/>
        <v/>
      </c>
      <c r="AK372" s="68" t="str">
        <f t="shared" si="90"/>
        <v/>
      </c>
      <c r="AL372" s="40" t="str">
        <f t="shared" si="98"/>
        <v/>
      </c>
      <c r="AM372" s="35">
        <f t="shared" si="102"/>
        <v>0</v>
      </c>
      <c r="AN372" s="36">
        <f t="shared" si="103"/>
        <v>0</v>
      </c>
      <c r="AO372" s="36">
        <f t="shared" si="104"/>
        <v>0</v>
      </c>
      <c r="AP372" s="36" t="str">
        <f t="shared" si="94"/>
        <v/>
      </c>
      <c r="AQ372" s="36" t="str">
        <f>+IF(C372="Econova","",(IF(B372="Réception",(IF(J372="La Mounine",(VLOOKUP(V372,[1]Distancier!A:E,5,FALSE)),(IF(J372="Brignoles",VLOOKUP(V372,[1]Distancier!A:C,3,FALSE),(IF(J372="FOS",VLOOKUP(V372,[1]Distancier!A:D,4,FALSE),(IF(J372="BT400",VLOOKUP(V372,[1]Distancier!A:F,6,FALSE))))))))),"")))</f>
        <v/>
      </c>
      <c r="AR372" s="36" t="str">
        <f t="shared" si="97"/>
        <v/>
      </c>
      <c r="AS372" s="34" t="str">
        <f>IF(AQ372="","",IF(A372="Round Wood",VLOOKUP(AQ372,'[1]Grilles Tarifaires'!A:C,3,FALSE),VLOOKUP(AQ372,'[1]Grilles Tarifaires'!A:B,2,FALSE)))</f>
        <v/>
      </c>
      <c r="AT372" s="36" t="str">
        <f t="shared" si="93"/>
        <v/>
      </c>
      <c r="AU372" s="36" t="str">
        <f>IF(AQ372="","",(IF(C372="","",((IF(A372="","0",(IF(A372="Round Wood",VLOOKUP(C372,'[1]Grilles Tarifaires'!E:F,2,FALSE),VLOOKUP(C372,'[1]Grilles Tarifaires'!E:G,3,FALSE)))))*AK372))))</f>
        <v/>
      </c>
      <c r="AV372" s="66"/>
      <c r="AW372" s="66"/>
      <c r="AX372" s="66"/>
      <c r="AY372" s="66"/>
    </row>
    <row r="373" spans="1:51" ht="15" hidden="1" customHeight="1" x14ac:dyDescent="0.25">
      <c r="A373" s="10"/>
      <c r="B373" s="28"/>
      <c r="C373" s="29"/>
      <c r="D373" s="29"/>
      <c r="E373" s="30"/>
      <c r="F373" s="29"/>
      <c r="G373" s="29"/>
      <c r="H373" s="42"/>
      <c r="I373" s="42"/>
      <c r="J373" s="28"/>
      <c r="K373" s="31" t="str">
        <f t="shared" si="91"/>
        <v/>
      </c>
      <c r="L373" s="31">
        <f t="shared" si="92"/>
        <v>0</v>
      </c>
      <c r="M373" s="57">
        <f t="shared" si="99"/>
        <v>0</v>
      </c>
      <c r="N373" s="32"/>
      <c r="O373" s="32"/>
      <c r="P373" s="29"/>
      <c r="Q373" s="29"/>
      <c r="R373" s="29"/>
      <c r="S373" s="29"/>
      <c r="T373" s="29"/>
      <c r="U373" s="29"/>
      <c r="V373" s="29"/>
      <c r="W373" s="29"/>
      <c r="X373" s="31" t="str">
        <f t="shared" si="101"/>
        <v/>
      </c>
      <c r="Y373" s="33"/>
      <c r="Z373" s="33"/>
      <c r="AA373" s="33"/>
      <c r="AB373" s="33"/>
      <c r="AC373" s="33"/>
      <c r="AD373" s="33"/>
      <c r="AE373" s="29"/>
      <c r="AF373" s="29"/>
      <c r="AG373" s="29"/>
      <c r="AH373" s="67" t="str">
        <f t="shared" si="95"/>
        <v/>
      </c>
      <c r="AI373" s="47" t="str">
        <f t="shared" si="100"/>
        <v/>
      </c>
      <c r="AJ373" s="67" t="str">
        <f t="shared" si="96"/>
        <v/>
      </c>
      <c r="AK373" s="68" t="str">
        <f t="shared" si="90"/>
        <v/>
      </c>
      <c r="AL373" s="40" t="str">
        <f t="shared" si="98"/>
        <v/>
      </c>
      <c r="AM373" s="35">
        <f t="shared" si="102"/>
        <v>0</v>
      </c>
      <c r="AN373" s="36">
        <f t="shared" si="103"/>
        <v>0</v>
      </c>
      <c r="AO373" s="36">
        <f t="shared" si="104"/>
        <v>0</v>
      </c>
      <c r="AP373" s="36" t="str">
        <f t="shared" si="94"/>
        <v/>
      </c>
      <c r="AQ373" s="36" t="str">
        <f>+IF(C373="Econova","",(IF(B373="Réception",(IF(J373="La Mounine",(VLOOKUP(V373,[1]Distancier!A:E,5,FALSE)),(IF(J373="Brignoles",VLOOKUP(V373,[1]Distancier!A:C,3,FALSE),(IF(J373="FOS",VLOOKUP(V373,[1]Distancier!A:D,4,FALSE),(IF(J373="BT400",VLOOKUP(V373,[1]Distancier!A:F,6,FALSE))))))))),"")))</f>
        <v/>
      </c>
      <c r="AR373" s="36" t="str">
        <f t="shared" si="97"/>
        <v/>
      </c>
      <c r="AS373" s="34" t="str">
        <f>IF(AQ373="","",IF(A373="Round Wood",VLOOKUP(AQ373,'[1]Grilles Tarifaires'!A:C,3,FALSE),VLOOKUP(AQ373,'[1]Grilles Tarifaires'!A:B,2,FALSE)))</f>
        <v/>
      </c>
      <c r="AT373" s="36" t="str">
        <f t="shared" si="93"/>
        <v/>
      </c>
      <c r="AU373" s="36" t="str">
        <f>IF(AQ373="","",(IF(C373="","",((IF(A373="","0",(IF(A373="Round Wood",VLOOKUP(C373,'[1]Grilles Tarifaires'!E:F,2,FALSE),VLOOKUP(C373,'[1]Grilles Tarifaires'!E:G,3,FALSE)))))*AK373))))</f>
        <v/>
      </c>
      <c r="AV373" s="66"/>
      <c r="AW373" s="66"/>
      <c r="AX373" s="66"/>
      <c r="AY373" s="66"/>
    </row>
    <row r="374" spans="1:51" ht="15" hidden="1" customHeight="1" x14ac:dyDescent="0.25">
      <c r="A374" s="10"/>
      <c r="B374" s="28"/>
      <c r="C374" s="29"/>
      <c r="D374" s="29"/>
      <c r="E374" s="30"/>
      <c r="F374" s="29"/>
      <c r="G374" s="29"/>
      <c r="H374" s="42"/>
      <c r="I374" s="42"/>
      <c r="J374" s="28"/>
      <c r="K374" s="31" t="str">
        <f t="shared" si="91"/>
        <v/>
      </c>
      <c r="L374" s="31">
        <f t="shared" si="92"/>
        <v>0</v>
      </c>
      <c r="M374" s="57">
        <f t="shared" si="99"/>
        <v>0</v>
      </c>
      <c r="N374" s="32"/>
      <c r="O374" s="32"/>
      <c r="P374" s="29"/>
      <c r="Q374" s="29"/>
      <c r="R374" s="29"/>
      <c r="S374" s="29"/>
      <c r="T374" s="29"/>
      <c r="U374" s="29"/>
      <c r="V374" s="29"/>
      <c r="W374" s="29"/>
      <c r="X374" s="31" t="str">
        <f t="shared" si="101"/>
        <v/>
      </c>
      <c r="Y374" s="33"/>
      <c r="Z374" s="33"/>
      <c r="AA374" s="33"/>
      <c r="AB374" s="33"/>
      <c r="AC374" s="33"/>
      <c r="AD374" s="33"/>
      <c r="AE374" s="29"/>
      <c r="AF374" s="29"/>
      <c r="AG374" s="29"/>
      <c r="AH374" s="67" t="str">
        <f t="shared" si="95"/>
        <v/>
      </c>
      <c r="AI374" s="47" t="str">
        <f t="shared" si="100"/>
        <v/>
      </c>
      <c r="AJ374" s="67" t="str">
        <f t="shared" si="96"/>
        <v/>
      </c>
      <c r="AK374" s="68" t="str">
        <f t="shared" si="90"/>
        <v/>
      </c>
      <c r="AL374" s="40" t="str">
        <f t="shared" si="98"/>
        <v/>
      </c>
      <c r="AM374" s="35">
        <f t="shared" si="102"/>
        <v>0</v>
      </c>
      <c r="AN374" s="36">
        <f t="shared" si="103"/>
        <v>0</v>
      </c>
      <c r="AO374" s="36">
        <f t="shared" si="104"/>
        <v>0</v>
      </c>
      <c r="AP374" s="36" t="str">
        <f t="shared" si="94"/>
        <v/>
      </c>
      <c r="AQ374" s="36" t="str">
        <f>+IF(C374="Econova","",(IF(B374="Réception",(IF(J374="La Mounine",(VLOOKUP(V374,[1]Distancier!A:E,5,FALSE)),(IF(J374="Brignoles",VLOOKUP(V374,[1]Distancier!A:C,3,FALSE),(IF(J374="FOS",VLOOKUP(V374,[1]Distancier!A:D,4,FALSE),(IF(J374="BT400",VLOOKUP(V374,[1]Distancier!A:F,6,FALSE))))))))),"")))</f>
        <v/>
      </c>
      <c r="AR374" s="36" t="str">
        <f t="shared" si="97"/>
        <v/>
      </c>
      <c r="AS374" s="34" t="str">
        <f>IF(AQ374="","",IF(A374="Round Wood",VLOOKUP(AQ374,'[1]Grilles Tarifaires'!A:C,3,FALSE),VLOOKUP(AQ374,'[1]Grilles Tarifaires'!A:B,2,FALSE)))</f>
        <v/>
      </c>
      <c r="AT374" s="36" t="str">
        <f t="shared" si="93"/>
        <v/>
      </c>
      <c r="AU374" s="36" t="str">
        <f>IF(AQ374="","",(IF(C374="","",((IF(A374="","0",(IF(A374="Round Wood",VLOOKUP(C374,'[1]Grilles Tarifaires'!E:F,2,FALSE),VLOOKUP(C374,'[1]Grilles Tarifaires'!E:G,3,FALSE)))))*AK374))))</f>
        <v/>
      </c>
      <c r="AV374" s="66"/>
      <c r="AW374" s="66"/>
      <c r="AX374" s="66"/>
      <c r="AY374" s="66"/>
    </row>
    <row r="375" spans="1:51" ht="15" hidden="1" customHeight="1" x14ac:dyDescent="0.25">
      <c r="A375" s="10"/>
      <c r="B375" s="28"/>
      <c r="C375" s="29"/>
      <c r="D375" s="29"/>
      <c r="E375" s="30"/>
      <c r="F375" s="29"/>
      <c r="G375" s="29"/>
      <c r="H375" s="42"/>
      <c r="I375" s="42"/>
      <c r="J375" s="28"/>
      <c r="K375" s="31" t="str">
        <f t="shared" si="91"/>
        <v/>
      </c>
      <c r="L375" s="31">
        <f t="shared" si="92"/>
        <v>0</v>
      </c>
      <c r="M375" s="57">
        <f t="shared" si="99"/>
        <v>0</v>
      </c>
      <c r="N375" s="32"/>
      <c r="O375" s="32"/>
      <c r="P375" s="29"/>
      <c r="Q375" s="29"/>
      <c r="R375" s="29"/>
      <c r="S375" s="29"/>
      <c r="T375" s="29"/>
      <c r="U375" s="29"/>
      <c r="V375" s="29"/>
      <c r="W375" s="29"/>
      <c r="X375" s="31" t="str">
        <f t="shared" si="101"/>
        <v/>
      </c>
      <c r="Y375" s="33"/>
      <c r="Z375" s="33"/>
      <c r="AA375" s="33"/>
      <c r="AB375" s="33"/>
      <c r="AC375" s="33"/>
      <c r="AD375" s="33"/>
      <c r="AE375" s="29"/>
      <c r="AF375" s="29"/>
      <c r="AG375" s="29"/>
      <c r="AH375" s="67" t="str">
        <f t="shared" si="95"/>
        <v/>
      </c>
      <c r="AI375" s="47" t="str">
        <f t="shared" si="100"/>
        <v/>
      </c>
      <c r="AJ375" s="67" t="str">
        <f t="shared" si="96"/>
        <v/>
      </c>
      <c r="AK375" s="68" t="str">
        <f t="shared" ref="AK375:AK438" si="105">+IF(M375&gt;0.02,IF(G375=5,($AW$2-I375)/1000,IF(G375=6,($AX$2-I375)/1000,IF(G375="FMA",($AY$2-I375)/1000,K375))),K375)</f>
        <v/>
      </c>
      <c r="AL375" s="40" t="str">
        <f t="shared" si="98"/>
        <v/>
      </c>
      <c r="AM375" s="35">
        <f t="shared" si="102"/>
        <v>0</v>
      </c>
      <c r="AN375" s="36">
        <f t="shared" si="103"/>
        <v>0</v>
      </c>
      <c r="AO375" s="36">
        <f t="shared" si="104"/>
        <v>0</v>
      </c>
      <c r="AP375" s="36" t="str">
        <f t="shared" si="94"/>
        <v/>
      </c>
      <c r="AQ375" s="36" t="str">
        <f>+IF(C375="Econova","",(IF(B375="Réception",(IF(J375="La Mounine",(VLOOKUP(V375,[1]Distancier!A:E,5,FALSE)),(IF(J375="Brignoles",VLOOKUP(V375,[1]Distancier!A:C,3,FALSE),(IF(J375="FOS",VLOOKUP(V375,[1]Distancier!A:D,4,FALSE),(IF(J375="BT400",VLOOKUP(V375,[1]Distancier!A:F,6,FALSE))))))))),"")))</f>
        <v/>
      </c>
      <c r="AR375" s="36" t="str">
        <f t="shared" si="97"/>
        <v/>
      </c>
      <c r="AS375" s="34" t="str">
        <f>IF(AQ375="","",IF(A375="Round Wood",VLOOKUP(AQ375,'[1]Grilles Tarifaires'!A:C,3,FALSE),VLOOKUP(AQ375,'[1]Grilles Tarifaires'!A:B,2,FALSE)))</f>
        <v/>
      </c>
      <c r="AT375" s="36" t="str">
        <f t="shared" si="93"/>
        <v/>
      </c>
      <c r="AU375" s="36" t="str">
        <f>IF(AQ375="","",(IF(C375="","",((IF(A375="","0",(IF(A375="Round Wood",VLOOKUP(C375,'[1]Grilles Tarifaires'!E:F,2,FALSE),VLOOKUP(C375,'[1]Grilles Tarifaires'!E:G,3,FALSE)))))*AK375))))</f>
        <v/>
      </c>
      <c r="AV375" s="66"/>
      <c r="AW375" s="66"/>
      <c r="AX375" s="66"/>
      <c r="AY375" s="66"/>
    </row>
    <row r="376" spans="1:51" ht="15" hidden="1" customHeight="1" x14ac:dyDescent="0.25">
      <c r="A376" s="10"/>
      <c r="B376" s="28"/>
      <c r="C376" s="29"/>
      <c r="D376" s="29"/>
      <c r="E376" s="30"/>
      <c r="F376" s="29"/>
      <c r="G376" s="29"/>
      <c r="H376" s="42"/>
      <c r="I376" s="42"/>
      <c r="J376" s="28"/>
      <c r="K376" s="31" t="str">
        <f t="shared" si="91"/>
        <v/>
      </c>
      <c r="L376" s="31">
        <f t="shared" si="92"/>
        <v>0</v>
      </c>
      <c r="M376" s="57">
        <f t="shared" si="99"/>
        <v>0</v>
      </c>
      <c r="N376" s="32"/>
      <c r="O376" s="32"/>
      <c r="P376" s="29"/>
      <c r="Q376" s="29"/>
      <c r="R376" s="29"/>
      <c r="S376" s="29"/>
      <c r="T376" s="29"/>
      <c r="U376" s="29"/>
      <c r="V376" s="29"/>
      <c r="W376" s="29"/>
      <c r="X376" s="31" t="str">
        <f t="shared" si="101"/>
        <v/>
      </c>
      <c r="Y376" s="33"/>
      <c r="Z376" s="33"/>
      <c r="AA376" s="33"/>
      <c r="AB376" s="33"/>
      <c r="AC376" s="33"/>
      <c r="AD376" s="33"/>
      <c r="AE376" s="29"/>
      <c r="AF376" s="29"/>
      <c r="AG376" s="29"/>
      <c r="AH376" s="67" t="str">
        <f t="shared" si="95"/>
        <v/>
      </c>
      <c r="AI376" s="47" t="str">
        <f t="shared" si="100"/>
        <v/>
      </c>
      <c r="AJ376" s="67" t="str">
        <f t="shared" si="96"/>
        <v/>
      </c>
      <c r="AK376" s="68" t="str">
        <f t="shared" si="105"/>
        <v/>
      </c>
      <c r="AL376" s="40" t="str">
        <f t="shared" si="98"/>
        <v/>
      </c>
      <c r="AM376" s="35">
        <f t="shared" si="102"/>
        <v>0</v>
      </c>
      <c r="AN376" s="36">
        <f t="shared" si="103"/>
        <v>0</v>
      </c>
      <c r="AO376" s="36">
        <f t="shared" si="104"/>
        <v>0</v>
      </c>
      <c r="AP376" s="36" t="str">
        <f t="shared" si="94"/>
        <v/>
      </c>
      <c r="AQ376" s="36" t="str">
        <f>+IF(C376="Econova","",(IF(B376="Réception",(IF(J376="La Mounine",(VLOOKUP(V376,[1]Distancier!A:E,5,FALSE)),(IF(J376="Brignoles",VLOOKUP(V376,[1]Distancier!A:C,3,FALSE),(IF(J376="FOS",VLOOKUP(V376,[1]Distancier!A:D,4,FALSE),(IF(J376="BT400",VLOOKUP(V376,[1]Distancier!A:F,6,FALSE))))))))),"")))</f>
        <v/>
      </c>
      <c r="AR376" s="36" t="str">
        <f t="shared" si="97"/>
        <v/>
      </c>
      <c r="AS376" s="34" t="str">
        <f>IF(AQ376="","",IF(A376="Round Wood",VLOOKUP(AQ376,'[1]Grilles Tarifaires'!A:C,3,FALSE),VLOOKUP(AQ376,'[1]Grilles Tarifaires'!A:B,2,FALSE)))</f>
        <v/>
      </c>
      <c r="AT376" s="36" t="str">
        <f t="shared" si="93"/>
        <v/>
      </c>
      <c r="AU376" s="36" t="str">
        <f>IF(AQ376="","",(IF(C376="","",((IF(A376="","0",(IF(A376="Round Wood",VLOOKUP(C376,'[1]Grilles Tarifaires'!E:F,2,FALSE),VLOOKUP(C376,'[1]Grilles Tarifaires'!E:G,3,FALSE)))))*AK376))))</f>
        <v/>
      </c>
      <c r="AV376" s="66"/>
      <c r="AW376" s="66"/>
      <c r="AX376" s="66"/>
      <c r="AY376" s="66"/>
    </row>
    <row r="377" spans="1:51" ht="15" hidden="1" customHeight="1" x14ac:dyDescent="0.25">
      <c r="A377" s="10"/>
      <c r="B377" s="28"/>
      <c r="C377" s="29"/>
      <c r="D377" s="29"/>
      <c r="E377" s="30"/>
      <c r="F377" s="29"/>
      <c r="G377" s="29"/>
      <c r="H377" s="42"/>
      <c r="I377" s="42"/>
      <c r="J377" s="28"/>
      <c r="K377" s="31" t="str">
        <f t="shared" si="91"/>
        <v/>
      </c>
      <c r="L377" s="31">
        <f t="shared" si="92"/>
        <v>0</v>
      </c>
      <c r="M377" s="57">
        <f t="shared" si="99"/>
        <v>0</v>
      </c>
      <c r="N377" s="32"/>
      <c r="O377" s="32"/>
      <c r="P377" s="29"/>
      <c r="Q377" s="29"/>
      <c r="R377" s="29"/>
      <c r="S377" s="29"/>
      <c r="T377" s="29"/>
      <c r="U377" s="29"/>
      <c r="V377" s="29"/>
      <c r="W377" s="29"/>
      <c r="X377" s="31" t="str">
        <f t="shared" si="101"/>
        <v/>
      </c>
      <c r="Y377" s="33"/>
      <c r="Z377" s="33"/>
      <c r="AA377" s="33"/>
      <c r="AB377" s="33"/>
      <c r="AC377" s="33"/>
      <c r="AD377" s="33"/>
      <c r="AE377" s="29"/>
      <c r="AF377" s="29"/>
      <c r="AG377" s="29"/>
      <c r="AH377" s="67" t="str">
        <f t="shared" si="95"/>
        <v/>
      </c>
      <c r="AI377" s="47" t="str">
        <f t="shared" si="100"/>
        <v/>
      </c>
      <c r="AJ377" s="67" t="str">
        <f t="shared" si="96"/>
        <v/>
      </c>
      <c r="AK377" s="68" t="str">
        <f t="shared" si="105"/>
        <v/>
      </c>
      <c r="AL377" s="40" t="str">
        <f t="shared" si="98"/>
        <v/>
      </c>
      <c r="AM377" s="35">
        <f t="shared" si="102"/>
        <v>0</v>
      </c>
      <c r="AN377" s="36">
        <f t="shared" si="103"/>
        <v>0</v>
      </c>
      <c r="AO377" s="36">
        <f t="shared" si="104"/>
        <v>0</v>
      </c>
      <c r="AP377" s="36" t="str">
        <f t="shared" si="94"/>
        <v/>
      </c>
      <c r="AQ377" s="36" t="str">
        <f>+IF(C377="Econova","",(IF(B377="Réception",(IF(J377="La Mounine",(VLOOKUP(V377,[1]Distancier!A:E,5,FALSE)),(IF(J377="Brignoles",VLOOKUP(V377,[1]Distancier!A:C,3,FALSE),(IF(J377="FOS",VLOOKUP(V377,[1]Distancier!A:D,4,FALSE),(IF(J377="BT400",VLOOKUP(V377,[1]Distancier!A:F,6,FALSE))))))))),"")))</f>
        <v/>
      </c>
      <c r="AR377" s="36" t="str">
        <f t="shared" si="97"/>
        <v/>
      </c>
      <c r="AS377" s="34" t="str">
        <f>IF(AQ377="","",IF(A377="Round Wood",VLOOKUP(AQ377,'[1]Grilles Tarifaires'!A:C,3,FALSE),VLOOKUP(AQ377,'[1]Grilles Tarifaires'!A:B,2,FALSE)))</f>
        <v/>
      </c>
      <c r="AT377" s="36" t="str">
        <f t="shared" si="93"/>
        <v/>
      </c>
      <c r="AU377" s="36" t="str">
        <f>IF(AQ377="","",(IF(C377="","",((IF(A377="","0",(IF(A377="Round Wood",VLOOKUP(C377,'[1]Grilles Tarifaires'!E:F,2,FALSE),VLOOKUP(C377,'[1]Grilles Tarifaires'!E:G,3,FALSE)))))*AK377))))</f>
        <v/>
      </c>
      <c r="AV377" s="66"/>
      <c r="AW377" s="66"/>
      <c r="AX377" s="66"/>
      <c r="AY377" s="66"/>
    </row>
    <row r="378" spans="1:51" ht="15" hidden="1" customHeight="1" x14ac:dyDescent="0.25">
      <c r="A378" s="10"/>
      <c r="B378" s="28"/>
      <c r="C378" s="29"/>
      <c r="D378" s="29"/>
      <c r="E378" s="30"/>
      <c r="F378" s="29"/>
      <c r="G378" s="29"/>
      <c r="H378" s="42"/>
      <c r="I378" s="42"/>
      <c r="J378" s="28"/>
      <c r="K378" s="31" t="str">
        <f t="shared" si="91"/>
        <v/>
      </c>
      <c r="L378" s="31">
        <f t="shared" si="92"/>
        <v>0</v>
      </c>
      <c r="M378" s="57">
        <f t="shared" si="99"/>
        <v>0</v>
      </c>
      <c r="N378" s="32"/>
      <c r="O378" s="32"/>
      <c r="P378" s="29"/>
      <c r="Q378" s="29"/>
      <c r="R378" s="29"/>
      <c r="S378" s="29"/>
      <c r="T378" s="29"/>
      <c r="U378" s="29"/>
      <c r="V378" s="29"/>
      <c r="W378" s="29"/>
      <c r="X378" s="31" t="str">
        <f t="shared" si="101"/>
        <v/>
      </c>
      <c r="Y378" s="33"/>
      <c r="Z378" s="33"/>
      <c r="AA378" s="33"/>
      <c r="AB378" s="33"/>
      <c r="AC378" s="33"/>
      <c r="AD378" s="33"/>
      <c r="AE378" s="29"/>
      <c r="AF378" s="29"/>
      <c r="AG378" s="29"/>
      <c r="AH378" s="67" t="str">
        <f t="shared" si="95"/>
        <v/>
      </c>
      <c r="AI378" s="47" t="str">
        <f t="shared" si="100"/>
        <v/>
      </c>
      <c r="AJ378" s="67" t="str">
        <f t="shared" si="96"/>
        <v/>
      </c>
      <c r="AK378" s="68" t="str">
        <f t="shared" si="105"/>
        <v/>
      </c>
      <c r="AL378" s="40" t="str">
        <f t="shared" si="98"/>
        <v/>
      </c>
      <c r="AM378" s="35">
        <f t="shared" si="102"/>
        <v>0</v>
      </c>
      <c r="AN378" s="36">
        <f t="shared" si="103"/>
        <v>0</v>
      </c>
      <c r="AO378" s="36">
        <f t="shared" si="104"/>
        <v>0</v>
      </c>
      <c r="AP378" s="36" t="str">
        <f t="shared" si="94"/>
        <v/>
      </c>
      <c r="AQ378" s="36" t="str">
        <f>+IF(C378="Econova","",(IF(B378="Réception",(IF(J378="La Mounine",(VLOOKUP(V378,[1]Distancier!A:E,5,FALSE)),(IF(J378="Brignoles",VLOOKUP(V378,[1]Distancier!A:C,3,FALSE),(IF(J378="FOS",VLOOKUP(V378,[1]Distancier!A:D,4,FALSE),(IF(J378="BT400",VLOOKUP(V378,[1]Distancier!A:F,6,FALSE))))))))),"")))</f>
        <v/>
      </c>
      <c r="AR378" s="36" t="str">
        <f t="shared" si="97"/>
        <v/>
      </c>
      <c r="AS378" s="34" t="str">
        <f>IF(AQ378="","",IF(A378="Round Wood",VLOOKUP(AQ378,'[1]Grilles Tarifaires'!A:C,3,FALSE),VLOOKUP(AQ378,'[1]Grilles Tarifaires'!A:B,2,FALSE)))</f>
        <v/>
      </c>
      <c r="AT378" s="36" t="str">
        <f t="shared" si="93"/>
        <v/>
      </c>
      <c r="AU378" s="36" t="str">
        <f>IF(AQ378="","",(IF(C378="","",((IF(A378="","0",(IF(A378="Round Wood",VLOOKUP(C378,'[1]Grilles Tarifaires'!E:F,2,FALSE),VLOOKUP(C378,'[1]Grilles Tarifaires'!E:G,3,FALSE)))))*AK378))))</f>
        <v/>
      </c>
      <c r="AV378" s="66"/>
      <c r="AW378" s="66"/>
      <c r="AX378" s="66"/>
      <c r="AY378" s="66"/>
    </row>
    <row r="379" spans="1:51" ht="15" hidden="1" customHeight="1" x14ac:dyDescent="0.25">
      <c r="A379" s="10"/>
      <c r="B379" s="28"/>
      <c r="C379" s="29"/>
      <c r="D379" s="29"/>
      <c r="E379" s="30"/>
      <c r="F379" s="29"/>
      <c r="G379" s="29"/>
      <c r="H379" s="42"/>
      <c r="I379" s="42"/>
      <c r="J379" s="28"/>
      <c r="K379" s="31" t="str">
        <f t="shared" ref="K379:K442" si="106">+IF(H379="","",((H379-I379)/1000))</f>
        <v/>
      </c>
      <c r="L379" s="31">
        <f t="shared" si="92"/>
        <v>0</v>
      </c>
      <c r="M379" s="57">
        <f t="shared" si="99"/>
        <v>0</v>
      </c>
      <c r="N379" s="32"/>
      <c r="O379" s="32"/>
      <c r="P379" s="29"/>
      <c r="Q379" s="29"/>
      <c r="R379" s="29"/>
      <c r="S379" s="29"/>
      <c r="T379" s="29"/>
      <c r="U379" s="29"/>
      <c r="V379" s="29"/>
      <c r="W379" s="29"/>
      <c r="X379" s="31" t="str">
        <f t="shared" si="101"/>
        <v/>
      </c>
      <c r="Y379" s="33"/>
      <c r="Z379" s="33"/>
      <c r="AA379" s="33"/>
      <c r="AB379" s="33"/>
      <c r="AC379" s="33"/>
      <c r="AD379" s="33"/>
      <c r="AE379" s="29"/>
      <c r="AF379" s="29"/>
      <c r="AG379" s="29"/>
      <c r="AH379" s="67" t="str">
        <f t="shared" si="95"/>
        <v/>
      </c>
      <c r="AI379" s="47" t="str">
        <f t="shared" si="100"/>
        <v/>
      </c>
      <c r="AJ379" s="67" t="str">
        <f t="shared" si="96"/>
        <v/>
      </c>
      <c r="AK379" s="68" t="str">
        <f t="shared" si="105"/>
        <v/>
      </c>
      <c r="AL379" s="40" t="str">
        <f t="shared" si="98"/>
        <v/>
      </c>
      <c r="AM379" s="35">
        <f t="shared" si="102"/>
        <v>0</v>
      </c>
      <c r="AN379" s="36">
        <f t="shared" si="103"/>
        <v>0</v>
      </c>
      <c r="AO379" s="36">
        <f t="shared" si="104"/>
        <v>0</v>
      </c>
      <c r="AP379" s="36" t="str">
        <f t="shared" si="94"/>
        <v/>
      </c>
      <c r="AQ379" s="36" t="str">
        <f>+IF(C379="Econova","",(IF(B379="Réception",(IF(J379="La Mounine",(VLOOKUP(V379,[1]Distancier!A:E,5,FALSE)),(IF(J379="Brignoles",VLOOKUP(V379,[1]Distancier!A:C,3,FALSE),(IF(J379="FOS",VLOOKUP(V379,[1]Distancier!A:D,4,FALSE),(IF(J379="BT400",VLOOKUP(V379,[1]Distancier!A:F,6,FALSE))))))))),"")))</f>
        <v/>
      </c>
      <c r="AR379" s="36" t="str">
        <f t="shared" si="97"/>
        <v/>
      </c>
      <c r="AS379" s="34" t="str">
        <f>IF(AQ379="","",IF(A379="Round Wood",VLOOKUP(AQ379,'[1]Grilles Tarifaires'!A:C,3,FALSE),VLOOKUP(AQ379,'[1]Grilles Tarifaires'!A:B,2,FALSE)))</f>
        <v/>
      </c>
      <c r="AT379" s="36" t="str">
        <f t="shared" si="93"/>
        <v/>
      </c>
      <c r="AU379" s="36" t="str">
        <f>IF(AQ379="","",(IF(C379="","",((IF(A379="","0",(IF(A379="Round Wood",VLOOKUP(C379,'[1]Grilles Tarifaires'!E:F,2,FALSE),VLOOKUP(C379,'[1]Grilles Tarifaires'!E:G,3,FALSE)))))*AK379))))</f>
        <v/>
      </c>
      <c r="AV379" s="66"/>
      <c r="AW379" s="66"/>
      <c r="AX379" s="66"/>
      <c r="AY379" s="66"/>
    </row>
    <row r="380" spans="1:51" ht="15" hidden="1" customHeight="1" x14ac:dyDescent="0.25">
      <c r="A380" s="10"/>
      <c r="B380" s="28"/>
      <c r="C380" s="29"/>
      <c r="D380" s="29"/>
      <c r="E380" s="30"/>
      <c r="F380" s="29"/>
      <c r="G380" s="29"/>
      <c r="H380" s="42"/>
      <c r="I380" s="42"/>
      <c r="J380" s="28"/>
      <c r="K380" s="31" t="str">
        <f t="shared" si="106"/>
        <v/>
      </c>
      <c r="L380" s="31">
        <f t="shared" ref="L380:L443" si="107">IF(G380=6,IF(H380&gt;$AX$2,H380-$AX$2,0),IF(G380="FMA",IF(H380&gt;$AY$2,H380-$AY$2,0),IF(H380&gt;$AW$2,H380-$AW$2,0)))/1000</f>
        <v>0</v>
      </c>
      <c r="M380" s="57">
        <f t="shared" si="99"/>
        <v>0</v>
      </c>
      <c r="N380" s="32"/>
      <c r="O380" s="32"/>
      <c r="P380" s="29"/>
      <c r="Q380" s="29"/>
      <c r="R380" s="29"/>
      <c r="S380" s="29"/>
      <c r="T380" s="29"/>
      <c r="U380" s="29"/>
      <c r="V380" s="29"/>
      <c r="W380" s="29"/>
      <c r="X380" s="31" t="str">
        <f t="shared" si="101"/>
        <v/>
      </c>
      <c r="Y380" s="33"/>
      <c r="Z380" s="33"/>
      <c r="AA380" s="33"/>
      <c r="AB380" s="33"/>
      <c r="AC380" s="33"/>
      <c r="AD380" s="33"/>
      <c r="AE380" s="29"/>
      <c r="AF380" s="29"/>
      <c r="AG380" s="29"/>
      <c r="AH380" s="67" t="str">
        <f t="shared" si="95"/>
        <v/>
      </c>
      <c r="AI380" s="47" t="str">
        <f t="shared" si="100"/>
        <v/>
      </c>
      <c r="AJ380" s="67" t="str">
        <f t="shared" si="96"/>
        <v/>
      </c>
      <c r="AK380" s="68" t="str">
        <f t="shared" si="105"/>
        <v/>
      </c>
      <c r="AL380" s="40" t="str">
        <f t="shared" si="98"/>
        <v/>
      </c>
      <c r="AM380" s="35">
        <f t="shared" si="102"/>
        <v>0</v>
      </c>
      <c r="AN380" s="36">
        <f t="shared" si="103"/>
        <v>0</v>
      </c>
      <c r="AO380" s="36">
        <f t="shared" si="104"/>
        <v>0</v>
      </c>
      <c r="AP380" s="36" t="str">
        <f t="shared" si="94"/>
        <v/>
      </c>
      <c r="AQ380" s="36" t="str">
        <f>+IF(C380="Econova","",(IF(B380="Réception",(IF(J380="La Mounine",(VLOOKUP(V380,[1]Distancier!A:E,5,FALSE)),(IF(J380="Brignoles",VLOOKUP(V380,[1]Distancier!A:C,3,FALSE),(IF(J380="FOS",VLOOKUP(V380,[1]Distancier!A:D,4,FALSE),(IF(J380="BT400",VLOOKUP(V380,[1]Distancier!A:F,6,FALSE))))))))),"")))</f>
        <v/>
      </c>
      <c r="AR380" s="36" t="str">
        <f t="shared" si="97"/>
        <v/>
      </c>
      <c r="AS380" s="34" t="str">
        <f>IF(AQ380="","",IF(A380="Round Wood",VLOOKUP(AQ380,'[1]Grilles Tarifaires'!A:C,3,FALSE),VLOOKUP(AQ380,'[1]Grilles Tarifaires'!A:B,2,FALSE)))</f>
        <v/>
      </c>
      <c r="AT380" s="36" t="str">
        <f t="shared" si="93"/>
        <v/>
      </c>
      <c r="AU380" s="36" t="str">
        <f>IF(AQ380="","",(IF(C380="","",((IF(A380="","0",(IF(A380="Round Wood",VLOOKUP(C380,'[1]Grilles Tarifaires'!E:F,2,FALSE),VLOOKUP(C380,'[1]Grilles Tarifaires'!E:G,3,FALSE)))))*AK380))))</f>
        <v/>
      </c>
      <c r="AV380" s="66"/>
      <c r="AW380" s="66"/>
      <c r="AX380" s="66"/>
      <c r="AY380" s="66"/>
    </row>
    <row r="381" spans="1:51" ht="15" hidden="1" customHeight="1" x14ac:dyDescent="0.25">
      <c r="A381" s="10"/>
      <c r="B381" s="28"/>
      <c r="C381" s="29"/>
      <c r="D381" s="29"/>
      <c r="E381" s="30"/>
      <c r="F381" s="29"/>
      <c r="G381" s="29"/>
      <c r="H381" s="42"/>
      <c r="I381" s="42"/>
      <c r="J381" s="28"/>
      <c r="K381" s="31" t="str">
        <f t="shared" si="106"/>
        <v/>
      </c>
      <c r="L381" s="31">
        <f t="shared" si="107"/>
        <v>0</v>
      </c>
      <c r="M381" s="57">
        <f t="shared" si="99"/>
        <v>0</v>
      </c>
      <c r="N381" s="32"/>
      <c r="O381" s="32"/>
      <c r="P381" s="29"/>
      <c r="Q381" s="29"/>
      <c r="R381" s="29"/>
      <c r="S381" s="29"/>
      <c r="T381" s="29"/>
      <c r="U381" s="29"/>
      <c r="V381" s="29"/>
      <c r="W381" s="29"/>
      <c r="X381" s="31" t="str">
        <f t="shared" si="101"/>
        <v/>
      </c>
      <c r="Y381" s="33"/>
      <c r="Z381" s="33"/>
      <c r="AA381" s="33"/>
      <c r="AB381" s="33"/>
      <c r="AC381" s="33"/>
      <c r="AD381" s="33"/>
      <c r="AE381" s="29"/>
      <c r="AF381" s="29"/>
      <c r="AG381" s="29"/>
      <c r="AH381" s="67" t="str">
        <f t="shared" si="95"/>
        <v/>
      </c>
      <c r="AI381" s="47" t="str">
        <f t="shared" si="100"/>
        <v/>
      </c>
      <c r="AJ381" s="67" t="str">
        <f t="shared" si="96"/>
        <v/>
      </c>
      <c r="AK381" s="68" t="str">
        <f t="shared" si="105"/>
        <v/>
      </c>
      <c r="AL381" s="40" t="str">
        <f t="shared" si="98"/>
        <v/>
      </c>
      <c r="AM381" s="35">
        <f t="shared" si="102"/>
        <v>0</v>
      </c>
      <c r="AN381" s="36">
        <f t="shared" si="103"/>
        <v>0</v>
      </c>
      <c r="AO381" s="36">
        <f t="shared" si="104"/>
        <v>0</v>
      </c>
      <c r="AP381" s="36" t="str">
        <f t="shared" si="94"/>
        <v/>
      </c>
      <c r="AQ381" s="36" t="str">
        <f>+IF(C381="Econova","",(IF(B381="Réception",(IF(J381="La Mounine",(VLOOKUP(V381,[1]Distancier!A:E,5,FALSE)),(IF(J381="Brignoles",VLOOKUP(V381,[1]Distancier!A:C,3,FALSE),(IF(J381="FOS",VLOOKUP(V381,[1]Distancier!A:D,4,FALSE),(IF(J381="BT400",VLOOKUP(V381,[1]Distancier!A:F,6,FALSE))))))))),"")))</f>
        <v/>
      </c>
      <c r="AR381" s="36" t="str">
        <f t="shared" si="97"/>
        <v/>
      </c>
      <c r="AS381" s="34" t="str">
        <f>IF(AQ381="","",IF(A381="Round Wood",VLOOKUP(AQ381,'[1]Grilles Tarifaires'!A:C,3,FALSE),VLOOKUP(AQ381,'[1]Grilles Tarifaires'!A:B,2,FALSE)))</f>
        <v/>
      </c>
      <c r="AT381" s="36" t="str">
        <f t="shared" si="93"/>
        <v/>
      </c>
      <c r="AU381" s="36" t="str">
        <f>IF(AQ381="","",(IF(C381="","",((IF(A381="","0",(IF(A381="Round Wood",VLOOKUP(C381,'[1]Grilles Tarifaires'!E:F,2,FALSE),VLOOKUP(C381,'[1]Grilles Tarifaires'!E:G,3,FALSE)))))*AK381))))</f>
        <v/>
      </c>
      <c r="AV381" s="66"/>
      <c r="AW381" s="66"/>
      <c r="AX381" s="66"/>
      <c r="AY381" s="66"/>
    </row>
    <row r="382" spans="1:51" ht="15" hidden="1" customHeight="1" x14ac:dyDescent="0.25">
      <c r="A382" s="10"/>
      <c r="B382" s="28"/>
      <c r="C382" s="29"/>
      <c r="D382" s="29"/>
      <c r="E382" s="30"/>
      <c r="F382" s="29"/>
      <c r="G382" s="29"/>
      <c r="H382" s="42"/>
      <c r="I382" s="42"/>
      <c r="J382" s="28"/>
      <c r="K382" s="31" t="str">
        <f t="shared" si="106"/>
        <v/>
      </c>
      <c r="L382" s="31">
        <f t="shared" si="107"/>
        <v>0</v>
      </c>
      <c r="M382" s="57">
        <f t="shared" si="99"/>
        <v>0</v>
      </c>
      <c r="N382" s="32"/>
      <c r="O382" s="32"/>
      <c r="P382" s="29"/>
      <c r="Q382" s="29"/>
      <c r="R382" s="29"/>
      <c r="S382" s="29"/>
      <c r="T382" s="29"/>
      <c r="U382" s="29"/>
      <c r="V382" s="29"/>
      <c r="W382" s="29"/>
      <c r="X382" s="31" t="str">
        <f t="shared" si="101"/>
        <v/>
      </c>
      <c r="Y382" s="33"/>
      <c r="Z382" s="33"/>
      <c r="AA382" s="33"/>
      <c r="AB382" s="33"/>
      <c r="AC382" s="33"/>
      <c r="AD382" s="33"/>
      <c r="AE382" s="29"/>
      <c r="AF382" s="29"/>
      <c r="AG382" s="29"/>
      <c r="AH382" s="67" t="str">
        <f t="shared" si="95"/>
        <v/>
      </c>
      <c r="AI382" s="47" t="str">
        <f t="shared" si="100"/>
        <v/>
      </c>
      <c r="AJ382" s="67" t="str">
        <f t="shared" si="96"/>
        <v/>
      </c>
      <c r="AK382" s="68" t="str">
        <f t="shared" si="105"/>
        <v/>
      </c>
      <c r="AL382" s="40" t="str">
        <f t="shared" si="98"/>
        <v/>
      </c>
      <c r="AM382" s="35">
        <f t="shared" si="102"/>
        <v>0</v>
      </c>
      <c r="AN382" s="36">
        <f t="shared" si="103"/>
        <v>0</v>
      </c>
      <c r="AO382" s="36">
        <f t="shared" si="104"/>
        <v>0</v>
      </c>
      <c r="AP382" s="36" t="str">
        <f t="shared" si="94"/>
        <v/>
      </c>
      <c r="AQ382" s="36" t="str">
        <f>+IF(C382="Econova","",(IF(B382="Réception",(IF(J382="La Mounine",(VLOOKUP(V382,[1]Distancier!A:E,5,FALSE)),(IF(J382="Brignoles",VLOOKUP(V382,[1]Distancier!A:C,3,FALSE),(IF(J382="FOS",VLOOKUP(V382,[1]Distancier!A:D,4,FALSE),(IF(J382="BT400",VLOOKUP(V382,[1]Distancier!A:F,6,FALSE))))))))),"")))</f>
        <v/>
      </c>
      <c r="AR382" s="36" t="str">
        <f t="shared" si="97"/>
        <v/>
      </c>
      <c r="AS382" s="34" t="str">
        <f>IF(AQ382="","",IF(A382="Round Wood",VLOOKUP(AQ382,'[1]Grilles Tarifaires'!A:C,3,FALSE),VLOOKUP(AQ382,'[1]Grilles Tarifaires'!A:B,2,FALSE)))</f>
        <v/>
      </c>
      <c r="AT382" s="36" t="str">
        <f t="shared" ref="AT382:AT445" si="108">+IF(AQ382="","",(IF(A382="Round Wood",(IF(K382&gt;32,32*AS382,(IF(K382&lt;29,29*AS382,K382*AS382)))),(IF(K382&gt;30,30*AS382,(IF(K382&lt;24,24*AS382,K382*AS382)))))))</f>
        <v/>
      </c>
      <c r="AU382" s="36" t="str">
        <f>IF(AQ382="","",(IF(C382="","",((IF(A382="","0",(IF(A382="Round Wood",VLOOKUP(C382,'[1]Grilles Tarifaires'!E:F,2,FALSE),VLOOKUP(C382,'[1]Grilles Tarifaires'!E:G,3,FALSE)))))*AK382))))</f>
        <v/>
      </c>
      <c r="AV382" s="66"/>
      <c r="AW382" s="66"/>
      <c r="AX382" s="66"/>
      <c r="AY382" s="66"/>
    </row>
    <row r="383" spans="1:51" ht="15" hidden="1" customHeight="1" x14ac:dyDescent="0.25">
      <c r="A383" s="10"/>
      <c r="B383" s="28"/>
      <c r="C383" s="29"/>
      <c r="D383" s="29"/>
      <c r="E383" s="30"/>
      <c r="F383" s="29"/>
      <c r="G383" s="29"/>
      <c r="H383" s="42"/>
      <c r="I383" s="42"/>
      <c r="J383" s="28"/>
      <c r="K383" s="31" t="str">
        <f t="shared" si="106"/>
        <v/>
      </c>
      <c r="L383" s="31">
        <f t="shared" si="107"/>
        <v>0</v>
      </c>
      <c r="M383" s="57">
        <f t="shared" si="99"/>
        <v>0</v>
      </c>
      <c r="N383" s="32"/>
      <c r="O383" s="32"/>
      <c r="P383" s="29"/>
      <c r="Q383" s="29"/>
      <c r="R383" s="29"/>
      <c r="S383" s="29"/>
      <c r="T383" s="29"/>
      <c r="U383" s="29"/>
      <c r="V383" s="29"/>
      <c r="W383" s="29"/>
      <c r="X383" s="31" t="str">
        <f t="shared" si="101"/>
        <v/>
      </c>
      <c r="Y383" s="33"/>
      <c r="Z383" s="33"/>
      <c r="AA383" s="33"/>
      <c r="AB383" s="33"/>
      <c r="AC383" s="33"/>
      <c r="AD383" s="33"/>
      <c r="AE383" s="29"/>
      <c r="AF383" s="29"/>
      <c r="AG383" s="29"/>
      <c r="AH383" s="67" t="str">
        <f t="shared" si="95"/>
        <v/>
      </c>
      <c r="AI383" s="47" t="str">
        <f t="shared" si="100"/>
        <v/>
      </c>
      <c r="AJ383" s="67" t="str">
        <f t="shared" si="96"/>
        <v/>
      </c>
      <c r="AK383" s="68" t="str">
        <f t="shared" si="105"/>
        <v/>
      </c>
      <c r="AL383" s="40" t="str">
        <f t="shared" si="98"/>
        <v/>
      </c>
      <c r="AM383" s="35">
        <f t="shared" si="102"/>
        <v>0</v>
      </c>
      <c r="AN383" s="36">
        <f t="shared" si="103"/>
        <v>0</v>
      </c>
      <c r="AO383" s="36">
        <f t="shared" si="104"/>
        <v>0</v>
      </c>
      <c r="AP383" s="36" t="str">
        <f t="shared" si="94"/>
        <v/>
      </c>
      <c r="AQ383" s="36" t="str">
        <f>+IF(C383="Econova","",(IF(B383="Réception",(IF(J383="La Mounine",(VLOOKUP(V383,[1]Distancier!A:E,5,FALSE)),(IF(J383="Brignoles",VLOOKUP(V383,[1]Distancier!A:C,3,FALSE),(IF(J383="FOS",VLOOKUP(V383,[1]Distancier!A:D,4,FALSE),(IF(J383="BT400",VLOOKUP(V383,[1]Distancier!A:F,6,FALSE))))))))),"")))</f>
        <v/>
      </c>
      <c r="AR383" s="36" t="str">
        <f t="shared" si="97"/>
        <v/>
      </c>
      <c r="AS383" s="34" t="str">
        <f>IF(AQ383="","",IF(A383="Round Wood",VLOOKUP(AQ383,'[1]Grilles Tarifaires'!A:C,3,FALSE),VLOOKUP(AQ383,'[1]Grilles Tarifaires'!A:B,2,FALSE)))</f>
        <v/>
      </c>
      <c r="AT383" s="36" t="str">
        <f t="shared" si="108"/>
        <v/>
      </c>
      <c r="AU383" s="36" t="str">
        <f>IF(AQ383="","",(IF(C383="","",((IF(A383="","0",(IF(A383="Round Wood",VLOOKUP(C383,'[1]Grilles Tarifaires'!E:F,2,FALSE),VLOOKUP(C383,'[1]Grilles Tarifaires'!E:G,3,FALSE)))))*AK383))))</f>
        <v/>
      </c>
      <c r="AV383" s="66"/>
      <c r="AW383" s="66"/>
      <c r="AX383" s="66"/>
      <c r="AY383" s="66"/>
    </row>
    <row r="384" spans="1:51" ht="15" hidden="1" customHeight="1" x14ac:dyDescent="0.25">
      <c r="A384" s="10"/>
      <c r="B384" s="28"/>
      <c r="C384" s="29"/>
      <c r="D384" s="29"/>
      <c r="E384" s="30"/>
      <c r="F384" s="29"/>
      <c r="G384" s="29"/>
      <c r="H384" s="42"/>
      <c r="I384" s="42"/>
      <c r="J384" s="28"/>
      <c r="K384" s="31" t="str">
        <f t="shared" si="106"/>
        <v/>
      </c>
      <c r="L384" s="31">
        <f t="shared" si="107"/>
        <v>0</v>
      </c>
      <c r="M384" s="57">
        <f t="shared" si="99"/>
        <v>0</v>
      </c>
      <c r="N384" s="32"/>
      <c r="O384" s="32"/>
      <c r="P384" s="29"/>
      <c r="Q384" s="29"/>
      <c r="R384" s="29"/>
      <c r="S384" s="29"/>
      <c r="T384" s="29"/>
      <c r="U384" s="29"/>
      <c r="V384" s="29"/>
      <c r="W384" s="29"/>
      <c r="X384" s="31" t="str">
        <f t="shared" si="101"/>
        <v/>
      </c>
      <c r="Y384" s="33"/>
      <c r="Z384" s="33"/>
      <c r="AA384" s="33"/>
      <c r="AB384" s="33"/>
      <c r="AC384" s="33"/>
      <c r="AD384" s="33"/>
      <c r="AE384" s="29"/>
      <c r="AF384" s="29"/>
      <c r="AG384" s="29"/>
      <c r="AH384" s="67" t="str">
        <f t="shared" si="95"/>
        <v/>
      </c>
      <c r="AI384" s="47" t="str">
        <f t="shared" si="100"/>
        <v/>
      </c>
      <c r="AJ384" s="67" t="str">
        <f t="shared" si="96"/>
        <v/>
      </c>
      <c r="AK384" s="68" t="str">
        <f t="shared" si="105"/>
        <v/>
      </c>
      <c r="AL384" s="40" t="str">
        <f t="shared" si="98"/>
        <v/>
      </c>
      <c r="AM384" s="35">
        <f t="shared" si="102"/>
        <v>0</v>
      </c>
      <c r="AN384" s="36">
        <f t="shared" si="103"/>
        <v>0</v>
      </c>
      <c r="AO384" s="36">
        <f t="shared" si="104"/>
        <v>0</v>
      </c>
      <c r="AP384" s="36" t="str">
        <f t="shared" si="94"/>
        <v/>
      </c>
      <c r="AQ384" s="36" t="str">
        <f>+IF(C384="Econova","",(IF(B384="Réception",(IF(J384="La Mounine",(VLOOKUP(V384,[1]Distancier!A:E,5,FALSE)),(IF(J384="Brignoles",VLOOKUP(V384,[1]Distancier!A:C,3,FALSE),(IF(J384="FOS",VLOOKUP(V384,[1]Distancier!A:D,4,FALSE),(IF(J384="BT400",VLOOKUP(V384,[1]Distancier!A:F,6,FALSE))))))))),"")))</f>
        <v/>
      </c>
      <c r="AR384" s="36" t="str">
        <f t="shared" si="97"/>
        <v/>
      </c>
      <c r="AS384" s="34" t="str">
        <f>IF(AQ384="","",IF(A384="Round Wood",VLOOKUP(AQ384,'[1]Grilles Tarifaires'!A:C,3,FALSE),VLOOKUP(AQ384,'[1]Grilles Tarifaires'!A:B,2,FALSE)))</f>
        <v/>
      </c>
      <c r="AT384" s="36" t="str">
        <f t="shared" si="108"/>
        <v/>
      </c>
      <c r="AU384" s="36" t="str">
        <f>IF(AQ384="","",(IF(C384="","",((IF(A384="","0",(IF(A384="Round Wood",VLOOKUP(C384,'[1]Grilles Tarifaires'!E:F,2,FALSE),VLOOKUP(C384,'[1]Grilles Tarifaires'!E:G,3,FALSE)))))*AK384))))</f>
        <v/>
      </c>
      <c r="AV384" s="66"/>
      <c r="AW384" s="66"/>
      <c r="AX384" s="66"/>
      <c r="AY384" s="66"/>
    </row>
    <row r="385" spans="1:51" ht="15" hidden="1" customHeight="1" x14ac:dyDescent="0.25">
      <c r="A385" s="10"/>
      <c r="B385" s="28"/>
      <c r="C385" s="29"/>
      <c r="D385" s="29"/>
      <c r="E385" s="30"/>
      <c r="F385" s="29"/>
      <c r="G385" s="29"/>
      <c r="H385" s="42"/>
      <c r="I385" s="42"/>
      <c r="J385" s="28"/>
      <c r="K385" s="31" t="str">
        <f t="shared" si="106"/>
        <v/>
      </c>
      <c r="L385" s="31">
        <f t="shared" si="107"/>
        <v>0</v>
      </c>
      <c r="M385" s="57">
        <f t="shared" si="99"/>
        <v>0</v>
      </c>
      <c r="N385" s="32"/>
      <c r="O385" s="32"/>
      <c r="P385" s="29"/>
      <c r="Q385" s="29"/>
      <c r="R385" s="29"/>
      <c r="S385" s="29"/>
      <c r="T385" s="29"/>
      <c r="U385" s="29"/>
      <c r="V385" s="29"/>
      <c r="W385" s="29"/>
      <c r="X385" s="31" t="str">
        <f t="shared" si="101"/>
        <v/>
      </c>
      <c r="Y385" s="33"/>
      <c r="Z385" s="33"/>
      <c r="AA385" s="33"/>
      <c r="AB385" s="33"/>
      <c r="AC385" s="33"/>
      <c r="AD385" s="33"/>
      <c r="AE385" s="29"/>
      <c r="AF385" s="29"/>
      <c r="AG385" s="29"/>
      <c r="AH385" s="67" t="str">
        <f t="shared" si="95"/>
        <v/>
      </c>
      <c r="AI385" s="47" t="str">
        <f t="shared" si="100"/>
        <v/>
      </c>
      <c r="AJ385" s="67" t="str">
        <f t="shared" si="96"/>
        <v/>
      </c>
      <c r="AK385" s="68" t="str">
        <f t="shared" si="105"/>
        <v/>
      </c>
      <c r="AL385" s="40" t="str">
        <f t="shared" si="98"/>
        <v/>
      </c>
      <c r="AM385" s="35">
        <f t="shared" si="102"/>
        <v>0</v>
      </c>
      <c r="AN385" s="36">
        <f t="shared" si="103"/>
        <v>0</v>
      </c>
      <c r="AO385" s="36">
        <f t="shared" si="104"/>
        <v>0</v>
      </c>
      <c r="AP385" s="36" t="str">
        <f t="shared" si="94"/>
        <v/>
      </c>
      <c r="AQ385" s="36" t="str">
        <f>+IF(C385="Econova","",(IF(B385="Réception",(IF(J385="La Mounine",(VLOOKUP(V385,[1]Distancier!A:E,5,FALSE)),(IF(J385="Brignoles",VLOOKUP(V385,[1]Distancier!A:C,3,FALSE),(IF(J385="FOS",VLOOKUP(V385,[1]Distancier!A:D,4,FALSE),(IF(J385="BT400",VLOOKUP(V385,[1]Distancier!A:F,6,FALSE))))))))),"")))</f>
        <v/>
      </c>
      <c r="AR385" s="36" t="str">
        <f t="shared" si="97"/>
        <v/>
      </c>
      <c r="AS385" s="34" t="str">
        <f>IF(AQ385="","",IF(A385="Round Wood",VLOOKUP(AQ385,'[1]Grilles Tarifaires'!A:C,3,FALSE),VLOOKUP(AQ385,'[1]Grilles Tarifaires'!A:B,2,FALSE)))</f>
        <v/>
      </c>
      <c r="AT385" s="36" t="str">
        <f t="shared" si="108"/>
        <v/>
      </c>
      <c r="AU385" s="36" t="str">
        <f>IF(AQ385="","",(IF(C385="","",((IF(A385="","0",(IF(A385="Round Wood",VLOOKUP(C385,'[1]Grilles Tarifaires'!E:F,2,FALSE),VLOOKUP(C385,'[1]Grilles Tarifaires'!E:G,3,FALSE)))))*AK385))))</f>
        <v/>
      </c>
      <c r="AV385" s="66"/>
      <c r="AW385" s="66"/>
      <c r="AX385" s="66"/>
      <c r="AY385" s="66"/>
    </row>
    <row r="386" spans="1:51" ht="15" hidden="1" customHeight="1" x14ac:dyDescent="0.25">
      <c r="A386" s="10"/>
      <c r="B386" s="28"/>
      <c r="C386" s="29"/>
      <c r="D386" s="29"/>
      <c r="E386" s="30"/>
      <c r="F386" s="29"/>
      <c r="G386" s="29"/>
      <c r="H386" s="42"/>
      <c r="I386" s="42"/>
      <c r="J386" s="28"/>
      <c r="K386" s="31" t="str">
        <f t="shared" si="106"/>
        <v/>
      </c>
      <c r="L386" s="31">
        <f t="shared" si="107"/>
        <v>0</v>
      </c>
      <c r="M386" s="57">
        <f t="shared" si="99"/>
        <v>0</v>
      </c>
      <c r="N386" s="32"/>
      <c r="O386" s="32"/>
      <c r="P386" s="29"/>
      <c r="Q386" s="29"/>
      <c r="R386" s="29"/>
      <c r="S386" s="29"/>
      <c r="T386" s="29"/>
      <c r="U386" s="29"/>
      <c r="V386" s="29"/>
      <c r="W386" s="29"/>
      <c r="X386" s="31" t="str">
        <f t="shared" si="101"/>
        <v/>
      </c>
      <c r="Y386" s="33"/>
      <c r="Z386" s="33"/>
      <c r="AA386" s="33"/>
      <c r="AB386" s="33"/>
      <c r="AC386" s="33"/>
      <c r="AD386" s="33"/>
      <c r="AE386" s="29"/>
      <c r="AF386" s="29"/>
      <c r="AG386" s="29"/>
      <c r="AH386" s="67" t="str">
        <f t="shared" si="95"/>
        <v/>
      </c>
      <c r="AI386" s="47" t="str">
        <f t="shared" si="100"/>
        <v/>
      </c>
      <c r="AJ386" s="67" t="str">
        <f t="shared" si="96"/>
        <v/>
      </c>
      <c r="AK386" s="68" t="str">
        <f t="shared" si="105"/>
        <v/>
      </c>
      <c r="AL386" s="40" t="str">
        <f t="shared" si="98"/>
        <v/>
      </c>
      <c r="AM386" s="35">
        <f t="shared" si="102"/>
        <v>0</v>
      </c>
      <c r="AN386" s="36">
        <f t="shared" si="103"/>
        <v>0</v>
      </c>
      <c r="AO386" s="36">
        <f t="shared" si="104"/>
        <v>0</v>
      </c>
      <c r="AP386" s="36" t="str">
        <f t="shared" si="94"/>
        <v/>
      </c>
      <c r="AQ386" s="36" t="str">
        <f>+IF(C386="Econova","",(IF(B386="Réception",(IF(J386="La Mounine",(VLOOKUP(V386,[1]Distancier!A:E,5,FALSE)),(IF(J386="Brignoles",VLOOKUP(V386,[1]Distancier!A:C,3,FALSE),(IF(J386="FOS",VLOOKUP(V386,[1]Distancier!A:D,4,FALSE),(IF(J386="BT400",VLOOKUP(V386,[1]Distancier!A:F,6,FALSE))))))))),"")))</f>
        <v/>
      </c>
      <c r="AR386" s="36" t="str">
        <f t="shared" si="97"/>
        <v/>
      </c>
      <c r="AS386" s="34" t="str">
        <f>IF(AQ386="","",IF(A386="Round Wood",VLOOKUP(AQ386,'[1]Grilles Tarifaires'!A:C,3,FALSE),VLOOKUP(AQ386,'[1]Grilles Tarifaires'!A:B,2,FALSE)))</f>
        <v/>
      </c>
      <c r="AT386" s="36" t="str">
        <f t="shared" si="108"/>
        <v/>
      </c>
      <c r="AU386" s="36" t="str">
        <f>IF(AQ386="","",(IF(C386="","",((IF(A386="","0",(IF(A386="Round Wood",VLOOKUP(C386,'[1]Grilles Tarifaires'!E:F,2,FALSE),VLOOKUP(C386,'[1]Grilles Tarifaires'!E:G,3,FALSE)))))*AK386))))</f>
        <v/>
      </c>
      <c r="AV386" s="66"/>
      <c r="AW386" s="66"/>
      <c r="AX386" s="66"/>
      <c r="AY386" s="66"/>
    </row>
    <row r="387" spans="1:51" ht="15" hidden="1" customHeight="1" x14ac:dyDescent="0.25">
      <c r="A387" s="10"/>
      <c r="B387" s="28"/>
      <c r="C387" s="29"/>
      <c r="D387" s="29"/>
      <c r="E387" s="30"/>
      <c r="F387" s="29"/>
      <c r="G387" s="29"/>
      <c r="H387" s="42"/>
      <c r="I387" s="42"/>
      <c r="J387" s="28"/>
      <c r="K387" s="31" t="str">
        <f t="shared" si="106"/>
        <v/>
      </c>
      <c r="L387" s="31">
        <f t="shared" si="107"/>
        <v>0</v>
      </c>
      <c r="M387" s="57">
        <f t="shared" si="99"/>
        <v>0</v>
      </c>
      <c r="N387" s="32"/>
      <c r="O387" s="32"/>
      <c r="P387" s="29"/>
      <c r="Q387" s="29"/>
      <c r="R387" s="29"/>
      <c r="S387" s="29"/>
      <c r="T387" s="29"/>
      <c r="U387" s="29"/>
      <c r="V387" s="29"/>
      <c r="W387" s="29"/>
      <c r="X387" s="31" t="str">
        <f t="shared" si="101"/>
        <v/>
      </c>
      <c r="Y387" s="33"/>
      <c r="Z387" s="33"/>
      <c r="AA387" s="33"/>
      <c r="AB387" s="33"/>
      <c r="AC387" s="33"/>
      <c r="AD387" s="33"/>
      <c r="AE387" s="29"/>
      <c r="AF387" s="29"/>
      <c r="AG387" s="29"/>
      <c r="AH387" s="67" t="str">
        <f t="shared" si="95"/>
        <v/>
      </c>
      <c r="AI387" s="47" t="str">
        <f t="shared" si="100"/>
        <v/>
      </c>
      <c r="AJ387" s="67" t="str">
        <f t="shared" si="96"/>
        <v/>
      </c>
      <c r="AK387" s="68" t="str">
        <f t="shared" si="105"/>
        <v/>
      </c>
      <c r="AL387" s="40" t="str">
        <f t="shared" si="98"/>
        <v/>
      </c>
      <c r="AM387" s="35">
        <f t="shared" si="102"/>
        <v>0</v>
      </c>
      <c r="AN387" s="36">
        <f t="shared" si="103"/>
        <v>0</v>
      </c>
      <c r="AO387" s="36">
        <f t="shared" si="104"/>
        <v>0</v>
      </c>
      <c r="AP387" s="36" t="str">
        <f t="shared" si="94"/>
        <v/>
      </c>
      <c r="AQ387" s="36" t="str">
        <f>+IF(C387="Econova","",(IF(B387="Réception",(IF(J387="La Mounine",(VLOOKUP(V387,[1]Distancier!A:E,5,FALSE)),(IF(J387="Brignoles",VLOOKUP(V387,[1]Distancier!A:C,3,FALSE),(IF(J387="FOS",VLOOKUP(V387,[1]Distancier!A:D,4,FALSE),(IF(J387="BT400",VLOOKUP(V387,[1]Distancier!A:F,6,FALSE))))))))),"")))</f>
        <v/>
      </c>
      <c r="AR387" s="36" t="str">
        <f t="shared" si="97"/>
        <v/>
      </c>
      <c r="AS387" s="34" t="str">
        <f>IF(AQ387="","",IF(A387="Round Wood",VLOOKUP(AQ387,'[1]Grilles Tarifaires'!A:C,3,FALSE),VLOOKUP(AQ387,'[1]Grilles Tarifaires'!A:B,2,FALSE)))</f>
        <v/>
      </c>
      <c r="AT387" s="36" t="str">
        <f t="shared" si="108"/>
        <v/>
      </c>
      <c r="AU387" s="36" t="str">
        <f>IF(AQ387="","",(IF(C387="","",((IF(A387="","0",(IF(A387="Round Wood",VLOOKUP(C387,'[1]Grilles Tarifaires'!E:F,2,FALSE),VLOOKUP(C387,'[1]Grilles Tarifaires'!E:G,3,FALSE)))))*AK387))))</f>
        <v/>
      </c>
      <c r="AV387" s="66"/>
      <c r="AW387" s="66"/>
      <c r="AX387" s="66"/>
      <c r="AY387" s="66"/>
    </row>
    <row r="388" spans="1:51" ht="15" hidden="1" customHeight="1" x14ac:dyDescent="0.25">
      <c r="A388" s="10"/>
      <c r="B388" s="28"/>
      <c r="C388" s="29"/>
      <c r="D388" s="29"/>
      <c r="E388" s="30"/>
      <c r="F388" s="29"/>
      <c r="G388" s="29"/>
      <c r="H388" s="42"/>
      <c r="I388" s="42"/>
      <c r="J388" s="28"/>
      <c r="K388" s="31" t="str">
        <f t="shared" si="106"/>
        <v/>
      </c>
      <c r="L388" s="31">
        <f t="shared" si="107"/>
        <v>0</v>
      </c>
      <c r="M388" s="57">
        <f t="shared" si="99"/>
        <v>0</v>
      </c>
      <c r="N388" s="32"/>
      <c r="O388" s="32"/>
      <c r="P388" s="29"/>
      <c r="Q388" s="29"/>
      <c r="R388" s="29"/>
      <c r="S388" s="29"/>
      <c r="T388" s="29"/>
      <c r="U388" s="29"/>
      <c r="V388" s="29"/>
      <c r="W388" s="29"/>
      <c r="X388" s="31" t="str">
        <f t="shared" si="101"/>
        <v/>
      </c>
      <c r="Y388" s="33"/>
      <c r="Z388" s="33"/>
      <c r="AA388" s="33"/>
      <c r="AB388" s="33"/>
      <c r="AC388" s="33"/>
      <c r="AD388" s="33"/>
      <c r="AE388" s="29"/>
      <c r="AF388" s="29"/>
      <c r="AG388" s="29"/>
      <c r="AH388" s="67" t="str">
        <f t="shared" si="95"/>
        <v/>
      </c>
      <c r="AI388" s="47" t="str">
        <f t="shared" si="100"/>
        <v/>
      </c>
      <c r="AJ388" s="67" t="str">
        <f t="shared" si="96"/>
        <v/>
      </c>
      <c r="AK388" s="68" t="str">
        <f t="shared" si="105"/>
        <v/>
      </c>
      <c r="AL388" s="40" t="str">
        <f t="shared" si="98"/>
        <v/>
      </c>
      <c r="AM388" s="35">
        <f t="shared" si="102"/>
        <v>0</v>
      </c>
      <c r="AN388" s="36">
        <f t="shared" si="103"/>
        <v>0</v>
      </c>
      <c r="AO388" s="36">
        <f t="shared" si="104"/>
        <v>0</v>
      </c>
      <c r="AP388" s="36" t="str">
        <f t="shared" si="94"/>
        <v/>
      </c>
      <c r="AQ388" s="36" t="str">
        <f>+IF(C388="Econova","",(IF(B388="Réception",(IF(J388="La Mounine",(VLOOKUP(V388,[1]Distancier!A:E,5,FALSE)),(IF(J388="Brignoles",VLOOKUP(V388,[1]Distancier!A:C,3,FALSE),(IF(J388="FOS",VLOOKUP(V388,[1]Distancier!A:D,4,FALSE),(IF(J388="BT400",VLOOKUP(V388,[1]Distancier!A:F,6,FALSE))))))))),"")))</f>
        <v/>
      </c>
      <c r="AR388" s="36" t="str">
        <f t="shared" si="97"/>
        <v/>
      </c>
      <c r="AS388" s="34" t="str">
        <f>IF(AQ388="","",IF(A388="Round Wood",VLOOKUP(AQ388,'[1]Grilles Tarifaires'!A:C,3,FALSE),VLOOKUP(AQ388,'[1]Grilles Tarifaires'!A:B,2,FALSE)))</f>
        <v/>
      </c>
      <c r="AT388" s="36" t="str">
        <f t="shared" si="108"/>
        <v/>
      </c>
      <c r="AU388" s="36" t="str">
        <f>IF(AQ388="","",(IF(C388="","",((IF(A388="","0",(IF(A388="Round Wood",VLOOKUP(C388,'[1]Grilles Tarifaires'!E:F,2,FALSE),VLOOKUP(C388,'[1]Grilles Tarifaires'!E:G,3,FALSE)))))*AK388))))</f>
        <v/>
      </c>
      <c r="AV388" s="66"/>
      <c r="AW388" s="66"/>
      <c r="AX388" s="66"/>
      <c r="AY388" s="66"/>
    </row>
    <row r="389" spans="1:51" ht="15" hidden="1" customHeight="1" x14ac:dyDescent="0.25">
      <c r="A389" s="10"/>
      <c r="B389" s="28"/>
      <c r="C389" s="29"/>
      <c r="D389" s="29"/>
      <c r="E389" s="30"/>
      <c r="F389" s="29"/>
      <c r="G389" s="29"/>
      <c r="H389" s="42"/>
      <c r="I389" s="42"/>
      <c r="J389" s="28"/>
      <c r="K389" s="31" t="str">
        <f t="shared" si="106"/>
        <v/>
      </c>
      <c r="L389" s="31">
        <f t="shared" si="107"/>
        <v>0</v>
      </c>
      <c r="M389" s="57">
        <f t="shared" si="99"/>
        <v>0</v>
      </c>
      <c r="N389" s="32"/>
      <c r="O389" s="32"/>
      <c r="P389" s="29"/>
      <c r="Q389" s="29"/>
      <c r="R389" s="29"/>
      <c r="S389" s="29"/>
      <c r="T389" s="29"/>
      <c r="U389" s="29"/>
      <c r="V389" s="29"/>
      <c r="W389" s="29"/>
      <c r="X389" s="31" t="str">
        <f t="shared" si="101"/>
        <v/>
      </c>
      <c r="Y389" s="33"/>
      <c r="Z389" s="33"/>
      <c r="AA389" s="33"/>
      <c r="AB389" s="33"/>
      <c r="AC389" s="33"/>
      <c r="AD389" s="33"/>
      <c r="AE389" s="29"/>
      <c r="AF389" s="29"/>
      <c r="AG389" s="29"/>
      <c r="AH389" s="67" t="str">
        <f t="shared" si="95"/>
        <v/>
      </c>
      <c r="AI389" s="47" t="str">
        <f t="shared" si="100"/>
        <v/>
      </c>
      <c r="AJ389" s="67" t="str">
        <f t="shared" si="96"/>
        <v/>
      </c>
      <c r="AK389" s="68" t="str">
        <f t="shared" si="105"/>
        <v/>
      </c>
      <c r="AL389" s="40" t="str">
        <f t="shared" si="98"/>
        <v/>
      </c>
      <c r="AM389" s="35">
        <f t="shared" si="102"/>
        <v>0</v>
      </c>
      <c r="AN389" s="36">
        <f t="shared" si="103"/>
        <v>0</v>
      </c>
      <c r="AO389" s="36">
        <f t="shared" si="104"/>
        <v>0</v>
      </c>
      <c r="AP389" s="36" t="str">
        <f t="shared" si="94"/>
        <v/>
      </c>
      <c r="AQ389" s="36" t="str">
        <f>+IF(C389="Econova","",(IF(B389="Réception",(IF(J389="La Mounine",(VLOOKUP(V389,[1]Distancier!A:E,5,FALSE)),(IF(J389="Brignoles",VLOOKUP(V389,[1]Distancier!A:C,3,FALSE),(IF(J389="FOS",VLOOKUP(V389,[1]Distancier!A:D,4,FALSE),(IF(J389="BT400",VLOOKUP(V389,[1]Distancier!A:F,6,FALSE))))))))),"")))</f>
        <v/>
      </c>
      <c r="AR389" s="36" t="str">
        <f t="shared" si="97"/>
        <v/>
      </c>
      <c r="AS389" s="34" t="str">
        <f>IF(AQ389="","",IF(A389="Round Wood",VLOOKUP(AQ389,'[1]Grilles Tarifaires'!A:C,3,FALSE),VLOOKUP(AQ389,'[1]Grilles Tarifaires'!A:B,2,FALSE)))</f>
        <v/>
      </c>
      <c r="AT389" s="36" t="str">
        <f t="shared" si="108"/>
        <v/>
      </c>
      <c r="AU389" s="36" t="str">
        <f>IF(AQ389="","",(IF(C389="","",((IF(A389="","0",(IF(A389="Round Wood",VLOOKUP(C389,'[1]Grilles Tarifaires'!E:F,2,FALSE),VLOOKUP(C389,'[1]Grilles Tarifaires'!E:G,3,FALSE)))))*AK389))))</f>
        <v/>
      </c>
      <c r="AV389" s="66"/>
      <c r="AW389" s="66"/>
      <c r="AX389" s="66"/>
      <c r="AY389" s="66"/>
    </row>
    <row r="390" spans="1:51" ht="15" hidden="1" customHeight="1" x14ac:dyDescent="0.25">
      <c r="A390" s="10"/>
      <c r="B390" s="28"/>
      <c r="C390" s="29"/>
      <c r="D390" s="29"/>
      <c r="E390" s="30"/>
      <c r="F390" s="29"/>
      <c r="G390" s="29"/>
      <c r="H390" s="42"/>
      <c r="I390" s="42"/>
      <c r="J390" s="28"/>
      <c r="K390" s="31" t="str">
        <f t="shared" si="106"/>
        <v/>
      </c>
      <c r="L390" s="31">
        <f t="shared" si="107"/>
        <v>0</v>
      </c>
      <c r="M390" s="57">
        <f t="shared" si="99"/>
        <v>0</v>
      </c>
      <c r="N390" s="32"/>
      <c r="O390" s="32"/>
      <c r="P390" s="29"/>
      <c r="Q390" s="29"/>
      <c r="R390" s="29"/>
      <c r="S390" s="29"/>
      <c r="T390" s="29"/>
      <c r="U390" s="29"/>
      <c r="V390" s="29"/>
      <c r="W390" s="29"/>
      <c r="X390" s="31" t="str">
        <f t="shared" si="101"/>
        <v/>
      </c>
      <c r="Y390" s="33"/>
      <c r="Z390" s="33"/>
      <c r="AA390" s="33"/>
      <c r="AB390" s="33"/>
      <c r="AC390" s="33"/>
      <c r="AD390" s="33"/>
      <c r="AE390" s="29"/>
      <c r="AF390" s="29"/>
      <c r="AG390" s="29"/>
      <c r="AH390" s="67" t="str">
        <f t="shared" si="95"/>
        <v/>
      </c>
      <c r="AI390" s="47" t="str">
        <f t="shared" si="100"/>
        <v/>
      </c>
      <c r="AJ390" s="67" t="str">
        <f t="shared" si="96"/>
        <v/>
      </c>
      <c r="AK390" s="68" t="str">
        <f t="shared" si="105"/>
        <v/>
      </c>
      <c r="AL390" s="40" t="str">
        <f t="shared" si="98"/>
        <v/>
      </c>
      <c r="AM390" s="35">
        <f t="shared" si="102"/>
        <v>0</v>
      </c>
      <c r="AN390" s="36">
        <f t="shared" si="103"/>
        <v>0</v>
      </c>
      <c r="AO390" s="36">
        <f t="shared" si="104"/>
        <v>0</v>
      </c>
      <c r="AP390" s="36" t="str">
        <f t="shared" si="94"/>
        <v/>
      </c>
      <c r="AQ390" s="36" t="str">
        <f>+IF(C390="Econova","",(IF(B390="Réception",(IF(J390="La Mounine",(VLOOKUP(V390,[1]Distancier!A:E,5,FALSE)),(IF(J390="Brignoles",VLOOKUP(V390,[1]Distancier!A:C,3,FALSE),(IF(J390="FOS",VLOOKUP(V390,[1]Distancier!A:D,4,FALSE),(IF(J390="BT400",VLOOKUP(V390,[1]Distancier!A:F,6,FALSE))))))))),"")))</f>
        <v/>
      </c>
      <c r="AR390" s="36" t="str">
        <f t="shared" si="97"/>
        <v/>
      </c>
      <c r="AS390" s="34" t="str">
        <f>IF(AQ390="","",IF(A390="Round Wood",VLOOKUP(AQ390,'[1]Grilles Tarifaires'!A:C,3,FALSE),VLOOKUP(AQ390,'[1]Grilles Tarifaires'!A:B,2,FALSE)))</f>
        <v/>
      </c>
      <c r="AT390" s="36" t="str">
        <f t="shared" si="108"/>
        <v/>
      </c>
      <c r="AU390" s="36" t="str">
        <f>IF(AQ390="","",(IF(C390="","",((IF(A390="","0",(IF(A390="Round Wood",VLOOKUP(C390,'[1]Grilles Tarifaires'!E:F,2,FALSE),VLOOKUP(C390,'[1]Grilles Tarifaires'!E:G,3,FALSE)))))*AK390))))</f>
        <v/>
      </c>
      <c r="AV390" s="66"/>
      <c r="AW390" s="66"/>
      <c r="AX390" s="66"/>
      <c r="AY390" s="66"/>
    </row>
    <row r="391" spans="1:51" ht="15" hidden="1" customHeight="1" x14ac:dyDescent="0.25">
      <c r="A391" s="10"/>
      <c r="B391" s="28"/>
      <c r="C391" s="29"/>
      <c r="D391" s="29"/>
      <c r="E391" s="30"/>
      <c r="F391" s="29"/>
      <c r="G391" s="29"/>
      <c r="H391" s="42"/>
      <c r="I391" s="42"/>
      <c r="J391" s="28"/>
      <c r="K391" s="31" t="str">
        <f t="shared" si="106"/>
        <v/>
      </c>
      <c r="L391" s="31">
        <f t="shared" si="107"/>
        <v>0</v>
      </c>
      <c r="M391" s="57">
        <f t="shared" si="99"/>
        <v>0</v>
      </c>
      <c r="N391" s="32"/>
      <c r="O391" s="32"/>
      <c r="P391" s="29"/>
      <c r="Q391" s="29"/>
      <c r="R391" s="29"/>
      <c r="S391" s="29"/>
      <c r="T391" s="29"/>
      <c r="U391" s="29"/>
      <c r="V391" s="29"/>
      <c r="W391" s="29"/>
      <c r="X391" s="31" t="str">
        <f t="shared" si="101"/>
        <v/>
      </c>
      <c r="Y391" s="33"/>
      <c r="Z391" s="33"/>
      <c r="AA391" s="33"/>
      <c r="AB391" s="33"/>
      <c r="AC391" s="33"/>
      <c r="AD391" s="33"/>
      <c r="AE391" s="29"/>
      <c r="AF391" s="29"/>
      <c r="AG391" s="29"/>
      <c r="AH391" s="67" t="str">
        <f t="shared" si="95"/>
        <v/>
      </c>
      <c r="AI391" s="47" t="str">
        <f t="shared" si="100"/>
        <v/>
      </c>
      <c r="AJ391" s="67" t="str">
        <f t="shared" si="96"/>
        <v/>
      </c>
      <c r="AK391" s="68" t="str">
        <f t="shared" si="105"/>
        <v/>
      </c>
      <c r="AL391" s="40" t="str">
        <f t="shared" si="98"/>
        <v/>
      </c>
      <c r="AM391" s="35">
        <f t="shared" si="102"/>
        <v>0</v>
      </c>
      <c r="AN391" s="36">
        <f t="shared" si="103"/>
        <v>0</v>
      </c>
      <c r="AO391" s="36">
        <f t="shared" si="104"/>
        <v>0</v>
      </c>
      <c r="AP391" s="36" t="str">
        <f t="shared" ref="AP391:AP454" si="109">+IF(K391="","",(Y391*K391))</f>
        <v/>
      </c>
      <c r="AQ391" s="36" t="str">
        <f>+IF(C391="Econova","",(IF(B391="Réception",(IF(J391="La Mounine",(VLOOKUP(V391,[1]Distancier!A:E,5,FALSE)),(IF(J391="Brignoles",VLOOKUP(V391,[1]Distancier!A:C,3,FALSE),(IF(J391="FOS",VLOOKUP(V391,[1]Distancier!A:D,4,FALSE),(IF(J391="BT400",VLOOKUP(V391,[1]Distancier!A:F,6,FALSE))))))))),"")))</f>
        <v/>
      </c>
      <c r="AR391" s="36" t="str">
        <f t="shared" si="97"/>
        <v/>
      </c>
      <c r="AS391" s="34" t="str">
        <f>IF(AQ391="","",IF(A391="Round Wood",VLOOKUP(AQ391,'[1]Grilles Tarifaires'!A:C,3,FALSE),VLOOKUP(AQ391,'[1]Grilles Tarifaires'!A:B,2,FALSE)))</f>
        <v/>
      </c>
      <c r="AT391" s="36" t="str">
        <f t="shared" si="108"/>
        <v/>
      </c>
      <c r="AU391" s="36" t="str">
        <f>IF(AQ391="","",(IF(C391="","",((IF(A391="","0",(IF(A391="Round Wood",VLOOKUP(C391,'[1]Grilles Tarifaires'!E:F,2,FALSE),VLOOKUP(C391,'[1]Grilles Tarifaires'!E:G,3,FALSE)))))*AK391))))</f>
        <v/>
      </c>
      <c r="AV391" s="66"/>
      <c r="AW391" s="66"/>
      <c r="AX391" s="66"/>
      <c r="AY391" s="66"/>
    </row>
    <row r="392" spans="1:51" ht="15" hidden="1" customHeight="1" x14ac:dyDescent="0.25">
      <c r="A392" s="10"/>
      <c r="B392" s="28"/>
      <c r="C392" s="29"/>
      <c r="D392" s="29"/>
      <c r="E392" s="30"/>
      <c r="F392" s="29"/>
      <c r="G392" s="29"/>
      <c r="H392" s="42"/>
      <c r="I392" s="42"/>
      <c r="J392" s="28"/>
      <c r="K392" s="31" t="str">
        <f t="shared" si="106"/>
        <v/>
      </c>
      <c r="L392" s="31">
        <f t="shared" si="107"/>
        <v>0</v>
      </c>
      <c r="M392" s="57">
        <f t="shared" si="99"/>
        <v>0</v>
      </c>
      <c r="N392" s="32"/>
      <c r="O392" s="32"/>
      <c r="P392" s="29"/>
      <c r="Q392" s="29"/>
      <c r="R392" s="29"/>
      <c r="S392" s="29"/>
      <c r="T392" s="29"/>
      <c r="U392" s="29"/>
      <c r="V392" s="29"/>
      <c r="W392" s="29"/>
      <c r="X392" s="31" t="str">
        <f t="shared" si="101"/>
        <v/>
      </c>
      <c r="Y392" s="33"/>
      <c r="Z392" s="33"/>
      <c r="AA392" s="33"/>
      <c r="AB392" s="33"/>
      <c r="AC392" s="33"/>
      <c r="AD392" s="33"/>
      <c r="AE392" s="29"/>
      <c r="AF392" s="29"/>
      <c r="AG392" s="29"/>
      <c r="AH392" s="67" t="str">
        <f t="shared" si="95"/>
        <v/>
      </c>
      <c r="AI392" s="47" t="str">
        <f t="shared" si="100"/>
        <v/>
      </c>
      <c r="AJ392" s="67" t="str">
        <f t="shared" si="96"/>
        <v/>
      </c>
      <c r="AK392" s="68" t="str">
        <f t="shared" si="105"/>
        <v/>
      </c>
      <c r="AL392" s="40" t="str">
        <f t="shared" si="98"/>
        <v/>
      </c>
      <c r="AM392" s="35">
        <f t="shared" si="102"/>
        <v>0</v>
      </c>
      <c r="AN392" s="36">
        <f t="shared" si="103"/>
        <v>0</v>
      </c>
      <c r="AO392" s="36">
        <f t="shared" si="104"/>
        <v>0</v>
      </c>
      <c r="AP392" s="36" t="str">
        <f t="shared" si="109"/>
        <v/>
      </c>
      <c r="AQ392" s="36" t="str">
        <f>+IF(C392="Econova","",(IF(B392="Réception",(IF(J392="La Mounine",(VLOOKUP(V392,[1]Distancier!A:E,5,FALSE)),(IF(J392="Brignoles",VLOOKUP(V392,[1]Distancier!A:C,3,FALSE),(IF(J392="FOS",VLOOKUP(V392,[1]Distancier!A:D,4,FALSE),(IF(J392="BT400",VLOOKUP(V392,[1]Distancier!A:F,6,FALSE))))))))),"")))</f>
        <v/>
      </c>
      <c r="AR392" s="36" t="str">
        <f t="shared" si="97"/>
        <v/>
      </c>
      <c r="AS392" s="34" t="str">
        <f>IF(AQ392="","",IF(A392="Round Wood",VLOOKUP(AQ392,'[1]Grilles Tarifaires'!A:C,3,FALSE),VLOOKUP(AQ392,'[1]Grilles Tarifaires'!A:B,2,FALSE)))</f>
        <v/>
      </c>
      <c r="AT392" s="36" t="str">
        <f t="shared" si="108"/>
        <v/>
      </c>
      <c r="AU392" s="36" t="str">
        <f>IF(AQ392="","",(IF(C392="","",((IF(A392="","0",(IF(A392="Round Wood",VLOOKUP(C392,'[1]Grilles Tarifaires'!E:F,2,FALSE),VLOOKUP(C392,'[1]Grilles Tarifaires'!E:G,3,FALSE)))))*AK392))))</f>
        <v/>
      </c>
      <c r="AV392" s="66"/>
      <c r="AW392" s="66"/>
      <c r="AX392" s="66"/>
      <c r="AY392" s="66"/>
    </row>
    <row r="393" spans="1:51" ht="15" hidden="1" customHeight="1" x14ac:dyDescent="0.25">
      <c r="A393" s="10"/>
      <c r="B393" s="28"/>
      <c r="C393" s="29"/>
      <c r="D393" s="29"/>
      <c r="E393" s="30"/>
      <c r="F393" s="29"/>
      <c r="G393" s="29"/>
      <c r="H393" s="42"/>
      <c r="I393" s="42"/>
      <c r="J393" s="28"/>
      <c r="K393" s="31" t="str">
        <f t="shared" si="106"/>
        <v/>
      </c>
      <c r="L393" s="31">
        <f t="shared" si="107"/>
        <v>0</v>
      </c>
      <c r="M393" s="57">
        <f t="shared" si="99"/>
        <v>0</v>
      </c>
      <c r="N393" s="32"/>
      <c r="O393" s="32"/>
      <c r="P393" s="29"/>
      <c r="Q393" s="29"/>
      <c r="R393" s="29"/>
      <c r="S393" s="29"/>
      <c r="T393" s="29"/>
      <c r="U393" s="29"/>
      <c r="V393" s="29"/>
      <c r="W393" s="29"/>
      <c r="X393" s="31" t="str">
        <f t="shared" si="101"/>
        <v/>
      </c>
      <c r="Y393" s="33"/>
      <c r="Z393" s="33"/>
      <c r="AA393" s="33"/>
      <c r="AB393" s="33"/>
      <c r="AC393" s="33"/>
      <c r="AD393" s="33"/>
      <c r="AE393" s="29"/>
      <c r="AF393" s="29"/>
      <c r="AG393" s="29"/>
      <c r="AH393" s="67" t="str">
        <f t="shared" si="95"/>
        <v/>
      </c>
      <c r="AI393" s="47" t="str">
        <f t="shared" si="100"/>
        <v/>
      </c>
      <c r="AJ393" s="67" t="str">
        <f t="shared" si="96"/>
        <v/>
      </c>
      <c r="AK393" s="68" t="str">
        <f t="shared" si="105"/>
        <v/>
      </c>
      <c r="AL393" s="40" t="str">
        <f t="shared" si="98"/>
        <v/>
      </c>
      <c r="AM393" s="35">
        <f t="shared" si="102"/>
        <v>0</v>
      </c>
      <c r="AN393" s="36">
        <f t="shared" si="103"/>
        <v>0</v>
      </c>
      <c r="AO393" s="36">
        <f t="shared" si="104"/>
        <v>0</v>
      </c>
      <c r="AP393" s="36" t="str">
        <f t="shared" si="109"/>
        <v/>
      </c>
      <c r="AQ393" s="36" t="str">
        <f>+IF(C393="Econova","",(IF(B393="Réception",(IF(J393="La Mounine",(VLOOKUP(V393,[1]Distancier!A:E,5,FALSE)),(IF(J393="Brignoles",VLOOKUP(V393,[1]Distancier!A:C,3,FALSE),(IF(J393="FOS",VLOOKUP(V393,[1]Distancier!A:D,4,FALSE),(IF(J393="BT400",VLOOKUP(V393,[1]Distancier!A:F,6,FALSE))))))))),"")))</f>
        <v/>
      </c>
      <c r="AR393" s="36" t="str">
        <f t="shared" si="97"/>
        <v/>
      </c>
      <c r="AS393" s="34" t="str">
        <f>IF(AQ393="","",IF(A393="Round Wood",VLOOKUP(AQ393,'[1]Grilles Tarifaires'!A:C,3,FALSE),VLOOKUP(AQ393,'[1]Grilles Tarifaires'!A:B,2,FALSE)))</f>
        <v/>
      </c>
      <c r="AT393" s="36" t="str">
        <f t="shared" si="108"/>
        <v/>
      </c>
      <c r="AU393" s="36" t="str">
        <f>IF(AQ393="","",(IF(C393="","",((IF(A393="","0",(IF(A393="Round Wood",VLOOKUP(C393,'[1]Grilles Tarifaires'!E:F,2,FALSE),VLOOKUP(C393,'[1]Grilles Tarifaires'!E:G,3,FALSE)))))*AK393))))</f>
        <v/>
      </c>
      <c r="AV393" s="66"/>
      <c r="AW393" s="66"/>
      <c r="AX393" s="66"/>
      <c r="AY393" s="66"/>
    </row>
    <row r="394" spans="1:51" ht="15" hidden="1" customHeight="1" x14ac:dyDescent="0.25">
      <c r="A394" s="10"/>
      <c r="B394" s="28"/>
      <c r="C394" s="29"/>
      <c r="D394" s="29"/>
      <c r="E394" s="30"/>
      <c r="F394" s="29"/>
      <c r="G394" s="29"/>
      <c r="H394" s="42"/>
      <c r="I394" s="42"/>
      <c r="J394" s="28"/>
      <c r="K394" s="31" t="str">
        <f t="shared" si="106"/>
        <v/>
      </c>
      <c r="L394" s="31">
        <f t="shared" si="107"/>
        <v>0</v>
      </c>
      <c r="M394" s="57">
        <f t="shared" si="99"/>
        <v>0</v>
      </c>
      <c r="N394" s="32"/>
      <c r="O394" s="32"/>
      <c r="P394" s="29"/>
      <c r="Q394" s="29"/>
      <c r="R394" s="29"/>
      <c r="S394" s="29"/>
      <c r="T394" s="29"/>
      <c r="U394" s="29"/>
      <c r="V394" s="29"/>
      <c r="W394" s="29"/>
      <c r="X394" s="31" t="str">
        <f t="shared" si="101"/>
        <v/>
      </c>
      <c r="Y394" s="33"/>
      <c r="Z394" s="33"/>
      <c r="AA394" s="33"/>
      <c r="AB394" s="33"/>
      <c r="AC394" s="33"/>
      <c r="AD394" s="33"/>
      <c r="AE394" s="29"/>
      <c r="AF394" s="29"/>
      <c r="AG394" s="29"/>
      <c r="AH394" s="67" t="str">
        <f t="shared" si="95"/>
        <v/>
      </c>
      <c r="AI394" s="47" t="str">
        <f t="shared" si="100"/>
        <v/>
      </c>
      <c r="AJ394" s="67" t="str">
        <f t="shared" si="96"/>
        <v/>
      </c>
      <c r="AK394" s="68" t="str">
        <f t="shared" si="105"/>
        <v/>
      </c>
      <c r="AL394" s="40" t="str">
        <f t="shared" si="98"/>
        <v/>
      </c>
      <c r="AM394" s="35">
        <f t="shared" si="102"/>
        <v>0</v>
      </c>
      <c r="AN394" s="36">
        <f t="shared" si="103"/>
        <v>0</v>
      </c>
      <c r="AO394" s="36">
        <f t="shared" si="104"/>
        <v>0</v>
      </c>
      <c r="AP394" s="36" t="str">
        <f t="shared" si="109"/>
        <v/>
      </c>
      <c r="AQ394" s="36" t="str">
        <f>+IF(C394="Econova","",(IF(B394="Réception",(IF(J394="La Mounine",(VLOOKUP(V394,[1]Distancier!A:E,5,FALSE)),(IF(J394="Brignoles",VLOOKUP(V394,[1]Distancier!A:C,3,FALSE),(IF(J394="FOS",VLOOKUP(V394,[1]Distancier!A:D,4,FALSE),(IF(J394="BT400",VLOOKUP(V394,[1]Distancier!A:F,6,FALSE))))))))),"")))</f>
        <v/>
      </c>
      <c r="AR394" s="36" t="str">
        <f t="shared" si="97"/>
        <v/>
      </c>
      <c r="AS394" s="34" t="str">
        <f>IF(AQ394="","",IF(A394="Round Wood",VLOOKUP(AQ394,'[1]Grilles Tarifaires'!A:C,3,FALSE),VLOOKUP(AQ394,'[1]Grilles Tarifaires'!A:B,2,FALSE)))</f>
        <v/>
      </c>
      <c r="AT394" s="36" t="str">
        <f t="shared" si="108"/>
        <v/>
      </c>
      <c r="AU394" s="36" t="str">
        <f>IF(AQ394="","",(IF(C394="","",((IF(A394="","0",(IF(A394="Round Wood",VLOOKUP(C394,'[1]Grilles Tarifaires'!E:F,2,FALSE),VLOOKUP(C394,'[1]Grilles Tarifaires'!E:G,3,FALSE)))))*AK394))))</f>
        <v/>
      </c>
      <c r="AV394" s="66"/>
      <c r="AW394" s="66"/>
      <c r="AX394" s="66"/>
      <c r="AY394" s="66"/>
    </row>
    <row r="395" spans="1:51" ht="15" hidden="1" customHeight="1" x14ac:dyDescent="0.25">
      <c r="A395" s="10"/>
      <c r="B395" s="28"/>
      <c r="C395" s="29"/>
      <c r="D395" s="29"/>
      <c r="E395" s="30"/>
      <c r="F395" s="29"/>
      <c r="G395" s="29"/>
      <c r="H395" s="42"/>
      <c r="I395" s="42"/>
      <c r="J395" s="28"/>
      <c r="K395" s="31" t="str">
        <f t="shared" si="106"/>
        <v/>
      </c>
      <c r="L395" s="31">
        <f t="shared" si="107"/>
        <v>0</v>
      </c>
      <c r="M395" s="57">
        <f t="shared" si="99"/>
        <v>0</v>
      </c>
      <c r="N395" s="32"/>
      <c r="O395" s="32"/>
      <c r="P395" s="29"/>
      <c r="Q395" s="29"/>
      <c r="R395" s="29"/>
      <c r="S395" s="29"/>
      <c r="T395" s="29"/>
      <c r="U395" s="29"/>
      <c r="V395" s="29"/>
      <c r="W395" s="29"/>
      <c r="X395" s="31" t="str">
        <f t="shared" si="101"/>
        <v/>
      </c>
      <c r="Y395" s="33"/>
      <c r="Z395" s="33"/>
      <c r="AA395" s="33"/>
      <c r="AB395" s="33"/>
      <c r="AC395" s="33"/>
      <c r="AD395" s="33"/>
      <c r="AE395" s="29"/>
      <c r="AF395" s="29"/>
      <c r="AG395" s="29"/>
      <c r="AH395" s="67" t="str">
        <f t="shared" si="95"/>
        <v/>
      </c>
      <c r="AI395" s="47" t="str">
        <f t="shared" si="100"/>
        <v/>
      </c>
      <c r="AJ395" s="67" t="str">
        <f t="shared" si="96"/>
        <v/>
      </c>
      <c r="AK395" s="68" t="str">
        <f t="shared" si="105"/>
        <v/>
      </c>
      <c r="AL395" s="40" t="str">
        <f t="shared" si="98"/>
        <v/>
      </c>
      <c r="AM395" s="35">
        <f t="shared" si="102"/>
        <v>0</v>
      </c>
      <c r="AN395" s="36">
        <f t="shared" si="103"/>
        <v>0</v>
      </c>
      <c r="AO395" s="36">
        <f t="shared" si="104"/>
        <v>0</v>
      </c>
      <c r="AP395" s="36" t="str">
        <f t="shared" si="109"/>
        <v/>
      </c>
      <c r="AQ395" s="36" t="str">
        <f>+IF(C395="Econova","",(IF(B395="Réception",(IF(J395="La Mounine",(VLOOKUP(V395,[1]Distancier!A:E,5,FALSE)),(IF(J395="Brignoles",VLOOKUP(V395,[1]Distancier!A:C,3,FALSE),(IF(J395="FOS",VLOOKUP(V395,[1]Distancier!A:D,4,FALSE),(IF(J395="BT400",VLOOKUP(V395,[1]Distancier!A:F,6,FALSE))))))))),"")))</f>
        <v/>
      </c>
      <c r="AR395" s="36" t="str">
        <f t="shared" si="97"/>
        <v/>
      </c>
      <c r="AS395" s="34" t="str">
        <f>IF(AQ395="","",IF(A395="Round Wood",VLOOKUP(AQ395,'[1]Grilles Tarifaires'!A:C,3,FALSE),VLOOKUP(AQ395,'[1]Grilles Tarifaires'!A:B,2,FALSE)))</f>
        <v/>
      </c>
      <c r="AT395" s="36" t="str">
        <f t="shared" si="108"/>
        <v/>
      </c>
      <c r="AU395" s="36" t="str">
        <f>IF(AQ395="","",(IF(C395="","",((IF(A395="","0",(IF(A395="Round Wood",VLOOKUP(C395,'[1]Grilles Tarifaires'!E:F,2,FALSE),VLOOKUP(C395,'[1]Grilles Tarifaires'!E:G,3,FALSE)))))*AK395))))</f>
        <v/>
      </c>
      <c r="AV395" s="66"/>
      <c r="AW395" s="66"/>
      <c r="AX395" s="66"/>
      <c r="AY395" s="66"/>
    </row>
    <row r="396" spans="1:51" ht="15" hidden="1" customHeight="1" x14ac:dyDescent="0.25">
      <c r="A396" s="10"/>
      <c r="B396" s="28"/>
      <c r="C396" s="29"/>
      <c r="D396" s="29"/>
      <c r="E396" s="30"/>
      <c r="F396" s="29"/>
      <c r="G396" s="29"/>
      <c r="H396" s="42"/>
      <c r="I396" s="42"/>
      <c r="J396" s="28"/>
      <c r="K396" s="31" t="str">
        <f t="shared" si="106"/>
        <v/>
      </c>
      <c r="L396" s="31">
        <f t="shared" si="107"/>
        <v>0</v>
      </c>
      <c r="M396" s="57">
        <f t="shared" si="99"/>
        <v>0</v>
      </c>
      <c r="N396" s="32"/>
      <c r="O396" s="32"/>
      <c r="P396" s="29"/>
      <c r="Q396" s="29"/>
      <c r="R396" s="29"/>
      <c r="S396" s="29"/>
      <c r="T396" s="29"/>
      <c r="U396" s="29"/>
      <c r="V396" s="29"/>
      <c r="W396" s="29"/>
      <c r="X396" s="31" t="str">
        <f t="shared" si="101"/>
        <v/>
      </c>
      <c r="Y396" s="33"/>
      <c r="Z396" s="33"/>
      <c r="AA396" s="33"/>
      <c r="AB396" s="33"/>
      <c r="AC396" s="33"/>
      <c r="AD396" s="33"/>
      <c r="AE396" s="29"/>
      <c r="AF396" s="29"/>
      <c r="AG396" s="29"/>
      <c r="AH396" s="67" t="str">
        <f t="shared" si="95"/>
        <v/>
      </c>
      <c r="AI396" s="47" t="str">
        <f t="shared" si="100"/>
        <v/>
      </c>
      <c r="AJ396" s="67" t="str">
        <f t="shared" si="96"/>
        <v/>
      </c>
      <c r="AK396" s="68" t="str">
        <f t="shared" si="105"/>
        <v/>
      </c>
      <c r="AL396" s="40" t="str">
        <f t="shared" si="98"/>
        <v/>
      </c>
      <c r="AM396" s="35">
        <f t="shared" si="102"/>
        <v>0</v>
      </c>
      <c r="AN396" s="36">
        <f t="shared" si="103"/>
        <v>0</v>
      </c>
      <c r="AO396" s="36">
        <f t="shared" si="104"/>
        <v>0</v>
      </c>
      <c r="AP396" s="36" t="str">
        <f t="shared" si="109"/>
        <v/>
      </c>
      <c r="AQ396" s="36" t="str">
        <f>+IF(C396="Econova","",(IF(B396="Réception",(IF(J396="La Mounine",(VLOOKUP(V396,[1]Distancier!A:E,5,FALSE)),(IF(J396="Brignoles",VLOOKUP(V396,[1]Distancier!A:C,3,FALSE),(IF(J396="FOS",VLOOKUP(V396,[1]Distancier!A:D,4,FALSE),(IF(J396="BT400",VLOOKUP(V396,[1]Distancier!A:F,6,FALSE))))))))),"")))</f>
        <v/>
      </c>
      <c r="AR396" s="36" t="str">
        <f t="shared" si="97"/>
        <v/>
      </c>
      <c r="AS396" s="34" t="str">
        <f>IF(AQ396="","",IF(A396="Round Wood",VLOOKUP(AQ396,'[1]Grilles Tarifaires'!A:C,3,FALSE),VLOOKUP(AQ396,'[1]Grilles Tarifaires'!A:B,2,FALSE)))</f>
        <v/>
      </c>
      <c r="AT396" s="36" t="str">
        <f t="shared" si="108"/>
        <v/>
      </c>
      <c r="AU396" s="36" t="str">
        <f>IF(AQ396="","",(IF(C396="","",((IF(A396="","0",(IF(A396="Round Wood",VLOOKUP(C396,'[1]Grilles Tarifaires'!E:F,2,FALSE),VLOOKUP(C396,'[1]Grilles Tarifaires'!E:G,3,FALSE)))))*AK396))))</f>
        <v/>
      </c>
      <c r="AV396" s="66"/>
      <c r="AW396" s="66"/>
      <c r="AX396" s="66"/>
      <c r="AY396" s="66"/>
    </row>
    <row r="397" spans="1:51" ht="15" hidden="1" customHeight="1" x14ac:dyDescent="0.25">
      <c r="A397" s="10"/>
      <c r="B397" s="28"/>
      <c r="C397" s="29"/>
      <c r="D397" s="29"/>
      <c r="E397" s="30"/>
      <c r="F397" s="29"/>
      <c r="G397" s="29"/>
      <c r="H397" s="42"/>
      <c r="I397" s="42"/>
      <c r="J397" s="28"/>
      <c r="K397" s="31" t="str">
        <f t="shared" si="106"/>
        <v/>
      </c>
      <c r="L397" s="31">
        <f t="shared" si="107"/>
        <v>0</v>
      </c>
      <c r="M397" s="57">
        <f t="shared" si="99"/>
        <v>0</v>
      </c>
      <c r="N397" s="32"/>
      <c r="O397" s="32"/>
      <c r="P397" s="29"/>
      <c r="Q397" s="29"/>
      <c r="R397" s="29"/>
      <c r="S397" s="29"/>
      <c r="T397" s="29"/>
      <c r="U397" s="29"/>
      <c r="V397" s="29"/>
      <c r="W397" s="29"/>
      <c r="X397" s="31" t="str">
        <f t="shared" si="101"/>
        <v/>
      </c>
      <c r="Y397" s="33"/>
      <c r="Z397" s="33"/>
      <c r="AA397" s="33"/>
      <c r="AB397" s="33"/>
      <c r="AC397" s="33"/>
      <c r="AD397" s="33"/>
      <c r="AE397" s="29"/>
      <c r="AF397" s="29"/>
      <c r="AG397" s="29"/>
      <c r="AH397" s="67" t="str">
        <f t="shared" si="95"/>
        <v/>
      </c>
      <c r="AI397" s="47" t="str">
        <f t="shared" si="100"/>
        <v/>
      </c>
      <c r="AJ397" s="67" t="str">
        <f t="shared" si="96"/>
        <v/>
      </c>
      <c r="AK397" s="68" t="str">
        <f t="shared" si="105"/>
        <v/>
      </c>
      <c r="AL397" s="40" t="str">
        <f t="shared" si="98"/>
        <v/>
      </c>
      <c r="AM397" s="35">
        <f t="shared" si="102"/>
        <v>0</v>
      </c>
      <c r="AN397" s="36">
        <f t="shared" si="103"/>
        <v>0</v>
      </c>
      <c r="AO397" s="36">
        <f t="shared" si="104"/>
        <v>0</v>
      </c>
      <c r="AP397" s="36" t="str">
        <f t="shared" si="109"/>
        <v/>
      </c>
      <c r="AQ397" s="36" t="str">
        <f>+IF(C397="Econova","",(IF(B397="Réception",(IF(J397="La Mounine",(VLOOKUP(V397,[1]Distancier!A:E,5,FALSE)),(IF(J397="Brignoles",VLOOKUP(V397,[1]Distancier!A:C,3,FALSE),(IF(J397="FOS",VLOOKUP(V397,[1]Distancier!A:D,4,FALSE),(IF(J397="BT400",VLOOKUP(V397,[1]Distancier!A:F,6,FALSE))))))))),"")))</f>
        <v/>
      </c>
      <c r="AR397" s="36" t="str">
        <f t="shared" si="97"/>
        <v/>
      </c>
      <c r="AS397" s="34" t="str">
        <f>IF(AQ397="","",IF(A397="Round Wood",VLOOKUP(AQ397,'[1]Grilles Tarifaires'!A:C,3,FALSE),VLOOKUP(AQ397,'[1]Grilles Tarifaires'!A:B,2,FALSE)))</f>
        <v/>
      </c>
      <c r="AT397" s="36" t="str">
        <f t="shared" si="108"/>
        <v/>
      </c>
      <c r="AU397" s="36" t="str">
        <f>IF(AQ397="","",(IF(C397="","",((IF(A397="","0",(IF(A397="Round Wood",VLOOKUP(C397,'[1]Grilles Tarifaires'!E:F,2,FALSE),VLOOKUP(C397,'[1]Grilles Tarifaires'!E:G,3,FALSE)))))*AK397))))</f>
        <v/>
      </c>
      <c r="AV397" s="66"/>
      <c r="AW397" s="66"/>
      <c r="AX397" s="66"/>
      <c r="AY397" s="66"/>
    </row>
    <row r="398" spans="1:51" ht="15" hidden="1" customHeight="1" x14ac:dyDescent="0.25">
      <c r="A398" s="10"/>
      <c r="B398" s="28"/>
      <c r="C398" s="29"/>
      <c r="D398" s="29"/>
      <c r="E398" s="30"/>
      <c r="F398" s="29"/>
      <c r="G398" s="29"/>
      <c r="H398" s="42"/>
      <c r="I398" s="42"/>
      <c r="J398" s="28"/>
      <c r="K398" s="31" t="str">
        <f t="shared" si="106"/>
        <v/>
      </c>
      <c r="L398" s="31">
        <f t="shared" si="107"/>
        <v>0</v>
      </c>
      <c r="M398" s="57">
        <f t="shared" si="99"/>
        <v>0</v>
      </c>
      <c r="N398" s="32"/>
      <c r="O398" s="32"/>
      <c r="P398" s="29"/>
      <c r="Q398" s="29"/>
      <c r="R398" s="29"/>
      <c r="S398" s="29"/>
      <c r="T398" s="29"/>
      <c r="U398" s="29"/>
      <c r="V398" s="29"/>
      <c r="W398" s="29"/>
      <c r="X398" s="31" t="str">
        <f t="shared" si="101"/>
        <v/>
      </c>
      <c r="Y398" s="33"/>
      <c r="Z398" s="33"/>
      <c r="AA398" s="33"/>
      <c r="AB398" s="33"/>
      <c r="AC398" s="33"/>
      <c r="AD398" s="33"/>
      <c r="AE398" s="29"/>
      <c r="AF398" s="29"/>
      <c r="AG398" s="29"/>
      <c r="AH398" s="67" t="str">
        <f t="shared" si="95"/>
        <v/>
      </c>
      <c r="AI398" s="47" t="str">
        <f t="shared" si="100"/>
        <v/>
      </c>
      <c r="AJ398" s="67" t="str">
        <f t="shared" si="96"/>
        <v/>
      </c>
      <c r="AK398" s="68" t="str">
        <f t="shared" si="105"/>
        <v/>
      </c>
      <c r="AL398" s="40" t="str">
        <f t="shared" si="98"/>
        <v/>
      </c>
      <c r="AM398" s="35">
        <f t="shared" si="102"/>
        <v>0</v>
      </c>
      <c r="AN398" s="36">
        <f t="shared" si="103"/>
        <v>0</v>
      </c>
      <c r="AO398" s="36">
        <f t="shared" si="104"/>
        <v>0</v>
      </c>
      <c r="AP398" s="36" t="str">
        <f t="shared" si="109"/>
        <v/>
      </c>
      <c r="AQ398" s="36" t="str">
        <f>+IF(C398="Econova","",(IF(B398="Réception",(IF(J398="La Mounine",(VLOOKUP(V398,[1]Distancier!A:E,5,FALSE)),(IF(J398="Brignoles",VLOOKUP(V398,[1]Distancier!A:C,3,FALSE),(IF(J398="FOS",VLOOKUP(V398,[1]Distancier!A:D,4,FALSE),(IF(J398="BT400",VLOOKUP(V398,[1]Distancier!A:F,6,FALSE))))))))),"")))</f>
        <v/>
      </c>
      <c r="AR398" s="36" t="str">
        <f t="shared" si="97"/>
        <v/>
      </c>
      <c r="AS398" s="34" t="str">
        <f>IF(AQ398="","",IF(A398="Round Wood",VLOOKUP(AQ398,'[1]Grilles Tarifaires'!A:C,3,FALSE),VLOOKUP(AQ398,'[1]Grilles Tarifaires'!A:B,2,FALSE)))</f>
        <v/>
      </c>
      <c r="AT398" s="36" t="str">
        <f t="shared" si="108"/>
        <v/>
      </c>
      <c r="AU398" s="36" t="str">
        <f>IF(AQ398="","",(IF(C398="","",((IF(A398="","0",(IF(A398="Round Wood",VLOOKUP(C398,'[1]Grilles Tarifaires'!E:F,2,FALSE),VLOOKUP(C398,'[1]Grilles Tarifaires'!E:G,3,FALSE)))))*AK398))))</f>
        <v/>
      </c>
      <c r="AV398" s="66"/>
      <c r="AW398" s="66"/>
      <c r="AX398" s="66"/>
      <c r="AY398" s="66"/>
    </row>
    <row r="399" spans="1:51" ht="15" hidden="1" customHeight="1" x14ac:dyDescent="0.25">
      <c r="A399" s="10"/>
      <c r="B399" s="28"/>
      <c r="C399" s="29"/>
      <c r="D399" s="29"/>
      <c r="E399" s="30"/>
      <c r="F399" s="29"/>
      <c r="G399" s="29"/>
      <c r="H399" s="42"/>
      <c r="I399" s="42"/>
      <c r="J399" s="28"/>
      <c r="K399" s="31" t="str">
        <f t="shared" si="106"/>
        <v/>
      </c>
      <c r="L399" s="31">
        <f t="shared" si="107"/>
        <v>0</v>
      </c>
      <c r="M399" s="57">
        <f t="shared" si="99"/>
        <v>0</v>
      </c>
      <c r="N399" s="32"/>
      <c r="O399" s="32"/>
      <c r="P399" s="29"/>
      <c r="Q399" s="29"/>
      <c r="R399" s="29"/>
      <c r="S399" s="29"/>
      <c r="T399" s="29"/>
      <c r="U399" s="29"/>
      <c r="V399" s="29"/>
      <c r="W399" s="29"/>
      <c r="X399" s="31" t="str">
        <f t="shared" si="101"/>
        <v/>
      </c>
      <c r="Y399" s="33"/>
      <c r="Z399" s="33"/>
      <c r="AA399" s="33"/>
      <c r="AB399" s="33"/>
      <c r="AC399" s="33"/>
      <c r="AD399" s="33"/>
      <c r="AE399" s="29"/>
      <c r="AF399" s="29"/>
      <c r="AG399" s="29"/>
      <c r="AH399" s="67" t="str">
        <f t="shared" si="95"/>
        <v/>
      </c>
      <c r="AI399" s="47" t="str">
        <f t="shared" si="100"/>
        <v/>
      </c>
      <c r="AJ399" s="67" t="str">
        <f t="shared" si="96"/>
        <v/>
      </c>
      <c r="AK399" s="68" t="str">
        <f t="shared" si="105"/>
        <v/>
      </c>
      <c r="AL399" s="40" t="str">
        <f t="shared" si="98"/>
        <v/>
      </c>
      <c r="AM399" s="35">
        <f t="shared" si="102"/>
        <v>0</v>
      </c>
      <c r="AN399" s="36">
        <f t="shared" si="103"/>
        <v>0</v>
      </c>
      <c r="AO399" s="36">
        <f t="shared" si="104"/>
        <v>0</v>
      </c>
      <c r="AP399" s="36" t="str">
        <f t="shared" si="109"/>
        <v/>
      </c>
      <c r="AQ399" s="36" t="str">
        <f>+IF(C399="Econova","",(IF(B399="Réception",(IF(J399="La Mounine",(VLOOKUP(V399,[1]Distancier!A:E,5,FALSE)),(IF(J399="Brignoles",VLOOKUP(V399,[1]Distancier!A:C,3,FALSE),(IF(J399="FOS",VLOOKUP(V399,[1]Distancier!A:D,4,FALSE),(IF(J399="BT400",VLOOKUP(V399,[1]Distancier!A:F,6,FALSE))))))))),"")))</f>
        <v/>
      </c>
      <c r="AR399" s="36" t="str">
        <f t="shared" si="97"/>
        <v/>
      </c>
      <c r="AS399" s="34" t="str">
        <f>IF(AQ399="","",IF(A399="Round Wood",VLOOKUP(AQ399,'[1]Grilles Tarifaires'!A:C,3,FALSE),VLOOKUP(AQ399,'[1]Grilles Tarifaires'!A:B,2,FALSE)))</f>
        <v/>
      </c>
      <c r="AT399" s="36" t="str">
        <f t="shared" si="108"/>
        <v/>
      </c>
      <c r="AU399" s="36" t="str">
        <f>IF(AQ399="","",(IF(C399="","",((IF(A399="","0",(IF(A399="Round Wood",VLOOKUP(C399,'[1]Grilles Tarifaires'!E:F,2,FALSE),VLOOKUP(C399,'[1]Grilles Tarifaires'!E:G,3,FALSE)))))*AK399))))</f>
        <v/>
      </c>
      <c r="AV399" s="66"/>
      <c r="AW399" s="66"/>
      <c r="AX399" s="66"/>
      <c r="AY399" s="66"/>
    </row>
    <row r="400" spans="1:51" ht="15" hidden="1" customHeight="1" x14ac:dyDescent="0.25">
      <c r="A400" s="10"/>
      <c r="B400" s="28"/>
      <c r="C400" s="29"/>
      <c r="D400" s="29"/>
      <c r="E400" s="30"/>
      <c r="F400" s="29"/>
      <c r="G400" s="29"/>
      <c r="H400" s="42"/>
      <c r="I400" s="42"/>
      <c r="J400" s="28"/>
      <c r="K400" s="31" t="str">
        <f t="shared" si="106"/>
        <v/>
      </c>
      <c r="L400" s="31">
        <f t="shared" si="107"/>
        <v>0</v>
      </c>
      <c r="M400" s="57">
        <f t="shared" si="99"/>
        <v>0</v>
      </c>
      <c r="N400" s="32"/>
      <c r="O400" s="32"/>
      <c r="P400" s="29"/>
      <c r="Q400" s="29"/>
      <c r="R400" s="29"/>
      <c r="S400" s="29"/>
      <c r="T400" s="29"/>
      <c r="U400" s="29"/>
      <c r="V400" s="29"/>
      <c r="W400" s="29"/>
      <c r="X400" s="31" t="str">
        <f t="shared" si="101"/>
        <v/>
      </c>
      <c r="Y400" s="33"/>
      <c r="Z400" s="33"/>
      <c r="AA400" s="33"/>
      <c r="AB400" s="33"/>
      <c r="AC400" s="33"/>
      <c r="AD400" s="33"/>
      <c r="AE400" s="29"/>
      <c r="AF400" s="29"/>
      <c r="AG400" s="29"/>
      <c r="AH400" s="67" t="str">
        <f t="shared" si="95"/>
        <v/>
      </c>
      <c r="AI400" s="47" t="str">
        <f t="shared" si="100"/>
        <v/>
      </c>
      <c r="AJ400" s="67" t="str">
        <f t="shared" si="96"/>
        <v/>
      </c>
      <c r="AK400" s="68" t="str">
        <f t="shared" si="105"/>
        <v/>
      </c>
      <c r="AL400" s="40" t="str">
        <f t="shared" si="98"/>
        <v/>
      </c>
      <c r="AM400" s="35">
        <f t="shared" si="102"/>
        <v>0</v>
      </c>
      <c r="AN400" s="36">
        <f t="shared" si="103"/>
        <v>0</v>
      </c>
      <c r="AO400" s="36">
        <f t="shared" si="104"/>
        <v>0</v>
      </c>
      <c r="AP400" s="36" t="str">
        <f t="shared" si="109"/>
        <v/>
      </c>
      <c r="AQ400" s="36" t="str">
        <f>+IF(C400="Econova","",(IF(B400="Réception",(IF(J400="La Mounine",(VLOOKUP(V400,[1]Distancier!A:E,5,FALSE)),(IF(J400="Brignoles",VLOOKUP(V400,[1]Distancier!A:C,3,FALSE),(IF(J400="FOS",VLOOKUP(V400,[1]Distancier!A:D,4,FALSE),(IF(J400="BT400",VLOOKUP(V400,[1]Distancier!A:F,6,FALSE))))))))),"")))</f>
        <v/>
      </c>
      <c r="AR400" s="36" t="str">
        <f t="shared" si="97"/>
        <v/>
      </c>
      <c r="AS400" s="34" t="str">
        <f>IF(AQ400="","",IF(A400="Round Wood",VLOOKUP(AQ400,'[1]Grilles Tarifaires'!A:C,3,FALSE),VLOOKUP(AQ400,'[1]Grilles Tarifaires'!A:B,2,FALSE)))</f>
        <v/>
      </c>
      <c r="AT400" s="36" t="str">
        <f t="shared" si="108"/>
        <v/>
      </c>
      <c r="AU400" s="36" t="str">
        <f>IF(AQ400="","",(IF(C400="","",((IF(A400="","0",(IF(A400="Round Wood",VLOOKUP(C400,'[1]Grilles Tarifaires'!E:F,2,FALSE),VLOOKUP(C400,'[1]Grilles Tarifaires'!E:G,3,FALSE)))))*AK400))))</f>
        <v/>
      </c>
      <c r="AV400" s="66"/>
      <c r="AW400" s="66"/>
      <c r="AX400" s="66"/>
      <c r="AY400" s="66"/>
    </row>
    <row r="401" spans="1:51" ht="15" hidden="1" customHeight="1" x14ac:dyDescent="0.25">
      <c r="A401" s="10"/>
      <c r="B401" s="28"/>
      <c r="C401" s="29"/>
      <c r="D401" s="29"/>
      <c r="E401" s="30"/>
      <c r="F401" s="29"/>
      <c r="G401" s="29"/>
      <c r="H401" s="42"/>
      <c r="I401" s="42"/>
      <c r="J401" s="28"/>
      <c r="K401" s="31" t="str">
        <f t="shared" si="106"/>
        <v/>
      </c>
      <c r="L401" s="31">
        <f t="shared" si="107"/>
        <v>0</v>
      </c>
      <c r="M401" s="57">
        <f t="shared" si="99"/>
        <v>0</v>
      </c>
      <c r="N401" s="32"/>
      <c r="O401" s="32"/>
      <c r="P401" s="29"/>
      <c r="Q401" s="29"/>
      <c r="R401" s="29"/>
      <c r="S401" s="29"/>
      <c r="T401" s="29"/>
      <c r="U401" s="29"/>
      <c r="V401" s="29"/>
      <c r="W401" s="29"/>
      <c r="X401" s="31" t="str">
        <f t="shared" si="101"/>
        <v/>
      </c>
      <c r="Y401" s="33"/>
      <c r="Z401" s="33"/>
      <c r="AA401" s="33"/>
      <c r="AB401" s="33"/>
      <c r="AC401" s="33"/>
      <c r="AD401" s="33"/>
      <c r="AE401" s="29"/>
      <c r="AF401" s="29"/>
      <c r="AG401" s="29"/>
      <c r="AH401" s="67" t="str">
        <f t="shared" ref="AH401:AH464" si="110">IF(E401="","",(YEAR(E401)))</f>
        <v/>
      </c>
      <c r="AI401" s="47" t="str">
        <f t="shared" si="100"/>
        <v/>
      </c>
      <c r="AJ401" s="67" t="str">
        <f t="shared" ref="AJ401:AJ464" si="111">IF(E401="","",(TEXT(E401,"mmmm")))</f>
        <v/>
      </c>
      <c r="AK401" s="68" t="str">
        <f t="shared" si="105"/>
        <v/>
      </c>
      <c r="AL401" s="40" t="str">
        <f t="shared" si="98"/>
        <v/>
      </c>
      <c r="AM401" s="35">
        <f t="shared" si="102"/>
        <v>0</v>
      </c>
      <c r="AN401" s="36">
        <f t="shared" si="103"/>
        <v>0</v>
      </c>
      <c r="AO401" s="36">
        <f t="shared" si="104"/>
        <v>0</v>
      </c>
      <c r="AP401" s="36" t="str">
        <f t="shared" si="109"/>
        <v/>
      </c>
      <c r="AQ401" s="36" t="str">
        <f>+IF(C401="Econova","",(IF(B401="Réception",(IF(J401="La Mounine",(VLOOKUP(V401,[1]Distancier!A:E,5,FALSE)),(IF(J401="Brignoles",VLOOKUP(V401,[1]Distancier!A:C,3,FALSE),(IF(J401="FOS",VLOOKUP(V401,[1]Distancier!A:D,4,FALSE),(IF(J401="BT400",VLOOKUP(V401,[1]Distancier!A:F,6,FALSE))))))))),"")))</f>
        <v/>
      </c>
      <c r="AR401" s="36" t="str">
        <f t="shared" si="97"/>
        <v/>
      </c>
      <c r="AS401" s="34" t="str">
        <f>IF(AQ401="","",IF(A401="Round Wood",VLOOKUP(AQ401,'[1]Grilles Tarifaires'!A:C,3,FALSE),VLOOKUP(AQ401,'[1]Grilles Tarifaires'!A:B,2,FALSE)))</f>
        <v/>
      </c>
      <c r="AT401" s="36" t="str">
        <f t="shared" si="108"/>
        <v/>
      </c>
      <c r="AU401" s="36" t="str">
        <f>IF(AQ401="","",(IF(C401="","",((IF(A401="","0",(IF(A401="Round Wood",VLOOKUP(C401,'[1]Grilles Tarifaires'!E:F,2,FALSE),VLOOKUP(C401,'[1]Grilles Tarifaires'!E:G,3,FALSE)))))*AK401))))</f>
        <v/>
      </c>
      <c r="AV401" s="66"/>
      <c r="AW401" s="66"/>
      <c r="AX401" s="66"/>
      <c r="AY401" s="66"/>
    </row>
    <row r="402" spans="1:51" ht="15" hidden="1" customHeight="1" x14ac:dyDescent="0.25">
      <c r="A402" s="10"/>
      <c r="B402" s="28"/>
      <c r="C402" s="29"/>
      <c r="D402" s="29"/>
      <c r="E402" s="30"/>
      <c r="F402" s="29"/>
      <c r="G402" s="29"/>
      <c r="H402" s="42"/>
      <c r="I402" s="42"/>
      <c r="J402" s="28"/>
      <c r="K402" s="31" t="str">
        <f t="shared" si="106"/>
        <v/>
      </c>
      <c r="L402" s="31">
        <f t="shared" si="107"/>
        <v>0</v>
      </c>
      <c r="M402" s="57">
        <f t="shared" si="99"/>
        <v>0</v>
      </c>
      <c r="N402" s="32"/>
      <c r="O402" s="32"/>
      <c r="P402" s="29"/>
      <c r="Q402" s="29"/>
      <c r="R402" s="29"/>
      <c r="S402" s="29"/>
      <c r="T402" s="29"/>
      <c r="U402" s="29"/>
      <c r="V402" s="29"/>
      <c r="W402" s="29"/>
      <c r="X402" s="31" t="str">
        <f t="shared" si="101"/>
        <v/>
      </c>
      <c r="Y402" s="33"/>
      <c r="Z402" s="33"/>
      <c r="AA402" s="33"/>
      <c r="AB402" s="33"/>
      <c r="AC402" s="33"/>
      <c r="AD402" s="33"/>
      <c r="AE402" s="29"/>
      <c r="AF402" s="29"/>
      <c r="AG402" s="29"/>
      <c r="AH402" s="67" t="str">
        <f t="shared" si="110"/>
        <v/>
      </c>
      <c r="AI402" s="47" t="str">
        <f t="shared" si="100"/>
        <v/>
      </c>
      <c r="AJ402" s="67" t="str">
        <f t="shared" si="111"/>
        <v/>
      </c>
      <c r="AK402" s="68" t="str">
        <f t="shared" si="105"/>
        <v/>
      </c>
      <c r="AL402" s="40" t="str">
        <f t="shared" si="98"/>
        <v/>
      </c>
      <c r="AM402" s="35">
        <f t="shared" si="102"/>
        <v>0</v>
      </c>
      <c r="AN402" s="36">
        <f t="shared" si="103"/>
        <v>0</v>
      </c>
      <c r="AO402" s="36">
        <f t="shared" si="104"/>
        <v>0</v>
      </c>
      <c r="AP402" s="36" t="str">
        <f t="shared" si="109"/>
        <v/>
      </c>
      <c r="AQ402" s="36" t="str">
        <f>+IF(C402="Econova","",(IF(B402="Réception",(IF(J402="La Mounine",(VLOOKUP(V402,[1]Distancier!A:E,5,FALSE)),(IF(J402="Brignoles",VLOOKUP(V402,[1]Distancier!A:C,3,FALSE),(IF(J402="FOS",VLOOKUP(V402,[1]Distancier!A:D,4,FALSE),(IF(J402="BT400",VLOOKUP(V402,[1]Distancier!A:F,6,FALSE))))))))),"")))</f>
        <v/>
      </c>
      <c r="AR402" s="36" t="str">
        <f t="shared" ref="AR402:AR465" si="112">+(IF(AQ402="","",(AQ402*K402)))</f>
        <v/>
      </c>
      <c r="AS402" s="34" t="str">
        <f>IF(AQ402="","",IF(A402="Round Wood",VLOOKUP(AQ402,'[1]Grilles Tarifaires'!A:C,3,FALSE),VLOOKUP(AQ402,'[1]Grilles Tarifaires'!A:B,2,FALSE)))</f>
        <v/>
      </c>
      <c r="AT402" s="36" t="str">
        <f t="shared" si="108"/>
        <v/>
      </c>
      <c r="AU402" s="36" t="str">
        <f>IF(AQ402="","",(IF(C402="","",((IF(A402="","0",(IF(A402="Round Wood",VLOOKUP(C402,'[1]Grilles Tarifaires'!E:F,2,FALSE),VLOOKUP(C402,'[1]Grilles Tarifaires'!E:G,3,FALSE)))))*AK402))))</f>
        <v/>
      </c>
      <c r="AV402" s="66"/>
      <c r="AW402" s="66"/>
      <c r="AX402" s="66"/>
      <c r="AY402" s="66"/>
    </row>
    <row r="403" spans="1:51" ht="15" hidden="1" customHeight="1" x14ac:dyDescent="0.25">
      <c r="A403" s="10"/>
      <c r="B403" s="28"/>
      <c r="C403" s="29"/>
      <c r="D403" s="29"/>
      <c r="E403" s="30"/>
      <c r="F403" s="29"/>
      <c r="G403" s="29"/>
      <c r="H403" s="42"/>
      <c r="I403" s="42"/>
      <c r="J403" s="28"/>
      <c r="K403" s="31" t="str">
        <f t="shared" si="106"/>
        <v/>
      </c>
      <c r="L403" s="31">
        <f t="shared" si="107"/>
        <v>0</v>
      </c>
      <c r="M403" s="57">
        <f t="shared" si="99"/>
        <v>0</v>
      </c>
      <c r="N403" s="32"/>
      <c r="O403" s="32"/>
      <c r="P403" s="29"/>
      <c r="Q403" s="29"/>
      <c r="R403" s="29"/>
      <c r="S403" s="29"/>
      <c r="T403" s="29"/>
      <c r="U403" s="29"/>
      <c r="V403" s="29"/>
      <c r="W403" s="29"/>
      <c r="X403" s="31" t="str">
        <f t="shared" si="101"/>
        <v/>
      </c>
      <c r="Y403" s="33"/>
      <c r="Z403" s="33"/>
      <c r="AA403" s="33"/>
      <c r="AB403" s="33"/>
      <c r="AC403" s="33"/>
      <c r="AD403" s="33"/>
      <c r="AE403" s="29"/>
      <c r="AF403" s="29"/>
      <c r="AG403" s="29"/>
      <c r="AH403" s="67" t="str">
        <f t="shared" si="110"/>
        <v/>
      </c>
      <c r="AI403" s="47" t="str">
        <f t="shared" si="100"/>
        <v/>
      </c>
      <c r="AJ403" s="67" t="str">
        <f t="shared" si="111"/>
        <v/>
      </c>
      <c r="AK403" s="68" t="str">
        <f t="shared" si="105"/>
        <v/>
      </c>
      <c r="AL403" s="40" t="str">
        <f t="shared" ref="AL403:AL466" si="113">AJ403</f>
        <v/>
      </c>
      <c r="AM403" s="35">
        <f t="shared" si="102"/>
        <v>0</v>
      </c>
      <c r="AN403" s="36">
        <f t="shared" si="103"/>
        <v>0</v>
      </c>
      <c r="AO403" s="36">
        <f t="shared" si="104"/>
        <v>0</v>
      </c>
      <c r="AP403" s="36" t="str">
        <f t="shared" si="109"/>
        <v/>
      </c>
      <c r="AQ403" s="36" t="str">
        <f>+IF(C403="Econova","",(IF(B403="Réception",(IF(J403="La Mounine",(VLOOKUP(V403,[1]Distancier!A:E,5,FALSE)),(IF(J403="Brignoles",VLOOKUP(V403,[1]Distancier!A:C,3,FALSE),(IF(J403="FOS",VLOOKUP(V403,[1]Distancier!A:D,4,FALSE),(IF(J403="BT400",VLOOKUP(V403,[1]Distancier!A:F,6,FALSE))))))))),"")))</f>
        <v/>
      </c>
      <c r="AR403" s="36" t="str">
        <f t="shared" si="112"/>
        <v/>
      </c>
      <c r="AS403" s="34" t="str">
        <f>IF(AQ403="","",IF(A403="Round Wood",VLOOKUP(AQ403,'[1]Grilles Tarifaires'!A:C,3,FALSE),VLOOKUP(AQ403,'[1]Grilles Tarifaires'!A:B,2,FALSE)))</f>
        <v/>
      </c>
      <c r="AT403" s="36" t="str">
        <f t="shared" si="108"/>
        <v/>
      </c>
      <c r="AU403" s="36" t="str">
        <f>IF(AQ403="","",(IF(C403="","",((IF(A403="","0",(IF(A403="Round Wood",VLOOKUP(C403,'[1]Grilles Tarifaires'!E:F,2,FALSE),VLOOKUP(C403,'[1]Grilles Tarifaires'!E:G,3,FALSE)))))*AK403))))</f>
        <v/>
      </c>
      <c r="AV403" s="66"/>
      <c r="AW403" s="66"/>
      <c r="AX403" s="66"/>
      <c r="AY403" s="66"/>
    </row>
    <row r="404" spans="1:51" ht="15" hidden="1" customHeight="1" x14ac:dyDescent="0.25">
      <c r="A404" s="10"/>
      <c r="B404" s="28"/>
      <c r="C404" s="29"/>
      <c r="D404" s="29"/>
      <c r="E404" s="30"/>
      <c r="F404" s="29"/>
      <c r="G404" s="29"/>
      <c r="H404" s="42"/>
      <c r="I404" s="42"/>
      <c r="J404" s="28"/>
      <c r="K404" s="31" t="str">
        <f t="shared" si="106"/>
        <v/>
      </c>
      <c r="L404" s="31">
        <f t="shared" si="107"/>
        <v>0</v>
      </c>
      <c r="M404" s="57">
        <f t="shared" si="99"/>
        <v>0</v>
      </c>
      <c r="N404" s="32"/>
      <c r="O404" s="32"/>
      <c r="P404" s="29"/>
      <c r="Q404" s="29"/>
      <c r="R404" s="29"/>
      <c r="S404" s="29"/>
      <c r="T404" s="29"/>
      <c r="U404" s="29"/>
      <c r="V404" s="29"/>
      <c r="W404" s="29"/>
      <c r="X404" s="31" t="str">
        <f t="shared" si="101"/>
        <v/>
      </c>
      <c r="Y404" s="33"/>
      <c r="Z404" s="33"/>
      <c r="AA404" s="33"/>
      <c r="AB404" s="33"/>
      <c r="AC404" s="33"/>
      <c r="AD404" s="33"/>
      <c r="AE404" s="29"/>
      <c r="AF404" s="29"/>
      <c r="AG404" s="29"/>
      <c r="AH404" s="67" t="str">
        <f t="shared" si="110"/>
        <v/>
      </c>
      <c r="AI404" s="47" t="str">
        <f t="shared" si="100"/>
        <v/>
      </c>
      <c r="AJ404" s="67" t="str">
        <f t="shared" si="111"/>
        <v/>
      </c>
      <c r="AK404" s="68" t="str">
        <f t="shared" si="105"/>
        <v/>
      </c>
      <c r="AL404" s="40" t="str">
        <f t="shared" si="113"/>
        <v/>
      </c>
      <c r="AM404" s="35">
        <f t="shared" si="102"/>
        <v>0</v>
      </c>
      <c r="AN404" s="36">
        <f t="shared" si="103"/>
        <v>0</v>
      </c>
      <c r="AO404" s="36">
        <f t="shared" si="104"/>
        <v>0</v>
      </c>
      <c r="AP404" s="36" t="str">
        <f t="shared" si="109"/>
        <v/>
      </c>
      <c r="AQ404" s="36" t="str">
        <f>+IF(C404="Econova","",(IF(B404="Réception",(IF(J404="La Mounine",(VLOOKUP(V404,[1]Distancier!A:E,5,FALSE)),(IF(J404="Brignoles",VLOOKUP(V404,[1]Distancier!A:C,3,FALSE),(IF(J404="FOS",VLOOKUP(V404,[1]Distancier!A:D,4,FALSE),(IF(J404="BT400",VLOOKUP(V404,[1]Distancier!A:F,6,FALSE))))))))),"")))</f>
        <v/>
      </c>
      <c r="AR404" s="36" t="str">
        <f t="shared" si="112"/>
        <v/>
      </c>
      <c r="AS404" s="34" t="str">
        <f>IF(AQ404="","",IF(A404="Round Wood",VLOOKUP(AQ404,'[1]Grilles Tarifaires'!A:C,3,FALSE),VLOOKUP(AQ404,'[1]Grilles Tarifaires'!A:B,2,FALSE)))</f>
        <v/>
      </c>
      <c r="AT404" s="36" t="str">
        <f t="shared" si="108"/>
        <v/>
      </c>
      <c r="AU404" s="36" t="str">
        <f>IF(AQ404="","",(IF(C404="","",((IF(A404="","0",(IF(A404="Round Wood",VLOOKUP(C404,'[1]Grilles Tarifaires'!E:F,2,FALSE),VLOOKUP(C404,'[1]Grilles Tarifaires'!E:G,3,FALSE)))))*AK404))))</f>
        <v/>
      </c>
      <c r="AV404" s="66"/>
      <c r="AW404" s="66"/>
      <c r="AX404" s="66"/>
      <c r="AY404" s="66"/>
    </row>
    <row r="405" spans="1:51" ht="15" hidden="1" customHeight="1" x14ac:dyDescent="0.25">
      <c r="A405" s="10"/>
      <c r="B405" s="28"/>
      <c r="C405" s="29"/>
      <c r="D405" s="29"/>
      <c r="E405" s="30"/>
      <c r="F405" s="29"/>
      <c r="G405" s="29"/>
      <c r="H405" s="42"/>
      <c r="I405" s="42"/>
      <c r="J405" s="28"/>
      <c r="K405" s="31" t="str">
        <f t="shared" si="106"/>
        <v/>
      </c>
      <c r="L405" s="31">
        <f t="shared" si="107"/>
        <v>0</v>
      </c>
      <c r="M405" s="57">
        <f t="shared" si="99"/>
        <v>0</v>
      </c>
      <c r="N405" s="32"/>
      <c r="O405" s="32"/>
      <c r="P405" s="29"/>
      <c r="Q405" s="29"/>
      <c r="R405" s="29"/>
      <c r="S405" s="29"/>
      <c r="T405" s="29"/>
      <c r="U405" s="29"/>
      <c r="V405" s="29"/>
      <c r="W405" s="29"/>
      <c r="X405" s="31" t="str">
        <f t="shared" si="101"/>
        <v/>
      </c>
      <c r="Y405" s="33"/>
      <c r="Z405" s="33"/>
      <c r="AA405" s="33"/>
      <c r="AB405" s="33"/>
      <c r="AC405" s="33"/>
      <c r="AD405" s="33"/>
      <c r="AE405" s="29"/>
      <c r="AF405" s="29"/>
      <c r="AG405" s="29"/>
      <c r="AH405" s="67" t="str">
        <f t="shared" si="110"/>
        <v/>
      </c>
      <c r="AI405" s="47" t="str">
        <f t="shared" si="100"/>
        <v/>
      </c>
      <c r="AJ405" s="67" t="str">
        <f t="shared" si="111"/>
        <v/>
      </c>
      <c r="AK405" s="68" t="str">
        <f t="shared" si="105"/>
        <v/>
      </c>
      <c r="AL405" s="40" t="str">
        <f t="shared" si="113"/>
        <v/>
      </c>
      <c r="AM405" s="35">
        <f t="shared" si="102"/>
        <v>0</v>
      </c>
      <c r="AN405" s="36">
        <f t="shared" si="103"/>
        <v>0</v>
      </c>
      <c r="AO405" s="36">
        <f t="shared" si="104"/>
        <v>0</v>
      </c>
      <c r="AP405" s="36" t="str">
        <f t="shared" si="109"/>
        <v/>
      </c>
      <c r="AQ405" s="36" t="str">
        <f>+IF(C405="Econova","",(IF(B405="Réception",(IF(J405="La Mounine",(VLOOKUP(V405,[1]Distancier!A:E,5,FALSE)),(IF(J405="Brignoles",VLOOKUP(V405,[1]Distancier!A:C,3,FALSE),(IF(J405="FOS",VLOOKUP(V405,[1]Distancier!A:D,4,FALSE),(IF(J405="BT400",VLOOKUP(V405,[1]Distancier!A:F,6,FALSE))))))))),"")))</f>
        <v/>
      </c>
      <c r="AR405" s="36" t="str">
        <f t="shared" si="112"/>
        <v/>
      </c>
      <c r="AS405" s="34" t="str">
        <f>IF(AQ405="","",IF(A405="Round Wood",VLOOKUP(AQ405,'[1]Grilles Tarifaires'!A:C,3,FALSE),VLOOKUP(AQ405,'[1]Grilles Tarifaires'!A:B,2,FALSE)))</f>
        <v/>
      </c>
      <c r="AT405" s="36" t="str">
        <f t="shared" si="108"/>
        <v/>
      </c>
      <c r="AU405" s="36" t="str">
        <f>IF(AQ405="","",(IF(C405="","",((IF(A405="","0",(IF(A405="Round Wood",VLOOKUP(C405,'[1]Grilles Tarifaires'!E:F,2,FALSE),VLOOKUP(C405,'[1]Grilles Tarifaires'!E:G,3,FALSE)))))*AK405))))</f>
        <v/>
      </c>
      <c r="AV405" s="66"/>
      <c r="AW405" s="66"/>
      <c r="AX405" s="66"/>
      <c r="AY405" s="66"/>
    </row>
    <row r="406" spans="1:51" ht="15" hidden="1" customHeight="1" x14ac:dyDescent="0.25">
      <c r="A406" s="10"/>
      <c r="B406" s="28"/>
      <c r="C406" s="29"/>
      <c r="D406" s="29"/>
      <c r="E406" s="30"/>
      <c r="F406" s="29"/>
      <c r="G406" s="29"/>
      <c r="H406" s="42"/>
      <c r="I406" s="42"/>
      <c r="J406" s="28"/>
      <c r="K406" s="31" t="str">
        <f t="shared" si="106"/>
        <v/>
      </c>
      <c r="L406" s="31">
        <f t="shared" si="107"/>
        <v>0</v>
      </c>
      <c r="M406" s="57">
        <f t="shared" si="99"/>
        <v>0</v>
      </c>
      <c r="N406" s="32"/>
      <c r="O406" s="32"/>
      <c r="P406" s="29"/>
      <c r="Q406" s="29"/>
      <c r="R406" s="29"/>
      <c r="S406" s="29"/>
      <c r="T406" s="29"/>
      <c r="U406" s="29"/>
      <c r="V406" s="29"/>
      <c r="W406" s="29"/>
      <c r="X406" s="31" t="str">
        <f t="shared" si="101"/>
        <v/>
      </c>
      <c r="Y406" s="33"/>
      <c r="Z406" s="33"/>
      <c r="AA406" s="33"/>
      <c r="AB406" s="33"/>
      <c r="AC406" s="33"/>
      <c r="AD406" s="33"/>
      <c r="AE406" s="29"/>
      <c r="AF406" s="29"/>
      <c r="AG406" s="29"/>
      <c r="AH406" s="67" t="str">
        <f t="shared" si="110"/>
        <v/>
      </c>
      <c r="AI406" s="47" t="str">
        <f t="shared" si="100"/>
        <v/>
      </c>
      <c r="AJ406" s="67" t="str">
        <f t="shared" si="111"/>
        <v/>
      </c>
      <c r="AK406" s="68" t="str">
        <f t="shared" si="105"/>
        <v/>
      </c>
      <c r="AL406" s="40" t="str">
        <f t="shared" si="113"/>
        <v/>
      </c>
      <c r="AM406" s="35">
        <f t="shared" si="102"/>
        <v>0</v>
      </c>
      <c r="AN406" s="36">
        <f t="shared" si="103"/>
        <v>0</v>
      </c>
      <c r="AO406" s="36">
        <f t="shared" si="104"/>
        <v>0</v>
      </c>
      <c r="AP406" s="36" t="str">
        <f t="shared" si="109"/>
        <v/>
      </c>
      <c r="AQ406" s="36" t="str">
        <f>+IF(C406="Econova","",(IF(B406="Réception",(IF(J406="La Mounine",(VLOOKUP(V406,[1]Distancier!A:E,5,FALSE)),(IF(J406="Brignoles",VLOOKUP(V406,[1]Distancier!A:C,3,FALSE),(IF(J406="FOS",VLOOKUP(V406,[1]Distancier!A:D,4,FALSE),(IF(J406="BT400",VLOOKUP(V406,[1]Distancier!A:F,6,FALSE))))))))),"")))</f>
        <v/>
      </c>
      <c r="AR406" s="36" t="str">
        <f t="shared" si="112"/>
        <v/>
      </c>
      <c r="AS406" s="34" t="str">
        <f>IF(AQ406="","",IF(A406="Round Wood",VLOOKUP(AQ406,'[1]Grilles Tarifaires'!A:C,3,FALSE),VLOOKUP(AQ406,'[1]Grilles Tarifaires'!A:B,2,FALSE)))</f>
        <v/>
      </c>
      <c r="AT406" s="36" t="str">
        <f t="shared" si="108"/>
        <v/>
      </c>
      <c r="AU406" s="36" t="str">
        <f>IF(AQ406="","",(IF(C406="","",((IF(A406="","0",(IF(A406="Round Wood",VLOOKUP(C406,'[1]Grilles Tarifaires'!E:F,2,FALSE),VLOOKUP(C406,'[1]Grilles Tarifaires'!E:G,3,FALSE)))))*AK406))))</f>
        <v/>
      </c>
      <c r="AV406" s="66"/>
      <c r="AW406" s="66"/>
      <c r="AX406" s="66"/>
      <c r="AY406" s="66"/>
    </row>
    <row r="407" spans="1:51" ht="15" hidden="1" customHeight="1" x14ac:dyDescent="0.25">
      <c r="A407" s="10"/>
      <c r="B407" s="28"/>
      <c r="C407" s="29"/>
      <c r="D407" s="29"/>
      <c r="E407" s="30"/>
      <c r="F407" s="29"/>
      <c r="G407" s="29"/>
      <c r="H407" s="42"/>
      <c r="I407" s="42"/>
      <c r="J407" s="28"/>
      <c r="K407" s="31" t="str">
        <f t="shared" si="106"/>
        <v/>
      </c>
      <c r="L407" s="31">
        <f t="shared" si="107"/>
        <v>0</v>
      </c>
      <c r="M407" s="57">
        <f t="shared" si="99"/>
        <v>0</v>
      </c>
      <c r="N407" s="32"/>
      <c r="O407" s="32"/>
      <c r="P407" s="29"/>
      <c r="Q407" s="29"/>
      <c r="R407" s="29"/>
      <c r="S407" s="29"/>
      <c r="T407" s="29"/>
      <c r="U407" s="29"/>
      <c r="V407" s="29"/>
      <c r="W407" s="29"/>
      <c r="X407" s="31" t="str">
        <f t="shared" si="101"/>
        <v/>
      </c>
      <c r="Y407" s="33"/>
      <c r="Z407" s="33"/>
      <c r="AA407" s="33"/>
      <c r="AB407" s="33"/>
      <c r="AC407" s="33"/>
      <c r="AD407" s="33"/>
      <c r="AE407" s="29"/>
      <c r="AF407" s="29"/>
      <c r="AG407" s="29"/>
      <c r="AH407" s="67" t="str">
        <f t="shared" si="110"/>
        <v/>
      </c>
      <c r="AI407" s="47" t="str">
        <f t="shared" si="100"/>
        <v/>
      </c>
      <c r="AJ407" s="67" t="str">
        <f t="shared" si="111"/>
        <v/>
      </c>
      <c r="AK407" s="68" t="str">
        <f t="shared" si="105"/>
        <v/>
      </c>
      <c r="AL407" s="40" t="str">
        <f t="shared" si="113"/>
        <v/>
      </c>
      <c r="AM407" s="35">
        <f t="shared" si="102"/>
        <v>0</v>
      </c>
      <c r="AN407" s="36">
        <f t="shared" si="103"/>
        <v>0</v>
      </c>
      <c r="AO407" s="36">
        <f t="shared" si="104"/>
        <v>0</v>
      </c>
      <c r="AP407" s="36" t="str">
        <f t="shared" si="109"/>
        <v/>
      </c>
      <c r="AQ407" s="36" t="str">
        <f>+IF(C407="Econova","",(IF(B407="Réception",(IF(J407="La Mounine",(VLOOKUP(V407,[1]Distancier!A:E,5,FALSE)),(IF(J407="Brignoles",VLOOKUP(V407,[1]Distancier!A:C,3,FALSE),(IF(J407="FOS",VLOOKUP(V407,[1]Distancier!A:D,4,FALSE),(IF(J407="BT400",VLOOKUP(V407,[1]Distancier!A:F,6,FALSE))))))))),"")))</f>
        <v/>
      </c>
      <c r="AR407" s="36" t="str">
        <f t="shared" si="112"/>
        <v/>
      </c>
      <c r="AS407" s="34" t="str">
        <f>IF(AQ407="","",IF(A407="Round Wood",VLOOKUP(AQ407,'[1]Grilles Tarifaires'!A:C,3,FALSE),VLOOKUP(AQ407,'[1]Grilles Tarifaires'!A:B,2,FALSE)))</f>
        <v/>
      </c>
      <c r="AT407" s="36" t="str">
        <f t="shared" si="108"/>
        <v/>
      </c>
      <c r="AU407" s="36" t="str">
        <f>IF(AQ407="","",(IF(C407="","",((IF(A407="","0",(IF(A407="Round Wood",VLOOKUP(C407,'[1]Grilles Tarifaires'!E:F,2,FALSE),VLOOKUP(C407,'[1]Grilles Tarifaires'!E:G,3,FALSE)))))*AK407))))</f>
        <v/>
      </c>
      <c r="AV407" s="66"/>
      <c r="AW407" s="66"/>
      <c r="AX407" s="66"/>
      <c r="AY407" s="66"/>
    </row>
    <row r="408" spans="1:51" ht="15" hidden="1" customHeight="1" x14ac:dyDescent="0.25">
      <c r="A408" s="10"/>
      <c r="B408" s="28"/>
      <c r="C408" s="29"/>
      <c r="D408" s="29"/>
      <c r="E408" s="30"/>
      <c r="F408" s="29"/>
      <c r="G408" s="29"/>
      <c r="H408" s="42"/>
      <c r="I408" s="42"/>
      <c r="J408" s="28"/>
      <c r="K408" s="31" t="str">
        <f t="shared" si="106"/>
        <v/>
      </c>
      <c r="L408" s="31">
        <f t="shared" si="107"/>
        <v>0</v>
      </c>
      <c r="M408" s="57">
        <f t="shared" si="99"/>
        <v>0</v>
      </c>
      <c r="N408" s="32"/>
      <c r="O408" s="32"/>
      <c r="P408" s="29"/>
      <c r="Q408" s="29"/>
      <c r="R408" s="29"/>
      <c r="S408" s="29"/>
      <c r="T408" s="29"/>
      <c r="U408" s="29"/>
      <c r="V408" s="29"/>
      <c r="W408" s="29"/>
      <c r="X408" s="31" t="str">
        <f t="shared" si="101"/>
        <v/>
      </c>
      <c r="Y408" s="33"/>
      <c r="Z408" s="33"/>
      <c r="AA408" s="33"/>
      <c r="AB408" s="33"/>
      <c r="AC408" s="33"/>
      <c r="AD408" s="33"/>
      <c r="AE408" s="29"/>
      <c r="AF408" s="29"/>
      <c r="AG408" s="29"/>
      <c r="AH408" s="67" t="str">
        <f t="shared" si="110"/>
        <v/>
      </c>
      <c r="AI408" s="47" t="str">
        <f t="shared" si="100"/>
        <v/>
      </c>
      <c r="AJ408" s="67" t="str">
        <f t="shared" si="111"/>
        <v/>
      </c>
      <c r="AK408" s="68" t="str">
        <f t="shared" si="105"/>
        <v/>
      </c>
      <c r="AL408" s="40" t="str">
        <f t="shared" si="113"/>
        <v/>
      </c>
      <c r="AM408" s="35">
        <f t="shared" si="102"/>
        <v>0</v>
      </c>
      <c r="AN408" s="36">
        <f t="shared" si="103"/>
        <v>0</v>
      </c>
      <c r="AO408" s="36">
        <f t="shared" si="104"/>
        <v>0</v>
      </c>
      <c r="AP408" s="36" t="str">
        <f t="shared" si="109"/>
        <v/>
      </c>
      <c r="AQ408" s="36" t="str">
        <f>+IF(C408="Econova","",(IF(B408="Réception",(IF(J408="La Mounine",(VLOOKUP(V408,[1]Distancier!A:E,5,FALSE)),(IF(J408="Brignoles",VLOOKUP(V408,[1]Distancier!A:C,3,FALSE),(IF(J408="FOS",VLOOKUP(V408,[1]Distancier!A:D,4,FALSE),(IF(J408="BT400",VLOOKUP(V408,[1]Distancier!A:F,6,FALSE))))))))),"")))</f>
        <v/>
      </c>
      <c r="AR408" s="36" t="str">
        <f t="shared" si="112"/>
        <v/>
      </c>
      <c r="AS408" s="34" t="str">
        <f>IF(AQ408="","",IF(A408="Round Wood",VLOOKUP(AQ408,'[1]Grilles Tarifaires'!A:C,3,FALSE),VLOOKUP(AQ408,'[1]Grilles Tarifaires'!A:B,2,FALSE)))</f>
        <v/>
      </c>
      <c r="AT408" s="36" t="str">
        <f t="shared" si="108"/>
        <v/>
      </c>
      <c r="AU408" s="36" t="str">
        <f>IF(AQ408="","",(IF(C408="","",((IF(A408="","0",(IF(A408="Round Wood",VLOOKUP(C408,'[1]Grilles Tarifaires'!E:F,2,FALSE),VLOOKUP(C408,'[1]Grilles Tarifaires'!E:G,3,FALSE)))))*AK408))))</f>
        <v/>
      </c>
      <c r="AV408" s="66"/>
      <c r="AW408" s="66"/>
      <c r="AX408" s="66"/>
      <c r="AY408" s="66"/>
    </row>
    <row r="409" spans="1:51" ht="15" hidden="1" customHeight="1" x14ac:dyDescent="0.25">
      <c r="A409" s="10"/>
      <c r="B409" s="28"/>
      <c r="C409" s="29"/>
      <c r="D409" s="29"/>
      <c r="E409" s="30"/>
      <c r="F409" s="29"/>
      <c r="G409" s="29"/>
      <c r="H409" s="42"/>
      <c r="I409" s="42"/>
      <c r="J409" s="28"/>
      <c r="K409" s="31" t="str">
        <f t="shared" si="106"/>
        <v/>
      </c>
      <c r="L409" s="31">
        <f t="shared" si="107"/>
        <v>0</v>
      </c>
      <c r="M409" s="57">
        <f t="shared" ref="M409:M472" si="114">IF(B409="Broyage","",(IF(G409=6,L409*1000/$AX$2,(IF(G409="FMA",L409*1000/$AY$2,L409*1000/$AW$2)))))</f>
        <v>0</v>
      </c>
      <c r="N409" s="32"/>
      <c r="O409" s="32"/>
      <c r="P409" s="29"/>
      <c r="Q409" s="29"/>
      <c r="R409" s="29"/>
      <c r="S409" s="29"/>
      <c r="T409" s="29"/>
      <c r="U409" s="29"/>
      <c r="V409" s="29"/>
      <c r="W409" s="29"/>
      <c r="X409" s="31" t="str">
        <f t="shared" si="101"/>
        <v/>
      </c>
      <c r="Y409" s="33"/>
      <c r="Z409" s="33"/>
      <c r="AA409" s="33"/>
      <c r="AB409" s="33"/>
      <c r="AC409" s="33"/>
      <c r="AD409" s="33"/>
      <c r="AE409" s="29"/>
      <c r="AF409" s="29"/>
      <c r="AG409" s="29"/>
      <c r="AH409" s="67" t="str">
        <f t="shared" si="110"/>
        <v/>
      </c>
      <c r="AI409" s="47" t="str">
        <f t="shared" si="100"/>
        <v/>
      </c>
      <c r="AJ409" s="67" t="str">
        <f t="shared" si="111"/>
        <v/>
      </c>
      <c r="AK409" s="68" t="str">
        <f t="shared" si="105"/>
        <v/>
      </c>
      <c r="AL409" s="40" t="str">
        <f t="shared" si="113"/>
        <v/>
      </c>
      <c r="AM409" s="35">
        <f t="shared" si="102"/>
        <v>0</v>
      </c>
      <c r="AN409" s="36">
        <f t="shared" si="103"/>
        <v>0</v>
      </c>
      <c r="AO409" s="36">
        <f t="shared" si="104"/>
        <v>0</v>
      </c>
      <c r="AP409" s="36" t="str">
        <f t="shared" si="109"/>
        <v/>
      </c>
      <c r="AQ409" s="36" t="str">
        <f>+IF(C409="Econova","",(IF(B409="Réception",(IF(J409="La Mounine",(VLOOKUP(V409,[1]Distancier!A:E,5,FALSE)),(IF(J409="Brignoles",VLOOKUP(V409,[1]Distancier!A:C,3,FALSE),(IF(J409="FOS",VLOOKUP(V409,[1]Distancier!A:D,4,FALSE),(IF(J409="BT400",VLOOKUP(V409,[1]Distancier!A:F,6,FALSE))))))))),"")))</f>
        <v/>
      </c>
      <c r="AR409" s="36" t="str">
        <f t="shared" si="112"/>
        <v/>
      </c>
      <c r="AS409" s="34" t="str">
        <f>IF(AQ409="","",IF(A409="Round Wood",VLOOKUP(AQ409,'[1]Grilles Tarifaires'!A:C,3,FALSE),VLOOKUP(AQ409,'[1]Grilles Tarifaires'!A:B,2,FALSE)))</f>
        <v/>
      </c>
      <c r="AT409" s="36" t="str">
        <f t="shared" si="108"/>
        <v/>
      </c>
      <c r="AU409" s="36" t="str">
        <f>IF(AQ409="","",(IF(C409="","",((IF(A409="","0",(IF(A409="Round Wood",VLOOKUP(C409,'[1]Grilles Tarifaires'!E:F,2,FALSE),VLOOKUP(C409,'[1]Grilles Tarifaires'!E:G,3,FALSE)))))*AK409))))</f>
        <v/>
      </c>
      <c r="AV409" s="66"/>
      <c r="AW409" s="66"/>
      <c r="AX409" s="66"/>
      <c r="AY409" s="66"/>
    </row>
    <row r="410" spans="1:51" ht="15" hidden="1" customHeight="1" x14ac:dyDescent="0.25">
      <c r="A410" s="10"/>
      <c r="B410" s="28"/>
      <c r="C410" s="29"/>
      <c r="D410" s="29"/>
      <c r="E410" s="30"/>
      <c r="F410" s="29"/>
      <c r="G410" s="29"/>
      <c r="H410" s="42"/>
      <c r="I410" s="42"/>
      <c r="J410" s="28"/>
      <c r="K410" s="31" t="str">
        <f t="shared" si="106"/>
        <v/>
      </c>
      <c r="L410" s="31">
        <f t="shared" si="107"/>
        <v>0</v>
      </c>
      <c r="M410" s="57">
        <f t="shared" si="114"/>
        <v>0</v>
      </c>
      <c r="N410" s="32"/>
      <c r="O410" s="32"/>
      <c r="P410" s="29"/>
      <c r="Q410" s="29"/>
      <c r="R410" s="29"/>
      <c r="S410" s="29"/>
      <c r="T410" s="29"/>
      <c r="U410" s="29"/>
      <c r="V410" s="29"/>
      <c r="W410" s="29"/>
      <c r="X410" s="31" t="str">
        <f t="shared" si="101"/>
        <v/>
      </c>
      <c r="Y410" s="33"/>
      <c r="Z410" s="33"/>
      <c r="AA410" s="33"/>
      <c r="AB410" s="33"/>
      <c r="AC410" s="33"/>
      <c r="AD410" s="33"/>
      <c r="AE410" s="29"/>
      <c r="AF410" s="29"/>
      <c r="AG410" s="29"/>
      <c r="AH410" s="67" t="str">
        <f t="shared" si="110"/>
        <v/>
      </c>
      <c r="AI410" s="47" t="str">
        <f t="shared" si="100"/>
        <v/>
      </c>
      <c r="AJ410" s="67" t="str">
        <f t="shared" si="111"/>
        <v/>
      </c>
      <c r="AK410" s="68" t="str">
        <f t="shared" si="105"/>
        <v/>
      </c>
      <c r="AL410" s="40" t="str">
        <f t="shared" si="113"/>
        <v/>
      </c>
      <c r="AM410" s="35">
        <f t="shared" si="102"/>
        <v>0</v>
      </c>
      <c r="AN410" s="36">
        <f t="shared" si="103"/>
        <v>0</v>
      </c>
      <c r="AO410" s="36">
        <f t="shared" si="104"/>
        <v>0</v>
      </c>
      <c r="AP410" s="36" t="str">
        <f t="shared" si="109"/>
        <v/>
      </c>
      <c r="AQ410" s="36" t="str">
        <f>+IF(C410="Econova","",(IF(B410="Réception",(IF(J410="La Mounine",(VLOOKUP(V410,[1]Distancier!A:E,5,FALSE)),(IF(J410="Brignoles",VLOOKUP(V410,[1]Distancier!A:C,3,FALSE),(IF(J410="FOS",VLOOKUP(V410,[1]Distancier!A:D,4,FALSE),(IF(J410="BT400",VLOOKUP(V410,[1]Distancier!A:F,6,FALSE))))))))),"")))</f>
        <v/>
      </c>
      <c r="AR410" s="36" t="str">
        <f t="shared" si="112"/>
        <v/>
      </c>
      <c r="AS410" s="34" t="str">
        <f>IF(AQ410="","",IF(A410="Round Wood",VLOOKUP(AQ410,'[1]Grilles Tarifaires'!A:C,3,FALSE),VLOOKUP(AQ410,'[1]Grilles Tarifaires'!A:B,2,FALSE)))</f>
        <v/>
      </c>
      <c r="AT410" s="36" t="str">
        <f t="shared" si="108"/>
        <v/>
      </c>
      <c r="AU410" s="36" t="str">
        <f>IF(AQ410="","",(IF(C410="","",((IF(A410="","0",(IF(A410="Round Wood",VLOOKUP(C410,'[1]Grilles Tarifaires'!E:F,2,FALSE),VLOOKUP(C410,'[1]Grilles Tarifaires'!E:G,3,FALSE)))))*AK410))))</f>
        <v/>
      </c>
      <c r="AV410" s="66"/>
      <c r="AW410" s="66"/>
      <c r="AX410" s="66"/>
      <c r="AY410" s="66"/>
    </row>
    <row r="411" spans="1:51" ht="15" hidden="1" customHeight="1" x14ac:dyDescent="0.25">
      <c r="A411" s="10"/>
      <c r="B411" s="28"/>
      <c r="C411" s="29"/>
      <c r="D411" s="29"/>
      <c r="E411" s="30"/>
      <c r="F411" s="29"/>
      <c r="G411" s="29"/>
      <c r="H411" s="42"/>
      <c r="I411" s="42"/>
      <c r="J411" s="28"/>
      <c r="K411" s="31" t="str">
        <f t="shared" si="106"/>
        <v/>
      </c>
      <c r="L411" s="31">
        <f t="shared" si="107"/>
        <v>0</v>
      </c>
      <c r="M411" s="57">
        <f t="shared" si="114"/>
        <v>0</v>
      </c>
      <c r="N411" s="32"/>
      <c r="O411" s="32"/>
      <c r="P411" s="29"/>
      <c r="Q411" s="29"/>
      <c r="R411" s="29"/>
      <c r="S411" s="29"/>
      <c r="T411" s="29"/>
      <c r="U411" s="29"/>
      <c r="V411" s="29"/>
      <c r="W411" s="29"/>
      <c r="X411" s="31" t="str">
        <f t="shared" si="101"/>
        <v/>
      </c>
      <c r="Y411" s="33"/>
      <c r="Z411" s="33"/>
      <c r="AA411" s="33"/>
      <c r="AB411" s="33"/>
      <c r="AC411" s="33"/>
      <c r="AD411" s="33"/>
      <c r="AE411" s="29"/>
      <c r="AF411" s="29"/>
      <c r="AG411" s="29"/>
      <c r="AH411" s="67" t="str">
        <f t="shared" si="110"/>
        <v/>
      </c>
      <c r="AI411" s="47" t="str">
        <f t="shared" si="100"/>
        <v/>
      </c>
      <c r="AJ411" s="67" t="str">
        <f t="shared" si="111"/>
        <v/>
      </c>
      <c r="AK411" s="68" t="str">
        <f t="shared" si="105"/>
        <v/>
      </c>
      <c r="AL411" s="40" t="str">
        <f t="shared" si="113"/>
        <v/>
      </c>
      <c r="AM411" s="35">
        <f t="shared" si="102"/>
        <v>0</v>
      </c>
      <c r="AN411" s="36">
        <f t="shared" si="103"/>
        <v>0</v>
      </c>
      <c r="AO411" s="36">
        <f t="shared" si="104"/>
        <v>0</v>
      </c>
      <c r="AP411" s="36" t="str">
        <f t="shared" si="109"/>
        <v/>
      </c>
      <c r="AQ411" s="36" t="str">
        <f>+IF(C411="Econova","",(IF(B411="Réception",(IF(J411="La Mounine",(VLOOKUP(V411,[1]Distancier!A:E,5,FALSE)),(IF(J411="Brignoles",VLOOKUP(V411,[1]Distancier!A:C,3,FALSE),(IF(J411="FOS",VLOOKUP(V411,[1]Distancier!A:D,4,FALSE),(IF(J411="BT400",VLOOKUP(V411,[1]Distancier!A:F,6,FALSE))))))))),"")))</f>
        <v/>
      </c>
      <c r="AR411" s="36" t="str">
        <f t="shared" si="112"/>
        <v/>
      </c>
      <c r="AS411" s="34" t="str">
        <f>IF(AQ411="","",IF(A411="Round Wood",VLOOKUP(AQ411,'[1]Grilles Tarifaires'!A:C,3,FALSE),VLOOKUP(AQ411,'[1]Grilles Tarifaires'!A:B,2,FALSE)))</f>
        <v/>
      </c>
      <c r="AT411" s="36" t="str">
        <f t="shared" si="108"/>
        <v/>
      </c>
      <c r="AU411" s="36" t="str">
        <f>IF(AQ411="","",(IF(C411="","",((IF(A411="","0",(IF(A411="Round Wood",VLOOKUP(C411,'[1]Grilles Tarifaires'!E:F,2,FALSE),VLOOKUP(C411,'[1]Grilles Tarifaires'!E:G,3,FALSE)))))*AK411))))</f>
        <v/>
      </c>
      <c r="AV411" s="66"/>
      <c r="AW411" s="66"/>
      <c r="AX411" s="66"/>
      <c r="AY411" s="66"/>
    </row>
    <row r="412" spans="1:51" ht="15" hidden="1" customHeight="1" x14ac:dyDescent="0.25">
      <c r="A412" s="10"/>
      <c r="B412" s="28"/>
      <c r="C412" s="29"/>
      <c r="D412" s="29"/>
      <c r="E412" s="30"/>
      <c r="F412" s="29"/>
      <c r="G412" s="29"/>
      <c r="H412" s="42"/>
      <c r="I412" s="42"/>
      <c r="J412" s="28"/>
      <c r="K412" s="31" t="str">
        <f t="shared" si="106"/>
        <v/>
      </c>
      <c r="L412" s="31">
        <f t="shared" si="107"/>
        <v>0</v>
      </c>
      <c r="M412" s="57">
        <f t="shared" si="114"/>
        <v>0</v>
      </c>
      <c r="N412" s="32"/>
      <c r="O412" s="32"/>
      <c r="P412" s="29"/>
      <c r="Q412" s="29"/>
      <c r="R412" s="29"/>
      <c r="S412" s="29"/>
      <c r="T412" s="29"/>
      <c r="U412" s="29"/>
      <c r="V412" s="29"/>
      <c r="W412" s="29"/>
      <c r="X412" s="31" t="str">
        <f t="shared" si="101"/>
        <v/>
      </c>
      <c r="Y412" s="33"/>
      <c r="Z412" s="33"/>
      <c r="AA412" s="33"/>
      <c r="AB412" s="33"/>
      <c r="AC412" s="33"/>
      <c r="AD412" s="33"/>
      <c r="AE412" s="29"/>
      <c r="AF412" s="29"/>
      <c r="AG412" s="29"/>
      <c r="AH412" s="67" t="str">
        <f t="shared" si="110"/>
        <v/>
      </c>
      <c r="AI412" s="47" t="str">
        <f t="shared" si="100"/>
        <v/>
      </c>
      <c r="AJ412" s="67" t="str">
        <f t="shared" si="111"/>
        <v/>
      </c>
      <c r="AK412" s="68" t="str">
        <f t="shared" si="105"/>
        <v/>
      </c>
      <c r="AL412" s="40" t="str">
        <f t="shared" si="113"/>
        <v/>
      </c>
      <c r="AM412" s="35">
        <f t="shared" si="102"/>
        <v>0</v>
      </c>
      <c r="AN412" s="36">
        <f t="shared" si="103"/>
        <v>0</v>
      </c>
      <c r="AO412" s="36">
        <f t="shared" si="104"/>
        <v>0</v>
      </c>
      <c r="AP412" s="36" t="str">
        <f t="shared" si="109"/>
        <v/>
      </c>
      <c r="AQ412" s="36" t="str">
        <f>+IF(C412="Econova","",(IF(B412="Réception",(IF(J412="La Mounine",(VLOOKUP(V412,[1]Distancier!A:E,5,FALSE)),(IF(J412="Brignoles",VLOOKUP(V412,[1]Distancier!A:C,3,FALSE),(IF(J412="FOS",VLOOKUP(V412,[1]Distancier!A:D,4,FALSE),(IF(J412="BT400",VLOOKUP(V412,[1]Distancier!A:F,6,FALSE))))))))),"")))</f>
        <v/>
      </c>
      <c r="AR412" s="36" t="str">
        <f t="shared" si="112"/>
        <v/>
      </c>
      <c r="AS412" s="34" t="str">
        <f>IF(AQ412="","",IF(A412="Round Wood",VLOOKUP(AQ412,'[1]Grilles Tarifaires'!A:C,3,FALSE),VLOOKUP(AQ412,'[1]Grilles Tarifaires'!A:B,2,FALSE)))</f>
        <v/>
      </c>
      <c r="AT412" s="36" t="str">
        <f t="shared" si="108"/>
        <v/>
      </c>
      <c r="AU412" s="36" t="str">
        <f>IF(AQ412="","",(IF(C412="","",((IF(A412="","0",(IF(A412="Round Wood",VLOOKUP(C412,'[1]Grilles Tarifaires'!E:F,2,FALSE),VLOOKUP(C412,'[1]Grilles Tarifaires'!E:G,3,FALSE)))))*AK412))))</f>
        <v/>
      </c>
      <c r="AV412" s="66"/>
      <c r="AW412" s="66"/>
      <c r="AX412" s="66"/>
      <c r="AY412" s="66"/>
    </row>
    <row r="413" spans="1:51" ht="15" hidden="1" customHeight="1" x14ac:dyDescent="0.25">
      <c r="A413" s="10"/>
      <c r="B413" s="28"/>
      <c r="C413" s="29"/>
      <c r="D413" s="29"/>
      <c r="E413" s="30"/>
      <c r="F413" s="29"/>
      <c r="G413" s="29"/>
      <c r="H413" s="42"/>
      <c r="I413" s="42"/>
      <c r="J413" s="28"/>
      <c r="K413" s="31" t="str">
        <f t="shared" si="106"/>
        <v/>
      </c>
      <c r="L413" s="31">
        <f t="shared" si="107"/>
        <v>0</v>
      </c>
      <c r="M413" s="57">
        <f t="shared" si="114"/>
        <v>0</v>
      </c>
      <c r="N413" s="32"/>
      <c r="O413" s="32"/>
      <c r="P413" s="29"/>
      <c r="Q413" s="29"/>
      <c r="R413" s="29"/>
      <c r="S413" s="29"/>
      <c r="T413" s="29"/>
      <c r="U413" s="29"/>
      <c r="V413" s="29"/>
      <c r="W413" s="29"/>
      <c r="X413" s="31" t="str">
        <f t="shared" si="101"/>
        <v/>
      </c>
      <c r="Y413" s="33"/>
      <c r="Z413" s="33"/>
      <c r="AA413" s="33"/>
      <c r="AB413" s="33"/>
      <c r="AC413" s="33"/>
      <c r="AD413" s="33"/>
      <c r="AE413" s="29"/>
      <c r="AF413" s="29"/>
      <c r="AG413" s="29"/>
      <c r="AH413" s="67" t="str">
        <f t="shared" si="110"/>
        <v/>
      </c>
      <c r="AI413" s="47" t="str">
        <f t="shared" si="100"/>
        <v/>
      </c>
      <c r="AJ413" s="67" t="str">
        <f t="shared" si="111"/>
        <v/>
      </c>
      <c r="AK413" s="68" t="str">
        <f t="shared" si="105"/>
        <v/>
      </c>
      <c r="AL413" s="40" t="str">
        <f t="shared" si="113"/>
        <v/>
      </c>
      <c r="AM413" s="35">
        <f t="shared" si="102"/>
        <v>0</v>
      </c>
      <c r="AN413" s="36">
        <f t="shared" si="103"/>
        <v>0</v>
      </c>
      <c r="AO413" s="36">
        <f t="shared" si="104"/>
        <v>0</v>
      </c>
      <c r="AP413" s="36" t="str">
        <f t="shared" si="109"/>
        <v/>
      </c>
      <c r="AQ413" s="36" t="str">
        <f>+IF(C413="Econova","",(IF(B413="Réception",(IF(J413="La Mounine",(VLOOKUP(V413,[1]Distancier!A:E,5,FALSE)),(IF(J413="Brignoles",VLOOKUP(V413,[1]Distancier!A:C,3,FALSE),(IF(J413="FOS",VLOOKUP(V413,[1]Distancier!A:D,4,FALSE),(IF(J413="BT400",VLOOKUP(V413,[1]Distancier!A:F,6,FALSE))))))))),"")))</f>
        <v/>
      </c>
      <c r="AR413" s="36" t="str">
        <f t="shared" si="112"/>
        <v/>
      </c>
      <c r="AS413" s="34" t="str">
        <f>IF(AQ413="","",IF(A413="Round Wood",VLOOKUP(AQ413,'[1]Grilles Tarifaires'!A:C,3,FALSE),VLOOKUP(AQ413,'[1]Grilles Tarifaires'!A:B,2,FALSE)))</f>
        <v/>
      </c>
      <c r="AT413" s="36" t="str">
        <f t="shared" si="108"/>
        <v/>
      </c>
      <c r="AU413" s="36" t="str">
        <f>IF(AQ413="","",(IF(C413="","",((IF(A413="","0",(IF(A413="Round Wood",VLOOKUP(C413,'[1]Grilles Tarifaires'!E:F,2,FALSE),VLOOKUP(C413,'[1]Grilles Tarifaires'!E:G,3,FALSE)))))*AK413))))</f>
        <v/>
      </c>
      <c r="AV413" s="66"/>
      <c r="AW413" s="66"/>
      <c r="AX413" s="66"/>
      <c r="AY413" s="66"/>
    </row>
    <row r="414" spans="1:51" ht="15" hidden="1" customHeight="1" x14ac:dyDescent="0.25">
      <c r="A414" s="10"/>
      <c r="B414" s="28"/>
      <c r="C414" s="29"/>
      <c r="D414" s="29"/>
      <c r="E414" s="30"/>
      <c r="F414" s="29"/>
      <c r="G414" s="29"/>
      <c r="H414" s="42"/>
      <c r="I414" s="42"/>
      <c r="J414" s="28"/>
      <c r="K414" s="31" t="str">
        <f t="shared" si="106"/>
        <v/>
      </c>
      <c r="L414" s="31">
        <f t="shared" si="107"/>
        <v>0</v>
      </c>
      <c r="M414" s="57">
        <f t="shared" si="114"/>
        <v>0</v>
      </c>
      <c r="N414" s="32"/>
      <c r="O414" s="32"/>
      <c r="P414" s="29"/>
      <c r="Q414" s="29"/>
      <c r="R414" s="29"/>
      <c r="S414" s="29"/>
      <c r="T414" s="29"/>
      <c r="U414" s="29"/>
      <c r="V414" s="29"/>
      <c r="W414" s="29"/>
      <c r="X414" s="31" t="str">
        <f t="shared" si="101"/>
        <v/>
      </c>
      <c r="Y414" s="33"/>
      <c r="Z414" s="33"/>
      <c r="AA414" s="33"/>
      <c r="AB414" s="33"/>
      <c r="AC414" s="33"/>
      <c r="AD414" s="33"/>
      <c r="AE414" s="29"/>
      <c r="AF414" s="29"/>
      <c r="AG414" s="29"/>
      <c r="AH414" s="67" t="str">
        <f t="shared" si="110"/>
        <v/>
      </c>
      <c r="AI414" s="47" t="str">
        <f t="shared" si="100"/>
        <v/>
      </c>
      <c r="AJ414" s="67" t="str">
        <f t="shared" si="111"/>
        <v/>
      </c>
      <c r="AK414" s="68" t="str">
        <f t="shared" si="105"/>
        <v/>
      </c>
      <c r="AL414" s="40" t="str">
        <f t="shared" si="113"/>
        <v/>
      </c>
      <c r="AM414" s="35">
        <f t="shared" si="102"/>
        <v>0</v>
      </c>
      <c r="AN414" s="36">
        <f t="shared" si="103"/>
        <v>0</v>
      </c>
      <c r="AO414" s="36">
        <f t="shared" si="104"/>
        <v>0</v>
      </c>
      <c r="AP414" s="36" t="str">
        <f t="shared" si="109"/>
        <v/>
      </c>
      <c r="AQ414" s="36" t="str">
        <f>+IF(C414="Econova","",(IF(B414="Réception",(IF(J414="La Mounine",(VLOOKUP(V414,[1]Distancier!A:E,5,FALSE)),(IF(J414="Brignoles",VLOOKUP(V414,[1]Distancier!A:C,3,FALSE),(IF(J414="FOS",VLOOKUP(V414,[1]Distancier!A:D,4,FALSE),(IF(J414="BT400",VLOOKUP(V414,[1]Distancier!A:F,6,FALSE))))))))),"")))</f>
        <v/>
      </c>
      <c r="AR414" s="36" t="str">
        <f t="shared" si="112"/>
        <v/>
      </c>
      <c r="AS414" s="34" t="str">
        <f>IF(AQ414="","",IF(A414="Round Wood",VLOOKUP(AQ414,'[1]Grilles Tarifaires'!A:C,3,FALSE),VLOOKUP(AQ414,'[1]Grilles Tarifaires'!A:B,2,FALSE)))</f>
        <v/>
      </c>
      <c r="AT414" s="36" t="str">
        <f t="shared" si="108"/>
        <v/>
      </c>
      <c r="AU414" s="36" t="str">
        <f>IF(AQ414="","",(IF(C414="","",((IF(A414="","0",(IF(A414="Round Wood",VLOOKUP(C414,'[1]Grilles Tarifaires'!E:F,2,FALSE),VLOOKUP(C414,'[1]Grilles Tarifaires'!E:G,3,FALSE)))))*AK414))))</f>
        <v/>
      </c>
      <c r="AV414" s="66"/>
      <c r="AW414" s="66"/>
      <c r="AX414" s="66"/>
      <c r="AY414" s="66"/>
    </row>
    <row r="415" spans="1:51" ht="15" hidden="1" customHeight="1" x14ac:dyDescent="0.25">
      <c r="A415" s="10"/>
      <c r="B415" s="28"/>
      <c r="C415" s="29"/>
      <c r="D415" s="29"/>
      <c r="E415" s="30"/>
      <c r="F415" s="29"/>
      <c r="G415" s="29"/>
      <c r="H415" s="42"/>
      <c r="I415" s="42"/>
      <c r="J415" s="28"/>
      <c r="K415" s="31" t="str">
        <f t="shared" si="106"/>
        <v/>
      </c>
      <c r="L415" s="31">
        <f t="shared" si="107"/>
        <v>0</v>
      </c>
      <c r="M415" s="57">
        <f t="shared" si="114"/>
        <v>0</v>
      </c>
      <c r="N415" s="32"/>
      <c r="O415" s="32"/>
      <c r="P415" s="29"/>
      <c r="Q415" s="29"/>
      <c r="R415" s="29"/>
      <c r="S415" s="29"/>
      <c r="T415" s="29"/>
      <c r="U415" s="29"/>
      <c r="V415" s="29"/>
      <c r="W415" s="29"/>
      <c r="X415" s="31" t="str">
        <f t="shared" si="101"/>
        <v/>
      </c>
      <c r="Y415" s="33"/>
      <c r="Z415" s="33"/>
      <c r="AA415" s="33"/>
      <c r="AB415" s="33"/>
      <c r="AC415" s="33"/>
      <c r="AD415" s="33"/>
      <c r="AE415" s="29"/>
      <c r="AF415" s="29"/>
      <c r="AG415" s="29"/>
      <c r="AH415" s="67" t="str">
        <f t="shared" si="110"/>
        <v/>
      </c>
      <c r="AI415" s="47" t="str">
        <f t="shared" si="100"/>
        <v/>
      </c>
      <c r="AJ415" s="67" t="str">
        <f t="shared" si="111"/>
        <v/>
      </c>
      <c r="AK415" s="68" t="str">
        <f t="shared" si="105"/>
        <v/>
      </c>
      <c r="AL415" s="40" t="str">
        <f t="shared" si="113"/>
        <v/>
      </c>
      <c r="AM415" s="35">
        <f t="shared" si="102"/>
        <v>0</v>
      </c>
      <c r="AN415" s="36">
        <f t="shared" si="103"/>
        <v>0</v>
      </c>
      <c r="AO415" s="36">
        <f t="shared" si="104"/>
        <v>0</v>
      </c>
      <c r="AP415" s="36" t="str">
        <f t="shared" si="109"/>
        <v/>
      </c>
      <c r="AQ415" s="36" t="str">
        <f>+IF(C415="Econova","",(IF(B415="Réception",(IF(J415="La Mounine",(VLOOKUP(V415,[1]Distancier!A:E,5,FALSE)),(IF(J415="Brignoles",VLOOKUP(V415,[1]Distancier!A:C,3,FALSE),(IF(J415="FOS",VLOOKUP(V415,[1]Distancier!A:D,4,FALSE),(IF(J415="BT400",VLOOKUP(V415,[1]Distancier!A:F,6,FALSE))))))))),"")))</f>
        <v/>
      </c>
      <c r="AR415" s="36" t="str">
        <f t="shared" si="112"/>
        <v/>
      </c>
      <c r="AS415" s="34" t="str">
        <f>IF(AQ415="","",IF(A415="Round Wood",VLOOKUP(AQ415,'[1]Grilles Tarifaires'!A:C,3,FALSE),VLOOKUP(AQ415,'[1]Grilles Tarifaires'!A:B,2,FALSE)))</f>
        <v/>
      </c>
      <c r="AT415" s="36" t="str">
        <f t="shared" si="108"/>
        <v/>
      </c>
      <c r="AU415" s="36" t="str">
        <f>IF(AQ415="","",(IF(C415="","",((IF(A415="","0",(IF(A415="Round Wood",VLOOKUP(C415,'[1]Grilles Tarifaires'!E:F,2,FALSE),VLOOKUP(C415,'[1]Grilles Tarifaires'!E:G,3,FALSE)))))*AK415))))</f>
        <v/>
      </c>
      <c r="AV415" s="66"/>
      <c r="AW415" s="66"/>
      <c r="AX415" s="66"/>
      <c r="AY415" s="66"/>
    </row>
    <row r="416" spans="1:51" ht="15" hidden="1" customHeight="1" x14ac:dyDescent="0.25">
      <c r="A416" s="10"/>
      <c r="B416" s="28"/>
      <c r="C416" s="29"/>
      <c r="D416" s="29"/>
      <c r="E416" s="30"/>
      <c r="F416" s="29"/>
      <c r="G416" s="29"/>
      <c r="H416" s="42"/>
      <c r="I416" s="42"/>
      <c r="J416" s="28"/>
      <c r="K416" s="31" t="str">
        <f t="shared" si="106"/>
        <v/>
      </c>
      <c r="L416" s="31">
        <f t="shared" si="107"/>
        <v>0</v>
      </c>
      <c r="M416" s="57">
        <f t="shared" si="114"/>
        <v>0</v>
      </c>
      <c r="N416" s="32"/>
      <c r="O416" s="32"/>
      <c r="P416" s="29"/>
      <c r="Q416" s="29"/>
      <c r="R416" s="29"/>
      <c r="S416" s="29"/>
      <c r="T416" s="29"/>
      <c r="U416" s="29"/>
      <c r="V416" s="29"/>
      <c r="W416" s="29"/>
      <c r="X416" s="31" t="str">
        <f t="shared" si="101"/>
        <v/>
      </c>
      <c r="Y416" s="33"/>
      <c r="Z416" s="33"/>
      <c r="AA416" s="33"/>
      <c r="AB416" s="33"/>
      <c r="AC416" s="33"/>
      <c r="AD416" s="33"/>
      <c r="AE416" s="29"/>
      <c r="AF416" s="29"/>
      <c r="AG416" s="29"/>
      <c r="AH416" s="67" t="str">
        <f t="shared" si="110"/>
        <v/>
      </c>
      <c r="AI416" s="47" t="str">
        <f t="shared" si="100"/>
        <v/>
      </c>
      <c r="AJ416" s="67" t="str">
        <f t="shared" si="111"/>
        <v/>
      </c>
      <c r="AK416" s="68" t="str">
        <f t="shared" si="105"/>
        <v/>
      </c>
      <c r="AL416" s="40" t="str">
        <f t="shared" si="113"/>
        <v/>
      </c>
      <c r="AM416" s="35">
        <f t="shared" si="102"/>
        <v>0</v>
      </c>
      <c r="AN416" s="36">
        <f t="shared" si="103"/>
        <v>0</v>
      </c>
      <c r="AO416" s="36">
        <f t="shared" si="104"/>
        <v>0</v>
      </c>
      <c r="AP416" s="36" t="str">
        <f t="shared" si="109"/>
        <v/>
      </c>
      <c r="AQ416" s="36" t="str">
        <f>+IF(C416="Econova","",(IF(B416="Réception",(IF(J416="La Mounine",(VLOOKUP(V416,[1]Distancier!A:E,5,FALSE)),(IF(J416="Brignoles",VLOOKUP(V416,[1]Distancier!A:C,3,FALSE),(IF(J416="FOS",VLOOKUP(V416,[1]Distancier!A:D,4,FALSE),(IF(J416="BT400",VLOOKUP(V416,[1]Distancier!A:F,6,FALSE))))))))),"")))</f>
        <v/>
      </c>
      <c r="AR416" s="36" t="str">
        <f t="shared" si="112"/>
        <v/>
      </c>
      <c r="AS416" s="34" t="str">
        <f>IF(AQ416="","",IF(A416="Round Wood",VLOOKUP(AQ416,'[1]Grilles Tarifaires'!A:C,3,FALSE),VLOOKUP(AQ416,'[1]Grilles Tarifaires'!A:B,2,FALSE)))</f>
        <v/>
      </c>
      <c r="AT416" s="36" t="str">
        <f t="shared" si="108"/>
        <v/>
      </c>
      <c r="AU416" s="36" t="str">
        <f>IF(AQ416="","",(IF(C416="","",((IF(A416="","0",(IF(A416="Round Wood",VLOOKUP(C416,'[1]Grilles Tarifaires'!E:F,2,FALSE),VLOOKUP(C416,'[1]Grilles Tarifaires'!E:G,3,FALSE)))))*AK416))))</f>
        <v/>
      </c>
      <c r="AV416" s="66"/>
      <c r="AW416" s="66"/>
      <c r="AX416" s="66"/>
      <c r="AY416" s="66"/>
    </row>
    <row r="417" spans="1:51" ht="15" hidden="1" customHeight="1" x14ac:dyDescent="0.25">
      <c r="A417" s="10"/>
      <c r="B417" s="28"/>
      <c r="C417" s="29"/>
      <c r="D417" s="29"/>
      <c r="E417" s="30"/>
      <c r="F417" s="29"/>
      <c r="G417" s="29"/>
      <c r="H417" s="42"/>
      <c r="I417" s="42"/>
      <c r="J417" s="28"/>
      <c r="K417" s="31" t="str">
        <f t="shared" si="106"/>
        <v/>
      </c>
      <c r="L417" s="31">
        <f t="shared" si="107"/>
        <v>0</v>
      </c>
      <c r="M417" s="57">
        <f t="shared" si="114"/>
        <v>0</v>
      </c>
      <c r="N417" s="32"/>
      <c r="O417" s="32"/>
      <c r="P417" s="29"/>
      <c r="Q417" s="29"/>
      <c r="R417" s="29"/>
      <c r="S417" s="29"/>
      <c r="T417" s="29"/>
      <c r="U417" s="29"/>
      <c r="V417" s="29"/>
      <c r="W417" s="29"/>
      <c r="X417" s="31" t="str">
        <f t="shared" si="101"/>
        <v/>
      </c>
      <c r="Y417" s="33"/>
      <c r="Z417" s="33"/>
      <c r="AA417" s="33"/>
      <c r="AB417" s="33"/>
      <c r="AC417" s="33"/>
      <c r="AD417" s="33"/>
      <c r="AE417" s="29"/>
      <c r="AF417" s="29"/>
      <c r="AG417" s="29"/>
      <c r="AH417" s="67" t="str">
        <f t="shared" si="110"/>
        <v/>
      </c>
      <c r="AI417" s="47" t="str">
        <f t="shared" si="100"/>
        <v/>
      </c>
      <c r="AJ417" s="67" t="str">
        <f t="shared" si="111"/>
        <v/>
      </c>
      <c r="AK417" s="68" t="str">
        <f t="shared" si="105"/>
        <v/>
      </c>
      <c r="AL417" s="40" t="str">
        <f t="shared" si="113"/>
        <v/>
      </c>
      <c r="AM417" s="35">
        <f t="shared" si="102"/>
        <v>0</v>
      </c>
      <c r="AN417" s="36">
        <f t="shared" si="103"/>
        <v>0</v>
      </c>
      <c r="AO417" s="36">
        <f t="shared" si="104"/>
        <v>0</v>
      </c>
      <c r="AP417" s="36" t="str">
        <f t="shared" si="109"/>
        <v/>
      </c>
      <c r="AQ417" s="36" t="str">
        <f>+IF(C417="Econova","",(IF(B417="Réception",(IF(J417="La Mounine",(VLOOKUP(V417,[1]Distancier!A:E,5,FALSE)),(IF(J417="Brignoles",VLOOKUP(V417,[1]Distancier!A:C,3,FALSE),(IF(J417="FOS",VLOOKUP(V417,[1]Distancier!A:D,4,FALSE),(IF(J417="BT400",VLOOKUP(V417,[1]Distancier!A:F,6,FALSE))))))))),"")))</f>
        <v/>
      </c>
      <c r="AR417" s="36" t="str">
        <f t="shared" si="112"/>
        <v/>
      </c>
      <c r="AS417" s="34" t="str">
        <f>IF(AQ417="","",IF(A417="Round Wood",VLOOKUP(AQ417,'[1]Grilles Tarifaires'!A:C,3,FALSE),VLOOKUP(AQ417,'[1]Grilles Tarifaires'!A:B,2,FALSE)))</f>
        <v/>
      </c>
      <c r="AT417" s="36" t="str">
        <f t="shared" si="108"/>
        <v/>
      </c>
      <c r="AU417" s="36" t="str">
        <f>IF(AQ417="","",(IF(C417="","",((IF(A417="","0",(IF(A417="Round Wood",VLOOKUP(C417,'[1]Grilles Tarifaires'!E:F,2,FALSE),VLOOKUP(C417,'[1]Grilles Tarifaires'!E:G,3,FALSE)))))*AK417))))</f>
        <v/>
      </c>
      <c r="AV417" s="66"/>
      <c r="AW417" s="66"/>
      <c r="AX417" s="66"/>
      <c r="AY417" s="66"/>
    </row>
    <row r="418" spans="1:51" ht="15" hidden="1" customHeight="1" x14ac:dyDescent="0.25">
      <c r="A418" s="10"/>
      <c r="B418" s="28"/>
      <c r="C418" s="29"/>
      <c r="D418" s="29"/>
      <c r="E418" s="30"/>
      <c r="F418" s="29"/>
      <c r="G418" s="29"/>
      <c r="H418" s="42"/>
      <c r="I418" s="42"/>
      <c r="J418" s="28"/>
      <c r="K418" s="31" t="str">
        <f t="shared" si="106"/>
        <v/>
      </c>
      <c r="L418" s="31">
        <f t="shared" si="107"/>
        <v>0</v>
      </c>
      <c r="M418" s="57">
        <f t="shared" si="114"/>
        <v>0</v>
      </c>
      <c r="N418" s="32"/>
      <c r="O418" s="32"/>
      <c r="P418" s="29"/>
      <c r="Q418" s="29"/>
      <c r="R418" s="29"/>
      <c r="S418" s="29"/>
      <c r="T418" s="29"/>
      <c r="U418" s="29"/>
      <c r="V418" s="29"/>
      <c r="W418" s="29"/>
      <c r="X418" s="31" t="str">
        <f t="shared" si="101"/>
        <v/>
      </c>
      <c r="Y418" s="33"/>
      <c r="Z418" s="33"/>
      <c r="AA418" s="33"/>
      <c r="AB418" s="33"/>
      <c r="AC418" s="33"/>
      <c r="AD418" s="33"/>
      <c r="AE418" s="29"/>
      <c r="AF418" s="29"/>
      <c r="AG418" s="29"/>
      <c r="AH418" s="67" t="str">
        <f t="shared" si="110"/>
        <v/>
      </c>
      <c r="AI418" s="47" t="str">
        <f t="shared" si="100"/>
        <v/>
      </c>
      <c r="AJ418" s="67" t="str">
        <f t="shared" si="111"/>
        <v/>
      </c>
      <c r="AK418" s="68" t="str">
        <f t="shared" si="105"/>
        <v/>
      </c>
      <c r="AL418" s="40" t="str">
        <f t="shared" si="113"/>
        <v/>
      </c>
      <c r="AM418" s="35">
        <f t="shared" si="102"/>
        <v>0</v>
      </c>
      <c r="AN418" s="36">
        <f t="shared" si="103"/>
        <v>0</v>
      </c>
      <c r="AO418" s="36">
        <f t="shared" si="104"/>
        <v>0</v>
      </c>
      <c r="AP418" s="36" t="str">
        <f t="shared" si="109"/>
        <v/>
      </c>
      <c r="AQ418" s="36" t="str">
        <f>+IF(C418="Econova","",(IF(B418="Réception",(IF(J418="La Mounine",(VLOOKUP(V418,[1]Distancier!A:E,5,FALSE)),(IF(J418="Brignoles",VLOOKUP(V418,[1]Distancier!A:C,3,FALSE),(IF(J418="FOS",VLOOKUP(V418,[1]Distancier!A:D,4,FALSE),(IF(J418="BT400",VLOOKUP(V418,[1]Distancier!A:F,6,FALSE))))))))),"")))</f>
        <v/>
      </c>
      <c r="AR418" s="36" t="str">
        <f t="shared" si="112"/>
        <v/>
      </c>
      <c r="AS418" s="34" t="str">
        <f>IF(AQ418="","",IF(A418="Round Wood",VLOOKUP(AQ418,'[1]Grilles Tarifaires'!A:C,3,FALSE),VLOOKUP(AQ418,'[1]Grilles Tarifaires'!A:B,2,FALSE)))</f>
        <v/>
      </c>
      <c r="AT418" s="36" t="str">
        <f t="shared" si="108"/>
        <v/>
      </c>
      <c r="AU418" s="36" t="str">
        <f>IF(AQ418="","",(IF(C418="","",((IF(A418="","0",(IF(A418="Round Wood",VLOOKUP(C418,'[1]Grilles Tarifaires'!E:F,2,FALSE),VLOOKUP(C418,'[1]Grilles Tarifaires'!E:G,3,FALSE)))))*AK418))))</f>
        <v/>
      </c>
      <c r="AV418" s="66"/>
      <c r="AW418" s="66"/>
      <c r="AX418" s="66"/>
      <c r="AY418" s="66"/>
    </row>
    <row r="419" spans="1:51" ht="15" hidden="1" customHeight="1" x14ac:dyDescent="0.25">
      <c r="A419" s="10"/>
      <c r="B419" s="28"/>
      <c r="C419" s="29"/>
      <c r="D419" s="29"/>
      <c r="E419" s="30"/>
      <c r="F419" s="29"/>
      <c r="G419" s="29"/>
      <c r="H419" s="42"/>
      <c r="I419" s="42"/>
      <c r="J419" s="28"/>
      <c r="K419" s="31" t="str">
        <f t="shared" si="106"/>
        <v/>
      </c>
      <c r="L419" s="31">
        <f t="shared" si="107"/>
        <v>0</v>
      </c>
      <c r="M419" s="57">
        <f t="shared" si="114"/>
        <v>0</v>
      </c>
      <c r="N419" s="32"/>
      <c r="O419" s="32"/>
      <c r="P419" s="29"/>
      <c r="Q419" s="29"/>
      <c r="R419" s="29"/>
      <c r="S419" s="29"/>
      <c r="T419" s="29"/>
      <c r="U419" s="29"/>
      <c r="V419" s="29"/>
      <c r="W419" s="29"/>
      <c r="X419" s="31" t="str">
        <f t="shared" si="101"/>
        <v/>
      </c>
      <c r="Y419" s="33"/>
      <c r="Z419" s="33"/>
      <c r="AA419" s="33"/>
      <c r="AB419" s="33"/>
      <c r="AC419" s="33"/>
      <c r="AD419" s="33"/>
      <c r="AE419" s="29"/>
      <c r="AF419" s="29"/>
      <c r="AG419" s="29"/>
      <c r="AH419" s="67" t="str">
        <f t="shared" si="110"/>
        <v/>
      </c>
      <c r="AI419" s="47" t="str">
        <f t="shared" si="100"/>
        <v/>
      </c>
      <c r="AJ419" s="67" t="str">
        <f t="shared" si="111"/>
        <v/>
      </c>
      <c r="AK419" s="68" t="str">
        <f t="shared" si="105"/>
        <v/>
      </c>
      <c r="AL419" s="40" t="str">
        <f t="shared" si="113"/>
        <v/>
      </c>
      <c r="AM419" s="35">
        <f t="shared" si="102"/>
        <v>0</v>
      </c>
      <c r="AN419" s="36">
        <f t="shared" si="103"/>
        <v>0</v>
      </c>
      <c r="AO419" s="36">
        <f t="shared" si="104"/>
        <v>0</v>
      </c>
      <c r="AP419" s="36" t="str">
        <f t="shared" si="109"/>
        <v/>
      </c>
      <c r="AQ419" s="36" t="str">
        <f>+IF(C419="Econova","",(IF(B419="Réception",(IF(J419="La Mounine",(VLOOKUP(V419,[1]Distancier!A:E,5,FALSE)),(IF(J419="Brignoles",VLOOKUP(V419,[1]Distancier!A:C,3,FALSE),(IF(J419="FOS",VLOOKUP(V419,[1]Distancier!A:D,4,FALSE),(IF(J419="BT400",VLOOKUP(V419,[1]Distancier!A:F,6,FALSE))))))))),"")))</f>
        <v/>
      </c>
      <c r="AR419" s="36" t="str">
        <f t="shared" si="112"/>
        <v/>
      </c>
      <c r="AS419" s="34" t="str">
        <f>IF(AQ419="","",IF(A419="Round Wood",VLOOKUP(AQ419,'[1]Grilles Tarifaires'!A:C,3,FALSE),VLOOKUP(AQ419,'[1]Grilles Tarifaires'!A:B,2,FALSE)))</f>
        <v/>
      </c>
      <c r="AT419" s="36" t="str">
        <f t="shared" si="108"/>
        <v/>
      </c>
      <c r="AU419" s="36" t="str">
        <f>IF(AQ419="","",(IF(C419="","",((IF(A419="","0",(IF(A419="Round Wood",VLOOKUP(C419,'[1]Grilles Tarifaires'!E:F,2,FALSE),VLOOKUP(C419,'[1]Grilles Tarifaires'!E:G,3,FALSE)))))*AK419))))</f>
        <v/>
      </c>
      <c r="AV419" s="66"/>
      <c r="AW419" s="66"/>
      <c r="AX419" s="66"/>
      <c r="AY419" s="66"/>
    </row>
    <row r="420" spans="1:51" ht="15" hidden="1" customHeight="1" x14ac:dyDescent="0.25">
      <c r="A420" s="10"/>
      <c r="B420" s="28"/>
      <c r="C420" s="29"/>
      <c r="D420" s="29"/>
      <c r="E420" s="30"/>
      <c r="F420" s="29"/>
      <c r="G420" s="29"/>
      <c r="H420" s="42"/>
      <c r="I420" s="42"/>
      <c r="J420" s="28"/>
      <c r="K420" s="31" t="str">
        <f t="shared" si="106"/>
        <v/>
      </c>
      <c r="L420" s="31">
        <f t="shared" si="107"/>
        <v>0</v>
      </c>
      <c r="M420" s="57">
        <f t="shared" si="114"/>
        <v>0</v>
      </c>
      <c r="N420" s="32"/>
      <c r="O420" s="32"/>
      <c r="P420" s="29"/>
      <c r="Q420" s="29"/>
      <c r="R420" s="29"/>
      <c r="S420" s="29"/>
      <c r="T420" s="29"/>
      <c r="U420" s="29"/>
      <c r="V420" s="29"/>
      <c r="W420" s="29"/>
      <c r="X420" s="31" t="str">
        <f t="shared" si="101"/>
        <v/>
      </c>
      <c r="Y420" s="33"/>
      <c r="Z420" s="33"/>
      <c r="AA420" s="33"/>
      <c r="AB420" s="33"/>
      <c r="AC420" s="33"/>
      <c r="AD420" s="33"/>
      <c r="AE420" s="29"/>
      <c r="AF420" s="29"/>
      <c r="AG420" s="29"/>
      <c r="AH420" s="67" t="str">
        <f t="shared" si="110"/>
        <v/>
      </c>
      <c r="AI420" s="47" t="str">
        <f t="shared" si="100"/>
        <v/>
      </c>
      <c r="AJ420" s="67" t="str">
        <f t="shared" si="111"/>
        <v/>
      </c>
      <c r="AK420" s="68" t="str">
        <f t="shared" si="105"/>
        <v/>
      </c>
      <c r="AL420" s="40" t="str">
        <f t="shared" si="113"/>
        <v/>
      </c>
      <c r="AM420" s="35">
        <f t="shared" si="102"/>
        <v>0</v>
      </c>
      <c r="AN420" s="36">
        <f t="shared" si="103"/>
        <v>0</v>
      </c>
      <c r="AO420" s="36">
        <f t="shared" si="104"/>
        <v>0</v>
      </c>
      <c r="AP420" s="36" t="str">
        <f t="shared" si="109"/>
        <v/>
      </c>
      <c r="AQ420" s="36" t="str">
        <f>+IF(C420="Econova","",(IF(B420="Réception",(IF(J420="La Mounine",(VLOOKUP(V420,[1]Distancier!A:E,5,FALSE)),(IF(J420="Brignoles",VLOOKUP(V420,[1]Distancier!A:C,3,FALSE),(IF(J420="FOS",VLOOKUP(V420,[1]Distancier!A:D,4,FALSE),(IF(J420="BT400",VLOOKUP(V420,[1]Distancier!A:F,6,FALSE))))))))),"")))</f>
        <v/>
      </c>
      <c r="AR420" s="36" t="str">
        <f t="shared" si="112"/>
        <v/>
      </c>
      <c r="AS420" s="34" t="str">
        <f>IF(AQ420="","",IF(A420="Round Wood",VLOOKUP(AQ420,'[1]Grilles Tarifaires'!A:C,3,FALSE),VLOOKUP(AQ420,'[1]Grilles Tarifaires'!A:B,2,FALSE)))</f>
        <v/>
      </c>
      <c r="AT420" s="36" t="str">
        <f t="shared" si="108"/>
        <v/>
      </c>
      <c r="AU420" s="36" t="str">
        <f>IF(AQ420="","",(IF(C420="","",((IF(A420="","0",(IF(A420="Round Wood",VLOOKUP(C420,'[1]Grilles Tarifaires'!E:F,2,FALSE),VLOOKUP(C420,'[1]Grilles Tarifaires'!E:G,3,FALSE)))))*AK420))))</f>
        <v/>
      </c>
      <c r="AV420" s="66"/>
      <c r="AW420" s="66"/>
      <c r="AX420" s="66"/>
      <c r="AY420" s="66"/>
    </row>
    <row r="421" spans="1:51" ht="15" hidden="1" customHeight="1" x14ac:dyDescent="0.25">
      <c r="A421" s="10"/>
      <c r="B421" s="28"/>
      <c r="C421" s="29"/>
      <c r="D421" s="29"/>
      <c r="E421" s="30"/>
      <c r="F421" s="29"/>
      <c r="G421" s="29"/>
      <c r="H421" s="42"/>
      <c r="I421" s="42"/>
      <c r="J421" s="28"/>
      <c r="K421" s="31" t="str">
        <f t="shared" si="106"/>
        <v/>
      </c>
      <c r="L421" s="31">
        <f t="shared" si="107"/>
        <v>0</v>
      </c>
      <c r="M421" s="57">
        <f t="shared" si="114"/>
        <v>0</v>
      </c>
      <c r="N421" s="32"/>
      <c r="O421" s="32"/>
      <c r="P421" s="29"/>
      <c r="Q421" s="29"/>
      <c r="R421" s="29"/>
      <c r="S421" s="29"/>
      <c r="T421" s="29"/>
      <c r="U421" s="29"/>
      <c r="V421" s="29"/>
      <c r="W421" s="29"/>
      <c r="X421" s="31" t="str">
        <f t="shared" si="101"/>
        <v/>
      </c>
      <c r="Y421" s="33"/>
      <c r="Z421" s="33"/>
      <c r="AA421" s="33"/>
      <c r="AB421" s="33"/>
      <c r="AC421" s="33"/>
      <c r="AD421" s="33"/>
      <c r="AE421" s="29"/>
      <c r="AF421" s="29"/>
      <c r="AG421" s="29"/>
      <c r="AH421" s="67" t="str">
        <f t="shared" si="110"/>
        <v/>
      </c>
      <c r="AI421" s="47" t="str">
        <f t="shared" si="100"/>
        <v/>
      </c>
      <c r="AJ421" s="67" t="str">
        <f t="shared" si="111"/>
        <v/>
      </c>
      <c r="AK421" s="68" t="str">
        <f t="shared" si="105"/>
        <v/>
      </c>
      <c r="AL421" s="40" t="str">
        <f t="shared" si="113"/>
        <v/>
      </c>
      <c r="AM421" s="35">
        <f t="shared" si="102"/>
        <v>0</v>
      </c>
      <c r="AN421" s="36">
        <f t="shared" si="103"/>
        <v>0</v>
      </c>
      <c r="AO421" s="36">
        <f t="shared" si="104"/>
        <v>0</v>
      </c>
      <c r="AP421" s="36" t="str">
        <f t="shared" si="109"/>
        <v/>
      </c>
      <c r="AQ421" s="36" t="str">
        <f>+IF(C421="Econova","",(IF(B421="Réception",(IF(J421="La Mounine",(VLOOKUP(V421,[1]Distancier!A:E,5,FALSE)),(IF(J421="Brignoles",VLOOKUP(V421,[1]Distancier!A:C,3,FALSE),(IF(J421="FOS",VLOOKUP(V421,[1]Distancier!A:D,4,FALSE),(IF(J421="BT400",VLOOKUP(V421,[1]Distancier!A:F,6,FALSE))))))))),"")))</f>
        <v/>
      </c>
      <c r="AR421" s="36" t="str">
        <f t="shared" si="112"/>
        <v/>
      </c>
      <c r="AS421" s="34" t="str">
        <f>IF(AQ421="","",IF(A421="Round Wood",VLOOKUP(AQ421,'[1]Grilles Tarifaires'!A:C,3,FALSE),VLOOKUP(AQ421,'[1]Grilles Tarifaires'!A:B,2,FALSE)))</f>
        <v/>
      </c>
      <c r="AT421" s="36" t="str">
        <f t="shared" si="108"/>
        <v/>
      </c>
      <c r="AU421" s="36" t="str">
        <f>IF(AQ421="","",(IF(C421="","",((IF(A421="","0",(IF(A421="Round Wood",VLOOKUP(C421,'[1]Grilles Tarifaires'!E:F,2,FALSE),VLOOKUP(C421,'[1]Grilles Tarifaires'!E:G,3,FALSE)))))*AK421))))</f>
        <v/>
      </c>
      <c r="AV421" s="66"/>
      <c r="AW421" s="66"/>
      <c r="AX421" s="66"/>
      <c r="AY421" s="66"/>
    </row>
    <row r="422" spans="1:51" ht="15" hidden="1" customHeight="1" x14ac:dyDescent="0.25">
      <c r="A422" s="10"/>
      <c r="B422" s="28"/>
      <c r="C422" s="29"/>
      <c r="D422" s="29"/>
      <c r="E422" s="30"/>
      <c r="F422" s="29"/>
      <c r="G422" s="29"/>
      <c r="H422" s="42"/>
      <c r="I422" s="42"/>
      <c r="J422" s="28"/>
      <c r="K422" s="31" t="str">
        <f t="shared" si="106"/>
        <v/>
      </c>
      <c r="L422" s="31">
        <f t="shared" si="107"/>
        <v>0</v>
      </c>
      <c r="M422" s="57">
        <f t="shared" si="114"/>
        <v>0</v>
      </c>
      <c r="N422" s="32"/>
      <c r="O422" s="32"/>
      <c r="P422" s="29"/>
      <c r="Q422" s="29"/>
      <c r="R422" s="29"/>
      <c r="S422" s="29"/>
      <c r="T422" s="29"/>
      <c r="U422" s="29"/>
      <c r="V422" s="29"/>
      <c r="W422" s="29"/>
      <c r="X422" s="31" t="str">
        <f t="shared" si="101"/>
        <v/>
      </c>
      <c r="Y422" s="33"/>
      <c r="Z422" s="33"/>
      <c r="AA422" s="33"/>
      <c r="AB422" s="33"/>
      <c r="AC422" s="33"/>
      <c r="AD422" s="33"/>
      <c r="AE422" s="29"/>
      <c r="AF422" s="29"/>
      <c r="AG422" s="29"/>
      <c r="AH422" s="67" t="str">
        <f t="shared" si="110"/>
        <v/>
      </c>
      <c r="AI422" s="47" t="str">
        <f t="shared" si="100"/>
        <v/>
      </c>
      <c r="AJ422" s="67" t="str">
        <f t="shared" si="111"/>
        <v/>
      </c>
      <c r="AK422" s="68" t="str">
        <f t="shared" si="105"/>
        <v/>
      </c>
      <c r="AL422" s="40" t="str">
        <f t="shared" si="113"/>
        <v/>
      </c>
      <c r="AM422" s="35">
        <f t="shared" si="102"/>
        <v>0</v>
      </c>
      <c r="AN422" s="36">
        <f t="shared" si="103"/>
        <v>0</v>
      </c>
      <c r="AO422" s="36">
        <f t="shared" si="104"/>
        <v>0</v>
      </c>
      <c r="AP422" s="36" t="str">
        <f t="shared" si="109"/>
        <v/>
      </c>
      <c r="AQ422" s="36" t="str">
        <f>+IF(C422="Econova","",(IF(B422="Réception",(IF(J422="La Mounine",(VLOOKUP(V422,[1]Distancier!A:E,5,FALSE)),(IF(J422="Brignoles",VLOOKUP(V422,[1]Distancier!A:C,3,FALSE),(IF(J422="FOS",VLOOKUP(V422,[1]Distancier!A:D,4,FALSE),(IF(J422="BT400",VLOOKUP(V422,[1]Distancier!A:F,6,FALSE))))))))),"")))</f>
        <v/>
      </c>
      <c r="AR422" s="36" t="str">
        <f t="shared" si="112"/>
        <v/>
      </c>
      <c r="AS422" s="34" t="str">
        <f>IF(AQ422="","",IF(A422="Round Wood",VLOOKUP(AQ422,'[1]Grilles Tarifaires'!A:C,3,FALSE),VLOOKUP(AQ422,'[1]Grilles Tarifaires'!A:B,2,FALSE)))</f>
        <v/>
      </c>
      <c r="AT422" s="36" t="str">
        <f t="shared" si="108"/>
        <v/>
      </c>
      <c r="AU422" s="36" t="str">
        <f>IF(AQ422="","",(IF(C422="","",((IF(A422="","0",(IF(A422="Round Wood",VLOOKUP(C422,'[1]Grilles Tarifaires'!E:F,2,FALSE),VLOOKUP(C422,'[1]Grilles Tarifaires'!E:G,3,FALSE)))))*AK422))))</f>
        <v/>
      </c>
      <c r="AV422" s="66"/>
      <c r="AW422" s="66"/>
      <c r="AX422" s="66"/>
      <c r="AY422" s="66"/>
    </row>
    <row r="423" spans="1:51" ht="15" hidden="1" customHeight="1" x14ac:dyDescent="0.25">
      <c r="A423" s="10"/>
      <c r="B423" s="28"/>
      <c r="C423" s="29"/>
      <c r="D423" s="29"/>
      <c r="E423" s="30"/>
      <c r="F423" s="29"/>
      <c r="G423" s="29"/>
      <c r="H423" s="42"/>
      <c r="I423" s="42"/>
      <c r="J423" s="28"/>
      <c r="K423" s="31" t="str">
        <f t="shared" si="106"/>
        <v/>
      </c>
      <c r="L423" s="31">
        <f t="shared" si="107"/>
        <v>0</v>
      </c>
      <c r="M423" s="57">
        <f t="shared" si="114"/>
        <v>0</v>
      </c>
      <c r="N423" s="32"/>
      <c r="O423" s="32"/>
      <c r="P423" s="29"/>
      <c r="Q423" s="29"/>
      <c r="R423" s="29"/>
      <c r="S423" s="29"/>
      <c r="T423" s="29"/>
      <c r="U423" s="29"/>
      <c r="V423" s="29"/>
      <c r="W423" s="29"/>
      <c r="X423" s="31" t="str">
        <f t="shared" si="101"/>
        <v/>
      </c>
      <c r="Y423" s="33"/>
      <c r="Z423" s="33"/>
      <c r="AA423" s="33"/>
      <c r="AB423" s="33"/>
      <c r="AC423" s="33"/>
      <c r="AD423" s="33"/>
      <c r="AE423" s="29"/>
      <c r="AF423" s="29"/>
      <c r="AG423" s="29"/>
      <c r="AH423" s="67" t="str">
        <f t="shared" si="110"/>
        <v/>
      </c>
      <c r="AI423" s="47" t="str">
        <f t="shared" si="100"/>
        <v/>
      </c>
      <c r="AJ423" s="67" t="str">
        <f t="shared" si="111"/>
        <v/>
      </c>
      <c r="AK423" s="68" t="str">
        <f t="shared" si="105"/>
        <v/>
      </c>
      <c r="AL423" s="40" t="str">
        <f t="shared" si="113"/>
        <v/>
      </c>
      <c r="AM423" s="35">
        <f t="shared" si="102"/>
        <v>0</v>
      </c>
      <c r="AN423" s="36">
        <f t="shared" si="103"/>
        <v>0</v>
      </c>
      <c r="AO423" s="36">
        <f t="shared" si="104"/>
        <v>0</v>
      </c>
      <c r="AP423" s="36" t="str">
        <f t="shared" si="109"/>
        <v/>
      </c>
      <c r="AQ423" s="36" t="str">
        <f>+IF(C423="Econova","",(IF(B423="Réception",(IF(J423="La Mounine",(VLOOKUP(V423,[1]Distancier!A:E,5,FALSE)),(IF(J423="Brignoles",VLOOKUP(V423,[1]Distancier!A:C,3,FALSE),(IF(J423="FOS",VLOOKUP(V423,[1]Distancier!A:D,4,FALSE),(IF(J423="BT400",VLOOKUP(V423,[1]Distancier!A:F,6,FALSE))))))))),"")))</f>
        <v/>
      </c>
      <c r="AR423" s="36" t="str">
        <f t="shared" si="112"/>
        <v/>
      </c>
      <c r="AS423" s="34" t="str">
        <f>IF(AQ423="","",IF(A423="Round Wood",VLOOKUP(AQ423,'[1]Grilles Tarifaires'!A:C,3,FALSE),VLOOKUP(AQ423,'[1]Grilles Tarifaires'!A:B,2,FALSE)))</f>
        <v/>
      </c>
      <c r="AT423" s="36" t="str">
        <f t="shared" si="108"/>
        <v/>
      </c>
      <c r="AU423" s="36" t="str">
        <f>IF(AQ423="","",(IF(C423="","",((IF(A423="","0",(IF(A423="Round Wood",VLOOKUP(C423,'[1]Grilles Tarifaires'!E:F,2,FALSE),VLOOKUP(C423,'[1]Grilles Tarifaires'!E:G,3,FALSE)))))*AK423))))</f>
        <v/>
      </c>
      <c r="AV423" s="66"/>
      <c r="AW423" s="66"/>
      <c r="AX423" s="66"/>
      <c r="AY423" s="66"/>
    </row>
    <row r="424" spans="1:51" ht="15" hidden="1" customHeight="1" x14ac:dyDescent="0.25">
      <c r="A424" s="10"/>
      <c r="B424" s="28"/>
      <c r="C424" s="29"/>
      <c r="D424" s="29"/>
      <c r="E424" s="30"/>
      <c r="F424" s="29"/>
      <c r="G424" s="29"/>
      <c r="H424" s="42"/>
      <c r="I424" s="42"/>
      <c r="J424" s="28"/>
      <c r="K424" s="31" t="str">
        <f t="shared" si="106"/>
        <v/>
      </c>
      <c r="L424" s="31">
        <f t="shared" si="107"/>
        <v>0</v>
      </c>
      <c r="M424" s="57">
        <f t="shared" si="114"/>
        <v>0</v>
      </c>
      <c r="N424" s="32"/>
      <c r="O424" s="32"/>
      <c r="P424" s="29"/>
      <c r="Q424" s="29"/>
      <c r="R424" s="29"/>
      <c r="S424" s="29"/>
      <c r="T424" s="29"/>
      <c r="U424" s="29"/>
      <c r="V424" s="29"/>
      <c r="W424" s="29"/>
      <c r="X424" s="31" t="str">
        <f t="shared" si="101"/>
        <v/>
      </c>
      <c r="Y424" s="33"/>
      <c r="Z424" s="33"/>
      <c r="AA424" s="33"/>
      <c r="AB424" s="33"/>
      <c r="AC424" s="33"/>
      <c r="AD424" s="33"/>
      <c r="AE424" s="29"/>
      <c r="AF424" s="29"/>
      <c r="AG424" s="29"/>
      <c r="AH424" s="67" t="str">
        <f t="shared" si="110"/>
        <v/>
      </c>
      <c r="AI424" s="47" t="str">
        <f t="shared" ref="AI424:AI487" si="115">+IF(E424="","",E424)</f>
        <v/>
      </c>
      <c r="AJ424" s="67" t="str">
        <f t="shared" si="111"/>
        <v/>
      </c>
      <c r="AK424" s="68" t="str">
        <f t="shared" si="105"/>
        <v/>
      </c>
      <c r="AL424" s="40" t="str">
        <f t="shared" si="113"/>
        <v/>
      </c>
      <c r="AM424" s="35">
        <f t="shared" si="102"/>
        <v>0</v>
      </c>
      <c r="AN424" s="36">
        <f t="shared" si="103"/>
        <v>0</v>
      </c>
      <c r="AO424" s="36">
        <f t="shared" si="104"/>
        <v>0</v>
      </c>
      <c r="AP424" s="36" t="str">
        <f t="shared" si="109"/>
        <v/>
      </c>
      <c r="AQ424" s="36" t="str">
        <f>+IF(C424="Econova","",(IF(B424="Réception",(IF(J424="La Mounine",(VLOOKUP(V424,[1]Distancier!A:E,5,FALSE)),(IF(J424="Brignoles",VLOOKUP(V424,[1]Distancier!A:C,3,FALSE),(IF(J424="FOS",VLOOKUP(V424,[1]Distancier!A:D,4,FALSE),(IF(J424="BT400",VLOOKUP(V424,[1]Distancier!A:F,6,FALSE))))))))),"")))</f>
        <v/>
      </c>
      <c r="AR424" s="36" t="str">
        <f t="shared" si="112"/>
        <v/>
      </c>
      <c r="AS424" s="34" t="str">
        <f>IF(AQ424="","",IF(A424="Round Wood",VLOOKUP(AQ424,'[1]Grilles Tarifaires'!A:C,3,FALSE),VLOOKUP(AQ424,'[1]Grilles Tarifaires'!A:B,2,FALSE)))</f>
        <v/>
      </c>
      <c r="AT424" s="36" t="str">
        <f t="shared" si="108"/>
        <v/>
      </c>
      <c r="AU424" s="36" t="str">
        <f>IF(AQ424="","",(IF(C424="","",((IF(A424="","0",(IF(A424="Round Wood",VLOOKUP(C424,'[1]Grilles Tarifaires'!E:F,2,FALSE),VLOOKUP(C424,'[1]Grilles Tarifaires'!E:G,3,FALSE)))))*AK424))))</f>
        <v/>
      </c>
      <c r="AV424" s="66"/>
      <c r="AW424" s="66"/>
      <c r="AX424" s="66"/>
      <c r="AY424" s="66"/>
    </row>
    <row r="425" spans="1:51" ht="15" hidden="1" customHeight="1" x14ac:dyDescent="0.25">
      <c r="A425" s="10"/>
      <c r="B425" s="28"/>
      <c r="C425" s="29"/>
      <c r="D425" s="29"/>
      <c r="E425" s="30"/>
      <c r="F425" s="29"/>
      <c r="G425" s="29"/>
      <c r="H425" s="42"/>
      <c r="I425" s="42"/>
      <c r="J425" s="28"/>
      <c r="K425" s="31" t="str">
        <f t="shared" si="106"/>
        <v/>
      </c>
      <c r="L425" s="31">
        <f t="shared" si="107"/>
        <v>0</v>
      </c>
      <c r="M425" s="57">
        <f t="shared" si="114"/>
        <v>0</v>
      </c>
      <c r="N425" s="32"/>
      <c r="O425" s="32"/>
      <c r="P425" s="29"/>
      <c r="Q425" s="29"/>
      <c r="R425" s="29"/>
      <c r="S425" s="29"/>
      <c r="T425" s="29"/>
      <c r="U425" s="29"/>
      <c r="V425" s="29"/>
      <c r="W425" s="29"/>
      <c r="X425" s="31" t="str">
        <f t="shared" si="101"/>
        <v/>
      </c>
      <c r="Y425" s="33"/>
      <c r="Z425" s="33"/>
      <c r="AA425" s="33"/>
      <c r="AB425" s="33"/>
      <c r="AC425" s="33"/>
      <c r="AD425" s="33"/>
      <c r="AE425" s="29"/>
      <c r="AF425" s="29"/>
      <c r="AG425" s="29"/>
      <c r="AH425" s="67" t="str">
        <f t="shared" si="110"/>
        <v/>
      </c>
      <c r="AI425" s="47" t="str">
        <f t="shared" si="115"/>
        <v/>
      </c>
      <c r="AJ425" s="67" t="str">
        <f t="shared" si="111"/>
        <v/>
      </c>
      <c r="AK425" s="68" t="str">
        <f t="shared" si="105"/>
        <v/>
      </c>
      <c r="AL425" s="40" t="str">
        <f t="shared" si="113"/>
        <v/>
      </c>
      <c r="AM425" s="35">
        <f t="shared" si="102"/>
        <v>0</v>
      </c>
      <c r="AN425" s="36">
        <f t="shared" si="103"/>
        <v>0</v>
      </c>
      <c r="AO425" s="36">
        <f t="shared" si="104"/>
        <v>0</v>
      </c>
      <c r="AP425" s="36" t="str">
        <f t="shared" si="109"/>
        <v/>
      </c>
      <c r="AQ425" s="36" t="str">
        <f>+IF(C425="Econova","",(IF(B425="Réception",(IF(J425="La Mounine",(VLOOKUP(V425,[1]Distancier!A:E,5,FALSE)),(IF(J425="Brignoles",VLOOKUP(V425,[1]Distancier!A:C,3,FALSE),(IF(J425="FOS",VLOOKUP(V425,[1]Distancier!A:D,4,FALSE),(IF(J425="BT400",VLOOKUP(V425,[1]Distancier!A:F,6,FALSE))))))))),"")))</f>
        <v/>
      </c>
      <c r="AR425" s="36" t="str">
        <f t="shared" si="112"/>
        <v/>
      </c>
      <c r="AS425" s="34" t="str">
        <f>IF(AQ425="","",IF(A425="Round Wood",VLOOKUP(AQ425,'[1]Grilles Tarifaires'!A:C,3,FALSE),VLOOKUP(AQ425,'[1]Grilles Tarifaires'!A:B,2,FALSE)))</f>
        <v/>
      </c>
      <c r="AT425" s="36" t="str">
        <f t="shared" si="108"/>
        <v/>
      </c>
      <c r="AU425" s="36" t="str">
        <f>IF(AQ425="","",(IF(C425="","",((IF(A425="","0",(IF(A425="Round Wood",VLOOKUP(C425,'[1]Grilles Tarifaires'!E:F,2,FALSE),VLOOKUP(C425,'[1]Grilles Tarifaires'!E:G,3,FALSE)))))*AK425))))</f>
        <v/>
      </c>
      <c r="AV425" s="66"/>
      <c r="AW425" s="66"/>
      <c r="AX425" s="66"/>
      <c r="AY425" s="66"/>
    </row>
    <row r="426" spans="1:51" ht="15" hidden="1" customHeight="1" x14ac:dyDescent="0.25">
      <c r="A426" s="10"/>
      <c r="B426" s="28"/>
      <c r="C426" s="29"/>
      <c r="D426" s="29"/>
      <c r="E426" s="30"/>
      <c r="F426" s="29"/>
      <c r="G426" s="29"/>
      <c r="H426" s="42"/>
      <c r="I426" s="42"/>
      <c r="J426" s="28"/>
      <c r="K426" s="31" t="str">
        <f t="shared" si="106"/>
        <v/>
      </c>
      <c r="L426" s="31">
        <f t="shared" si="107"/>
        <v>0</v>
      </c>
      <c r="M426" s="57">
        <f t="shared" si="114"/>
        <v>0</v>
      </c>
      <c r="N426" s="32"/>
      <c r="O426" s="32"/>
      <c r="P426" s="29"/>
      <c r="Q426" s="29"/>
      <c r="R426" s="29"/>
      <c r="S426" s="29"/>
      <c r="T426" s="29"/>
      <c r="U426" s="29"/>
      <c r="V426" s="29"/>
      <c r="W426" s="29"/>
      <c r="X426" s="31" t="str">
        <f t="shared" si="101"/>
        <v/>
      </c>
      <c r="Y426" s="33"/>
      <c r="Z426" s="33"/>
      <c r="AA426" s="33"/>
      <c r="AB426" s="33"/>
      <c r="AC426" s="33"/>
      <c r="AD426" s="33"/>
      <c r="AE426" s="29"/>
      <c r="AF426" s="29"/>
      <c r="AG426" s="29"/>
      <c r="AH426" s="67" t="str">
        <f t="shared" si="110"/>
        <v/>
      </c>
      <c r="AI426" s="47" t="str">
        <f t="shared" si="115"/>
        <v/>
      </c>
      <c r="AJ426" s="67" t="str">
        <f t="shared" si="111"/>
        <v/>
      </c>
      <c r="AK426" s="68" t="str">
        <f t="shared" si="105"/>
        <v/>
      </c>
      <c r="AL426" s="40" t="str">
        <f t="shared" si="113"/>
        <v/>
      </c>
      <c r="AM426" s="35">
        <f t="shared" si="102"/>
        <v>0</v>
      </c>
      <c r="AN426" s="36">
        <f t="shared" si="103"/>
        <v>0</v>
      </c>
      <c r="AO426" s="36">
        <f t="shared" si="104"/>
        <v>0</v>
      </c>
      <c r="AP426" s="36" t="str">
        <f t="shared" si="109"/>
        <v/>
      </c>
      <c r="AQ426" s="36" t="str">
        <f>+IF(C426="Econova","",(IF(B426="Réception",(IF(J426="La Mounine",(VLOOKUP(V426,[1]Distancier!A:E,5,FALSE)),(IF(J426="Brignoles",VLOOKUP(V426,[1]Distancier!A:C,3,FALSE),(IF(J426="FOS",VLOOKUP(V426,[1]Distancier!A:D,4,FALSE),(IF(J426="BT400",VLOOKUP(V426,[1]Distancier!A:F,6,FALSE))))))))),"")))</f>
        <v/>
      </c>
      <c r="AR426" s="36" t="str">
        <f t="shared" si="112"/>
        <v/>
      </c>
      <c r="AS426" s="34" t="str">
        <f>IF(AQ426="","",IF(A426="Round Wood",VLOOKUP(AQ426,'[1]Grilles Tarifaires'!A:C,3,FALSE),VLOOKUP(AQ426,'[1]Grilles Tarifaires'!A:B,2,FALSE)))</f>
        <v/>
      </c>
      <c r="AT426" s="36" t="str">
        <f t="shared" si="108"/>
        <v/>
      </c>
      <c r="AU426" s="36" t="str">
        <f>IF(AQ426="","",(IF(C426="","",((IF(A426="","0",(IF(A426="Round Wood",VLOOKUP(C426,'[1]Grilles Tarifaires'!E:F,2,FALSE),VLOOKUP(C426,'[1]Grilles Tarifaires'!E:G,3,FALSE)))))*AK426))))</f>
        <v/>
      </c>
      <c r="AV426" s="66"/>
      <c r="AW426" s="66"/>
      <c r="AX426" s="66"/>
      <c r="AY426" s="66"/>
    </row>
    <row r="427" spans="1:51" ht="15" hidden="1" customHeight="1" x14ac:dyDescent="0.25">
      <c r="A427" s="10"/>
      <c r="B427" s="28"/>
      <c r="C427" s="29"/>
      <c r="D427" s="29"/>
      <c r="E427" s="30"/>
      <c r="F427" s="29"/>
      <c r="G427" s="29"/>
      <c r="H427" s="42"/>
      <c r="I427" s="42"/>
      <c r="J427" s="28"/>
      <c r="K427" s="31" t="str">
        <f t="shared" si="106"/>
        <v/>
      </c>
      <c r="L427" s="31">
        <f t="shared" si="107"/>
        <v>0</v>
      </c>
      <c r="M427" s="57">
        <f t="shared" si="114"/>
        <v>0</v>
      </c>
      <c r="N427" s="32"/>
      <c r="O427" s="32"/>
      <c r="P427" s="29"/>
      <c r="Q427" s="29"/>
      <c r="R427" s="29"/>
      <c r="S427" s="29"/>
      <c r="T427" s="29"/>
      <c r="U427" s="29"/>
      <c r="V427" s="29"/>
      <c r="W427" s="29"/>
      <c r="X427" s="31" t="str">
        <f t="shared" si="101"/>
        <v/>
      </c>
      <c r="Y427" s="33"/>
      <c r="Z427" s="33"/>
      <c r="AA427" s="33"/>
      <c r="AB427" s="33"/>
      <c r="AC427" s="33"/>
      <c r="AD427" s="33"/>
      <c r="AE427" s="29"/>
      <c r="AF427" s="29"/>
      <c r="AG427" s="29"/>
      <c r="AH427" s="67" t="str">
        <f t="shared" si="110"/>
        <v/>
      </c>
      <c r="AI427" s="47" t="str">
        <f t="shared" si="115"/>
        <v/>
      </c>
      <c r="AJ427" s="67" t="str">
        <f t="shared" si="111"/>
        <v/>
      </c>
      <c r="AK427" s="68" t="str">
        <f t="shared" si="105"/>
        <v/>
      </c>
      <c r="AL427" s="40" t="str">
        <f t="shared" si="113"/>
        <v/>
      </c>
      <c r="AM427" s="35">
        <f t="shared" si="102"/>
        <v>0</v>
      </c>
      <c r="AN427" s="36">
        <f t="shared" si="103"/>
        <v>0</v>
      </c>
      <c r="AO427" s="36">
        <f t="shared" si="104"/>
        <v>0</v>
      </c>
      <c r="AP427" s="36" t="str">
        <f t="shared" si="109"/>
        <v/>
      </c>
      <c r="AQ427" s="36" t="str">
        <f>+IF(C427="Econova","",(IF(B427="Réception",(IF(J427="La Mounine",(VLOOKUP(V427,[1]Distancier!A:E,5,FALSE)),(IF(J427="Brignoles",VLOOKUP(V427,[1]Distancier!A:C,3,FALSE),(IF(J427="FOS",VLOOKUP(V427,[1]Distancier!A:D,4,FALSE),(IF(J427="BT400",VLOOKUP(V427,[1]Distancier!A:F,6,FALSE))))))))),"")))</f>
        <v/>
      </c>
      <c r="AR427" s="36" t="str">
        <f t="shared" si="112"/>
        <v/>
      </c>
      <c r="AS427" s="34" t="str">
        <f>IF(AQ427="","",IF(A427="Round Wood",VLOOKUP(AQ427,'[1]Grilles Tarifaires'!A:C,3,FALSE),VLOOKUP(AQ427,'[1]Grilles Tarifaires'!A:B,2,FALSE)))</f>
        <v/>
      </c>
      <c r="AT427" s="36" t="str">
        <f t="shared" si="108"/>
        <v/>
      </c>
      <c r="AU427" s="36" t="str">
        <f>IF(AQ427="","",(IF(C427="","",((IF(A427="","0",(IF(A427="Round Wood",VLOOKUP(C427,'[1]Grilles Tarifaires'!E:F,2,FALSE),VLOOKUP(C427,'[1]Grilles Tarifaires'!E:G,3,FALSE)))))*AK427))))</f>
        <v/>
      </c>
      <c r="AV427" s="66"/>
      <c r="AW427" s="66"/>
      <c r="AX427" s="66"/>
      <c r="AY427" s="66"/>
    </row>
    <row r="428" spans="1:51" ht="15" hidden="1" customHeight="1" x14ac:dyDescent="0.25">
      <c r="A428" s="10"/>
      <c r="B428" s="28"/>
      <c r="C428" s="29"/>
      <c r="D428" s="29"/>
      <c r="E428" s="30"/>
      <c r="F428" s="29"/>
      <c r="G428" s="29"/>
      <c r="H428" s="42"/>
      <c r="I428" s="42"/>
      <c r="J428" s="28"/>
      <c r="K428" s="31" t="str">
        <f t="shared" si="106"/>
        <v/>
      </c>
      <c r="L428" s="31">
        <f t="shared" si="107"/>
        <v>0</v>
      </c>
      <c r="M428" s="57">
        <f t="shared" si="114"/>
        <v>0</v>
      </c>
      <c r="N428" s="32"/>
      <c r="O428" s="32"/>
      <c r="P428" s="29"/>
      <c r="Q428" s="29"/>
      <c r="R428" s="29"/>
      <c r="S428" s="29"/>
      <c r="T428" s="29"/>
      <c r="U428" s="29"/>
      <c r="V428" s="29"/>
      <c r="W428" s="29"/>
      <c r="X428" s="31" t="str">
        <f t="shared" si="101"/>
        <v/>
      </c>
      <c r="Y428" s="33"/>
      <c r="Z428" s="33"/>
      <c r="AA428" s="33"/>
      <c r="AB428" s="33"/>
      <c r="AC428" s="33"/>
      <c r="AD428" s="33"/>
      <c r="AE428" s="29"/>
      <c r="AF428" s="29"/>
      <c r="AG428" s="29"/>
      <c r="AH428" s="67" t="str">
        <f t="shared" si="110"/>
        <v/>
      </c>
      <c r="AI428" s="47" t="str">
        <f t="shared" si="115"/>
        <v/>
      </c>
      <c r="AJ428" s="67" t="str">
        <f t="shared" si="111"/>
        <v/>
      </c>
      <c r="AK428" s="68" t="str">
        <f t="shared" si="105"/>
        <v/>
      </c>
      <c r="AL428" s="40" t="str">
        <f t="shared" si="113"/>
        <v/>
      </c>
      <c r="AM428" s="35">
        <f t="shared" si="102"/>
        <v>0</v>
      </c>
      <c r="AN428" s="36">
        <f t="shared" si="103"/>
        <v>0</v>
      </c>
      <c r="AO428" s="36">
        <f t="shared" si="104"/>
        <v>0</v>
      </c>
      <c r="AP428" s="36" t="str">
        <f t="shared" si="109"/>
        <v/>
      </c>
      <c r="AQ428" s="36" t="str">
        <f>+IF(C428="Econova","",(IF(B428="Réception",(IF(J428="La Mounine",(VLOOKUP(V428,[1]Distancier!A:E,5,FALSE)),(IF(J428="Brignoles",VLOOKUP(V428,[1]Distancier!A:C,3,FALSE),(IF(J428="FOS",VLOOKUP(V428,[1]Distancier!A:D,4,FALSE),(IF(J428="BT400",VLOOKUP(V428,[1]Distancier!A:F,6,FALSE))))))))),"")))</f>
        <v/>
      </c>
      <c r="AR428" s="36" t="str">
        <f t="shared" si="112"/>
        <v/>
      </c>
      <c r="AS428" s="34" t="str">
        <f>IF(AQ428="","",IF(A428="Round Wood",VLOOKUP(AQ428,'[1]Grilles Tarifaires'!A:C,3,FALSE),VLOOKUP(AQ428,'[1]Grilles Tarifaires'!A:B,2,FALSE)))</f>
        <v/>
      </c>
      <c r="AT428" s="36" t="str">
        <f t="shared" si="108"/>
        <v/>
      </c>
      <c r="AU428" s="36" t="str">
        <f>IF(AQ428="","",(IF(C428="","",((IF(A428="","0",(IF(A428="Round Wood",VLOOKUP(C428,'[1]Grilles Tarifaires'!E:F,2,FALSE),VLOOKUP(C428,'[1]Grilles Tarifaires'!E:G,3,FALSE)))))*AK428))))</f>
        <v/>
      </c>
      <c r="AV428" s="66"/>
      <c r="AW428" s="66"/>
      <c r="AX428" s="66"/>
      <c r="AY428" s="66"/>
    </row>
    <row r="429" spans="1:51" ht="15" hidden="1" customHeight="1" x14ac:dyDescent="0.25">
      <c r="A429" s="10"/>
      <c r="B429" s="28"/>
      <c r="C429" s="29"/>
      <c r="D429" s="29"/>
      <c r="E429" s="30"/>
      <c r="F429" s="29"/>
      <c r="G429" s="29"/>
      <c r="H429" s="42"/>
      <c r="I429" s="42"/>
      <c r="J429" s="28"/>
      <c r="K429" s="31" t="str">
        <f t="shared" si="106"/>
        <v/>
      </c>
      <c r="L429" s="31">
        <f t="shared" si="107"/>
        <v>0</v>
      </c>
      <c r="M429" s="57">
        <f t="shared" si="114"/>
        <v>0</v>
      </c>
      <c r="N429" s="32"/>
      <c r="O429" s="32"/>
      <c r="P429" s="29"/>
      <c r="Q429" s="29"/>
      <c r="R429" s="29"/>
      <c r="S429" s="29"/>
      <c r="T429" s="29"/>
      <c r="U429" s="29"/>
      <c r="V429" s="29"/>
      <c r="W429" s="29"/>
      <c r="X429" s="31" t="str">
        <f t="shared" si="101"/>
        <v/>
      </c>
      <c r="Y429" s="33"/>
      <c r="Z429" s="33"/>
      <c r="AA429" s="33"/>
      <c r="AB429" s="33"/>
      <c r="AC429" s="33"/>
      <c r="AD429" s="33"/>
      <c r="AE429" s="29"/>
      <c r="AF429" s="29"/>
      <c r="AG429" s="29"/>
      <c r="AH429" s="67" t="str">
        <f t="shared" si="110"/>
        <v/>
      </c>
      <c r="AI429" s="47" t="str">
        <f t="shared" si="115"/>
        <v/>
      </c>
      <c r="AJ429" s="67" t="str">
        <f t="shared" si="111"/>
        <v/>
      </c>
      <c r="AK429" s="68" t="str">
        <f t="shared" si="105"/>
        <v/>
      </c>
      <c r="AL429" s="40" t="str">
        <f t="shared" si="113"/>
        <v/>
      </c>
      <c r="AM429" s="35">
        <f t="shared" si="102"/>
        <v>0</v>
      </c>
      <c r="AN429" s="36">
        <f t="shared" si="103"/>
        <v>0</v>
      </c>
      <c r="AO429" s="36">
        <f t="shared" si="104"/>
        <v>0</v>
      </c>
      <c r="AP429" s="36" t="str">
        <f t="shared" si="109"/>
        <v/>
      </c>
      <c r="AQ429" s="36" t="str">
        <f>+IF(C429="Econova","",(IF(B429="Réception",(IF(J429="La Mounine",(VLOOKUP(V429,[1]Distancier!A:E,5,FALSE)),(IF(J429="Brignoles",VLOOKUP(V429,[1]Distancier!A:C,3,FALSE),(IF(J429="FOS",VLOOKUP(V429,[1]Distancier!A:D,4,FALSE),(IF(J429="BT400",VLOOKUP(V429,[1]Distancier!A:F,6,FALSE))))))))),"")))</f>
        <v/>
      </c>
      <c r="AR429" s="36" t="str">
        <f t="shared" si="112"/>
        <v/>
      </c>
      <c r="AS429" s="34" t="str">
        <f>IF(AQ429="","",IF(A429="Round Wood",VLOOKUP(AQ429,'[1]Grilles Tarifaires'!A:C,3,FALSE),VLOOKUP(AQ429,'[1]Grilles Tarifaires'!A:B,2,FALSE)))</f>
        <v/>
      </c>
      <c r="AT429" s="36" t="str">
        <f t="shared" si="108"/>
        <v/>
      </c>
      <c r="AU429" s="36" t="str">
        <f>IF(AQ429="","",(IF(C429="","",((IF(A429="","0",(IF(A429="Round Wood",VLOOKUP(C429,'[1]Grilles Tarifaires'!E:F,2,FALSE),VLOOKUP(C429,'[1]Grilles Tarifaires'!E:G,3,FALSE)))))*AK429))))</f>
        <v/>
      </c>
      <c r="AV429" s="66"/>
      <c r="AW429" s="66"/>
      <c r="AX429" s="66"/>
      <c r="AY429" s="66"/>
    </row>
    <row r="430" spans="1:51" ht="15" hidden="1" customHeight="1" x14ac:dyDescent="0.25">
      <c r="A430" s="10"/>
      <c r="B430" s="28"/>
      <c r="C430" s="29"/>
      <c r="D430" s="29"/>
      <c r="E430" s="30"/>
      <c r="F430" s="29"/>
      <c r="G430" s="29"/>
      <c r="H430" s="42"/>
      <c r="I430" s="42"/>
      <c r="J430" s="28"/>
      <c r="K430" s="31" t="str">
        <f t="shared" si="106"/>
        <v/>
      </c>
      <c r="L430" s="31">
        <f t="shared" si="107"/>
        <v>0</v>
      </c>
      <c r="M430" s="57">
        <f t="shared" si="114"/>
        <v>0</v>
      </c>
      <c r="N430" s="32"/>
      <c r="O430" s="32"/>
      <c r="P430" s="29"/>
      <c r="Q430" s="29"/>
      <c r="R430" s="29"/>
      <c r="S430" s="29"/>
      <c r="T430" s="29"/>
      <c r="U430" s="29"/>
      <c r="V430" s="29"/>
      <c r="W430" s="29"/>
      <c r="X430" s="31" t="str">
        <f t="shared" si="101"/>
        <v/>
      </c>
      <c r="Y430" s="33"/>
      <c r="Z430" s="33"/>
      <c r="AA430" s="33"/>
      <c r="AB430" s="33"/>
      <c r="AC430" s="33"/>
      <c r="AD430" s="33"/>
      <c r="AE430" s="29"/>
      <c r="AF430" s="29"/>
      <c r="AG430" s="29"/>
      <c r="AH430" s="67" t="str">
        <f t="shared" si="110"/>
        <v/>
      </c>
      <c r="AI430" s="47" t="str">
        <f t="shared" si="115"/>
        <v/>
      </c>
      <c r="AJ430" s="67" t="str">
        <f t="shared" si="111"/>
        <v/>
      </c>
      <c r="AK430" s="68" t="str">
        <f t="shared" si="105"/>
        <v/>
      </c>
      <c r="AL430" s="40" t="str">
        <f t="shared" si="113"/>
        <v/>
      </c>
      <c r="AM430" s="35">
        <f t="shared" si="102"/>
        <v>0</v>
      </c>
      <c r="AN430" s="36">
        <f t="shared" si="103"/>
        <v>0</v>
      </c>
      <c r="AO430" s="36">
        <f t="shared" si="104"/>
        <v>0</v>
      </c>
      <c r="AP430" s="36" t="str">
        <f t="shared" si="109"/>
        <v/>
      </c>
      <c r="AQ430" s="36" t="str">
        <f>+IF(C430="Econova","",(IF(B430="Réception",(IF(J430="La Mounine",(VLOOKUP(V430,[1]Distancier!A:E,5,FALSE)),(IF(J430="Brignoles",VLOOKUP(V430,[1]Distancier!A:C,3,FALSE),(IF(J430="FOS",VLOOKUP(V430,[1]Distancier!A:D,4,FALSE),(IF(J430="BT400",VLOOKUP(V430,[1]Distancier!A:F,6,FALSE))))))))),"")))</f>
        <v/>
      </c>
      <c r="AR430" s="36" t="str">
        <f t="shared" si="112"/>
        <v/>
      </c>
      <c r="AS430" s="34" t="str">
        <f>IF(AQ430="","",IF(A430="Round Wood",VLOOKUP(AQ430,'[1]Grilles Tarifaires'!A:C,3,FALSE),VLOOKUP(AQ430,'[1]Grilles Tarifaires'!A:B,2,FALSE)))</f>
        <v/>
      </c>
      <c r="AT430" s="36" t="str">
        <f t="shared" si="108"/>
        <v/>
      </c>
      <c r="AU430" s="36" t="str">
        <f>IF(AQ430="","",(IF(C430="","",((IF(A430="","0",(IF(A430="Round Wood",VLOOKUP(C430,'[1]Grilles Tarifaires'!E:F,2,FALSE),VLOOKUP(C430,'[1]Grilles Tarifaires'!E:G,3,FALSE)))))*AK430))))</f>
        <v/>
      </c>
      <c r="AV430" s="66"/>
      <c r="AW430" s="66"/>
      <c r="AX430" s="66"/>
      <c r="AY430" s="66"/>
    </row>
    <row r="431" spans="1:51" ht="15" hidden="1" customHeight="1" x14ac:dyDescent="0.25">
      <c r="A431" s="10"/>
      <c r="B431" s="28"/>
      <c r="C431" s="29"/>
      <c r="D431" s="29"/>
      <c r="E431" s="30"/>
      <c r="F431" s="29"/>
      <c r="G431" s="29"/>
      <c r="H431" s="42"/>
      <c r="I431" s="42"/>
      <c r="J431" s="28"/>
      <c r="K431" s="31" t="str">
        <f t="shared" si="106"/>
        <v/>
      </c>
      <c r="L431" s="31">
        <f t="shared" si="107"/>
        <v>0</v>
      </c>
      <c r="M431" s="57">
        <f t="shared" si="114"/>
        <v>0</v>
      </c>
      <c r="N431" s="32"/>
      <c r="O431" s="32"/>
      <c r="P431" s="29"/>
      <c r="Q431" s="29"/>
      <c r="R431" s="29"/>
      <c r="S431" s="29"/>
      <c r="T431" s="29"/>
      <c r="U431" s="29"/>
      <c r="V431" s="29"/>
      <c r="W431" s="29"/>
      <c r="X431" s="31" t="str">
        <f t="shared" ref="X431:X494" si="116">+IF(AE431="oui",K431,"")</f>
        <v/>
      </c>
      <c r="Y431" s="33"/>
      <c r="Z431" s="33"/>
      <c r="AA431" s="33"/>
      <c r="AB431" s="33"/>
      <c r="AC431" s="33"/>
      <c r="AD431" s="33"/>
      <c r="AE431" s="29"/>
      <c r="AF431" s="29"/>
      <c r="AG431" s="29"/>
      <c r="AH431" s="67" t="str">
        <f t="shared" si="110"/>
        <v/>
      </c>
      <c r="AI431" s="47" t="str">
        <f t="shared" si="115"/>
        <v/>
      </c>
      <c r="AJ431" s="67" t="str">
        <f t="shared" si="111"/>
        <v/>
      </c>
      <c r="AK431" s="68" t="str">
        <f t="shared" si="105"/>
        <v/>
      </c>
      <c r="AL431" s="40" t="str">
        <f t="shared" si="113"/>
        <v/>
      </c>
      <c r="AM431" s="35">
        <f t="shared" ref="AM431:AM494" si="117">IF(K431="",0,1)</f>
        <v>0</v>
      </c>
      <c r="AN431" s="36">
        <f t="shared" ref="AN431:AN494" si="118">IF(L431&gt;0,1,0)</f>
        <v>0</v>
      </c>
      <c r="AO431" s="36">
        <f t="shared" ref="AO431:AO494" si="119">IF(M431&gt;0.02,1,0)</f>
        <v>0</v>
      </c>
      <c r="AP431" s="36" t="str">
        <f t="shared" si="109"/>
        <v/>
      </c>
      <c r="AQ431" s="36" t="str">
        <f>+IF(C431="Econova","",(IF(B431="Réception",(IF(J431="La Mounine",(VLOOKUP(V431,[1]Distancier!A:E,5,FALSE)),(IF(J431="Brignoles",VLOOKUP(V431,[1]Distancier!A:C,3,FALSE),(IF(J431="FOS",VLOOKUP(V431,[1]Distancier!A:D,4,FALSE),(IF(J431="BT400",VLOOKUP(V431,[1]Distancier!A:F,6,FALSE))))))))),"")))</f>
        <v/>
      </c>
      <c r="AR431" s="36" t="str">
        <f t="shared" si="112"/>
        <v/>
      </c>
      <c r="AS431" s="34" t="str">
        <f>IF(AQ431="","",IF(A431="Round Wood",VLOOKUP(AQ431,'[1]Grilles Tarifaires'!A:C,3,FALSE),VLOOKUP(AQ431,'[1]Grilles Tarifaires'!A:B,2,FALSE)))</f>
        <v/>
      </c>
      <c r="AT431" s="36" t="str">
        <f t="shared" si="108"/>
        <v/>
      </c>
      <c r="AU431" s="36" t="str">
        <f>IF(AQ431="","",(IF(C431="","",((IF(A431="","0",(IF(A431="Round Wood",VLOOKUP(C431,'[1]Grilles Tarifaires'!E:F,2,FALSE),VLOOKUP(C431,'[1]Grilles Tarifaires'!E:G,3,FALSE)))))*AK431))))</f>
        <v/>
      </c>
      <c r="AV431" s="66"/>
      <c r="AW431" s="66"/>
      <c r="AX431" s="66"/>
      <c r="AY431" s="66"/>
    </row>
    <row r="432" spans="1:51" ht="15" hidden="1" customHeight="1" x14ac:dyDescent="0.25">
      <c r="A432" s="10"/>
      <c r="B432" s="28"/>
      <c r="C432" s="29"/>
      <c r="D432" s="29"/>
      <c r="E432" s="30"/>
      <c r="F432" s="29"/>
      <c r="G432" s="29"/>
      <c r="H432" s="42"/>
      <c r="I432" s="42"/>
      <c r="J432" s="28"/>
      <c r="K432" s="31" t="str">
        <f t="shared" si="106"/>
        <v/>
      </c>
      <c r="L432" s="31">
        <f t="shared" si="107"/>
        <v>0</v>
      </c>
      <c r="M432" s="57">
        <f t="shared" si="114"/>
        <v>0</v>
      </c>
      <c r="N432" s="32"/>
      <c r="O432" s="32"/>
      <c r="P432" s="29"/>
      <c r="Q432" s="29"/>
      <c r="R432" s="29"/>
      <c r="S432" s="29"/>
      <c r="T432" s="29"/>
      <c r="U432" s="29"/>
      <c r="V432" s="29"/>
      <c r="W432" s="29"/>
      <c r="X432" s="31" t="str">
        <f t="shared" si="116"/>
        <v/>
      </c>
      <c r="Y432" s="33"/>
      <c r="Z432" s="33"/>
      <c r="AA432" s="33"/>
      <c r="AB432" s="33"/>
      <c r="AC432" s="33"/>
      <c r="AD432" s="33"/>
      <c r="AE432" s="29"/>
      <c r="AF432" s="29"/>
      <c r="AG432" s="29"/>
      <c r="AH432" s="67" t="str">
        <f t="shared" si="110"/>
        <v/>
      </c>
      <c r="AI432" s="47" t="str">
        <f t="shared" si="115"/>
        <v/>
      </c>
      <c r="AJ432" s="67" t="str">
        <f t="shared" si="111"/>
        <v/>
      </c>
      <c r="AK432" s="68" t="str">
        <f t="shared" si="105"/>
        <v/>
      </c>
      <c r="AL432" s="40" t="str">
        <f t="shared" si="113"/>
        <v/>
      </c>
      <c r="AM432" s="35">
        <f t="shared" si="117"/>
        <v>0</v>
      </c>
      <c r="AN432" s="36">
        <f t="shared" si="118"/>
        <v>0</v>
      </c>
      <c r="AO432" s="36">
        <f t="shared" si="119"/>
        <v>0</v>
      </c>
      <c r="AP432" s="36" t="str">
        <f t="shared" si="109"/>
        <v/>
      </c>
      <c r="AQ432" s="36" t="str">
        <f>+IF(C432="Econova","",(IF(B432="Réception",(IF(J432="La Mounine",(VLOOKUP(V432,[1]Distancier!A:E,5,FALSE)),(IF(J432="Brignoles",VLOOKUP(V432,[1]Distancier!A:C,3,FALSE),(IF(J432="FOS",VLOOKUP(V432,[1]Distancier!A:D,4,FALSE),(IF(J432="BT400",VLOOKUP(V432,[1]Distancier!A:F,6,FALSE))))))))),"")))</f>
        <v/>
      </c>
      <c r="AR432" s="36" t="str">
        <f t="shared" si="112"/>
        <v/>
      </c>
      <c r="AS432" s="34" t="str">
        <f>IF(AQ432="","",IF(A432="Round Wood",VLOOKUP(AQ432,'[1]Grilles Tarifaires'!A:C,3,FALSE),VLOOKUP(AQ432,'[1]Grilles Tarifaires'!A:B,2,FALSE)))</f>
        <v/>
      </c>
      <c r="AT432" s="36" t="str">
        <f t="shared" si="108"/>
        <v/>
      </c>
      <c r="AU432" s="36" t="str">
        <f>IF(AQ432="","",(IF(C432="","",((IF(A432="","0",(IF(A432="Round Wood",VLOOKUP(C432,'[1]Grilles Tarifaires'!E:F,2,FALSE),VLOOKUP(C432,'[1]Grilles Tarifaires'!E:G,3,FALSE)))))*AK432))))</f>
        <v/>
      </c>
      <c r="AV432" s="66"/>
      <c r="AW432" s="66"/>
      <c r="AX432" s="66"/>
      <c r="AY432" s="66"/>
    </row>
    <row r="433" spans="1:51" ht="15" hidden="1" customHeight="1" x14ac:dyDescent="0.25">
      <c r="A433" s="10"/>
      <c r="B433" s="28"/>
      <c r="C433" s="29"/>
      <c r="D433" s="29"/>
      <c r="E433" s="30"/>
      <c r="F433" s="29"/>
      <c r="G433" s="29"/>
      <c r="H433" s="42"/>
      <c r="I433" s="42"/>
      <c r="J433" s="28"/>
      <c r="K433" s="31" t="str">
        <f t="shared" si="106"/>
        <v/>
      </c>
      <c r="L433" s="31">
        <f t="shared" si="107"/>
        <v>0</v>
      </c>
      <c r="M433" s="57">
        <f t="shared" si="114"/>
        <v>0</v>
      </c>
      <c r="N433" s="32"/>
      <c r="O433" s="32"/>
      <c r="P433" s="29"/>
      <c r="Q433" s="29"/>
      <c r="R433" s="29"/>
      <c r="S433" s="29"/>
      <c r="T433" s="29"/>
      <c r="U433" s="29"/>
      <c r="V433" s="29"/>
      <c r="W433" s="29"/>
      <c r="X433" s="31" t="str">
        <f t="shared" si="116"/>
        <v/>
      </c>
      <c r="Y433" s="33"/>
      <c r="Z433" s="33"/>
      <c r="AA433" s="33"/>
      <c r="AB433" s="33"/>
      <c r="AC433" s="33"/>
      <c r="AD433" s="33"/>
      <c r="AE433" s="29"/>
      <c r="AF433" s="29"/>
      <c r="AG433" s="29"/>
      <c r="AH433" s="67" t="str">
        <f t="shared" si="110"/>
        <v/>
      </c>
      <c r="AI433" s="47" t="str">
        <f t="shared" si="115"/>
        <v/>
      </c>
      <c r="AJ433" s="67" t="str">
        <f t="shared" si="111"/>
        <v/>
      </c>
      <c r="AK433" s="68" t="str">
        <f t="shared" si="105"/>
        <v/>
      </c>
      <c r="AL433" s="40" t="str">
        <f t="shared" si="113"/>
        <v/>
      </c>
      <c r="AM433" s="35">
        <f t="shared" si="117"/>
        <v>0</v>
      </c>
      <c r="AN433" s="36">
        <f t="shared" si="118"/>
        <v>0</v>
      </c>
      <c r="AO433" s="36">
        <f t="shared" si="119"/>
        <v>0</v>
      </c>
      <c r="AP433" s="36" t="str">
        <f t="shared" si="109"/>
        <v/>
      </c>
      <c r="AQ433" s="36" t="str">
        <f>+IF(C433="Econova","",(IF(B433="Réception",(IF(J433="La Mounine",(VLOOKUP(V433,[1]Distancier!A:E,5,FALSE)),(IF(J433="Brignoles",VLOOKUP(V433,[1]Distancier!A:C,3,FALSE),(IF(J433="FOS",VLOOKUP(V433,[1]Distancier!A:D,4,FALSE),(IF(J433="BT400",VLOOKUP(V433,[1]Distancier!A:F,6,FALSE))))))))),"")))</f>
        <v/>
      </c>
      <c r="AR433" s="36" t="str">
        <f t="shared" si="112"/>
        <v/>
      </c>
      <c r="AS433" s="34" t="str">
        <f>IF(AQ433="","",IF(A433="Round Wood",VLOOKUP(AQ433,'[1]Grilles Tarifaires'!A:C,3,FALSE),VLOOKUP(AQ433,'[1]Grilles Tarifaires'!A:B,2,FALSE)))</f>
        <v/>
      </c>
      <c r="AT433" s="36" t="str">
        <f t="shared" si="108"/>
        <v/>
      </c>
      <c r="AU433" s="36" t="str">
        <f>IF(AQ433="","",(IF(C433="","",((IF(A433="","0",(IF(A433="Round Wood",VLOOKUP(C433,'[1]Grilles Tarifaires'!E:F,2,FALSE),VLOOKUP(C433,'[1]Grilles Tarifaires'!E:G,3,FALSE)))))*AK433))))</f>
        <v/>
      </c>
      <c r="AV433" s="66"/>
      <c r="AW433" s="66"/>
      <c r="AX433" s="66"/>
      <c r="AY433" s="66"/>
    </row>
    <row r="434" spans="1:51" ht="15" hidden="1" customHeight="1" x14ac:dyDescent="0.25">
      <c r="A434" s="10"/>
      <c r="B434" s="28"/>
      <c r="C434" s="29"/>
      <c r="D434" s="29"/>
      <c r="E434" s="30"/>
      <c r="F434" s="29"/>
      <c r="G434" s="29"/>
      <c r="H434" s="42"/>
      <c r="I434" s="42"/>
      <c r="J434" s="28"/>
      <c r="K434" s="31" t="str">
        <f t="shared" si="106"/>
        <v/>
      </c>
      <c r="L434" s="31">
        <f t="shared" si="107"/>
        <v>0</v>
      </c>
      <c r="M434" s="57">
        <f t="shared" si="114"/>
        <v>0</v>
      </c>
      <c r="N434" s="32"/>
      <c r="O434" s="32"/>
      <c r="P434" s="29"/>
      <c r="Q434" s="29"/>
      <c r="R434" s="29"/>
      <c r="S434" s="29"/>
      <c r="T434" s="29"/>
      <c r="U434" s="29"/>
      <c r="V434" s="29"/>
      <c r="W434" s="29"/>
      <c r="X434" s="31" t="str">
        <f t="shared" si="116"/>
        <v/>
      </c>
      <c r="Y434" s="33"/>
      <c r="Z434" s="33"/>
      <c r="AA434" s="33"/>
      <c r="AB434" s="33"/>
      <c r="AC434" s="33"/>
      <c r="AD434" s="33"/>
      <c r="AE434" s="29"/>
      <c r="AF434" s="29"/>
      <c r="AG434" s="29"/>
      <c r="AH434" s="67" t="str">
        <f t="shared" si="110"/>
        <v/>
      </c>
      <c r="AI434" s="47" t="str">
        <f t="shared" si="115"/>
        <v/>
      </c>
      <c r="AJ434" s="67" t="str">
        <f t="shared" si="111"/>
        <v/>
      </c>
      <c r="AK434" s="68" t="str">
        <f t="shared" si="105"/>
        <v/>
      </c>
      <c r="AL434" s="40" t="str">
        <f t="shared" si="113"/>
        <v/>
      </c>
      <c r="AM434" s="35">
        <f t="shared" si="117"/>
        <v>0</v>
      </c>
      <c r="AN434" s="36">
        <f t="shared" si="118"/>
        <v>0</v>
      </c>
      <c r="AO434" s="36">
        <f t="shared" si="119"/>
        <v>0</v>
      </c>
      <c r="AP434" s="36" t="str">
        <f t="shared" si="109"/>
        <v/>
      </c>
      <c r="AQ434" s="36" t="str">
        <f>+IF(C434="Econova","",(IF(B434="Réception",(IF(J434="La Mounine",(VLOOKUP(V434,[1]Distancier!A:E,5,FALSE)),(IF(J434="Brignoles",VLOOKUP(V434,[1]Distancier!A:C,3,FALSE),(IF(J434="FOS",VLOOKUP(V434,[1]Distancier!A:D,4,FALSE),(IF(J434="BT400",VLOOKUP(V434,[1]Distancier!A:F,6,FALSE))))))))),"")))</f>
        <v/>
      </c>
      <c r="AR434" s="36" t="str">
        <f t="shared" si="112"/>
        <v/>
      </c>
      <c r="AS434" s="34" t="str">
        <f>IF(AQ434="","",IF(A434="Round Wood",VLOOKUP(AQ434,'[1]Grilles Tarifaires'!A:C,3,FALSE),VLOOKUP(AQ434,'[1]Grilles Tarifaires'!A:B,2,FALSE)))</f>
        <v/>
      </c>
      <c r="AT434" s="36" t="str">
        <f t="shared" si="108"/>
        <v/>
      </c>
      <c r="AU434" s="36" t="str">
        <f>IF(AQ434="","",(IF(C434="","",((IF(A434="","0",(IF(A434="Round Wood",VLOOKUP(C434,'[1]Grilles Tarifaires'!E:F,2,FALSE),VLOOKUP(C434,'[1]Grilles Tarifaires'!E:G,3,FALSE)))))*AK434))))</f>
        <v/>
      </c>
      <c r="AV434" s="66"/>
      <c r="AW434" s="66"/>
      <c r="AX434" s="66"/>
      <c r="AY434" s="66"/>
    </row>
    <row r="435" spans="1:51" ht="15" hidden="1" customHeight="1" x14ac:dyDescent="0.25">
      <c r="A435" s="10"/>
      <c r="B435" s="28"/>
      <c r="C435" s="29"/>
      <c r="D435" s="29"/>
      <c r="E435" s="30"/>
      <c r="F435" s="29"/>
      <c r="G435" s="29"/>
      <c r="H435" s="42"/>
      <c r="I435" s="42"/>
      <c r="J435" s="28"/>
      <c r="K435" s="31" t="str">
        <f t="shared" si="106"/>
        <v/>
      </c>
      <c r="L435" s="31">
        <f t="shared" si="107"/>
        <v>0</v>
      </c>
      <c r="M435" s="57">
        <f t="shared" si="114"/>
        <v>0</v>
      </c>
      <c r="N435" s="32"/>
      <c r="O435" s="32"/>
      <c r="P435" s="29"/>
      <c r="Q435" s="29"/>
      <c r="R435" s="29"/>
      <c r="S435" s="29"/>
      <c r="T435" s="29"/>
      <c r="U435" s="29"/>
      <c r="V435" s="29"/>
      <c r="W435" s="29"/>
      <c r="X435" s="31" t="str">
        <f t="shared" si="116"/>
        <v/>
      </c>
      <c r="Y435" s="33"/>
      <c r="Z435" s="33"/>
      <c r="AA435" s="33"/>
      <c r="AB435" s="33"/>
      <c r="AC435" s="33"/>
      <c r="AD435" s="33"/>
      <c r="AE435" s="29"/>
      <c r="AF435" s="29"/>
      <c r="AG435" s="29"/>
      <c r="AH435" s="67" t="str">
        <f t="shared" si="110"/>
        <v/>
      </c>
      <c r="AI435" s="47" t="str">
        <f t="shared" si="115"/>
        <v/>
      </c>
      <c r="AJ435" s="67" t="str">
        <f t="shared" si="111"/>
        <v/>
      </c>
      <c r="AK435" s="68" t="str">
        <f t="shared" si="105"/>
        <v/>
      </c>
      <c r="AL435" s="40" t="str">
        <f t="shared" si="113"/>
        <v/>
      </c>
      <c r="AM435" s="35">
        <f t="shared" si="117"/>
        <v>0</v>
      </c>
      <c r="AN435" s="36">
        <f t="shared" si="118"/>
        <v>0</v>
      </c>
      <c r="AO435" s="36">
        <f t="shared" si="119"/>
        <v>0</v>
      </c>
      <c r="AP435" s="36" t="str">
        <f t="shared" si="109"/>
        <v/>
      </c>
      <c r="AQ435" s="36" t="str">
        <f>+IF(C435="Econova","",(IF(B435="Réception",(IF(J435="La Mounine",(VLOOKUP(V435,[1]Distancier!A:E,5,FALSE)),(IF(J435="Brignoles",VLOOKUP(V435,[1]Distancier!A:C,3,FALSE),(IF(J435="FOS",VLOOKUP(V435,[1]Distancier!A:D,4,FALSE),(IF(J435="BT400",VLOOKUP(V435,[1]Distancier!A:F,6,FALSE))))))))),"")))</f>
        <v/>
      </c>
      <c r="AR435" s="36" t="str">
        <f t="shared" si="112"/>
        <v/>
      </c>
      <c r="AS435" s="34" t="str">
        <f>IF(AQ435="","",IF(A435="Round Wood",VLOOKUP(AQ435,'[1]Grilles Tarifaires'!A:C,3,FALSE),VLOOKUP(AQ435,'[1]Grilles Tarifaires'!A:B,2,FALSE)))</f>
        <v/>
      </c>
      <c r="AT435" s="36" t="str">
        <f t="shared" si="108"/>
        <v/>
      </c>
      <c r="AU435" s="36" t="str">
        <f>IF(AQ435="","",(IF(C435="","",((IF(A435="","0",(IF(A435="Round Wood",VLOOKUP(C435,'[1]Grilles Tarifaires'!E:F,2,FALSE),VLOOKUP(C435,'[1]Grilles Tarifaires'!E:G,3,FALSE)))))*AK435))))</f>
        <v/>
      </c>
      <c r="AV435" s="66"/>
      <c r="AW435" s="66"/>
      <c r="AX435" s="66"/>
      <c r="AY435" s="66"/>
    </row>
    <row r="436" spans="1:51" ht="15" hidden="1" customHeight="1" x14ac:dyDescent="0.25">
      <c r="A436" s="10"/>
      <c r="B436" s="28"/>
      <c r="C436" s="29"/>
      <c r="D436" s="29"/>
      <c r="E436" s="30"/>
      <c r="F436" s="29"/>
      <c r="G436" s="29"/>
      <c r="H436" s="42"/>
      <c r="I436" s="42"/>
      <c r="J436" s="28"/>
      <c r="K436" s="31" t="str">
        <f t="shared" si="106"/>
        <v/>
      </c>
      <c r="L436" s="31">
        <f t="shared" si="107"/>
        <v>0</v>
      </c>
      <c r="M436" s="57">
        <f t="shared" si="114"/>
        <v>0</v>
      </c>
      <c r="N436" s="32"/>
      <c r="O436" s="32"/>
      <c r="P436" s="29"/>
      <c r="Q436" s="29"/>
      <c r="R436" s="29"/>
      <c r="S436" s="29"/>
      <c r="T436" s="29"/>
      <c r="U436" s="29"/>
      <c r="V436" s="29"/>
      <c r="W436" s="29"/>
      <c r="X436" s="31" t="str">
        <f t="shared" si="116"/>
        <v/>
      </c>
      <c r="Y436" s="33"/>
      <c r="Z436" s="33"/>
      <c r="AA436" s="33"/>
      <c r="AB436" s="33"/>
      <c r="AC436" s="33"/>
      <c r="AD436" s="33"/>
      <c r="AE436" s="29"/>
      <c r="AF436" s="29"/>
      <c r="AG436" s="29"/>
      <c r="AH436" s="67" t="str">
        <f t="shared" si="110"/>
        <v/>
      </c>
      <c r="AI436" s="47" t="str">
        <f t="shared" si="115"/>
        <v/>
      </c>
      <c r="AJ436" s="67" t="str">
        <f t="shared" si="111"/>
        <v/>
      </c>
      <c r="AK436" s="68" t="str">
        <f t="shared" si="105"/>
        <v/>
      </c>
      <c r="AL436" s="40" t="str">
        <f t="shared" si="113"/>
        <v/>
      </c>
      <c r="AM436" s="35">
        <f t="shared" si="117"/>
        <v>0</v>
      </c>
      <c r="AN436" s="36">
        <f t="shared" si="118"/>
        <v>0</v>
      </c>
      <c r="AO436" s="36">
        <f t="shared" si="119"/>
        <v>0</v>
      </c>
      <c r="AP436" s="36" t="str">
        <f t="shared" si="109"/>
        <v/>
      </c>
      <c r="AQ436" s="36" t="str">
        <f>+IF(C436="Econova","",(IF(B436="Réception",(IF(J436="La Mounine",(VLOOKUP(V436,[1]Distancier!A:E,5,FALSE)),(IF(J436="Brignoles",VLOOKUP(V436,[1]Distancier!A:C,3,FALSE),(IF(J436="FOS",VLOOKUP(V436,[1]Distancier!A:D,4,FALSE),(IF(J436="BT400",VLOOKUP(V436,[1]Distancier!A:F,6,FALSE))))))))),"")))</f>
        <v/>
      </c>
      <c r="AR436" s="36" t="str">
        <f t="shared" si="112"/>
        <v/>
      </c>
      <c r="AS436" s="34" t="str">
        <f>IF(AQ436="","",IF(A436="Round Wood",VLOOKUP(AQ436,'[1]Grilles Tarifaires'!A:C,3,FALSE),VLOOKUP(AQ436,'[1]Grilles Tarifaires'!A:B,2,FALSE)))</f>
        <v/>
      </c>
      <c r="AT436" s="36" t="str">
        <f t="shared" si="108"/>
        <v/>
      </c>
      <c r="AU436" s="36" t="str">
        <f>IF(AQ436="","",(IF(C436="","",((IF(A436="","0",(IF(A436="Round Wood",VLOOKUP(C436,'[1]Grilles Tarifaires'!E:F,2,FALSE),VLOOKUP(C436,'[1]Grilles Tarifaires'!E:G,3,FALSE)))))*AK436))))</f>
        <v/>
      </c>
      <c r="AV436" s="66"/>
      <c r="AW436" s="66"/>
      <c r="AX436" s="66"/>
      <c r="AY436" s="66"/>
    </row>
    <row r="437" spans="1:51" ht="15" hidden="1" customHeight="1" x14ac:dyDescent="0.25">
      <c r="A437" s="10"/>
      <c r="B437" s="28"/>
      <c r="C437" s="29"/>
      <c r="D437" s="29"/>
      <c r="E437" s="30"/>
      <c r="F437" s="29"/>
      <c r="G437" s="29"/>
      <c r="H437" s="42"/>
      <c r="I437" s="42"/>
      <c r="J437" s="28"/>
      <c r="K437" s="31" t="str">
        <f t="shared" si="106"/>
        <v/>
      </c>
      <c r="L437" s="31">
        <f t="shared" si="107"/>
        <v>0</v>
      </c>
      <c r="M437" s="57">
        <f t="shared" si="114"/>
        <v>0</v>
      </c>
      <c r="N437" s="32"/>
      <c r="O437" s="32"/>
      <c r="P437" s="29"/>
      <c r="Q437" s="29"/>
      <c r="R437" s="29"/>
      <c r="S437" s="29"/>
      <c r="T437" s="29"/>
      <c r="U437" s="29"/>
      <c r="V437" s="29"/>
      <c r="W437" s="29"/>
      <c r="X437" s="31" t="str">
        <f t="shared" si="116"/>
        <v/>
      </c>
      <c r="Y437" s="33"/>
      <c r="Z437" s="33"/>
      <c r="AA437" s="33"/>
      <c r="AB437" s="33"/>
      <c r="AC437" s="33"/>
      <c r="AD437" s="33"/>
      <c r="AE437" s="29"/>
      <c r="AF437" s="29"/>
      <c r="AG437" s="29"/>
      <c r="AH437" s="67" t="str">
        <f t="shared" si="110"/>
        <v/>
      </c>
      <c r="AI437" s="47" t="str">
        <f t="shared" si="115"/>
        <v/>
      </c>
      <c r="AJ437" s="67" t="str">
        <f t="shared" si="111"/>
        <v/>
      </c>
      <c r="AK437" s="68" t="str">
        <f t="shared" si="105"/>
        <v/>
      </c>
      <c r="AL437" s="40" t="str">
        <f t="shared" si="113"/>
        <v/>
      </c>
      <c r="AM437" s="35">
        <f t="shared" si="117"/>
        <v>0</v>
      </c>
      <c r="AN437" s="36">
        <f t="shared" si="118"/>
        <v>0</v>
      </c>
      <c r="AO437" s="36">
        <f t="shared" si="119"/>
        <v>0</v>
      </c>
      <c r="AP437" s="36" t="str">
        <f t="shared" si="109"/>
        <v/>
      </c>
      <c r="AQ437" s="36" t="str">
        <f>+IF(C437="Econova","",(IF(B437="Réception",(IF(J437="La Mounine",(VLOOKUP(V437,[1]Distancier!A:E,5,FALSE)),(IF(J437="Brignoles",VLOOKUP(V437,[1]Distancier!A:C,3,FALSE),(IF(J437="FOS",VLOOKUP(V437,[1]Distancier!A:D,4,FALSE),(IF(J437="BT400",VLOOKUP(V437,[1]Distancier!A:F,6,FALSE))))))))),"")))</f>
        <v/>
      </c>
      <c r="AR437" s="36" t="str">
        <f t="shared" si="112"/>
        <v/>
      </c>
      <c r="AS437" s="34" t="str">
        <f>IF(AQ437="","",IF(A437="Round Wood",VLOOKUP(AQ437,'[1]Grilles Tarifaires'!A:C,3,FALSE),VLOOKUP(AQ437,'[1]Grilles Tarifaires'!A:B,2,FALSE)))</f>
        <v/>
      </c>
      <c r="AT437" s="36" t="str">
        <f t="shared" si="108"/>
        <v/>
      </c>
      <c r="AU437" s="36" t="str">
        <f>IF(AQ437="","",(IF(C437="","",((IF(A437="","0",(IF(A437="Round Wood",VLOOKUP(C437,'[1]Grilles Tarifaires'!E:F,2,FALSE),VLOOKUP(C437,'[1]Grilles Tarifaires'!E:G,3,FALSE)))))*AK437))))</f>
        <v/>
      </c>
      <c r="AV437" s="66"/>
      <c r="AW437" s="66"/>
      <c r="AX437" s="66"/>
      <c r="AY437" s="66"/>
    </row>
    <row r="438" spans="1:51" ht="15" hidden="1" customHeight="1" x14ac:dyDescent="0.25">
      <c r="A438" s="10"/>
      <c r="B438" s="28"/>
      <c r="C438" s="29"/>
      <c r="D438" s="29"/>
      <c r="E438" s="30"/>
      <c r="F438" s="29"/>
      <c r="G438" s="29"/>
      <c r="H438" s="42"/>
      <c r="I438" s="42"/>
      <c r="J438" s="28"/>
      <c r="K438" s="31" t="str">
        <f t="shared" si="106"/>
        <v/>
      </c>
      <c r="L438" s="31">
        <f t="shared" si="107"/>
        <v>0</v>
      </c>
      <c r="M438" s="57">
        <f t="shared" si="114"/>
        <v>0</v>
      </c>
      <c r="N438" s="32"/>
      <c r="O438" s="32"/>
      <c r="P438" s="29"/>
      <c r="Q438" s="29"/>
      <c r="R438" s="29"/>
      <c r="S438" s="29"/>
      <c r="T438" s="29"/>
      <c r="U438" s="29"/>
      <c r="V438" s="29"/>
      <c r="W438" s="29"/>
      <c r="X438" s="31" t="str">
        <f t="shared" si="116"/>
        <v/>
      </c>
      <c r="Y438" s="33"/>
      <c r="Z438" s="33"/>
      <c r="AA438" s="33"/>
      <c r="AB438" s="33"/>
      <c r="AC438" s="33"/>
      <c r="AD438" s="33"/>
      <c r="AE438" s="29"/>
      <c r="AF438" s="29"/>
      <c r="AG438" s="29"/>
      <c r="AH438" s="67" t="str">
        <f t="shared" si="110"/>
        <v/>
      </c>
      <c r="AI438" s="47" t="str">
        <f t="shared" si="115"/>
        <v/>
      </c>
      <c r="AJ438" s="67" t="str">
        <f t="shared" si="111"/>
        <v/>
      </c>
      <c r="AK438" s="68" t="str">
        <f t="shared" si="105"/>
        <v/>
      </c>
      <c r="AL438" s="40" t="str">
        <f t="shared" si="113"/>
        <v/>
      </c>
      <c r="AM438" s="35">
        <f t="shared" si="117"/>
        <v>0</v>
      </c>
      <c r="AN438" s="36">
        <f t="shared" si="118"/>
        <v>0</v>
      </c>
      <c r="AO438" s="36">
        <f t="shared" si="119"/>
        <v>0</v>
      </c>
      <c r="AP438" s="36" t="str">
        <f t="shared" si="109"/>
        <v/>
      </c>
      <c r="AQ438" s="36" t="str">
        <f>+IF(C438="Econova","",(IF(B438="Réception",(IF(J438="La Mounine",(VLOOKUP(V438,[1]Distancier!A:E,5,FALSE)),(IF(J438="Brignoles",VLOOKUP(V438,[1]Distancier!A:C,3,FALSE),(IF(J438="FOS",VLOOKUP(V438,[1]Distancier!A:D,4,FALSE),(IF(J438="BT400",VLOOKUP(V438,[1]Distancier!A:F,6,FALSE))))))))),"")))</f>
        <v/>
      </c>
      <c r="AR438" s="36" t="str">
        <f t="shared" si="112"/>
        <v/>
      </c>
      <c r="AS438" s="34" t="str">
        <f>IF(AQ438="","",IF(A438="Round Wood",VLOOKUP(AQ438,'[1]Grilles Tarifaires'!A:C,3,FALSE),VLOOKUP(AQ438,'[1]Grilles Tarifaires'!A:B,2,FALSE)))</f>
        <v/>
      </c>
      <c r="AT438" s="36" t="str">
        <f t="shared" si="108"/>
        <v/>
      </c>
      <c r="AU438" s="36" t="str">
        <f>IF(AQ438="","",(IF(C438="","",((IF(A438="","0",(IF(A438="Round Wood",VLOOKUP(C438,'[1]Grilles Tarifaires'!E:F,2,FALSE),VLOOKUP(C438,'[1]Grilles Tarifaires'!E:G,3,FALSE)))))*AK438))))</f>
        <v/>
      </c>
      <c r="AV438" s="66"/>
      <c r="AW438" s="66"/>
      <c r="AX438" s="66"/>
      <c r="AY438" s="66"/>
    </row>
    <row r="439" spans="1:51" ht="15" hidden="1" customHeight="1" x14ac:dyDescent="0.25">
      <c r="A439" s="10"/>
      <c r="B439" s="28"/>
      <c r="C439" s="29"/>
      <c r="D439" s="29"/>
      <c r="E439" s="30"/>
      <c r="F439" s="29"/>
      <c r="G439" s="29"/>
      <c r="H439" s="42"/>
      <c r="I439" s="42"/>
      <c r="J439" s="28"/>
      <c r="K439" s="31" t="str">
        <f t="shared" si="106"/>
        <v/>
      </c>
      <c r="L439" s="31">
        <f t="shared" si="107"/>
        <v>0</v>
      </c>
      <c r="M439" s="57">
        <f t="shared" si="114"/>
        <v>0</v>
      </c>
      <c r="N439" s="32"/>
      <c r="O439" s="32"/>
      <c r="P439" s="29"/>
      <c r="Q439" s="29"/>
      <c r="R439" s="29"/>
      <c r="S439" s="29"/>
      <c r="T439" s="29"/>
      <c r="U439" s="29"/>
      <c r="V439" s="29"/>
      <c r="W439" s="29"/>
      <c r="X439" s="31" t="str">
        <f t="shared" si="116"/>
        <v/>
      </c>
      <c r="Y439" s="33"/>
      <c r="Z439" s="33"/>
      <c r="AA439" s="33"/>
      <c r="AB439" s="33"/>
      <c r="AC439" s="33"/>
      <c r="AD439" s="33"/>
      <c r="AE439" s="29"/>
      <c r="AF439" s="29"/>
      <c r="AG439" s="29"/>
      <c r="AH439" s="67" t="str">
        <f t="shared" si="110"/>
        <v/>
      </c>
      <c r="AI439" s="47" t="str">
        <f t="shared" si="115"/>
        <v/>
      </c>
      <c r="AJ439" s="67" t="str">
        <f t="shared" si="111"/>
        <v/>
      </c>
      <c r="AK439" s="68" t="str">
        <f t="shared" ref="AK439:AK502" si="120">+IF(M439&gt;0.02,IF(G439=5,($AW$2-I439)/1000,IF(G439=6,($AX$2-I439)/1000,IF(G439="FMA",($AY$2-I439)/1000,K439))),K439)</f>
        <v/>
      </c>
      <c r="AL439" s="40" t="str">
        <f t="shared" si="113"/>
        <v/>
      </c>
      <c r="AM439" s="35">
        <f t="shared" si="117"/>
        <v>0</v>
      </c>
      <c r="AN439" s="36">
        <f t="shared" si="118"/>
        <v>0</v>
      </c>
      <c r="AO439" s="36">
        <f t="shared" si="119"/>
        <v>0</v>
      </c>
      <c r="AP439" s="36" t="str">
        <f t="shared" si="109"/>
        <v/>
      </c>
      <c r="AQ439" s="36" t="str">
        <f>+IF(C439="Econova","",(IF(B439="Réception",(IF(J439="La Mounine",(VLOOKUP(V439,[1]Distancier!A:E,5,FALSE)),(IF(J439="Brignoles",VLOOKUP(V439,[1]Distancier!A:C,3,FALSE),(IF(J439="FOS",VLOOKUP(V439,[1]Distancier!A:D,4,FALSE),(IF(J439="BT400",VLOOKUP(V439,[1]Distancier!A:F,6,FALSE))))))))),"")))</f>
        <v/>
      </c>
      <c r="AR439" s="36" t="str">
        <f t="shared" si="112"/>
        <v/>
      </c>
      <c r="AS439" s="34" t="str">
        <f>IF(AQ439="","",IF(A439="Round Wood",VLOOKUP(AQ439,'[1]Grilles Tarifaires'!A:C,3,FALSE),VLOOKUP(AQ439,'[1]Grilles Tarifaires'!A:B,2,FALSE)))</f>
        <v/>
      </c>
      <c r="AT439" s="36" t="str">
        <f t="shared" si="108"/>
        <v/>
      </c>
      <c r="AU439" s="36" t="str">
        <f>IF(AQ439="","",(IF(C439="","",((IF(A439="","0",(IF(A439="Round Wood",VLOOKUP(C439,'[1]Grilles Tarifaires'!E:F,2,FALSE),VLOOKUP(C439,'[1]Grilles Tarifaires'!E:G,3,FALSE)))))*AK439))))</f>
        <v/>
      </c>
      <c r="AV439" s="66"/>
      <c r="AW439" s="66"/>
      <c r="AX439" s="66"/>
      <c r="AY439" s="66"/>
    </row>
    <row r="440" spans="1:51" ht="15" hidden="1" customHeight="1" x14ac:dyDescent="0.25">
      <c r="A440" s="10"/>
      <c r="B440" s="28"/>
      <c r="C440" s="29"/>
      <c r="D440" s="29"/>
      <c r="E440" s="30"/>
      <c r="F440" s="29"/>
      <c r="G440" s="29"/>
      <c r="H440" s="42"/>
      <c r="I440" s="42"/>
      <c r="J440" s="28"/>
      <c r="K440" s="31" t="str">
        <f t="shared" si="106"/>
        <v/>
      </c>
      <c r="L440" s="31">
        <f t="shared" si="107"/>
        <v>0</v>
      </c>
      <c r="M440" s="57">
        <f t="shared" si="114"/>
        <v>0</v>
      </c>
      <c r="N440" s="32"/>
      <c r="O440" s="32"/>
      <c r="P440" s="29"/>
      <c r="Q440" s="29"/>
      <c r="R440" s="29"/>
      <c r="S440" s="29"/>
      <c r="T440" s="29"/>
      <c r="U440" s="29"/>
      <c r="V440" s="29"/>
      <c r="W440" s="29"/>
      <c r="X440" s="31" t="str">
        <f t="shared" si="116"/>
        <v/>
      </c>
      <c r="Y440" s="33"/>
      <c r="Z440" s="33"/>
      <c r="AA440" s="33"/>
      <c r="AB440" s="33"/>
      <c r="AC440" s="33"/>
      <c r="AD440" s="33"/>
      <c r="AE440" s="29"/>
      <c r="AF440" s="29"/>
      <c r="AG440" s="29"/>
      <c r="AH440" s="67" t="str">
        <f t="shared" si="110"/>
        <v/>
      </c>
      <c r="AI440" s="47" t="str">
        <f t="shared" si="115"/>
        <v/>
      </c>
      <c r="AJ440" s="67" t="str">
        <f t="shared" si="111"/>
        <v/>
      </c>
      <c r="AK440" s="68" t="str">
        <f t="shared" si="120"/>
        <v/>
      </c>
      <c r="AL440" s="40" t="str">
        <f t="shared" si="113"/>
        <v/>
      </c>
      <c r="AM440" s="35">
        <f t="shared" si="117"/>
        <v>0</v>
      </c>
      <c r="AN440" s="36">
        <f t="shared" si="118"/>
        <v>0</v>
      </c>
      <c r="AO440" s="36">
        <f t="shared" si="119"/>
        <v>0</v>
      </c>
      <c r="AP440" s="36" t="str">
        <f t="shared" si="109"/>
        <v/>
      </c>
      <c r="AQ440" s="36" t="str">
        <f>+IF(C440="Econova","",(IF(B440="Réception",(IF(J440="La Mounine",(VLOOKUP(V440,[1]Distancier!A:E,5,FALSE)),(IF(J440="Brignoles",VLOOKUP(V440,[1]Distancier!A:C,3,FALSE),(IF(J440="FOS",VLOOKUP(V440,[1]Distancier!A:D,4,FALSE),(IF(J440="BT400",VLOOKUP(V440,[1]Distancier!A:F,6,FALSE))))))))),"")))</f>
        <v/>
      </c>
      <c r="AR440" s="36" t="str">
        <f t="shared" si="112"/>
        <v/>
      </c>
      <c r="AS440" s="34" t="str">
        <f>IF(AQ440="","",IF(A440="Round Wood",VLOOKUP(AQ440,'[1]Grilles Tarifaires'!A:C,3,FALSE),VLOOKUP(AQ440,'[1]Grilles Tarifaires'!A:B,2,FALSE)))</f>
        <v/>
      </c>
      <c r="AT440" s="36" t="str">
        <f t="shared" si="108"/>
        <v/>
      </c>
      <c r="AU440" s="36" t="str">
        <f>IF(AQ440="","",(IF(C440="","",((IF(A440="","0",(IF(A440="Round Wood",VLOOKUP(C440,'[1]Grilles Tarifaires'!E:F,2,FALSE),VLOOKUP(C440,'[1]Grilles Tarifaires'!E:G,3,FALSE)))))*AK440))))</f>
        <v/>
      </c>
      <c r="AV440" s="66"/>
      <c r="AW440" s="66"/>
      <c r="AX440" s="66"/>
      <c r="AY440" s="66"/>
    </row>
    <row r="441" spans="1:51" ht="15" hidden="1" customHeight="1" x14ac:dyDescent="0.25">
      <c r="A441" s="10"/>
      <c r="B441" s="28"/>
      <c r="C441" s="29"/>
      <c r="D441" s="29"/>
      <c r="E441" s="30"/>
      <c r="F441" s="29"/>
      <c r="G441" s="29"/>
      <c r="H441" s="42"/>
      <c r="I441" s="42"/>
      <c r="J441" s="28"/>
      <c r="K441" s="31" t="str">
        <f t="shared" si="106"/>
        <v/>
      </c>
      <c r="L441" s="31">
        <f t="shared" si="107"/>
        <v>0</v>
      </c>
      <c r="M441" s="57">
        <f t="shared" si="114"/>
        <v>0</v>
      </c>
      <c r="N441" s="32"/>
      <c r="O441" s="32"/>
      <c r="P441" s="29"/>
      <c r="Q441" s="29"/>
      <c r="R441" s="29"/>
      <c r="S441" s="29"/>
      <c r="T441" s="29"/>
      <c r="U441" s="29"/>
      <c r="V441" s="29"/>
      <c r="W441" s="29"/>
      <c r="X441" s="31" t="str">
        <f t="shared" si="116"/>
        <v/>
      </c>
      <c r="Y441" s="33"/>
      <c r="Z441" s="33"/>
      <c r="AA441" s="33"/>
      <c r="AB441" s="33"/>
      <c r="AC441" s="33"/>
      <c r="AD441" s="33"/>
      <c r="AE441" s="29"/>
      <c r="AF441" s="29"/>
      <c r="AG441" s="29"/>
      <c r="AH441" s="67" t="str">
        <f t="shared" si="110"/>
        <v/>
      </c>
      <c r="AI441" s="47" t="str">
        <f t="shared" si="115"/>
        <v/>
      </c>
      <c r="AJ441" s="67" t="str">
        <f t="shared" si="111"/>
        <v/>
      </c>
      <c r="AK441" s="68" t="str">
        <f t="shared" si="120"/>
        <v/>
      </c>
      <c r="AL441" s="40" t="str">
        <f t="shared" si="113"/>
        <v/>
      </c>
      <c r="AM441" s="35">
        <f t="shared" si="117"/>
        <v>0</v>
      </c>
      <c r="AN441" s="36">
        <f t="shared" si="118"/>
        <v>0</v>
      </c>
      <c r="AO441" s="36">
        <f t="shared" si="119"/>
        <v>0</v>
      </c>
      <c r="AP441" s="36" t="str">
        <f t="shared" si="109"/>
        <v/>
      </c>
      <c r="AQ441" s="36" t="str">
        <f>+IF(C441="Econova","",(IF(B441="Réception",(IF(J441="La Mounine",(VLOOKUP(V441,[1]Distancier!A:E,5,FALSE)),(IF(J441="Brignoles",VLOOKUP(V441,[1]Distancier!A:C,3,FALSE),(IF(J441="FOS",VLOOKUP(V441,[1]Distancier!A:D,4,FALSE),(IF(J441="BT400",VLOOKUP(V441,[1]Distancier!A:F,6,FALSE))))))))),"")))</f>
        <v/>
      </c>
      <c r="AR441" s="36" t="str">
        <f t="shared" si="112"/>
        <v/>
      </c>
      <c r="AS441" s="34" t="str">
        <f>IF(AQ441="","",IF(A441="Round Wood",VLOOKUP(AQ441,'[1]Grilles Tarifaires'!A:C,3,FALSE),VLOOKUP(AQ441,'[1]Grilles Tarifaires'!A:B,2,FALSE)))</f>
        <v/>
      </c>
      <c r="AT441" s="36" t="str">
        <f t="shared" si="108"/>
        <v/>
      </c>
      <c r="AU441" s="36" t="str">
        <f>IF(AQ441="","",(IF(C441="","",((IF(A441="","0",(IF(A441="Round Wood",VLOOKUP(C441,'[1]Grilles Tarifaires'!E:F,2,FALSE),VLOOKUP(C441,'[1]Grilles Tarifaires'!E:G,3,FALSE)))))*AK441))))</f>
        <v/>
      </c>
      <c r="AV441" s="66"/>
      <c r="AW441" s="66"/>
      <c r="AX441" s="66"/>
      <c r="AY441" s="66"/>
    </row>
    <row r="442" spans="1:51" ht="15" hidden="1" customHeight="1" x14ac:dyDescent="0.25">
      <c r="A442" s="10"/>
      <c r="B442" s="28"/>
      <c r="C442" s="29"/>
      <c r="D442" s="29"/>
      <c r="E442" s="30"/>
      <c r="F442" s="29"/>
      <c r="G442" s="29"/>
      <c r="H442" s="42"/>
      <c r="I442" s="42"/>
      <c r="J442" s="28"/>
      <c r="K442" s="31" t="str">
        <f t="shared" si="106"/>
        <v/>
      </c>
      <c r="L442" s="31">
        <f t="shared" si="107"/>
        <v>0</v>
      </c>
      <c r="M442" s="57">
        <f t="shared" si="114"/>
        <v>0</v>
      </c>
      <c r="N442" s="32"/>
      <c r="O442" s="32"/>
      <c r="P442" s="29"/>
      <c r="Q442" s="29"/>
      <c r="R442" s="29"/>
      <c r="S442" s="29"/>
      <c r="T442" s="29"/>
      <c r="U442" s="29"/>
      <c r="V442" s="29"/>
      <c r="W442" s="29"/>
      <c r="X442" s="31" t="str">
        <f t="shared" si="116"/>
        <v/>
      </c>
      <c r="Y442" s="33"/>
      <c r="Z442" s="33"/>
      <c r="AA442" s="33"/>
      <c r="AB442" s="33"/>
      <c r="AC442" s="33"/>
      <c r="AD442" s="33"/>
      <c r="AE442" s="29"/>
      <c r="AF442" s="29"/>
      <c r="AG442" s="29"/>
      <c r="AH442" s="67" t="str">
        <f t="shared" si="110"/>
        <v/>
      </c>
      <c r="AI442" s="47" t="str">
        <f t="shared" si="115"/>
        <v/>
      </c>
      <c r="AJ442" s="67" t="str">
        <f t="shared" si="111"/>
        <v/>
      </c>
      <c r="AK442" s="68" t="str">
        <f t="shared" si="120"/>
        <v/>
      </c>
      <c r="AL442" s="40" t="str">
        <f t="shared" si="113"/>
        <v/>
      </c>
      <c r="AM442" s="35">
        <f t="shared" si="117"/>
        <v>0</v>
      </c>
      <c r="AN442" s="36">
        <f t="shared" si="118"/>
        <v>0</v>
      </c>
      <c r="AO442" s="36">
        <f t="shared" si="119"/>
        <v>0</v>
      </c>
      <c r="AP442" s="36" t="str">
        <f t="shared" si="109"/>
        <v/>
      </c>
      <c r="AQ442" s="36" t="str">
        <f>+IF(C442="Econova","",(IF(B442="Réception",(IF(J442="La Mounine",(VLOOKUP(V442,[1]Distancier!A:E,5,FALSE)),(IF(J442="Brignoles",VLOOKUP(V442,[1]Distancier!A:C,3,FALSE),(IF(J442="FOS",VLOOKUP(V442,[1]Distancier!A:D,4,FALSE),(IF(J442="BT400",VLOOKUP(V442,[1]Distancier!A:F,6,FALSE))))))))),"")))</f>
        <v/>
      </c>
      <c r="AR442" s="36" t="str">
        <f t="shared" si="112"/>
        <v/>
      </c>
      <c r="AS442" s="34" t="str">
        <f>IF(AQ442="","",IF(A442="Round Wood",VLOOKUP(AQ442,'[1]Grilles Tarifaires'!A:C,3,FALSE),VLOOKUP(AQ442,'[1]Grilles Tarifaires'!A:B,2,FALSE)))</f>
        <v/>
      </c>
      <c r="AT442" s="36" t="str">
        <f t="shared" si="108"/>
        <v/>
      </c>
      <c r="AU442" s="36" t="str">
        <f>IF(AQ442="","",(IF(C442="","",((IF(A442="","0",(IF(A442="Round Wood",VLOOKUP(C442,'[1]Grilles Tarifaires'!E:F,2,FALSE),VLOOKUP(C442,'[1]Grilles Tarifaires'!E:G,3,FALSE)))))*AK442))))</f>
        <v/>
      </c>
      <c r="AV442" s="66"/>
      <c r="AW442" s="66"/>
      <c r="AX442" s="66"/>
      <c r="AY442" s="66"/>
    </row>
    <row r="443" spans="1:51" ht="15" hidden="1" customHeight="1" x14ac:dyDescent="0.25">
      <c r="A443" s="10"/>
      <c r="B443" s="28"/>
      <c r="C443" s="29"/>
      <c r="D443" s="29"/>
      <c r="E443" s="30"/>
      <c r="F443" s="29"/>
      <c r="G443" s="29"/>
      <c r="H443" s="42"/>
      <c r="I443" s="42"/>
      <c r="J443" s="28"/>
      <c r="K443" s="31" t="str">
        <f t="shared" ref="K443:K506" si="121">+IF(H443="","",((H443-I443)/1000))</f>
        <v/>
      </c>
      <c r="L443" s="31">
        <f t="shared" si="107"/>
        <v>0</v>
      </c>
      <c r="M443" s="57">
        <f t="shared" si="114"/>
        <v>0</v>
      </c>
      <c r="N443" s="32"/>
      <c r="O443" s="32"/>
      <c r="P443" s="29"/>
      <c r="Q443" s="29"/>
      <c r="R443" s="29"/>
      <c r="S443" s="29"/>
      <c r="T443" s="29"/>
      <c r="U443" s="29"/>
      <c r="V443" s="29"/>
      <c r="W443" s="29"/>
      <c r="X443" s="31" t="str">
        <f t="shared" si="116"/>
        <v/>
      </c>
      <c r="Y443" s="33"/>
      <c r="Z443" s="33"/>
      <c r="AA443" s="33"/>
      <c r="AB443" s="33"/>
      <c r="AC443" s="33"/>
      <c r="AD443" s="33"/>
      <c r="AE443" s="29"/>
      <c r="AF443" s="29"/>
      <c r="AG443" s="29"/>
      <c r="AH443" s="67" t="str">
        <f t="shared" si="110"/>
        <v/>
      </c>
      <c r="AI443" s="47" t="str">
        <f t="shared" si="115"/>
        <v/>
      </c>
      <c r="AJ443" s="67" t="str">
        <f t="shared" si="111"/>
        <v/>
      </c>
      <c r="AK443" s="68" t="str">
        <f t="shared" si="120"/>
        <v/>
      </c>
      <c r="AL443" s="40" t="str">
        <f t="shared" si="113"/>
        <v/>
      </c>
      <c r="AM443" s="35">
        <f t="shared" si="117"/>
        <v>0</v>
      </c>
      <c r="AN443" s="36">
        <f t="shared" si="118"/>
        <v>0</v>
      </c>
      <c r="AO443" s="36">
        <f t="shared" si="119"/>
        <v>0</v>
      </c>
      <c r="AP443" s="36" t="str">
        <f t="shared" si="109"/>
        <v/>
      </c>
      <c r="AQ443" s="36" t="str">
        <f>+IF(C443="Econova","",(IF(B443="Réception",(IF(J443="La Mounine",(VLOOKUP(V443,[1]Distancier!A:E,5,FALSE)),(IF(J443="Brignoles",VLOOKUP(V443,[1]Distancier!A:C,3,FALSE),(IF(J443="FOS",VLOOKUP(V443,[1]Distancier!A:D,4,FALSE),(IF(J443="BT400",VLOOKUP(V443,[1]Distancier!A:F,6,FALSE))))))))),"")))</f>
        <v/>
      </c>
      <c r="AR443" s="36" t="str">
        <f t="shared" si="112"/>
        <v/>
      </c>
      <c r="AS443" s="34" t="str">
        <f>IF(AQ443="","",IF(A443="Round Wood",VLOOKUP(AQ443,'[1]Grilles Tarifaires'!A:C,3,FALSE),VLOOKUP(AQ443,'[1]Grilles Tarifaires'!A:B,2,FALSE)))</f>
        <v/>
      </c>
      <c r="AT443" s="36" t="str">
        <f t="shared" si="108"/>
        <v/>
      </c>
      <c r="AU443" s="36" t="str">
        <f>IF(AQ443="","",(IF(C443="","",((IF(A443="","0",(IF(A443="Round Wood",VLOOKUP(C443,'[1]Grilles Tarifaires'!E:F,2,FALSE),VLOOKUP(C443,'[1]Grilles Tarifaires'!E:G,3,FALSE)))))*AK443))))</f>
        <v/>
      </c>
      <c r="AV443" s="66"/>
      <c r="AW443" s="66"/>
      <c r="AX443" s="66"/>
      <c r="AY443" s="66"/>
    </row>
    <row r="444" spans="1:51" ht="15" hidden="1" customHeight="1" x14ac:dyDescent="0.25">
      <c r="A444" s="10"/>
      <c r="B444" s="28"/>
      <c r="C444" s="29"/>
      <c r="D444" s="29"/>
      <c r="E444" s="30"/>
      <c r="F444" s="29"/>
      <c r="G444" s="29"/>
      <c r="H444" s="42"/>
      <c r="I444" s="42"/>
      <c r="J444" s="28"/>
      <c r="K444" s="31" t="str">
        <f t="shared" si="121"/>
        <v/>
      </c>
      <c r="L444" s="31">
        <f t="shared" ref="L444:L507" si="122">IF(G444=6,IF(H444&gt;$AX$2,H444-$AX$2,0),IF(G444="FMA",IF(H444&gt;$AY$2,H444-$AY$2,0),IF(H444&gt;$AW$2,H444-$AW$2,0)))/1000</f>
        <v>0</v>
      </c>
      <c r="M444" s="57">
        <f t="shared" si="114"/>
        <v>0</v>
      </c>
      <c r="N444" s="32"/>
      <c r="O444" s="32"/>
      <c r="P444" s="29"/>
      <c r="Q444" s="29"/>
      <c r="R444" s="29"/>
      <c r="S444" s="29"/>
      <c r="T444" s="29"/>
      <c r="U444" s="29"/>
      <c r="V444" s="29"/>
      <c r="W444" s="29"/>
      <c r="X444" s="31" t="str">
        <f t="shared" si="116"/>
        <v/>
      </c>
      <c r="Y444" s="33"/>
      <c r="Z444" s="33"/>
      <c r="AA444" s="33"/>
      <c r="AB444" s="33"/>
      <c r="AC444" s="33"/>
      <c r="AD444" s="33"/>
      <c r="AE444" s="29"/>
      <c r="AF444" s="29"/>
      <c r="AG444" s="29"/>
      <c r="AH444" s="67" t="str">
        <f t="shared" si="110"/>
        <v/>
      </c>
      <c r="AI444" s="47" t="str">
        <f t="shared" si="115"/>
        <v/>
      </c>
      <c r="AJ444" s="67" t="str">
        <f t="shared" si="111"/>
        <v/>
      </c>
      <c r="AK444" s="68" t="str">
        <f t="shared" si="120"/>
        <v/>
      </c>
      <c r="AL444" s="40" t="str">
        <f t="shared" si="113"/>
        <v/>
      </c>
      <c r="AM444" s="35">
        <f t="shared" si="117"/>
        <v>0</v>
      </c>
      <c r="AN444" s="36">
        <f t="shared" si="118"/>
        <v>0</v>
      </c>
      <c r="AO444" s="36">
        <f t="shared" si="119"/>
        <v>0</v>
      </c>
      <c r="AP444" s="36" t="str">
        <f t="shared" si="109"/>
        <v/>
      </c>
      <c r="AQ444" s="36" t="str">
        <f>+IF(C444="Econova","",(IF(B444="Réception",(IF(J444="La Mounine",(VLOOKUP(V444,[1]Distancier!A:E,5,FALSE)),(IF(J444="Brignoles",VLOOKUP(V444,[1]Distancier!A:C,3,FALSE),(IF(J444="FOS",VLOOKUP(V444,[1]Distancier!A:D,4,FALSE),(IF(J444="BT400",VLOOKUP(V444,[1]Distancier!A:F,6,FALSE))))))))),"")))</f>
        <v/>
      </c>
      <c r="AR444" s="36" t="str">
        <f t="shared" si="112"/>
        <v/>
      </c>
      <c r="AS444" s="34" t="str">
        <f>IF(AQ444="","",IF(A444="Round Wood",VLOOKUP(AQ444,'[1]Grilles Tarifaires'!A:C,3,FALSE),VLOOKUP(AQ444,'[1]Grilles Tarifaires'!A:B,2,FALSE)))</f>
        <v/>
      </c>
      <c r="AT444" s="36" t="str">
        <f t="shared" si="108"/>
        <v/>
      </c>
      <c r="AU444" s="36" t="str">
        <f>IF(AQ444="","",(IF(C444="","",((IF(A444="","0",(IF(A444="Round Wood",VLOOKUP(C444,'[1]Grilles Tarifaires'!E:F,2,FALSE),VLOOKUP(C444,'[1]Grilles Tarifaires'!E:G,3,FALSE)))))*AK444))))</f>
        <v/>
      </c>
      <c r="AV444" s="66"/>
      <c r="AW444" s="66"/>
      <c r="AX444" s="66"/>
      <c r="AY444" s="66"/>
    </row>
    <row r="445" spans="1:51" ht="15" hidden="1" customHeight="1" x14ac:dyDescent="0.25">
      <c r="A445" s="10"/>
      <c r="B445" s="28"/>
      <c r="C445" s="29"/>
      <c r="D445" s="29"/>
      <c r="E445" s="30"/>
      <c r="F445" s="29"/>
      <c r="G445" s="29"/>
      <c r="H445" s="42"/>
      <c r="I445" s="42"/>
      <c r="J445" s="28"/>
      <c r="K445" s="31" t="str">
        <f t="shared" si="121"/>
        <v/>
      </c>
      <c r="L445" s="31">
        <f t="shared" si="122"/>
        <v>0</v>
      </c>
      <c r="M445" s="57">
        <f t="shared" si="114"/>
        <v>0</v>
      </c>
      <c r="N445" s="32"/>
      <c r="O445" s="32"/>
      <c r="P445" s="29"/>
      <c r="Q445" s="29"/>
      <c r="R445" s="29"/>
      <c r="S445" s="29"/>
      <c r="T445" s="29"/>
      <c r="U445" s="29"/>
      <c r="V445" s="29"/>
      <c r="W445" s="29"/>
      <c r="X445" s="31" t="str">
        <f t="shared" si="116"/>
        <v/>
      </c>
      <c r="Y445" s="33"/>
      <c r="Z445" s="33"/>
      <c r="AA445" s="33"/>
      <c r="AB445" s="33"/>
      <c r="AC445" s="33"/>
      <c r="AD445" s="33"/>
      <c r="AE445" s="29"/>
      <c r="AF445" s="29"/>
      <c r="AG445" s="29"/>
      <c r="AH445" s="67" t="str">
        <f t="shared" si="110"/>
        <v/>
      </c>
      <c r="AI445" s="47" t="str">
        <f t="shared" si="115"/>
        <v/>
      </c>
      <c r="AJ445" s="67" t="str">
        <f t="shared" si="111"/>
        <v/>
      </c>
      <c r="AK445" s="68" t="str">
        <f t="shared" si="120"/>
        <v/>
      </c>
      <c r="AL445" s="40" t="str">
        <f t="shared" si="113"/>
        <v/>
      </c>
      <c r="AM445" s="35">
        <f t="shared" si="117"/>
        <v>0</v>
      </c>
      <c r="AN445" s="36">
        <f t="shared" si="118"/>
        <v>0</v>
      </c>
      <c r="AO445" s="36">
        <f t="shared" si="119"/>
        <v>0</v>
      </c>
      <c r="AP445" s="36" t="str">
        <f t="shared" si="109"/>
        <v/>
      </c>
      <c r="AQ445" s="36" t="str">
        <f>+IF(C445="Econova","",(IF(B445="Réception",(IF(J445="La Mounine",(VLOOKUP(V445,[1]Distancier!A:E,5,FALSE)),(IF(J445="Brignoles",VLOOKUP(V445,[1]Distancier!A:C,3,FALSE),(IF(J445="FOS",VLOOKUP(V445,[1]Distancier!A:D,4,FALSE),(IF(J445="BT400",VLOOKUP(V445,[1]Distancier!A:F,6,FALSE))))))))),"")))</f>
        <v/>
      </c>
      <c r="AR445" s="36" t="str">
        <f t="shared" si="112"/>
        <v/>
      </c>
      <c r="AS445" s="34" t="str">
        <f>IF(AQ445="","",IF(A445="Round Wood",VLOOKUP(AQ445,'[1]Grilles Tarifaires'!A:C,3,FALSE),VLOOKUP(AQ445,'[1]Grilles Tarifaires'!A:B,2,FALSE)))</f>
        <v/>
      </c>
      <c r="AT445" s="36" t="str">
        <f t="shared" si="108"/>
        <v/>
      </c>
      <c r="AU445" s="36" t="str">
        <f>IF(AQ445="","",(IF(C445="","",((IF(A445="","0",(IF(A445="Round Wood",VLOOKUP(C445,'[1]Grilles Tarifaires'!E:F,2,FALSE),VLOOKUP(C445,'[1]Grilles Tarifaires'!E:G,3,FALSE)))))*AK445))))</f>
        <v/>
      </c>
      <c r="AV445" s="66"/>
      <c r="AW445" s="66"/>
      <c r="AX445" s="66"/>
      <c r="AY445" s="66"/>
    </row>
    <row r="446" spans="1:51" ht="15" hidden="1" customHeight="1" x14ac:dyDescent="0.25">
      <c r="A446" s="10"/>
      <c r="B446" s="28"/>
      <c r="C446" s="29"/>
      <c r="D446" s="29"/>
      <c r="E446" s="30"/>
      <c r="F446" s="29"/>
      <c r="G446" s="29"/>
      <c r="H446" s="42"/>
      <c r="I446" s="42"/>
      <c r="J446" s="28"/>
      <c r="K446" s="31" t="str">
        <f t="shared" si="121"/>
        <v/>
      </c>
      <c r="L446" s="31">
        <f t="shared" si="122"/>
        <v>0</v>
      </c>
      <c r="M446" s="57">
        <f t="shared" si="114"/>
        <v>0</v>
      </c>
      <c r="N446" s="32"/>
      <c r="O446" s="32"/>
      <c r="P446" s="29"/>
      <c r="Q446" s="29"/>
      <c r="R446" s="29"/>
      <c r="S446" s="29"/>
      <c r="T446" s="29"/>
      <c r="U446" s="29"/>
      <c r="V446" s="29"/>
      <c r="W446" s="29"/>
      <c r="X446" s="31" t="str">
        <f t="shared" si="116"/>
        <v/>
      </c>
      <c r="Y446" s="33"/>
      <c r="Z446" s="33"/>
      <c r="AA446" s="33"/>
      <c r="AB446" s="33"/>
      <c r="AC446" s="33"/>
      <c r="AD446" s="33"/>
      <c r="AE446" s="29"/>
      <c r="AF446" s="29"/>
      <c r="AG446" s="29"/>
      <c r="AH446" s="67" t="str">
        <f t="shared" si="110"/>
        <v/>
      </c>
      <c r="AI446" s="47" t="str">
        <f t="shared" si="115"/>
        <v/>
      </c>
      <c r="AJ446" s="67" t="str">
        <f t="shared" si="111"/>
        <v/>
      </c>
      <c r="AK446" s="68" t="str">
        <f t="shared" si="120"/>
        <v/>
      </c>
      <c r="AL446" s="40" t="str">
        <f t="shared" si="113"/>
        <v/>
      </c>
      <c r="AM446" s="35">
        <f t="shared" si="117"/>
        <v>0</v>
      </c>
      <c r="AN446" s="36">
        <f t="shared" si="118"/>
        <v>0</v>
      </c>
      <c r="AO446" s="36">
        <f t="shared" si="119"/>
        <v>0</v>
      </c>
      <c r="AP446" s="36" t="str">
        <f t="shared" si="109"/>
        <v/>
      </c>
      <c r="AQ446" s="36" t="str">
        <f>+IF(C446="Econova","",(IF(B446="Réception",(IF(J446="La Mounine",(VLOOKUP(V446,[1]Distancier!A:E,5,FALSE)),(IF(J446="Brignoles",VLOOKUP(V446,[1]Distancier!A:C,3,FALSE),(IF(J446="FOS",VLOOKUP(V446,[1]Distancier!A:D,4,FALSE),(IF(J446="BT400",VLOOKUP(V446,[1]Distancier!A:F,6,FALSE))))))))),"")))</f>
        <v/>
      </c>
      <c r="AR446" s="36" t="str">
        <f t="shared" si="112"/>
        <v/>
      </c>
      <c r="AS446" s="34" t="str">
        <f>IF(AQ446="","",IF(A446="Round Wood",VLOOKUP(AQ446,'[1]Grilles Tarifaires'!A:C,3,FALSE),VLOOKUP(AQ446,'[1]Grilles Tarifaires'!A:B,2,FALSE)))</f>
        <v/>
      </c>
      <c r="AT446" s="36" t="str">
        <f t="shared" ref="AT446:AT509" si="123">+IF(AQ446="","",(IF(A446="Round Wood",(IF(K446&gt;32,32*AS446,(IF(K446&lt;29,29*AS446,K446*AS446)))),(IF(K446&gt;30,30*AS446,(IF(K446&lt;24,24*AS446,K446*AS446)))))))</f>
        <v/>
      </c>
      <c r="AU446" s="36" t="str">
        <f>IF(AQ446="","",(IF(C446="","",((IF(A446="","0",(IF(A446="Round Wood",VLOOKUP(C446,'[1]Grilles Tarifaires'!E:F,2,FALSE),VLOOKUP(C446,'[1]Grilles Tarifaires'!E:G,3,FALSE)))))*AK446))))</f>
        <v/>
      </c>
      <c r="AV446" s="66"/>
      <c r="AW446" s="66"/>
      <c r="AX446" s="66"/>
      <c r="AY446" s="66"/>
    </row>
    <row r="447" spans="1:51" ht="15" hidden="1" customHeight="1" x14ac:dyDescent="0.25">
      <c r="A447" s="10"/>
      <c r="B447" s="28"/>
      <c r="C447" s="29"/>
      <c r="D447" s="29"/>
      <c r="E447" s="30"/>
      <c r="F447" s="29"/>
      <c r="G447" s="29"/>
      <c r="H447" s="42"/>
      <c r="I447" s="42"/>
      <c r="J447" s="28"/>
      <c r="K447" s="31" t="str">
        <f t="shared" si="121"/>
        <v/>
      </c>
      <c r="L447" s="31">
        <f t="shared" si="122"/>
        <v>0</v>
      </c>
      <c r="M447" s="57">
        <f t="shared" si="114"/>
        <v>0</v>
      </c>
      <c r="N447" s="32"/>
      <c r="O447" s="32"/>
      <c r="P447" s="29"/>
      <c r="Q447" s="29"/>
      <c r="R447" s="29"/>
      <c r="S447" s="29"/>
      <c r="T447" s="29"/>
      <c r="U447" s="29"/>
      <c r="V447" s="29"/>
      <c r="W447" s="29"/>
      <c r="X447" s="31" t="str">
        <f t="shared" si="116"/>
        <v/>
      </c>
      <c r="Y447" s="33"/>
      <c r="Z447" s="33"/>
      <c r="AA447" s="33"/>
      <c r="AB447" s="33"/>
      <c r="AC447" s="33"/>
      <c r="AD447" s="33"/>
      <c r="AE447" s="29"/>
      <c r="AF447" s="29"/>
      <c r="AG447" s="29"/>
      <c r="AH447" s="67" t="str">
        <f t="shared" si="110"/>
        <v/>
      </c>
      <c r="AI447" s="47" t="str">
        <f t="shared" si="115"/>
        <v/>
      </c>
      <c r="AJ447" s="67" t="str">
        <f t="shared" si="111"/>
        <v/>
      </c>
      <c r="AK447" s="68" t="str">
        <f t="shared" si="120"/>
        <v/>
      </c>
      <c r="AL447" s="40" t="str">
        <f t="shared" si="113"/>
        <v/>
      </c>
      <c r="AM447" s="35">
        <f t="shared" si="117"/>
        <v>0</v>
      </c>
      <c r="AN447" s="36">
        <f t="shared" si="118"/>
        <v>0</v>
      </c>
      <c r="AO447" s="36">
        <f t="shared" si="119"/>
        <v>0</v>
      </c>
      <c r="AP447" s="36" t="str">
        <f t="shared" si="109"/>
        <v/>
      </c>
      <c r="AQ447" s="36" t="str">
        <f>+IF(C447="Econova","",(IF(B447="Réception",(IF(J447="La Mounine",(VLOOKUP(V447,[1]Distancier!A:E,5,FALSE)),(IF(J447="Brignoles",VLOOKUP(V447,[1]Distancier!A:C,3,FALSE),(IF(J447="FOS",VLOOKUP(V447,[1]Distancier!A:D,4,FALSE),(IF(J447="BT400",VLOOKUP(V447,[1]Distancier!A:F,6,FALSE))))))))),"")))</f>
        <v/>
      </c>
      <c r="AR447" s="36" t="str">
        <f t="shared" si="112"/>
        <v/>
      </c>
      <c r="AS447" s="34" t="str">
        <f>IF(AQ447="","",IF(A447="Round Wood",VLOOKUP(AQ447,'[1]Grilles Tarifaires'!A:C,3,FALSE),VLOOKUP(AQ447,'[1]Grilles Tarifaires'!A:B,2,FALSE)))</f>
        <v/>
      </c>
      <c r="AT447" s="36" t="str">
        <f t="shared" si="123"/>
        <v/>
      </c>
      <c r="AU447" s="36" t="str">
        <f>IF(AQ447="","",(IF(C447="","",((IF(A447="","0",(IF(A447="Round Wood",VLOOKUP(C447,'[1]Grilles Tarifaires'!E:F,2,FALSE),VLOOKUP(C447,'[1]Grilles Tarifaires'!E:G,3,FALSE)))))*AK447))))</f>
        <v/>
      </c>
      <c r="AV447" s="66"/>
      <c r="AW447" s="66"/>
      <c r="AX447" s="66"/>
      <c r="AY447" s="66"/>
    </row>
    <row r="448" spans="1:51" ht="15" hidden="1" customHeight="1" x14ac:dyDescent="0.25">
      <c r="A448" s="10"/>
      <c r="B448" s="28"/>
      <c r="C448" s="29"/>
      <c r="D448" s="29"/>
      <c r="E448" s="30"/>
      <c r="F448" s="29"/>
      <c r="G448" s="29"/>
      <c r="H448" s="42"/>
      <c r="I448" s="42"/>
      <c r="J448" s="28"/>
      <c r="K448" s="31" t="str">
        <f t="shared" si="121"/>
        <v/>
      </c>
      <c r="L448" s="31">
        <f t="shared" si="122"/>
        <v>0</v>
      </c>
      <c r="M448" s="57">
        <f t="shared" si="114"/>
        <v>0</v>
      </c>
      <c r="N448" s="32"/>
      <c r="O448" s="32"/>
      <c r="P448" s="29"/>
      <c r="Q448" s="29"/>
      <c r="R448" s="29"/>
      <c r="S448" s="29"/>
      <c r="T448" s="29"/>
      <c r="U448" s="29"/>
      <c r="V448" s="29"/>
      <c r="W448" s="29"/>
      <c r="X448" s="31" t="str">
        <f t="shared" si="116"/>
        <v/>
      </c>
      <c r="Y448" s="33"/>
      <c r="Z448" s="33"/>
      <c r="AA448" s="33"/>
      <c r="AB448" s="33"/>
      <c r="AC448" s="33"/>
      <c r="AD448" s="33"/>
      <c r="AE448" s="29"/>
      <c r="AF448" s="29"/>
      <c r="AG448" s="29"/>
      <c r="AH448" s="67" t="str">
        <f t="shared" si="110"/>
        <v/>
      </c>
      <c r="AI448" s="47" t="str">
        <f t="shared" si="115"/>
        <v/>
      </c>
      <c r="AJ448" s="67" t="str">
        <f t="shared" si="111"/>
        <v/>
      </c>
      <c r="AK448" s="68" t="str">
        <f t="shared" si="120"/>
        <v/>
      </c>
      <c r="AL448" s="40" t="str">
        <f t="shared" si="113"/>
        <v/>
      </c>
      <c r="AM448" s="35">
        <f t="shared" si="117"/>
        <v>0</v>
      </c>
      <c r="AN448" s="36">
        <f t="shared" si="118"/>
        <v>0</v>
      </c>
      <c r="AO448" s="36">
        <f t="shared" si="119"/>
        <v>0</v>
      </c>
      <c r="AP448" s="36" t="str">
        <f t="shared" si="109"/>
        <v/>
      </c>
      <c r="AQ448" s="36" t="str">
        <f>+IF(C448="Econova","",(IF(B448="Réception",(IF(J448="La Mounine",(VLOOKUP(V448,[1]Distancier!A:E,5,FALSE)),(IF(J448="Brignoles",VLOOKUP(V448,[1]Distancier!A:C,3,FALSE),(IF(J448="FOS",VLOOKUP(V448,[1]Distancier!A:D,4,FALSE),(IF(J448="BT400",VLOOKUP(V448,[1]Distancier!A:F,6,FALSE))))))))),"")))</f>
        <v/>
      </c>
      <c r="AR448" s="36" t="str">
        <f t="shared" si="112"/>
        <v/>
      </c>
      <c r="AS448" s="34" t="str">
        <f>IF(AQ448="","",IF(A448="Round Wood",VLOOKUP(AQ448,'[1]Grilles Tarifaires'!A:C,3,FALSE),VLOOKUP(AQ448,'[1]Grilles Tarifaires'!A:B,2,FALSE)))</f>
        <v/>
      </c>
      <c r="AT448" s="36" t="str">
        <f t="shared" si="123"/>
        <v/>
      </c>
      <c r="AU448" s="36" t="str">
        <f>IF(AQ448="","",(IF(C448="","",((IF(A448="","0",(IF(A448="Round Wood",VLOOKUP(C448,'[1]Grilles Tarifaires'!E:F,2,FALSE),VLOOKUP(C448,'[1]Grilles Tarifaires'!E:G,3,FALSE)))))*AK448))))</f>
        <v/>
      </c>
      <c r="AV448" s="66"/>
      <c r="AW448" s="66"/>
      <c r="AX448" s="66"/>
      <c r="AY448" s="66"/>
    </row>
    <row r="449" spans="1:51" ht="15" hidden="1" customHeight="1" x14ac:dyDescent="0.25">
      <c r="A449" s="10"/>
      <c r="B449" s="28"/>
      <c r="C449" s="29"/>
      <c r="D449" s="29"/>
      <c r="E449" s="30"/>
      <c r="F449" s="29"/>
      <c r="G449" s="29"/>
      <c r="H449" s="42"/>
      <c r="I449" s="42"/>
      <c r="J449" s="28"/>
      <c r="K449" s="31" t="str">
        <f t="shared" si="121"/>
        <v/>
      </c>
      <c r="L449" s="31">
        <f t="shared" si="122"/>
        <v>0</v>
      </c>
      <c r="M449" s="57">
        <f t="shared" si="114"/>
        <v>0</v>
      </c>
      <c r="N449" s="32"/>
      <c r="O449" s="32"/>
      <c r="P449" s="29"/>
      <c r="Q449" s="29"/>
      <c r="R449" s="29"/>
      <c r="S449" s="29"/>
      <c r="T449" s="29"/>
      <c r="U449" s="29"/>
      <c r="V449" s="29"/>
      <c r="W449" s="29"/>
      <c r="X449" s="31" t="str">
        <f t="shared" si="116"/>
        <v/>
      </c>
      <c r="Y449" s="33"/>
      <c r="Z449" s="33"/>
      <c r="AA449" s="33"/>
      <c r="AB449" s="33"/>
      <c r="AC449" s="33"/>
      <c r="AD449" s="33"/>
      <c r="AE449" s="29"/>
      <c r="AF449" s="29"/>
      <c r="AG449" s="29"/>
      <c r="AH449" s="67" t="str">
        <f t="shared" si="110"/>
        <v/>
      </c>
      <c r="AI449" s="47" t="str">
        <f t="shared" si="115"/>
        <v/>
      </c>
      <c r="AJ449" s="67" t="str">
        <f t="shared" si="111"/>
        <v/>
      </c>
      <c r="AK449" s="68" t="str">
        <f t="shared" si="120"/>
        <v/>
      </c>
      <c r="AL449" s="40" t="str">
        <f t="shared" si="113"/>
        <v/>
      </c>
      <c r="AM449" s="35">
        <f t="shared" si="117"/>
        <v>0</v>
      </c>
      <c r="AN449" s="36">
        <f t="shared" si="118"/>
        <v>0</v>
      </c>
      <c r="AO449" s="36">
        <f t="shared" si="119"/>
        <v>0</v>
      </c>
      <c r="AP449" s="36" t="str">
        <f t="shared" si="109"/>
        <v/>
      </c>
      <c r="AQ449" s="36" t="str">
        <f>+IF(C449="Econova","",(IF(B449="Réception",(IF(J449="La Mounine",(VLOOKUP(V449,[1]Distancier!A:E,5,FALSE)),(IF(J449="Brignoles",VLOOKUP(V449,[1]Distancier!A:C,3,FALSE),(IF(J449="FOS",VLOOKUP(V449,[1]Distancier!A:D,4,FALSE),(IF(J449="BT400",VLOOKUP(V449,[1]Distancier!A:F,6,FALSE))))))))),"")))</f>
        <v/>
      </c>
      <c r="AR449" s="36" t="str">
        <f t="shared" si="112"/>
        <v/>
      </c>
      <c r="AS449" s="34" t="str">
        <f>IF(AQ449="","",IF(A449="Round Wood",VLOOKUP(AQ449,'[1]Grilles Tarifaires'!A:C,3,FALSE),VLOOKUP(AQ449,'[1]Grilles Tarifaires'!A:B,2,FALSE)))</f>
        <v/>
      </c>
      <c r="AT449" s="36" t="str">
        <f t="shared" si="123"/>
        <v/>
      </c>
      <c r="AU449" s="36" t="str">
        <f>IF(AQ449="","",(IF(C449="","",((IF(A449="","0",(IF(A449="Round Wood",VLOOKUP(C449,'[1]Grilles Tarifaires'!E:F,2,FALSE),VLOOKUP(C449,'[1]Grilles Tarifaires'!E:G,3,FALSE)))))*AK449))))</f>
        <v/>
      </c>
      <c r="AV449" s="66"/>
      <c r="AW449" s="66"/>
      <c r="AX449" s="66"/>
      <c r="AY449" s="66"/>
    </row>
    <row r="450" spans="1:51" ht="15" hidden="1" customHeight="1" x14ac:dyDescent="0.25">
      <c r="A450" s="10"/>
      <c r="B450" s="28"/>
      <c r="C450" s="29"/>
      <c r="D450" s="29"/>
      <c r="E450" s="30"/>
      <c r="F450" s="29"/>
      <c r="G450" s="29"/>
      <c r="H450" s="42"/>
      <c r="I450" s="42"/>
      <c r="J450" s="28"/>
      <c r="K450" s="31" t="str">
        <f t="shared" si="121"/>
        <v/>
      </c>
      <c r="L450" s="31">
        <f t="shared" si="122"/>
        <v>0</v>
      </c>
      <c r="M450" s="57">
        <f t="shared" si="114"/>
        <v>0</v>
      </c>
      <c r="N450" s="32"/>
      <c r="O450" s="32"/>
      <c r="P450" s="29"/>
      <c r="Q450" s="29"/>
      <c r="R450" s="29"/>
      <c r="S450" s="29"/>
      <c r="T450" s="29"/>
      <c r="U450" s="29"/>
      <c r="V450" s="29"/>
      <c r="W450" s="29"/>
      <c r="X450" s="31" t="str">
        <f t="shared" si="116"/>
        <v/>
      </c>
      <c r="Y450" s="33"/>
      <c r="Z450" s="33"/>
      <c r="AA450" s="33"/>
      <c r="AB450" s="33"/>
      <c r="AC450" s="33"/>
      <c r="AD450" s="33"/>
      <c r="AE450" s="29"/>
      <c r="AF450" s="29"/>
      <c r="AG450" s="29"/>
      <c r="AH450" s="67" t="str">
        <f t="shared" si="110"/>
        <v/>
      </c>
      <c r="AI450" s="47" t="str">
        <f t="shared" si="115"/>
        <v/>
      </c>
      <c r="AJ450" s="67" t="str">
        <f t="shared" si="111"/>
        <v/>
      </c>
      <c r="AK450" s="68" t="str">
        <f t="shared" si="120"/>
        <v/>
      </c>
      <c r="AL450" s="40" t="str">
        <f t="shared" si="113"/>
        <v/>
      </c>
      <c r="AM450" s="35">
        <f t="shared" si="117"/>
        <v>0</v>
      </c>
      <c r="AN450" s="36">
        <f t="shared" si="118"/>
        <v>0</v>
      </c>
      <c r="AO450" s="36">
        <f t="shared" si="119"/>
        <v>0</v>
      </c>
      <c r="AP450" s="36" t="str">
        <f t="shared" si="109"/>
        <v/>
      </c>
      <c r="AQ450" s="36" t="str">
        <f>+IF(C450="Econova","",(IF(B450="Réception",(IF(J450="La Mounine",(VLOOKUP(V450,[1]Distancier!A:E,5,FALSE)),(IF(J450="Brignoles",VLOOKUP(V450,[1]Distancier!A:C,3,FALSE),(IF(J450="FOS",VLOOKUP(V450,[1]Distancier!A:D,4,FALSE),(IF(J450="BT400",VLOOKUP(V450,[1]Distancier!A:F,6,FALSE))))))))),"")))</f>
        <v/>
      </c>
      <c r="AR450" s="36" t="str">
        <f t="shared" si="112"/>
        <v/>
      </c>
      <c r="AS450" s="34" t="str">
        <f>IF(AQ450="","",IF(A450="Round Wood",VLOOKUP(AQ450,'[1]Grilles Tarifaires'!A:C,3,FALSE),VLOOKUP(AQ450,'[1]Grilles Tarifaires'!A:B,2,FALSE)))</f>
        <v/>
      </c>
      <c r="AT450" s="36" t="str">
        <f t="shared" si="123"/>
        <v/>
      </c>
      <c r="AU450" s="36" t="str">
        <f>IF(AQ450="","",(IF(C450="","",((IF(A450="","0",(IF(A450="Round Wood",VLOOKUP(C450,'[1]Grilles Tarifaires'!E:F,2,FALSE),VLOOKUP(C450,'[1]Grilles Tarifaires'!E:G,3,FALSE)))))*AK450))))</f>
        <v/>
      </c>
      <c r="AV450" s="66"/>
      <c r="AW450" s="66"/>
      <c r="AX450" s="66"/>
      <c r="AY450" s="66"/>
    </row>
    <row r="451" spans="1:51" ht="15" hidden="1" customHeight="1" x14ac:dyDescent="0.25">
      <c r="A451" s="10"/>
      <c r="B451" s="28"/>
      <c r="C451" s="29"/>
      <c r="D451" s="29"/>
      <c r="E451" s="30"/>
      <c r="F451" s="29"/>
      <c r="G451" s="29"/>
      <c r="H451" s="42"/>
      <c r="I451" s="42"/>
      <c r="J451" s="28"/>
      <c r="K451" s="31" t="str">
        <f t="shared" si="121"/>
        <v/>
      </c>
      <c r="L451" s="31">
        <f t="shared" si="122"/>
        <v>0</v>
      </c>
      <c r="M451" s="57">
        <f t="shared" si="114"/>
        <v>0</v>
      </c>
      <c r="N451" s="32"/>
      <c r="O451" s="32"/>
      <c r="P451" s="29"/>
      <c r="Q451" s="29"/>
      <c r="R451" s="29"/>
      <c r="S451" s="29"/>
      <c r="T451" s="29"/>
      <c r="U451" s="29"/>
      <c r="V451" s="29"/>
      <c r="W451" s="29"/>
      <c r="X451" s="31" t="str">
        <f t="shared" si="116"/>
        <v/>
      </c>
      <c r="Y451" s="33"/>
      <c r="Z451" s="33"/>
      <c r="AA451" s="33"/>
      <c r="AB451" s="33"/>
      <c r="AC451" s="33"/>
      <c r="AD451" s="33"/>
      <c r="AE451" s="29"/>
      <c r="AF451" s="29"/>
      <c r="AG451" s="29"/>
      <c r="AH451" s="67" t="str">
        <f t="shared" si="110"/>
        <v/>
      </c>
      <c r="AI451" s="47" t="str">
        <f t="shared" si="115"/>
        <v/>
      </c>
      <c r="AJ451" s="67" t="str">
        <f t="shared" si="111"/>
        <v/>
      </c>
      <c r="AK451" s="68" t="str">
        <f t="shared" si="120"/>
        <v/>
      </c>
      <c r="AL451" s="40" t="str">
        <f t="shared" si="113"/>
        <v/>
      </c>
      <c r="AM451" s="35">
        <f t="shared" si="117"/>
        <v>0</v>
      </c>
      <c r="AN451" s="36">
        <f t="shared" si="118"/>
        <v>0</v>
      </c>
      <c r="AO451" s="36">
        <f t="shared" si="119"/>
        <v>0</v>
      </c>
      <c r="AP451" s="36" t="str">
        <f t="shared" si="109"/>
        <v/>
      </c>
      <c r="AQ451" s="36" t="str">
        <f>+IF(C451="Econova","",(IF(B451="Réception",(IF(J451="La Mounine",(VLOOKUP(V451,[1]Distancier!A:E,5,FALSE)),(IF(J451="Brignoles",VLOOKUP(V451,[1]Distancier!A:C,3,FALSE),(IF(J451="FOS",VLOOKUP(V451,[1]Distancier!A:D,4,FALSE),(IF(J451="BT400",VLOOKUP(V451,[1]Distancier!A:F,6,FALSE))))))))),"")))</f>
        <v/>
      </c>
      <c r="AR451" s="36" t="str">
        <f t="shared" si="112"/>
        <v/>
      </c>
      <c r="AS451" s="34" t="str">
        <f>IF(AQ451="","",IF(A451="Round Wood",VLOOKUP(AQ451,'[1]Grilles Tarifaires'!A:C,3,FALSE),VLOOKUP(AQ451,'[1]Grilles Tarifaires'!A:B,2,FALSE)))</f>
        <v/>
      </c>
      <c r="AT451" s="36" t="str">
        <f t="shared" si="123"/>
        <v/>
      </c>
      <c r="AU451" s="36" t="str">
        <f>IF(AQ451="","",(IF(C451="","",((IF(A451="","0",(IF(A451="Round Wood",VLOOKUP(C451,'[1]Grilles Tarifaires'!E:F,2,FALSE),VLOOKUP(C451,'[1]Grilles Tarifaires'!E:G,3,FALSE)))))*AK451))))</f>
        <v/>
      </c>
      <c r="AV451" s="66"/>
      <c r="AW451" s="66"/>
      <c r="AX451" s="66"/>
      <c r="AY451" s="66"/>
    </row>
    <row r="452" spans="1:51" ht="15" hidden="1" customHeight="1" x14ac:dyDescent="0.25">
      <c r="A452" s="10"/>
      <c r="B452" s="28"/>
      <c r="C452" s="29"/>
      <c r="D452" s="29"/>
      <c r="E452" s="30"/>
      <c r="F452" s="29"/>
      <c r="G452" s="29"/>
      <c r="H452" s="42"/>
      <c r="I452" s="42"/>
      <c r="J452" s="28"/>
      <c r="K452" s="31" t="str">
        <f t="shared" si="121"/>
        <v/>
      </c>
      <c r="L452" s="31">
        <f t="shared" si="122"/>
        <v>0</v>
      </c>
      <c r="M452" s="57">
        <f t="shared" si="114"/>
        <v>0</v>
      </c>
      <c r="N452" s="32"/>
      <c r="O452" s="32"/>
      <c r="P452" s="29"/>
      <c r="Q452" s="29"/>
      <c r="R452" s="29"/>
      <c r="S452" s="29"/>
      <c r="T452" s="29"/>
      <c r="U452" s="29"/>
      <c r="V452" s="29"/>
      <c r="W452" s="29"/>
      <c r="X452" s="31" t="str">
        <f t="shared" si="116"/>
        <v/>
      </c>
      <c r="Y452" s="33"/>
      <c r="Z452" s="33"/>
      <c r="AA452" s="33"/>
      <c r="AB452" s="33"/>
      <c r="AC452" s="33"/>
      <c r="AD452" s="33"/>
      <c r="AE452" s="29"/>
      <c r="AF452" s="29"/>
      <c r="AG452" s="29"/>
      <c r="AH452" s="67" t="str">
        <f t="shared" si="110"/>
        <v/>
      </c>
      <c r="AI452" s="47" t="str">
        <f t="shared" si="115"/>
        <v/>
      </c>
      <c r="AJ452" s="67" t="str">
        <f t="shared" si="111"/>
        <v/>
      </c>
      <c r="AK452" s="68" t="str">
        <f t="shared" si="120"/>
        <v/>
      </c>
      <c r="AL452" s="40" t="str">
        <f t="shared" si="113"/>
        <v/>
      </c>
      <c r="AM452" s="35">
        <f t="shared" si="117"/>
        <v>0</v>
      </c>
      <c r="AN452" s="36">
        <f t="shared" si="118"/>
        <v>0</v>
      </c>
      <c r="AO452" s="36">
        <f t="shared" si="119"/>
        <v>0</v>
      </c>
      <c r="AP452" s="36" t="str">
        <f t="shared" si="109"/>
        <v/>
      </c>
      <c r="AQ452" s="36" t="str">
        <f>+IF(C452="Econova","",(IF(B452="Réception",(IF(J452="La Mounine",(VLOOKUP(V452,[1]Distancier!A:E,5,FALSE)),(IF(J452="Brignoles",VLOOKUP(V452,[1]Distancier!A:C,3,FALSE),(IF(J452="FOS",VLOOKUP(V452,[1]Distancier!A:D,4,FALSE),(IF(J452="BT400",VLOOKUP(V452,[1]Distancier!A:F,6,FALSE))))))))),"")))</f>
        <v/>
      </c>
      <c r="AR452" s="36" t="str">
        <f t="shared" si="112"/>
        <v/>
      </c>
      <c r="AS452" s="34" t="str">
        <f>IF(AQ452="","",IF(A452="Round Wood",VLOOKUP(AQ452,'[1]Grilles Tarifaires'!A:C,3,FALSE),VLOOKUP(AQ452,'[1]Grilles Tarifaires'!A:B,2,FALSE)))</f>
        <v/>
      </c>
      <c r="AT452" s="36" t="str">
        <f t="shared" si="123"/>
        <v/>
      </c>
      <c r="AU452" s="36" t="str">
        <f>IF(AQ452="","",(IF(C452="","",((IF(A452="","0",(IF(A452="Round Wood",VLOOKUP(C452,'[1]Grilles Tarifaires'!E:F,2,FALSE),VLOOKUP(C452,'[1]Grilles Tarifaires'!E:G,3,FALSE)))))*AK452))))</f>
        <v/>
      </c>
      <c r="AV452" s="66"/>
      <c r="AW452" s="66"/>
      <c r="AX452" s="66"/>
      <c r="AY452" s="66"/>
    </row>
    <row r="453" spans="1:51" ht="15" hidden="1" customHeight="1" x14ac:dyDescent="0.25">
      <c r="A453" s="10"/>
      <c r="B453" s="28"/>
      <c r="C453" s="29"/>
      <c r="D453" s="29"/>
      <c r="E453" s="30"/>
      <c r="F453" s="29"/>
      <c r="G453" s="29"/>
      <c r="H453" s="42"/>
      <c r="I453" s="42"/>
      <c r="J453" s="28"/>
      <c r="K453" s="31" t="str">
        <f t="shared" si="121"/>
        <v/>
      </c>
      <c r="L453" s="31">
        <f t="shared" si="122"/>
        <v>0</v>
      </c>
      <c r="M453" s="57">
        <f t="shared" si="114"/>
        <v>0</v>
      </c>
      <c r="N453" s="32"/>
      <c r="O453" s="32"/>
      <c r="P453" s="29"/>
      <c r="Q453" s="29"/>
      <c r="R453" s="29"/>
      <c r="S453" s="29"/>
      <c r="T453" s="29"/>
      <c r="U453" s="29"/>
      <c r="V453" s="29"/>
      <c r="W453" s="29"/>
      <c r="X453" s="31" t="str">
        <f t="shared" si="116"/>
        <v/>
      </c>
      <c r="Y453" s="33"/>
      <c r="Z453" s="33"/>
      <c r="AA453" s="33"/>
      <c r="AB453" s="33"/>
      <c r="AC453" s="33"/>
      <c r="AD453" s="33"/>
      <c r="AE453" s="29"/>
      <c r="AF453" s="29"/>
      <c r="AG453" s="29"/>
      <c r="AH453" s="67" t="str">
        <f t="shared" si="110"/>
        <v/>
      </c>
      <c r="AI453" s="47" t="str">
        <f t="shared" si="115"/>
        <v/>
      </c>
      <c r="AJ453" s="67" t="str">
        <f t="shared" si="111"/>
        <v/>
      </c>
      <c r="AK453" s="68" t="str">
        <f t="shared" si="120"/>
        <v/>
      </c>
      <c r="AL453" s="40" t="str">
        <f t="shared" si="113"/>
        <v/>
      </c>
      <c r="AM453" s="35">
        <f t="shared" si="117"/>
        <v>0</v>
      </c>
      <c r="AN453" s="36">
        <f t="shared" si="118"/>
        <v>0</v>
      </c>
      <c r="AO453" s="36">
        <f t="shared" si="119"/>
        <v>0</v>
      </c>
      <c r="AP453" s="36" t="str">
        <f t="shared" si="109"/>
        <v/>
      </c>
      <c r="AQ453" s="36" t="str">
        <f>+IF(C453="Econova","",(IF(B453="Réception",(IF(J453="La Mounine",(VLOOKUP(V453,[1]Distancier!A:E,5,FALSE)),(IF(J453="Brignoles",VLOOKUP(V453,[1]Distancier!A:C,3,FALSE),(IF(J453="FOS",VLOOKUP(V453,[1]Distancier!A:D,4,FALSE),(IF(J453="BT400",VLOOKUP(V453,[1]Distancier!A:F,6,FALSE))))))))),"")))</f>
        <v/>
      </c>
      <c r="AR453" s="36" t="str">
        <f t="shared" si="112"/>
        <v/>
      </c>
      <c r="AS453" s="34" t="str">
        <f>IF(AQ453="","",IF(A453="Round Wood",VLOOKUP(AQ453,'[1]Grilles Tarifaires'!A:C,3,FALSE),VLOOKUP(AQ453,'[1]Grilles Tarifaires'!A:B,2,FALSE)))</f>
        <v/>
      </c>
      <c r="AT453" s="36" t="str">
        <f t="shared" si="123"/>
        <v/>
      </c>
      <c r="AU453" s="36" t="str">
        <f>IF(AQ453="","",(IF(C453="","",((IF(A453="","0",(IF(A453="Round Wood",VLOOKUP(C453,'[1]Grilles Tarifaires'!E:F,2,FALSE),VLOOKUP(C453,'[1]Grilles Tarifaires'!E:G,3,FALSE)))))*AK453))))</f>
        <v/>
      </c>
      <c r="AV453" s="66"/>
      <c r="AW453" s="66"/>
      <c r="AX453" s="66"/>
      <c r="AY453" s="66"/>
    </row>
    <row r="454" spans="1:51" ht="15" hidden="1" customHeight="1" x14ac:dyDescent="0.25">
      <c r="A454" s="10"/>
      <c r="B454" s="28"/>
      <c r="C454" s="29"/>
      <c r="D454" s="29"/>
      <c r="E454" s="30"/>
      <c r="F454" s="29"/>
      <c r="G454" s="29"/>
      <c r="H454" s="42"/>
      <c r="I454" s="42"/>
      <c r="J454" s="28"/>
      <c r="K454" s="31" t="str">
        <f t="shared" si="121"/>
        <v/>
      </c>
      <c r="L454" s="31">
        <f t="shared" si="122"/>
        <v>0</v>
      </c>
      <c r="M454" s="57">
        <f t="shared" si="114"/>
        <v>0</v>
      </c>
      <c r="N454" s="32"/>
      <c r="O454" s="32"/>
      <c r="P454" s="29"/>
      <c r="Q454" s="29"/>
      <c r="R454" s="29"/>
      <c r="S454" s="29"/>
      <c r="T454" s="29"/>
      <c r="U454" s="29"/>
      <c r="V454" s="29"/>
      <c r="W454" s="29"/>
      <c r="X454" s="31" t="str">
        <f t="shared" si="116"/>
        <v/>
      </c>
      <c r="Y454" s="33"/>
      <c r="Z454" s="33"/>
      <c r="AA454" s="33"/>
      <c r="AB454" s="33"/>
      <c r="AC454" s="33"/>
      <c r="AD454" s="33"/>
      <c r="AE454" s="29"/>
      <c r="AF454" s="29"/>
      <c r="AG454" s="29"/>
      <c r="AH454" s="67" t="str">
        <f t="shared" si="110"/>
        <v/>
      </c>
      <c r="AI454" s="47" t="str">
        <f t="shared" si="115"/>
        <v/>
      </c>
      <c r="AJ454" s="67" t="str">
        <f t="shared" si="111"/>
        <v/>
      </c>
      <c r="AK454" s="68" t="str">
        <f t="shared" si="120"/>
        <v/>
      </c>
      <c r="AL454" s="40" t="str">
        <f t="shared" si="113"/>
        <v/>
      </c>
      <c r="AM454" s="35">
        <f t="shared" si="117"/>
        <v>0</v>
      </c>
      <c r="AN454" s="36">
        <f t="shared" si="118"/>
        <v>0</v>
      </c>
      <c r="AO454" s="36">
        <f t="shared" si="119"/>
        <v>0</v>
      </c>
      <c r="AP454" s="36" t="str">
        <f t="shared" si="109"/>
        <v/>
      </c>
      <c r="AQ454" s="36" t="str">
        <f>+IF(C454="Econova","",(IF(B454="Réception",(IF(J454="La Mounine",(VLOOKUP(V454,[1]Distancier!A:E,5,FALSE)),(IF(J454="Brignoles",VLOOKUP(V454,[1]Distancier!A:C,3,FALSE),(IF(J454="FOS",VLOOKUP(V454,[1]Distancier!A:D,4,FALSE),(IF(J454="BT400",VLOOKUP(V454,[1]Distancier!A:F,6,FALSE))))))))),"")))</f>
        <v/>
      </c>
      <c r="AR454" s="36" t="str">
        <f t="shared" si="112"/>
        <v/>
      </c>
      <c r="AS454" s="34" t="str">
        <f>IF(AQ454="","",IF(A454="Round Wood",VLOOKUP(AQ454,'[1]Grilles Tarifaires'!A:C,3,FALSE),VLOOKUP(AQ454,'[1]Grilles Tarifaires'!A:B,2,FALSE)))</f>
        <v/>
      </c>
      <c r="AT454" s="36" t="str">
        <f t="shared" si="123"/>
        <v/>
      </c>
      <c r="AU454" s="36" t="str">
        <f>IF(AQ454="","",(IF(C454="","",((IF(A454="","0",(IF(A454="Round Wood",VLOOKUP(C454,'[1]Grilles Tarifaires'!E:F,2,FALSE),VLOOKUP(C454,'[1]Grilles Tarifaires'!E:G,3,FALSE)))))*AK454))))</f>
        <v/>
      </c>
      <c r="AV454" s="66"/>
      <c r="AW454" s="66"/>
      <c r="AX454" s="66"/>
      <c r="AY454" s="66"/>
    </row>
    <row r="455" spans="1:51" ht="15" hidden="1" customHeight="1" x14ac:dyDescent="0.25">
      <c r="A455" s="10"/>
      <c r="B455" s="28"/>
      <c r="C455" s="29"/>
      <c r="D455" s="29"/>
      <c r="E455" s="30"/>
      <c r="F455" s="29"/>
      <c r="G455" s="29"/>
      <c r="H455" s="42"/>
      <c r="I455" s="42"/>
      <c r="J455" s="28"/>
      <c r="K455" s="31" t="str">
        <f t="shared" si="121"/>
        <v/>
      </c>
      <c r="L455" s="31">
        <f t="shared" si="122"/>
        <v>0</v>
      </c>
      <c r="M455" s="57">
        <f t="shared" si="114"/>
        <v>0</v>
      </c>
      <c r="N455" s="32"/>
      <c r="O455" s="32"/>
      <c r="P455" s="29"/>
      <c r="Q455" s="29"/>
      <c r="R455" s="29"/>
      <c r="S455" s="29"/>
      <c r="T455" s="29"/>
      <c r="U455" s="29"/>
      <c r="V455" s="29"/>
      <c r="W455" s="29"/>
      <c r="X455" s="31" t="str">
        <f t="shared" si="116"/>
        <v/>
      </c>
      <c r="Y455" s="33"/>
      <c r="Z455" s="33"/>
      <c r="AA455" s="33"/>
      <c r="AB455" s="33"/>
      <c r="AC455" s="33"/>
      <c r="AD455" s="33"/>
      <c r="AE455" s="29"/>
      <c r="AF455" s="29"/>
      <c r="AG455" s="29"/>
      <c r="AH455" s="67" t="str">
        <f t="shared" si="110"/>
        <v/>
      </c>
      <c r="AI455" s="47" t="str">
        <f t="shared" si="115"/>
        <v/>
      </c>
      <c r="AJ455" s="67" t="str">
        <f t="shared" si="111"/>
        <v/>
      </c>
      <c r="AK455" s="68" t="str">
        <f t="shared" si="120"/>
        <v/>
      </c>
      <c r="AL455" s="40" t="str">
        <f t="shared" si="113"/>
        <v/>
      </c>
      <c r="AM455" s="35">
        <f t="shared" si="117"/>
        <v>0</v>
      </c>
      <c r="AN455" s="36">
        <f t="shared" si="118"/>
        <v>0</v>
      </c>
      <c r="AO455" s="36">
        <f t="shared" si="119"/>
        <v>0</v>
      </c>
      <c r="AP455" s="36" t="str">
        <f t="shared" ref="AP455:AP518" si="124">+IF(K455="","",(Y455*K455))</f>
        <v/>
      </c>
      <c r="AQ455" s="36" t="str">
        <f>+IF(C455="Econova","",(IF(B455="Réception",(IF(J455="La Mounine",(VLOOKUP(V455,[1]Distancier!A:E,5,FALSE)),(IF(J455="Brignoles",VLOOKUP(V455,[1]Distancier!A:C,3,FALSE),(IF(J455="FOS",VLOOKUP(V455,[1]Distancier!A:D,4,FALSE),(IF(J455="BT400",VLOOKUP(V455,[1]Distancier!A:F,6,FALSE))))))))),"")))</f>
        <v/>
      </c>
      <c r="AR455" s="36" t="str">
        <f t="shared" si="112"/>
        <v/>
      </c>
      <c r="AS455" s="34" t="str">
        <f>IF(AQ455="","",IF(A455="Round Wood",VLOOKUP(AQ455,'[1]Grilles Tarifaires'!A:C,3,FALSE),VLOOKUP(AQ455,'[1]Grilles Tarifaires'!A:B,2,FALSE)))</f>
        <v/>
      </c>
      <c r="AT455" s="36" t="str">
        <f t="shared" si="123"/>
        <v/>
      </c>
      <c r="AU455" s="36" t="str">
        <f>IF(AQ455="","",(IF(C455="","",((IF(A455="","0",(IF(A455="Round Wood",VLOOKUP(C455,'[1]Grilles Tarifaires'!E:F,2,FALSE),VLOOKUP(C455,'[1]Grilles Tarifaires'!E:G,3,FALSE)))))*AK455))))</f>
        <v/>
      </c>
      <c r="AV455" s="66"/>
      <c r="AW455" s="66"/>
      <c r="AX455" s="66"/>
      <c r="AY455" s="66"/>
    </row>
    <row r="456" spans="1:51" ht="15" hidden="1" customHeight="1" x14ac:dyDescent="0.25">
      <c r="A456" s="10"/>
      <c r="B456" s="28"/>
      <c r="C456" s="29"/>
      <c r="D456" s="29"/>
      <c r="E456" s="30"/>
      <c r="F456" s="29"/>
      <c r="G456" s="29"/>
      <c r="H456" s="42"/>
      <c r="I456" s="42"/>
      <c r="J456" s="28"/>
      <c r="K456" s="31" t="str">
        <f t="shared" si="121"/>
        <v/>
      </c>
      <c r="L456" s="31">
        <f t="shared" si="122"/>
        <v>0</v>
      </c>
      <c r="M456" s="57">
        <f t="shared" si="114"/>
        <v>0</v>
      </c>
      <c r="N456" s="32"/>
      <c r="O456" s="32"/>
      <c r="P456" s="29"/>
      <c r="Q456" s="29"/>
      <c r="R456" s="29"/>
      <c r="S456" s="29"/>
      <c r="T456" s="29"/>
      <c r="U456" s="29"/>
      <c r="V456" s="29"/>
      <c r="W456" s="29"/>
      <c r="X456" s="31" t="str">
        <f t="shared" si="116"/>
        <v/>
      </c>
      <c r="Y456" s="33"/>
      <c r="Z456" s="33"/>
      <c r="AA456" s="33"/>
      <c r="AB456" s="33"/>
      <c r="AC456" s="33"/>
      <c r="AD456" s="33"/>
      <c r="AE456" s="29"/>
      <c r="AF456" s="29"/>
      <c r="AG456" s="29"/>
      <c r="AH456" s="67" t="str">
        <f t="shared" si="110"/>
        <v/>
      </c>
      <c r="AI456" s="47" t="str">
        <f t="shared" si="115"/>
        <v/>
      </c>
      <c r="AJ456" s="67" t="str">
        <f t="shared" si="111"/>
        <v/>
      </c>
      <c r="AK456" s="68" t="str">
        <f t="shared" si="120"/>
        <v/>
      </c>
      <c r="AL456" s="40" t="str">
        <f t="shared" si="113"/>
        <v/>
      </c>
      <c r="AM456" s="35">
        <f t="shared" si="117"/>
        <v>0</v>
      </c>
      <c r="AN456" s="36">
        <f t="shared" si="118"/>
        <v>0</v>
      </c>
      <c r="AO456" s="36">
        <f t="shared" si="119"/>
        <v>0</v>
      </c>
      <c r="AP456" s="36" t="str">
        <f t="shared" si="124"/>
        <v/>
      </c>
      <c r="AQ456" s="36" t="str">
        <f>+IF(C456="Econova","",(IF(B456="Réception",(IF(J456="La Mounine",(VLOOKUP(V456,[1]Distancier!A:E,5,FALSE)),(IF(J456="Brignoles",VLOOKUP(V456,[1]Distancier!A:C,3,FALSE),(IF(J456="FOS",VLOOKUP(V456,[1]Distancier!A:D,4,FALSE),(IF(J456="BT400",VLOOKUP(V456,[1]Distancier!A:F,6,FALSE))))))))),"")))</f>
        <v/>
      </c>
      <c r="AR456" s="36" t="str">
        <f t="shared" si="112"/>
        <v/>
      </c>
      <c r="AS456" s="34" t="str">
        <f>IF(AQ456="","",IF(A456="Round Wood",VLOOKUP(AQ456,'[1]Grilles Tarifaires'!A:C,3,FALSE),VLOOKUP(AQ456,'[1]Grilles Tarifaires'!A:B,2,FALSE)))</f>
        <v/>
      </c>
      <c r="AT456" s="36" t="str">
        <f t="shared" si="123"/>
        <v/>
      </c>
      <c r="AU456" s="36" t="str">
        <f>IF(AQ456="","",(IF(C456="","",((IF(A456="","0",(IF(A456="Round Wood",VLOOKUP(C456,'[1]Grilles Tarifaires'!E:F,2,FALSE),VLOOKUP(C456,'[1]Grilles Tarifaires'!E:G,3,FALSE)))))*AK456))))</f>
        <v/>
      </c>
      <c r="AV456" s="66"/>
      <c r="AW456" s="66"/>
      <c r="AX456" s="66"/>
      <c r="AY456" s="66"/>
    </row>
    <row r="457" spans="1:51" ht="15" hidden="1" customHeight="1" x14ac:dyDescent="0.25">
      <c r="A457" s="10"/>
      <c r="B457" s="28"/>
      <c r="C457" s="29"/>
      <c r="D457" s="29"/>
      <c r="E457" s="30"/>
      <c r="F457" s="29"/>
      <c r="G457" s="29"/>
      <c r="H457" s="42"/>
      <c r="I457" s="42"/>
      <c r="J457" s="28"/>
      <c r="K457" s="31" t="str">
        <f t="shared" si="121"/>
        <v/>
      </c>
      <c r="L457" s="31">
        <f t="shared" si="122"/>
        <v>0</v>
      </c>
      <c r="M457" s="57">
        <f t="shared" si="114"/>
        <v>0</v>
      </c>
      <c r="N457" s="32"/>
      <c r="O457" s="32"/>
      <c r="P457" s="29"/>
      <c r="Q457" s="29"/>
      <c r="R457" s="29"/>
      <c r="S457" s="29"/>
      <c r="T457" s="29"/>
      <c r="U457" s="29"/>
      <c r="V457" s="29"/>
      <c r="W457" s="29"/>
      <c r="X457" s="31" t="str">
        <f t="shared" si="116"/>
        <v/>
      </c>
      <c r="Y457" s="33"/>
      <c r="Z457" s="33"/>
      <c r="AA457" s="33"/>
      <c r="AB457" s="33"/>
      <c r="AC457" s="33"/>
      <c r="AD457" s="33"/>
      <c r="AE457" s="29"/>
      <c r="AF457" s="29"/>
      <c r="AG457" s="29"/>
      <c r="AH457" s="67" t="str">
        <f t="shared" si="110"/>
        <v/>
      </c>
      <c r="AI457" s="47" t="str">
        <f t="shared" si="115"/>
        <v/>
      </c>
      <c r="AJ457" s="67" t="str">
        <f t="shared" si="111"/>
        <v/>
      </c>
      <c r="AK457" s="68" t="str">
        <f t="shared" si="120"/>
        <v/>
      </c>
      <c r="AL457" s="40" t="str">
        <f t="shared" si="113"/>
        <v/>
      </c>
      <c r="AM457" s="35">
        <f t="shared" si="117"/>
        <v>0</v>
      </c>
      <c r="AN457" s="36">
        <f t="shared" si="118"/>
        <v>0</v>
      </c>
      <c r="AO457" s="36">
        <f t="shared" si="119"/>
        <v>0</v>
      </c>
      <c r="AP457" s="36" t="str">
        <f t="shared" si="124"/>
        <v/>
      </c>
      <c r="AQ457" s="36" t="str">
        <f>+IF(C457="Econova","",(IF(B457="Réception",(IF(J457="La Mounine",(VLOOKUP(V457,[1]Distancier!A:E,5,FALSE)),(IF(J457="Brignoles",VLOOKUP(V457,[1]Distancier!A:C,3,FALSE),(IF(J457="FOS",VLOOKUP(V457,[1]Distancier!A:D,4,FALSE),(IF(J457="BT400",VLOOKUP(V457,[1]Distancier!A:F,6,FALSE))))))))),"")))</f>
        <v/>
      </c>
      <c r="AR457" s="36" t="str">
        <f t="shared" si="112"/>
        <v/>
      </c>
      <c r="AS457" s="34" t="str">
        <f>IF(AQ457="","",IF(A457="Round Wood",VLOOKUP(AQ457,'[1]Grilles Tarifaires'!A:C,3,FALSE),VLOOKUP(AQ457,'[1]Grilles Tarifaires'!A:B,2,FALSE)))</f>
        <v/>
      </c>
      <c r="AT457" s="36" t="str">
        <f t="shared" si="123"/>
        <v/>
      </c>
      <c r="AU457" s="36" t="str">
        <f>IF(AQ457="","",(IF(C457="","",((IF(A457="","0",(IF(A457="Round Wood",VLOOKUP(C457,'[1]Grilles Tarifaires'!E:F,2,FALSE),VLOOKUP(C457,'[1]Grilles Tarifaires'!E:G,3,FALSE)))))*AK457))))</f>
        <v/>
      </c>
      <c r="AV457" s="66"/>
      <c r="AW457" s="66"/>
      <c r="AX457" s="66"/>
      <c r="AY457" s="66"/>
    </row>
    <row r="458" spans="1:51" ht="15" hidden="1" customHeight="1" x14ac:dyDescent="0.25">
      <c r="A458" s="10"/>
      <c r="B458" s="28"/>
      <c r="C458" s="29"/>
      <c r="D458" s="29"/>
      <c r="E458" s="30"/>
      <c r="F458" s="29"/>
      <c r="G458" s="29"/>
      <c r="H458" s="42"/>
      <c r="I458" s="42"/>
      <c r="J458" s="28"/>
      <c r="K458" s="31" t="str">
        <f t="shared" si="121"/>
        <v/>
      </c>
      <c r="L458" s="31">
        <f t="shared" si="122"/>
        <v>0</v>
      </c>
      <c r="M458" s="57">
        <f t="shared" si="114"/>
        <v>0</v>
      </c>
      <c r="N458" s="32"/>
      <c r="O458" s="32"/>
      <c r="P458" s="29"/>
      <c r="Q458" s="29"/>
      <c r="R458" s="29"/>
      <c r="S458" s="29"/>
      <c r="T458" s="29"/>
      <c r="U458" s="29"/>
      <c r="V458" s="29"/>
      <c r="W458" s="29"/>
      <c r="X458" s="31" t="str">
        <f t="shared" si="116"/>
        <v/>
      </c>
      <c r="Y458" s="33"/>
      <c r="Z458" s="33"/>
      <c r="AA458" s="33"/>
      <c r="AB458" s="33"/>
      <c r="AC458" s="33"/>
      <c r="AD458" s="33"/>
      <c r="AE458" s="29"/>
      <c r="AF458" s="29"/>
      <c r="AG458" s="29"/>
      <c r="AH458" s="67" t="str">
        <f t="shared" si="110"/>
        <v/>
      </c>
      <c r="AI458" s="47" t="str">
        <f t="shared" si="115"/>
        <v/>
      </c>
      <c r="AJ458" s="67" t="str">
        <f t="shared" si="111"/>
        <v/>
      </c>
      <c r="AK458" s="68" t="str">
        <f t="shared" si="120"/>
        <v/>
      </c>
      <c r="AL458" s="40" t="str">
        <f t="shared" si="113"/>
        <v/>
      </c>
      <c r="AM458" s="35">
        <f t="shared" si="117"/>
        <v>0</v>
      </c>
      <c r="AN458" s="36">
        <f t="shared" si="118"/>
        <v>0</v>
      </c>
      <c r="AO458" s="36">
        <f t="shared" si="119"/>
        <v>0</v>
      </c>
      <c r="AP458" s="36" t="str">
        <f t="shared" si="124"/>
        <v/>
      </c>
      <c r="AQ458" s="36" t="str">
        <f>+IF(C458="Econova","",(IF(B458="Réception",(IF(J458="La Mounine",(VLOOKUP(V458,[1]Distancier!A:E,5,FALSE)),(IF(J458="Brignoles",VLOOKUP(V458,[1]Distancier!A:C,3,FALSE),(IF(J458="FOS",VLOOKUP(V458,[1]Distancier!A:D,4,FALSE),(IF(J458="BT400",VLOOKUP(V458,[1]Distancier!A:F,6,FALSE))))))))),"")))</f>
        <v/>
      </c>
      <c r="AR458" s="36" t="str">
        <f t="shared" si="112"/>
        <v/>
      </c>
      <c r="AS458" s="34" t="str">
        <f>IF(AQ458="","",IF(A458="Round Wood",VLOOKUP(AQ458,'[1]Grilles Tarifaires'!A:C,3,FALSE),VLOOKUP(AQ458,'[1]Grilles Tarifaires'!A:B,2,FALSE)))</f>
        <v/>
      </c>
      <c r="AT458" s="36" t="str">
        <f t="shared" si="123"/>
        <v/>
      </c>
      <c r="AU458" s="36" t="str">
        <f>IF(AQ458="","",(IF(C458="","",((IF(A458="","0",(IF(A458="Round Wood",VLOOKUP(C458,'[1]Grilles Tarifaires'!E:F,2,FALSE),VLOOKUP(C458,'[1]Grilles Tarifaires'!E:G,3,FALSE)))))*AK458))))</f>
        <v/>
      </c>
      <c r="AV458" s="66"/>
      <c r="AW458" s="66"/>
      <c r="AX458" s="66"/>
      <c r="AY458" s="66"/>
    </row>
    <row r="459" spans="1:51" ht="15" hidden="1" customHeight="1" x14ac:dyDescent="0.25">
      <c r="A459" s="10"/>
      <c r="B459" s="28"/>
      <c r="C459" s="29"/>
      <c r="D459" s="29"/>
      <c r="E459" s="30"/>
      <c r="F459" s="29"/>
      <c r="G459" s="29"/>
      <c r="H459" s="42"/>
      <c r="I459" s="42"/>
      <c r="J459" s="28"/>
      <c r="K459" s="31" t="str">
        <f t="shared" si="121"/>
        <v/>
      </c>
      <c r="L459" s="31">
        <f t="shared" si="122"/>
        <v>0</v>
      </c>
      <c r="M459" s="57">
        <f t="shared" si="114"/>
        <v>0</v>
      </c>
      <c r="N459" s="32"/>
      <c r="O459" s="32"/>
      <c r="P459" s="29"/>
      <c r="Q459" s="29"/>
      <c r="R459" s="29"/>
      <c r="S459" s="29"/>
      <c r="T459" s="29"/>
      <c r="U459" s="29"/>
      <c r="V459" s="29"/>
      <c r="W459" s="29"/>
      <c r="X459" s="31" t="str">
        <f t="shared" si="116"/>
        <v/>
      </c>
      <c r="Y459" s="33"/>
      <c r="Z459" s="33"/>
      <c r="AA459" s="33"/>
      <c r="AB459" s="33"/>
      <c r="AC459" s="33"/>
      <c r="AD459" s="33"/>
      <c r="AE459" s="29"/>
      <c r="AF459" s="29"/>
      <c r="AG459" s="29"/>
      <c r="AH459" s="67" t="str">
        <f t="shared" si="110"/>
        <v/>
      </c>
      <c r="AI459" s="47" t="str">
        <f t="shared" si="115"/>
        <v/>
      </c>
      <c r="AJ459" s="67" t="str">
        <f t="shared" si="111"/>
        <v/>
      </c>
      <c r="AK459" s="68" t="str">
        <f t="shared" si="120"/>
        <v/>
      </c>
      <c r="AL459" s="40" t="str">
        <f t="shared" si="113"/>
        <v/>
      </c>
      <c r="AM459" s="35">
        <f t="shared" si="117"/>
        <v>0</v>
      </c>
      <c r="AN459" s="36">
        <f t="shared" si="118"/>
        <v>0</v>
      </c>
      <c r="AO459" s="36">
        <f t="shared" si="119"/>
        <v>0</v>
      </c>
      <c r="AP459" s="36" t="str">
        <f t="shared" si="124"/>
        <v/>
      </c>
      <c r="AQ459" s="36" t="str">
        <f>+IF(C459="Econova","",(IF(B459="Réception",(IF(J459="La Mounine",(VLOOKUP(V459,[1]Distancier!A:E,5,FALSE)),(IF(J459="Brignoles",VLOOKUP(V459,[1]Distancier!A:C,3,FALSE),(IF(J459="FOS",VLOOKUP(V459,[1]Distancier!A:D,4,FALSE),(IF(J459="BT400",VLOOKUP(V459,[1]Distancier!A:F,6,FALSE))))))))),"")))</f>
        <v/>
      </c>
      <c r="AR459" s="36" t="str">
        <f t="shared" si="112"/>
        <v/>
      </c>
      <c r="AS459" s="34" t="str">
        <f>IF(AQ459="","",IF(A459="Round Wood",VLOOKUP(AQ459,'[1]Grilles Tarifaires'!A:C,3,FALSE),VLOOKUP(AQ459,'[1]Grilles Tarifaires'!A:B,2,FALSE)))</f>
        <v/>
      </c>
      <c r="AT459" s="36" t="str">
        <f t="shared" si="123"/>
        <v/>
      </c>
      <c r="AU459" s="36" t="str">
        <f>IF(AQ459="","",(IF(C459="","",((IF(A459="","0",(IF(A459="Round Wood",VLOOKUP(C459,'[1]Grilles Tarifaires'!E:F,2,FALSE),VLOOKUP(C459,'[1]Grilles Tarifaires'!E:G,3,FALSE)))))*AK459))))</f>
        <v/>
      </c>
      <c r="AV459" s="66"/>
      <c r="AW459" s="66"/>
      <c r="AX459" s="66"/>
      <c r="AY459" s="66"/>
    </row>
    <row r="460" spans="1:51" ht="15" hidden="1" customHeight="1" x14ac:dyDescent="0.25">
      <c r="A460" s="10"/>
      <c r="B460" s="28"/>
      <c r="C460" s="29"/>
      <c r="D460" s="29"/>
      <c r="E460" s="30"/>
      <c r="F460" s="29"/>
      <c r="G460" s="29"/>
      <c r="H460" s="42"/>
      <c r="I460" s="42"/>
      <c r="J460" s="28"/>
      <c r="K460" s="31" t="str">
        <f t="shared" si="121"/>
        <v/>
      </c>
      <c r="L460" s="31">
        <f t="shared" si="122"/>
        <v>0</v>
      </c>
      <c r="M460" s="57">
        <f t="shared" si="114"/>
        <v>0</v>
      </c>
      <c r="N460" s="32"/>
      <c r="O460" s="32"/>
      <c r="P460" s="29"/>
      <c r="Q460" s="29"/>
      <c r="R460" s="29"/>
      <c r="S460" s="29"/>
      <c r="T460" s="29"/>
      <c r="U460" s="29"/>
      <c r="V460" s="29"/>
      <c r="W460" s="29"/>
      <c r="X460" s="31" t="str">
        <f t="shared" si="116"/>
        <v/>
      </c>
      <c r="Y460" s="33"/>
      <c r="Z460" s="33"/>
      <c r="AA460" s="33"/>
      <c r="AB460" s="33"/>
      <c r="AC460" s="33"/>
      <c r="AD460" s="33"/>
      <c r="AE460" s="29"/>
      <c r="AF460" s="29"/>
      <c r="AG460" s="29"/>
      <c r="AH460" s="67" t="str">
        <f t="shared" si="110"/>
        <v/>
      </c>
      <c r="AI460" s="47" t="str">
        <f t="shared" si="115"/>
        <v/>
      </c>
      <c r="AJ460" s="67" t="str">
        <f t="shared" si="111"/>
        <v/>
      </c>
      <c r="AK460" s="68" t="str">
        <f t="shared" si="120"/>
        <v/>
      </c>
      <c r="AL460" s="40" t="str">
        <f t="shared" si="113"/>
        <v/>
      </c>
      <c r="AM460" s="35">
        <f t="shared" si="117"/>
        <v>0</v>
      </c>
      <c r="AN460" s="36">
        <f t="shared" si="118"/>
        <v>0</v>
      </c>
      <c r="AO460" s="36">
        <f t="shared" si="119"/>
        <v>0</v>
      </c>
      <c r="AP460" s="36" t="str">
        <f t="shared" si="124"/>
        <v/>
      </c>
      <c r="AQ460" s="36" t="str">
        <f>+IF(C460="Econova","",(IF(B460="Réception",(IF(J460="La Mounine",(VLOOKUP(V460,[1]Distancier!A:E,5,FALSE)),(IF(J460="Brignoles",VLOOKUP(V460,[1]Distancier!A:C,3,FALSE),(IF(J460="FOS",VLOOKUP(V460,[1]Distancier!A:D,4,FALSE),(IF(J460="BT400",VLOOKUP(V460,[1]Distancier!A:F,6,FALSE))))))))),"")))</f>
        <v/>
      </c>
      <c r="AR460" s="36" t="str">
        <f t="shared" si="112"/>
        <v/>
      </c>
      <c r="AS460" s="34" t="str">
        <f>IF(AQ460="","",IF(A460="Round Wood",VLOOKUP(AQ460,'[1]Grilles Tarifaires'!A:C,3,FALSE),VLOOKUP(AQ460,'[1]Grilles Tarifaires'!A:B,2,FALSE)))</f>
        <v/>
      </c>
      <c r="AT460" s="36" t="str">
        <f t="shared" si="123"/>
        <v/>
      </c>
      <c r="AU460" s="36" t="str">
        <f>IF(AQ460="","",(IF(C460="","",((IF(A460="","0",(IF(A460="Round Wood",VLOOKUP(C460,'[1]Grilles Tarifaires'!E:F,2,FALSE),VLOOKUP(C460,'[1]Grilles Tarifaires'!E:G,3,FALSE)))))*AK460))))</f>
        <v/>
      </c>
      <c r="AV460" s="66"/>
      <c r="AW460" s="66"/>
      <c r="AX460" s="66"/>
      <c r="AY460" s="66"/>
    </row>
    <row r="461" spans="1:51" ht="15" hidden="1" customHeight="1" x14ac:dyDescent="0.25">
      <c r="A461" s="10"/>
      <c r="B461" s="28"/>
      <c r="C461" s="29"/>
      <c r="D461" s="29"/>
      <c r="E461" s="30"/>
      <c r="F461" s="29"/>
      <c r="G461" s="29"/>
      <c r="H461" s="42"/>
      <c r="I461" s="42"/>
      <c r="J461" s="28"/>
      <c r="K461" s="31" t="str">
        <f t="shared" si="121"/>
        <v/>
      </c>
      <c r="L461" s="31">
        <f t="shared" si="122"/>
        <v>0</v>
      </c>
      <c r="M461" s="57">
        <f t="shared" si="114"/>
        <v>0</v>
      </c>
      <c r="N461" s="32"/>
      <c r="O461" s="32"/>
      <c r="P461" s="29"/>
      <c r="Q461" s="29"/>
      <c r="R461" s="29"/>
      <c r="S461" s="29"/>
      <c r="T461" s="29"/>
      <c r="U461" s="29"/>
      <c r="V461" s="29"/>
      <c r="W461" s="29"/>
      <c r="X461" s="31" t="str">
        <f t="shared" si="116"/>
        <v/>
      </c>
      <c r="Y461" s="33"/>
      <c r="Z461" s="33"/>
      <c r="AA461" s="33"/>
      <c r="AB461" s="33"/>
      <c r="AC461" s="33"/>
      <c r="AD461" s="33"/>
      <c r="AE461" s="29"/>
      <c r="AF461" s="29"/>
      <c r="AG461" s="29"/>
      <c r="AH461" s="67" t="str">
        <f t="shared" si="110"/>
        <v/>
      </c>
      <c r="AI461" s="47" t="str">
        <f t="shared" si="115"/>
        <v/>
      </c>
      <c r="AJ461" s="67" t="str">
        <f t="shared" si="111"/>
        <v/>
      </c>
      <c r="AK461" s="68" t="str">
        <f t="shared" si="120"/>
        <v/>
      </c>
      <c r="AL461" s="40" t="str">
        <f t="shared" si="113"/>
        <v/>
      </c>
      <c r="AM461" s="35">
        <f t="shared" si="117"/>
        <v>0</v>
      </c>
      <c r="AN461" s="36">
        <f t="shared" si="118"/>
        <v>0</v>
      </c>
      <c r="AO461" s="36">
        <f t="shared" si="119"/>
        <v>0</v>
      </c>
      <c r="AP461" s="36" t="str">
        <f t="shared" si="124"/>
        <v/>
      </c>
      <c r="AQ461" s="36" t="str">
        <f>+IF(C461="Econova","",(IF(B461="Réception",(IF(J461="La Mounine",(VLOOKUP(V461,[1]Distancier!A:E,5,FALSE)),(IF(J461="Brignoles",VLOOKUP(V461,[1]Distancier!A:C,3,FALSE),(IF(J461="FOS",VLOOKUP(V461,[1]Distancier!A:D,4,FALSE),(IF(J461="BT400",VLOOKUP(V461,[1]Distancier!A:F,6,FALSE))))))))),"")))</f>
        <v/>
      </c>
      <c r="AR461" s="36" t="str">
        <f t="shared" si="112"/>
        <v/>
      </c>
      <c r="AS461" s="34" t="str">
        <f>IF(AQ461="","",IF(A461="Round Wood",VLOOKUP(AQ461,'[1]Grilles Tarifaires'!A:C,3,FALSE),VLOOKUP(AQ461,'[1]Grilles Tarifaires'!A:B,2,FALSE)))</f>
        <v/>
      </c>
      <c r="AT461" s="36" t="str">
        <f t="shared" si="123"/>
        <v/>
      </c>
      <c r="AU461" s="36" t="str">
        <f>IF(AQ461="","",(IF(C461="","",((IF(A461="","0",(IF(A461="Round Wood",VLOOKUP(C461,'[1]Grilles Tarifaires'!E:F,2,FALSE),VLOOKUP(C461,'[1]Grilles Tarifaires'!E:G,3,FALSE)))))*AK461))))</f>
        <v/>
      </c>
      <c r="AV461" s="66"/>
      <c r="AW461" s="66"/>
      <c r="AX461" s="66"/>
      <c r="AY461" s="66"/>
    </row>
    <row r="462" spans="1:51" ht="15" hidden="1" customHeight="1" x14ac:dyDescent="0.25">
      <c r="A462" s="10"/>
      <c r="B462" s="28"/>
      <c r="C462" s="29"/>
      <c r="D462" s="29"/>
      <c r="E462" s="30"/>
      <c r="F462" s="29"/>
      <c r="G462" s="29"/>
      <c r="H462" s="42"/>
      <c r="I462" s="42"/>
      <c r="J462" s="28"/>
      <c r="K462" s="31" t="str">
        <f t="shared" si="121"/>
        <v/>
      </c>
      <c r="L462" s="31">
        <f t="shared" si="122"/>
        <v>0</v>
      </c>
      <c r="M462" s="57">
        <f t="shared" si="114"/>
        <v>0</v>
      </c>
      <c r="N462" s="32"/>
      <c r="O462" s="32"/>
      <c r="P462" s="29"/>
      <c r="Q462" s="29"/>
      <c r="R462" s="29"/>
      <c r="S462" s="29"/>
      <c r="T462" s="29"/>
      <c r="U462" s="29"/>
      <c r="V462" s="29"/>
      <c r="W462" s="29"/>
      <c r="X462" s="31" t="str">
        <f t="shared" si="116"/>
        <v/>
      </c>
      <c r="Y462" s="33"/>
      <c r="Z462" s="33"/>
      <c r="AA462" s="33"/>
      <c r="AB462" s="33"/>
      <c r="AC462" s="33"/>
      <c r="AD462" s="33"/>
      <c r="AE462" s="29"/>
      <c r="AF462" s="29"/>
      <c r="AG462" s="29"/>
      <c r="AH462" s="67" t="str">
        <f t="shared" si="110"/>
        <v/>
      </c>
      <c r="AI462" s="47" t="str">
        <f t="shared" si="115"/>
        <v/>
      </c>
      <c r="AJ462" s="67" t="str">
        <f t="shared" si="111"/>
        <v/>
      </c>
      <c r="AK462" s="68" t="str">
        <f t="shared" si="120"/>
        <v/>
      </c>
      <c r="AL462" s="40" t="str">
        <f t="shared" si="113"/>
        <v/>
      </c>
      <c r="AM462" s="35">
        <f t="shared" si="117"/>
        <v>0</v>
      </c>
      <c r="AN462" s="36">
        <f t="shared" si="118"/>
        <v>0</v>
      </c>
      <c r="AO462" s="36">
        <f t="shared" si="119"/>
        <v>0</v>
      </c>
      <c r="AP462" s="36" t="str">
        <f t="shared" si="124"/>
        <v/>
      </c>
      <c r="AQ462" s="36" t="str">
        <f>+IF(C462="Econova","",(IF(B462="Réception",(IF(J462="La Mounine",(VLOOKUP(V462,[1]Distancier!A:E,5,FALSE)),(IF(J462="Brignoles",VLOOKUP(V462,[1]Distancier!A:C,3,FALSE),(IF(J462="FOS",VLOOKUP(V462,[1]Distancier!A:D,4,FALSE),(IF(J462="BT400",VLOOKUP(V462,[1]Distancier!A:F,6,FALSE))))))))),"")))</f>
        <v/>
      </c>
      <c r="AR462" s="36" t="str">
        <f t="shared" si="112"/>
        <v/>
      </c>
      <c r="AS462" s="34" t="str">
        <f>IF(AQ462="","",IF(A462="Round Wood",VLOOKUP(AQ462,'[1]Grilles Tarifaires'!A:C,3,FALSE),VLOOKUP(AQ462,'[1]Grilles Tarifaires'!A:B,2,FALSE)))</f>
        <v/>
      </c>
      <c r="AT462" s="36" t="str">
        <f t="shared" si="123"/>
        <v/>
      </c>
      <c r="AU462" s="36" t="str">
        <f>IF(AQ462="","",(IF(C462="","",((IF(A462="","0",(IF(A462="Round Wood",VLOOKUP(C462,'[1]Grilles Tarifaires'!E:F,2,FALSE),VLOOKUP(C462,'[1]Grilles Tarifaires'!E:G,3,FALSE)))))*AK462))))</f>
        <v/>
      </c>
      <c r="AV462" s="66"/>
      <c r="AW462" s="66"/>
      <c r="AX462" s="66"/>
      <c r="AY462" s="66"/>
    </row>
    <row r="463" spans="1:51" ht="15" hidden="1" customHeight="1" x14ac:dyDescent="0.25">
      <c r="A463" s="10"/>
      <c r="B463" s="28"/>
      <c r="C463" s="29"/>
      <c r="D463" s="29"/>
      <c r="E463" s="30"/>
      <c r="F463" s="29"/>
      <c r="G463" s="29"/>
      <c r="H463" s="42"/>
      <c r="I463" s="42"/>
      <c r="J463" s="28"/>
      <c r="K463" s="31" t="str">
        <f t="shared" si="121"/>
        <v/>
      </c>
      <c r="L463" s="31">
        <f t="shared" si="122"/>
        <v>0</v>
      </c>
      <c r="M463" s="57">
        <f t="shared" si="114"/>
        <v>0</v>
      </c>
      <c r="N463" s="32"/>
      <c r="O463" s="32"/>
      <c r="P463" s="29"/>
      <c r="Q463" s="29"/>
      <c r="R463" s="29"/>
      <c r="S463" s="29"/>
      <c r="T463" s="29"/>
      <c r="U463" s="29"/>
      <c r="V463" s="29"/>
      <c r="W463" s="29"/>
      <c r="X463" s="31" t="str">
        <f t="shared" si="116"/>
        <v/>
      </c>
      <c r="Y463" s="33"/>
      <c r="Z463" s="33"/>
      <c r="AA463" s="33"/>
      <c r="AB463" s="33"/>
      <c r="AC463" s="33"/>
      <c r="AD463" s="33"/>
      <c r="AE463" s="29"/>
      <c r="AF463" s="29"/>
      <c r="AG463" s="29"/>
      <c r="AH463" s="67" t="str">
        <f t="shared" si="110"/>
        <v/>
      </c>
      <c r="AI463" s="47" t="str">
        <f t="shared" si="115"/>
        <v/>
      </c>
      <c r="AJ463" s="67" t="str">
        <f t="shared" si="111"/>
        <v/>
      </c>
      <c r="AK463" s="68" t="str">
        <f t="shared" si="120"/>
        <v/>
      </c>
      <c r="AL463" s="40" t="str">
        <f t="shared" si="113"/>
        <v/>
      </c>
      <c r="AM463" s="35">
        <f t="shared" si="117"/>
        <v>0</v>
      </c>
      <c r="AN463" s="36">
        <f t="shared" si="118"/>
        <v>0</v>
      </c>
      <c r="AO463" s="36">
        <f t="shared" si="119"/>
        <v>0</v>
      </c>
      <c r="AP463" s="36" t="str">
        <f t="shared" si="124"/>
        <v/>
      </c>
      <c r="AQ463" s="36" t="str">
        <f>+IF(C463="Econova","",(IF(B463="Réception",(IF(J463="La Mounine",(VLOOKUP(V463,[1]Distancier!A:E,5,FALSE)),(IF(J463="Brignoles",VLOOKUP(V463,[1]Distancier!A:C,3,FALSE),(IF(J463="FOS",VLOOKUP(V463,[1]Distancier!A:D,4,FALSE),(IF(J463="BT400",VLOOKUP(V463,[1]Distancier!A:F,6,FALSE))))))))),"")))</f>
        <v/>
      </c>
      <c r="AR463" s="36" t="str">
        <f t="shared" si="112"/>
        <v/>
      </c>
      <c r="AS463" s="34" t="str">
        <f>IF(AQ463="","",IF(A463="Round Wood",VLOOKUP(AQ463,'[1]Grilles Tarifaires'!A:C,3,FALSE),VLOOKUP(AQ463,'[1]Grilles Tarifaires'!A:B,2,FALSE)))</f>
        <v/>
      </c>
      <c r="AT463" s="36" t="str">
        <f t="shared" si="123"/>
        <v/>
      </c>
      <c r="AU463" s="36" t="str">
        <f>IF(AQ463="","",(IF(C463="","",((IF(A463="","0",(IF(A463="Round Wood",VLOOKUP(C463,'[1]Grilles Tarifaires'!E:F,2,FALSE),VLOOKUP(C463,'[1]Grilles Tarifaires'!E:G,3,FALSE)))))*AK463))))</f>
        <v/>
      </c>
      <c r="AV463" s="66"/>
      <c r="AW463" s="66"/>
      <c r="AX463" s="66"/>
      <c r="AY463" s="66"/>
    </row>
    <row r="464" spans="1:51" ht="15" hidden="1" customHeight="1" x14ac:dyDescent="0.25">
      <c r="A464" s="10"/>
      <c r="B464" s="28"/>
      <c r="C464" s="29"/>
      <c r="D464" s="29"/>
      <c r="E464" s="30"/>
      <c r="F464" s="29"/>
      <c r="G464" s="29"/>
      <c r="H464" s="42"/>
      <c r="I464" s="42"/>
      <c r="J464" s="28"/>
      <c r="K464" s="31" t="str">
        <f t="shared" si="121"/>
        <v/>
      </c>
      <c r="L464" s="31">
        <f t="shared" si="122"/>
        <v>0</v>
      </c>
      <c r="M464" s="57">
        <f t="shared" si="114"/>
        <v>0</v>
      </c>
      <c r="N464" s="32"/>
      <c r="O464" s="32"/>
      <c r="P464" s="29"/>
      <c r="Q464" s="29"/>
      <c r="R464" s="29"/>
      <c r="S464" s="29"/>
      <c r="T464" s="29"/>
      <c r="U464" s="29"/>
      <c r="V464" s="29"/>
      <c r="W464" s="29"/>
      <c r="X464" s="31" t="str">
        <f t="shared" si="116"/>
        <v/>
      </c>
      <c r="Y464" s="33"/>
      <c r="Z464" s="33"/>
      <c r="AA464" s="33"/>
      <c r="AB464" s="33"/>
      <c r="AC464" s="33"/>
      <c r="AD464" s="33"/>
      <c r="AE464" s="29"/>
      <c r="AF464" s="29"/>
      <c r="AG464" s="29"/>
      <c r="AH464" s="67" t="str">
        <f t="shared" si="110"/>
        <v/>
      </c>
      <c r="AI464" s="47" t="str">
        <f t="shared" si="115"/>
        <v/>
      </c>
      <c r="AJ464" s="67" t="str">
        <f t="shared" si="111"/>
        <v/>
      </c>
      <c r="AK464" s="68" t="str">
        <f t="shared" si="120"/>
        <v/>
      </c>
      <c r="AL464" s="40" t="str">
        <f t="shared" si="113"/>
        <v/>
      </c>
      <c r="AM464" s="35">
        <f t="shared" si="117"/>
        <v>0</v>
      </c>
      <c r="AN464" s="36">
        <f t="shared" si="118"/>
        <v>0</v>
      </c>
      <c r="AO464" s="36">
        <f t="shared" si="119"/>
        <v>0</v>
      </c>
      <c r="AP464" s="36" t="str">
        <f t="shared" si="124"/>
        <v/>
      </c>
      <c r="AQ464" s="36" t="str">
        <f>+IF(C464="Econova","",(IF(B464="Réception",(IF(J464="La Mounine",(VLOOKUP(V464,[1]Distancier!A:E,5,FALSE)),(IF(J464="Brignoles",VLOOKUP(V464,[1]Distancier!A:C,3,FALSE),(IF(J464="FOS",VLOOKUP(V464,[1]Distancier!A:D,4,FALSE),(IF(J464="BT400",VLOOKUP(V464,[1]Distancier!A:F,6,FALSE))))))))),"")))</f>
        <v/>
      </c>
      <c r="AR464" s="36" t="str">
        <f t="shared" si="112"/>
        <v/>
      </c>
      <c r="AS464" s="34" t="str">
        <f>IF(AQ464="","",IF(A464="Round Wood",VLOOKUP(AQ464,'[1]Grilles Tarifaires'!A:C,3,FALSE),VLOOKUP(AQ464,'[1]Grilles Tarifaires'!A:B,2,FALSE)))</f>
        <v/>
      </c>
      <c r="AT464" s="36" t="str">
        <f t="shared" si="123"/>
        <v/>
      </c>
      <c r="AU464" s="36" t="str">
        <f>IF(AQ464="","",(IF(C464="","",((IF(A464="","0",(IF(A464="Round Wood",VLOOKUP(C464,'[1]Grilles Tarifaires'!E:F,2,FALSE),VLOOKUP(C464,'[1]Grilles Tarifaires'!E:G,3,FALSE)))))*AK464))))</f>
        <v/>
      </c>
      <c r="AV464" s="66"/>
      <c r="AW464" s="66"/>
      <c r="AX464" s="66"/>
      <c r="AY464" s="66"/>
    </row>
    <row r="465" spans="1:51" ht="15" hidden="1" customHeight="1" x14ac:dyDescent="0.25">
      <c r="A465" s="10"/>
      <c r="B465" s="28"/>
      <c r="C465" s="29"/>
      <c r="D465" s="29"/>
      <c r="E465" s="30"/>
      <c r="F465" s="29"/>
      <c r="G465" s="29"/>
      <c r="H465" s="42"/>
      <c r="I465" s="42"/>
      <c r="J465" s="28"/>
      <c r="K465" s="31" t="str">
        <f t="shared" si="121"/>
        <v/>
      </c>
      <c r="L465" s="31">
        <f t="shared" si="122"/>
        <v>0</v>
      </c>
      <c r="M465" s="57">
        <f t="shared" si="114"/>
        <v>0</v>
      </c>
      <c r="N465" s="32"/>
      <c r="O465" s="32"/>
      <c r="P465" s="29"/>
      <c r="Q465" s="29"/>
      <c r="R465" s="29"/>
      <c r="S465" s="29"/>
      <c r="T465" s="29"/>
      <c r="U465" s="29"/>
      <c r="V465" s="29"/>
      <c r="W465" s="29"/>
      <c r="X465" s="31" t="str">
        <f t="shared" si="116"/>
        <v/>
      </c>
      <c r="Y465" s="33"/>
      <c r="Z465" s="33"/>
      <c r="AA465" s="33"/>
      <c r="AB465" s="33"/>
      <c r="AC465" s="33"/>
      <c r="AD465" s="33"/>
      <c r="AE465" s="29"/>
      <c r="AF465" s="29"/>
      <c r="AG465" s="29"/>
      <c r="AH465" s="67" t="str">
        <f t="shared" ref="AH465:AH528" si="125">IF(E465="","",(YEAR(E465)))</f>
        <v/>
      </c>
      <c r="AI465" s="47" t="str">
        <f t="shared" si="115"/>
        <v/>
      </c>
      <c r="AJ465" s="67" t="str">
        <f t="shared" ref="AJ465:AJ528" si="126">IF(E465="","",(TEXT(E465,"mmmm")))</f>
        <v/>
      </c>
      <c r="AK465" s="68" t="str">
        <f t="shared" si="120"/>
        <v/>
      </c>
      <c r="AL465" s="40" t="str">
        <f t="shared" si="113"/>
        <v/>
      </c>
      <c r="AM465" s="35">
        <f t="shared" si="117"/>
        <v>0</v>
      </c>
      <c r="AN465" s="36">
        <f t="shared" si="118"/>
        <v>0</v>
      </c>
      <c r="AO465" s="36">
        <f t="shared" si="119"/>
        <v>0</v>
      </c>
      <c r="AP465" s="36" t="str">
        <f t="shared" si="124"/>
        <v/>
      </c>
      <c r="AQ465" s="36" t="str">
        <f>+IF(C465="Econova","",(IF(B465="Réception",(IF(J465="La Mounine",(VLOOKUP(V465,[1]Distancier!A:E,5,FALSE)),(IF(J465="Brignoles",VLOOKUP(V465,[1]Distancier!A:C,3,FALSE),(IF(J465="FOS",VLOOKUP(V465,[1]Distancier!A:D,4,FALSE),(IF(J465="BT400",VLOOKUP(V465,[1]Distancier!A:F,6,FALSE))))))))),"")))</f>
        <v/>
      </c>
      <c r="AR465" s="36" t="str">
        <f t="shared" si="112"/>
        <v/>
      </c>
      <c r="AS465" s="34" t="str">
        <f>IF(AQ465="","",IF(A465="Round Wood",VLOOKUP(AQ465,'[1]Grilles Tarifaires'!A:C,3,FALSE),VLOOKUP(AQ465,'[1]Grilles Tarifaires'!A:B,2,FALSE)))</f>
        <v/>
      </c>
      <c r="AT465" s="36" t="str">
        <f t="shared" si="123"/>
        <v/>
      </c>
      <c r="AU465" s="36" t="str">
        <f>IF(AQ465="","",(IF(C465="","",((IF(A465="","0",(IF(A465="Round Wood",VLOOKUP(C465,'[1]Grilles Tarifaires'!E:F,2,FALSE),VLOOKUP(C465,'[1]Grilles Tarifaires'!E:G,3,FALSE)))))*AK465))))</f>
        <v/>
      </c>
      <c r="AV465" s="66"/>
      <c r="AW465" s="66"/>
      <c r="AX465" s="66"/>
      <c r="AY465" s="66"/>
    </row>
    <row r="466" spans="1:51" ht="15" hidden="1" customHeight="1" x14ac:dyDescent="0.25">
      <c r="A466" s="10"/>
      <c r="B466" s="28"/>
      <c r="C466" s="29"/>
      <c r="D466" s="29"/>
      <c r="E466" s="30"/>
      <c r="F466" s="29"/>
      <c r="G466" s="29"/>
      <c r="H466" s="42"/>
      <c r="I466" s="42"/>
      <c r="J466" s="28"/>
      <c r="K466" s="31" t="str">
        <f t="shared" si="121"/>
        <v/>
      </c>
      <c r="L466" s="31">
        <f t="shared" si="122"/>
        <v>0</v>
      </c>
      <c r="M466" s="57">
        <f t="shared" si="114"/>
        <v>0</v>
      </c>
      <c r="N466" s="32"/>
      <c r="O466" s="32"/>
      <c r="P466" s="29"/>
      <c r="Q466" s="29"/>
      <c r="R466" s="29"/>
      <c r="S466" s="29"/>
      <c r="T466" s="29"/>
      <c r="U466" s="29"/>
      <c r="V466" s="29"/>
      <c r="W466" s="29"/>
      <c r="X466" s="31" t="str">
        <f t="shared" si="116"/>
        <v/>
      </c>
      <c r="Y466" s="33"/>
      <c r="Z466" s="33"/>
      <c r="AA466" s="33"/>
      <c r="AB466" s="33"/>
      <c r="AC466" s="33"/>
      <c r="AD466" s="33"/>
      <c r="AE466" s="29"/>
      <c r="AF466" s="29"/>
      <c r="AG466" s="29"/>
      <c r="AH466" s="67" t="str">
        <f t="shared" si="125"/>
        <v/>
      </c>
      <c r="AI466" s="47" t="str">
        <f t="shared" si="115"/>
        <v/>
      </c>
      <c r="AJ466" s="67" t="str">
        <f t="shared" si="126"/>
        <v/>
      </c>
      <c r="AK466" s="68" t="str">
        <f t="shared" si="120"/>
        <v/>
      </c>
      <c r="AL466" s="40" t="str">
        <f t="shared" si="113"/>
        <v/>
      </c>
      <c r="AM466" s="35">
        <f t="shared" si="117"/>
        <v>0</v>
      </c>
      <c r="AN466" s="36">
        <f t="shared" si="118"/>
        <v>0</v>
      </c>
      <c r="AO466" s="36">
        <f t="shared" si="119"/>
        <v>0</v>
      </c>
      <c r="AP466" s="36" t="str">
        <f t="shared" si="124"/>
        <v/>
      </c>
      <c r="AQ466" s="36" t="str">
        <f>+IF(C466="Econova","",(IF(B466="Réception",(IF(J466="La Mounine",(VLOOKUP(V466,[1]Distancier!A:E,5,FALSE)),(IF(J466="Brignoles",VLOOKUP(V466,[1]Distancier!A:C,3,FALSE),(IF(J466="FOS",VLOOKUP(V466,[1]Distancier!A:D,4,FALSE),(IF(J466="BT400",VLOOKUP(V466,[1]Distancier!A:F,6,FALSE))))))))),"")))</f>
        <v/>
      </c>
      <c r="AR466" s="36" t="str">
        <f t="shared" ref="AR466:AR529" si="127">+(IF(AQ466="","",(AQ466*K466)))</f>
        <v/>
      </c>
      <c r="AS466" s="34" t="str">
        <f>IF(AQ466="","",IF(A466="Round Wood",VLOOKUP(AQ466,'[1]Grilles Tarifaires'!A:C,3,FALSE),VLOOKUP(AQ466,'[1]Grilles Tarifaires'!A:B,2,FALSE)))</f>
        <v/>
      </c>
      <c r="AT466" s="36" t="str">
        <f t="shared" si="123"/>
        <v/>
      </c>
      <c r="AU466" s="36" t="str">
        <f>IF(AQ466="","",(IF(C466="","",((IF(A466="","0",(IF(A466="Round Wood",VLOOKUP(C466,'[1]Grilles Tarifaires'!E:F,2,FALSE),VLOOKUP(C466,'[1]Grilles Tarifaires'!E:G,3,FALSE)))))*AK466))))</f>
        <v/>
      </c>
      <c r="AV466" s="66"/>
      <c r="AW466" s="66"/>
      <c r="AX466" s="66"/>
      <c r="AY466" s="66"/>
    </row>
    <row r="467" spans="1:51" ht="15" hidden="1" customHeight="1" x14ac:dyDescent="0.25">
      <c r="A467" s="10"/>
      <c r="B467" s="28"/>
      <c r="C467" s="29"/>
      <c r="D467" s="29"/>
      <c r="E467" s="30"/>
      <c r="F467" s="29"/>
      <c r="G467" s="29"/>
      <c r="H467" s="42"/>
      <c r="I467" s="42"/>
      <c r="J467" s="28"/>
      <c r="K467" s="31" t="str">
        <f t="shared" si="121"/>
        <v/>
      </c>
      <c r="L467" s="31">
        <f t="shared" si="122"/>
        <v>0</v>
      </c>
      <c r="M467" s="57">
        <f t="shared" si="114"/>
        <v>0</v>
      </c>
      <c r="N467" s="32"/>
      <c r="O467" s="32"/>
      <c r="P467" s="29"/>
      <c r="Q467" s="29"/>
      <c r="R467" s="29"/>
      <c r="S467" s="29"/>
      <c r="T467" s="29"/>
      <c r="U467" s="29"/>
      <c r="V467" s="29"/>
      <c r="W467" s="29"/>
      <c r="X467" s="31" t="str">
        <f t="shared" si="116"/>
        <v/>
      </c>
      <c r="Y467" s="33"/>
      <c r="Z467" s="33"/>
      <c r="AA467" s="33"/>
      <c r="AB467" s="33"/>
      <c r="AC467" s="33"/>
      <c r="AD467" s="33"/>
      <c r="AE467" s="29"/>
      <c r="AF467" s="29"/>
      <c r="AG467" s="29"/>
      <c r="AH467" s="67" t="str">
        <f t="shared" si="125"/>
        <v/>
      </c>
      <c r="AI467" s="47" t="str">
        <f t="shared" si="115"/>
        <v/>
      </c>
      <c r="AJ467" s="67" t="str">
        <f t="shared" si="126"/>
        <v/>
      </c>
      <c r="AK467" s="68" t="str">
        <f t="shared" si="120"/>
        <v/>
      </c>
      <c r="AL467" s="40" t="str">
        <f t="shared" ref="AL467:AL530" si="128">AJ467</f>
        <v/>
      </c>
      <c r="AM467" s="35">
        <f t="shared" si="117"/>
        <v>0</v>
      </c>
      <c r="AN467" s="36">
        <f t="shared" si="118"/>
        <v>0</v>
      </c>
      <c r="AO467" s="36">
        <f t="shared" si="119"/>
        <v>0</v>
      </c>
      <c r="AP467" s="36" t="str">
        <f t="shared" si="124"/>
        <v/>
      </c>
      <c r="AQ467" s="36" t="str">
        <f>+IF(C467="Econova","",(IF(B467="Réception",(IF(J467="La Mounine",(VLOOKUP(V467,[1]Distancier!A:E,5,FALSE)),(IF(J467="Brignoles",VLOOKUP(V467,[1]Distancier!A:C,3,FALSE),(IF(J467="FOS",VLOOKUP(V467,[1]Distancier!A:D,4,FALSE),(IF(J467="BT400",VLOOKUP(V467,[1]Distancier!A:F,6,FALSE))))))))),"")))</f>
        <v/>
      </c>
      <c r="AR467" s="36" t="str">
        <f t="shared" si="127"/>
        <v/>
      </c>
      <c r="AS467" s="34" t="str">
        <f>IF(AQ467="","",IF(A467="Round Wood",VLOOKUP(AQ467,'[1]Grilles Tarifaires'!A:C,3,FALSE),VLOOKUP(AQ467,'[1]Grilles Tarifaires'!A:B,2,FALSE)))</f>
        <v/>
      </c>
      <c r="AT467" s="36" t="str">
        <f t="shared" si="123"/>
        <v/>
      </c>
      <c r="AU467" s="36" t="str">
        <f>IF(AQ467="","",(IF(C467="","",((IF(A467="","0",(IF(A467="Round Wood",VLOOKUP(C467,'[1]Grilles Tarifaires'!E:F,2,FALSE),VLOOKUP(C467,'[1]Grilles Tarifaires'!E:G,3,FALSE)))))*AK467))))</f>
        <v/>
      </c>
      <c r="AV467" s="66"/>
      <c r="AW467" s="66"/>
      <c r="AX467" s="66"/>
      <c r="AY467" s="66"/>
    </row>
    <row r="468" spans="1:51" ht="15" hidden="1" customHeight="1" x14ac:dyDescent="0.25">
      <c r="A468" s="10"/>
      <c r="B468" s="28"/>
      <c r="C468" s="29"/>
      <c r="D468" s="29"/>
      <c r="E468" s="30"/>
      <c r="F468" s="29"/>
      <c r="G468" s="29"/>
      <c r="H468" s="42"/>
      <c r="I468" s="42"/>
      <c r="J468" s="28"/>
      <c r="K468" s="31" t="str">
        <f t="shared" si="121"/>
        <v/>
      </c>
      <c r="L468" s="31">
        <f t="shared" si="122"/>
        <v>0</v>
      </c>
      <c r="M468" s="57">
        <f t="shared" si="114"/>
        <v>0</v>
      </c>
      <c r="N468" s="32"/>
      <c r="O468" s="32"/>
      <c r="P468" s="29"/>
      <c r="Q468" s="29"/>
      <c r="R468" s="29"/>
      <c r="S468" s="29"/>
      <c r="T468" s="29"/>
      <c r="U468" s="29"/>
      <c r="V468" s="29"/>
      <c r="W468" s="29"/>
      <c r="X468" s="31" t="str">
        <f t="shared" si="116"/>
        <v/>
      </c>
      <c r="Y468" s="33"/>
      <c r="Z468" s="33"/>
      <c r="AA468" s="33"/>
      <c r="AB468" s="33"/>
      <c r="AC468" s="33"/>
      <c r="AD468" s="33"/>
      <c r="AE468" s="29"/>
      <c r="AF468" s="29"/>
      <c r="AG468" s="29"/>
      <c r="AH468" s="67" t="str">
        <f t="shared" si="125"/>
        <v/>
      </c>
      <c r="AI468" s="47" t="str">
        <f t="shared" si="115"/>
        <v/>
      </c>
      <c r="AJ468" s="67" t="str">
        <f t="shared" si="126"/>
        <v/>
      </c>
      <c r="AK468" s="68" t="str">
        <f t="shared" si="120"/>
        <v/>
      </c>
      <c r="AL468" s="40" t="str">
        <f t="shared" si="128"/>
        <v/>
      </c>
      <c r="AM468" s="35">
        <f t="shared" si="117"/>
        <v>0</v>
      </c>
      <c r="AN468" s="36">
        <f t="shared" si="118"/>
        <v>0</v>
      </c>
      <c r="AO468" s="36">
        <f t="shared" si="119"/>
        <v>0</v>
      </c>
      <c r="AP468" s="36" t="str">
        <f t="shared" si="124"/>
        <v/>
      </c>
      <c r="AQ468" s="36" t="str">
        <f>+IF(C468="Econova","",(IF(B468="Réception",(IF(J468="La Mounine",(VLOOKUP(V468,[1]Distancier!A:E,5,FALSE)),(IF(J468="Brignoles",VLOOKUP(V468,[1]Distancier!A:C,3,FALSE),(IF(J468="FOS",VLOOKUP(V468,[1]Distancier!A:D,4,FALSE),(IF(J468="BT400",VLOOKUP(V468,[1]Distancier!A:F,6,FALSE))))))))),"")))</f>
        <v/>
      </c>
      <c r="AR468" s="36" t="str">
        <f t="shared" si="127"/>
        <v/>
      </c>
      <c r="AS468" s="34" t="str">
        <f>IF(AQ468="","",IF(A468="Round Wood",VLOOKUP(AQ468,'[1]Grilles Tarifaires'!A:C,3,FALSE),VLOOKUP(AQ468,'[1]Grilles Tarifaires'!A:B,2,FALSE)))</f>
        <v/>
      </c>
      <c r="AT468" s="36" t="str">
        <f t="shared" si="123"/>
        <v/>
      </c>
      <c r="AU468" s="36" t="str">
        <f>IF(AQ468="","",(IF(C468="","",((IF(A468="","0",(IF(A468="Round Wood",VLOOKUP(C468,'[1]Grilles Tarifaires'!E:F,2,FALSE),VLOOKUP(C468,'[1]Grilles Tarifaires'!E:G,3,FALSE)))))*AK468))))</f>
        <v/>
      </c>
      <c r="AV468" s="66"/>
      <c r="AW468" s="66"/>
      <c r="AX468" s="66"/>
      <c r="AY468" s="66"/>
    </row>
    <row r="469" spans="1:51" ht="15" hidden="1" customHeight="1" x14ac:dyDescent="0.25">
      <c r="A469" s="10"/>
      <c r="B469" s="28"/>
      <c r="C469" s="29"/>
      <c r="D469" s="29"/>
      <c r="E469" s="30"/>
      <c r="F469" s="29"/>
      <c r="G469" s="29"/>
      <c r="H469" s="42"/>
      <c r="I469" s="42"/>
      <c r="J469" s="28"/>
      <c r="K469" s="31" t="str">
        <f t="shared" si="121"/>
        <v/>
      </c>
      <c r="L469" s="31">
        <f t="shared" si="122"/>
        <v>0</v>
      </c>
      <c r="M469" s="57">
        <f t="shared" si="114"/>
        <v>0</v>
      </c>
      <c r="N469" s="32"/>
      <c r="O469" s="32"/>
      <c r="P469" s="29"/>
      <c r="Q469" s="29"/>
      <c r="R469" s="29"/>
      <c r="S469" s="29"/>
      <c r="T469" s="29"/>
      <c r="U469" s="29"/>
      <c r="V469" s="29"/>
      <c r="W469" s="29"/>
      <c r="X469" s="31" t="str">
        <f t="shared" si="116"/>
        <v/>
      </c>
      <c r="Y469" s="33"/>
      <c r="Z469" s="33"/>
      <c r="AA469" s="33"/>
      <c r="AB469" s="33"/>
      <c r="AC469" s="33"/>
      <c r="AD469" s="33"/>
      <c r="AE469" s="29"/>
      <c r="AF469" s="29"/>
      <c r="AG469" s="29"/>
      <c r="AH469" s="67" t="str">
        <f t="shared" si="125"/>
        <v/>
      </c>
      <c r="AI469" s="47" t="str">
        <f t="shared" si="115"/>
        <v/>
      </c>
      <c r="AJ469" s="67" t="str">
        <f t="shared" si="126"/>
        <v/>
      </c>
      <c r="AK469" s="68" t="str">
        <f t="shared" si="120"/>
        <v/>
      </c>
      <c r="AL469" s="40" t="str">
        <f t="shared" si="128"/>
        <v/>
      </c>
      <c r="AM469" s="35">
        <f t="shared" si="117"/>
        <v>0</v>
      </c>
      <c r="AN469" s="36">
        <f t="shared" si="118"/>
        <v>0</v>
      </c>
      <c r="AO469" s="36">
        <f t="shared" si="119"/>
        <v>0</v>
      </c>
      <c r="AP469" s="36" t="str">
        <f t="shared" si="124"/>
        <v/>
      </c>
      <c r="AQ469" s="36" t="str">
        <f>+IF(C469="Econova","",(IF(B469="Réception",(IF(J469="La Mounine",(VLOOKUP(V469,[1]Distancier!A:E,5,FALSE)),(IF(J469="Brignoles",VLOOKUP(V469,[1]Distancier!A:C,3,FALSE),(IF(J469="FOS",VLOOKUP(V469,[1]Distancier!A:D,4,FALSE),(IF(J469="BT400",VLOOKUP(V469,[1]Distancier!A:F,6,FALSE))))))))),"")))</f>
        <v/>
      </c>
      <c r="AR469" s="36" t="str">
        <f t="shared" si="127"/>
        <v/>
      </c>
      <c r="AS469" s="34" t="str">
        <f>IF(AQ469="","",IF(A469="Round Wood",VLOOKUP(AQ469,'[1]Grilles Tarifaires'!A:C,3,FALSE),VLOOKUP(AQ469,'[1]Grilles Tarifaires'!A:B,2,FALSE)))</f>
        <v/>
      </c>
      <c r="AT469" s="36" t="str">
        <f t="shared" si="123"/>
        <v/>
      </c>
      <c r="AU469" s="36" t="str">
        <f>IF(AQ469="","",(IF(C469="","",((IF(A469="","0",(IF(A469="Round Wood",VLOOKUP(C469,'[1]Grilles Tarifaires'!E:F,2,FALSE),VLOOKUP(C469,'[1]Grilles Tarifaires'!E:G,3,FALSE)))))*AK469))))</f>
        <v/>
      </c>
      <c r="AV469" s="66"/>
      <c r="AW469" s="66"/>
      <c r="AX469" s="66"/>
      <c r="AY469" s="66"/>
    </row>
    <row r="470" spans="1:51" ht="15" hidden="1" customHeight="1" x14ac:dyDescent="0.25">
      <c r="A470" s="10"/>
      <c r="B470" s="28"/>
      <c r="C470" s="29"/>
      <c r="D470" s="29"/>
      <c r="E470" s="30"/>
      <c r="F470" s="29"/>
      <c r="G470" s="29"/>
      <c r="H470" s="42"/>
      <c r="I470" s="42"/>
      <c r="J470" s="28"/>
      <c r="K470" s="31" t="str">
        <f t="shared" si="121"/>
        <v/>
      </c>
      <c r="L470" s="31">
        <f t="shared" si="122"/>
        <v>0</v>
      </c>
      <c r="M470" s="57">
        <f t="shared" si="114"/>
        <v>0</v>
      </c>
      <c r="N470" s="32"/>
      <c r="O470" s="32"/>
      <c r="P470" s="29"/>
      <c r="Q470" s="29"/>
      <c r="R470" s="29"/>
      <c r="S470" s="29"/>
      <c r="T470" s="29"/>
      <c r="U470" s="29"/>
      <c r="V470" s="29"/>
      <c r="W470" s="29"/>
      <c r="X470" s="31" t="str">
        <f t="shared" si="116"/>
        <v/>
      </c>
      <c r="Y470" s="33"/>
      <c r="Z470" s="33"/>
      <c r="AA470" s="33"/>
      <c r="AB470" s="33"/>
      <c r="AC470" s="33"/>
      <c r="AD470" s="33"/>
      <c r="AE470" s="29"/>
      <c r="AF470" s="29"/>
      <c r="AG470" s="29"/>
      <c r="AH470" s="67" t="str">
        <f t="shared" si="125"/>
        <v/>
      </c>
      <c r="AI470" s="47" t="str">
        <f t="shared" si="115"/>
        <v/>
      </c>
      <c r="AJ470" s="67" t="str">
        <f t="shared" si="126"/>
        <v/>
      </c>
      <c r="AK470" s="68" t="str">
        <f t="shared" si="120"/>
        <v/>
      </c>
      <c r="AL470" s="40" t="str">
        <f t="shared" si="128"/>
        <v/>
      </c>
      <c r="AM470" s="35">
        <f t="shared" si="117"/>
        <v>0</v>
      </c>
      <c r="AN470" s="36">
        <f t="shared" si="118"/>
        <v>0</v>
      </c>
      <c r="AO470" s="36">
        <f t="shared" si="119"/>
        <v>0</v>
      </c>
      <c r="AP470" s="36" t="str">
        <f t="shared" si="124"/>
        <v/>
      </c>
      <c r="AQ470" s="36" t="str">
        <f>+IF(C470="Econova","",(IF(B470="Réception",(IF(J470="La Mounine",(VLOOKUP(V470,[1]Distancier!A:E,5,FALSE)),(IF(J470="Brignoles",VLOOKUP(V470,[1]Distancier!A:C,3,FALSE),(IF(J470="FOS",VLOOKUP(V470,[1]Distancier!A:D,4,FALSE),(IF(J470="BT400",VLOOKUP(V470,[1]Distancier!A:F,6,FALSE))))))))),"")))</f>
        <v/>
      </c>
      <c r="AR470" s="36" t="str">
        <f t="shared" si="127"/>
        <v/>
      </c>
      <c r="AS470" s="34" t="str">
        <f>IF(AQ470="","",IF(A470="Round Wood",VLOOKUP(AQ470,'[1]Grilles Tarifaires'!A:C,3,FALSE),VLOOKUP(AQ470,'[1]Grilles Tarifaires'!A:B,2,FALSE)))</f>
        <v/>
      </c>
      <c r="AT470" s="36" t="str">
        <f t="shared" si="123"/>
        <v/>
      </c>
      <c r="AU470" s="36" t="str">
        <f>IF(AQ470="","",(IF(C470="","",((IF(A470="","0",(IF(A470="Round Wood",VLOOKUP(C470,'[1]Grilles Tarifaires'!E:F,2,FALSE),VLOOKUP(C470,'[1]Grilles Tarifaires'!E:G,3,FALSE)))))*AK470))))</f>
        <v/>
      </c>
      <c r="AV470" s="66"/>
      <c r="AW470" s="66"/>
      <c r="AX470" s="66"/>
      <c r="AY470" s="66"/>
    </row>
    <row r="471" spans="1:51" ht="15" hidden="1" customHeight="1" x14ac:dyDescent="0.25">
      <c r="A471" s="10"/>
      <c r="B471" s="28"/>
      <c r="C471" s="29"/>
      <c r="D471" s="29"/>
      <c r="E471" s="30"/>
      <c r="F471" s="29"/>
      <c r="G471" s="29"/>
      <c r="H471" s="42"/>
      <c r="I471" s="42"/>
      <c r="J471" s="28"/>
      <c r="K471" s="31" t="str">
        <f t="shared" si="121"/>
        <v/>
      </c>
      <c r="L471" s="31">
        <f t="shared" si="122"/>
        <v>0</v>
      </c>
      <c r="M471" s="57">
        <f t="shared" si="114"/>
        <v>0</v>
      </c>
      <c r="N471" s="32"/>
      <c r="O471" s="32"/>
      <c r="P471" s="29"/>
      <c r="Q471" s="29"/>
      <c r="R471" s="29"/>
      <c r="S471" s="29"/>
      <c r="T471" s="29"/>
      <c r="U471" s="29"/>
      <c r="V471" s="29"/>
      <c r="W471" s="29"/>
      <c r="X471" s="31" t="str">
        <f t="shared" si="116"/>
        <v/>
      </c>
      <c r="Y471" s="33"/>
      <c r="Z471" s="33"/>
      <c r="AA471" s="33"/>
      <c r="AB471" s="33"/>
      <c r="AC471" s="33"/>
      <c r="AD471" s="33"/>
      <c r="AE471" s="29"/>
      <c r="AF471" s="29"/>
      <c r="AG471" s="29"/>
      <c r="AH471" s="67" t="str">
        <f t="shared" si="125"/>
        <v/>
      </c>
      <c r="AI471" s="47" t="str">
        <f t="shared" si="115"/>
        <v/>
      </c>
      <c r="AJ471" s="67" t="str">
        <f t="shared" si="126"/>
        <v/>
      </c>
      <c r="AK471" s="68" t="str">
        <f t="shared" si="120"/>
        <v/>
      </c>
      <c r="AL471" s="40" t="str">
        <f t="shared" si="128"/>
        <v/>
      </c>
      <c r="AM471" s="35">
        <f t="shared" si="117"/>
        <v>0</v>
      </c>
      <c r="AN471" s="36">
        <f t="shared" si="118"/>
        <v>0</v>
      </c>
      <c r="AO471" s="36">
        <f t="shared" si="119"/>
        <v>0</v>
      </c>
      <c r="AP471" s="36" t="str">
        <f t="shared" si="124"/>
        <v/>
      </c>
      <c r="AQ471" s="36" t="str">
        <f>+IF(C471="Econova","",(IF(B471="Réception",(IF(J471="La Mounine",(VLOOKUP(V471,[1]Distancier!A:E,5,FALSE)),(IF(J471="Brignoles",VLOOKUP(V471,[1]Distancier!A:C,3,FALSE),(IF(J471="FOS",VLOOKUP(V471,[1]Distancier!A:D,4,FALSE),(IF(J471="BT400",VLOOKUP(V471,[1]Distancier!A:F,6,FALSE))))))))),"")))</f>
        <v/>
      </c>
      <c r="AR471" s="36" t="str">
        <f t="shared" si="127"/>
        <v/>
      </c>
      <c r="AS471" s="34" t="str">
        <f>IF(AQ471="","",IF(A471="Round Wood",VLOOKUP(AQ471,'[1]Grilles Tarifaires'!A:C,3,FALSE),VLOOKUP(AQ471,'[1]Grilles Tarifaires'!A:B,2,FALSE)))</f>
        <v/>
      </c>
      <c r="AT471" s="36" t="str">
        <f t="shared" si="123"/>
        <v/>
      </c>
      <c r="AU471" s="36" t="str">
        <f>IF(AQ471="","",(IF(C471="","",((IF(A471="","0",(IF(A471="Round Wood",VLOOKUP(C471,'[1]Grilles Tarifaires'!E:F,2,FALSE),VLOOKUP(C471,'[1]Grilles Tarifaires'!E:G,3,FALSE)))))*AK471))))</f>
        <v/>
      </c>
      <c r="AV471" s="66"/>
      <c r="AW471" s="66"/>
      <c r="AX471" s="66"/>
      <c r="AY471" s="66"/>
    </row>
    <row r="472" spans="1:51" ht="15" hidden="1" customHeight="1" x14ac:dyDescent="0.25">
      <c r="A472" s="10"/>
      <c r="B472" s="28"/>
      <c r="C472" s="29"/>
      <c r="D472" s="29"/>
      <c r="E472" s="30"/>
      <c r="F472" s="29"/>
      <c r="G472" s="29"/>
      <c r="H472" s="42"/>
      <c r="I472" s="42"/>
      <c r="J472" s="28"/>
      <c r="K472" s="31" t="str">
        <f t="shared" si="121"/>
        <v/>
      </c>
      <c r="L472" s="31">
        <f t="shared" si="122"/>
        <v>0</v>
      </c>
      <c r="M472" s="57">
        <f t="shared" si="114"/>
        <v>0</v>
      </c>
      <c r="N472" s="32"/>
      <c r="O472" s="32"/>
      <c r="P472" s="29"/>
      <c r="Q472" s="29"/>
      <c r="R472" s="29"/>
      <c r="S472" s="29"/>
      <c r="T472" s="29"/>
      <c r="U472" s="29"/>
      <c r="V472" s="29"/>
      <c r="W472" s="29"/>
      <c r="X472" s="31" t="str">
        <f t="shared" si="116"/>
        <v/>
      </c>
      <c r="Y472" s="33"/>
      <c r="Z472" s="33"/>
      <c r="AA472" s="33"/>
      <c r="AB472" s="33"/>
      <c r="AC472" s="33"/>
      <c r="AD472" s="33"/>
      <c r="AE472" s="29"/>
      <c r="AF472" s="29"/>
      <c r="AG472" s="29"/>
      <c r="AH472" s="67" t="str">
        <f t="shared" si="125"/>
        <v/>
      </c>
      <c r="AI472" s="47" t="str">
        <f t="shared" si="115"/>
        <v/>
      </c>
      <c r="AJ472" s="67" t="str">
        <f t="shared" si="126"/>
        <v/>
      </c>
      <c r="AK472" s="68" t="str">
        <f t="shared" si="120"/>
        <v/>
      </c>
      <c r="AL472" s="40" t="str">
        <f t="shared" si="128"/>
        <v/>
      </c>
      <c r="AM472" s="35">
        <f t="shared" si="117"/>
        <v>0</v>
      </c>
      <c r="AN472" s="36">
        <f t="shared" si="118"/>
        <v>0</v>
      </c>
      <c r="AO472" s="36">
        <f t="shared" si="119"/>
        <v>0</v>
      </c>
      <c r="AP472" s="36" t="str">
        <f t="shared" si="124"/>
        <v/>
      </c>
      <c r="AQ472" s="36" t="str">
        <f>+IF(C472="Econova","",(IF(B472="Réception",(IF(J472="La Mounine",(VLOOKUP(V472,[1]Distancier!A:E,5,FALSE)),(IF(J472="Brignoles",VLOOKUP(V472,[1]Distancier!A:C,3,FALSE),(IF(J472="FOS",VLOOKUP(V472,[1]Distancier!A:D,4,FALSE),(IF(J472="BT400",VLOOKUP(V472,[1]Distancier!A:F,6,FALSE))))))))),"")))</f>
        <v/>
      </c>
      <c r="AR472" s="36" t="str">
        <f t="shared" si="127"/>
        <v/>
      </c>
      <c r="AS472" s="34" t="str">
        <f>IF(AQ472="","",IF(A472="Round Wood",VLOOKUP(AQ472,'[1]Grilles Tarifaires'!A:C,3,FALSE),VLOOKUP(AQ472,'[1]Grilles Tarifaires'!A:B,2,FALSE)))</f>
        <v/>
      </c>
      <c r="AT472" s="36" t="str">
        <f t="shared" si="123"/>
        <v/>
      </c>
      <c r="AU472" s="36" t="str">
        <f>IF(AQ472="","",(IF(C472="","",((IF(A472="","0",(IF(A472="Round Wood",VLOOKUP(C472,'[1]Grilles Tarifaires'!E:F,2,FALSE),VLOOKUP(C472,'[1]Grilles Tarifaires'!E:G,3,FALSE)))))*AK472))))</f>
        <v/>
      </c>
      <c r="AV472" s="66"/>
      <c r="AW472" s="66"/>
      <c r="AX472" s="66"/>
      <c r="AY472" s="66"/>
    </row>
    <row r="473" spans="1:51" ht="15" hidden="1" customHeight="1" x14ac:dyDescent="0.25">
      <c r="A473" s="10"/>
      <c r="B473" s="28"/>
      <c r="C473" s="29"/>
      <c r="D473" s="29"/>
      <c r="E473" s="30"/>
      <c r="F473" s="29"/>
      <c r="G473" s="29"/>
      <c r="H473" s="42"/>
      <c r="I473" s="42"/>
      <c r="J473" s="28"/>
      <c r="K473" s="31" t="str">
        <f t="shared" si="121"/>
        <v/>
      </c>
      <c r="L473" s="31">
        <f t="shared" si="122"/>
        <v>0</v>
      </c>
      <c r="M473" s="57">
        <f t="shared" ref="M473:M536" si="129">IF(B473="Broyage","",(IF(G473=6,L473*1000/$AX$2,(IF(G473="FMA",L473*1000/$AY$2,L473*1000/$AW$2)))))</f>
        <v>0</v>
      </c>
      <c r="N473" s="32"/>
      <c r="O473" s="32"/>
      <c r="P473" s="29"/>
      <c r="Q473" s="29"/>
      <c r="R473" s="29"/>
      <c r="S473" s="29"/>
      <c r="T473" s="29"/>
      <c r="U473" s="29"/>
      <c r="V473" s="29"/>
      <c r="W473" s="29"/>
      <c r="X473" s="31" t="str">
        <f t="shared" si="116"/>
        <v/>
      </c>
      <c r="Y473" s="33"/>
      <c r="Z473" s="33"/>
      <c r="AA473" s="33"/>
      <c r="AB473" s="33"/>
      <c r="AC473" s="33"/>
      <c r="AD473" s="33"/>
      <c r="AE473" s="29"/>
      <c r="AF473" s="29"/>
      <c r="AG473" s="29"/>
      <c r="AH473" s="67" t="str">
        <f t="shared" si="125"/>
        <v/>
      </c>
      <c r="AI473" s="47" t="str">
        <f t="shared" si="115"/>
        <v/>
      </c>
      <c r="AJ473" s="67" t="str">
        <f t="shared" si="126"/>
        <v/>
      </c>
      <c r="AK473" s="68" t="str">
        <f t="shared" si="120"/>
        <v/>
      </c>
      <c r="AL473" s="40" t="str">
        <f t="shared" si="128"/>
        <v/>
      </c>
      <c r="AM473" s="35">
        <f t="shared" si="117"/>
        <v>0</v>
      </c>
      <c r="AN473" s="36">
        <f t="shared" si="118"/>
        <v>0</v>
      </c>
      <c r="AO473" s="36">
        <f t="shared" si="119"/>
        <v>0</v>
      </c>
      <c r="AP473" s="36" t="str">
        <f t="shared" si="124"/>
        <v/>
      </c>
      <c r="AQ473" s="36" t="str">
        <f>+IF(C473="Econova","",(IF(B473="Réception",(IF(J473="La Mounine",(VLOOKUP(V473,[1]Distancier!A:E,5,FALSE)),(IF(J473="Brignoles",VLOOKUP(V473,[1]Distancier!A:C,3,FALSE),(IF(J473="FOS",VLOOKUP(V473,[1]Distancier!A:D,4,FALSE),(IF(J473="BT400",VLOOKUP(V473,[1]Distancier!A:F,6,FALSE))))))))),"")))</f>
        <v/>
      </c>
      <c r="AR473" s="36" t="str">
        <f t="shared" si="127"/>
        <v/>
      </c>
      <c r="AS473" s="34" t="str">
        <f>IF(AQ473="","",IF(A473="Round Wood",VLOOKUP(AQ473,'[1]Grilles Tarifaires'!A:C,3,FALSE),VLOOKUP(AQ473,'[1]Grilles Tarifaires'!A:B,2,FALSE)))</f>
        <v/>
      </c>
      <c r="AT473" s="36" t="str">
        <f t="shared" si="123"/>
        <v/>
      </c>
      <c r="AU473" s="36" t="str">
        <f>IF(AQ473="","",(IF(C473="","",((IF(A473="","0",(IF(A473="Round Wood",VLOOKUP(C473,'[1]Grilles Tarifaires'!E:F,2,FALSE),VLOOKUP(C473,'[1]Grilles Tarifaires'!E:G,3,FALSE)))))*AK473))))</f>
        <v/>
      </c>
      <c r="AV473" s="66"/>
      <c r="AW473" s="66"/>
      <c r="AX473" s="66"/>
      <c r="AY473" s="66"/>
    </row>
    <row r="474" spans="1:51" ht="15" hidden="1" customHeight="1" x14ac:dyDescent="0.25">
      <c r="A474" s="10"/>
      <c r="B474" s="28"/>
      <c r="C474" s="29"/>
      <c r="D474" s="29"/>
      <c r="E474" s="30"/>
      <c r="F474" s="29"/>
      <c r="G474" s="29"/>
      <c r="H474" s="42"/>
      <c r="I474" s="42"/>
      <c r="J474" s="28"/>
      <c r="K474" s="31" t="str">
        <f t="shared" si="121"/>
        <v/>
      </c>
      <c r="L474" s="31">
        <f t="shared" si="122"/>
        <v>0</v>
      </c>
      <c r="M474" s="57">
        <f t="shared" si="129"/>
        <v>0</v>
      </c>
      <c r="N474" s="32"/>
      <c r="O474" s="32"/>
      <c r="P474" s="29"/>
      <c r="Q474" s="29"/>
      <c r="R474" s="29"/>
      <c r="S474" s="29"/>
      <c r="T474" s="29"/>
      <c r="U474" s="29"/>
      <c r="V474" s="29"/>
      <c r="W474" s="29"/>
      <c r="X474" s="31" t="str">
        <f t="shared" si="116"/>
        <v/>
      </c>
      <c r="Y474" s="33"/>
      <c r="Z474" s="33"/>
      <c r="AA474" s="33"/>
      <c r="AB474" s="33"/>
      <c r="AC474" s="33"/>
      <c r="AD474" s="33"/>
      <c r="AE474" s="29"/>
      <c r="AF474" s="29"/>
      <c r="AG474" s="29"/>
      <c r="AH474" s="67" t="str">
        <f t="shared" si="125"/>
        <v/>
      </c>
      <c r="AI474" s="47" t="str">
        <f t="shared" si="115"/>
        <v/>
      </c>
      <c r="AJ474" s="67" t="str">
        <f t="shared" si="126"/>
        <v/>
      </c>
      <c r="AK474" s="68" t="str">
        <f t="shared" si="120"/>
        <v/>
      </c>
      <c r="AL474" s="40" t="str">
        <f t="shared" si="128"/>
        <v/>
      </c>
      <c r="AM474" s="35">
        <f t="shared" si="117"/>
        <v>0</v>
      </c>
      <c r="AN474" s="36">
        <f t="shared" si="118"/>
        <v>0</v>
      </c>
      <c r="AO474" s="36">
        <f t="shared" si="119"/>
        <v>0</v>
      </c>
      <c r="AP474" s="36" t="str">
        <f t="shared" si="124"/>
        <v/>
      </c>
      <c r="AQ474" s="36" t="str">
        <f>+IF(C474="Econova","",(IF(B474="Réception",(IF(J474="La Mounine",(VLOOKUP(V474,[1]Distancier!A:E,5,FALSE)),(IF(J474="Brignoles",VLOOKUP(V474,[1]Distancier!A:C,3,FALSE),(IF(J474="FOS",VLOOKUP(V474,[1]Distancier!A:D,4,FALSE),(IF(J474="BT400",VLOOKUP(V474,[1]Distancier!A:F,6,FALSE))))))))),"")))</f>
        <v/>
      </c>
      <c r="AR474" s="36" t="str">
        <f t="shared" si="127"/>
        <v/>
      </c>
      <c r="AS474" s="34" t="str">
        <f>IF(AQ474="","",IF(A474="Round Wood",VLOOKUP(AQ474,'[1]Grilles Tarifaires'!A:C,3,FALSE),VLOOKUP(AQ474,'[1]Grilles Tarifaires'!A:B,2,FALSE)))</f>
        <v/>
      </c>
      <c r="AT474" s="36" t="str">
        <f t="shared" si="123"/>
        <v/>
      </c>
      <c r="AU474" s="36" t="str">
        <f>IF(AQ474="","",(IF(C474="","",((IF(A474="","0",(IF(A474="Round Wood",VLOOKUP(C474,'[1]Grilles Tarifaires'!E:F,2,FALSE),VLOOKUP(C474,'[1]Grilles Tarifaires'!E:G,3,FALSE)))))*AK474))))</f>
        <v/>
      </c>
      <c r="AV474" s="66"/>
      <c r="AW474" s="66"/>
      <c r="AX474" s="66"/>
      <c r="AY474" s="66"/>
    </row>
    <row r="475" spans="1:51" ht="15" hidden="1" customHeight="1" x14ac:dyDescent="0.25">
      <c r="A475" s="10"/>
      <c r="B475" s="28"/>
      <c r="C475" s="29"/>
      <c r="D475" s="29"/>
      <c r="E475" s="30"/>
      <c r="F475" s="29"/>
      <c r="G475" s="29"/>
      <c r="H475" s="42"/>
      <c r="I475" s="42"/>
      <c r="J475" s="28"/>
      <c r="K475" s="31" t="str">
        <f t="shared" si="121"/>
        <v/>
      </c>
      <c r="L475" s="31">
        <f t="shared" si="122"/>
        <v>0</v>
      </c>
      <c r="M475" s="57">
        <f t="shared" si="129"/>
        <v>0</v>
      </c>
      <c r="N475" s="32"/>
      <c r="O475" s="32"/>
      <c r="P475" s="29"/>
      <c r="Q475" s="29"/>
      <c r="R475" s="29"/>
      <c r="S475" s="29"/>
      <c r="T475" s="29"/>
      <c r="U475" s="29"/>
      <c r="V475" s="29"/>
      <c r="W475" s="29"/>
      <c r="X475" s="31" t="str">
        <f t="shared" si="116"/>
        <v/>
      </c>
      <c r="Y475" s="33"/>
      <c r="Z475" s="33"/>
      <c r="AA475" s="33"/>
      <c r="AB475" s="33"/>
      <c r="AC475" s="33"/>
      <c r="AD475" s="33"/>
      <c r="AE475" s="29"/>
      <c r="AF475" s="29"/>
      <c r="AG475" s="29"/>
      <c r="AH475" s="67" t="str">
        <f t="shared" si="125"/>
        <v/>
      </c>
      <c r="AI475" s="47" t="str">
        <f t="shared" si="115"/>
        <v/>
      </c>
      <c r="AJ475" s="67" t="str">
        <f t="shared" si="126"/>
        <v/>
      </c>
      <c r="AK475" s="68" t="str">
        <f t="shared" si="120"/>
        <v/>
      </c>
      <c r="AL475" s="40" t="str">
        <f t="shared" si="128"/>
        <v/>
      </c>
      <c r="AM475" s="35">
        <f t="shared" si="117"/>
        <v>0</v>
      </c>
      <c r="AN475" s="36">
        <f t="shared" si="118"/>
        <v>0</v>
      </c>
      <c r="AO475" s="36">
        <f t="shared" si="119"/>
        <v>0</v>
      </c>
      <c r="AP475" s="36" t="str">
        <f t="shared" si="124"/>
        <v/>
      </c>
      <c r="AQ475" s="36" t="str">
        <f>+IF(C475="Econova","",(IF(B475="Réception",(IF(J475="La Mounine",(VLOOKUP(V475,[1]Distancier!A:E,5,FALSE)),(IF(J475="Brignoles",VLOOKUP(V475,[1]Distancier!A:C,3,FALSE),(IF(J475="FOS",VLOOKUP(V475,[1]Distancier!A:D,4,FALSE),(IF(J475="BT400",VLOOKUP(V475,[1]Distancier!A:F,6,FALSE))))))))),"")))</f>
        <v/>
      </c>
      <c r="AR475" s="36" t="str">
        <f t="shared" si="127"/>
        <v/>
      </c>
      <c r="AS475" s="34" t="str">
        <f>IF(AQ475="","",IF(A475="Round Wood",VLOOKUP(AQ475,'[1]Grilles Tarifaires'!A:C,3,FALSE),VLOOKUP(AQ475,'[1]Grilles Tarifaires'!A:B,2,FALSE)))</f>
        <v/>
      </c>
      <c r="AT475" s="36" t="str">
        <f t="shared" si="123"/>
        <v/>
      </c>
      <c r="AU475" s="36" t="str">
        <f>IF(AQ475="","",(IF(C475="","",((IF(A475="","0",(IF(A475="Round Wood",VLOOKUP(C475,'[1]Grilles Tarifaires'!E:F,2,FALSE),VLOOKUP(C475,'[1]Grilles Tarifaires'!E:G,3,FALSE)))))*AK475))))</f>
        <v/>
      </c>
      <c r="AV475" s="66"/>
      <c r="AW475" s="66"/>
      <c r="AX475" s="66"/>
      <c r="AY475" s="66"/>
    </row>
    <row r="476" spans="1:51" ht="15" hidden="1" customHeight="1" x14ac:dyDescent="0.25">
      <c r="A476" s="10"/>
      <c r="B476" s="28"/>
      <c r="C476" s="29"/>
      <c r="D476" s="29"/>
      <c r="E476" s="30"/>
      <c r="F476" s="29"/>
      <c r="G476" s="29"/>
      <c r="H476" s="42"/>
      <c r="I476" s="42"/>
      <c r="J476" s="28"/>
      <c r="K476" s="31" t="str">
        <f t="shared" si="121"/>
        <v/>
      </c>
      <c r="L476" s="31">
        <f t="shared" si="122"/>
        <v>0</v>
      </c>
      <c r="M476" s="57">
        <f t="shared" si="129"/>
        <v>0</v>
      </c>
      <c r="N476" s="32"/>
      <c r="O476" s="32"/>
      <c r="P476" s="29"/>
      <c r="Q476" s="29"/>
      <c r="R476" s="29"/>
      <c r="S476" s="29"/>
      <c r="T476" s="29"/>
      <c r="U476" s="29"/>
      <c r="V476" s="29"/>
      <c r="W476" s="29"/>
      <c r="X476" s="31" t="str">
        <f t="shared" si="116"/>
        <v/>
      </c>
      <c r="Y476" s="33"/>
      <c r="Z476" s="33"/>
      <c r="AA476" s="33"/>
      <c r="AB476" s="33"/>
      <c r="AC476" s="33"/>
      <c r="AD476" s="33"/>
      <c r="AE476" s="29"/>
      <c r="AF476" s="29"/>
      <c r="AG476" s="29"/>
      <c r="AH476" s="67" t="str">
        <f t="shared" si="125"/>
        <v/>
      </c>
      <c r="AI476" s="47" t="str">
        <f t="shared" si="115"/>
        <v/>
      </c>
      <c r="AJ476" s="67" t="str">
        <f t="shared" si="126"/>
        <v/>
      </c>
      <c r="AK476" s="68" t="str">
        <f t="shared" si="120"/>
        <v/>
      </c>
      <c r="AL476" s="40" t="str">
        <f t="shared" si="128"/>
        <v/>
      </c>
      <c r="AM476" s="35">
        <f t="shared" si="117"/>
        <v>0</v>
      </c>
      <c r="AN476" s="36">
        <f t="shared" si="118"/>
        <v>0</v>
      </c>
      <c r="AO476" s="36">
        <f t="shared" si="119"/>
        <v>0</v>
      </c>
      <c r="AP476" s="36" t="str">
        <f t="shared" si="124"/>
        <v/>
      </c>
      <c r="AQ476" s="36" t="str">
        <f>+IF(C476="Econova","",(IF(B476="Réception",(IF(J476="La Mounine",(VLOOKUP(V476,[1]Distancier!A:E,5,FALSE)),(IF(J476="Brignoles",VLOOKUP(V476,[1]Distancier!A:C,3,FALSE),(IF(J476="FOS",VLOOKUP(V476,[1]Distancier!A:D,4,FALSE),(IF(J476="BT400",VLOOKUP(V476,[1]Distancier!A:F,6,FALSE))))))))),"")))</f>
        <v/>
      </c>
      <c r="AR476" s="36" t="str">
        <f t="shared" si="127"/>
        <v/>
      </c>
      <c r="AS476" s="34" t="str">
        <f>IF(AQ476="","",IF(A476="Round Wood",VLOOKUP(AQ476,'[1]Grilles Tarifaires'!A:C,3,FALSE),VLOOKUP(AQ476,'[1]Grilles Tarifaires'!A:B,2,FALSE)))</f>
        <v/>
      </c>
      <c r="AT476" s="36" t="str">
        <f t="shared" si="123"/>
        <v/>
      </c>
      <c r="AU476" s="36" t="str">
        <f>IF(AQ476="","",(IF(C476="","",((IF(A476="","0",(IF(A476="Round Wood",VLOOKUP(C476,'[1]Grilles Tarifaires'!E:F,2,FALSE),VLOOKUP(C476,'[1]Grilles Tarifaires'!E:G,3,FALSE)))))*AK476))))</f>
        <v/>
      </c>
      <c r="AV476" s="66"/>
      <c r="AW476" s="66"/>
      <c r="AX476" s="66"/>
      <c r="AY476" s="66"/>
    </row>
    <row r="477" spans="1:51" ht="15" hidden="1" customHeight="1" x14ac:dyDescent="0.25">
      <c r="A477" s="10"/>
      <c r="B477" s="28"/>
      <c r="C477" s="29"/>
      <c r="D477" s="29"/>
      <c r="E477" s="30"/>
      <c r="F477" s="29"/>
      <c r="G477" s="29"/>
      <c r="H477" s="42"/>
      <c r="I477" s="42"/>
      <c r="J477" s="28"/>
      <c r="K477" s="31" t="str">
        <f t="shared" si="121"/>
        <v/>
      </c>
      <c r="L477" s="31">
        <f t="shared" si="122"/>
        <v>0</v>
      </c>
      <c r="M477" s="57">
        <f t="shared" si="129"/>
        <v>0</v>
      </c>
      <c r="N477" s="32"/>
      <c r="O477" s="32"/>
      <c r="P477" s="29"/>
      <c r="Q477" s="29"/>
      <c r="R477" s="29"/>
      <c r="S477" s="29"/>
      <c r="T477" s="29"/>
      <c r="U477" s="29"/>
      <c r="V477" s="29"/>
      <c r="W477" s="29"/>
      <c r="X477" s="31" t="str">
        <f t="shared" si="116"/>
        <v/>
      </c>
      <c r="Y477" s="33"/>
      <c r="Z477" s="33"/>
      <c r="AA477" s="33"/>
      <c r="AB477" s="33"/>
      <c r="AC477" s="33"/>
      <c r="AD477" s="33"/>
      <c r="AE477" s="29"/>
      <c r="AF477" s="29"/>
      <c r="AG477" s="29"/>
      <c r="AH477" s="67" t="str">
        <f t="shared" si="125"/>
        <v/>
      </c>
      <c r="AI477" s="47" t="str">
        <f t="shared" si="115"/>
        <v/>
      </c>
      <c r="AJ477" s="67" t="str">
        <f t="shared" si="126"/>
        <v/>
      </c>
      <c r="AK477" s="68" t="str">
        <f t="shared" si="120"/>
        <v/>
      </c>
      <c r="AL477" s="40" t="str">
        <f t="shared" si="128"/>
        <v/>
      </c>
      <c r="AM477" s="35">
        <f t="shared" si="117"/>
        <v>0</v>
      </c>
      <c r="AN477" s="36">
        <f t="shared" si="118"/>
        <v>0</v>
      </c>
      <c r="AO477" s="36">
        <f t="shared" si="119"/>
        <v>0</v>
      </c>
      <c r="AP477" s="36" t="str">
        <f t="shared" si="124"/>
        <v/>
      </c>
      <c r="AQ477" s="36" t="str">
        <f>+IF(C477="Econova","",(IF(B477="Réception",(IF(J477="La Mounine",(VLOOKUP(V477,[1]Distancier!A:E,5,FALSE)),(IF(J477="Brignoles",VLOOKUP(V477,[1]Distancier!A:C,3,FALSE),(IF(J477="FOS",VLOOKUP(V477,[1]Distancier!A:D,4,FALSE),(IF(J477="BT400",VLOOKUP(V477,[1]Distancier!A:F,6,FALSE))))))))),"")))</f>
        <v/>
      </c>
      <c r="AR477" s="36" t="str">
        <f t="shared" si="127"/>
        <v/>
      </c>
      <c r="AS477" s="34" t="str">
        <f>IF(AQ477="","",IF(A477="Round Wood",VLOOKUP(AQ477,'[1]Grilles Tarifaires'!A:C,3,FALSE),VLOOKUP(AQ477,'[1]Grilles Tarifaires'!A:B,2,FALSE)))</f>
        <v/>
      </c>
      <c r="AT477" s="36" t="str">
        <f t="shared" si="123"/>
        <v/>
      </c>
      <c r="AU477" s="36" t="str">
        <f>IF(AQ477="","",(IF(C477="","",((IF(A477="","0",(IF(A477="Round Wood",VLOOKUP(C477,'[1]Grilles Tarifaires'!E:F,2,FALSE),VLOOKUP(C477,'[1]Grilles Tarifaires'!E:G,3,FALSE)))))*AK477))))</f>
        <v/>
      </c>
      <c r="AV477" s="66"/>
      <c r="AW477" s="66"/>
      <c r="AX477" s="66"/>
      <c r="AY477" s="66"/>
    </row>
    <row r="478" spans="1:51" ht="15" hidden="1" customHeight="1" x14ac:dyDescent="0.25">
      <c r="A478" s="10"/>
      <c r="B478" s="28"/>
      <c r="C478" s="29"/>
      <c r="D478" s="29"/>
      <c r="E478" s="30"/>
      <c r="F478" s="29"/>
      <c r="G478" s="29"/>
      <c r="H478" s="42"/>
      <c r="I478" s="42"/>
      <c r="J478" s="28"/>
      <c r="K478" s="31" t="str">
        <f t="shared" si="121"/>
        <v/>
      </c>
      <c r="L478" s="31">
        <f t="shared" si="122"/>
        <v>0</v>
      </c>
      <c r="M478" s="57">
        <f t="shared" si="129"/>
        <v>0</v>
      </c>
      <c r="N478" s="32"/>
      <c r="O478" s="32"/>
      <c r="P478" s="29"/>
      <c r="Q478" s="29"/>
      <c r="R478" s="29"/>
      <c r="S478" s="29"/>
      <c r="T478" s="29"/>
      <c r="U478" s="29"/>
      <c r="V478" s="29"/>
      <c r="W478" s="29"/>
      <c r="X478" s="31" t="str">
        <f t="shared" si="116"/>
        <v/>
      </c>
      <c r="Y478" s="33"/>
      <c r="Z478" s="33"/>
      <c r="AA478" s="33"/>
      <c r="AB478" s="33"/>
      <c r="AC478" s="33"/>
      <c r="AD478" s="33"/>
      <c r="AE478" s="29"/>
      <c r="AF478" s="29"/>
      <c r="AG478" s="29"/>
      <c r="AH478" s="67" t="str">
        <f t="shared" si="125"/>
        <v/>
      </c>
      <c r="AI478" s="47" t="str">
        <f t="shared" si="115"/>
        <v/>
      </c>
      <c r="AJ478" s="67" t="str">
        <f t="shared" si="126"/>
        <v/>
      </c>
      <c r="AK478" s="68" t="str">
        <f t="shared" si="120"/>
        <v/>
      </c>
      <c r="AL478" s="40" t="str">
        <f t="shared" si="128"/>
        <v/>
      </c>
      <c r="AM478" s="35">
        <f t="shared" si="117"/>
        <v>0</v>
      </c>
      <c r="AN478" s="36">
        <f t="shared" si="118"/>
        <v>0</v>
      </c>
      <c r="AO478" s="36">
        <f t="shared" si="119"/>
        <v>0</v>
      </c>
      <c r="AP478" s="36" t="str">
        <f t="shared" si="124"/>
        <v/>
      </c>
      <c r="AQ478" s="36" t="str">
        <f>+IF(C478="Econova","",(IF(B478="Réception",(IF(J478="La Mounine",(VLOOKUP(V478,[1]Distancier!A:E,5,FALSE)),(IF(J478="Brignoles",VLOOKUP(V478,[1]Distancier!A:C,3,FALSE),(IF(J478="FOS",VLOOKUP(V478,[1]Distancier!A:D,4,FALSE),(IF(J478="BT400",VLOOKUP(V478,[1]Distancier!A:F,6,FALSE))))))))),"")))</f>
        <v/>
      </c>
      <c r="AR478" s="36" t="str">
        <f t="shared" si="127"/>
        <v/>
      </c>
      <c r="AS478" s="34" t="str">
        <f>IF(AQ478="","",IF(A478="Round Wood",VLOOKUP(AQ478,'[1]Grilles Tarifaires'!A:C,3,FALSE),VLOOKUP(AQ478,'[1]Grilles Tarifaires'!A:B,2,FALSE)))</f>
        <v/>
      </c>
      <c r="AT478" s="36" t="str">
        <f t="shared" si="123"/>
        <v/>
      </c>
      <c r="AU478" s="36" t="str">
        <f>IF(AQ478="","",(IF(C478="","",((IF(A478="","0",(IF(A478="Round Wood",VLOOKUP(C478,'[1]Grilles Tarifaires'!E:F,2,FALSE),VLOOKUP(C478,'[1]Grilles Tarifaires'!E:G,3,FALSE)))))*AK478))))</f>
        <v/>
      </c>
      <c r="AV478" s="66"/>
      <c r="AW478" s="66"/>
      <c r="AX478" s="66"/>
      <c r="AY478" s="66"/>
    </row>
    <row r="479" spans="1:51" ht="15" hidden="1" customHeight="1" x14ac:dyDescent="0.25">
      <c r="A479" s="10"/>
      <c r="B479" s="28"/>
      <c r="C479" s="29"/>
      <c r="D479" s="29"/>
      <c r="E479" s="30"/>
      <c r="F479" s="29"/>
      <c r="G479" s="29"/>
      <c r="H479" s="42"/>
      <c r="I479" s="42"/>
      <c r="J479" s="28"/>
      <c r="K479" s="31" t="str">
        <f t="shared" si="121"/>
        <v/>
      </c>
      <c r="L479" s="31">
        <f t="shared" si="122"/>
        <v>0</v>
      </c>
      <c r="M479" s="57">
        <f t="shared" si="129"/>
        <v>0</v>
      </c>
      <c r="N479" s="32"/>
      <c r="O479" s="32"/>
      <c r="P479" s="29"/>
      <c r="Q479" s="29"/>
      <c r="R479" s="29"/>
      <c r="S479" s="29"/>
      <c r="T479" s="29"/>
      <c r="U479" s="29"/>
      <c r="V479" s="29"/>
      <c r="W479" s="29"/>
      <c r="X479" s="31" t="str">
        <f t="shared" si="116"/>
        <v/>
      </c>
      <c r="Y479" s="33"/>
      <c r="Z479" s="33"/>
      <c r="AA479" s="33"/>
      <c r="AB479" s="33"/>
      <c r="AC479" s="33"/>
      <c r="AD479" s="33"/>
      <c r="AE479" s="29"/>
      <c r="AF479" s="29"/>
      <c r="AG479" s="29"/>
      <c r="AH479" s="67" t="str">
        <f t="shared" si="125"/>
        <v/>
      </c>
      <c r="AI479" s="47" t="str">
        <f t="shared" si="115"/>
        <v/>
      </c>
      <c r="AJ479" s="67" t="str">
        <f t="shared" si="126"/>
        <v/>
      </c>
      <c r="AK479" s="68" t="str">
        <f t="shared" si="120"/>
        <v/>
      </c>
      <c r="AL479" s="40" t="str">
        <f t="shared" si="128"/>
        <v/>
      </c>
      <c r="AM479" s="35">
        <f t="shared" si="117"/>
        <v>0</v>
      </c>
      <c r="AN479" s="36">
        <f t="shared" si="118"/>
        <v>0</v>
      </c>
      <c r="AO479" s="36">
        <f t="shared" si="119"/>
        <v>0</v>
      </c>
      <c r="AP479" s="36" t="str">
        <f t="shared" si="124"/>
        <v/>
      </c>
      <c r="AQ479" s="36" t="str">
        <f>+IF(C479="Econova","",(IF(B479="Réception",(IF(J479="La Mounine",(VLOOKUP(V479,[1]Distancier!A:E,5,FALSE)),(IF(J479="Brignoles",VLOOKUP(V479,[1]Distancier!A:C,3,FALSE),(IF(J479="FOS",VLOOKUP(V479,[1]Distancier!A:D,4,FALSE),(IF(J479="BT400",VLOOKUP(V479,[1]Distancier!A:F,6,FALSE))))))))),"")))</f>
        <v/>
      </c>
      <c r="AR479" s="36" t="str">
        <f t="shared" si="127"/>
        <v/>
      </c>
      <c r="AS479" s="34" t="str">
        <f>IF(AQ479="","",IF(A479="Round Wood",VLOOKUP(AQ479,'[1]Grilles Tarifaires'!A:C,3,FALSE),VLOOKUP(AQ479,'[1]Grilles Tarifaires'!A:B,2,FALSE)))</f>
        <v/>
      </c>
      <c r="AT479" s="36" t="str">
        <f t="shared" si="123"/>
        <v/>
      </c>
      <c r="AU479" s="36" t="str">
        <f>IF(AQ479="","",(IF(C479="","",((IF(A479="","0",(IF(A479="Round Wood",VLOOKUP(C479,'[1]Grilles Tarifaires'!E:F,2,FALSE),VLOOKUP(C479,'[1]Grilles Tarifaires'!E:G,3,FALSE)))))*AK479))))</f>
        <v/>
      </c>
      <c r="AV479" s="66"/>
      <c r="AW479" s="66"/>
      <c r="AX479" s="66"/>
      <c r="AY479" s="66"/>
    </row>
    <row r="480" spans="1:51" ht="15" hidden="1" customHeight="1" x14ac:dyDescent="0.25">
      <c r="A480" s="10"/>
      <c r="B480" s="28"/>
      <c r="C480" s="29"/>
      <c r="D480" s="29"/>
      <c r="E480" s="30"/>
      <c r="F480" s="29"/>
      <c r="G480" s="29"/>
      <c r="H480" s="42"/>
      <c r="I480" s="42"/>
      <c r="J480" s="28"/>
      <c r="K480" s="31" t="str">
        <f t="shared" si="121"/>
        <v/>
      </c>
      <c r="L480" s="31">
        <f t="shared" si="122"/>
        <v>0</v>
      </c>
      <c r="M480" s="57">
        <f t="shared" si="129"/>
        <v>0</v>
      </c>
      <c r="N480" s="32"/>
      <c r="O480" s="32"/>
      <c r="P480" s="29"/>
      <c r="Q480" s="29"/>
      <c r="R480" s="29"/>
      <c r="S480" s="29"/>
      <c r="T480" s="29"/>
      <c r="U480" s="29"/>
      <c r="V480" s="29"/>
      <c r="W480" s="29"/>
      <c r="X480" s="31" t="str">
        <f t="shared" si="116"/>
        <v/>
      </c>
      <c r="Y480" s="33"/>
      <c r="Z480" s="33"/>
      <c r="AA480" s="33"/>
      <c r="AB480" s="33"/>
      <c r="AC480" s="33"/>
      <c r="AD480" s="33"/>
      <c r="AE480" s="29"/>
      <c r="AF480" s="29"/>
      <c r="AG480" s="29"/>
      <c r="AH480" s="67" t="str">
        <f t="shared" si="125"/>
        <v/>
      </c>
      <c r="AI480" s="47" t="str">
        <f t="shared" si="115"/>
        <v/>
      </c>
      <c r="AJ480" s="67" t="str">
        <f t="shared" si="126"/>
        <v/>
      </c>
      <c r="AK480" s="68" t="str">
        <f t="shared" si="120"/>
        <v/>
      </c>
      <c r="AL480" s="40" t="str">
        <f t="shared" si="128"/>
        <v/>
      </c>
      <c r="AM480" s="35">
        <f t="shared" si="117"/>
        <v>0</v>
      </c>
      <c r="AN480" s="36">
        <f t="shared" si="118"/>
        <v>0</v>
      </c>
      <c r="AO480" s="36">
        <f t="shared" si="119"/>
        <v>0</v>
      </c>
      <c r="AP480" s="36" t="str">
        <f t="shared" si="124"/>
        <v/>
      </c>
      <c r="AQ480" s="36" t="str">
        <f>+IF(C480="Econova","",(IF(B480="Réception",(IF(J480="La Mounine",(VLOOKUP(V480,[1]Distancier!A:E,5,FALSE)),(IF(J480="Brignoles",VLOOKUP(V480,[1]Distancier!A:C,3,FALSE),(IF(J480="FOS",VLOOKUP(V480,[1]Distancier!A:D,4,FALSE),(IF(J480="BT400",VLOOKUP(V480,[1]Distancier!A:F,6,FALSE))))))))),"")))</f>
        <v/>
      </c>
      <c r="AR480" s="36" t="str">
        <f t="shared" si="127"/>
        <v/>
      </c>
      <c r="AS480" s="34" t="str">
        <f>IF(AQ480="","",IF(A480="Round Wood",VLOOKUP(AQ480,'[1]Grilles Tarifaires'!A:C,3,FALSE),VLOOKUP(AQ480,'[1]Grilles Tarifaires'!A:B,2,FALSE)))</f>
        <v/>
      </c>
      <c r="AT480" s="36" t="str">
        <f t="shared" si="123"/>
        <v/>
      </c>
      <c r="AU480" s="36" t="str">
        <f>IF(AQ480="","",(IF(C480="","",((IF(A480="","0",(IF(A480="Round Wood",VLOOKUP(C480,'[1]Grilles Tarifaires'!E:F,2,FALSE),VLOOKUP(C480,'[1]Grilles Tarifaires'!E:G,3,FALSE)))))*AK480))))</f>
        <v/>
      </c>
      <c r="AV480" s="66"/>
      <c r="AW480" s="66"/>
      <c r="AX480" s="66"/>
      <c r="AY480" s="66"/>
    </row>
    <row r="481" spans="1:51" ht="15" hidden="1" customHeight="1" x14ac:dyDescent="0.25">
      <c r="A481" s="10"/>
      <c r="B481" s="28"/>
      <c r="C481" s="29"/>
      <c r="D481" s="29"/>
      <c r="E481" s="30"/>
      <c r="F481" s="29"/>
      <c r="G481" s="29"/>
      <c r="H481" s="42"/>
      <c r="I481" s="42"/>
      <c r="J481" s="28"/>
      <c r="K481" s="31" t="str">
        <f t="shared" si="121"/>
        <v/>
      </c>
      <c r="L481" s="31">
        <f t="shared" si="122"/>
        <v>0</v>
      </c>
      <c r="M481" s="57">
        <f t="shared" si="129"/>
        <v>0</v>
      </c>
      <c r="N481" s="32"/>
      <c r="O481" s="32"/>
      <c r="P481" s="29"/>
      <c r="Q481" s="29"/>
      <c r="R481" s="29"/>
      <c r="S481" s="29"/>
      <c r="T481" s="29"/>
      <c r="U481" s="29"/>
      <c r="V481" s="29"/>
      <c r="W481" s="29"/>
      <c r="X481" s="31" t="str">
        <f t="shared" si="116"/>
        <v/>
      </c>
      <c r="Y481" s="33"/>
      <c r="Z481" s="33"/>
      <c r="AA481" s="33"/>
      <c r="AB481" s="33"/>
      <c r="AC481" s="33"/>
      <c r="AD481" s="33"/>
      <c r="AE481" s="29"/>
      <c r="AF481" s="29"/>
      <c r="AG481" s="29"/>
      <c r="AH481" s="67" t="str">
        <f t="shared" si="125"/>
        <v/>
      </c>
      <c r="AI481" s="47" t="str">
        <f t="shared" si="115"/>
        <v/>
      </c>
      <c r="AJ481" s="67" t="str">
        <f t="shared" si="126"/>
        <v/>
      </c>
      <c r="AK481" s="68" t="str">
        <f t="shared" si="120"/>
        <v/>
      </c>
      <c r="AL481" s="40" t="str">
        <f t="shared" si="128"/>
        <v/>
      </c>
      <c r="AM481" s="35">
        <f t="shared" si="117"/>
        <v>0</v>
      </c>
      <c r="AN481" s="36">
        <f t="shared" si="118"/>
        <v>0</v>
      </c>
      <c r="AO481" s="36">
        <f t="shared" si="119"/>
        <v>0</v>
      </c>
      <c r="AP481" s="36" t="str">
        <f t="shared" si="124"/>
        <v/>
      </c>
      <c r="AQ481" s="36" t="str">
        <f>+IF(C481="Econova","",(IF(B481="Réception",(IF(J481="La Mounine",(VLOOKUP(V481,[1]Distancier!A:E,5,FALSE)),(IF(J481="Brignoles",VLOOKUP(V481,[1]Distancier!A:C,3,FALSE),(IF(J481="FOS",VLOOKUP(V481,[1]Distancier!A:D,4,FALSE),(IF(J481="BT400",VLOOKUP(V481,[1]Distancier!A:F,6,FALSE))))))))),"")))</f>
        <v/>
      </c>
      <c r="AR481" s="36" t="str">
        <f t="shared" si="127"/>
        <v/>
      </c>
      <c r="AS481" s="34" t="str">
        <f>IF(AQ481="","",IF(A481="Round Wood",VLOOKUP(AQ481,'[1]Grilles Tarifaires'!A:C,3,FALSE),VLOOKUP(AQ481,'[1]Grilles Tarifaires'!A:B,2,FALSE)))</f>
        <v/>
      </c>
      <c r="AT481" s="36" t="str">
        <f t="shared" si="123"/>
        <v/>
      </c>
      <c r="AU481" s="36" t="str">
        <f>IF(AQ481="","",(IF(C481="","",((IF(A481="","0",(IF(A481="Round Wood",VLOOKUP(C481,'[1]Grilles Tarifaires'!E:F,2,FALSE),VLOOKUP(C481,'[1]Grilles Tarifaires'!E:G,3,FALSE)))))*AK481))))</f>
        <v/>
      </c>
      <c r="AV481" s="66"/>
      <c r="AW481" s="66"/>
      <c r="AX481" s="66"/>
      <c r="AY481" s="66"/>
    </row>
    <row r="482" spans="1:51" ht="15" hidden="1" customHeight="1" x14ac:dyDescent="0.25">
      <c r="A482" s="10"/>
      <c r="B482" s="28"/>
      <c r="C482" s="29"/>
      <c r="D482" s="29"/>
      <c r="E482" s="30"/>
      <c r="F482" s="29"/>
      <c r="G482" s="29"/>
      <c r="H482" s="42"/>
      <c r="I482" s="42"/>
      <c r="J482" s="28"/>
      <c r="K482" s="31" t="str">
        <f t="shared" si="121"/>
        <v/>
      </c>
      <c r="L482" s="31">
        <f t="shared" si="122"/>
        <v>0</v>
      </c>
      <c r="M482" s="57">
        <f t="shared" si="129"/>
        <v>0</v>
      </c>
      <c r="N482" s="32"/>
      <c r="O482" s="32"/>
      <c r="P482" s="29"/>
      <c r="Q482" s="29"/>
      <c r="R482" s="29"/>
      <c r="S482" s="29"/>
      <c r="T482" s="29"/>
      <c r="U482" s="29"/>
      <c r="V482" s="29"/>
      <c r="W482" s="29"/>
      <c r="X482" s="31" t="str">
        <f t="shared" si="116"/>
        <v/>
      </c>
      <c r="Y482" s="33"/>
      <c r="Z482" s="33"/>
      <c r="AA482" s="33"/>
      <c r="AB482" s="33"/>
      <c r="AC482" s="33"/>
      <c r="AD482" s="33"/>
      <c r="AE482" s="29"/>
      <c r="AF482" s="29"/>
      <c r="AG482" s="29"/>
      <c r="AH482" s="67" t="str">
        <f t="shared" si="125"/>
        <v/>
      </c>
      <c r="AI482" s="47" t="str">
        <f t="shared" si="115"/>
        <v/>
      </c>
      <c r="AJ482" s="67" t="str">
        <f t="shared" si="126"/>
        <v/>
      </c>
      <c r="AK482" s="68" t="str">
        <f t="shared" si="120"/>
        <v/>
      </c>
      <c r="AL482" s="40" t="str">
        <f t="shared" si="128"/>
        <v/>
      </c>
      <c r="AM482" s="35">
        <f t="shared" si="117"/>
        <v>0</v>
      </c>
      <c r="AN482" s="36">
        <f t="shared" si="118"/>
        <v>0</v>
      </c>
      <c r="AO482" s="36">
        <f t="shared" si="119"/>
        <v>0</v>
      </c>
      <c r="AP482" s="36" t="str">
        <f t="shared" si="124"/>
        <v/>
      </c>
      <c r="AQ482" s="36" t="str">
        <f>+IF(C482="Econova","",(IF(B482="Réception",(IF(J482="La Mounine",(VLOOKUP(V482,[1]Distancier!A:E,5,FALSE)),(IF(J482="Brignoles",VLOOKUP(V482,[1]Distancier!A:C,3,FALSE),(IF(J482="FOS",VLOOKUP(V482,[1]Distancier!A:D,4,FALSE),(IF(J482="BT400",VLOOKUP(V482,[1]Distancier!A:F,6,FALSE))))))))),"")))</f>
        <v/>
      </c>
      <c r="AR482" s="36" t="str">
        <f t="shared" si="127"/>
        <v/>
      </c>
      <c r="AS482" s="34" t="str">
        <f>IF(AQ482="","",IF(A482="Round Wood",VLOOKUP(AQ482,'[1]Grilles Tarifaires'!A:C,3,FALSE),VLOOKUP(AQ482,'[1]Grilles Tarifaires'!A:B,2,FALSE)))</f>
        <v/>
      </c>
      <c r="AT482" s="36" t="str">
        <f t="shared" si="123"/>
        <v/>
      </c>
      <c r="AU482" s="36" t="str">
        <f>IF(AQ482="","",(IF(C482="","",((IF(A482="","0",(IF(A482="Round Wood",VLOOKUP(C482,'[1]Grilles Tarifaires'!E:F,2,FALSE),VLOOKUP(C482,'[1]Grilles Tarifaires'!E:G,3,FALSE)))))*AK482))))</f>
        <v/>
      </c>
      <c r="AV482" s="66"/>
      <c r="AW482" s="66"/>
      <c r="AX482" s="66"/>
      <c r="AY482" s="66"/>
    </row>
    <row r="483" spans="1:51" ht="15" hidden="1" customHeight="1" x14ac:dyDescent="0.25">
      <c r="A483" s="10"/>
      <c r="B483" s="28"/>
      <c r="C483" s="29"/>
      <c r="D483" s="29"/>
      <c r="E483" s="30"/>
      <c r="F483" s="29"/>
      <c r="G483" s="29"/>
      <c r="H483" s="42"/>
      <c r="I483" s="42"/>
      <c r="J483" s="28"/>
      <c r="K483" s="31" t="str">
        <f t="shared" si="121"/>
        <v/>
      </c>
      <c r="L483" s="31">
        <f t="shared" si="122"/>
        <v>0</v>
      </c>
      <c r="M483" s="57">
        <f t="shared" si="129"/>
        <v>0</v>
      </c>
      <c r="N483" s="32"/>
      <c r="O483" s="32"/>
      <c r="P483" s="29"/>
      <c r="Q483" s="29"/>
      <c r="R483" s="29"/>
      <c r="S483" s="29"/>
      <c r="T483" s="29"/>
      <c r="U483" s="29"/>
      <c r="V483" s="29"/>
      <c r="W483" s="29"/>
      <c r="X483" s="31" t="str">
        <f t="shared" si="116"/>
        <v/>
      </c>
      <c r="Y483" s="33"/>
      <c r="Z483" s="33"/>
      <c r="AA483" s="33"/>
      <c r="AB483" s="33"/>
      <c r="AC483" s="33"/>
      <c r="AD483" s="33"/>
      <c r="AE483" s="29"/>
      <c r="AF483" s="29"/>
      <c r="AG483" s="29"/>
      <c r="AH483" s="67" t="str">
        <f t="shared" si="125"/>
        <v/>
      </c>
      <c r="AI483" s="47" t="str">
        <f t="shared" si="115"/>
        <v/>
      </c>
      <c r="AJ483" s="67" t="str">
        <f t="shared" si="126"/>
        <v/>
      </c>
      <c r="AK483" s="68" t="str">
        <f t="shared" si="120"/>
        <v/>
      </c>
      <c r="AL483" s="40" t="str">
        <f t="shared" si="128"/>
        <v/>
      </c>
      <c r="AM483" s="35">
        <f t="shared" si="117"/>
        <v>0</v>
      </c>
      <c r="AN483" s="36">
        <f t="shared" si="118"/>
        <v>0</v>
      </c>
      <c r="AO483" s="36">
        <f t="shared" si="119"/>
        <v>0</v>
      </c>
      <c r="AP483" s="36" t="str">
        <f t="shared" si="124"/>
        <v/>
      </c>
      <c r="AQ483" s="36" t="str">
        <f>+IF(C483="Econova","",(IF(B483="Réception",(IF(J483="La Mounine",(VLOOKUP(V483,[1]Distancier!A:E,5,FALSE)),(IF(J483="Brignoles",VLOOKUP(V483,[1]Distancier!A:C,3,FALSE),(IF(J483="FOS",VLOOKUP(V483,[1]Distancier!A:D,4,FALSE),(IF(J483="BT400",VLOOKUP(V483,[1]Distancier!A:F,6,FALSE))))))))),"")))</f>
        <v/>
      </c>
      <c r="AR483" s="36" t="str">
        <f t="shared" si="127"/>
        <v/>
      </c>
      <c r="AS483" s="34" t="str">
        <f>IF(AQ483="","",IF(A483="Round Wood",VLOOKUP(AQ483,'[1]Grilles Tarifaires'!A:C,3,FALSE),VLOOKUP(AQ483,'[1]Grilles Tarifaires'!A:B,2,FALSE)))</f>
        <v/>
      </c>
      <c r="AT483" s="36" t="str">
        <f t="shared" si="123"/>
        <v/>
      </c>
      <c r="AU483" s="36" t="str">
        <f>IF(AQ483="","",(IF(C483="","",((IF(A483="","0",(IF(A483="Round Wood",VLOOKUP(C483,'[1]Grilles Tarifaires'!E:F,2,FALSE),VLOOKUP(C483,'[1]Grilles Tarifaires'!E:G,3,FALSE)))))*AK483))))</f>
        <v/>
      </c>
      <c r="AV483" s="66"/>
      <c r="AW483" s="66"/>
      <c r="AX483" s="66"/>
      <c r="AY483" s="66"/>
    </row>
    <row r="484" spans="1:51" ht="15" hidden="1" customHeight="1" x14ac:dyDescent="0.25">
      <c r="A484" s="10"/>
      <c r="B484" s="28"/>
      <c r="C484" s="29"/>
      <c r="D484" s="29"/>
      <c r="E484" s="30"/>
      <c r="F484" s="29"/>
      <c r="G484" s="29"/>
      <c r="H484" s="42"/>
      <c r="I484" s="42"/>
      <c r="J484" s="28"/>
      <c r="K484" s="31" t="str">
        <f t="shared" si="121"/>
        <v/>
      </c>
      <c r="L484" s="31">
        <f t="shared" si="122"/>
        <v>0</v>
      </c>
      <c r="M484" s="57">
        <f t="shared" si="129"/>
        <v>0</v>
      </c>
      <c r="N484" s="32"/>
      <c r="O484" s="32"/>
      <c r="P484" s="29"/>
      <c r="Q484" s="29"/>
      <c r="R484" s="29"/>
      <c r="S484" s="29"/>
      <c r="T484" s="29"/>
      <c r="U484" s="29"/>
      <c r="V484" s="29"/>
      <c r="W484" s="29"/>
      <c r="X484" s="31" t="str">
        <f t="shared" si="116"/>
        <v/>
      </c>
      <c r="Y484" s="33"/>
      <c r="Z484" s="33"/>
      <c r="AA484" s="33"/>
      <c r="AB484" s="33"/>
      <c r="AC484" s="33"/>
      <c r="AD484" s="33"/>
      <c r="AE484" s="29"/>
      <c r="AF484" s="29"/>
      <c r="AG484" s="29"/>
      <c r="AH484" s="67" t="str">
        <f t="shared" si="125"/>
        <v/>
      </c>
      <c r="AI484" s="47" t="str">
        <f t="shared" si="115"/>
        <v/>
      </c>
      <c r="AJ484" s="67" t="str">
        <f t="shared" si="126"/>
        <v/>
      </c>
      <c r="AK484" s="68" t="str">
        <f t="shared" si="120"/>
        <v/>
      </c>
      <c r="AL484" s="40" t="str">
        <f t="shared" si="128"/>
        <v/>
      </c>
      <c r="AM484" s="35">
        <f t="shared" si="117"/>
        <v>0</v>
      </c>
      <c r="AN484" s="36">
        <f t="shared" si="118"/>
        <v>0</v>
      </c>
      <c r="AO484" s="36">
        <f t="shared" si="119"/>
        <v>0</v>
      </c>
      <c r="AP484" s="36" t="str">
        <f t="shared" si="124"/>
        <v/>
      </c>
      <c r="AQ484" s="36" t="str">
        <f>+IF(C484="Econova","",(IF(B484="Réception",(IF(J484="La Mounine",(VLOOKUP(V484,[1]Distancier!A:E,5,FALSE)),(IF(J484="Brignoles",VLOOKUP(V484,[1]Distancier!A:C,3,FALSE),(IF(J484="FOS",VLOOKUP(V484,[1]Distancier!A:D,4,FALSE),(IF(J484="BT400",VLOOKUP(V484,[1]Distancier!A:F,6,FALSE))))))))),"")))</f>
        <v/>
      </c>
      <c r="AR484" s="36" t="str">
        <f t="shared" si="127"/>
        <v/>
      </c>
      <c r="AS484" s="34" t="str">
        <f>IF(AQ484="","",IF(A484="Round Wood",VLOOKUP(AQ484,'[1]Grilles Tarifaires'!A:C,3,FALSE),VLOOKUP(AQ484,'[1]Grilles Tarifaires'!A:B,2,FALSE)))</f>
        <v/>
      </c>
      <c r="AT484" s="36" t="str">
        <f t="shared" si="123"/>
        <v/>
      </c>
      <c r="AU484" s="36" t="str">
        <f>IF(AQ484="","",(IF(C484="","",((IF(A484="","0",(IF(A484="Round Wood",VLOOKUP(C484,'[1]Grilles Tarifaires'!E:F,2,FALSE),VLOOKUP(C484,'[1]Grilles Tarifaires'!E:G,3,FALSE)))))*AK484))))</f>
        <v/>
      </c>
      <c r="AV484" s="66"/>
      <c r="AW484" s="66"/>
      <c r="AX484" s="66"/>
      <c r="AY484" s="66"/>
    </row>
    <row r="485" spans="1:51" ht="15" hidden="1" customHeight="1" x14ac:dyDescent="0.25">
      <c r="A485" s="10"/>
      <c r="B485" s="28"/>
      <c r="C485" s="29"/>
      <c r="D485" s="29"/>
      <c r="E485" s="30"/>
      <c r="F485" s="29"/>
      <c r="G485" s="29"/>
      <c r="H485" s="42"/>
      <c r="I485" s="42"/>
      <c r="J485" s="28"/>
      <c r="K485" s="31" t="str">
        <f t="shared" si="121"/>
        <v/>
      </c>
      <c r="L485" s="31">
        <f t="shared" si="122"/>
        <v>0</v>
      </c>
      <c r="M485" s="57">
        <f t="shared" si="129"/>
        <v>0</v>
      </c>
      <c r="N485" s="32"/>
      <c r="O485" s="32"/>
      <c r="P485" s="29"/>
      <c r="Q485" s="29"/>
      <c r="R485" s="29"/>
      <c r="S485" s="29"/>
      <c r="T485" s="29"/>
      <c r="U485" s="29"/>
      <c r="V485" s="29"/>
      <c r="W485" s="29"/>
      <c r="X485" s="31" t="str">
        <f t="shared" si="116"/>
        <v/>
      </c>
      <c r="Y485" s="33"/>
      <c r="Z485" s="33"/>
      <c r="AA485" s="33"/>
      <c r="AB485" s="33"/>
      <c r="AC485" s="33"/>
      <c r="AD485" s="33"/>
      <c r="AE485" s="29"/>
      <c r="AF485" s="29"/>
      <c r="AG485" s="29"/>
      <c r="AH485" s="67" t="str">
        <f t="shared" si="125"/>
        <v/>
      </c>
      <c r="AI485" s="47" t="str">
        <f t="shared" si="115"/>
        <v/>
      </c>
      <c r="AJ485" s="67" t="str">
        <f t="shared" si="126"/>
        <v/>
      </c>
      <c r="AK485" s="68" t="str">
        <f t="shared" si="120"/>
        <v/>
      </c>
      <c r="AL485" s="40" t="str">
        <f t="shared" si="128"/>
        <v/>
      </c>
      <c r="AM485" s="35">
        <f t="shared" si="117"/>
        <v>0</v>
      </c>
      <c r="AN485" s="36">
        <f t="shared" si="118"/>
        <v>0</v>
      </c>
      <c r="AO485" s="36">
        <f t="shared" si="119"/>
        <v>0</v>
      </c>
      <c r="AP485" s="36" t="str">
        <f t="shared" si="124"/>
        <v/>
      </c>
      <c r="AQ485" s="36" t="str">
        <f>+IF(C485="Econova","",(IF(B485="Réception",(IF(J485="La Mounine",(VLOOKUP(V485,[1]Distancier!A:E,5,FALSE)),(IF(J485="Brignoles",VLOOKUP(V485,[1]Distancier!A:C,3,FALSE),(IF(J485="FOS",VLOOKUP(V485,[1]Distancier!A:D,4,FALSE),(IF(J485="BT400",VLOOKUP(V485,[1]Distancier!A:F,6,FALSE))))))))),"")))</f>
        <v/>
      </c>
      <c r="AR485" s="36" t="str">
        <f t="shared" si="127"/>
        <v/>
      </c>
      <c r="AS485" s="34" t="str">
        <f>IF(AQ485="","",IF(A485="Round Wood",VLOOKUP(AQ485,'[1]Grilles Tarifaires'!A:C,3,FALSE),VLOOKUP(AQ485,'[1]Grilles Tarifaires'!A:B,2,FALSE)))</f>
        <v/>
      </c>
      <c r="AT485" s="36" t="str">
        <f t="shared" si="123"/>
        <v/>
      </c>
      <c r="AU485" s="36" t="str">
        <f>IF(AQ485="","",(IF(C485="","",((IF(A485="","0",(IF(A485="Round Wood",VLOOKUP(C485,'[1]Grilles Tarifaires'!E:F,2,FALSE),VLOOKUP(C485,'[1]Grilles Tarifaires'!E:G,3,FALSE)))))*AK485))))</f>
        <v/>
      </c>
      <c r="AV485" s="66"/>
      <c r="AW485" s="66"/>
      <c r="AX485" s="66"/>
      <c r="AY485" s="66"/>
    </row>
    <row r="486" spans="1:51" ht="15" hidden="1" customHeight="1" x14ac:dyDescent="0.25">
      <c r="A486" s="10"/>
      <c r="B486" s="28"/>
      <c r="C486" s="29"/>
      <c r="D486" s="29"/>
      <c r="E486" s="30"/>
      <c r="F486" s="29"/>
      <c r="G486" s="29"/>
      <c r="H486" s="42"/>
      <c r="I486" s="42"/>
      <c r="J486" s="28"/>
      <c r="K486" s="31" t="str">
        <f t="shared" si="121"/>
        <v/>
      </c>
      <c r="L486" s="31">
        <f t="shared" si="122"/>
        <v>0</v>
      </c>
      <c r="M486" s="57">
        <f t="shared" si="129"/>
        <v>0</v>
      </c>
      <c r="N486" s="32"/>
      <c r="O486" s="32"/>
      <c r="P486" s="29"/>
      <c r="Q486" s="29"/>
      <c r="R486" s="29"/>
      <c r="S486" s="29"/>
      <c r="T486" s="29"/>
      <c r="U486" s="29"/>
      <c r="V486" s="29"/>
      <c r="W486" s="29"/>
      <c r="X486" s="31" t="str">
        <f t="shared" si="116"/>
        <v/>
      </c>
      <c r="Y486" s="33"/>
      <c r="Z486" s="33"/>
      <c r="AA486" s="33"/>
      <c r="AB486" s="33"/>
      <c r="AC486" s="33"/>
      <c r="AD486" s="33"/>
      <c r="AE486" s="29"/>
      <c r="AF486" s="29"/>
      <c r="AG486" s="29"/>
      <c r="AH486" s="67" t="str">
        <f t="shared" si="125"/>
        <v/>
      </c>
      <c r="AI486" s="47" t="str">
        <f t="shared" si="115"/>
        <v/>
      </c>
      <c r="AJ486" s="67" t="str">
        <f t="shared" si="126"/>
        <v/>
      </c>
      <c r="AK486" s="68" t="str">
        <f t="shared" si="120"/>
        <v/>
      </c>
      <c r="AL486" s="40" t="str">
        <f t="shared" si="128"/>
        <v/>
      </c>
      <c r="AM486" s="35">
        <f t="shared" si="117"/>
        <v>0</v>
      </c>
      <c r="AN486" s="36">
        <f t="shared" si="118"/>
        <v>0</v>
      </c>
      <c r="AO486" s="36">
        <f t="shared" si="119"/>
        <v>0</v>
      </c>
      <c r="AP486" s="36" t="str">
        <f t="shared" si="124"/>
        <v/>
      </c>
      <c r="AQ486" s="36" t="str">
        <f>+IF(C486="Econova","",(IF(B486="Réception",(IF(J486="La Mounine",(VLOOKUP(V486,[1]Distancier!A:E,5,FALSE)),(IF(J486="Brignoles",VLOOKUP(V486,[1]Distancier!A:C,3,FALSE),(IF(J486="FOS",VLOOKUP(V486,[1]Distancier!A:D,4,FALSE),(IF(J486="BT400",VLOOKUP(V486,[1]Distancier!A:F,6,FALSE))))))))),"")))</f>
        <v/>
      </c>
      <c r="AR486" s="36" t="str">
        <f t="shared" si="127"/>
        <v/>
      </c>
      <c r="AS486" s="34" t="str">
        <f>IF(AQ486="","",IF(A486="Round Wood",VLOOKUP(AQ486,'[1]Grilles Tarifaires'!A:C,3,FALSE),VLOOKUP(AQ486,'[1]Grilles Tarifaires'!A:B,2,FALSE)))</f>
        <v/>
      </c>
      <c r="AT486" s="36" t="str">
        <f t="shared" si="123"/>
        <v/>
      </c>
      <c r="AU486" s="36" t="str">
        <f>IF(AQ486="","",(IF(C486="","",((IF(A486="","0",(IF(A486="Round Wood",VLOOKUP(C486,'[1]Grilles Tarifaires'!E:F,2,FALSE),VLOOKUP(C486,'[1]Grilles Tarifaires'!E:G,3,FALSE)))))*AK486))))</f>
        <v/>
      </c>
      <c r="AV486" s="66"/>
      <c r="AW486" s="66"/>
      <c r="AX486" s="66"/>
      <c r="AY486" s="66"/>
    </row>
    <row r="487" spans="1:51" ht="15" hidden="1" customHeight="1" x14ac:dyDescent="0.25">
      <c r="A487" s="10"/>
      <c r="B487" s="28"/>
      <c r="C487" s="29"/>
      <c r="D487" s="29"/>
      <c r="E487" s="30"/>
      <c r="F487" s="29"/>
      <c r="G487" s="29"/>
      <c r="H487" s="42"/>
      <c r="I487" s="42"/>
      <c r="J487" s="28"/>
      <c r="K487" s="31" t="str">
        <f t="shared" si="121"/>
        <v/>
      </c>
      <c r="L487" s="31">
        <f t="shared" si="122"/>
        <v>0</v>
      </c>
      <c r="M487" s="57">
        <f t="shared" si="129"/>
        <v>0</v>
      </c>
      <c r="N487" s="32"/>
      <c r="O487" s="32"/>
      <c r="P487" s="29"/>
      <c r="Q487" s="29"/>
      <c r="R487" s="29"/>
      <c r="S487" s="29"/>
      <c r="T487" s="29"/>
      <c r="U487" s="29"/>
      <c r="V487" s="29"/>
      <c r="W487" s="29"/>
      <c r="X487" s="31" t="str">
        <f t="shared" si="116"/>
        <v/>
      </c>
      <c r="Y487" s="33"/>
      <c r="Z487" s="33"/>
      <c r="AA487" s="33"/>
      <c r="AB487" s="33"/>
      <c r="AC487" s="33"/>
      <c r="AD487" s="33"/>
      <c r="AE487" s="29"/>
      <c r="AF487" s="29"/>
      <c r="AG487" s="29"/>
      <c r="AH487" s="67" t="str">
        <f t="shared" si="125"/>
        <v/>
      </c>
      <c r="AI487" s="47" t="str">
        <f t="shared" si="115"/>
        <v/>
      </c>
      <c r="AJ487" s="67" t="str">
        <f t="shared" si="126"/>
        <v/>
      </c>
      <c r="AK487" s="68" t="str">
        <f t="shared" si="120"/>
        <v/>
      </c>
      <c r="AL487" s="40" t="str">
        <f t="shared" si="128"/>
        <v/>
      </c>
      <c r="AM487" s="35">
        <f t="shared" si="117"/>
        <v>0</v>
      </c>
      <c r="AN487" s="36">
        <f t="shared" si="118"/>
        <v>0</v>
      </c>
      <c r="AO487" s="36">
        <f t="shared" si="119"/>
        <v>0</v>
      </c>
      <c r="AP487" s="36" t="str">
        <f t="shared" si="124"/>
        <v/>
      </c>
      <c r="AQ487" s="36" t="str">
        <f>+IF(C487="Econova","",(IF(B487="Réception",(IF(J487="La Mounine",(VLOOKUP(V487,[1]Distancier!A:E,5,FALSE)),(IF(J487="Brignoles",VLOOKUP(V487,[1]Distancier!A:C,3,FALSE),(IF(J487="FOS",VLOOKUP(V487,[1]Distancier!A:D,4,FALSE),(IF(J487="BT400",VLOOKUP(V487,[1]Distancier!A:F,6,FALSE))))))))),"")))</f>
        <v/>
      </c>
      <c r="AR487" s="36" t="str">
        <f t="shared" si="127"/>
        <v/>
      </c>
      <c r="AS487" s="34" t="str">
        <f>IF(AQ487="","",IF(A487="Round Wood",VLOOKUP(AQ487,'[1]Grilles Tarifaires'!A:C,3,FALSE),VLOOKUP(AQ487,'[1]Grilles Tarifaires'!A:B,2,FALSE)))</f>
        <v/>
      </c>
      <c r="AT487" s="36" t="str">
        <f t="shared" si="123"/>
        <v/>
      </c>
      <c r="AU487" s="36" t="str">
        <f>IF(AQ487="","",(IF(C487="","",((IF(A487="","0",(IF(A487="Round Wood",VLOOKUP(C487,'[1]Grilles Tarifaires'!E:F,2,FALSE),VLOOKUP(C487,'[1]Grilles Tarifaires'!E:G,3,FALSE)))))*AK487))))</f>
        <v/>
      </c>
      <c r="AV487" s="66"/>
      <c r="AW487" s="66"/>
      <c r="AX487" s="66"/>
      <c r="AY487" s="66"/>
    </row>
    <row r="488" spans="1:51" ht="15" hidden="1" customHeight="1" x14ac:dyDescent="0.25">
      <c r="A488" s="10"/>
      <c r="B488" s="28"/>
      <c r="C488" s="29"/>
      <c r="D488" s="29"/>
      <c r="E488" s="30"/>
      <c r="F488" s="29"/>
      <c r="G488" s="29"/>
      <c r="H488" s="42"/>
      <c r="I488" s="42"/>
      <c r="J488" s="28"/>
      <c r="K488" s="31" t="str">
        <f t="shared" si="121"/>
        <v/>
      </c>
      <c r="L488" s="31">
        <f t="shared" si="122"/>
        <v>0</v>
      </c>
      <c r="M488" s="57">
        <f t="shared" si="129"/>
        <v>0</v>
      </c>
      <c r="N488" s="32"/>
      <c r="O488" s="32"/>
      <c r="P488" s="29"/>
      <c r="Q488" s="29"/>
      <c r="R488" s="29"/>
      <c r="S488" s="29"/>
      <c r="T488" s="29"/>
      <c r="U488" s="29"/>
      <c r="V488" s="29"/>
      <c r="W488" s="29"/>
      <c r="X488" s="31" t="str">
        <f t="shared" si="116"/>
        <v/>
      </c>
      <c r="Y488" s="33"/>
      <c r="Z488" s="33"/>
      <c r="AA488" s="33"/>
      <c r="AB488" s="33"/>
      <c r="AC488" s="33"/>
      <c r="AD488" s="33"/>
      <c r="AE488" s="29"/>
      <c r="AF488" s="29"/>
      <c r="AG488" s="29"/>
      <c r="AH488" s="67" t="str">
        <f t="shared" si="125"/>
        <v/>
      </c>
      <c r="AI488" s="47" t="str">
        <f t="shared" ref="AI488:AI551" si="130">+IF(E488="","",E488)</f>
        <v/>
      </c>
      <c r="AJ488" s="67" t="str">
        <f t="shared" si="126"/>
        <v/>
      </c>
      <c r="AK488" s="68" t="str">
        <f t="shared" si="120"/>
        <v/>
      </c>
      <c r="AL488" s="40" t="str">
        <f t="shared" si="128"/>
        <v/>
      </c>
      <c r="AM488" s="35">
        <f t="shared" si="117"/>
        <v>0</v>
      </c>
      <c r="AN488" s="36">
        <f t="shared" si="118"/>
        <v>0</v>
      </c>
      <c r="AO488" s="36">
        <f t="shared" si="119"/>
        <v>0</v>
      </c>
      <c r="AP488" s="36" t="str">
        <f t="shared" si="124"/>
        <v/>
      </c>
      <c r="AQ488" s="36" t="str">
        <f>+IF(C488="Econova","",(IF(B488="Réception",(IF(J488="La Mounine",(VLOOKUP(V488,[1]Distancier!A:E,5,FALSE)),(IF(J488="Brignoles",VLOOKUP(V488,[1]Distancier!A:C,3,FALSE),(IF(J488="FOS",VLOOKUP(V488,[1]Distancier!A:D,4,FALSE),(IF(J488="BT400",VLOOKUP(V488,[1]Distancier!A:F,6,FALSE))))))))),"")))</f>
        <v/>
      </c>
      <c r="AR488" s="36" t="str">
        <f t="shared" si="127"/>
        <v/>
      </c>
      <c r="AS488" s="34" t="str">
        <f>IF(AQ488="","",IF(A488="Round Wood",VLOOKUP(AQ488,'[1]Grilles Tarifaires'!A:C,3,FALSE),VLOOKUP(AQ488,'[1]Grilles Tarifaires'!A:B,2,FALSE)))</f>
        <v/>
      </c>
      <c r="AT488" s="36" t="str">
        <f t="shared" si="123"/>
        <v/>
      </c>
      <c r="AU488" s="36" t="str">
        <f>IF(AQ488="","",(IF(C488="","",((IF(A488="","0",(IF(A488="Round Wood",VLOOKUP(C488,'[1]Grilles Tarifaires'!E:F,2,FALSE),VLOOKUP(C488,'[1]Grilles Tarifaires'!E:G,3,FALSE)))))*AK488))))</f>
        <v/>
      </c>
      <c r="AV488" s="66"/>
      <c r="AW488" s="66"/>
      <c r="AX488" s="66"/>
      <c r="AY488" s="66"/>
    </row>
    <row r="489" spans="1:51" ht="15" hidden="1" customHeight="1" x14ac:dyDescent="0.25">
      <c r="A489" s="10"/>
      <c r="B489" s="28"/>
      <c r="C489" s="29"/>
      <c r="D489" s="29"/>
      <c r="E489" s="30"/>
      <c r="F489" s="29"/>
      <c r="G489" s="29"/>
      <c r="H489" s="42"/>
      <c r="I489" s="42"/>
      <c r="J489" s="28"/>
      <c r="K489" s="31" t="str">
        <f t="shared" si="121"/>
        <v/>
      </c>
      <c r="L489" s="31">
        <f t="shared" si="122"/>
        <v>0</v>
      </c>
      <c r="M489" s="57">
        <f t="shared" si="129"/>
        <v>0</v>
      </c>
      <c r="N489" s="32"/>
      <c r="O489" s="32"/>
      <c r="P489" s="29"/>
      <c r="Q489" s="29"/>
      <c r="R489" s="29"/>
      <c r="S489" s="29"/>
      <c r="T489" s="29"/>
      <c r="U489" s="29"/>
      <c r="V489" s="29"/>
      <c r="W489" s="29"/>
      <c r="X489" s="31" t="str">
        <f t="shared" si="116"/>
        <v/>
      </c>
      <c r="Y489" s="33"/>
      <c r="Z489" s="33"/>
      <c r="AA489" s="33"/>
      <c r="AB489" s="33"/>
      <c r="AC489" s="33"/>
      <c r="AD489" s="33"/>
      <c r="AE489" s="29"/>
      <c r="AF489" s="29"/>
      <c r="AG489" s="29"/>
      <c r="AH489" s="67" t="str">
        <f t="shared" si="125"/>
        <v/>
      </c>
      <c r="AI489" s="47" t="str">
        <f t="shared" si="130"/>
        <v/>
      </c>
      <c r="AJ489" s="67" t="str">
        <f t="shared" si="126"/>
        <v/>
      </c>
      <c r="AK489" s="68" t="str">
        <f t="shared" si="120"/>
        <v/>
      </c>
      <c r="AL489" s="40" t="str">
        <f t="shared" si="128"/>
        <v/>
      </c>
      <c r="AM489" s="35">
        <f t="shared" si="117"/>
        <v>0</v>
      </c>
      <c r="AN489" s="36">
        <f t="shared" si="118"/>
        <v>0</v>
      </c>
      <c r="AO489" s="36">
        <f t="shared" si="119"/>
        <v>0</v>
      </c>
      <c r="AP489" s="36" t="str">
        <f t="shared" si="124"/>
        <v/>
      </c>
      <c r="AQ489" s="36" t="str">
        <f>+IF(C489="Econova","",(IF(B489="Réception",(IF(J489="La Mounine",(VLOOKUP(V489,[1]Distancier!A:E,5,FALSE)),(IF(J489="Brignoles",VLOOKUP(V489,[1]Distancier!A:C,3,FALSE),(IF(J489="FOS",VLOOKUP(V489,[1]Distancier!A:D,4,FALSE),(IF(J489="BT400",VLOOKUP(V489,[1]Distancier!A:F,6,FALSE))))))))),"")))</f>
        <v/>
      </c>
      <c r="AR489" s="36" t="str">
        <f t="shared" si="127"/>
        <v/>
      </c>
      <c r="AS489" s="34" t="str">
        <f>IF(AQ489="","",IF(A489="Round Wood",VLOOKUP(AQ489,'[1]Grilles Tarifaires'!A:C,3,FALSE),VLOOKUP(AQ489,'[1]Grilles Tarifaires'!A:B,2,FALSE)))</f>
        <v/>
      </c>
      <c r="AT489" s="36" t="str">
        <f t="shared" si="123"/>
        <v/>
      </c>
      <c r="AU489" s="36" t="str">
        <f>IF(AQ489="","",(IF(C489="","",((IF(A489="","0",(IF(A489="Round Wood",VLOOKUP(C489,'[1]Grilles Tarifaires'!E:F,2,FALSE),VLOOKUP(C489,'[1]Grilles Tarifaires'!E:G,3,FALSE)))))*AK489))))</f>
        <v/>
      </c>
      <c r="AV489" s="66"/>
      <c r="AW489" s="66"/>
      <c r="AX489" s="66"/>
      <c r="AY489" s="66"/>
    </row>
    <row r="490" spans="1:51" ht="15" hidden="1" customHeight="1" x14ac:dyDescent="0.25">
      <c r="A490" s="10"/>
      <c r="B490" s="28"/>
      <c r="C490" s="29"/>
      <c r="D490" s="29"/>
      <c r="E490" s="30"/>
      <c r="F490" s="29"/>
      <c r="G490" s="29"/>
      <c r="H490" s="42"/>
      <c r="I490" s="42"/>
      <c r="J490" s="28"/>
      <c r="K490" s="31" t="str">
        <f t="shared" si="121"/>
        <v/>
      </c>
      <c r="L490" s="31">
        <f t="shared" si="122"/>
        <v>0</v>
      </c>
      <c r="M490" s="57">
        <f t="shared" si="129"/>
        <v>0</v>
      </c>
      <c r="N490" s="32"/>
      <c r="O490" s="32"/>
      <c r="P490" s="29"/>
      <c r="Q490" s="29"/>
      <c r="R490" s="29"/>
      <c r="S490" s="29"/>
      <c r="T490" s="29"/>
      <c r="U490" s="29"/>
      <c r="V490" s="29"/>
      <c r="W490" s="29"/>
      <c r="X490" s="31" t="str">
        <f t="shared" si="116"/>
        <v/>
      </c>
      <c r="Y490" s="33"/>
      <c r="Z490" s="33"/>
      <c r="AA490" s="33"/>
      <c r="AB490" s="33"/>
      <c r="AC490" s="33"/>
      <c r="AD490" s="33"/>
      <c r="AE490" s="29"/>
      <c r="AF490" s="29"/>
      <c r="AG490" s="29"/>
      <c r="AH490" s="67" t="str">
        <f t="shared" si="125"/>
        <v/>
      </c>
      <c r="AI490" s="47" t="str">
        <f t="shared" si="130"/>
        <v/>
      </c>
      <c r="AJ490" s="67" t="str">
        <f t="shared" si="126"/>
        <v/>
      </c>
      <c r="AK490" s="68" t="str">
        <f t="shared" si="120"/>
        <v/>
      </c>
      <c r="AL490" s="40" t="str">
        <f t="shared" si="128"/>
        <v/>
      </c>
      <c r="AM490" s="35">
        <f t="shared" si="117"/>
        <v>0</v>
      </c>
      <c r="AN490" s="36">
        <f t="shared" si="118"/>
        <v>0</v>
      </c>
      <c r="AO490" s="36">
        <f t="shared" si="119"/>
        <v>0</v>
      </c>
      <c r="AP490" s="36" t="str">
        <f t="shared" si="124"/>
        <v/>
      </c>
      <c r="AQ490" s="36" t="str">
        <f>+IF(C490="Econova","",(IF(B490="Réception",(IF(J490="La Mounine",(VLOOKUP(V490,[1]Distancier!A:E,5,FALSE)),(IF(J490="Brignoles",VLOOKUP(V490,[1]Distancier!A:C,3,FALSE),(IF(J490="FOS",VLOOKUP(V490,[1]Distancier!A:D,4,FALSE),(IF(J490="BT400",VLOOKUP(V490,[1]Distancier!A:F,6,FALSE))))))))),"")))</f>
        <v/>
      </c>
      <c r="AR490" s="36" t="str">
        <f t="shared" si="127"/>
        <v/>
      </c>
      <c r="AS490" s="34" t="str">
        <f>IF(AQ490="","",IF(A490="Round Wood",VLOOKUP(AQ490,'[1]Grilles Tarifaires'!A:C,3,FALSE),VLOOKUP(AQ490,'[1]Grilles Tarifaires'!A:B,2,FALSE)))</f>
        <v/>
      </c>
      <c r="AT490" s="36" t="str">
        <f t="shared" si="123"/>
        <v/>
      </c>
      <c r="AU490" s="36" t="str">
        <f>IF(AQ490="","",(IF(C490="","",((IF(A490="","0",(IF(A490="Round Wood",VLOOKUP(C490,'[1]Grilles Tarifaires'!E:F,2,FALSE),VLOOKUP(C490,'[1]Grilles Tarifaires'!E:G,3,FALSE)))))*AK490))))</f>
        <v/>
      </c>
      <c r="AV490" s="66"/>
      <c r="AW490" s="66"/>
      <c r="AX490" s="66"/>
      <c r="AY490" s="66"/>
    </row>
    <row r="491" spans="1:51" ht="15" hidden="1" customHeight="1" x14ac:dyDescent="0.25">
      <c r="A491" s="10"/>
      <c r="B491" s="28"/>
      <c r="C491" s="29"/>
      <c r="D491" s="29"/>
      <c r="E491" s="30"/>
      <c r="F491" s="29"/>
      <c r="G491" s="29"/>
      <c r="H491" s="42"/>
      <c r="I491" s="42"/>
      <c r="J491" s="28"/>
      <c r="K491" s="31" t="str">
        <f t="shared" si="121"/>
        <v/>
      </c>
      <c r="L491" s="31">
        <f t="shared" si="122"/>
        <v>0</v>
      </c>
      <c r="M491" s="57">
        <f t="shared" si="129"/>
        <v>0</v>
      </c>
      <c r="N491" s="32"/>
      <c r="O491" s="32"/>
      <c r="P491" s="29"/>
      <c r="Q491" s="29"/>
      <c r="R491" s="29"/>
      <c r="S491" s="29"/>
      <c r="T491" s="29"/>
      <c r="U491" s="29"/>
      <c r="V491" s="29"/>
      <c r="W491" s="29"/>
      <c r="X491" s="31" t="str">
        <f t="shared" si="116"/>
        <v/>
      </c>
      <c r="Y491" s="33"/>
      <c r="Z491" s="33"/>
      <c r="AA491" s="33"/>
      <c r="AB491" s="33"/>
      <c r="AC491" s="33"/>
      <c r="AD491" s="33"/>
      <c r="AE491" s="29"/>
      <c r="AF491" s="29"/>
      <c r="AG491" s="29"/>
      <c r="AH491" s="67" t="str">
        <f t="shared" si="125"/>
        <v/>
      </c>
      <c r="AI491" s="47" t="str">
        <f t="shared" si="130"/>
        <v/>
      </c>
      <c r="AJ491" s="67" t="str">
        <f t="shared" si="126"/>
        <v/>
      </c>
      <c r="AK491" s="68" t="str">
        <f t="shared" si="120"/>
        <v/>
      </c>
      <c r="AL491" s="40" t="str">
        <f t="shared" si="128"/>
        <v/>
      </c>
      <c r="AM491" s="35">
        <f t="shared" si="117"/>
        <v>0</v>
      </c>
      <c r="AN491" s="36">
        <f t="shared" si="118"/>
        <v>0</v>
      </c>
      <c r="AO491" s="36">
        <f t="shared" si="119"/>
        <v>0</v>
      </c>
      <c r="AP491" s="36" t="str">
        <f t="shared" si="124"/>
        <v/>
      </c>
      <c r="AQ491" s="36" t="str">
        <f>+IF(C491="Econova","",(IF(B491="Réception",(IF(J491="La Mounine",(VLOOKUP(V491,[1]Distancier!A:E,5,FALSE)),(IF(J491="Brignoles",VLOOKUP(V491,[1]Distancier!A:C,3,FALSE),(IF(J491="FOS",VLOOKUP(V491,[1]Distancier!A:D,4,FALSE),(IF(J491="BT400",VLOOKUP(V491,[1]Distancier!A:F,6,FALSE))))))))),"")))</f>
        <v/>
      </c>
      <c r="AR491" s="36" t="str">
        <f t="shared" si="127"/>
        <v/>
      </c>
      <c r="AS491" s="34" t="str">
        <f>IF(AQ491="","",IF(A491="Round Wood",VLOOKUP(AQ491,'[1]Grilles Tarifaires'!A:C,3,FALSE),VLOOKUP(AQ491,'[1]Grilles Tarifaires'!A:B,2,FALSE)))</f>
        <v/>
      </c>
      <c r="AT491" s="36" t="str">
        <f t="shared" si="123"/>
        <v/>
      </c>
      <c r="AU491" s="36" t="str">
        <f>IF(AQ491="","",(IF(C491="","",((IF(A491="","0",(IF(A491="Round Wood",VLOOKUP(C491,'[1]Grilles Tarifaires'!E:F,2,FALSE),VLOOKUP(C491,'[1]Grilles Tarifaires'!E:G,3,FALSE)))))*AK491))))</f>
        <v/>
      </c>
      <c r="AV491" s="66"/>
      <c r="AW491" s="66"/>
      <c r="AX491" s="66"/>
      <c r="AY491" s="66"/>
    </row>
    <row r="492" spans="1:51" ht="15" hidden="1" customHeight="1" x14ac:dyDescent="0.25">
      <c r="A492" s="10"/>
      <c r="B492" s="28"/>
      <c r="C492" s="29"/>
      <c r="D492" s="29"/>
      <c r="E492" s="30"/>
      <c r="F492" s="29"/>
      <c r="G492" s="29"/>
      <c r="H492" s="42"/>
      <c r="I492" s="42"/>
      <c r="J492" s="28"/>
      <c r="K492" s="31" t="str">
        <f t="shared" si="121"/>
        <v/>
      </c>
      <c r="L492" s="31">
        <f t="shared" si="122"/>
        <v>0</v>
      </c>
      <c r="M492" s="57">
        <f t="shared" si="129"/>
        <v>0</v>
      </c>
      <c r="N492" s="32"/>
      <c r="O492" s="32"/>
      <c r="P492" s="29"/>
      <c r="Q492" s="29"/>
      <c r="R492" s="29"/>
      <c r="S492" s="29"/>
      <c r="T492" s="29"/>
      <c r="U492" s="29"/>
      <c r="V492" s="29"/>
      <c r="W492" s="29"/>
      <c r="X492" s="31" t="str">
        <f t="shared" si="116"/>
        <v/>
      </c>
      <c r="Y492" s="33"/>
      <c r="Z492" s="33"/>
      <c r="AA492" s="33"/>
      <c r="AB492" s="33"/>
      <c r="AC492" s="33"/>
      <c r="AD492" s="33"/>
      <c r="AE492" s="29"/>
      <c r="AF492" s="29"/>
      <c r="AG492" s="29"/>
      <c r="AH492" s="67" t="str">
        <f t="shared" si="125"/>
        <v/>
      </c>
      <c r="AI492" s="47" t="str">
        <f t="shared" si="130"/>
        <v/>
      </c>
      <c r="AJ492" s="67" t="str">
        <f t="shared" si="126"/>
        <v/>
      </c>
      <c r="AK492" s="68" t="str">
        <f t="shared" si="120"/>
        <v/>
      </c>
      <c r="AL492" s="40" t="str">
        <f t="shared" si="128"/>
        <v/>
      </c>
      <c r="AM492" s="35">
        <f t="shared" si="117"/>
        <v>0</v>
      </c>
      <c r="AN492" s="36">
        <f t="shared" si="118"/>
        <v>0</v>
      </c>
      <c r="AO492" s="36">
        <f t="shared" si="119"/>
        <v>0</v>
      </c>
      <c r="AP492" s="36" t="str">
        <f t="shared" si="124"/>
        <v/>
      </c>
      <c r="AQ492" s="36" t="str">
        <f>+IF(C492="Econova","",(IF(B492="Réception",(IF(J492="La Mounine",(VLOOKUP(V492,[1]Distancier!A:E,5,FALSE)),(IF(J492="Brignoles",VLOOKUP(V492,[1]Distancier!A:C,3,FALSE),(IF(J492="FOS",VLOOKUP(V492,[1]Distancier!A:D,4,FALSE),(IF(J492="BT400",VLOOKUP(V492,[1]Distancier!A:F,6,FALSE))))))))),"")))</f>
        <v/>
      </c>
      <c r="AR492" s="36" t="str">
        <f t="shared" si="127"/>
        <v/>
      </c>
      <c r="AS492" s="34" t="str">
        <f>IF(AQ492="","",IF(A492="Round Wood",VLOOKUP(AQ492,'[1]Grilles Tarifaires'!A:C,3,FALSE),VLOOKUP(AQ492,'[1]Grilles Tarifaires'!A:B,2,FALSE)))</f>
        <v/>
      </c>
      <c r="AT492" s="36" t="str">
        <f t="shared" si="123"/>
        <v/>
      </c>
      <c r="AU492" s="36" t="str">
        <f>IF(AQ492="","",(IF(C492="","",((IF(A492="","0",(IF(A492="Round Wood",VLOOKUP(C492,'[1]Grilles Tarifaires'!E:F,2,FALSE),VLOOKUP(C492,'[1]Grilles Tarifaires'!E:G,3,FALSE)))))*AK492))))</f>
        <v/>
      </c>
      <c r="AV492" s="66"/>
      <c r="AW492" s="66"/>
      <c r="AX492" s="66"/>
      <c r="AY492" s="66"/>
    </row>
    <row r="493" spans="1:51" ht="15" hidden="1" customHeight="1" x14ac:dyDescent="0.25">
      <c r="A493" s="10"/>
      <c r="B493" s="28"/>
      <c r="C493" s="29"/>
      <c r="D493" s="29"/>
      <c r="E493" s="30"/>
      <c r="F493" s="29"/>
      <c r="G493" s="29"/>
      <c r="H493" s="42"/>
      <c r="I493" s="42"/>
      <c r="J493" s="28"/>
      <c r="K493" s="31" t="str">
        <f t="shared" si="121"/>
        <v/>
      </c>
      <c r="L493" s="31">
        <f t="shared" si="122"/>
        <v>0</v>
      </c>
      <c r="M493" s="57">
        <f t="shared" si="129"/>
        <v>0</v>
      </c>
      <c r="N493" s="32"/>
      <c r="O493" s="32"/>
      <c r="P493" s="29"/>
      <c r="Q493" s="29"/>
      <c r="R493" s="29"/>
      <c r="S493" s="29"/>
      <c r="T493" s="29"/>
      <c r="U493" s="29"/>
      <c r="V493" s="29"/>
      <c r="W493" s="29"/>
      <c r="X493" s="31" t="str">
        <f t="shared" si="116"/>
        <v/>
      </c>
      <c r="Y493" s="33"/>
      <c r="Z493" s="33"/>
      <c r="AA493" s="33"/>
      <c r="AB493" s="33"/>
      <c r="AC493" s="33"/>
      <c r="AD493" s="33"/>
      <c r="AE493" s="29"/>
      <c r="AF493" s="29"/>
      <c r="AG493" s="29"/>
      <c r="AH493" s="67" t="str">
        <f t="shared" si="125"/>
        <v/>
      </c>
      <c r="AI493" s="47" t="str">
        <f t="shared" si="130"/>
        <v/>
      </c>
      <c r="AJ493" s="67" t="str">
        <f t="shared" si="126"/>
        <v/>
      </c>
      <c r="AK493" s="68" t="str">
        <f t="shared" si="120"/>
        <v/>
      </c>
      <c r="AL493" s="40" t="str">
        <f t="shared" si="128"/>
        <v/>
      </c>
      <c r="AM493" s="35">
        <f t="shared" si="117"/>
        <v>0</v>
      </c>
      <c r="AN493" s="36">
        <f t="shared" si="118"/>
        <v>0</v>
      </c>
      <c r="AO493" s="36">
        <f t="shared" si="119"/>
        <v>0</v>
      </c>
      <c r="AP493" s="36" t="str">
        <f t="shared" si="124"/>
        <v/>
      </c>
      <c r="AQ493" s="36" t="str">
        <f>+IF(C493="Econova","",(IF(B493="Réception",(IF(J493="La Mounine",(VLOOKUP(V493,[1]Distancier!A:E,5,FALSE)),(IF(J493="Brignoles",VLOOKUP(V493,[1]Distancier!A:C,3,FALSE),(IF(J493="FOS",VLOOKUP(V493,[1]Distancier!A:D,4,FALSE),(IF(J493="BT400",VLOOKUP(V493,[1]Distancier!A:F,6,FALSE))))))))),"")))</f>
        <v/>
      </c>
      <c r="AR493" s="36" t="str">
        <f t="shared" si="127"/>
        <v/>
      </c>
      <c r="AS493" s="34" t="str">
        <f>IF(AQ493="","",IF(A493="Round Wood",VLOOKUP(AQ493,'[1]Grilles Tarifaires'!A:C,3,FALSE),VLOOKUP(AQ493,'[1]Grilles Tarifaires'!A:B,2,FALSE)))</f>
        <v/>
      </c>
      <c r="AT493" s="36" t="str">
        <f t="shared" si="123"/>
        <v/>
      </c>
      <c r="AU493" s="36" t="str">
        <f>IF(AQ493="","",(IF(C493="","",((IF(A493="","0",(IF(A493="Round Wood",VLOOKUP(C493,'[1]Grilles Tarifaires'!E:F,2,FALSE),VLOOKUP(C493,'[1]Grilles Tarifaires'!E:G,3,FALSE)))))*AK493))))</f>
        <v/>
      </c>
      <c r="AV493" s="66"/>
      <c r="AW493" s="66"/>
      <c r="AX493" s="66"/>
      <c r="AY493" s="66"/>
    </row>
    <row r="494" spans="1:51" ht="15" hidden="1" customHeight="1" x14ac:dyDescent="0.25">
      <c r="A494" s="10"/>
      <c r="B494" s="28"/>
      <c r="C494" s="29"/>
      <c r="D494" s="29"/>
      <c r="E494" s="30"/>
      <c r="F494" s="29"/>
      <c r="G494" s="29"/>
      <c r="H494" s="42"/>
      <c r="I494" s="42"/>
      <c r="J494" s="28"/>
      <c r="K494" s="31" t="str">
        <f t="shared" si="121"/>
        <v/>
      </c>
      <c r="L494" s="31">
        <f t="shared" si="122"/>
        <v>0</v>
      </c>
      <c r="M494" s="57">
        <f t="shared" si="129"/>
        <v>0</v>
      </c>
      <c r="N494" s="32"/>
      <c r="O494" s="32"/>
      <c r="P494" s="29"/>
      <c r="Q494" s="29"/>
      <c r="R494" s="29"/>
      <c r="S494" s="29"/>
      <c r="T494" s="29"/>
      <c r="U494" s="29"/>
      <c r="V494" s="29"/>
      <c r="W494" s="29"/>
      <c r="X494" s="31" t="str">
        <f t="shared" si="116"/>
        <v/>
      </c>
      <c r="Y494" s="33"/>
      <c r="Z494" s="33"/>
      <c r="AA494" s="33"/>
      <c r="AB494" s="33"/>
      <c r="AC494" s="33"/>
      <c r="AD494" s="33"/>
      <c r="AE494" s="29"/>
      <c r="AF494" s="29"/>
      <c r="AG494" s="29"/>
      <c r="AH494" s="67" t="str">
        <f t="shared" si="125"/>
        <v/>
      </c>
      <c r="AI494" s="47" t="str">
        <f t="shared" si="130"/>
        <v/>
      </c>
      <c r="AJ494" s="67" t="str">
        <f t="shared" si="126"/>
        <v/>
      </c>
      <c r="AK494" s="68" t="str">
        <f t="shared" si="120"/>
        <v/>
      </c>
      <c r="AL494" s="40" t="str">
        <f t="shared" si="128"/>
        <v/>
      </c>
      <c r="AM494" s="35">
        <f t="shared" si="117"/>
        <v>0</v>
      </c>
      <c r="AN494" s="36">
        <f t="shared" si="118"/>
        <v>0</v>
      </c>
      <c r="AO494" s="36">
        <f t="shared" si="119"/>
        <v>0</v>
      </c>
      <c r="AP494" s="36" t="str">
        <f t="shared" si="124"/>
        <v/>
      </c>
      <c r="AQ494" s="36" t="str">
        <f>+IF(C494="Econova","",(IF(B494="Réception",(IF(J494="La Mounine",(VLOOKUP(V494,[1]Distancier!A:E,5,FALSE)),(IF(J494="Brignoles",VLOOKUP(V494,[1]Distancier!A:C,3,FALSE),(IF(J494="FOS",VLOOKUP(V494,[1]Distancier!A:D,4,FALSE),(IF(J494="BT400",VLOOKUP(V494,[1]Distancier!A:F,6,FALSE))))))))),"")))</f>
        <v/>
      </c>
      <c r="AR494" s="36" t="str">
        <f t="shared" si="127"/>
        <v/>
      </c>
      <c r="AS494" s="34" t="str">
        <f>IF(AQ494="","",IF(A494="Round Wood",VLOOKUP(AQ494,'[1]Grilles Tarifaires'!A:C,3,FALSE),VLOOKUP(AQ494,'[1]Grilles Tarifaires'!A:B,2,FALSE)))</f>
        <v/>
      </c>
      <c r="AT494" s="36" t="str">
        <f t="shared" si="123"/>
        <v/>
      </c>
      <c r="AU494" s="36" t="str">
        <f>IF(AQ494="","",(IF(C494="","",((IF(A494="","0",(IF(A494="Round Wood",VLOOKUP(C494,'[1]Grilles Tarifaires'!E:F,2,FALSE),VLOOKUP(C494,'[1]Grilles Tarifaires'!E:G,3,FALSE)))))*AK494))))</f>
        <v/>
      </c>
      <c r="AV494" s="66"/>
      <c r="AW494" s="66"/>
      <c r="AX494" s="66"/>
      <c r="AY494" s="66"/>
    </row>
    <row r="495" spans="1:51" ht="15" hidden="1" customHeight="1" x14ac:dyDescent="0.25">
      <c r="A495" s="10"/>
      <c r="B495" s="28"/>
      <c r="C495" s="29"/>
      <c r="D495" s="29"/>
      <c r="E495" s="30"/>
      <c r="F495" s="29"/>
      <c r="G495" s="29"/>
      <c r="H495" s="42"/>
      <c r="I495" s="42"/>
      <c r="J495" s="28"/>
      <c r="K495" s="31" t="str">
        <f t="shared" si="121"/>
        <v/>
      </c>
      <c r="L495" s="31">
        <f t="shared" si="122"/>
        <v>0</v>
      </c>
      <c r="M495" s="57">
        <f t="shared" si="129"/>
        <v>0</v>
      </c>
      <c r="N495" s="32"/>
      <c r="O495" s="32"/>
      <c r="P495" s="29"/>
      <c r="Q495" s="29"/>
      <c r="R495" s="29"/>
      <c r="S495" s="29"/>
      <c r="T495" s="29"/>
      <c r="U495" s="29"/>
      <c r="V495" s="29"/>
      <c r="W495" s="29"/>
      <c r="X495" s="31" t="str">
        <f t="shared" ref="X495:X558" si="131">+IF(AE495="oui",K495,"")</f>
        <v/>
      </c>
      <c r="Y495" s="33"/>
      <c r="Z495" s="33"/>
      <c r="AA495" s="33"/>
      <c r="AB495" s="33"/>
      <c r="AC495" s="33"/>
      <c r="AD495" s="33"/>
      <c r="AE495" s="29"/>
      <c r="AF495" s="29"/>
      <c r="AG495" s="29"/>
      <c r="AH495" s="67" t="str">
        <f t="shared" si="125"/>
        <v/>
      </c>
      <c r="AI495" s="47" t="str">
        <f t="shared" si="130"/>
        <v/>
      </c>
      <c r="AJ495" s="67" t="str">
        <f t="shared" si="126"/>
        <v/>
      </c>
      <c r="AK495" s="68" t="str">
        <f t="shared" si="120"/>
        <v/>
      </c>
      <c r="AL495" s="40" t="str">
        <f t="shared" si="128"/>
        <v/>
      </c>
      <c r="AM495" s="35">
        <f t="shared" ref="AM495:AM558" si="132">IF(K495="",0,1)</f>
        <v>0</v>
      </c>
      <c r="AN495" s="36">
        <f t="shared" ref="AN495:AN558" si="133">IF(L495&gt;0,1,0)</f>
        <v>0</v>
      </c>
      <c r="AO495" s="36">
        <f t="shared" ref="AO495:AO558" si="134">IF(M495&gt;0.02,1,0)</f>
        <v>0</v>
      </c>
      <c r="AP495" s="36" t="str">
        <f t="shared" si="124"/>
        <v/>
      </c>
      <c r="AQ495" s="36" t="str">
        <f>+IF(C495="Econova","",(IF(B495="Réception",(IF(J495="La Mounine",(VLOOKUP(V495,[1]Distancier!A:E,5,FALSE)),(IF(J495="Brignoles",VLOOKUP(V495,[1]Distancier!A:C,3,FALSE),(IF(J495="FOS",VLOOKUP(V495,[1]Distancier!A:D,4,FALSE),(IF(J495="BT400",VLOOKUP(V495,[1]Distancier!A:F,6,FALSE))))))))),"")))</f>
        <v/>
      </c>
      <c r="AR495" s="36" t="str">
        <f t="shared" si="127"/>
        <v/>
      </c>
      <c r="AS495" s="34" t="str">
        <f>IF(AQ495="","",IF(A495="Round Wood",VLOOKUP(AQ495,'[1]Grilles Tarifaires'!A:C,3,FALSE),VLOOKUP(AQ495,'[1]Grilles Tarifaires'!A:B,2,FALSE)))</f>
        <v/>
      </c>
      <c r="AT495" s="36" t="str">
        <f t="shared" si="123"/>
        <v/>
      </c>
      <c r="AU495" s="36" t="str">
        <f>IF(AQ495="","",(IF(C495="","",((IF(A495="","0",(IF(A495="Round Wood",VLOOKUP(C495,'[1]Grilles Tarifaires'!E:F,2,FALSE),VLOOKUP(C495,'[1]Grilles Tarifaires'!E:G,3,FALSE)))))*AK495))))</f>
        <v/>
      </c>
      <c r="AV495" s="66"/>
      <c r="AW495" s="66"/>
      <c r="AX495" s="66"/>
      <c r="AY495" s="66"/>
    </row>
    <row r="496" spans="1:51" ht="15" hidden="1" customHeight="1" x14ac:dyDescent="0.25">
      <c r="A496" s="10"/>
      <c r="B496" s="28"/>
      <c r="C496" s="29"/>
      <c r="D496" s="29"/>
      <c r="E496" s="30"/>
      <c r="F496" s="29"/>
      <c r="G496" s="29"/>
      <c r="H496" s="42"/>
      <c r="I496" s="42"/>
      <c r="J496" s="28"/>
      <c r="K496" s="31" t="str">
        <f t="shared" si="121"/>
        <v/>
      </c>
      <c r="L496" s="31">
        <f t="shared" si="122"/>
        <v>0</v>
      </c>
      <c r="M496" s="57">
        <f t="shared" si="129"/>
        <v>0</v>
      </c>
      <c r="N496" s="32"/>
      <c r="O496" s="32"/>
      <c r="P496" s="29"/>
      <c r="Q496" s="29"/>
      <c r="R496" s="29"/>
      <c r="S496" s="29"/>
      <c r="T496" s="29"/>
      <c r="U496" s="29"/>
      <c r="V496" s="29"/>
      <c r="W496" s="29"/>
      <c r="X496" s="31" t="str">
        <f t="shared" si="131"/>
        <v/>
      </c>
      <c r="Y496" s="33"/>
      <c r="Z496" s="33"/>
      <c r="AA496" s="33"/>
      <c r="AB496" s="33"/>
      <c r="AC496" s="33"/>
      <c r="AD496" s="33"/>
      <c r="AE496" s="29"/>
      <c r="AF496" s="29"/>
      <c r="AG496" s="29"/>
      <c r="AH496" s="67" t="str">
        <f t="shared" si="125"/>
        <v/>
      </c>
      <c r="AI496" s="47" t="str">
        <f t="shared" si="130"/>
        <v/>
      </c>
      <c r="AJ496" s="67" t="str">
        <f t="shared" si="126"/>
        <v/>
      </c>
      <c r="AK496" s="68" t="str">
        <f t="shared" si="120"/>
        <v/>
      </c>
      <c r="AL496" s="40" t="str">
        <f t="shared" si="128"/>
        <v/>
      </c>
      <c r="AM496" s="35">
        <f t="shared" si="132"/>
        <v>0</v>
      </c>
      <c r="AN496" s="36">
        <f t="shared" si="133"/>
        <v>0</v>
      </c>
      <c r="AO496" s="36">
        <f t="shared" si="134"/>
        <v>0</v>
      </c>
      <c r="AP496" s="36" t="str">
        <f t="shared" si="124"/>
        <v/>
      </c>
      <c r="AQ496" s="36" t="str">
        <f>+IF(C496="Econova","",(IF(B496="Réception",(IF(J496="La Mounine",(VLOOKUP(V496,[1]Distancier!A:E,5,FALSE)),(IF(J496="Brignoles",VLOOKUP(V496,[1]Distancier!A:C,3,FALSE),(IF(J496="FOS",VLOOKUP(V496,[1]Distancier!A:D,4,FALSE),(IF(J496="BT400",VLOOKUP(V496,[1]Distancier!A:F,6,FALSE))))))))),"")))</f>
        <v/>
      </c>
      <c r="AR496" s="36" t="str">
        <f t="shared" si="127"/>
        <v/>
      </c>
      <c r="AS496" s="34" t="str">
        <f>IF(AQ496="","",IF(A496="Round Wood",VLOOKUP(AQ496,'[1]Grilles Tarifaires'!A:C,3,FALSE),VLOOKUP(AQ496,'[1]Grilles Tarifaires'!A:B,2,FALSE)))</f>
        <v/>
      </c>
      <c r="AT496" s="36" t="str">
        <f t="shared" si="123"/>
        <v/>
      </c>
      <c r="AU496" s="36" t="str">
        <f>IF(AQ496="","",(IF(C496="","",((IF(A496="","0",(IF(A496="Round Wood",VLOOKUP(C496,'[1]Grilles Tarifaires'!E:F,2,FALSE),VLOOKUP(C496,'[1]Grilles Tarifaires'!E:G,3,FALSE)))))*AK496))))</f>
        <v/>
      </c>
      <c r="AV496" s="66"/>
      <c r="AW496" s="66"/>
      <c r="AX496" s="66"/>
      <c r="AY496" s="66"/>
    </row>
    <row r="497" spans="1:51" ht="15" hidden="1" customHeight="1" x14ac:dyDescent="0.25">
      <c r="A497" s="10"/>
      <c r="B497" s="28"/>
      <c r="C497" s="29"/>
      <c r="D497" s="29"/>
      <c r="E497" s="30"/>
      <c r="F497" s="29"/>
      <c r="G497" s="29"/>
      <c r="H497" s="42"/>
      <c r="I497" s="42"/>
      <c r="J497" s="28"/>
      <c r="K497" s="31" t="str">
        <f t="shared" si="121"/>
        <v/>
      </c>
      <c r="L497" s="31">
        <f t="shared" si="122"/>
        <v>0</v>
      </c>
      <c r="M497" s="57">
        <f t="shared" si="129"/>
        <v>0</v>
      </c>
      <c r="N497" s="32"/>
      <c r="O497" s="32"/>
      <c r="P497" s="29"/>
      <c r="Q497" s="29"/>
      <c r="R497" s="29"/>
      <c r="S497" s="29"/>
      <c r="T497" s="29"/>
      <c r="U497" s="29"/>
      <c r="V497" s="29"/>
      <c r="W497" s="29"/>
      <c r="X497" s="31" t="str">
        <f t="shared" si="131"/>
        <v/>
      </c>
      <c r="Y497" s="33"/>
      <c r="Z497" s="33"/>
      <c r="AA497" s="33"/>
      <c r="AB497" s="33"/>
      <c r="AC497" s="33"/>
      <c r="AD497" s="33"/>
      <c r="AE497" s="29"/>
      <c r="AF497" s="29"/>
      <c r="AG497" s="29"/>
      <c r="AH497" s="67" t="str">
        <f t="shared" si="125"/>
        <v/>
      </c>
      <c r="AI497" s="47" t="str">
        <f t="shared" si="130"/>
        <v/>
      </c>
      <c r="AJ497" s="67" t="str">
        <f t="shared" si="126"/>
        <v/>
      </c>
      <c r="AK497" s="68" t="str">
        <f t="shared" si="120"/>
        <v/>
      </c>
      <c r="AL497" s="40" t="str">
        <f t="shared" si="128"/>
        <v/>
      </c>
      <c r="AM497" s="35">
        <f t="shared" si="132"/>
        <v>0</v>
      </c>
      <c r="AN497" s="36">
        <f t="shared" si="133"/>
        <v>0</v>
      </c>
      <c r="AO497" s="36">
        <f t="shared" si="134"/>
        <v>0</v>
      </c>
      <c r="AP497" s="36" t="str">
        <f t="shared" si="124"/>
        <v/>
      </c>
      <c r="AQ497" s="36" t="str">
        <f>+IF(C497="Econova","",(IF(B497="Réception",(IF(J497="La Mounine",(VLOOKUP(V497,[1]Distancier!A:E,5,FALSE)),(IF(J497="Brignoles",VLOOKUP(V497,[1]Distancier!A:C,3,FALSE),(IF(J497="FOS",VLOOKUP(V497,[1]Distancier!A:D,4,FALSE),(IF(J497="BT400",VLOOKUP(V497,[1]Distancier!A:F,6,FALSE))))))))),"")))</f>
        <v/>
      </c>
      <c r="AR497" s="36" t="str">
        <f t="shared" si="127"/>
        <v/>
      </c>
      <c r="AS497" s="34" t="str">
        <f>IF(AQ497="","",IF(A497="Round Wood",VLOOKUP(AQ497,'[1]Grilles Tarifaires'!A:C,3,FALSE),VLOOKUP(AQ497,'[1]Grilles Tarifaires'!A:B,2,FALSE)))</f>
        <v/>
      </c>
      <c r="AT497" s="36" t="str">
        <f t="shared" si="123"/>
        <v/>
      </c>
      <c r="AU497" s="36" t="str">
        <f>IF(AQ497="","",(IF(C497="","",((IF(A497="","0",(IF(A497="Round Wood",VLOOKUP(C497,'[1]Grilles Tarifaires'!E:F,2,FALSE),VLOOKUP(C497,'[1]Grilles Tarifaires'!E:G,3,FALSE)))))*AK497))))</f>
        <v/>
      </c>
      <c r="AV497" s="66"/>
      <c r="AW497" s="66"/>
      <c r="AX497" s="66"/>
      <c r="AY497" s="66"/>
    </row>
    <row r="498" spans="1:51" ht="15" hidden="1" customHeight="1" x14ac:dyDescent="0.25">
      <c r="A498" s="10"/>
      <c r="B498" s="28"/>
      <c r="C498" s="29"/>
      <c r="D498" s="29"/>
      <c r="E498" s="30"/>
      <c r="F498" s="29"/>
      <c r="G498" s="29"/>
      <c r="H498" s="42"/>
      <c r="I498" s="42"/>
      <c r="J498" s="28"/>
      <c r="K498" s="31" t="str">
        <f t="shared" si="121"/>
        <v/>
      </c>
      <c r="L498" s="31">
        <f t="shared" si="122"/>
        <v>0</v>
      </c>
      <c r="M498" s="57">
        <f t="shared" si="129"/>
        <v>0</v>
      </c>
      <c r="N498" s="32"/>
      <c r="O498" s="32"/>
      <c r="P498" s="29"/>
      <c r="Q498" s="29"/>
      <c r="R498" s="29"/>
      <c r="S498" s="29"/>
      <c r="T498" s="29"/>
      <c r="U498" s="29"/>
      <c r="V498" s="29"/>
      <c r="W498" s="29"/>
      <c r="X498" s="31" t="str">
        <f t="shared" si="131"/>
        <v/>
      </c>
      <c r="Y498" s="33"/>
      <c r="Z498" s="33"/>
      <c r="AA498" s="33"/>
      <c r="AB498" s="33"/>
      <c r="AC498" s="33"/>
      <c r="AD498" s="33"/>
      <c r="AE498" s="29"/>
      <c r="AF498" s="29"/>
      <c r="AG498" s="29"/>
      <c r="AH498" s="67" t="str">
        <f t="shared" si="125"/>
        <v/>
      </c>
      <c r="AI498" s="47" t="str">
        <f t="shared" si="130"/>
        <v/>
      </c>
      <c r="AJ498" s="67" t="str">
        <f t="shared" si="126"/>
        <v/>
      </c>
      <c r="AK498" s="68" t="str">
        <f t="shared" si="120"/>
        <v/>
      </c>
      <c r="AL498" s="40" t="str">
        <f t="shared" si="128"/>
        <v/>
      </c>
      <c r="AM498" s="35">
        <f t="shared" si="132"/>
        <v>0</v>
      </c>
      <c r="AN498" s="36">
        <f t="shared" si="133"/>
        <v>0</v>
      </c>
      <c r="AO498" s="36">
        <f t="shared" si="134"/>
        <v>0</v>
      </c>
      <c r="AP498" s="36" t="str">
        <f t="shared" si="124"/>
        <v/>
      </c>
      <c r="AQ498" s="36" t="str">
        <f>+IF(C498="Econova","",(IF(B498="Réception",(IF(J498="La Mounine",(VLOOKUP(V498,[1]Distancier!A:E,5,FALSE)),(IF(J498="Brignoles",VLOOKUP(V498,[1]Distancier!A:C,3,FALSE),(IF(J498="FOS",VLOOKUP(V498,[1]Distancier!A:D,4,FALSE),(IF(J498="BT400",VLOOKUP(V498,[1]Distancier!A:F,6,FALSE))))))))),"")))</f>
        <v/>
      </c>
      <c r="AR498" s="36" t="str">
        <f t="shared" si="127"/>
        <v/>
      </c>
      <c r="AS498" s="34" t="str">
        <f>IF(AQ498="","",IF(A498="Round Wood",VLOOKUP(AQ498,'[1]Grilles Tarifaires'!A:C,3,FALSE),VLOOKUP(AQ498,'[1]Grilles Tarifaires'!A:B,2,FALSE)))</f>
        <v/>
      </c>
      <c r="AT498" s="36" t="str">
        <f t="shared" si="123"/>
        <v/>
      </c>
      <c r="AU498" s="36" t="str">
        <f>IF(AQ498="","",(IF(C498="","",((IF(A498="","0",(IF(A498="Round Wood",VLOOKUP(C498,'[1]Grilles Tarifaires'!E:F,2,FALSE),VLOOKUP(C498,'[1]Grilles Tarifaires'!E:G,3,FALSE)))))*AK498))))</f>
        <v/>
      </c>
      <c r="AV498" s="66"/>
      <c r="AW498" s="66"/>
      <c r="AX498" s="66"/>
      <c r="AY498" s="66"/>
    </row>
    <row r="499" spans="1:51" ht="15" hidden="1" customHeight="1" x14ac:dyDescent="0.25">
      <c r="A499" s="10"/>
      <c r="B499" s="28"/>
      <c r="C499" s="29"/>
      <c r="D499" s="29"/>
      <c r="E499" s="30"/>
      <c r="F499" s="29"/>
      <c r="G499" s="29"/>
      <c r="H499" s="42"/>
      <c r="I499" s="42"/>
      <c r="J499" s="28"/>
      <c r="K499" s="31" t="str">
        <f t="shared" si="121"/>
        <v/>
      </c>
      <c r="L499" s="31">
        <f t="shared" si="122"/>
        <v>0</v>
      </c>
      <c r="M499" s="57">
        <f t="shared" si="129"/>
        <v>0</v>
      </c>
      <c r="N499" s="32"/>
      <c r="O499" s="32"/>
      <c r="P499" s="29"/>
      <c r="Q499" s="29"/>
      <c r="R499" s="29"/>
      <c r="S499" s="29"/>
      <c r="T499" s="29"/>
      <c r="U499" s="29"/>
      <c r="V499" s="29"/>
      <c r="W499" s="29"/>
      <c r="X499" s="31" t="str">
        <f t="shared" si="131"/>
        <v/>
      </c>
      <c r="Y499" s="33"/>
      <c r="Z499" s="33"/>
      <c r="AA499" s="33"/>
      <c r="AB499" s="33"/>
      <c r="AC499" s="33"/>
      <c r="AD499" s="33"/>
      <c r="AE499" s="29"/>
      <c r="AF499" s="29"/>
      <c r="AG499" s="29"/>
      <c r="AH499" s="67" t="str">
        <f t="shared" si="125"/>
        <v/>
      </c>
      <c r="AI499" s="47" t="str">
        <f t="shared" si="130"/>
        <v/>
      </c>
      <c r="AJ499" s="67" t="str">
        <f t="shared" si="126"/>
        <v/>
      </c>
      <c r="AK499" s="68" t="str">
        <f t="shared" si="120"/>
        <v/>
      </c>
      <c r="AL499" s="40" t="str">
        <f t="shared" si="128"/>
        <v/>
      </c>
      <c r="AM499" s="35">
        <f t="shared" si="132"/>
        <v>0</v>
      </c>
      <c r="AN499" s="36">
        <f t="shared" si="133"/>
        <v>0</v>
      </c>
      <c r="AO499" s="36">
        <f t="shared" si="134"/>
        <v>0</v>
      </c>
      <c r="AP499" s="36" t="str">
        <f t="shared" si="124"/>
        <v/>
      </c>
      <c r="AQ499" s="36" t="str">
        <f>+IF(C499="Econova","",(IF(B499="Réception",(IF(J499="La Mounine",(VLOOKUP(V499,[1]Distancier!A:E,5,FALSE)),(IF(J499="Brignoles",VLOOKUP(V499,[1]Distancier!A:C,3,FALSE),(IF(J499="FOS",VLOOKUP(V499,[1]Distancier!A:D,4,FALSE),(IF(J499="BT400",VLOOKUP(V499,[1]Distancier!A:F,6,FALSE))))))))),"")))</f>
        <v/>
      </c>
      <c r="AR499" s="36" t="str">
        <f t="shared" si="127"/>
        <v/>
      </c>
      <c r="AS499" s="34" t="str">
        <f>IF(AQ499="","",IF(A499="Round Wood",VLOOKUP(AQ499,'[1]Grilles Tarifaires'!A:C,3,FALSE),VLOOKUP(AQ499,'[1]Grilles Tarifaires'!A:B,2,FALSE)))</f>
        <v/>
      </c>
      <c r="AT499" s="36" t="str">
        <f t="shared" si="123"/>
        <v/>
      </c>
      <c r="AU499" s="36" t="str">
        <f>IF(AQ499="","",(IF(C499="","",((IF(A499="","0",(IF(A499="Round Wood",VLOOKUP(C499,'[1]Grilles Tarifaires'!E:F,2,FALSE),VLOOKUP(C499,'[1]Grilles Tarifaires'!E:G,3,FALSE)))))*AK499))))</f>
        <v/>
      </c>
      <c r="AV499" s="66"/>
      <c r="AW499" s="66"/>
      <c r="AX499" s="66"/>
      <c r="AY499" s="66"/>
    </row>
    <row r="500" spans="1:51" ht="15" hidden="1" customHeight="1" x14ac:dyDescent="0.25">
      <c r="A500" s="10"/>
      <c r="B500" s="28"/>
      <c r="C500" s="29"/>
      <c r="D500" s="29"/>
      <c r="E500" s="30"/>
      <c r="F500" s="29"/>
      <c r="G500" s="29"/>
      <c r="H500" s="42"/>
      <c r="I500" s="42"/>
      <c r="J500" s="28"/>
      <c r="K500" s="31" t="str">
        <f t="shared" si="121"/>
        <v/>
      </c>
      <c r="L500" s="31">
        <f t="shared" si="122"/>
        <v>0</v>
      </c>
      <c r="M500" s="57">
        <f t="shared" si="129"/>
        <v>0</v>
      </c>
      <c r="N500" s="32"/>
      <c r="O500" s="32"/>
      <c r="P500" s="29"/>
      <c r="Q500" s="29"/>
      <c r="R500" s="29"/>
      <c r="S500" s="29"/>
      <c r="T500" s="29"/>
      <c r="U500" s="29"/>
      <c r="V500" s="29"/>
      <c r="W500" s="29"/>
      <c r="X500" s="31" t="str">
        <f t="shared" si="131"/>
        <v/>
      </c>
      <c r="Y500" s="33"/>
      <c r="Z500" s="33"/>
      <c r="AA500" s="33"/>
      <c r="AB500" s="33"/>
      <c r="AC500" s="33"/>
      <c r="AD500" s="33"/>
      <c r="AE500" s="29"/>
      <c r="AF500" s="29"/>
      <c r="AG500" s="29"/>
      <c r="AH500" s="67" t="str">
        <f t="shared" si="125"/>
        <v/>
      </c>
      <c r="AI500" s="47" t="str">
        <f t="shared" si="130"/>
        <v/>
      </c>
      <c r="AJ500" s="67" t="str">
        <f t="shared" si="126"/>
        <v/>
      </c>
      <c r="AK500" s="68" t="str">
        <f t="shared" si="120"/>
        <v/>
      </c>
      <c r="AL500" s="40" t="str">
        <f t="shared" si="128"/>
        <v/>
      </c>
      <c r="AM500" s="35">
        <f t="shared" si="132"/>
        <v>0</v>
      </c>
      <c r="AN500" s="36">
        <f t="shared" si="133"/>
        <v>0</v>
      </c>
      <c r="AO500" s="36">
        <f t="shared" si="134"/>
        <v>0</v>
      </c>
      <c r="AP500" s="36" t="str">
        <f t="shared" si="124"/>
        <v/>
      </c>
      <c r="AQ500" s="36" t="str">
        <f>+IF(C500="Econova","",(IF(B500="Réception",(IF(J500="La Mounine",(VLOOKUP(V500,[1]Distancier!A:E,5,FALSE)),(IF(J500="Brignoles",VLOOKUP(V500,[1]Distancier!A:C,3,FALSE),(IF(J500="FOS",VLOOKUP(V500,[1]Distancier!A:D,4,FALSE),(IF(J500="BT400",VLOOKUP(V500,[1]Distancier!A:F,6,FALSE))))))))),"")))</f>
        <v/>
      </c>
      <c r="AR500" s="36" t="str">
        <f t="shared" si="127"/>
        <v/>
      </c>
      <c r="AS500" s="34" t="str">
        <f>IF(AQ500="","",IF(#REF!="Round Wood",VLOOKUP(AQ500,'[1]Grilles Tarifaires'!A:C,3,FALSE),VLOOKUP(AQ500,'[1]Grilles Tarifaires'!A:B,2,FALSE)))</f>
        <v/>
      </c>
      <c r="AT500" s="36" t="str">
        <f t="shared" si="123"/>
        <v/>
      </c>
      <c r="AU500" s="36" t="str">
        <f>IF(AQ500="","",(IF(C500="","",((IF(A500="","0",(IF(A500="Round Wood",VLOOKUP(C500,'[1]Grilles Tarifaires'!E:F,2,FALSE),VLOOKUP(C500,'[1]Grilles Tarifaires'!E:G,3,FALSE)))))*AK500))))</f>
        <v/>
      </c>
      <c r="AV500" s="66"/>
      <c r="AW500" s="66"/>
      <c r="AX500" s="66"/>
      <c r="AY500" s="66"/>
    </row>
    <row r="501" spans="1:51" ht="15" hidden="1" customHeight="1" x14ac:dyDescent="0.25">
      <c r="A501" s="10"/>
      <c r="B501" s="28"/>
      <c r="C501" s="29"/>
      <c r="D501" s="29"/>
      <c r="E501" s="30"/>
      <c r="F501" s="29"/>
      <c r="G501" s="29"/>
      <c r="H501" s="42"/>
      <c r="I501" s="42"/>
      <c r="J501" s="28"/>
      <c r="K501" s="31" t="str">
        <f t="shared" si="121"/>
        <v/>
      </c>
      <c r="L501" s="31">
        <f t="shared" si="122"/>
        <v>0</v>
      </c>
      <c r="M501" s="57">
        <f t="shared" si="129"/>
        <v>0</v>
      </c>
      <c r="N501" s="32"/>
      <c r="O501" s="32"/>
      <c r="P501" s="29"/>
      <c r="Q501" s="29"/>
      <c r="R501" s="29"/>
      <c r="S501" s="29"/>
      <c r="T501" s="29"/>
      <c r="U501" s="29"/>
      <c r="V501" s="29"/>
      <c r="W501" s="29"/>
      <c r="X501" s="31" t="str">
        <f t="shared" si="131"/>
        <v/>
      </c>
      <c r="Y501" s="33"/>
      <c r="Z501" s="33"/>
      <c r="AA501" s="33"/>
      <c r="AB501" s="33"/>
      <c r="AC501" s="33"/>
      <c r="AD501" s="33"/>
      <c r="AE501" s="29"/>
      <c r="AF501" s="29"/>
      <c r="AG501" s="29"/>
      <c r="AH501" s="67" t="str">
        <f t="shared" si="125"/>
        <v/>
      </c>
      <c r="AI501" s="47" t="str">
        <f t="shared" si="130"/>
        <v/>
      </c>
      <c r="AJ501" s="67" t="str">
        <f t="shared" si="126"/>
        <v/>
      </c>
      <c r="AK501" s="68" t="str">
        <f t="shared" si="120"/>
        <v/>
      </c>
      <c r="AL501" s="40" t="str">
        <f t="shared" si="128"/>
        <v/>
      </c>
      <c r="AM501" s="35">
        <f t="shared" si="132"/>
        <v>0</v>
      </c>
      <c r="AN501" s="36">
        <f t="shared" si="133"/>
        <v>0</v>
      </c>
      <c r="AO501" s="36">
        <f t="shared" si="134"/>
        <v>0</v>
      </c>
      <c r="AP501" s="36" t="str">
        <f t="shared" si="124"/>
        <v/>
      </c>
      <c r="AQ501" s="36" t="str">
        <f>+IF(C501="Econova","",(IF(B501="Réception",(IF(J501="La Mounine",(VLOOKUP(V501,[1]Distancier!A:E,5,FALSE)),(IF(J501="Brignoles",VLOOKUP(V501,[1]Distancier!A:C,3,FALSE),(IF(J501="FOS",VLOOKUP(V501,[1]Distancier!A:D,4,FALSE),(IF(J501="BT400",VLOOKUP(V501,[1]Distancier!A:F,6,FALSE))))))))),"")))</f>
        <v/>
      </c>
      <c r="AR501" s="36" t="str">
        <f t="shared" si="127"/>
        <v/>
      </c>
      <c r="AS501" s="34" t="str">
        <f>IF(AQ501="","",IF(#REF!="Round Wood",VLOOKUP(AQ501,'[1]Grilles Tarifaires'!A:C,3,FALSE),VLOOKUP(AQ501,'[1]Grilles Tarifaires'!A:B,2,FALSE)))</f>
        <v/>
      </c>
      <c r="AT501" s="36" t="str">
        <f t="shared" si="123"/>
        <v/>
      </c>
      <c r="AU501" s="36" t="str">
        <f>IF(AQ501="","",(IF(C501="","",((IF(A501="","0",(IF(A501="Round Wood",VLOOKUP(C501,'[1]Grilles Tarifaires'!E:F,2,FALSE),VLOOKUP(C501,'[1]Grilles Tarifaires'!E:G,3,FALSE)))))*AK501))))</f>
        <v/>
      </c>
      <c r="AV501" s="66"/>
      <c r="AW501" s="66"/>
      <c r="AX501" s="66"/>
      <c r="AY501" s="66"/>
    </row>
    <row r="502" spans="1:51" ht="15" hidden="1" customHeight="1" x14ac:dyDescent="0.25">
      <c r="A502" s="10"/>
      <c r="B502" s="28"/>
      <c r="C502" s="29"/>
      <c r="D502" s="29"/>
      <c r="E502" s="30"/>
      <c r="F502" s="29"/>
      <c r="G502" s="29"/>
      <c r="H502" s="42"/>
      <c r="I502" s="42"/>
      <c r="J502" s="28"/>
      <c r="K502" s="31" t="str">
        <f t="shared" si="121"/>
        <v/>
      </c>
      <c r="L502" s="31">
        <f t="shared" si="122"/>
        <v>0</v>
      </c>
      <c r="M502" s="57">
        <f t="shared" si="129"/>
        <v>0</v>
      </c>
      <c r="N502" s="32"/>
      <c r="O502" s="32"/>
      <c r="P502" s="29"/>
      <c r="Q502" s="29"/>
      <c r="R502" s="29"/>
      <c r="S502" s="29"/>
      <c r="T502" s="29"/>
      <c r="U502" s="29"/>
      <c r="V502" s="29"/>
      <c r="W502" s="29"/>
      <c r="X502" s="31" t="str">
        <f t="shared" si="131"/>
        <v/>
      </c>
      <c r="Y502" s="33"/>
      <c r="Z502" s="33"/>
      <c r="AA502" s="33"/>
      <c r="AB502" s="33"/>
      <c r="AC502" s="33"/>
      <c r="AD502" s="33"/>
      <c r="AE502" s="29"/>
      <c r="AF502" s="29"/>
      <c r="AG502" s="29"/>
      <c r="AH502" s="67" t="str">
        <f t="shared" si="125"/>
        <v/>
      </c>
      <c r="AI502" s="47" t="str">
        <f t="shared" si="130"/>
        <v/>
      </c>
      <c r="AJ502" s="67" t="str">
        <f t="shared" si="126"/>
        <v/>
      </c>
      <c r="AK502" s="68" t="str">
        <f t="shared" si="120"/>
        <v/>
      </c>
      <c r="AL502" s="40" t="str">
        <f t="shared" si="128"/>
        <v/>
      </c>
      <c r="AM502" s="35">
        <f t="shared" si="132"/>
        <v>0</v>
      </c>
      <c r="AN502" s="36">
        <f t="shared" si="133"/>
        <v>0</v>
      </c>
      <c r="AO502" s="36">
        <f t="shared" si="134"/>
        <v>0</v>
      </c>
      <c r="AP502" s="36" t="str">
        <f t="shared" si="124"/>
        <v/>
      </c>
      <c r="AQ502" s="36" t="str">
        <f>+IF(C502="Econova","",(IF(B502="Réception",(IF(J502="La Mounine",(VLOOKUP(V502,[1]Distancier!A:E,5,FALSE)),(IF(J502="Brignoles",VLOOKUP(V502,[1]Distancier!A:C,3,FALSE),(IF(J502="FOS",VLOOKUP(V502,[1]Distancier!A:D,4,FALSE),(IF(J502="BT400",VLOOKUP(V502,[1]Distancier!A:F,6,FALSE))))))))),"")))</f>
        <v/>
      </c>
      <c r="AR502" s="36" t="str">
        <f t="shared" si="127"/>
        <v/>
      </c>
      <c r="AS502" s="34" t="str">
        <f>IF(AQ502="","",IF(#REF!="Round Wood",VLOOKUP(AQ502,'[1]Grilles Tarifaires'!A:C,3,FALSE),VLOOKUP(AQ502,'[1]Grilles Tarifaires'!A:B,2,FALSE)))</f>
        <v/>
      </c>
      <c r="AT502" s="36" t="str">
        <f t="shared" si="123"/>
        <v/>
      </c>
      <c r="AU502" s="36" t="str">
        <f>IF(AQ502="","",(IF(C502="","",((IF(A502="","0",(IF(A502="Round Wood",VLOOKUP(C502,'[1]Grilles Tarifaires'!E:F,2,FALSE),VLOOKUP(C502,'[1]Grilles Tarifaires'!E:G,3,FALSE)))))*AK502))))</f>
        <v/>
      </c>
      <c r="AV502" s="66"/>
      <c r="AW502" s="66"/>
      <c r="AX502" s="66"/>
      <c r="AY502" s="66"/>
    </row>
    <row r="503" spans="1:51" ht="15" hidden="1" customHeight="1" x14ac:dyDescent="0.25">
      <c r="A503" s="10"/>
      <c r="B503" s="28"/>
      <c r="C503" s="29"/>
      <c r="D503" s="29"/>
      <c r="E503" s="30"/>
      <c r="F503" s="29"/>
      <c r="G503" s="29"/>
      <c r="H503" s="42"/>
      <c r="I503" s="42"/>
      <c r="J503" s="28"/>
      <c r="K503" s="31" t="str">
        <f t="shared" si="121"/>
        <v/>
      </c>
      <c r="L503" s="31">
        <f t="shared" si="122"/>
        <v>0</v>
      </c>
      <c r="M503" s="57">
        <f t="shared" si="129"/>
        <v>0</v>
      </c>
      <c r="N503" s="32"/>
      <c r="O503" s="32"/>
      <c r="P503" s="29"/>
      <c r="Q503" s="29"/>
      <c r="R503" s="29"/>
      <c r="S503" s="29"/>
      <c r="T503" s="29"/>
      <c r="U503" s="29"/>
      <c r="V503" s="29"/>
      <c r="W503" s="29"/>
      <c r="X503" s="31" t="str">
        <f t="shared" si="131"/>
        <v/>
      </c>
      <c r="Y503" s="33"/>
      <c r="Z503" s="33"/>
      <c r="AA503" s="33"/>
      <c r="AB503" s="33"/>
      <c r="AC503" s="33"/>
      <c r="AD503" s="33"/>
      <c r="AE503" s="29"/>
      <c r="AF503" s="29"/>
      <c r="AG503" s="29"/>
      <c r="AH503" s="67" t="str">
        <f t="shared" si="125"/>
        <v/>
      </c>
      <c r="AI503" s="47" t="str">
        <f t="shared" si="130"/>
        <v/>
      </c>
      <c r="AJ503" s="67" t="str">
        <f t="shared" si="126"/>
        <v/>
      </c>
      <c r="AK503" s="68" t="str">
        <f t="shared" ref="AK503:AK566" si="135">+IF(M503&gt;0.02,IF(G503=5,($AW$2-I503)/1000,IF(G503=6,($AX$2-I503)/1000,IF(G503="FMA",($AY$2-I503)/1000,K503))),K503)</f>
        <v/>
      </c>
      <c r="AL503" s="40" t="str">
        <f t="shared" si="128"/>
        <v/>
      </c>
      <c r="AM503" s="35">
        <f t="shared" si="132"/>
        <v>0</v>
      </c>
      <c r="AN503" s="36">
        <f t="shared" si="133"/>
        <v>0</v>
      </c>
      <c r="AO503" s="36">
        <f t="shared" si="134"/>
        <v>0</v>
      </c>
      <c r="AP503" s="36" t="str">
        <f t="shared" si="124"/>
        <v/>
      </c>
      <c r="AQ503" s="36" t="str">
        <f>+IF(C503="Econova","",(IF(B503="Réception",(IF(J503="La Mounine",(VLOOKUP(V503,[1]Distancier!A:E,5,FALSE)),(IF(J503="Brignoles",VLOOKUP(V503,[1]Distancier!A:C,3,FALSE),(IF(J503="FOS",VLOOKUP(V503,[1]Distancier!A:D,4,FALSE),(IF(J503="BT400",VLOOKUP(V503,[1]Distancier!A:F,6,FALSE))))))))),"")))</f>
        <v/>
      </c>
      <c r="AR503" s="36" t="str">
        <f t="shared" si="127"/>
        <v/>
      </c>
      <c r="AS503" s="34" t="str">
        <f>IF(AQ503="","",IF(#REF!="Round Wood",VLOOKUP(AQ503,'[1]Grilles Tarifaires'!A:C,3,FALSE),VLOOKUP(AQ503,'[1]Grilles Tarifaires'!A:B,2,FALSE)))</f>
        <v/>
      </c>
      <c r="AT503" s="36" t="str">
        <f t="shared" si="123"/>
        <v/>
      </c>
      <c r="AU503" s="36" t="str">
        <f>IF(AQ503="","",(IF(C503="","",((IF(A503="","0",(IF(A503="Round Wood",VLOOKUP(C503,'[1]Grilles Tarifaires'!E:F,2,FALSE),VLOOKUP(C503,'[1]Grilles Tarifaires'!E:G,3,FALSE)))))*AK503))))</f>
        <v/>
      </c>
      <c r="AV503" s="66"/>
      <c r="AW503" s="66"/>
      <c r="AX503" s="66"/>
      <c r="AY503" s="66"/>
    </row>
    <row r="504" spans="1:51" ht="15" hidden="1" customHeight="1" x14ac:dyDescent="0.25">
      <c r="A504" s="10"/>
      <c r="B504" s="28"/>
      <c r="C504" s="29"/>
      <c r="D504" s="29"/>
      <c r="E504" s="30"/>
      <c r="F504" s="29"/>
      <c r="G504" s="29"/>
      <c r="H504" s="42"/>
      <c r="I504" s="42"/>
      <c r="J504" s="28"/>
      <c r="K504" s="31" t="str">
        <f t="shared" si="121"/>
        <v/>
      </c>
      <c r="L504" s="31">
        <f t="shared" si="122"/>
        <v>0</v>
      </c>
      <c r="M504" s="57">
        <f t="shared" si="129"/>
        <v>0</v>
      </c>
      <c r="N504" s="32"/>
      <c r="O504" s="32"/>
      <c r="P504" s="29"/>
      <c r="Q504" s="29"/>
      <c r="R504" s="29"/>
      <c r="S504" s="29"/>
      <c r="T504" s="29"/>
      <c r="U504" s="29"/>
      <c r="V504" s="29"/>
      <c r="W504" s="29"/>
      <c r="X504" s="31" t="str">
        <f t="shared" si="131"/>
        <v/>
      </c>
      <c r="Y504" s="33"/>
      <c r="Z504" s="33"/>
      <c r="AA504" s="33"/>
      <c r="AB504" s="33"/>
      <c r="AC504" s="33"/>
      <c r="AD504" s="33"/>
      <c r="AE504" s="29"/>
      <c r="AF504" s="29"/>
      <c r="AG504" s="29"/>
      <c r="AH504" s="67" t="str">
        <f t="shared" si="125"/>
        <v/>
      </c>
      <c r="AI504" s="47" t="str">
        <f t="shared" si="130"/>
        <v/>
      </c>
      <c r="AJ504" s="67" t="str">
        <f t="shared" si="126"/>
        <v/>
      </c>
      <c r="AK504" s="68" t="str">
        <f t="shared" si="135"/>
        <v/>
      </c>
      <c r="AL504" s="40" t="str">
        <f t="shared" si="128"/>
        <v/>
      </c>
      <c r="AM504" s="35">
        <f t="shared" si="132"/>
        <v>0</v>
      </c>
      <c r="AN504" s="36">
        <f t="shared" si="133"/>
        <v>0</v>
      </c>
      <c r="AO504" s="36">
        <f t="shared" si="134"/>
        <v>0</v>
      </c>
      <c r="AP504" s="36" t="str">
        <f t="shared" si="124"/>
        <v/>
      </c>
      <c r="AQ504" s="36" t="str">
        <f>+IF(C504="Econova","",(IF(B504="Réception",(IF(J504="La Mounine",(VLOOKUP(V504,[1]Distancier!A:E,5,FALSE)),(IF(J504="Brignoles",VLOOKUP(V504,[1]Distancier!A:C,3,FALSE),(IF(J504="FOS",VLOOKUP(V504,[1]Distancier!A:D,4,FALSE),(IF(J504="BT400",VLOOKUP(V504,[1]Distancier!A:F,6,FALSE))))))))),"")))</f>
        <v/>
      </c>
      <c r="AR504" s="36" t="str">
        <f t="shared" si="127"/>
        <v/>
      </c>
      <c r="AS504" s="34" t="str">
        <f>IF(AQ504="","",IF(#REF!="Round Wood",VLOOKUP(AQ504,'[1]Grilles Tarifaires'!A:C,3,FALSE),VLOOKUP(AQ504,'[1]Grilles Tarifaires'!A:B,2,FALSE)))</f>
        <v/>
      </c>
      <c r="AT504" s="36" t="str">
        <f t="shared" si="123"/>
        <v/>
      </c>
      <c r="AU504" s="36" t="str">
        <f>IF(AQ504="","",(IF(C504="","",((IF(A504="","0",(IF(A504="Round Wood",VLOOKUP(C504,'[1]Grilles Tarifaires'!E:F,2,FALSE),VLOOKUP(C504,'[1]Grilles Tarifaires'!E:G,3,FALSE)))))*AK504))))</f>
        <v/>
      </c>
      <c r="AV504" s="66"/>
      <c r="AW504" s="66"/>
      <c r="AX504" s="66"/>
      <c r="AY504" s="66"/>
    </row>
    <row r="505" spans="1:51" ht="15" hidden="1" customHeight="1" x14ac:dyDescent="0.25">
      <c r="A505" s="10"/>
      <c r="B505" s="28"/>
      <c r="C505" s="29"/>
      <c r="D505" s="29"/>
      <c r="E505" s="30"/>
      <c r="F505" s="29"/>
      <c r="G505" s="29"/>
      <c r="H505" s="42"/>
      <c r="I505" s="42"/>
      <c r="J505" s="28"/>
      <c r="K505" s="31" t="str">
        <f t="shared" si="121"/>
        <v/>
      </c>
      <c r="L505" s="31">
        <f t="shared" si="122"/>
        <v>0</v>
      </c>
      <c r="M505" s="57">
        <f t="shared" si="129"/>
        <v>0</v>
      </c>
      <c r="N505" s="32"/>
      <c r="O505" s="32"/>
      <c r="P505" s="29"/>
      <c r="Q505" s="29"/>
      <c r="R505" s="29"/>
      <c r="S505" s="29"/>
      <c r="T505" s="29"/>
      <c r="U505" s="29"/>
      <c r="V505" s="29"/>
      <c r="W505" s="29"/>
      <c r="X505" s="31" t="str">
        <f t="shared" si="131"/>
        <v/>
      </c>
      <c r="Y505" s="33"/>
      <c r="Z505" s="33"/>
      <c r="AA505" s="33"/>
      <c r="AB505" s="33"/>
      <c r="AC505" s="33"/>
      <c r="AD505" s="33"/>
      <c r="AE505" s="29"/>
      <c r="AF505" s="29"/>
      <c r="AG505" s="29"/>
      <c r="AH505" s="67" t="str">
        <f t="shared" si="125"/>
        <v/>
      </c>
      <c r="AI505" s="47" t="str">
        <f t="shared" si="130"/>
        <v/>
      </c>
      <c r="AJ505" s="67" t="str">
        <f t="shared" si="126"/>
        <v/>
      </c>
      <c r="AK505" s="68" t="str">
        <f t="shared" si="135"/>
        <v/>
      </c>
      <c r="AL505" s="40" t="str">
        <f t="shared" si="128"/>
        <v/>
      </c>
      <c r="AM505" s="35">
        <f t="shared" si="132"/>
        <v>0</v>
      </c>
      <c r="AN505" s="36">
        <f t="shared" si="133"/>
        <v>0</v>
      </c>
      <c r="AO505" s="36">
        <f t="shared" si="134"/>
        <v>0</v>
      </c>
      <c r="AP505" s="36" t="str">
        <f t="shared" si="124"/>
        <v/>
      </c>
      <c r="AQ505" s="36" t="str">
        <f>+IF(C505="Econova","",(IF(B505="Réception",(IF(J505="La Mounine",(VLOOKUP(V505,[1]Distancier!A:E,5,FALSE)),(IF(J505="Brignoles",VLOOKUP(V505,[1]Distancier!A:C,3,FALSE),(IF(J505="FOS",VLOOKUP(V505,[1]Distancier!A:D,4,FALSE),(IF(J505="BT400",VLOOKUP(V505,[1]Distancier!A:F,6,FALSE))))))))),"")))</f>
        <v/>
      </c>
      <c r="AR505" s="36" t="str">
        <f t="shared" si="127"/>
        <v/>
      </c>
      <c r="AS505" s="34" t="str">
        <f>IF(AQ505="","",IF(#REF!="Round Wood",VLOOKUP(AQ505,'[1]Grilles Tarifaires'!A:C,3,FALSE),VLOOKUP(AQ505,'[1]Grilles Tarifaires'!A:B,2,FALSE)))</f>
        <v/>
      </c>
      <c r="AT505" s="36" t="str">
        <f t="shared" si="123"/>
        <v/>
      </c>
      <c r="AU505" s="36" t="str">
        <f>IF(AQ505="","",(IF(C505="","",((IF(A505="","0",(IF(A505="Round Wood",VLOOKUP(C505,'[1]Grilles Tarifaires'!E:F,2,FALSE),VLOOKUP(C505,'[1]Grilles Tarifaires'!E:G,3,FALSE)))))*AK505))))</f>
        <v/>
      </c>
      <c r="AV505" s="66"/>
      <c r="AW505" s="66"/>
      <c r="AX505" s="66"/>
      <c r="AY505" s="66"/>
    </row>
    <row r="506" spans="1:51" ht="15" hidden="1" customHeight="1" x14ac:dyDescent="0.25">
      <c r="A506" s="10"/>
      <c r="B506" s="28"/>
      <c r="C506" s="29"/>
      <c r="D506" s="29"/>
      <c r="E506" s="30"/>
      <c r="F506" s="29"/>
      <c r="G506" s="29"/>
      <c r="H506" s="42"/>
      <c r="I506" s="42"/>
      <c r="J506" s="28"/>
      <c r="K506" s="31" t="str">
        <f t="shared" si="121"/>
        <v/>
      </c>
      <c r="L506" s="31">
        <f t="shared" si="122"/>
        <v>0</v>
      </c>
      <c r="M506" s="57">
        <f t="shared" si="129"/>
        <v>0</v>
      </c>
      <c r="N506" s="32"/>
      <c r="O506" s="32"/>
      <c r="P506" s="29"/>
      <c r="Q506" s="29"/>
      <c r="R506" s="29"/>
      <c r="S506" s="29"/>
      <c r="T506" s="29"/>
      <c r="U506" s="29"/>
      <c r="V506" s="29"/>
      <c r="W506" s="29"/>
      <c r="X506" s="31" t="str">
        <f t="shared" si="131"/>
        <v/>
      </c>
      <c r="Y506" s="33"/>
      <c r="Z506" s="33"/>
      <c r="AA506" s="33"/>
      <c r="AB506" s="33"/>
      <c r="AC506" s="33"/>
      <c r="AD506" s="33"/>
      <c r="AE506" s="29"/>
      <c r="AF506" s="29"/>
      <c r="AG506" s="29"/>
      <c r="AH506" s="67" t="str">
        <f t="shared" si="125"/>
        <v/>
      </c>
      <c r="AI506" s="47" t="str">
        <f t="shared" si="130"/>
        <v/>
      </c>
      <c r="AJ506" s="67" t="str">
        <f t="shared" si="126"/>
        <v/>
      </c>
      <c r="AK506" s="68" t="str">
        <f t="shared" si="135"/>
        <v/>
      </c>
      <c r="AL506" s="40" t="str">
        <f t="shared" si="128"/>
        <v/>
      </c>
      <c r="AM506" s="35">
        <f t="shared" si="132"/>
        <v>0</v>
      </c>
      <c r="AN506" s="36">
        <f t="shared" si="133"/>
        <v>0</v>
      </c>
      <c r="AO506" s="36">
        <f t="shared" si="134"/>
        <v>0</v>
      </c>
      <c r="AP506" s="36" t="str">
        <f t="shared" si="124"/>
        <v/>
      </c>
      <c r="AQ506" s="36" t="str">
        <f>+IF(C506="Econova","",(IF(B506="Réception",(IF(J506="La Mounine",(VLOOKUP(V506,[1]Distancier!A:E,5,FALSE)),(IF(J506="Brignoles",VLOOKUP(V506,[1]Distancier!A:C,3,FALSE),(IF(J506="FOS",VLOOKUP(V506,[1]Distancier!A:D,4,FALSE),(IF(J506="BT400",VLOOKUP(V506,[1]Distancier!A:F,6,FALSE))))))))),"")))</f>
        <v/>
      </c>
      <c r="AR506" s="36" t="str">
        <f t="shared" si="127"/>
        <v/>
      </c>
      <c r="AS506" s="34" t="str">
        <f>IF(AQ506="","",IF(#REF!="Round Wood",VLOOKUP(AQ506,'[1]Grilles Tarifaires'!A:C,3,FALSE),VLOOKUP(AQ506,'[1]Grilles Tarifaires'!A:B,2,FALSE)))</f>
        <v/>
      </c>
      <c r="AT506" s="36" t="str">
        <f t="shared" si="123"/>
        <v/>
      </c>
      <c r="AU506" s="36" t="str">
        <f>IF(AQ506="","",(IF(C506="","",((IF(A506="","0",(IF(A506="Round Wood",VLOOKUP(C506,'[1]Grilles Tarifaires'!E:F,2,FALSE),VLOOKUP(C506,'[1]Grilles Tarifaires'!E:G,3,FALSE)))))*AK506))))</f>
        <v/>
      </c>
      <c r="AV506" s="66"/>
      <c r="AW506" s="66"/>
      <c r="AX506" s="66"/>
      <c r="AY506" s="66"/>
    </row>
    <row r="507" spans="1:51" ht="15" hidden="1" customHeight="1" x14ac:dyDescent="0.25">
      <c r="A507" s="10"/>
      <c r="B507" s="28"/>
      <c r="C507" s="29"/>
      <c r="D507" s="29"/>
      <c r="E507" s="30"/>
      <c r="F507" s="29"/>
      <c r="G507" s="29"/>
      <c r="H507" s="42"/>
      <c r="I507" s="42"/>
      <c r="J507" s="28"/>
      <c r="K507" s="31" t="str">
        <f t="shared" ref="K507:K570" si="136">+IF(H507="","",((H507-I507)/1000))</f>
        <v/>
      </c>
      <c r="L507" s="31">
        <f t="shared" si="122"/>
        <v>0</v>
      </c>
      <c r="M507" s="57">
        <f t="shared" si="129"/>
        <v>0</v>
      </c>
      <c r="N507" s="32"/>
      <c r="O507" s="32"/>
      <c r="P507" s="29"/>
      <c r="Q507" s="29"/>
      <c r="R507" s="29"/>
      <c r="S507" s="29"/>
      <c r="T507" s="29"/>
      <c r="U507" s="29"/>
      <c r="V507" s="29"/>
      <c r="W507" s="29"/>
      <c r="X507" s="31" t="str">
        <f t="shared" si="131"/>
        <v/>
      </c>
      <c r="Y507" s="33"/>
      <c r="Z507" s="33"/>
      <c r="AA507" s="33"/>
      <c r="AB507" s="33"/>
      <c r="AC507" s="33"/>
      <c r="AD507" s="33"/>
      <c r="AE507" s="29"/>
      <c r="AF507" s="29"/>
      <c r="AG507" s="29"/>
      <c r="AH507" s="67" t="str">
        <f t="shared" si="125"/>
        <v/>
      </c>
      <c r="AI507" s="47" t="str">
        <f t="shared" si="130"/>
        <v/>
      </c>
      <c r="AJ507" s="67" t="str">
        <f t="shared" si="126"/>
        <v/>
      </c>
      <c r="AK507" s="68" t="str">
        <f t="shared" si="135"/>
        <v/>
      </c>
      <c r="AL507" s="40" t="str">
        <f t="shared" si="128"/>
        <v/>
      </c>
      <c r="AM507" s="35">
        <f t="shared" si="132"/>
        <v>0</v>
      </c>
      <c r="AN507" s="36">
        <f t="shared" si="133"/>
        <v>0</v>
      </c>
      <c r="AO507" s="36">
        <f t="shared" si="134"/>
        <v>0</v>
      </c>
      <c r="AP507" s="36" t="str">
        <f t="shared" si="124"/>
        <v/>
      </c>
      <c r="AQ507" s="36" t="str">
        <f>+IF(C507="Econova","",(IF(B507="Réception",(IF(J507="La Mounine",(VLOOKUP(V507,[1]Distancier!A:E,5,FALSE)),(IF(J507="Brignoles",VLOOKUP(V507,[1]Distancier!A:C,3,FALSE),(IF(J507="FOS",VLOOKUP(V507,[1]Distancier!A:D,4,FALSE),(IF(J507="BT400",VLOOKUP(V507,[1]Distancier!A:F,6,FALSE))))))))),"")))</f>
        <v/>
      </c>
      <c r="AR507" s="36" t="str">
        <f t="shared" si="127"/>
        <v/>
      </c>
      <c r="AS507" s="34" t="str">
        <f>IF(AQ507="","",IF(#REF!="Round Wood",VLOOKUP(AQ507,'[1]Grilles Tarifaires'!A:C,3,FALSE),VLOOKUP(AQ507,'[1]Grilles Tarifaires'!A:B,2,FALSE)))</f>
        <v/>
      </c>
      <c r="AT507" s="36" t="str">
        <f t="shared" si="123"/>
        <v/>
      </c>
      <c r="AU507" s="36" t="str">
        <f>IF(AQ507="","",(IF(C507="","",((IF(A507="","0",(IF(A507="Round Wood",VLOOKUP(C507,'[1]Grilles Tarifaires'!E:F,2,FALSE),VLOOKUP(C507,'[1]Grilles Tarifaires'!E:G,3,FALSE)))))*AK507))))</f>
        <v/>
      </c>
      <c r="AV507" s="66"/>
      <c r="AW507" s="66"/>
      <c r="AX507" s="66"/>
      <c r="AY507" s="66"/>
    </row>
    <row r="508" spans="1:51" ht="15" hidden="1" customHeight="1" x14ac:dyDescent="0.25">
      <c r="A508" s="10"/>
      <c r="B508" s="28"/>
      <c r="C508" s="29"/>
      <c r="D508" s="29"/>
      <c r="E508" s="30"/>
      <c r="F508" s="29"/>
      <c r="G508" s="29"/>
      <c r="H508" s="42"/>
      <c r="I508" s="42"/>
      <c r="J508" s="28"/>
      <c r="K508" s="31" t="str">
        <f t="shared" si="136"/>
        <v/>
      </c>
      <c r="L508" s="31">
        <f t="shared" ref="L508:L571" si="137">IF(G508=6,IF(H508&gt;$AX$2,H508-$AX$2,0),IF(G508="FMA",IF(H508&gt;$AY$2,H508-$AY$2,0),IF(H508&gt;$AW$2,H508-$AW$2,0)))/1000</f>
        <v>0</v>
      </c>
      <c r="M508" s="57">
        <f t="shared" si="129"/>
        <v>0</v>
      </c>
      <c r="N508" s="32"/>
      <c r="O508" s="32"/>
      <c r="P508" s="29"/>
      <c r="Q508" s="29"/>
      <c r="R508" s="29"/>
      <c r="S508" s="29"/>
      <c r="T508" s="29"/>
      <c r="U508" s="29"/>
      <c r="V508" s="29"/>
      <c r="W508" s="29"/>
      <c r="X508" s="31" t="str">
        <f t="shared" si="131"/>
        <v/>
      </c>
      <c r="Y508" s="33"/>
      <c r="Z508" s="33"/>
      <c r="AA508" s="33"/>
      <c r="AB508" s="33"/>
      <c r="AC508" s="33"/>
      <c r="AD508" s="33"/>
      <c r="AE508" s="29"/>
      <c r="AF508" s="29"/>
      <c r="AG508" s="29"/>
      <c r="AH508" s="67" t="str">
        <f t="shared" si="125"/>
        <v/>
      </c>
      <c r="AI508" s="47" t="str">
        <f t="shared" si="130"/>
        <v/>
      </c>
      <c r="AJ508" s="67" t="str">
        <f t="shared" si="126"/>
        <v/>
      </c>
      <c r="AK508" s="68" t="str">
        <f t="shared" si="135"/>
        <v/>
      </c>
      <c r="AL508" s="40" t="str">
        <f t="shared" si="128"/>
        <v/>
      </c>
      <c r="AM508" s="35">
        <f t="shared" si="132"/>
        <v>0</v>
      </c>
      <c r="AN508" s="36">
        <f t="shared" si="133"/>
        <v>0</v>
      </c>
      <c r="AO508" s="36">
        <f t="shared" si="134"/>
        <v>0</v>
      </c>
      <c r="AP508" s="36" t="str">
        <f t="shared" si="124"/>
        <v/>
      </c>
      <c r="AQ508" s="36" t="str">
        <f>+IF(C508="Econova","",(IF(B508="Réception",(IF(J508="La Mounine",(VLOOKUP(V508,[1]Distancier!A:E,5,FALSE)),(IF(J508="Brignoles",VLOOKUP(V508,[1]Distancier!A:C,3,FALSE),(IF(J508="FOS",VLOOKUP(V508,[1]Distancier!A:D,4,FALSE),(IF(J508="BT400",VLOOKUP(V508,[1]Distancier!A:F,6,FALSE))))))))),"")))</f>
        <v/>
      </c>
      <c r="AR508" s="36" t="str">
        <f t="shared" si="127"/>
        <v/>
      </c>
      <c r="AS508" s="34" t="str">
        <f>IF(AQ508="","",IF(#REF!="Round Wood",VLOOKUP(AQ508,'[1]Grilles Tarifaires'!A:C,3,FALSE),VLOOKUP(AQ508,'[1]Grilles Tarifaires'!A:B,2,FALSE)))</f>
        <v/>
      </c>
      <c r="AT508" s="36" t="str">
        <f t="shared" si="123"/>
        <v/>
      </c>
      <c r="AU508" s="36" t="str">
        <f>IF(AQ508="","",(IF(C508="","",((IF(A508="","0",(IF(A508="Round Wood",VLOOKUP(C508,'[1]Grilles Tarifaires'!E:F,2,FALSE),VLOOKUP(C508,'[1]Grilles Tarifaires'!E:G,3,FALSE)))))*AK508))))</f>
        <v/>
      </c>
      <c r="AV508" s="66"/>
      <c r="AW508" s="66"/>
      <c r="AX508" s="66"/>
      <c r="AY508" s="66"/>
    </row>
    <row r="509" spans="1:51" ht="15" hidden="1" customHeight="1" x14ac:dyDescent="0.25">
      <c r="A509" s="10"/>
      <c r="B509" s="28"/>
      <c r="C509" s="29"/>
      <c r="D509" s="29"/>
      <c r="E509" s="30"/>
      <c r="F509" s="29"/>
      <c r="G509" s="29"/>
      <c r="H509" s="42"/>
      <c r="I509" s="42"/>
      <c r="J509" s="28"/>
      <c r="K509" s="31" t="str">
        <f t="shared" si="136"/>
        <v/>
      </c>
      <c r="L509" s="31">
        <f t="shared" si="137"/>
        <v>0</v>
      </c>
      <c r="M509" s="57">
        <f t="shared" si="129"/>
        <v>0</v>
      </c>
      <c r="N509" s="32"/>
      <c r="O509" s="32"/>
      <c r="P509" s="29"/>
      <c r="Q509" s="29"/>
      <c r="R509" s="29"/>
      <c r="S509" s="29"/>
      <c r="T509" s="29"/>
      <c r="U509" s="29"/>
      <c r="V509" s="29"/>
      <c r="W509" s="29"/>
      <c r="X509" s="31" t="str">
        <f t="shared" si="131"/>
        <v/>
      </c>
      <c r="Y509" s="33"/>
      <c r="Z509" s="33"/>
      <c r="AA509" s="33"/>
      <c r="AB509" s="33"/>
      <c r="AC509" s="33"/>
      <c r="AD509" s="33"/>
      <c r="AE509" s="29"/>
      <c r="AF509" s="29"/>
      <c r="AG509" s="29"/>
      <c r="AH509" s="67" t="str">
        <f t="shared" si="125"/>
        <v/>
      </c>
      <c r="AI509" s="47" t="str">
        <f t="shared" si="130"/>
        <v/>
      </c>
      <c r="AJ509" s="67" t="str">
        <f t="shared" si="126"/>
        <v/>
      </c>
      <c r="AK509" s="68" t="str">
        <f t="shared" si="135"/>
        <v/>
      </c>
      <c r="AL509" s="40" t="str">
        <f t="shared" si="128"/>
        <v/>
      </c>
      <c r="AM509" s="35">
        <f t="shared" si="132"/>
        <v>0</v>
      </c>
      <c r="AN509" s="36">
        <f t="shared" si="133"/>
        <v>0</v>
      </c>
      <c r="AO509" s="36">
        <f t="shared" si="134"/>
        <v>0</v>
      </c>
      <c r="AP509" s="36" t="str">
        <f t="shared" si="124"/>
        <v/>
      </c>
      <c r="AQ509" s="36" t="str">
        <f>+IF(C509="Econova","",(IF(B509="Réception",(IF(J509="La Mounine",(VLOOKUP(V509,[1]Distancier!A:E,5,FALSE)),(IF(J509="Brignoles",VLOOKUP(V509,[1]Distancier!A:C,3,FALSE),(IF(J509="FOS",VLOOKUP(V509,[1]Distancier!A:D,4,FALSE),(IF(J509="BT400",VLOOKUP(V509,[1]Distancier!A:F,6,FALSE))))))))),"")))</f>
        <v/>
      </c>
      <c r="AR509" s="36" t="str">
        <f t="shared" si="127"/>
        <v/>
      </c>
      <c r="AS509" s="34" t="str">
        <f>IF(AQ509="","",IF(#REF!="Round Wood",VLOOKUP(AQ509,'[1]Grilles Tarifaires'!A:C,3,FALSE),VLOOKUP(AQ509,'[1]Grilles Tarifaires'!A:B,2,FALSE)))</f>
        <v/>
      </c>
      <c r="AT509" s="36" t="str">
        <f t="shared" si="123"/>
        <v/>
      </c>
      <c r="AU509" s="36" t="str">
        <f>IF(AQ509="","",(IF(C509="","",((IF(A509="","0",(IF(A509="Round Wood",VLOOKUP(C509,'[1]Grilles Tarifaires'!E:F,2,FALSE),VLOOKUP(C509,'[1]Grilles Tarifaires'!E:G,3,FALSE)))))*AK509))))</f>
        <v/>
      </c>
      <c r="AV509" s="66"/>
      <c r="AW509" s="66"/>
      <c r="AX509" s="66"/>
      <c r="AY509" s="66"/>
    </row>
    <row r="510" spans="1:51" ht="15" hidden="1" customHeight="1" x14ac:dyDescent="0.25">
      <c r="A510" s="10"/>
      <c r="B510" s="28"/>
      <c r="C510" s="29"/>
      <c r="D510" s="29"/>
      <c r="E510" s="30"/>
      <c r="F510" s="29"/>
      <c r="G510" s="29"/>
      <c r="H510" s="42"/>
      <c r="I510" s="42"/>
      <c r="J510" s="28"/>
      <c r="K510" s="31" t="str">
        <f t="shared" si="136"/>
        <v/>
      </c>
      <c r="L510" s="31">
        <f t="shared" si="137"/>
        <v>0</v>
      </c>
      <c r="M510" s="57">
        <f t="shared" si="129"/>
        <v>0</v>
      </c>
      <c r="N510" s="32"/>
      <c r="O510" s="32"/>
      <c r="P510" s="29"/>
      <c r="Q510" s="29"/>
      <c r="R510" s="29"/>
      <c r="S510" s="29"/>
      <c r="T510" s="29"/>
      <c r="U510" s="29"/>
      <c r="V510" s="29"/>
      <c r="W510" s="29"/>
      <c r="X510" s="31" t="str">
        <f t="shared" si="131"/>
        <v/>
      </c>
      <c r="Y510" s="33"/>
      <c r="Z510" s="33"/>
      <c r="AA510" s="33"/>
      <c r="AB510" s="33"/>
      <c r="AC510" s="33"/>
      <c r="AD510" s="33"/>
      <c r="AE510" s="29"/>
      <c r="AF510" s="29"/>
      <c r="AG510" s="29"/>
      <c r="AH510" s="67" t="str">
        <f t="shared" si="125"/>
        <v/>
      </c>
      <c r="AI510" s="47" t="str">
        <f t="shared" si="130"/>
        <v/>
      </c>
      <c r="AJ510" s="67" t="str">
        <f t="shared" si="126"/>
        <v/>
      </c>
      <c r="AK510" s="68" t="str">
        <f t="shared" si="135"/>
        <v/>
      </c>
      <c r="AL510" s="40" t="str">
        <f t="shared" si="128"/>
        <v/>
      </c>
      <c r="AM510" s="35">
        <f t="shared" si="132"/>
        <v>0</v>
      </c>
      <c r="AN510" s="36">
        <f t="shared" si="133"/>
        <v>0</v>
      </c>
      <c r="AO510" s="36">
        <f t="shared" si="134"/>
        <v>0</v>
      </c>
      <c r="AP510" s="36" t="str">
        <f t="shared" si="124"/>
        <v/>
      </c>
      <c r="AQ510" s="36" t="str">
        <f>+IF(C510="Econova","",(IF(B510="Réception",(IF(J510="La Mounine",(VLOOKUP(V510,[1]Distancier!A:E,5,FALSE)),(IF(J510="Brignoles",VLOOKUP(V510,[1]Distancier!A:C,3,FALSE),(IF(J510="FOS",VLOOKUP(V510,[1]Distancier!A:D,4,FALSE),(IF(J510="BT400",VLOOKUP(V510,[1]Distancier!A:F,6,FALSE))))))))),"")))</f>
        <v/>
      </c>
      <c r="AR510" s="36" t="str">
        <f t="shared" si="127"/>
        <v/>
      </c>
      <c r="AS510" s="34" t="str">
        <f>IF(AQ510="","",IF(#REF!="Round Wood",VLOOKUP(AQ510,'[1]Grilles Tarifaires'!A:C,3,FALSE),VLOOKUP(AQ510,'[1]Grilles Tarifaires'!A:B,2,FALSE)))</f>
        <v/>
      </c>
      <c r="AT510" s="36" t="str">
        <f t="shared" ref="AT510:AT573" si="138">+IF(AQ510="","",(IF(A510="Round Wood",(IF(K510&gt;32,32*AS510,(IF(K510&lt;29,29*AS510,K510*AS510)))),(IF(K510&gt;30,30*AS510,(IF(K510&lt;24,24*AS510,K510*AS510)))))))</f>
        <v/>
      </c>
      <c r="AU510" s="36" t="str">
        <f>IF(AQ510="","",(IF(C510="","",((IF(A510="","0",(IF(A510="Round Wood",VLOOKUP(C510,'[1]Grilles Tarifaires'!E:F,2,FALSE),VLOOKUP(C510,'[1]Grilles Tarifaires'!E:G,3,FALSE)))))*AK510))))</f>
        <v/>
      </c>
      <c r="AV510" s="66"/>
      <c r="AW510" s="66"/>
      <c r="AX510" s="66"/>
      <c r="AY510" s="66"/>
    </row>
    <row r="511" spans="1:51" ht="15" hidden="1" customHeight="1" x14ac:dyDescent="0.25">
      <c r="A511" s="10"/>
      <c r="B511" s="28"/>
      <c r="C511" s="29"/>
      <c r="D511" s="29"/>
      <c r="E511" s="30"/>
      <c r="F511" s="29"/>
      <c r="G511" s="29"/>
      <c r="H511" s="42"/>
      <c r="I511" s="42"/>
      <c r="J511" s="28"/>
      <c r="K511" s="31" t="str">
        <f t="shared" si="136"/>
        <v/>
      </c>
      <c r="L511" s="31">
        <f t="shared" si="137"/>
        <v>0</v>
      </c>
      <c r="M511" s="57">
        <f t="shared" si="129"/>
        <v>0</v>
      </c>
      <c r="N511" s="32"/>
      <c r="O511" s="32"/>
      <c r="P511" s="29"/>
      <c r="Q511" s="29"/>
      <c r="R511" s="29"/>
      <c r="S511" s="29"/>
      <c r="T511" s="29"/>
      <c r="U511" s="29"/>
      <c r="V511" s="29"/>
      <c r="W511" s="29"/>
      <c r="X511" s="31" t="str">
        <f t="shared" si="131"/>
        <v/>
      </c>
      <c r="Y511" s="33"/>
      <c r="Z511" s="33"/>
      <c r="AA511" s="33"/>
      <c r="AB511" s="33"/>
      <c r="AC511" s="33"/>
      <c r="AD511" s="33"/>
      <c r="AE511" s="29"/>
      <c r="AF511" s="29"/>
      <c r="AG511" s="29"/>
      <c r="AH511" s="67" t="str">
        <f t="shared" si="125"/>
        <v/>
      </c>
      <c r="AI511" s="47" t="str">
        <f t="shared" si="130"/>
        <v/>
      </c>
      <c r="AJ511" s="67" t="str">
        <f t="shared" si="126"/>
        <v/>
      </c>
      <c r="AK511" s="68" t="str">
        <f t="shared" si="135"/>
        <v/>
      </c>
      <c r="AL511" s="40" t="str">
        <f t="shared" si="128"/>
        <v/>
      </c>
      <c r="AM511" s="35">
        <f t="shared" si="132"/>
        <v>0</v>
      </c>
      <c r="AN511" s="36">
        <f t="shared" si="133"/>
        <v>0</v>
      </c>
      <c r="AO511" s="36">
        <f t="shared" si="134"/>
        <v>0</v>
      </c>
      <c r="AP511" s="36" t="str">
        <f t="shared" si="124"/>
        <v/>
      </c>
      <c r="AQ511" s="36" t="str">
        <f>+IF(C511="Econova","",(IF(B511="Réception",(IF(J511="La Mounine",(VLOOKUP(V511,[1]Distancier!A:E,5,FALSE)),(IF(J511="Brignoles",VLOOKUP(V511,[1]Distancier!A:C,3,FALSE),(IF(J511="FOS",VLOOKUP(V511,[1]Distancier!A:D,4,FALSE),(IF(J511="BT400",VLOOKUP(V511,[1]Distancier!A:F,6,FALSE))))))))),"")))</f>
        <v/>
      </c>
      <c r="AR511" s="36" t="str">
        <f t="shared" si="127"/>
        <v/>
      </c>
      <c r="AS511" s="34" t="str">
        <f>IF(AQ511="","",IF(#REF!="Round Wood",VLOOKUP(AQ511,'[1]Grilles Tarifaires'!A:C,3,FALSE),VLOOKUP(AQ511,'[1]Grilles Tarifaires'!A:B,2,FALSE)))</f>
        <v/>
      </c>
      <c r="AT511" s="36" t="str">
        <f t="shared" si="138"/>
        <v/>
      </c>
      <c r="AU511" s="36" t="str">
        <f>IF(AQ511="","",(IF(C511="","",((IF(A511="","0",(IF(A511="Round Wood",VLOOKUP(C511,'[1]Grilles Tarifaires'!E:F,2,FALSE),VLOOKUP(C511,'[1]Grilles Tarifaires'!E:G,3,FALSE)))))*AK511))))</f>
        <v/>
      </c>
      <c r="AV511" s="66"/>
      <c r="AW511" s="66"/>
      <c r="AX511" s="66"/>
      <c r="AY511" s="66"/>
    </row>
    <row r="512" spans="1:51" ht="15" hidden="1" customHeight="1" x14ac:dyDescent="0.25">
      <c r="A512" s="10"/>
      <c r="B512" s="28"/>
      <c r="C512" s="29"/>
      <c r="D512" s="29"/>
      <c r="E512" s="30"/>
      <c r="F512" s="29"/>
      <c r="G512" s="29"/>
      <c r="H512" s="42"/>
      <c r="I512" s="42"/>
      <c r="J512" s="28"/>
      <c r="K512" s="31" t="str">
        <f t="shared" si="136"/>
        <v/>
      </c>
      <c r="L512" s="31">
        <f t="shared" si="137"/>
        <v>0</v>
      </c>
      <c r="M512" s="57">
        <f t="shared" si="129"/>
        <v>0</v>
      </c>
      <c r="N512" s="32"/>
      <c r="O512" s="32"/>
      <c r="P512" s="29"/>
      <c r="Q512" s="29"/>
      <c r="R512" s="29"/>
      <c r="S512" s="29"/>
      <c r="T512" s="29"/>
      <c r="U512" s="29"/>
      <c r="V512" s="29"/>
      <c r="W512" s="29"/>
      <c r="X512" s="31" t="str">
        <f t="shared" si="131"/>
        <v/>
      </c>
      <c r="Y512" s="33"/>
      <c r="Z512" s="33"/>
      <c r="AA512" s="33"/>
      <c r="AB512" s="33"/>
      <c r="AC512" s="33"/>
      <c r="AD512" s="33"/>
      <c r="AE512" s="29"/>
      <c r="AF512" s="29"/>
      <c r="AG512" s="29"/>
      <c r="AH512" s="67" t="str">
        <f t="shared" si="125"/>
        <v/>
      </c>
      <c r="AI512" s="47" t="str">
        <f t="shared" si="130"/>
        <v/>
      </c>
      <c r="AJ512" s="67" t="str">
        <f t="shared" si="126"/>
        <v/>
      </c>
      <c r="AK512" s="68" t="str">
        <f t="shared" si="135"/>
        <v/>
      </c>
      <c r="AL512" s="40" t="str">
        <f t="shared" si="128"/>
        <v/>
      </c>
      <c r="AM512" s="35">
        <f t="shared" si="132"/>
        <v>0</v>
      </c>
      <c r="AN512" s="36">
        <f t="shared" si="133"/>
        <v>0</v>
      </c>
      <c r="AO512" s="36">
        <f t="shared" si="134"/>
        <v>0</v>
      </c>
      <c r="AP512" s="36" t="str">
        <f t="shared" si="124"/>
        <v/>
      </c>
      <c r="AQ512" s="36" t="str">
        <f>+IF(C512="Econova","",(IF(B512="Réception",(IF(J512="La Mounine",(VLOOKUP(V512,[1]Distancier!A:E,5,FALSE)),(IF(J512="Brignoles",VLOOKUP(V512,[1]Distancier!A:C,3,FALSE),(IF(J512="FOS",VLOOKUP(V512,[1]Distancier!A:D,4,FALSE),(IF(J512="BT400",VLOOKUP(V512,[1]Distancier!A:F,6,FALSE))))))))),"")))</f>
        <v/>
      </c>
      <c r="AR512" s="36" t="str">
        <f t="shared" si="127"/>
        <v/>
      </c>
      <c r="AS512" s="34" t="str">
        <f>IF(AQ512="","",IF(#REF!="Round Wood",VLOOKUP(AQ512,'[1]Grilles Tarifaires'!A:C,3,FALSE),VLOOKUP(AQ512,'[1]Grilles Tarifaires'!A:B,2,FALSE)))</f>
        <v/>
      </c>
      <c r="AT512" s="36" t="str">
        <f t="shared" si="138"/>
        <v/>
      </c>
      <c r="AU512" s="36" t="str">
        <f>IF(AQ512="","",(IF(C512="","",((IF(A512="","0",(IF(A512="Round Wood",VLOOKUP(C512,'[1]Grilles Tarifaires'!E:F,2,FALSE),VLOOKUP(C512,'[1]Grilles Tarifaires'!E:G,3,FALSE)))))*AK512))))</f>
        <v/>
      </c>
      <c r="AV512" s="66"/>
      <c r="AW512" s="66"/>
      <c r="AX512" s="66"/>
      <c r="AY512" s="66"/>
    </row>
    <row r="513" spans="1:51" ht="15" hidden="1" customHeight="1" x14ac:dyDescent="0.25">
      <c r="A513" s="10"/>
      <c r="B513" s="28"/>
      <c r="C513" s="29"/>
      <c r="D513" s="29"/>
      <c r="E513" s="30"/>
      <c r="F513" s="29"/>
      <c r="G513" s="29"/>
      <c r="H513" s="42"/>
      <c r="I513" s="42"/>
      <c r="J513" s="28"/>
      <c r="K513" s="31" t="str">
        <f t="shared" si="136"/>
        <v/>
      </c>
      <c r="L513" s="31">
        <f t="shared" si="137"/>
        <v>0</v>
      </c>
      <c r="M513" s="57">
        <f t="shared" si="129"/>
        <v>0</v>
      </c>
      <c r="N513" s="32"/>
      <c r="O513" s="32"/>
      <c r="P513" s="29"/>
      <c r="Q513" s="29"/>
      <c r="R513" s="29"/>
      <c r="S513" s="29"/>
      <c r="T513" s="29"/>
      <c r="U513" s="29"/>
      <c r="V513" s="29"/>
      <c r="W513" s="29"/>
      <c r="X513" s="31" t="str">
        <f t="shared" si="131"/>
        <v/>
      </c>
      <c r="Y513" s="33"/>
      <c r="Z513" s="33"/>
      <c r="AA513" s="33"/>
      <c r="AB513" s="33"/>
      <c r="AC513" s="33"/>
      <c r="AD513" s="33"/>
      <c r="AE513" s="29"/>
      <c r="AF513" s="29"/>
      <c r="AG513" s="29"/>
      <c r="AH513" s="67" t="str">
        <f t="shared" si="125"/>
        <v/>
      </c>
      <c r="AI513" s="47" t="str">
        <f t="shared" si="130"/>
        <v/>
      </c>
      <c r="AJ513" s="67" t="str">
        <f t="shared" si="126"/>
        <v/>
      </c>
      <c r="AK513" s="68" t="str">
        <f t="shared" si="135"/>
        <v/>
      </c>
      <c r="AL513" s="40" t="str">
        <f t="shared" si="128"/>
        <v/>
      </c>
      <c r="AM513" s="35">
        <f t="shared" si="132"/>
        <v>0</v>
      </c>
      <c r="AN513" s="36">
        <f t="shared" si="133"/>
        <v>0</v>
      </c>
      <c r="AO513" s="36">
        <f t="shared" si="134"/>
        <v>0</v>
      </c>
      <c r="AP513" s="36" t="str">
        <f t="shared" si="124"/>
        <v/>
      </c>
      <c r="AQ513" s="36" t="str">
        <f>+IF(C513="Econova","",(IF(B513="Réception",(IF(J513="La Mounine",(VLOOKUP(V513,[1]Distancier!A:E,5,FALSE)),(IF(J513="Brignoles",VLOOKUP(V513,[1]Distancier!A:C,3,FALSE),(IF(J513="FOS",VLOOKUP(V513,[1]Distancier!A:D,4,FALSE),(IF(J513="BT400",VLOOKUP(V513,[1]Distancier!A:F,6,FALSE))))))))),"")))</f>
        <v/>
      </c>
      <c r="AR513" s="36" t="str">
        <f t="shared" si="127"/>
        <v/>
      </c>
      <c r="AS513" s="34" t="str">
        <f>IF(AQ513="","",IF(#REF!="Round Wood",VLOOKUP(AQ513,'[1]Grilles Tarifaires'!A:C,3,FALSE),VLOOKUP(AQ513,'[1]Grilles Tarifaires'!A:B,2,FALSE)))</f>
        <v/>
      </c>
      <c r="AT513" s="36" t="str">
        <f t="shared" si="138"/>
        <v/>
      </c>
      <c r="AU513" s="36" t="str">
        <f>IF(AQ513="","",(IF(C513="","",((IF(A513="","0",(IF(A513="Round Wood",VLOOKUP(C513,'[1]Grilles Tarifaires'!E:F,2,FALSE),VLOOKUP(C513,'[1]Grilles Tarifaires'!E:G,3,FALSE)))))*AK513))))</f>
        <v/>
      </c>
      <c r="AV513" s="66"/>
      <c r="AW513" s="66"/>
      <c r="AX513" s="66"/>
      <c r="AY513" s="66"/>
    </row>
    <row r="514" spans="1:51" ht="15" hidden="1" customHeight="1" x14ac:dyDescent="0.25">
      <c r="A514" s="10"/>
      <c r="B514" s="28"/>
      <c r="C514" s="29"/>
      <c r="D514" s="29"/>
      <c r="E514" s="30"/>
      <c r="F514" s="29"/>
      <c r="G514" s="29"/>
      <c r="H514" s="42"/>
      <c r="I514" s="42"/>
      <c r="J514" s="28"/>
      <c r="K514" s="31" t="str">
        <f t="shared" si="136"/>
        <v/>
      </c>
      <c r="L514" s="31">
        <f t="shared" si="137"/>
        <v>0</v>
      </c>
      <c r="M514" s="57">
        <f t="shared" si="129"/>
        <v>0</v>
      </c>
      <c r="N514" s="32"/>
      <c r="O514" s="32"/>
      <c r="P514" s="29"/>
      <c r="Q514" s="29"/>
      <c r="R514" s="29"/>
      <c r="S514" s="29"/>
      <c r="T514" s="29"/>
      <c r="U514" s="29"/>
      <c r="V514" s="29"/>
      <c r="W514" s="29"/>
      <c r="X514" s="31" t="str">
        <f t="shared" si="131"/>
        <v/>
      </c>
      <c r="Y514" s="33"/>
      <c r="Z514" s="33"/>
      <c r="AA514" s="33"/>
      <c r="AB514" s="33"/>
      <c r="AC514" s="33"/>
      <c r="AD514" s="33"/>
      <c r="AE514" s="29"/>
      <c r="AF514" s="29"/>
      <c r="AG514" s="29"/>
      <c r="AH514" s="67" t="str">
        <f t="shared" si="125"/>
        <v/>
      </c>
      <c r="AI514" s="47" t="str">
        <f t="shared" si="130"/>
        <v/>
      </c>
      <c r="AJ514" s="67" t="str">
        <f t="shared" si="126"/>
        <v/>
      </c>
      <c r="AK514" s="68" t="str">
        <f t="shared" si="135"/>
        <v/>
      </c>
      <c r="AL514" s="40" t="str">
        <f t="shared" si="128"/>
        <v/>
      </c>
      <c r="AM514" s="35">
        <f t="shared" si="132"/>
        <v>0</v>
      </c>
      <c r="AN514" s="36">
        <f t="shared" si="133"/>
        <v>0</v>
      </c>
      <c r="AO514" s="36">
        <f t="shared" si="134"/>
        <v>0</v>
      </c>
      <c r="AP514" s="36" t="str">
        <f t="shared" si="124"/>
        <v/>
      </c>
      <c r="AQ514" s="36" t="str">
        <f>+IF(C514="Econova","",(IF(B514="Réception",(IF(J514="La Mounine",(VLOOKUP(V514,[1]Distancier!A:E,5,FALSE)),(IF(J514="Brignoles",VLOOKUP(V514,[1]Distancier!A:C,3,FALSE),(IF(J514="FOS",VLOOKUP(V514,[1]Distancier!A:D,4,FALSE),(IF(J514="BT400",VLOOKUP(V514,[1]Distancier!A:F,6,FALSE))))))))),"")))</f>
        <v/>
      </c>
      <c r="AR514" s="36" t="str">
        <f t="shared" si="127"/>
        <v/>
      </c>
      <c r="AS514" s="34" t="str">
        <f>IF(AQ514="","",IF(#REF!="Round Wood",VLOOKUP(AQ514,'[1]Grilles Tarifaires'!A:C,3,FALSE),VLOOKUP(AQ514,'[1]Grilles Tarifaires'!A:B,2,FALSE)))</f>
        <v/>
      </c>
      <c r="AT514" s="36" t="str">
        <f t="shared" si="138"/>
        <v/>
      </c>
      <c r="AU514" s="36" t="str">
        <f>IF(AQ514="","",(IF(C514="","",((IF(A514="","0",(IF(A514="Round Wood",VLOOKUP(C514,'[1]Grilles Tarifaires'!E:F,2,FALSE),VLOOKUP(C514,'[1]Grilles Tarifaires'!E:G,3,FALSE)))))*AK514))))</f>
        <v/>
      </c>
      <c r="AV514" s="66"/>
      <c r="AW514" s="66"/>
      <c r="AX514" s="66"/>
      <c r="AY514" s="66"/>
    </row>
    <row r="515" spans="1:51" ht="15" hidden="1" customHeight="1" x14ac:dyDescent="0.25">
      <c r="A515" s="10"/>
      <c r="B515" s="28"/>
      <c r="C515" s="29"/>
      <c r="D515" s="29"/>
      <c r="E515" s="30"/>
      <c r="F515" s="29"/>
      <c r="G515" s="29"/>
      <c r="H515" s="42"/>
      <c r="I515" s="42"/>
      <c r="J515" s="28"/>
      <c r="K515" s="31" t="str">
        <f t="shared" si="136"/>
        <v/>
      </c>
      <c r="L515" s="31">
        <f t="shared" si="137"/>
        <v>0</v>
      </c>
      <c r="M515" s="57">
        <f t="shared" si="129"/>
        <v>0</v>
      </c>
      <c r="N515" s="32"/>
      <c r="O515" s="32"/>
      <c r="P515" s="29"/>
      <c r="Q515" s="29"/>
      <c r="R515" s="29"/>
      <c r="S515" s="29"/>
      <c r="T515" s="29"/>
      <c r="U515" s="29"/>
      <c r="V515" s="29"/>
      <c r="W515" s="29"/>
      <c r="X515" s="31" t="str">
        <f t="shared" si="131"/>
        <v/>
      </c>
      <c r="Y515" s="33"/>
      <c r="Z515" s="33"/>
      <c r="AA515" s="33"/>
      <c r="AB515" s="33"/>
      <c r="AC515" s="33"/>
      <c r="AD515" s="33"/>
      <c r="AE515" s="29"/>
      <c r="AF515" s="29"/>
      <c r="AG515" s="29"/>
      <c r="AH515" s="67" t="str">
        <f t="shared" si="125"/>
        <v/>
      </c>
      <c r="AI515" s="47" t="str">
        <f t="shared" si="130"/>
        <v/>
      </c>
      <c r="AJ515" s="67" t="str">
        <f t="shared" si="126"/>
        <v/>
      </c>
      <c r="AK515" s="68" t="str">
        <f t="shared" si="135"/>
        <v/>
      </c>
      <c r="AL515" s="40" t="str">
        <f t="shared" si="128"/>
        <v/>
      </c>
      <c r="AM515" s="35">
        <f t="shared" si="132"/>
        <v>0</v>
      </c>
      <c r="AN515" s="36">
        <f t="shared" si="133"/>
        <v>0</v>
      </c>
      <c r="AO515" s="36">
        <f t="shared" si="134"/>
        <v>0</v>
      </c>
      <c r="AP515" s="36" t="str">
        <f t="shared" si="124"/>
        <v/>
      </c>
      <c r="AQ515" s="36" t="str">
        <f>+IF(C515="Econova","",(IF(B515="Réception",(IF(J515="La Mounine",(VLOOKUP(V515,[1]Distancier!A:E,5,FALSE)),(IF(J515="Brignoles",VLOOKUP(V515,[1]Distancier!A:C,3,FALSE),(IF(J515="FOS",VLOOKUP(V515,[1]Distancier!A:D,4,FALSE),(IF(J515="BT400",VLOOKUP(V515,[1]Distancier!A:F,6,FALSE))))))))),"")))</f>
        <v/>
      </c>
      <c r="AR515" s="36" t="str">
        <f t="shared" si="127"/>
        <v/>
      </c>
      <c r="AS515" s="34" t="str">
        <f>IF(AQ515="","",IF(#REF!="Round Wood",VLOOKUP(AQ515,'[1]Grilles Tarifaires'!A:C,3,FALSE),VLOOKUP(AQ515,'[1]Grilles Tarifaires'!A:B,2,FALSE)))</f>
        <v/>
      </c>
      <c r="AT515" s="36" t="str">
        <f t="shared" si="138"/>
        <v/>
      </c>
      <c r="AU515" s="36" t="str">
        <f>IF(AQ515="","",(IF(C515="","",((IF(A515="","0",(IF(A515="Round Wood",VLOOKUP(C515,'[1]Grilles Tarifaires'!E:F,2,FALSE),VLOOKUP(C515,'[1]Grilles Tarifaires'!E:G,3,FALSE)))))*AK515))))</f>
        <v/>
      </c>
      <c r="AV515" s="66"/>
      <c r="AW515" s="66"/>
      <c r="AX515" s="66"/>
      <c r="AY515" s="66"/>
    </row>
    <row r="516" spans="1:51" ht="15" hidden="1" customHeight="1" x14ac:dyDescent="0.25">
      <c r="A516" s="10"/>
      <c r="B516" s="28"/>
      <c r="C516" s="29"/>
      <c r="D516" s="29"/>
      <c r="E516" s="30"/>
      <c r="F516" s="29"/>
      <c r="G516" s="29"/>
      <c r="H516" s="42"/>
      <c r="I516" s="42"/>
      <c r="J516" s="28"/>
      <c r="K516" s="31" t="str">
        <f t="shared" si="136"/>
        <v/>
      </c>
      <c r="L516" s="31">
        <f t="shared" si="137"/>
        <v>0</v>
      </c>
      <c r="M516" s="57">
        <f t="shared" si="129"/>
        <v>0</v>
      </c>
      <c r="N516" s="32"/>
      <c r="O516" s="32"/>
      <c r="P516" s="29"/>
      <c r="Q516" s="29"/>
      <c r="R516" s="29"/>
      <c r="S516" s="29"/>
      <c r="T516" s="29"/>
      <c r="U516" s="29"/>
      <c r="V516" s="29"/>
      <c r="W516" s="29"/>
      <c r="X516" s="31" t="str">
        <f t="shared" si="131"/>
        <v/>
      </c>
      <c r="Y516" s="33"/>
      <c r="Z516" s="33"/>
      <c r="AA516" s="33"/>
      <c r="AB516" s="33"/>
      <c r="AC516" s="33"/>
      <c r="AD516" s="33"/>
      <c r="AE516" s="29"/>
      <c r="AF516" s="29"/>
      <c r="AG516" s="29"/>
      <c r="AH516" s="67" t="str">
        <f t="shared" si="125"/>
        <v/>
      </c>
      <c r="AI516" s="47" t="str">
        <f t="shared" si="130"/>
        <v/>
      </c>
      <c r="AJ516" s="67" t="str">
        <f t="shared" si="126"/>
        <v/>
      </c>
      <c r="AK516" s="68" t="str">
        <f t="shared" si="135"/>
        <v/>
      </c>
      <c r="AL516" s="40" t="str">
        <f t="shared" si="128"/>
        <v/>
      </c>
      <c r="AM516" s="35">
        <f t="shared" si="132"/>
        <v>0</v>
      </c>
      <c r="AN516" s="36">
        <f t="shared" si="133"/>
        <v>0</v>
      </c>
      <c r="AO516" s="36">
        <f t="shared" si="134"/>
        <v>0</v>
      </c>
      <c r="AP516" s="36" t="str">
        <f t="shared" si="124"/>
        <v/>
      </c>
      <c r="AQ516" s="36" t="str">
        <f>+IF(C516="Econova","",(IF(B516="Réception",(IF(J516="La Mounine",(VLOOKUP(V516,[1]Distancier!A:E,5,FALSE)),(IF(J516="Brignoles",VLOOKUP(V516,[1]Distancier!A:C,3,FALSE),(IF(J516="FOS",VLOOKUP(V516,[1]Distancier!A:D,4,FALSE),(IF(J516="BT400",VLOOKUP(V516,[1]Distancier!A:F,6,FALSE))))))))),"")))</f>
        <v/>
      </c>
      <c r="AR516" s="36" t="str">
        <f t="shared" si="127"/>
        <v/>
      </c>
      <c r="AS516" s="34" t="str">
        <f>IF(AQ516="","",IF(#REF!="Round Wood",VLOOKUP(AQ516,'[1]Grilles Tarifaires'!A:C,3,FALSE),VLOOKUP(AQ516,'[1]Grilles Tarifaires'!A:B,2,FALSE)))</f>
        <v/>
      </c>
      <c r="AT516" s="36" t="str">
        <f t="shared" si="138"/>
        <v/>
      </c>
      <c r="AU516" s="36" t="str">
        <f>IF(AQ516="","",(IF(C516="","",((IF(A516="","0",(IF(A516="Round Wood",VLOOKUP(C516,'[1]Grilles Tarifaires'!E:F,2,FALSE),VLOOKUP(C516,'[1]Grilles Tarifaires'!E:G,3,FALSE)))))*AK516))))</f>
        <v/>
      </c>
      <c r="AV516" s="66"/>
      <c r="AW516" s="66"/>
      <c r="AX516" s="66"/>
      <c r="AY516" s="66"/>
    </row>
    <row r="517" spans="1:51" ht="15" hidden="1" customHeight="1" x14ac:dyDescent="0.25">
      <c r="A517" s="10"/>
      <c r="B517" s="28"/>
      <c r="C517" s="29"/>
      <c r="D517" s="29"/>
      <c r="E517" s="30"/>
      <c r="F517" s="29"/>
      <c r="G517" s="29"/>
      <c r="H517" s="42"/>
      <c r="I517" s="42"/>
      <c r="J517" s="28"/>
      <c r="K517" s="31" t="str">
        <f t="shared" si="136"/>
        <v/>
      </c>
      <c r="L517" s="31">
        <f t="shared" si="137"/>
        <v>0</v>
      </c>
      <c r="M517" s="57">
        <f t="shared" si="129"/>
        <v>0</v>
      </c>
      <c r="N517" s="32"/>
      <c r="O517" s="32"/>
      <c r="P517" s="29"/>
      <c r="Q517" s="29"/>
      <c r="R517" s="29"/>
      <c r="S517" s="29"/>
      <c r="T517" s="29"/>
      <c r="U517" s="29"/>
      <c r="V517" s="29"/>
      <c r="W517" s="29"/>
      <c r="X517" s="31" t="str">
        <f t="shared" si="131"/>
        <v/>
      </c>
      <c r="Y517" s="33"/>
      <c r="Z517" s="33"/>
      <c r="AA517" s="33"/>
      <c r="AB517" s="33"/>
      <c r="AC517" s="33"/>
      <c r="AD517" s="33"/>
      <c r="AE517" s="29"/>
      <c r="AF517" s="29"/>
      <c r="AG517" s="29"/>
      <c r="AH517" s="67" t="str">
        <f t="shared" si="125"/>
        <v/>
      </c>
      <c r="AI517" s="47" t="str">
        <f t="shared" si="130"/>
        <v/>
      </c>
      <c r="AJ517" s="67" t="str">
        <f t="shared" si="126"/>
        <v/>
      </c>
      <c r="AK517" s="68" t="str">
        <f t="shared" si="135"/>
        <v/>
      </c>
      <c r="AL517" s="40" t="str">
        <f t="shared" si="128"/>
        <v/>
      </c>
      <c r="AM517" s="35">
        <f t="shared" si="132"/>
        <v>0</v>
      </c>
      <c r="AN517" s="36">
        <f t="shared" si="133"/>
        <v>0</v>
      </c>
      <c r="AO517" s="36">
        <f t="shared" si="134"/>
        <v>0</v>
      </c>
      <c r="AP517" s="36" t="str">
        <f t="shared" si="124"/>
        <v/>
      </c>
      <c r="AQ517" s="36" t="str">
        <f>+IF(C517="Econova","",(IF(B517="Réception",(IF(J517="La Mounine",(VLOOKUP(V517,[1]Distancier!A:E,5,FALSE)),(IF(J517="Brignoles",VLOOKUP(V517,[1]Distancier!A:C,3,FALSE),(IF(J517="FOS",VLOOKUP(V517,[1]Distancier!A:D,4,FALSE),(IF(J517="BT400",VLOOKUP(V517,[1]Distancier!A:F,6,FALSE))))))))),"")))</f>
        <v/>
      </c>
      <c r="AR517" s="36" t="str">
        <f t="shared" si="127"/>
        <v/>
      </c>
      <c r="AS517" s="34" t="str">
        <f>IF(AQ517="","",IF(#REF!="Round Wood",VLOOKUP(AQ517,'[1]Grilles Tarifaires'!A:C,3,FALSE),VLOOKUP(AQ517,'[1]Grilles Tarifaires'!A:B,2,FALSE)))</f>
        <v/>
      </c>
      <c r="AT517" s="36" t="str">
        <f t="shared" si="138"/>
        <v/>
      </c>
      <c r="AU517" s="36" t="str">
        <f>IF(AQ517="","",(IF(C517="","",((IF(A517="","0",(IF(A517="Round Wood",VLOOKUP(C517,'[1]Grilles Tarifaires'!E:F,2,FALSE),VLOOKUP(C517,'[1]Grilles Tarifaires'!E:G,3,FALSE)))))*AK517))))</f>
        <v/>
      </c>
      <c r="AV517" s="66"/>
      <c r="AW517" s="66"/>
      <c r="AX517" s="66"/>
      <c r="AY517" s="66"/>
    </row>
    <row r="518" spans="1:51" ht="15" hidden="1" customHeight="1" x14ac:dyDescent="0.25">
      <c r="A518" s="10"/>
      <c r="B518" s="28"/>
      <c r="C518" s="29"/>
      <c r="D518" s="29"/>
      <c r="E518" s="30"/>
      <c r="F518" s="29"/>
      <c r="G518" s="29"/>
      <c r="H518" s="42"/>
      <c r="I518" s="42"/>
      <c r="J518" s="28"/>
      <c r="K518" s="31" t="str">
        <f t="shared" si="136"/>
        <v/>
      </c>
      <c r="L518" s="31">
        <f t="shared" si="137"/>
        <v>0</v>
      </c>
      <c r="M518" s="57">
        <f t="shared" si="129"/>
        <v>0</v>
      </c>
      <c r="N518" s="32"/>
      <c r="O518" s="32"/>
      <c r="P518" s="29"/>
      <c r="Q518" s="29"/>
      <c r="R518" s="29"/>
      <c r="S518" s="29"/>
      <c r="T518" s="29"/>
      <c r="U518" s="29"/>
      <c r="V518" s="29"/>
      <c r="W518" s="29"/>
      <c r="X518" s="31" t="str">
        <f t="shared" si="131"/>
        <v/>
      </c>
      <c r="Y518" s="33"/>
      <c r="Z518" s="33"/>
      <c r="AA518" s="33"/>
      <c r="AB518" s="33"/>
      <c r="AC518" s="33"/>
      <c r="AD518" s="33"/>
      <c r="AE518" s="29"/>
      <c r="AF518" s="29"/>
      <c r="AG518" s="29"/>
      <c r="AH518" s="67" t="str">
        <f t="shared" si="125"/>
        <v/>
      </c>
      <c r="AI518" s="47" t="str">
        <f t="shared" si="130"/>
        <v/>
      </c>
      <c r="AJ518" s="67" t="str">
        <f t="shared" si="126"/>
        <v/>
      </c>
      <c r="AK518" s="68" t="str">
        <f t="shared" si="135"/>
        <v/>
      </c>
      <c r="AL518" s="40" t="str">
        <f t="shared" si="128"/>
        <v/>
      </c>
      <c r="AM518" s="35">
        <f t="shared" si="132"/>
        <v>0</v>
      </c>
      <c r="AN518" s="36">
        <f t="shared" si="133"/>
        <v>0</v>
      </c>
      <c r="AO518" s="36">
        <f t="shared" si="134"/>
        <v>0</v>
      </c>
      <c r="AP518" s="36" t="str">
        <f t="shared" si="124"/>
        <v/>
      </c>
      <c r="AQ518" s="36" t="str">
        <f>+IF(C518="Econova","",(IF(B518="Réception",(IF(J518="La Mounine",(VLOOKUP(V518,[1]Distancier!A:E,5,FALSE)),(IF(J518="Brignoles",VLOOKUP(V518,[1]Distancier!A:C,3,FALSE),(IF(J518="FOS",VLOOKUP(V518,[1]Distancier!A:D,4,FALSE),(IF(J518="BT400",VLOOKUP(V518,[1]Distancier!A:F,6,FALSE))))))))),"")))</f>
        <v/>
      </c>
      <c r="AR518" s="36" t="str">
        <f t="shared" si="127"/>
        <v/>
      </c>
      <c r="AS518" s="34" t="str">
        <f>IF(AQ518="","",IF(#REF!="Round Wood",VLOOKUP(AQ518,'[1]Grilles Tarifaires'!A:C,3,FALSE),VLOOKUP(AQ518,'[1]Grilles Tarifaires'!A:B,2,FALSE)))</f>
        <v/>
      </c>
      <c r="AT518" s="36" t="str">
        <f t="shared" si="138"/>
        <v/>
      </c>
      <c r="AU518" s="36" t="str">
        <f>IF(AQ518="","",(IF(C518="","",((IF(A518="","0",(IF(A518="Round Wood",VLOOKUP(C518,'[1]Grilles Tarifaires'!E:F,2,FALSE),VLOOKUP(C518,'[1]Grilles Tarifaires'!E:G,3,FALSE)))))*AK518))))</f>
        <v/>
      </c>
      <c r="AV518" s="66"/>
      <c r="AW518" s="66"/>
      <c r="AX518" s="66"/>
      <c r="AY518" s="66"/>
    </row>
    <row r="519" spans="1:51" ht="15" hidden="1" customHeight="1" x14ac:dyDescent="0.25">
      <c r="A519" s="10"/>
      <c r="B519" s="28"/>
      <c r="C519" s="29"/>
      <c r="D519" s="29"/>
      <c r="E519" s="30"/>
      <c r="F519" s="29"/>
      <c r="G519" s="29"/>
      <c r="H519" s="42"/>
      <c r="I519" s="42"/>
      <c r="J519" s="28"/>
      <c r="K519" s="31" t="str">
        <f t="shared" si="136"/>
        <v/>
      </c>
      <c r="L519" s="31">
        <f t="shared" si="137"/>
        <v>0</v>
      </c>
      <c r="M519" s="57">
        <f t="shared" si="129"/>
        <v>0</v>
      </c>
      <c r="N519" s="32"/>
      <c r="O519" s="32"/>
      <c r="P519" s="29"/>
      <c r="Q519" s="29"/>
      <c r="R519" s="29"/>
      <c r="S519" s="29"/>
      <c r="T519" s="29"/>
      <c r="U519" s="29"/>
      <c r="V519" s="29"/>
      <c r="W519" s="29"/>
      <c r="X519" s="31" t="str">
        <f t="shared" si="131"/>
        <v/>
      </c>
      <c r="Y519" s="33"/>
      <c r="Z519" s="33"/>
      <c r="AA519" s="33"/>
      <c r="AB519" s="33"/>
      <c r="AC519" s="33"/>
      <c r="AD519" s="33"/>
      <c r="AE519" s="29"/>
      <c r="AF519" s="29"/>
      <c r="AG519" s="29"/>
      <c r="AH519" s="67" t="str">
        <f t="shared" si="125"/>
        <v/>
      </c>
      <c r="AI519" s="47" t="str">
        <f t="shared" si="130"/>
        <v/>
      </c>
      <c r="AJ519" s="67" t="str">
        <f t="shared" si="126"/>
        <v/>
      </c>
      <c r="AK519" s="68" t="str">
        <f t="shared" si="135"/>
        <v/>
      </c>
      <c r="AL519" s="40" t="str">
        <f t="shared" si="128"/>
        <v/>
      </c>
      <c r="AM519" s="35">
        <f t="shared" si="132"/>
        <v>0</v>
      </c>
      <c r="AN519" s="36">
        <f t="shared" si="133"/>
        <v>0</v>
      </c>
      <c r="AO519" s="36">
        <f t="shared" si="134"/>
        <v>0</v>
      </c>
      <c r="AP519" s="36" t="str">
        <f t="shared" ref="AP519:AP582" si="139">+IF(K519="","",(Y519*K519))</f>
        <v/>
      </c>
      <c r="AQ519" s="36" t="str">
        <f>+IF(C519="Econova","",(IF(B519="Réception",(IF(J519="La Mounine",(VLOOKUP(V519,[1]Distancier!A:E,5,FALSE)),(IF(J519="Brignoles",VLOOKUP(V519,[1]Distancier!A:C,3,FALSE),(IF(J519="FOS",VLOOKUP(V519,[1]Distancier!A:D,4,FALSE),(IF(J519="BT400",VLOOKUP(V519,[1]Distancier!A:F,6,FALSE))))))))),"")))</f>
        <v/>
      </c>
      <c r="AR519" s="36" t="str">
        <f t="shared" si="127"/>
        <v/>
      </c>
      <c r="AS519" s="34" t="str">
        <f>IF(AQ519="","",IF(#REF!="Round Wood",VLOOKUP(AQ519,'[1]Grilles Tarifaires'!A:C,3,FALSE),VLOOKUP(AQ519,'[1]Grilles Tarifaires'!A:B,2,FALSE)))</f>
        <v/>
      </c>
      <c r="AT519" s="36" t="str">
        <f t="shared" si="138"/>
        <v/>
      </c>
      <c r="AU519" s="36" t="str">
        <f>IF(AQ519="","",(IF(C519="","",((IF(A519="","0",(IF(A519="Round Wood",VLOOKUP(C519,'[1]Grilles Tarifaires'!E:F,2,FALSE),VLOOKUP(C519,'[1]Grilles Tarifaires'!E:G,3,FALSE)))))*AK519))))</f>
        <v/>
      </c>
      <c r="AV519" s="66"/>
      <c r="AW519" s="66"/>
      <c r="AX519" s="66"/>
      <c r="AY519" s="66"/>
    </row>
    <row r="520" spans="1:51" ht="15" hidden="1" customHeight="1" x14ac:dyDescent="0.25">
      <c r="A520" s="10"/>
      <c r="B520" s="28"/>
      <c r="C520" s="29"/>
      <c r="D520" s="29"/>
      <c r="E520" s="30"/>
      <c r="F520" s="29"/>
      <c r="G520" s="29"/>
      <c r="H520" s="42"/>
      <c r="I520" s="42"/>
      <c r="J520" s="28"/>
      <c r="K520" s="31" t="str">
        <f t="shared" si="136"/>
        <v/>
      </c>
      <c r="L520" s="31">
        <f t="shared" si="137"/>
        <v>0</v>
      </c>
      <c r="M520" s="57">
        <f t="shared" si="129"/>
        <v>0</v>
      </c>
      <c r="N520" s="32"/>
      <c r="O520" s="32"/>
      <c r="P520" s="29"/>
      <c r="Q520" s="29"/>
      <c r="R520" s="29"/>
      <c r="S520" s="29"/>
      <c r="T520" s="29"/>
      <c r="U520" s="29"/>
      <c r="V520" s="29"/>
      <c r="W520" s="29"/>
      <c r="X520" s="31" t="str">
        <f t="shared" si="131"/>
        <v/>
      </c>
      <c r="Y520" s="33"/>
      <c r="Z520" s="33"/>
      <c r="AA520" s="33"/>
      <c r="AB520" s="33"/>
      <c r="AC520" s="33"/>
      <c r="AD520" s="33"/>
      <c r="AE520" s="29"/>
      <c r="AF520" s="29"/>
      <c r="AG520" s="29"/>
      <c r="AH520" s="67" t="str">
        <f t="shared" si="125"/>
        <v/>
      </c>
      <c r="AI520" s="47" t="str">
        <f t="shared" si="130"/>
        <v/>
      </c>
      <c r="AJ520" s="67" t="str">
        <f t="shared" si="126"/>
        <v/>
      </c>
      <c r="AK520" s="68" t="str">
        <f t="shared" si="135"/>
        <v/>
      </c>
      <c r="AL520" s="40" t="str">
        <f t="shared" si="128"/>
        <v/>
      </c>
      <c r="AM520" s="35">
        <f t="shared" si="132"/>
        <v>0</v>
      </c>
      <c r="AN520" s="36">
        <f t="shared" si="133"/>
        <v>0</v>
      </c>
      <c r="AO520" s="36">
        <f t="shared" si="134"/>
        <v>0</v>
      </c>
      <c r="AP520" s="36" t="str">
        <f t="shared" si="139"/>
        <v/>
      </c>
      <c r="AQ520" s="36" t="str">
        <f>+IF(C520="Econova","",(IF(B520="Réception",(IF(J520="La Mounine",(VLOOKUP(V520,[1]Distancier!A:E,5,FALSE)),(IF(J520="Brignoles",VLOOKUP(V520,[1]Distancier!A:C,3,FALSE),(IF(J520="FOS",VLOOKUP(V520,[1]Distancier!A:D,4,FALSE),(IF(J520="BT400",VLOOKUP(V520,[1]Distancier!A:F,6,FALSE))))))))),"")))</f>
        <v/>
      </c>
      <c r="AR520" s="36" t="str">
        <f t="shared" si="127"/>
        <v/>
      </c>
      <c r="AS520" s="34" t="str">
        <f>IF(AQ520="","",IF(#REF!="Round Wood",VLOOKUP(AQ520,'[1]Grilles Tarifaires'!A:C,3,FALSE),VLOOKUP(AQ520,'[1]Grilles Tarifaires'!A:B,2,FALSE)))</f>
        <v/>
      </c>
      <c r="AT520" s="36" t="str">
        <f t="shared" si="138"/>
        <v/>
      </c>
      <c r="AU520" s="36" t="str">
        <f>IF(AQ520="","",(IF(C520="","",((IF(A520="","0",(IF(A520="Round Wood",VLOOKUP(C520,'[1]Grilles Tarifaires'!E:F,2,FALSE),VLOOKUP(C520,'[1]Grilles Tarifaires'!E:G,3,FALSE)))))*AK520))))</f>
        <v/>
      </c>
      <c r="AV520" s="66"/>
      <c r="AW520" s="66"/>
      <c r="AX520" s="66"/>
      <c r="AY520" s="66"/>
    </row>
    <row r="521" spans="1:51" ht="15" hidden="1" customHeight="1" x14ac:dyDescent="0.25">
      <c r="A521" s="10"/>
      <c r="B521" s="28"/>
      <c r="C521" s="29"/>
      <c r="D521" s="29"/>
      <c r="E521" s="30"/>
      <c r="F521" s="29"/>
      <c r="G521" s="29"/>
      <c r="H521" s="42"/>
      <c r="I521" s="42"/>
      <c r="J521" s="28"/>
      <c r="K521" s="31" t="str">
        <f t="shared" si="136"/>
        <v/>
      </c>
      <c r="L521" s="31">
        <f t="shared" si="137"/>
        <v>0</v>
      </c>
      <c r="M521" s="57">
        <f t="shared" si="129"/>
        <v>0</v>
      </c>
      <c r="N521" s="32"/>
      <c r="O521" s="32"/>
      <c r="P521" s="29"/>
      <c r="Q521" s="29"/>
      <c r="R521" s="29"/>
      <c r="S521" s="29"/>
      <c r="T521" s="29"/>
      <c r="U521" s="29"/>
      <c r="V521" s="29"/>
      <c r="W521" s="29"/>
      <c r="X521" s="31" t="str">
        <f t="shared" si="131"/>
        <v/>
      </c>
      <c r="Y521" s="33"/>
      <c r="Z521" s="33"/>
      <c r="AA521" s="33"/>
      <c r="AB521" s="33"/>
      <c r="AC521" s="33"/>
      <c r="AD521" s="33"/>
      <c r="AE521" s="29"/>
      <c r="AF521" s="29"/>
      <c r="AG521" s="29"/>
      <c r="AH521" s="67" t="str">
        <f t="shared" si="125"/>
        <v/>
      </c>
      <c r="AI521" s="47" t="str">
        <f t="shared" si="130"/>
        <v/>
      </c>
      <c r="AJ521" s="67" t="str">
        <f t="shared" si="126"/>
        <v/>
      </c>
      <c r="AK521" s="68" t="str">
        <f t="shared" si="135"/>
        <v/>
      </c>
      <c r="AL521" s="40" t="str">
        <f t="shared" si="128"/>
        <v/>
      </c>
      <c r="AM521" s="35">
        <f t="shared" si="132"/>
        <v>0</v>
      </c>
      <c r="AN521" s="36">
        <f t="shared" si="133"/>
        <v>0</v>
      </c>
      <c r="AO521" s="36">
        <f t="shared" si="134"/>
        <v>0</v>
      </c>
      <c r="AP521" s="36" t="str">
        <f t="shared" si="139"/>
        <v/>
      </c>
      <c r="AQ521" s="36" t="str">
        <f>+IF(C521="Econova","",(IF(B521="Réception",(IF(J521="La Mounine",(VLOOKUP(V521,[1]Distancier!A:E,5,FALSE)),(IF(J521="Brignoles",VLOOKUP(V521,[1]Distancier!A:C,3,FALSE),(IF(J521="FOS",VLOOKUP(V521,[1]Distancier!A:D,4,FALSE),(IF(J521="BT400",VLOOKUP(V521,[1]Distancier!A:F,6,FALSE))))))))),"")))</f>
        <v/>
      </c>
      <c r="AR521" s="36" t="str">
        <f t="shared" si="127"/>
        <v/>
      </c>
      <c r="AS521" s="34" t="str">
        <f>IF(AQ521="","",IF(#REF!="Round Wood",VLOOKUP(AQ521,'[1]Grilles Tarifaires'!A:C,3,FALSE),VLOOKUP(AQ521,'[1]Grilles Tarifaires'!A:B,2,FALSE)))</f>
        <v/>
      </c>
      <c r="AT521" s="36" t="str">
        <f t="shared" si="138"/>
        <v/>
      </c>
      <c r="AU521" s="36" t="str">
        <f>IF(AQ521="","",(IF(C521="","",((IF(A521="","0",(IF(A521="Round Wood",VLOOKUP(C521,'[1]Grilles Tarifaires'!E:F,2,FALSE),VLOOKUP(C521,'[1]Grilles Tarifaires'!E:G,3,FALSE)))))*AK521))))</f>
        <v/>
      </c>
      <c r="AV521" s="66"/>
      <c r="AW521" s="66"/>
      <c r="AX521" s="66"/>
      <c r="AY521" s="66"/>
    </row>
    <row r="522" spans="1:51" ht="15" hidden="1" customHeight="1" x14ac:dyDescent="0.25">
      <c r="A522" s="10"/>
      <c r="B522" s="28"/>
      <c r="C522" s="29"/>
      <c r="D522" s="29"/>
      <c r="E522" s="30"/>
      <c r="F522" s="29"/>
      <c r="G522" s="29"/>
      <c r="H522" s="42"/>
      <c r="I522" s="42"/>
      <c r="J522" s="28"/>
      <c r="K522" s="31" t="str">
        <f t="shared" si="136"/>
        <v/>
      </c>
      <c r="L522" s="31">
        <f t="shared" si="137"/>
        <v>0</v>
      </c>
      <c r="M522" s="57">
        <f t="shared" si="129"/>
        <v>0</v>
      </c>
      <c r="N522" s="32"/>
      <c r="O522" s="32"/>
      <c r="P522" s="29"/>
      <c r="Q522" s="29"/>
      <c r="R522" s="29"/>
      <c r="S522" s="29"/>
      <c r="T522" s="29"/>
      <c r="U522" s="29"/>
      <c r="V522" s="29"/>
      <c r="W522" s="29"/>
      <c r="X522" s="31" t="str">
        <f t="shared" si="131"/>
        <v/>
      </c>
      <c r="Y522" s="33"/>
      <c r="Z522" s="33"/>
      <c r="AA522" s="33"/>
      <c r="AB522" s="33"/>
      <c r="AC522" s="33"/>
      <c r="AD522" s="33"/>
      <c r="AE522" s="29"/>
      <c r="AF522" s="29"/>
      <c r="AG522" s="29"/>
      <c r="AH522" s="67" t="str">
        <f t="shared" si="125"/>
        <v/>
      </c>
      <c r="AI522" s="47" t="str">
        <f t="shared" si="130"/>
        <v/>
      </c>
      <c r="AJ522" s="67" t="str">
        <f t="shared" si="126"/>
        <v/>
      </c>
      <c r="AK522" s="68" t="str">
        <f t="shared" si="135"/>
        <v/>
      </c>
      <c r="AL522" s="40" t="str">
        <f t="shared" si="128"/>
        <v/>
      </c>
      <c r="AM522" s="35">
        <f t="shared" si="132"/>
        <v>0</v>
      </c>
      <c r="AN522" s="36">
        <f t="shared" si="133"/>
        <v>0</v>
      </c>
      <c r="AO522" s="36">
        <f t="shared" si="134"/>
        <v>0</v>
      </c>
      <c r="AP522" s="36" t="str">
        <f t="shared" si="139"/>
        <v/>
      </c>
      <c r="AQ522" s="36" t="str">
        <f>+IF(C522="Econova","",(IF(B522="Réception",(IF(J522="La Mounine",(VLOOKUP(V522,[1]Distancier!A:E,5,FALSE)),(IF(J522="Brignoles",VLOOKUP(V522,[1]Distancier!A:C,3,FALSE),(IF(J522="FOS",VLOOKUP(V522,[1]Distancier!A:D,4,FALSE),(IF(J522="BT400",VLOOKUP(V522,[1]Distancier!A:F,6,FALSE))))))))),"")))</f>
        <v/>
      </c>
      <c r="AR522" s="36" t="str">
        <f t="shared" si="127"/>
        <v/>
      </c>
      <c r="AS522" s="34" t="str">
        <f>IF(AQ522="","",IF(#REF!="Round Wood",VLOOKUP(AQ522,'[1]Grilles Tarifaires'!A:C,3,FALSE),VLOOKUP(AQ522,'[1]Grilles Tarifaires'!A:B,2,FALSE)))</f>
        <v/>
      </c>
      <c r="AT522" s="36" t="str">
        <f t="shared" si="138"/>
        <v/>
      </c>
      <c r="AU522" s="36" t="str">
        <f>IF(AQ522="","",(IF(C522="","",((IF(A522="","0",(IF(A522="Round Wood",VLOOKUP(C522,'[1]Grilles Tarifaires'!E:F,2,FALSE),VLOOKUP(C522,'[1]Grilles Tarifaires'!E:G,3,FALSE)))))*AK522))))</f>
        <v/>
      </c>
      <c r="AV522" s="66"/>
      <c r="AW522" s="66"/>
      <c r="AX522" s="66"/>
      <c r="AY522" s="66"/>
    </row>
    <row r="523" spans="1:51" ht="15" hidden="1" customHeight="1" x14ac:dyDescent="0.25">
      <c r="A523" s="10"/>
      <c r="B523" s="28"/>
      <c r="C523" s="29"/>
      <c r="D523" s="29"/>
      <c r="E523" s="30"/>
      <c r="F523" s="29"/>
      <c r="G523" s="29"/>
      <c r="H523" s="42"/>
      <c r="I523" s="42"/>
      <c r="J523" s="28"/>
      <c r="K523" s="31" t="str">
        <f t="shared" si="136"/>
        <v/>
      </c>
      <c r="L523" s="31">
        <f t="shared" si="137"/>
        <v>0</v>
      </c>
      <c r="M523" s="57">
        <f t="shared" si="129"/>
        <v>0</v>
      </c>
      <c r="N523" s="32"/>
      <c r="O523" s="32"/>
      <c r="P523" s="29"/>
      <c r="Q523" s="29"/>
      <c r="R523" s="29"/>
      <c r="S523" s="29"/>
      <c r="T523" s="29"/>
      <c r="U523" s="29"/>
      <c r="V523" s="29"/>
      <c r="W523" s="29"/>
      <c r="X523" s="31" t="str">
        <f t="shared" si="131"/>
        <v/>
      </c>
      <c r="Y523" s="33"/>
      <c r="Z523" s="33"/>
      <c r="AA523" s="33"/>
      <c r="AB523" s="33"/>
      <c r="AC523" s="33"/>
      <c r="AD523" s="33"/>
      <c r="AE523" s="29"/>
      <c r="AF523" s="29"/>
      <c r="AG523" s="29"/>
      <c r="AH523" s="67" t="str">
        <f t="shared" si="125"/>
        <v/>
      </c>
      <c r="AI523" s="47" t="str">
        <f t="shared" si="130"/>
        <v/>
      </c>
      <c r="AJ523" s="67" t="str">
        <f t="shared" si="126"/>
        <v/>
      </c>
      <c r="AK523" s="68" t="str">
        <f t="shared" si="135"/>
        <v/>
      </c>
      <c r="AL523" s="40" t="str">
        <f t="shared" si="128"/>
        <v/>
      </c>
      <c r="AM523" s="35">
        <f t="shared" si="132"/>
        <v>0</v>
      </c>
      <c r="AN523" s="36">
        <f t="shared" si="133"/>
        <v>0</v>
      </c>
      <c r="AO523" s="36">
        <f t="shared" si="134"/>
        <v>0</v>
      </c>
      <c r="AP523" s="36" t="str">
        <f t="shared" si="139"/>
        <v/>
      </c>
      <c r="AQ523" s="36" t="str">
        <f>+IF(C523="Econova","",(IF(B523="Réception",(IF(J523="La Mounine",(VLOOKUP(V523,[1]Distancier!A:E,5,FALSE)),(IF(J523="Brignoles",VLOOKUP(V523,[1]Distancier!A:C,3,FALSE),(IF(J523="FOS",VLOOKUP(V523,[1]Distancier!A:D,4,FALSE),(IF(J523="BT400",VLOOKUP(V523,[1]Distancier!A:F,6,FALSE))))))))),"")))</f>
        <v/>
      </c>
      <c r="AR523" s="36" t="str">
        <f t="shared" si="127"/>
        <v/>
      </c>
      <c r="AS523" s="34" t="str">
        <f>IF(AQ523="","",IF(#REF!="Round Wood",VLOOKUP(AQ523,'[1]Grilles Tarifaires'!A:C,3,FALSE),VLOOKUP(AQ523,'[1]Grilles Tarifaires'!A:B,2,FALSE)))</f>
        <v/>
      </c>
      <c r="AT523" s="36" t="str">
        <f t="shared" si="138"/>
        <v/>
      </c>
      <c r="AU523" s="36" t="str">
        <f>IF(AQ523="","",(IF(C523="","",((IF(A523="","0",(IF(A523="Round Wood",VLOOKUP(C523,'[1]Grilles Tarifaires'!E:F,2,FALSE),VLOOKUP(C523,'[1]Grilles Tarifaires'!E:G,3,FALSE)))))*AK523))))</f>
        <v/>
      </c>
      <c r="AV523" s="66"/>
      <c r="AW523" s="66"/>
      <c r="AX523" s="66"/>
      <c r="AY523" s="66"/>
    </row>
    <row r="524" spans="1:51" ht="15" hidden="1" customHeight="1" x14ac:dyDescent="0.25">
      <c r="A524" s="10"/>
      <c r="B524" s="28"/>
      <c r="C524" s="29"/>
      <c r="D524" s="29"/>
      <c r="E524" s="30"/>
      <c r="F524" s="29"/>
      <c r="G524" s="29"/>
      <c r="H524" s="42"/>
      <c r="I524" s="42"/>
      <c r="J524" s="28"/>
      <c r="K524" s="31" t="str">
        <f t="shared" si="136"/>
        <v/>
      </c>
      <c r="L524" s="31">
        <f t="shared" si="137"/>
        <v>0</v>
      </c>
      <c r="M524" s="57">
        <f t="shared" si="129"/>
        <v>0</v>
      </c>
      <c r="N524" s="32"/>
      <c r="O524" s="32"/>
      <c r="P524" s="29"/>
      <c r="Q524" s="29"/>
      <c r="R524" s="29"/>
      <c r="S524" s="29"/>
      <c r="T524" s="29"/>
      <c r="U524" s="29"/>
      <c r="V524" s="29"/>
      <c r="W524" s="29"/>
      <c r="X524" s="31" t="str">
        <f t="shared" si="131"/>
        <v/>
      </c>
      <c r="Y524" s="33"/>
      <c r="Z524" s="33"/>
      <c r="AA524" s="33"/>
      <c r="AB524" s="33"/>
      <c r="AC524" s="33"/>
      <c r="AD524" s="33"/>
      <c r="AE524" s="29"/>
      <c r="AF524" s="29"/>
      <c r="AG524" s="29"/>
      <c r="AH524" s="67" t="str">
        <f t="shared" si="125"/>
        <v/>
      </c>
      <c r="AI524" s="47" t="str">
        <f t="shared" si="130"/>
        <v/>
      </c>
      <c r="AJ524" s="67" t="str">
        <f t="shared" si="126"/>
        <v/>
      </c>
      <c r="AK524" s="68" t="str">
        <f t="shared" si="135"/>
        <v/>
      </c>
      <c r="AL524" s="40" t="str">
        <f t="shared" si="128"/>
        <v/>
      </c>
      <c r="AM524" s="35">
        <f t="shared" si="132"/>
        <v>0</v>
      </c>
      <c r="AN524" s="36">
        <f t="shared" si="133"/>
        <v>0</v>
      </c>
      <c r="AO524" s="36">
        <f t="shared" si="134"/>
        <v>0</v>
      </c>
      <c r="AP524" s="36" t="str">
        <f t="shared" si="139"/>
        <v/>
      </c>
      <c r="AQ524" s="36" t="str">
        <f>+IF(C524="Econova","",(IF(B524="Réception",(IF(J524="La Mounine",(VLOOKUP(V524,[1]Distancier!A:E,5,FALSE)),(IF(J524="Brignoles",VLOOKUP(V524,[1]Distancier!A:C,3,FALSE),(IF(J524="FOS",VLOOKUP(V524,[1]Distancier!A:D,4,FALSE),(IF(J524="BT400",VLOOKUP(V524,[1]Distancier!A:F,6,FALSE))))))))),"")))</f>
        <v/>
      </c>
      <c r="AR524" s="36" t="str">
        <f t="shared" si="127"/>
        <v/>
      </c>
      <c r="AS524" s="34" t="str">
        <f>IF(AQ524="","",IF(#REF!="Round Wood",VLOOKUP(AQ524,'[1]Grilles Tarifaires'!A:C,3,FALSE),VLOOKUP(AQ524,'[1]Grilles Tarifaires'!A:B,2,FALSE)))</f>
        <v/>
      </c>
      <c r="AT524" s="36" t="str">
        <f t="shared" si="138"/>
        <v/>
      </c>
      <c r="AU524" s="36" t="str">
        <f>IF(AQ524="","",(IF(C524="","",((IF(A524="","0",(IF(A524="Round Wood",VLOOKUP(C524,'[1]Grilles Tarifaires'!E:F,2,FALSE),VLOOKUP(C524,'[1]Grilles Tarifaires'!E:G,3,FALSE)))))*AK524))))</f>
        <v/>
      </c>
      <c r="AV524" s="66"/>
      <c r="AW524" s="66"/>
      <c r="AX524" s="66"/>
      <c r="AY524" s="66"/>
    </row>
    <row r="525" spans="1:51" ht="15" hidden="1" customHeight="1" x14ac:dyDescent="0.25">
      <c r="A525" s="10"/>
      <c r="B525" s="28"/>
      <c r="C525" s="29"/>
      <c r="D525" s="29"/>
      <c r="E525" s="30"/>
      <c r="F525" s="29"/>
      <c r="G525" s="29"/>
      <c r="H525" s="42"/>
      <c r="I525" s="42"/>
      <c r="J525" s="28"/>
      <c r="K525" s="31" t="str">
        <f t="shared" si="136"/>
        <v/>
      </c>
      <c r="L525" s="31">
        <f t="shared" si="137"/>
        <v>0</v>
      </c>
      <c r="M525" s="57">
        <f t="shared" si="129"/>
        <v>0</v>
      </c>
      <c r="N525" s="32"/>
      <c r="O525" s="32"/>
      <c r="P525" s="29"/>
      <c r="Q525" s="29"/>
      <c r="R525" s="29"/>
      <c r="S525" s="29"/>
      <c r="T525" s="29"/>
      <c r="U525" s="29"/>
      <c r="V525" s="29"/>
      <c r="W525" s="29"/>
      <c r="X525" s="31" t="str">
        <f t="shared" si="131"/>
        <v/>
      </c>
      <c r="Y525" s="33"/>
      <c r="Z525" s="33"/>
      <c r="AA525" s="33"/>
      <c r="AB525" s="33"/>
      <c r="AC525" s="33"/>
      <c r="AD525" s="33"/>
      <c r="AE525" s="29"/>
      <c r="AF525" s="29"/>
      <c r="AG525" s="29"/>
      <c r="AH525" s="67" t="str">
        <f t="shared" si="125"/>
        <v/>
      </c>
      <c r="AI525" s="47" t="str">
        <f t="shared" si="130"/>
        <v/>
      </c>
      <c r="AJ525" s="67" t="str">
        <f t="shared" si="126"/>
        <v/>
      </c>
      <c r="AK525" s="68" t="str">
        <f t="shared" si="135"/>
        <v/>
      </c>
      <c r="AL525" s="40" t="str">
        <f t="shared" si="128"/>
        <v/>
      </c>
      <c r="AM525" s="35">
        <f t="shared" si="132"/>
        <v>0</v>
      </c>
      <c r="AN525" s="36">
        <f t="shared" si="133"/>
        <v>0</v>
      </c>
      <c r="AO525" s="36">
        <f t="shared" si="134"/>
        <v>0</v>
      </c>
      <c r="AP525" s="36" t="str">
        <f t="shared" si="139"/>
        <v/>
      </c>
      <c r="AQ525" s="36" t="str">
        <f>+IF(C525="Econova","",(IF(B525="Réception",(IF(J525="La Mounine",(VLOOKUP(V525,[1]Distancier!A:E,5,FALSE)),(IF(J525="Brignoles",VLOOKUP(V525,[1]Distancier!A:C,3,FALSE),(IF(J525="FOS",VLOOKUP(V525,[1]Distancier!A:D,4,FALSE),(IF(J525="BT400",VLOOKUP(V525,[1]Distancier!A:F,6,FALSE))))))))),"")))</f>
        <v/>
      </c>
      <c r="AR525" s="36" t="str">
        <f t="shared" si="127"/>
        <v/>
      </c>
      <c r="AS525" s="34" t="str">
        <f>IF(AQ525="","",IF(#REF!="Round Wood",VLOOKUP(AQ525,'[1]Grilles Tarifaires'!A:C,3,FALSE),VLOOKUP(AQ525,'[1]Grilles Tarifaires'!A:B,2,FALSE)))</f>
        <v/>
      </c>
      <c r="AT525" s="36" t="str">
        <f t="shared" si="138"/>
        <v/>
      </c>
      <c r="AU525" s="36" t="str">
        <f>IF(AQ525="","",(IF(C525="","",((IF(A525="","0",(IF(A525="Round Wood",VLOOKUP(C525,'[1]Grilles Tarifaires'!E:F,2,FALSE),VLOOKUP(C525,'[1]Grilles Tarifaires'!E:G,3,FALSE)))))*AK525))))</f>
        <v/>
      </c>
      <c r="AV525" s="66"/>
      <c r="AW525" s="66"/>
      <c r="AX525" s="66"/>
      <c r="AY525" s="66"/>
    </row>
    <row r="526" spans="1:51" ht="15" hidden="1" customHeight="1" x14ac:dyDescent="0.25">
      <c r="A526" s="10"/>
      <c r="B526" s="28"/>
      <c r="C526" s="29"/>
      <c r="D526" s="29"/>
      <c r="E526" s="30"/>
      <c r="F526" s="29"/>
      <c r="G526" s="29"/>
      <c r="H526" s="42"/>
      <c r="I526" s="42"/>
      <c r="J526" s="28"/>
      <c r="K526" s="31" t="str">
        <f t="shared" si="136"/>
        <v/>
      </c>
      <c r="L526" s="31">
        <f t="shared" si="137"/>
        <v>0</v>
      </c>
      <c r="M526" s="57">
        <f t="shared" si="129"/>
        <v>0</v>
      </c>
      <c r="N526" s="32"/>
      <c r="O526" s="32"/>
      <c r="P526" s="29"/>
      <c r="Q526" s="29"/>
      <c r="R526" s="29"/>
      <c r="S526" s="29"/>
      <c r="T526" s="29"/>
      <c r="U526" s="29"/>
      <c r="V526" s="29"/>
      <c r="W526" s="29"/>
      <c r="X526" s="31" t="str">
        <f t="shared" si="131"/>
        <v/>
      </c>
      <c r="Y526" s="33"/>
      <c r="Z526" s="33"/>
      <c r="AA526" s="33"/>
      <c r="AB526" s="33"/>
      <c r="AC526" s="33"/>
      <c r="AD526" s="33"/>
      <c r="AE526" s="29"/>
      <c r="AF526" s="29"/>
      <c r="AG526" s="29"/>
      <c r="AH526" s="67" t="str">
        <f t="shared" si="125"/>
        <v/>
      </c>
      <c r="AI526" s="47" t="str">
        <f t="shared" si="130"/>
        <v/>
      </c>
      <c r="AJ526" s="67" t="str">
        <f t="shared" si="126"/>
        <v/>
      </c>
      <c r="AK526" s="68" t="str">
        <f t="shared" si="135"/>
        <v/>
      </c>
      <c r="AL526" s="40" t="str">
        <f t="shared" si="128"/>
        <v/>
      </c>
      <c r="AM526" s="35">
        <f t="shared" si="132"/>
        <v>0</v>
      </c>
      <c r="AN526" s="36">
        <f t="shared" si="133"/>
        <v>0</v>
      </c>
      <c r="AO526" s="36">
        <f t="shared" si="134"/>
        <v>0</v>
      </c>
      <c r="AP526" s="36" t="str">
        <f t="shared" si="139"/>
        <v/>
      </c>
      <c r="AQ526" s="36" t="str">
        <f>+IF(C526="Econova","",(IF(B526="Réception",(IF(J526="La Mounine",(VLOOKUP(V526,[1]Distancier!A:E,5,FALSE)),(IF(J526="Brignoles",VLOOKUP(V526,[1]Distancier!A:C,3,FALSE),(IF(J526="FOS",VLOOKUP(V526,[1]Distancier!A:D,4,FALSE),(IF(J526="BT400",VLOOKUP(V526,[1]Distancier!A:F,6,FALSE))))))))),"")))</f>
        <v/>
      </c>
      <c r="AR526" s="36" t="str">
        <f t="shared" si="127"/>
        <v/>
      </c>
      <c r="AS526" s="34" t="str">
        <f>IF(AQ526="","",IF(#REF!="Round Wood",VLOOKUP(AQ526,'[1]Grilles Tarifaires'!A:C,3,FALSE),VLOOKUP(AQ526,'[1]Grilles Tarifaires'!A:B,2,FALSE)))</f>
        <v/>
      </c>
      <c r="AT526" s="36" t="str">
        <f t="shared" si="138"/>
        <v/>
      </c>
      <c r="AU526" s="36" t="str">
        <f>IF(AQ526="","",(IF(C526="","",((IF(A526="","0",(IF(A526="Round Wood",VLOOKUP(C526,'[1]Grilles Tarifaires'!E:F,2,FALSE),VLOOKUP(C526,'[1]Grilles Tarifaires'!E:G,3,FALSE)))))*AK526))))</f>
        <v/>
      </c>
      <c r="AV526" s="66"/>
      <c r="AW526" s="66"/>
      <c r="AX526" s="66"/>
      <c r="AY526" s="66"/>
    </row>
    <row r="527" spans="1:51" ht="15" hidden="1" customHeight="1" x14ac:dyDescent="0.25">
      <c r="A527" s="10"/>
      <c r="B527" s="28"/>
      <c r="C527" s="29"/>
      <c r="D527" s="29"/>
      <c r="E527" s="30"/>
      <c r="F527" s="29"/>
      <c r="G527" s="29"/>
      <c r="H527" s="42"/>
      <c r="I527" s="42"/>
      <c r="J527" s="28"/>
      <c r="K527" s="31" t="str">
        <f t="shared" si="136"/>
        <v/>
      </c>
      <c r="L527" s="31">
        <f t="shared" si="137"/>
        <v>0</v>
      </c>
      <c r="M527" s="57">
        <f t="shared" si="129"/>
        <v>0</v>
      </c>
      <c r="N527" s="32"/>
      <c r="O527" s="32"/>
      <c r="P527" s="29"/>
      <c r="Q527" s="29"/>
      <c r="R527" s="29"/>
      <c r="S527" s="29"/>
      <c r="T527" s="29"/>
      <c r="U527" s="29"/>
      <c r="V527" s="29"/>
      <c r="W527" s="29"/>
      <c r="X527" s="31" t="str">
        <f t="shared" si="131"/>
        <v/>
      </c>
      <c r="Y527" s="33"/>
      <c r="Z527" s="33"/>
      <c r="AA527" s="33"/>
      <c r="AB527" s="33"/>
      <c r="AC527" s="33"/>
      <c r="AD527" s="33"/>
      <c r="AE527" s="29"/>
      <c r="AF527" s="29"/>
      <c r="AG527" s="29"/>
      <c r="AH527" s="67" t="str">
        <f t="shared" si="125"/>
        <v/>
      </c>
      <c r="AI527" s="47" t="str">
        <f t="shared" si="130"/>
        <v/>
      </c>
      <c r="AJ527" s="67" t="str">
        <f t="shared" si="126"/>
        <v/>
      </c>
      <c r="AK527" s="68" t="str">
        <f t="shared" si="135"/>
        <v/>
      </c>
      <c r="AL527" s="40" t="str">
        <f t="shared" si="128"/>
        <v/>
      </c>
      <c r="AM527" s="35">
        <f t="shared" si="132"/>
        <v>0</v>
      </c>
      <c r="AN527" s="36">
        <f t="shared" si="133"/>
        <v>0</v>
      </c>
      <c r="AO527" s="36">
        <f t="shared" si="134"/>
        <v>0</v>
      </c>
      <c r="AP527" s="36" t="str">
        <f t="shared" si="139"/>
        <v/>
      </c>
      <c r="AQ527" s="36" t="str">
        <f>+IF(C527="Econova","",(IF(B527="Réception",(IF(J527="La Mounine",(VLOOKUP(V527,[1]Distancier!A:E,5,FALSE)),(IF(J527="Brignoles",VLOOKUP(V527,[1]Distancier!A:C,3,FALSE),(IF(J527="FOS",VLOOKUP(V527,[1]Distancier!A:D,4,FALSE),(IF(J527="BT400",VLOOKUP(V527,[1]Distancier!A:F,6,FALSE))))))))),"")))</f>
        <v/>
      </c>
      <c r="AR527" s="36" t="str">
        <f t="shared" si="127"/>
        <v/>
      </c>
      <c r="AS527" s="34" t="str">
        <f>IF(AQ527="","",IF(#REF!="Round Wood",VLOOKUP(AQ527,'[1]Grilles Tarifaires'!A:C,3,FALSE),VLOOKUP(AQ527,'[1]Grilles Tarifaires'!A:B,2,FALSE)))</f>
        <v/>
      </c>
      <c r="AT527" s="36" t="str">
        <f t="shared" si="138"/>
        <v/>
      </c>
      <c r="AU527" s="36" t="str">
        <f>IF(AQ527="","",(IF(C527="","",((IF(A527="","0",(IF(A527="Round Wood",VLOOKUP(C527,'[1]Grilles Tarifaires'!E:F,2,FALSE),VLOOKUP(C527,'[1]Grilles Tarifaires'!E:G,3,FALSE)))))*AK527))))</f>
        <v/>
      </c>
      <c r="AV527" s="66"/>
      <c r="AW527" s="66"/>
      <c r="AX527" s="66"/>
      <c r="AY527" s="66"/>
    </row>
    <row r="528" spans="1:51" ht="15" hidden="1" customHeight="1" x14ac:dyDescent="0.25">
      <c r="A528" s="10"/>
      <c r="B528" s="28"/>
      <c r="C528" s="29"/>
      <c r="D528" s="29"/>
      <c r="E528" s="30"/>
      <c r="F528" s="29"/>
      <c r="G528" s="29"/>
      <c r="H528" s="42"/>
      <c r="I528" s="42"/>
      <c r="J528" s="28"/>
      <c r="K528" s="31" t="str">
        <f t="shared" si="136"/>
        <v/>
      </c>
      <c r="L528" s="31">
        <f t="shared" si="137"/>
        <v>0</v>
      </c>
      <c r="M528" s="57">
        <f t="shared" si="129"/>
        <v>0</v>
      </c>
      <c r="N528" s="32"/>
      <c r="O528" s="32"/>
      <c r="P528" s="29"/>
      <c r="Q528" s="29"/>
      <c r="R528" s="29"/>
      <c r="S528" s="29"/>
      <c r="T528" s="29"/>
      <c r="U528" s="29"/>
      <c r="V528" s="29"/>
      <c r="W528" s="29"/>
      <c r="X528" s="31" t="str">
        <f t="shared" si="131"/>
        <v/>
      </c>
      <c r="Y528" s="33"/>
      <c r="Z528" s="33"/>
      <c r="AA528" s="33"/>
      <c r="AB528" s="33"/>
      <c r="AC528" s="33"/>
      <c r="AD528" s="33"/>
      <c r="AE528" s="29"/>
      <c r="AF528" s="29"/>
      <c r="AG528" s="29"/>
      <c r="AH528" s="67" t="str">
        <f t="shared" si="125"/>
        <v/>
      </c>
      <c r="AI528" s="47" t="str">
        <f t="shared" si="130"/>
        <v/>
      </c>
      <c r="AJ528" s="67" t="str">
        <f t="shared" si="126"/>
        <v/>
      </c>
      <c r="AK528" s="68" t="str">
        <f t="shared" si="135"/>
        <v/>
      </c>
      <c r="AL528" s="40" t="str">
        <f t="shared" si="128"/>
        <v/>
      </c>
      <c r="AM528" s="35">
        <f t="shared" si="132"/>
        <v>0</v>
      </c>
      <c r="AN528" s="36">
        <f t="shared" si="133"/>
        <v>0</v>
      </c>
      <c r="AO528" s="36">
        <f t="shared" si="134"/>
        <v>0</v>
      </c>
      <c r="AP528" s="36" t="str">
        <f t="shared" si="139"/>
        <v/>
      </c>
      <c r="AQ528" s="36" t="str">
        <f>+IF(C528="Econova","",(IF(B528="Réception",(IF(J528="La Mounine",(VLOOKUP(V528,[1]Distancier!A:E,5,FALSE)),(IF(J528="Brignoles",VLOOKUP(V528,[1]Distancier!A:C,3,FALSE),(IF(J528="FOS",VLOOKUP(V528,[1]Distancier!A:D,4,FALSE),(IF(J528="BT400",VLOOKUP(V528,[1]Distancier!A:F,6,FALSE))))))))),"")))</f>
        <v/>
      </c>
      <c r="AR528" s="36" t="str">
        <f t="shared" si="127"/>
        <v/>
      </c>
      <c r="AS528" s="34" t="str">
        <f>IF(AQ528="","",IF(#REF!="Round Wood",VLOOKUP(AQ528,'[1]Grilles Tarifaires'!A:C,3,FALSE),VLOOKUP(AQ528,'[1]Grilles Tarifaires'!A:B,2,FALSE)))</f>
        <v/>
      </c>
      <c r="AT528" s="36" t="str">
        <f t="shared" si="138"/>
        <v/>
      </c>
      <c r="AU528" s="36" t="str">
        <f>IF(AQ528="","",(IF(C528="","",((IF(A528="","0",(IF(A528="Round Wood",VLOOKUP(C528,'[1]Grilles Tarifaires'!E:F,2,FALSE),VLOOKUP(C528,'[1]Grilles Tarifaires'!E:G,3,FALSE)))))*AK528))))</f>
        <v/>
      </c>
      <c r="AV528" s="66"/>
      <c r="AW528" s="66"/>
      <c r="AX528" s="66"/>
      <c r="AY528" s="66"/>
    </row>
    <row r="529" spans="1:51" ht="15" hidden="1" customHeight="1" x14ac:dyDescent="0.25">
      <c r="A529" s="10"/>
      <c r="B529" s="28"/>
      <c r="C529" s="29"/>
      <c r="D529" s="29"/>
      <c r="E529" s="30"/>
      <c r="F529" s="29"/>
      <c r="G529" s="29"/>
      <c r="H529" s="42"/>
      <c r="I529" s="42"/>
      <c r="J529" s="28"/>
      <c r="K529" s="31" t="str">
        <f t="shared" si="136"/>
        <v/>
      </c>
      <c r="L529" s="31">
        <f t="shared" si="137"/>
        <v>0</v>
      </c>
      <c r="M529" s="57">
        <f t="shared" si="129"/>
        <v>0</v>
      </c>
      <c r="N529" s="32"/>
      <c r="O529" s="32"/>
      <c r="P529" s="29"/>
      <c r="Q529" s="29"/>
      <c r="R529" s="29"/>
      <c r="S529" s="29"/>
      <c r="T529" s="29"/>
      <c r="U529" s="29"/>
      <c r="V529" s="29"/>
      <c r="W529" s="29"/>
      <c r="X529" s="31" t="str">
        <f t="shared" si="131"/>
        <v/>
      </c>
      <c r="Y529" s="33"/>
      <c r="Z529" s="33"/>
      <c r="AA529" s="33"/>
      <c r="AB529" s="33"/>
      <c r="AC529" s="33"/>
      <c r="AD529" s="33"/>
      <c r="AE529" s="29"/>
      <c r="AF529" s="29"/>
      <c r="AG529" s="29"/>
      <c r="AH529" s="67" t="str">
        <f t="shared" ref="AH529:AH592" si="140">IF(E529="","",(YEAR(E529)))</f>
        <v/>
      </c>
      <c r="AI529" s="47" t="str">
        <f t="shared" si="130"/>
        <v/>
      </c>
      <c r="AJ529" s="67" t="str">
        <f t="shared" ref="AJ529:AJ592" si="141">IF(E529="","",(TEXT(E529,"mmmm")))</f>
        <v/>
      </c>
      <c r="AK529" s="68" t="str">
        <f t="shared" si="135"/>
        <v/>
      </c>
      <c r="AL529" s="40" t="str">
        <f t="shared" si="128"/>
        <v/>
      </c>
      <c r="AM529" s="35">
        <f t="shared" si="132"/>
        <v>0</v>
      </c>
      <c r="AN529" s="36">
        <f t="shared" si="133"/>
        <v>0</v>
      </c>
      <c r="AO529" s="36">
        <f t="shared" si="134"/>
        <v>0</v>
      </c>
      <c r="AP529" s="36" t="str">
        <f t="shared" si="139"/>
        <v/>
      </c>
      <c r="AQ529" s="36" t="str">
        <f>+IF(C529="Econova","",(IF(B529="Réception",(IF(J529="La Mounine",(VLOOKUP(V529,[1]Distancier!A:E,5,FALSE)),(IF(J529="Brignoles",VLOOKUP(V529,[1]Distancier!A:C,3,FALSE),(IF(J529="FOS",VLOOKUP(V529,[1]Distancier!A:D,4,FALSE),(IF(J529="BT400",VLOOKUP(V529,[1]Distancier!A:F,6,FALSE))))))))),"")))</f>
        <v/>
      </c>
      <c r="AR529" s="36" t="str">
        <f t="shared" si="127"/>
        <v/>
      </c>
      <c r="AS529" s="34" t="str">
        <f>IF(AQ529="","",IF(#REF!="Round Wood",VLOOKUP(AQ529,'[1]Grilles Tarifaires'!A:C,3,FALSE),VLOOKUP(AQ529,'[1]Grilles Tarifaires'!A:B,2,FALSE)))</f>
        <v/>
      </c>
      <c r="AT529" s="36" t="str">
        <f t="shared" si="138"/>
        <v/>
      </c>
      <c r="AU529" s="36" t="str">
        <f>IF(AQ529="","",(IF(C529="","",((IF(A529="","0",(IF(A529="Round Wood",VLOOKUP(C529,'[1]Grilles Tarifaires'!E:F,2,FALSE),VLOOKUP(C529,'[1]Grilles Tarifaires'!E:G,3,FALSE)))))*AK529))))</f>
        <v/>
      </c>
      <c r="AV529" s="66"/>
      <c r="AW529" s="66"/>
      <c r="AX529" s="66"/>
      <c r="AY529" s="66"/>
    </row>
    <row r="530" spans="1:51" ht="15" hidden="1" customHeight="1" x14ac:dyDescent="0.25">
      <c r="A530" s="10"/>
      <c r="B530" s="28"/>
      <c r="C530" s="29"/>
      <c r="D530" s="29"/>
      <c r="E530" s="30"/>
      <c r="F530" s="29"/>
      <c r="G530" s="29"/>
      <c r="H530" s="42"/>
      <c r="I530" s="42"/>
      <c r="J530" s="28"/>
      <c r="K530" s="31" t="str">
        <f t="shared" si="136"/>
        <v/>
      </c>
      <c r="L530" s="31">
        <f t="shared" si="137"/>
        <v>0</v>
      </c>
      <c r="M530" s="57">
        <f t="shared" si="129"/>
        <v>0</v>
      </c>
      <c r="N530" s="32"/>
      <c r="O530" s="32"/>
      <c r="P530" s="29"/>
      <c r="Q530" s="29"/>
      <c r="R530" s="29"/>
      <c r="S530" s="29"/>
      <c r="T530" s="29"/>
      <c r="U530" s="29"/>
      <c r="V530" s="29"/>
      <c r="W530" s="29"/>
      <c r="X530" s="31" t="str">
        <f t="shared" si="131"/>
        <v/>
      </c>
      <c r="Y530" s="33"/>
      <c r="Z530" s="33"/>
      <c r="AA530" s="33"/>
      <c r="AB530" s="33"/>
      <c r="AC530" s="33"/>
      <c r="AD530" s="33"/>
      <c r="AE530" s="29"/>
      <c r="AF530" s="29"/>
      <c r="AG530" s="29"/>
      <c r="AH530" s="67" t="str">
        <f t="shared" si="140"/>
        <v/>
      </c>
      <c r="AI530" s="47" t="str">
        <f t="shared" si="130"/>
        <v/>
      </c>
      <c r="AJ530" s="67" t="str">
        <f t="shared" si="141"/>
        <v/>
      </c>
      <c r="AK530" s="68" t="str">
        <f t="shared" si="135"/>
        <v/>
      </c>
      <c r="AL530" s="40" t="str">
        <f t="shared" si="128"/>
        <v/>
      </c>
      <c r="AM530" s="35">
        <f t="shared" si="132"/>
        <v>0</v>
      </c>
      <c r="AN530" s="36">
        <f t="shared" si="133"/>
        <v>0</v>
      </c>
      <c r="AO530" s="36">
        <f t="shared" si="134"/>
        <v>0</v>
      </c>
      <c r="AP530" s="36" t="str">
        <f t="shared" si="139"/>
        <v/>
      </c>
      <c r="AQ530" s="36" t="str">
        <f>+IF(C530="Econova","",(IF(B530="Réception",(IF(J530="La Mounine",(VLOOKUP(V530,[1]Distancier!A:E,5,FALSE)),(IF(J530="Brignoles",VLOOKUP(V530,[1]Distancier!A:C,3,FALSE),(IF(J530="FOS",VLOOKUP(V530,[1]Distancier!A:D,4,FALSE),(IF(J530="BT400",VLOOKUP(V530,[1]Distancier!A:F,6,FALSE))))))))),"")))</f>
        <v/>
      </c>
      <c r="AR530" s="36" t="str">
        <f t="shared" ref="AR530:AR593" si="142">+(IF(AQ530="","",(AQ530*K530)))</f>
        <v/>
      </c>
      <c r="AS530" s="34" t="str">
        <f>IF(AQ530="","",IF(#REF!="Round Wood",VLOOKUP(AQ530,'[1]Grilles Tarifaires'!A:C,3,FALSE),VLOOKUP(AQ530,'[1]Grilles Tarifaires'!A:B,2,FALSE)))</f>
        <v/>
      </c>
      <c r="AT530" s="36" t="str">
        <f t="shared" si="138"/>
        <v/>
      </c>
      <c r="AU530" s="36" t="str">
        <f>IF(AQ530="","",(IF(C530="","",((IF(A530="","0",(IF(A530="Round Wood",VLOOKUP(C530,'[1]Grilles Tarifaires'!E:F,2,FALSE),VLOOKUP(C530,'[1]Grilles Tarifaires'!E:G,3,FALSE)))))*AK530))))</f>
        <v/>
      </c>
      <c r="AV530" s="66"/>
      <c r="AW530" s="66"/>
      <c r="AX530" s="66"/>
      <c r="AY530" s="66"/>
    </row>
    <row r="531" spans="1:51" ht="15" hidden="1" customHeight="1" x14ac:dyDescent="0.25">
      <c r="A531" s="10"/>
      <c r="B531" s="28"/>
      <c r="C531" s="29"/>
      <c r="D531" s="29"/>
      <c r="E531" s="30"/>
      <c r="F531" s="29"/>
      <c r="G531" s="29"/>
      <c r="H531" s="42"/>
      <c r="I531" s="42"/>
      <c r="J531" s="28"/>
      <c r="K531" s="31" t="str">
        <f t="shared" si="136"/>
        <v/>
      </c>
      <c r="L531" s="31">
        <f t="shared" si="137"/>
        <v>0</v>
      </c>
      <c r="M531" s="57">
        <f t="shared" si="129"/>
        <v>0</v>
      </c>
      <c r="N531" s="32"/>
      <c r="O531" s="32"/>
      <c r="P531" s="29"/>
      <c r="Q531" s="29"/>
      <c r="R531" s="29"/>
      <c r="S531" s="29"/>
      <c r="T531" s="29"/>
      <c r="U531" s="29"/>
      <c r="V531" s="29"/>
      <c r="W531" s="29"/>
      <c r="X531" s="31" t="str">
        <f t="shared" si="131"/>
        <v/>
      </c>
      <c r="Y531" s="33"/>
      <c r="Z531" s="33"/>
      <c r="AA531" s="33"/>
      <c r="AB531" s="33"/>
      <c r="AC531" s="33"/>
      <c r="AD531" s="33"/>
      <c r="AE531" s="29"/>
      <c r="AF531" s="29"/>
      <c r="AG531" s="29"/>
      <c r="AH531" s="67" t="str">
        <f t="shared" si="140"/>
        <v/>
      </c>
      <c r="AI531" s="47" t="str">
        <f t="shared" si="130"/>
        <v/>
      </c>
      <c r="AJ531" s="67" t="str">
        <f t="shared" si="141"/>
        <v/>
      </c>
      <c r="AK531" s="68" t="str">
        <f t="shared" si="135"/>
        <v/>
      </c>
      <c r="AL531" s="40" t="str">
        <f t="shared" ref="AL531:AL594" si="143">AJ531</f>
        <v/>
      </c>
      <c r="AM531" s="35">
        <f t="shared" si="132"/>
        <v>0</v>
      </c>
      <c r="AN531" s="36">
        <f t="shared" si="133"/>
        <v>0</v>
      </c>
      <c r="AO531" s="36">
        <f t="shared" si="134"/>
        <v>0</v>
      </c>
      <c r="AP531" s="36" t="str">
        <f t="shared" si="139"/>
        <v/>
      </c>
      <c r="AQ531" s="36" t="str">
        <f>+IF(C531="Econova","",(IF(B531="Réception",(IF(J531="La Mounine",(VLOOKUP(V531,[1]Distancier!A:E,5,FALSE)),(IF(J531="Brignoles",VLOOKUP(V531,[1]Distancier!A:C,3,FALSE),(IF(J531="FOS",VLOOKUP(V531,[1]Distancier!A:D,4,FALSE),(IF(J531="BT400",VLOOKUP(V531,[1]Distancier!A:F,6,FALSE))))))))),"")))</f>
        <v/>
      </c>
      <c r="AR531" s="36" t="str">
        <f t="shared" si="142"/>
        <v/>
      </c>
      <c r="AS531" s="34" t="str">
        <f>IF(AQ531="","",IF(#REF!="Round Wood",VLOOKUP(AQ531,'[1]Grilles Tarifaires'!A:C,3,FALSE),VLOOKUP(AQ531,'[1]Grilles Tarifaires'!A:B,2,FALSE)))</f>
        <v/>
      </c>
      <c r="AT531" s="36" t="str">
        <f t="shared" si="138"/>
        <v/>
      </c>
      <c r="AU531" s="36" t="str">
        <f>IF(AQ531="","",(IF(C531="","",((IF(A531="","0",(IF(A531="Round Wood",VLOOKUP(C531,'[1]Grilles Tarifaires'!E:F,2,FALSE),VLOOKUP(C531,'[1]Grilles Tarifaires'!E:G,3,FALSE)))))*AK531))))</f>
        <v/>
      </c>
      <c r="AV531" s="66"/>
      <c r="AW531" s="66"/>
      <c r="AX531" s="66"/>
      <c r="AY531" s="66"/>
    </row>
    <row r="532" spans="1:51" ht="15" hidden="1" customHeight="1" x14ac:dyDescent="0.25">
      <c r="A532" s="10"/>
      <c r="B532" s="28"/>
      <c r="C532" s="29"/>
      <c r="D532" s="29"/>
      <c r="E532" s="30"/>
      <c r="F532" s="29"/>
      <c r="G532" s="29"/>
      <c r="H532" s="42"/>
      <c r="I532" s="42"/>
      <c r="J532" s="28"/>
      <c r="K532" s="31" t="str">
        <f t="shared" si="136"/>
        <v/>
      </c>
      <c r="L532" s="31">
        <f t="shared" si="137"/>
        <v>0</v>
      </c>
      <c r="M532" s="57">
        <f t="shared" si="129"/>
        <v>0</v>
      </c>
      <c r="N532" s="32"/>
      <c r="O532" s="32"/>
      <c r="P532" s="29"/>
      <c r="Q532" s="29"/>
      <c r="R532" s="29"/>
      <c r="S532" s="29"/>
      <c r="T532" s="29"/>
      <c r="U532" s="29"/>
      <c r="V532" s="29"/>
      <c r="W532" s="29"/>
      <c r="X532" s="31" t="str">
        <f t="shared" si="131"/>
        <v/>
      </c>
      <c r="Y532" s="33"/>
      <c r="Z532" s="33"/>
      <c r="AA532" s="33"/>
      <c r="AB532" s="33"/>
      <c r="AC532" s="33"/>
      <c r="AD532" s="33"/>
      <c r="AE532" s="29"/>
      <c r="AF532" s="29"/>
      <c r="AG532" s="29"/>
      <c r="AH532" s="67" t="str">
        <f t="shared" si="140"/>
        <v/>
      </c>
      <c r="AI532" s="47" t="str">
        <f t="shared" si="130"/>
        <v/>
      </c>
      <c r="AJ532" s="67" t="str">
        <f t="shared" si="141"/>
        <v/>
      </c>
      <c r="AK532" s="68" t="str">
        <f t="shared" si="135"/>
        <v/>
      </c>
      <c r="AL532" s="40" t="str">
        <f t="shared" si="143"/>
        <v/>
      </c>
      <c r="AM532" s="35">
        <f t="shared" si="132"/>
        <v>0</v>
      </c>
      <c r="AN532" s="36">
        <f t="shared" si="133"/>
        <v>0</v>
      </c>
      <c r="AO532" s="36">
        <f t="shared" si="134"/>
        <v>0</v>
      </c>
      <c r="AP532" s="36" t="str">
        <f t="shared" si="139"/>
        <v/>
      </c>
      <c r="AQ532" s="36" t="str">
        <f>+IF(C532="Econova","",(IF(B532="Réception",(IF(J532="La Mounine",(VLOOKUP(V532,[1]Distancier!A:E,5,FALSE)),(IF(J532="Brignoles",VLOOKUP(V532,[1]Distancier!A:C,3,FALSE),(IF(J532="FOS",VLOOKUP(V532,[1]Distancier!A:D,4,FALSE),(IF(J532="BT400",VLOOKUP(V532,[1]Distancier!A:F,6,FALSE))))))))),"")))</f>
        <v/>
      </c>
      <c r="AR532" s="36" t="str">
        <f t="shared" si="142"/>
        <v/>
      </c>
      <c r="AS532" s="34" t="str">
        <f>IF(AQ532="","",IF(#REF!="Round Wood",VLOOKUP(AQ532,'[1]Grilles Tarifaires'!A:C,3,FALSE),VLOOKUP(AQ532,'[1]Grilles Tarifaires'!A:B,2,FALSE)))</f>
        <v/>
      </c>
      <c r="AT532" s="36" t="str">
        <f t="shared" si="138"/>
        <v/>
      </c>
      <c r="AU532" s="36" t="str">
        <f>IF(AQ532="","",(IF(C532="","",((IF(A532="","0",(IF(A532="Round Wood",VLOOKUP(C532,'[1]Grilles Tarifaires'!E:F,2,FALSE),VLOOKUP(C532,'[1]Grilles Tarifaires'!E:G,3,FALSE)))))*AK532))))</f>
        <v/>
      </c>
      <c r="AV532" s="66"/>
      <c r="AW532" s="66"/>
      <c r="AX532" s="66"/>
      <c r="AY532" s="66"/>
    </row>
    <row r="533" spans="1:51" ht="15" hidden="1" customHeight="1" x14ac:dyDescent="0.25">
      <c r="A533" s="10"/>
      <c r="B533" s="28"/>
      <c r="C533" s="29"/>
      <c r="D533" s="29"/>
      <c r="E533" s="30"/>
      <c r="F533" s="29"/>
      <c r="G533" s="29"/>
      <c r="H533" s="42"/>
      <c r="I533" s="42"/>
      <c r="J533" s="28"/>
      <c r="K533" s="31" t="str">
        <f t="shared" si="136"/>
        <v/>
      </c>
      <c r="L533" s="31">
        <f t="shared" si="137"/>
        <v>0</v>
      </c>
      <c r="M533" s="57">
        <f t="shared" si="129"/>
        <v>0</v>
      </c>
      <c r="N533" s="32"/>
      <c r="O533" s="32"/>
      <c r="P533" s="29"/>
      <c r="Q533" s="29"/>
      <c r="R533" s="29"/>
      <c r="S533" s="29"/>
      <c r="T533" s="29"/>
      <c r="U533" s="29"/>
      <c r="V533" s="29"/>
      <c r="W533" s="29"/>
      <c r="X533" s="31" t="str">
        <f t="shared" si="131"/>
        <v/>
      </c>
      <c r="Y533" s="33"/>
      <c r="Z533" s="33"/>
      <c r="AA533" s="33"/>
      <c r="AB533" s="33"/>
      <c r="AC533" s="33"/>
      <c r="AD533" s="33"/>
      <c r="AE533" s="29"/>
      <c r="AF533" s="29"/>
      <c r="AG533" s="29"/>
      <c r="AH533" s="67" t="str">
        <f t="shared" si="140"/>
        <v/>
      </c>
      <c r="AI533" s="47" t="str">
        <f t="shared" si="130"/>
        <v/>
      </c>
      <c r="AJ533" s="67" t="str">
        <f t="shared" si="141"/>
        <v/>
      </c>
      <c r="AK533" s="68" t="str">
        <f t="shared" si="135"/>
        <v/>
      </c>
      <c r="AL533" s="40" t="str">
        <f t="shared" si="143"/>
        <v/>
      </c>
      <c r="AM533" s="35">
        <f t="shared" si="132"/>
        <v>0</v>
      </c>
      <c r="AN533" s="36">
        <f t="shared" si="133"/>
        <v>0</v>
      </c>
      <c r="AO533" s="36">
        <f t="shared" si="134"/>
        <v>0</v>
      </c>
      <c r="AP533" s="36" t="str">
        <f t="shared" si="139"/>
        <v/>
      </c>
      <c r="AQ533" s="36" t="str">
        <f>+IF(C533="Econova","",(IF(B533="Réception",(IF(J533="La Mounine",(VLOOKUP(V533,[1]Distancier!A:E,5,FALSE)),(IF(J533="Brignoles",VLOOKUP(V533,[1]Distancier!A:C,3,FALSE),(IF(J533="FOS",VLOOKUP(V533,[1]Distancier!A:D,4,FALSE),(IF(J533="BT400",VLOOKUP(V533,[1]Distancier!A:F,6,FALSE))))))))),"")))</f>
        <v/>
      </c>
      <c r="AR533" s="36" t="str">
        <f t="shared" si="142"/>
        <v/>
      </c>
      <c r="AS533" s="34" t="str">
        <f>IF(AQ533="","",IF(#REF!="Round Wood",VLOOKUP(AQ533,'[1]Grilles Tarifaires'!A:C,3,FALSE),VLOOKUP(AQ533,'[1]Grilles Tarifaires'!A:B,2,FALSE)))</f>
        <v/>
      </c>
      <c r="AT533" s="36" t="str">
        <f t="shared" si="138"/>
        <v/>
      </c>
      <c r="AU533" s="36" t="str">
        <f>IF(AQ533="","",(IF(C533="","",((IF(A533="","0",(IF(A533="Round Wood",VLOOKUP(C533,'[1]Grilles Tarifaires'!E:F,2,FALSE),VLOOKUP(C533,'[1]Grilles Tarifaires'!E:G,3,FALSE)))))*AK533))))</f>
        <v/>
      </c>
      <c r="AV533" s="66"/>
      <c r="AW533" s="66"/>
      <c r="AX533" s="66"/>
      <c r="AY533" s="66"/>
    </row>
    <row r="534" spans="1:51" ht="15" hidden="1" customHeight="1" x14ac:dyDescent="0.25">
      <c r="A534" s="10"/>
      <c r="B534" s="28"/>
      <c r="C534" s="29"/>
      <c r="D534" s="29"/>
      <c r="E534" s="30"/>
      <c r="F534" s="29"/>
      <c r="G534" s="29"/>
      <c r="H534" s="42"/>
      <c r="I534" s="42"/>
      <c r="J534" s="28"/>
      <c r="K534" s="31" t="str">
        <f t="shared" si="136"/>
        <v/>
      </c>
      <c r="L534" s="31">
        <f t="shared" si="137"/>
        <v>0</v>
      </c>
      <c r="M534" s="57">
        <f t="shared" si="129"/>
        <v>0</v>
      </c>
      <c r="N534" s="32"/>
      <c r="O534" s="32"/>
      <c r="P534" s="29"/>
      <c r="Q534" s="29"/>
      <c r="R534" s="29"/>
      <c r="S534" s="29"/>
      <c r="T534" s="29"/>
      <c r="U534" s="29"/>
      <c r="V534" s="29"/>
      <c r="W534" s="29"/>
      <c r="X534" s="31" t="str">
        <f t="shared" si="131"/>
        <v/>
      </c>
      <c r="Y534" s="33"/>
      <c r="Z534" s="33"/>
      <c r="AA534" s="33"/>
      <c r="AB534" s="33"/>
      <c r="AC534" s="33"/>
      <c r="AD534" s="33"/>
      <c r="AE534" s="29"/>
      <c r="AF534" s="29"/>
      <c r="AG534" s="29"/>
      <c r="AH534" s="67" t="str">
        <f t="shared" si="140"/>
        <v/>
      </c>
      <c r="AI534" s="47" t="str">
        <f t="shared" si="130"/>
        <v/>
      </c>
      <c r="AJ534" s="67" t="str">
        <f t="shared" si="141"/>
        <v/>
      </c>
      <c r="AK534" s="68" t="str">
        <f t="shared" si="135"/>
        <v/>
      </c>
      <c r="AL534" s="40" t="str">
        <f t="shared" si="143"/>
        <v/>
      </c>
      <c r="AM534" s="35">
        <f t="shared" si="132"/>
        <v>0</v>
      </c>
      <c r="AN534" s="36">
        <f t="shared" si="133"/>
        <v>0</v>
      </c>
      <c r="AO534" s="36">
        <f t="shared" si="134"/>
        <v>0</v>
      </c>
      <c r="AP534" s="36" t="str">
        <f t="shared" si="139"/>
        <v/>
      </c>
      <c r="AQ534" s="36" t="str">
        <f>+IF(C534="Econova","",(IF(B534="Réception",(IF(J534="La Mounine",(VLOOKUP(V534,[1]Distancier!A:E,5,FALSE)),(IF(J534="Brignoles",VLOOKUP(V534,[1]Distancier!A:C,3,FALSE),(IF(J534="FOS",VLOOKUP(V534,[1]Distancier!A:D,4,FALSE),(IF(J534="BT400",VLOOKUP(V534,[1]Distancier!A:F,6,FALSE))))))))),"")))</f>
        <v/>
      </c>
      <c r="AR534" s="36" t="str">
        <f t="shared" si="142"/>
        <v/>
      </c>
      <c r="AS534" s="34" t="str">
        <f>IF(AQ534="","",IF(#REF!="Round Wood",VLOOKUP(AQ534,'[1]Grilles Tarifaires'!A:C,3,FALSE),VLOOKUP(AQ534,'[1]Grilles Tarifaires'!A:B,2,FALSE)))</f>
        <v/>
      </c>
      <c r="AT534" s="36" t="str">
        <f t="shared" si="138"/>
        <v/>
      </c>
      <c r="AU534" s="36" t="str">
        <f>IF(AQ534="","",(IF(C534="","",((IF(A534="","0",(IF(A534="Round Wood",VLOOKUP(C534,'[1]Grilles Tarifaires'!E:F,2,FALSE),VLOOKUP(C534,'[1]Grilles Tarifaires'!E:G,3,FALSE)))))*AK534))))</f>
        <v/>
      </c>
      <c r="AV534" s="66"/>
      <c r="AW534" s="66"/>
      <c r="AX534" s="66"/>
      <c r="AY534" s="66"/>
    </row>
    <row r="535" spans="1:51" ht="15" hidden="1" customHeight="1" x14ac:dyDescent="0.25">
      <c r="A535" s="10"/>
      <c r="B535" s="28"/>
      <c r="C535" s="29"/>
      <c r="D535" s="29"/>
      <c r="E535" s="30"/>
      <c r="F535" s="29"/>
      <c r="G535" s="29"/>
      <c r="H535" s="42"/>
      <c r="I535" s="42"/>
      <c r="J535" s="28"/>
      <c r="K535" s="31" t="str">
        <f t="shared" si="136"/>
        <v/>
      </c>
      <c r="L535" s="31">
        <f t="shared" si="137"/>
        <v>0</v>
      </c>
      <c r="M535" s="57">
        <f t="shared" si="129"/>
        <v>0</v>
      </c>
      <c r="N535" s="32"/>
      <c r="O535" s="32"/>
      <c r="P535" s="29"/>
      <c r="Q535" s="29"/>
      <c r="R535" s="29"/>
      <c r="S535" s="29"/>
      <c r="T535" s="29"/>
      <c r="U535" s="29"/>
      <c r="V535" s="29"/>
      <c r="W535" s="29"/>
      <c r="X535" s="31" t="str">
        <f t="shared" si="131"/>
        <v/>
      </c>
      <c r="Y535" s="33"/>
      <c r="Z535" s="33"/>
      <c r="AA535" s="33"/>
      <c r="AB535" s="33"/>
      <c r="AC535" s="33"/>
      <c r="AD535" s="33"/>
      <c r="AE535" s="29"/>
      <c r="AF535" s="29"/>
      <c r="AG535" s="29"/>
      <c r="AH535" s="67" t="str">
        <f t="shared" si="140"/>
        <v/>
      </c>
      <c r="AI535" s="47" t="str">
        <f t="shared" si="130"/>
        <v/>
      </c>
      <c r="AJ535" s="67" t="str">
        <f t="shared" si="141"/>
        <v/>
      </c>
      <c r="AK535" s="68" t="str">
        <f t="shared" si="135"/>
        <v/>
      </c>
      <c r="AL535" s="40" t="str">
        <f t="shared" si="143"/>
        <v/>
      </c>
      <c r="AM535" s="35">
        <f t="shared" si="132"/>
        <v>0</v>
      </c>
      <c r="AN535" s="36">
        <f t="shared" si="133"/>
        <v>0</v>
      </c>
      <c r="AO535" s="36">
        <f t="shared" si="134"/>
        <v>0</v>
      </c>
      <c r="AP535" s="36" t="str">
        <f t="shared" si="139"/>
        <v/>
      </c>
      <c r="AQ535" s="36" t="str">
        <f>+IF(C535="Econova","",(IF(B535="Réception",(IF(J535="La Mounine",(VLOOKUP(V535,[1]Distancier!A:E,5,FALSE)),(IF(J535="Brignoles",VLOOKUP(V535,[1]Distancier!A:C,3,FALSE),(IF(J535="FOS",VLOOKUP(V535,[1]Distancier!A:D,4,FALSE),(IF(J535="BT400",VLOOKUP(V535,[1]Distancier!A:F,6,FALSE))))))))),"")))</f>
        <v/>
      </c>
      <c r="AR535" s="36" t="str">
        <f t="shared" si="142"/>
        <v/>
      </c>
      <c r="AS535" s="34" t="str">
        <f>IF(AQ535="","",IF(#REF!="Round Wood",VLOOKUP(AQ535,'[1]Grilles Tarifaires'!A:C,3,FALSE),VLOOKUP(AQ535,'[1]Grilles Tarifaires'!A:B,2,FALSE)))</f>
        <v/>
      </c>
      <c r="AT535" s="36" t="str">
        <f t="shared" si="138"/>
        <v/>
      </c>
      <c r="AU535" s="36" t="str">
        <f>IF(AQ535="","",(IF(C535="","",((IF(A535="","0",(IF(A535="Round Wood",VLOOKUP(C535,'[1]Grilles Tarifaires'!E:F,2,FALSE),VLOOKUP(C535,'[1]Grilles Tarifaires'!E:G,3,FALSE)))))*AK535))))</f>
        <v/>
      </c>
      <c r="AV535" s="66"/>
      <c r="AW535" s="66"/>
      <c r="AX535" s="66"/>
      <c r="AY535" s="66"/>
    </row>
    <row r="536" spans="1:51" ht="15" hidden="1" customHeight="1" x14ac:dyDescent="0.25">
      <c r="A536" s="10"/>
      <c r="B536" s="28"/>
      <c r="C536" s="29"/>
      <c r="D536" s="29"/>
      <c r="E536" s="30"/>
      <c r="F536" s="29"/>
      <c r="G536" s="29"/>
      <c r="H536" s="42"/>
      <c r="I536" s="42"/>
      <c r="J536" s="28"/>
      <c r="K536" s="31" t="str">
        <f t="shared" si="136"/>
        <v/>
      </c>
      <c r="L536" s="31">
        <f t="shared" si="137"/>
        <v>0</v>
      </c>
      <c r="M536" s="57">
        <f t="shared" si="129"/>
        <v>0</v>
      </c>
      <c r="N536" s="32"/>
      <c r="O536" s="32"/>
      <c r="P536" s="29"/>
      <c r="Q536" s="29"/>
      <c r="R536" s="29"/>
      <c r="S536" s="29"/>
      <c r="T536" s="29"/>
      <c r="U536" s="29"/>
      <c r="V536" s="29"/>
      <c r="W536" s="29"/>
      <c r="X536" s="31" t="str">
        <f t="shared" si="131"/>
        <v/>
      </c>
      <c r="Y536" s="33"/>
      <c r="Z536" s="33"/>
      <c r="AA536" s="33"/>
      <c r="AB536" s="33"/>
      <c r="AC536" s="33"/>
      <c r="AD536" s="33"/>
      <c r="AE536" s="29"/>
      <c r="AF536" s="29"/>
      <c r="AG536" s="29"/>
      <c r="AH536" s="67" t="str">
        <f t="shared" si="140"/>
        <v/>
      </c>
      <c r="AI536" s="47" t="str">
        <f t="shared" si="130"/>
        <v/>
      </c>
      <c r="AJ536" s="67" t="str">
        <f t="shared" si="141"/>
        <v/>
      </c>
      <c r="AK536" s="68" t="str">
        <f t="shared" si="135"/>
        <v/>
      </c>
      <c r="AL536" s="40" t="str">
        <f t="shared" si="143"/>
        <v/>
      </c>
      <c r="AM536" s="35">
        <f t="shared" si="132"/>
        <v>0</v>
      </c>
      <c r="AN536" s="36">
        <f t="shared" si="133"/>
        <v>0</v>
      </c>
      <c r="AO536" s="36">
        <f t="shared" si="134"/>
        <v>0</v>
      </c>
      <c r="AP536" s="36" t="str">
        <f t="shared" si="139"/>
        <v/>
      </c>
      <c r="AQ536" s="36" t="str">
        <f>+IF(C536="Econova","",(IF(B536="Réception",(IF(J536="La Mounine",(VLOOKUP(V536,[1]Distancier!A:E,5,FALSE)),(IF(J536="Brignoles",VLOOKUP(V536,[1]Distancier!A:C,3,FALSE),(IF(J536="FOS",VLOOKUP(V536,[1]Distancier!A:D,4,FALSE),(IF(J536="BT400",VLOOKUP(V536,[1]Distancier!A:F,6,FALSE))))))))),"")))</f>
        <v/>
      </c>
      <c r="AR536" s="36" t="str">
        <f t="shared" si="142"/>
        <v/>
      </c>
      <c r="AS536" s="34" t="str">
        <f>IF(AQ536="","",IF(#REF!="Round Wood",VLOOKUP(AQ536,'[1]Grilles Tarifaires'!A:C,3,FALSE),VLOOKUP(AQ536,'[1]Grilles Tarifaires'!A:B,2,FALSE)))</f>
        <v/>
      </c>
      <c r="AT536" s="36" t="str">
        <f t="shared" si="138"/>
        <v/>
      </c>
      <c r="AU536" s="36" t="str">
        <f>IF(AQ536="","",(IF(C536="","",((IF(A536="","0",(IF(A536="Round Wood",VLOOKUP(C536,'[1]Grilles Tarifaires'!E:F,2,FALSE),VLOOKUP(C536,'[1]Grilles Tarifaires'!E:G,3,FALSE)))))*AK536))))</f>
        <v/>
      </c>
      <c r="AV536" s="66"/>
      <c r="AW536" s="66"/>
      <c r="AX536" s="66"/>
      <c r="AY536" s="66"/>
    </row>
    <row r="537" spans="1:51" ht="15" hidden="1" customHeight="1" x14ac:dyDescent="0.25">
      <c r="A537" s="10"/>
      <c r="B537" s="28"/>
      <c r="C537" s="29"/>
      <c r="D537" s="29"/>
      <c r="E537" s="30"/>
      <c r="F537" s="29"/>
      <c r="G537" s="29"/>
      <c r="H537" s="42"/>
      <c r="I537" s="42"/>
      <c r="J537" s="28"/>
      <c r="K537" s="31" t="str">
        <f t="shared" si="136"/>
        <v/>
      </c>
      <c r="L537" s="31">
        <f t="shared" si="137"/>
        <v>0</v>
      </c>
      <c r="M537" s="57">
        <f t="shared" ref="M537:M586" si="144">IF(B537="Broyage","",(IF(G537=6,L537*1000/$AX$2,(IF(G537="FMA",L537*1000/$AY$2,L537*1000/$AW$2)))))</f>
        <v>0</v>
      </c>
      <c r="N537" s="32"/>
      <c r="O537" s="32"/>
      <c r="P537" s="29"/>
      <c r="Q537" s="29"/>
      <c r="R537" s="29"/>
      <c r="S537" s="29"/>
      <c r="T537" s="29"/>
      <c r="U537" s="29"/>
      <c r="V537" s="29"/>
      <c r="W537" s="29"/>
      <c r="X537" s="31" t="str">
        <f t="shared" si="131"/>
        <v/>
      </c>
      <c r="Y537" s="33"/>
      <c r="Z537" s="33"/>
      <c r="AA537" s="33"/>
      <c r="AB537" s="33"/>
      <c r="AC537" s="33"/>
      <c r="AD537" s="33"/>
      <c r="AE537" s="29"/>
      <c r="AF537" s="29"/>
      <c r="AG537" s="29"/>
      <c r="AH537" s="67" t="str">
        <f t="shared" si="140"/>
        <v/>
      </c>
      <c r="AI537" s="47" t="str">
        <f t="shared" si="130"/>
        <v/>
      </c>
      <c r="AJ537" s="67" t="str">
        <f t="shared" si="141"/>
        <v/>
      </c>
      <c r="AK537" s="68" t="str">
        <f t="shared" si="135"/>
        <v/>
      </c>
      <c r="AL537" s="40" t="str">
        <f t="shared" si="143"/>
        <v/>
      </c>
      <c r="AM537" s="35">
        <f t="shared" si="132"/>
        <v>0</v>
      </c>
      <c r="AN537" s="36">
        <f t="shared" si="133"/>
        <v>0</v>
      </c>
      <c r="AO537" s="36">
        <f t="shared" si="134"/>
        <v>0</v>
      </c>
      <c r="AP537" s="36" t="str">
        <f t="shared" si="139"/>
        <v/>
      </c>
      <c r="AQ537" s="36" t="str">
        <f>+IF(C537="Econova","",(IF(B537="Réception",(IF(J537="La Mounine",(VLOOKUP(V537,[1]Distancier!A:E,5,FALSE)),(IF(J537="Brignoles",VLOOKUP(V537,[1]Distancier!A:C,3,FALSE),(IF(J537="FOS",VLOOKUP(V537,[1]Distancier!A:D,4,FALSE),(IF(J537="BT400",VLOOKUP(V537,[1]Distancier!A:F,6,FALSE))))))))),"")))</f>
        <v/>
      </c>
      <c r="AR537" s="36" t="str">
        <f t="shared" si="142"/>
        <v/>
      </c>
      <c r="AS537" s="34" t="str">
        <f>IF(AQ537="","",IF(#REF!="Round Wood",VLOOKUP(AQ537,'[1]Grilles Tarifaires'!A:C,3,FALSE),VLOOKUP(AQ537,'[1]Grilles Tarifaires'!A:B,2,FALSE)))</f>
        <v/>
      </c>
      <c r="AT537" s="36" t="str">
        <f t="shared" si="138"/>
        <v/>
      </c>
      <c r="AU537" s="36" t="str">
        <f>IF(AQ537="","",(IF(C537="","",((IF(A537="","0",(IF(A537="Round Wood",VLOOKUP(C537,'[1]Grilles Tarifaires'!E:F,2,FALSE),VLOOKUP(C537,'[1]Grilles Tarifaires'!E:G,3,FALSE)))))*AK537))))</f>
        <v/>
      </c>
      <c r="AV537" s="66"/>
      <c r="AW537" s="66"/>
      <c r="AX537" s="66"/>
      <c r="AY537" s="66"/>
    </row>
    <row r="538" spans="1:51" ht="15" hidden="1" customHeight="1" x14ac:dyDescent="0.25">
      <c r="A538" s="10"/>
      <c r="B538" s="28"/>
      <c r="C538" s="29"/>
      <c r="D538" s="29"/>
      <c r="E538" s="30"/>
      <c r="F538" s="29"/>
      <c r="G538" s="29"/>
      <c r="H538" s="42"/>
      <c r="I538" s="42"/>
      <c r="J538" s="28"/>
      <c r="K538" s="31" t="str">
        <f t="shared" si="136"/>
        <v/>
      </c>
      <c r="L538" s="31">
        <f t="shared" si="137"/>
        <v>0</v>
      </c>
      <c r="M538" s="57">
        <f t="shared" si="144"/>
        <v>0</v>
      </c>
      <c r="N538" s="32"/>
      <c r="O538" s="32"/>
      <c r="P538" s="29"/>
      <c r="Q538" s="29"/>
      <c r="R538" s="29"/>
      <c r="S538" s="29"/>
      <c r="T538" s="29"/>
      <c r="U538" s="29"/>
      <c r="V538" s="29"/>
      <c r="W538" s="29"/>
      <c r="X538" s="31" t="str">
        <f t="shared" si="131"/>
        <v/>
      </c>
      <c r="Y538" s="33"/>
      <c r="Z538" s="33"/>
      <c r="AA538" s="33"/>
      <c r="AB538" s="33"/>
      <c r="AC538" s="33"/>
      <c r="AD538" s="33"/>
      <c r="AE538" s="29"/>
      <c r="AF538" s="29"/>
      <c r="AG538" s="29"/>
      <c r="AH538" s="67" t="str">
        <f t="shared" si="140"/>
        <v/>
      </c>
      <c r="AI538" s="47" t="str">
        <f t="shared" si="130"/>
        <v/>
      </c>
      <c r="AJ538" s="67" t="str">
        <f t="shared" si="141"/>
        <v/>
      </c>
      <c r="AK538" s="68" t="str">
        <f t="shared" si="135"/>
        <v/>
      </c>
      <c r="AL538" s="40" t="str">
        <f t="shared" si="143"/>
        <v/>
      </c>
      <c r="AM538" s="35">
        <f t="shared" si="132"/>
        <v>0</v>
      </c>
      <c r="AN538" s="36">
        <f t="shared" si="133"/>
        <v>0</v>
      </c>
      <c r="AO538" s="36">
        <f t="shared" si="134"/>
        <v>0</v>
      </c>
      <c r="AP538" s="36" t="str">
        <f t="shared" si="139"/>
        <v/>
      </c>
      <c r="AQ538" s="36" t="str">
        <f>+IF(C538="Econova","",(IF(B538="Réception",(IF(J538="La Mounine",(VLOOKUP(V538,[1]Distancier!A:E,5,FALSE)),(IF(J538="Brignoles",VLOOKUP(V538,[1]Distancier!A:C,3,FALSE),(IF(J538="FOS",VLOOKUP(V538,[1]Distancier!A:D,4,FALSE),(IF(J538="BT400",VLOOKUP(V538,[1]Distancier!A:F,6,FALSE))))))))),"")))</f>
        <v/>
      </c>
      <c r="AR538" s="36" t="str">
        <f t="shared" si="142"/>
        <v/>
      </c>
      <c r="AS538" s="34" t="str">
        <f>IF(AQ538="","",IF(#REF!="Round Wood",VLOOKUP(AQ538,'[1]Grilles Tarifaires'!A:C,3,FALSE),VLOOKUP(AQ538,'[1]Grilles Tarifaires'!A:B,2,FALSE)))</f>
        <v/>
      </c>
      <c r="AT538" s="36" t="str">
        <f t="shared" si="138"/>
        <v/>
      </c>
      <c r="AU538" s="36" t="str">
        <f>IF(AQ538="","",(IF(C538="","",((IF(A538="","0",(IF(A538="Round Wood",VLOOKUP(C538,'[1]Grilles Tarifaires'!E:F,2,FALSE),VLOOKUP(C538,'[1]Grilles Tarifaires'!E:G,3,FALSE)))))*AK538))))</f>
        <v/>
      </c>
      <c r="AV538" s="66"/>
      <c r="AW538" s="66"/>
      <c r="AX538" s="66"/>
      <c r="AY538" s="66"/>
    </row>
    <row r="539" spans="1:51" ht="15" hidden="1" customHeight="1" x14ac:dyDescent="0.25">
      <c r="A539" s="10"/>
      <c r="B539" s="28"/>
      <c r="C539" s="29"/>
      <c r="D539" s="29"/>
      <c r="E539" s="30"/>
      <c r="F539" s="29"/>
      <c r="G539" s="29"/>
      <c r="H539" s="42"/>
      <c r="I539" s="42"/>
      <c r="J539" s="28"/>
      <c r="K539" s="31" t="str">
        <f t="shared" si="136"/>
        <v/>
      </c>
      <c r="L539" s="31">
        <f t="shared" si="137"/>
        <v>0</v>
      </c>
      <c r="M539" s="57">
        <f t="shared" si="144"/>
        <v>0</v>
      </c>
      <c r="N539" s="32"/>
      <c r="O539" s="32"/>
      <c r="P539" s="29"/>
      <c r="Q539" s="29"/>
      <c r="R539" s="29"/>
      <c r="S539" s="29"/>
      <c r="T539" s="29"/>
      <c r="U539" s="29"/>
      <c r="V539" s="29"/>
      <c r="W539" s="29"/>
      <c r="X539" s="31" t="str">
        <f t="shared" si="131"/>
        <v/>
      </c>
      <c r="Y539" s="33"/>
      <c r="Z539" s="33"/>
      <c r="AA539" s="33"/>
      <c r="AB539" s="33"/>
      <c r="AC539" s="33"/>
      <c r="AD539" s="33"/>
      <c r="AE539" s="29"/>
      <c r="AF539" s="29"/>
      <c r="AG539" s="29"/>
      <c r="AH539" s="67" t="str">
        <f t="shared" si="140"/>
        <v/>
      </c>
      <c r="AI539" s="47" t="str">
        <f t="shared" si="130"/>
        <v/>
      </c>
      <c r="AJ539" s="67" t="str">
        <f t="shared" si="141"/>
        <v/>
      </c>
      <c r="AK539" s="68" t="str">
        <f t="shared" si="135"/>
        <v/>
      </c>
      <c r="AL539" s="40" t="str">
        <f t="shared" si="143"/>
        <v/>
      </c>
      <c r="AM539" s="35">
        <f t="shared" si="132"/>
        <v>0</v>
      </c>
      <c r="AN539" s="36">
        <f t="shared" si="133"/>
        <v>0</v>
      </c>
      <c r="AO539" s="36">
        <f t="shared" si="134"/>
        <v>0</v>
      </c>
      <c r="AP539" s="36" t="str">
        <f t="shared" si="139"/>
        <v/>
      </c>
      <c r="AQ539" s="36" t="str">
        <f>+IF(C539="Econova","",(IF(B539="Réception",(IF(J539="La Mounine",(VLOOKUP(V539,[1]Distancier!A:E,5,FALSE)),(IF(J539="Brignoles",VLOOKUP(V539,[1]Distancier!A:C,3,FALSE),(IF(J539="FOS",VLOOKUP(V539,[1]Distancier!A:D,4,FALSE),(IF(J539="BT400",VLOOKUP(V539,[1]Distancier!A:F,6,FALSE))))))))),"")))</f>
        <v/>
      </c>
      <c r="AR539" s="36" t="str">
        <f t="shared" si="142"/>
        <v/>
      </c>
      <c r="AS539" s="34" t="str">
        <f>IF(AQ539="","",IF(#REF!="Round Wood",VLOOKUP(AQ539,'[1]Grilles Tarifaires'!A:C,3,FALSE),VLOOKUP(AQ539,'[1]Grilles Tarifaires'!A:B,2,FALSE)))</f>
        <v/>
      </c>
      <c r="AT539" s="36" t="str">
        <f t="shared" si="138"/>
        <v/>
      </c>
      <c r="AU539" s="36" t="str">
        <f>IF(AQ539="","",(IF(C539="","",((IF(A539="","0",(IF(A539="Round Wood",VLOOKUP(C539,'[1]Grilles Tarifaires'!E:F,2,FALSE),VLOOKUP(C539,'[1]Grilles Tarifaires'!E:G,3,FALSE)))))*AK539))))</f>
        <v/>
      </c>
      <c r="AV539" s="66"/>
      <c r="AW539" s="66"/>
      <c r="AX539" s="66"/>
      <c r="AY539" s="66"/>
    </row>
    <row r="540" spans="1:51" ht="15" hidden="1" customHeight="1" x14ac:dyDescent="0.25">
      <c r="A540" s="10"/>
      <c r="B540" s="28"/>
      <c r="C540" s="29"/>
      <c r="D540" s="29"/>
      <c r="E540" s="30"/>
      <c r="F540" s="29"/>
      <c r="G540" s="29"/>
      <c r="H540" s="42"/>
      <c r="I540" s="42"/>
      <c r="J540" s="28"/>
      <c r="K540" s="31" t="str">
        <f t="shared" si="136"/>
        <v/>
      </c>
      <c r="L540" s="31">
        <f t="shared" si="137"/>
        <v>0</v>
      </c>
      <c r="M540" s="57">
        <f t="shared" si="144"/>
        <v>0</v>
      </c>
      <c r="N540" s="32"/>
      <c r="O540" s="32"/>
      <c r="P540" s="29"/>
      <c r="Q540" s="29"/>
      <c r="R540" s="29"/>
      <c r="S540" s="29"/>
      <c r="T540" s="29"/>
      <c r="U540" s="29"/>
      <c r="V540" s="29"/>
      <c r="W540" s="29"/>
      <c r="X540" s="31" t="str">
        <f t="shared" si="131"/>
        <v/>
      </c>
      <c r="Y540" s="33"/>
      <c r="Z540" s="33"/>
      <c r="AA540" s="33"/>
      <c r="AB540" s="33"/>
      <c r="AC540" s="33"/>
      <c r="AD540" s="33"/>
      <c r="AE540" s="29"/>
      <c r="AF540" s="29"/>
      <c r="AG540" s="29"/>
      <c r="AH540" s="67" t="str">
        <f t="shared" si="140"/>
        <v/>
      </c>
      <c r="AI540" s="47" t="str">
        <f t="shared" si="130"/>
        <v/>
      </c>
      <c r="AJ540" s="67" t="str">
        <f t="shared" si="141"/>
        <v/>
      </c>
      <c r="AK540" s="68" t="str">
        <f t="shared" si="135"/>
        <v/>
      </c>
      <c r="AL540" s="40" t="str">
        <f t="shared" si="143"/>
        <v/>
      </c>
      <c r="AM540" s="35">
        <f t="shared" si="132"/>
        <v>0</v>
      </c>
      <c r="AN540" s="36">
        <f t="shared" si="133"/>
        <v>0</v>
      </c>
      <c r="AO540" s="36">
        <f t="shared" si="134"/>
        <v>0</v>
      </c>
      <c r="AP540" s="36" t="str">
        <f t="shared" si="139"/>
        <v/>
      </c>
      <c r="AQ540" s="36" t="str">
        <f>+IF(C540="Econova","",(IF(B540="Réception",(IF(J540="La Mounine",(VLOOKUP(V540,[1]Distancier!A:E,5,FALSE)),(IF(J540="Brignoles",VLOOKUP(V540,[1]Distancier!A:C,3,FALSE),(IF(J540="FOS",VLOOKUP(V540,[1]Distancier!A:D,4,FALSE),(IF(J540="BT400",VLOOKUP(V540,[1]Distancier!A:F,6,FALSE))))))))),"")))</f>
        <v/>
      </c>
      <c r="AR540" s="36" t="str">
        <f t="shared" si="142"/>
        <v/>
      </c>
      <c r="AS540" s="34" t="str">
        <f>IF(AQ540="","",IF(#REF!="Round Wood",VLOOKUP(AQ540,'[1]Grilles Tarifaires'!A:C,3,FALSE),VLOOKUP(AQ540,'[1]Grilles Tarifaires'!A:B,2,FALSE)))</f>
        <v/>
      </c>
      <c r="AT540" s="36" t="str">
        <f t="shared" si="138"/>
        <v/>
      </c>
      <c r="AU540" s="36" t="str">
        <f>IF(AQ540="","",(IF(C540="","",((IF(A540="","0",(IF(A540="Round Wood",VLOOKUP(C540,'[1]Grilles Tarifaires'!E:F,2,FALSE),VLOOKUP(C540,'[1]Grilles Tarifaires'!E:G,3,FALSE)))))*AK540))))</f>
        <v/>
      </c>
      <c r="AV540" s="66"/>
      <c r="AW540" s="66"/>
      <c r="AX540" s="66"/>
      <c r="AY540" s="66"/>
    </row>
    <row r="541" spans="1:51" ht="15" hidden="1" customHeight="1" x14ac:dyDescent="0.25">
      <c r="A541" s="10"/>
      <c r="B541" s="28"/>
      <c r="C541" s="29"/>
      <c r="D541" s="29"/>
      <c r="E541" s="30"/>
      <c r="F541" s="29"/>
      <c r="G541" s="29"/>
      <c r="H541" s="42"/>
      <c r="I541" s="42"/>
      <c r="J541" s="28"/>
      <c r="K541" s="31" t="str">
        <f t="shared" si="136"/>
        <v/>
      </c>
      <c r="L541" s="31">
        <f t="shared" si="137"/>
        <v>0</v>
      </c>
      <c r="M541" s="57">
        <f t="shared" si="144"/>
        <v>0</v>
      </c>
      <c r="N541" s="32"/>
      <c r="O541" s="32"/>
      <c r="P541" s="29"/>
      <c r="Q541" s="29"/>
      <c r="R541" s="29"/>
      <c r="S541" s="29"/>
      <c r="T541" s="29"/>
      <c r="U541" s="29"/>
      <c r="V541" s="29"/>
      <c r="W541" s="29"/>
      <c r="X541" s="31" t="str">
        <f t="shared" si="131"/>
        <v/>
      </c>
      <c r="Y541" s="33"/>
      <c r="Z541" s="33"/>
      <c r="AA541" s="33"/>
      <c r="AB541" s="33"/>
      <c r="AC541" s="33"/>
      <c r="AD541" s="33"/>
      <c r="AE541" s="29"/>
      <c r="AF541" s="29"/>
      <c r="AG541" s="29"/>
      <c r="AH541" s="67" t="str">
        <f t="shared" si="140"/>
        <v/>
      </c>
      <c r="AI541" s="47" t="str">
        <f t="shared" si="130"/>
        <v/>
      </c>
      <c r="AJ541" s="67" t="str">
        <f t="shared" si="141"/>
        <v/>
      </c>
      <c r="AK541" s="68" t="str">
        <f t="shared" si="135"/>
        <v/>
      </c>
      <c r="AL541" s="40" t="str">
        <f t="shared" si="143"/>
        <v/>
      </c>
      <c r="AM541" s="35">
        <f t="shared" si="132"/>
        <v>0</v>
      </c>
      <c r="AN541" s="36">
        <f t="shared" si="133"/>
        <v>0</v>
      </c>
      <c r="AO541" s="36">
        <f t="shared" si="134"/>
        <v>0</v>
      </c>
      <c r="AP541" s="36" t="str">
        <f t="shared" si="139"/>
        <v/>
      </c>
      <c r="AQ541" s="36" t="str">
        <f>+IF(C541="Econova","",(IF(B541="Réception",(IF(J541="La Mounine",(VLOOKUP(V541,[1]Distancier!A:E,5,FALSE)),(IF(J541="Brignoles",VLOOKUP(V541,[1]Distancier!A:C,3,FALSE),(IF(J541="FOS",VLOOKUP(V541,[1]Distancier!A:D,4,FALSE),(IF(J541="BT400",VLOOKUP(V541,[1]Distancier!A:F,6,FALSE))))))))),"")))</f>
        <v/>
      </c>
      <c r="AR541" s="36" t="str">
        <f t="shared" si="142"/>
        <v/>
      </c>
      <c r="AS541" s="34" t="str">
        <f>IF(AQ541="","",IF(#REF!="Round Wood",VLOOKUP(AQ541,'[1]Grilles Tarifaires'!A:C,3,FALSE),VLOOKUP(AQ541,'[1]Grilles Tarifaires'!A:B,2,FALSE)))</f>
        <v/>
      </c>
      <c r="AT541" s="36" t="str">
        <f t="shared" si="138"/>
        <v/>
      </c>
      <c r="AU541" s="36" t="str">
        <f>IF(AQ541="","",(IF(C541="","",((IF(A541="","0",(IF(A541="Round Wood",VLOOKUP(C541,'[1]Grilles Tarifaires'!E:F,2,FALSE),VLOOKUP(C541,'[1]Grilles Tarifaires'!E:G,3,FALSE)))))*AK541))))</f>
        <v/>
      </c>
      <c r="AV541" s="66"/>
      <c r="AW541" s="66"/>
      <c r="AX541" s="66"/>
      <c r="AY541" s="66"/>
    </row>
    <row r="542" spans="1:51" ht="15" hidden="1" customHeight="1" x14ac:dyDescent="0.25">
      <c r="A542" s="10"/>
      <c r="B542" s="28"/>
      <c r="C542" s="29"/>
      <c r="D542" s="29"/>
      <c r="E542" s="30"/>
      <c r="F542" s="29"/>
      <c r="G542" s="29"/>
      <c r="H542" s="42"/>
      <c r="I542" s="42"/>
      <c r="J542" s="28"/>
      <c r="K542" s="31" t="str">
        <f t="shared" si="136"/>
        <v/>
      </c>
      <c r="L542" s="31">
        <f t="shared" si="137"/>
        <v>0</v>
      </c>
      <c r="M542" s="57">
        <f t="shared" si="144"/>
        <v>0</v>
      </c>
      <c r="N542" s="32"/>
      <c r="O542" s="32"/>
      <c r="P542" s="29"/>
      <c r="Q542" s="29"/>
      <c r="R542" s="29"/>
      <c r="S542" s="29"/>
      <c r="T542" s="29"/>
      <c r="U542" s="29"/>
      <c r="V542" s="29"/>
      <c r="W542" s="29"/>
      <c r="X542" s="31" t="str">
        <f t="shared" si="131"/>
        <v/>
      </c>
      <c r="Y542" s="33"/>
      <c r="Z542" s="33"/>
      <c r="AA542" s="33"/>
      <c r="AB542" s="33"/>
      <c r="AC542" s="33"/>
      <c r="AD542" s="33"/>
      <c r="AE542" s="29"/>
      <c r="AF542" s="29"/>
      <c r="AG542" s="29"/>
      <c r="AH542" s="67" t="str">
        <f t="shared" si="140"/>
        <v/>
      </c>
      <c r="AI542" s="47" t="str">
        <f t="shared" si="130"/>
        <v/>
      </c>
      <c r="AJ542" s="67" t="str">
        <f t="shared" si="141"/>
        <v/>
      </c>
      <c r="AK542" s="68" t="str">
        <f t="shared" si="135"/>
        <v/>
      </c>
      <c r="AL542" s="40" t="str">
        <f t="shared" si="143"/>
        <v/>
      </c>
      <c r="AM542" s="35">
        <f t="shared" si="132"/>
        <v>0</v>
      </c>
      <c r="AN542" s="36">
        <f t="shared" si="133"/>
        <v>0</v>
      </c>
      <c r="AO542" s="36">
        <f t="shared" si="134"/>
        <v>0</v>
      </c>
      <c r="AP542" s="36" t="str">
        <f t="shared" si="139"/>
        <v/>
      </c>
      <c r="AQ542" s="36" t="str">
        <f>+IF(C542="Econova","",(IF(B542="Réception",(IF(J542="La Mounine",(VLOOKUP(V542,[1]Distancier!A:E,5,FALSE)),(IF(J542="Brignoles",VLOOKUP(V542,[1]Distancier!A:C,3,FALSE),(IF(J542="FOS",VLOOKUP(V542,[1]Distancier!A:D,4,FALSE),(IF(J542="BT400",VLOOKUP(V542,[1]Distancier!A:F,6,FALSE))))))))),"")))</f>
        <v/>
      </c>
      <c r="AR542" s="36" t="str">
        <f t="shared" si="142"/>
        <v/>
      </c>
      <c r="AS542" s="34" t="str">
        <f>IF(AQ542="","",IF(#REF!="Round Wood",VLOOKUP(AQ542,'[1]Grilles Tarifaires'!A:C,3,FALSE),VLOOKUP(AQ542,'[1]Grilles Tarifaires'!A:B,2,FALSE)))</f>
        <v/>
      </c>
      <c r="AT542" s="36" t="str">
        <f t="shared" si="138"/>
        <v/>
      </c>
      <c r="AU542" s="36" t="str">
        <f>IF(AQ542="","",(IF(C542="","",((IF(A542="","0",(IF(A542="Round Wood",VLOOKUP(C542,'[1]Grilles Tarifaires'!E:F,2,FALSE),VLOOKUP(C542,'[1]Grilles Tarifaires'!E:G,3,FALSE)))))*AK542))))</f>
        <v/>
      </c>
      <c r="AV542" s="66"/>
      <c r="AW542" s="66"/>
      <c r="AX542" s="66"/>
      <c r="AY542" s="66"/>
    </row>
    <row r="543" spans="1:51" ht="15" hidden="1" customHeight="1" x14ac:dyDescent="0.25">
      <c r="A543" s="10"/>
      <c r="B543" s="28"/>
      <c r="C543" s="29"/>
      <c r="D543" s="29"/>
      <c r="E543" s="30"/>
      <c r="F543" s="29"/>
      <c r="G543" s="29"/>
      <c r="H543" s="42"/>
      <c r="I543" s="42"/>
      <c r="J543" s="28"/>
      <c r="K543" s="31" t="str">
        <f t="shared" si="136"/>
        <v/>
      </c>
      <c r="L543" s="31">
        <f t="shared" si="137"/>
        <v>0</v>
      </c>
      <c r="M543" s="57">
        <f t="shared" si="144"/>
        <v>0</v>
      </c>
      <c r="N543" s="32"/>
      <c r="O543" s="32"/>
      <c r="P543" s="29"/>
      <c r="Q543" s="29"/>
      <c r="R543" s="29"/>
      <c r="S543" s="29"/>
      <c r="T543" s="29"/>
      <c r="U543" s="29"/>
      <c r="V543" s="29"/>
      <c r="W543" s="29"/>
      <c r="X543" s="31" t="str">
        <f t="shared" si="131"/>
        <v/>
      </c>
      <c r="Y543" s="33"/>
      <c r="Z543" s="33"/>
      <c r="AA543" s="33"/>
      <c r="AB543" s="33"/>
      <c r="AC543" s="33"/>
      <c r="AD543" s="33"/>
      <c r="AE543" s="29"/>
      <c r="AF543" s="29"/>
      <c r="AG543" s="29"/>
      <c r="AH543" s="67" t="str">
        <f t="shared" si="140"/>
        <v/>
      </c>
      <c r="AI543" s="47" t="str">
        <f t="shared" si="130"/>
        <v/>
      </c>
      <c r="AJ543" s="67" t="str">
        <f t="shared" si="141"/>
        <v/>
      </c>
      <c r="AK543" s="68" t="str">
        <f t="shared" si="135"/>
        <v/>
      </c>
      <c r="AL543" s="40" t="str">
        <f t="shared" si="143"/>
        <v/>
      </c>
      <c r="AM543" s="35">
        <f t="shared" si="132"/>
        <v>0</v>
      </c>
      <c r="AN543" s="36">
        <f t="shared" si="133"/>
        <v>0</v>
      </c>
      <c r="AO543" s="36">
        <f t="shared" si="134"/>
        <v>0</v>
      </c>
      <c r="AP543" s="36" t="str">
        <f t="shared" si="139"/>
        <v/>
      </c>
      <c r="AQ543" s="36" t="str">
        <f>+IF(C543="Econova","",(IF(B543="Réception",(IF(J543="La Mounine",(VLOOKUP(V543,[1]Distancier!A:E,5,FALSE)),(IF(J543="Brignoles",VLOOKUP(V543,[1]Distancier!A:C,3,FALSE),(IF(J543="FOS",VLOOKUP(V543,[1]Distancier!A:D,4,FALSE),(IF(J543="BT400",VLOOKUP(V543,[1]Distancier!A:F,6,FALSE))))))))),"")))</f>
        <v/>
      </c>
      <c r="AR543" s="36" t="str">
        <f t="shared" si="142"/>
        <v/>
      </c>
      <c r="AS543" s="34" t="str">
        <f>IF(AQ543="","",IF(#REF!="Round Wood",VLOOKUP(AQ543,'[1]Grilles Tarifaires'!A:C,3,FALSE),VLOOKUP(AQ543,'[1]Grilles Tarifaires'!A:B,2,FALSE)))</f>
        <v/>
      </c>
      <c r="AT543" s="36" t="str">
        <f t="shared" si="138"/>
        <v/>
      </c>
      <c r="AU543" s="36" t="str">
        <f>IF(AQ543="","",(IF(C543="","",((IF(A543="","0",(IF(A543="Round Wood",VLOOKUP(C543,'[1]Grilles Tarifaires'!E:F,2,FALSE),VLOOKUP(C543,'[1]Grilles Tarifaires'!E:G,3,FALSE)))))*AK543))))</f>
        <v/>
      </c>
      <c r="AV543" s="66"/>
      <c r="AW543" s="66"/>
      <c r="AX543" s="66"/>
      <c r="AY543" s="66"/>
    </row>
    <row r="544" spans="1:51" ht="15" hidden="1" customHeight="1" x14ac:dyDescent="0.25">
      <c r="A544" s="10"/>
      <c r="B544" s="28"/>
      <c r="C544" s="29"/>
      <c r="D544" s="29"/>
      <c r="E544" s="30"/>
      <c r="F544" s="29"/>
      <c r="G544" s="29"/>
      <c r="H544" s="42"/>
      <c r="I544" s="42"/>
      <c r="J544" s="28"/>
      <c r="K544" s="31" t="str">
        <f t="shared" si="136"/>
        <v/>
      </c>
      <c r="L544" s="31">
        <f t="shared" si="137"/>
        <v>0</v>
      </c>
      <c r="M544" s="57">
        <f t="shared" si="144"/>
        <v>0</v>
      </c>
      <c r="N544" s="32"/>
      <c r="O544" s="32"/>
      <c r="P544" s="29"/>
      <c r="Q544" s="29"/>
      <c r="R544" s="29"/>
      <c r="S544" s="29"/>
      <c r="T544" s="29"/>
      <c r="U544" s="29"/>
      <c r="V544" s="29"/>
      <c r="W544" s="29"/>
      <c r="X544" s="31" t="str">
        <f t="shared" si="131"/>
        <v/>
      </c>
      <c r="Y544" s="33"/>
      <c r="Z544" s="33"/>
      <c r="AA544" s="33"/>
      <c r="AB544" s="33"/>
      <c r="AC544" s="33"/>
      <c r="AD544" s="33"/>
      <c r="AE544" s="29"/>
      <c r="AF544" s="29"/>
      <c r="AG544" s="29"/>
      <c r="AH544" s="67" t="str">
        <f t="shared" si="140"/>
        <v/>
      </c>
      <c r="AI544" s="47" t="str">
        <f t="shared" si="130"/>
        <v/>
      </c>
      <c r="AJ544" s="67" t="str">
        <f t="shared" si="141"/>
        <v/>
      </c>
      <c r="AK544" s="68" t="str">
        <f t="shared" si="135"/>
        <v/>
      </c>
      <c r="AL544" s="40" t="str">
        <f t="shared" si="143"/>
        <v/>
      </c>
      <c r="AM544" s="35">
        <f t="shared" si="132"/>
        <v>0</v>
      </c>
      <c r="AN544" s="36">
        <f t="shared" si="133"/>
        <v>0</v>
      </c>
      <c r="AO544" s="36">
        <f t="shared" si="134"/>
        <v>0</v>
      </c>
      <c r="AP544" s="36" t="str">
        <f t="shared" si="139"/>
        <v/>
      </c>
      <c r="AQ544" s="36" t="str">
        <f>+IF(C544="Econova","",(IF(B544="Réception",(IF(J544="La Mounine",(VLOOKUP(V544,[1]Distancier!A:E,5,FALSE)),(IF(J544="Brignoles",VLOOKUP(V544,[1]Distancier!A:C,3,FALSE),(IF(J544="FOS",VLOOKUP(V544,[1]Distancier!A:D,4,FALSE),(IF(J544="BT400",VLOOKUP(V544,[1]Distancier!A:F,6,FALSE))))))))),"")))</f>
        <v/>
      </c>
      <c r="AR544" s="36" t="str">
        <f t="shared" si="142"/>
        <v/>
      </c>
      <c r="AS544" s="34" t="str">
        <f>IF(AQ544="","",IF(#REF!="Round Wood",VLOOKUP(AQ544,'[1]Grilles Tarifaires'!A:C,3,FALSE),VLOOKUP(AQ544,'[1]Grilles Tarifaires'!A:B,2,FALSE)))</f>
        <v/>
      </c>
      <c r="AT544" s="36" t="str">
        <f t="shared" si="138"/>
        <v/>
      </c>
      <c r="AU544" s="36" t="str">
        <f>IF(AQ544="","",(IF(C544="","",((IF(A544="","0",(IF(A544="Round Wood",VLOOKUP(C544,'[1]Grilles Tarifaires'!E:F,2,FALSE),VLOOKUP(C544,'[1]Grilles Tarifaires'!E:G,3,FALSE)))))*AK544))))</f>
        <v/>
      </c>
      <c r="AV544" s="66"/>
      <c r="AW544" s="66"/>
      <c r="AX544" s="66"/>
      <c r="AY544" s="66"/>
    </row>
    <row r="545" spans="1:51" ht="15" hidden="1" customHeight="1" x14ac:dyDescent="0.25">
      <c r="A545" s="10"/>
      <c r="B545" s="28"/>
      <c r="C545" s="29"/>
      <c r="D545" s="29"/>
      <c r="E545" s="30"/>
      <c r="F545" s="29"/>
      <c r="G545" s="29"/>
      <c r="H545" s="42"/>
      <c r="I545" s="42"/>
      <c r="J545" s="28"/>
      <c r="K545" s="31" t="str">
        <f t="shared" si="136"/>
        <v/>
      </c>
      <c r="L545" s="31">
        <f t="shared" si="137"/>
        <v>0</v>
      </c>
      <c r="M545" s="57">
        <f t="shared" si="144"/>
        <v>0</v>
      </c>
      <c r="N545" s="32"/>
      <c r="O545" s="32"/>
      <c r="P545" s="29"/>
      <c r="Q545" s="29"/>
      <c r="R545" s="29"/>
      <c r="S545" s="29"/>
      <c r="T545" s="29"/>
      <c r="U545" s="29"/>
      <c r="V545" s="29"/>
      <c r="W545" s="29"/>
      <c r="X545" s="31" t="str">
        <f t="shared" si="131"/>
        <v/>
      </c>
      <c r="Y545" s="33"/>
      <c r="Z545" s="33"/>
      <c r="AA545" s="33"/>
      <c r="AB545" s="33"/>
      <c r="AC545" s="33"/>
      <c r="AD545" s="33"/>
      <c r="AE545" s="29"/>
      <c r="AF545" s="29"/>
      <c r="AG545" s="29"/>
      <c r="AH545" s="67" t="str">
        <f t="shared" si="140"/>
        <v/>
      </c>
      <c r="AI545" s="47" t="str">
        <f t="shared" si="130"/>
        <v/>
      </c>
      <c r="AJ545" s="67" t="str">
        <f t="shared" si="141"/>
        <v/>
      </c>
      <c r="AK545" s="68" t="str">
        <f t="shared" si="135"/>
        <v/>
      </c>
      <c r="AL545" s="40" t="str">
        <f t="shared" si="143"/>
        <v/>
      </c>
      <c r="AM545" s="35">
        <f t="shared" si="132"/>
        <v>0</v>
      </c>
      <c r="AN545" s="36">
        <f t="shared" si="133"/>
        <v>0</v>
      </c>
      <c r="AO545" s="36">
        <f t="shared" si="134"/>
        <v>0</v>
      </c>
      <c r="AP545" s="36" t="str">
        <f t="shared" si="139"/>
        <v/>
      </c>
      <c r="AQ545" s="36" t="str">
        <f>+IF(C545="Econova","",(IF(B545="Réception",(IF(J545="La Mounine",(VLOOKUP(V545,[1]Distancier!A:E,5,FALSE)),(IF(J545="Brignoles",VLOOKUP(V545,[1]Distancier!A:C,3,FALSE),(IF(J545="FOS",VLOOKUP(V545,[1]Distancier!A:D,4,FALSE),(IF(J545="BT400",VLOOKUP(V545,[1]Distancier!A:F,6,FALSE))))))))),"")))</f>
        <v/>
      </c>
      <c r="AR545" s="36" t="str">
        <f t="shared" si="142"/>
        <v/>
      </c>
      <c r="AS545" s="34" t="str">
        <f>IF(AQ545="","",IF(#REF!="Round Wood",VLOOKUP(AQ545,'[1]Grilles Tarifaires'!A:C,3,FALSE),VLOOKUP(AQ545,'[1]Grilles Tarifaires'!A:B,2,FALSE)))</f>
        <v/>
      </c>
      <c r="AT545" s="36" t="str">
        <f t="shared" si="138"/>
        <v/>
      </c>
      <c r="AU545" s="36" t="str">
        <f>IF(AQ545="","",(IF(C545="","",((IF(A545="","0",(IF(A545="Round Wood",VLOOKUP(C545,'[1]Grilles Tarifaires'!E:F,2,FALSE),VLOOKUP(C545,'[1]Grilles Tarifaires'!E:G,3,FALSE)))))*AK545))))</f>
        <v/>
      </c>
      <c r="AV545" s="66"/>
      <c r="AW545" s="66"/>
      <c r="AX545" s="66"/>
      <c r="AY545" s="66"/>
    </row>
    <row r="546" spans="1:51" ht="15" hidden="1" customHeight="1" x14ac:dyDescent="0.25">
      <c r="A546" s="10"/>
      <c r="B546" s="28"/>
      <c r="C546" s="29"/>
      <c r="D546" s="29"/>
      <c r="E546" s="30"/>
      <c r="F546" s="29"/>
      <c r="G546" s="29"/>
      <c r="H546" s="42"/>
      <c r="I546" s="42"/>
      <c r="J546" s="28"/>
      <c r="K546" s="31" t="str">
        <f t="shared" si="136"/>
        <v/>
      </c>
      <c r="L546" s="31">
        <f t="shared" si="137"/>
        <v>0</v>
      </c>
      <c r="M546" s="57">
        <f t="shared" si="144"/>
        <v>0</v>
      </c>
      <c r="N546" s="32"/>
      <c r="O546" s="32"/>
      <c r="P546" s="29"/>
      <c r="Q546" s="29"/>
      <c r="R546" s="29"/>
      <c r="S546" s="29"/>
      <c r="T546" s="29"/>
      <c r="U546" s="29"/>
      <c r="V546" s="29"/>
      <c r="W546" s="29"/>
      <c r="X546" s="31" t="str">
        <f t="shared" si="131"/>
        <v/>
      </c>
      <c r="Y546" s="33"/>
      <c r="Z546" s="33"/>
      <c r="AA546" s="33"/>
      <c r="AB546" s="33"/>
      <c r="AC546" s="33"/>
      <c r="AD546" s="33"/>
      <c r="AE546" s="29"/>
      <c r="AF546" s="29"/>
      <c r="AG546" s="29"/>
      <c r="AH546" s="67" t="str">
        <f t="shared" si="140"/>
        <v/>
      </c>
      <c r="AI546" s="47" t="str">
        <f t="shared" si="130"/>
        <v/>
      </c>
      <c r="AJ546" s="67" t="str">
        <f t="shared" si="141"/>
        <v/>
      </c>
      <c r="AK546" s="68" t="str">
        <f t="shared" si="135"/>
        <v/>
      </c>
      <c r="AL546" s="40" t="str">
        <f t="shared" si="143"/>
        <v/>
      </c>
      <c r="AM546" s="35">
        <f t="shared" si="132"/>
        <v>0</v>
      </c>
      <c r="AN546" s="36">
        <f t="shared" si="133"/>
        <v>0</v>
      </c>
      <c r="AO546" s="36">
        <f t="shared" si="134"/>
        <v>0</v>
      </c>
      <c r="AP546" s="36" t="str">
        <f t="shared" si="139"/>
        <v/>
      </c>
      <c r="AQ546" s="36" t="str">
        <f>+IF(C546="Econova","",(IF(B546="Réception",(IF(J546="La Mounine",(VLOOKUP(V546,[1]Distancier!A:E,5,FALSE)),(IF(J546="Brignoles",VLOOKUP(V546,[1]Distancier!A:C,3,FALSE),(IF(J546="FOS",VLOOKUP(V546,[1]Distancier!A:D,4,FALSE),(IF(J546="BT400",VLOOKUP(V546,[1]Distancier!A:F,6,FALSE))))))))),"")))</f>
        <v/>
      </c>
      <c r="AR546" s="36" t="str">
        <f t="shared" si="142"/>
        <v/>
      </c>
      <c r="AS546" s="34" t="str">
        <f>IF(AQ546="","",IF(#REF!="Round Wood",VLOOKUP(AQ546,'[1]Grilles Tarifaires'!A:C,3,FALSE),VLOOKUP(AQ546,'[1]Grilles Tarifaires'!A:B,2,FALSE)))</f>
        <v/>
      </c>
      <c r="AT546" s="36" t="str">
        <f t="shared" si="138"/>
        <v/>
      </c>
      <c r="AU546" s="36" t="str">
        <f>IF(AQ546="","",(IF(C546="","",((IF(A546="","0",(IF(A546="Round Wood",VLOOKUP(C546,'[1]Grilles Tarifaires'!E:F,2,FALSE),VLOOKUP(C546,'[1]Grilles Tarifaires'!E:G,3,FALSE)))))*AK546))))</f>
        <v/>
      </c>
      <c r="AV546" s="66"/>
      <c r="AW546" s="66"/>
      <c r="AX546" s="66"/>
      <c r="AY546" s="66"/>
    </row>
    <row r="547" spans="1:51" ht="15" hidden="1" customHeight="1" x14ac:dyDescent="0.25">
      <c r="A547" s="10"/>
      <c r="B547" s="28"/>
      <c r="C547" s="29"/>
      <c r="D547" s="29"/>
      <c r="E547" s="30"/>
      <c r="F547" s="29"/>
      <c r="G547" s="29"/>
      <c r="H547" s="42"/>
      <c r="I547" s="42"/>
      <c r="J547" s="28"/>
      <c r="K547" s="31" t="str">
        <f t="shared" si="136"/>
        <v/>
      </c>
      <c r="L547" s="31">
        <f t="shared" si="137"/>
        <v>0</v>
      </c>
      <c r="M547" s="57">
        <f t="shared" si="144"/>
        <v>0</v>
      </c>
      <c r="N547" s="32"/>
      <c r="O547" s="32"/>
      <c r="P547" s="29"/>
      <c r="Q547" s="29"/>
      <c r="R547" s="29"/>
      <c r="S547" s="29"/>
      <c r="T547" s="29"/>
      <c r="U547" s="29"/>
      <c r="V547" s="29"/>
      <c r="W547" s="29"/>
      <c r="X547" s="31" t="str">
        <f t="shared" si="131"/>
        <v/>
      </c>
      <c r="Y547" s="33"/>
      <c r="Z547" s="33"/>
      <c r="AA547" s="33"/>
      <c r="AB547" s="33"/>
      <c r="AC547" s="33"/>
      <c r="AD547" s="33"/>
      <c r="AE547" s="29"/>
      <c r="AF547" s="29"/>
      <c r="AG547" s="29"/>
      <c r="AH547" s="67" t="str">
        <f t="shared" si="140"/>
        <v/>
      </c>
      <c r="AI547" s="47" t="str">
        <f t="shared" si="130"/>
        <v/>
      </c>
      <c r="AJ547" s="67" t="str">
        <f t="shared" si="141"/>
        <v/>
      </c>
      <c r="AK547" s="68" t="str">
        <f t="shared" si="135"/>
        <v/>
      </c>
      <c r="AL547" s="40" t="str">
        <f t="shared" si="143"/>
        <v/>
      </c>
      <c r="AM547" s="35">
        <f t="shared" si="132"/>
        <v>0</v>
      </c>
      <c r="AN547" s="36">
        <f t="shared" si="133"/>
        <v>0</v>
      </c>
      <c r="AO547" s="36">
        <f t="shared" si="134"/>
        <v>0</v>
      </c>
      <c r="AP547" s="36" t="str">
        <f t="shared" si="139"/>
        <v/>
      </c>
      <c r="AQ547" s="36" t="str">
        <f>+IF(C547="Econova","",(IF(B547="Réception",(IF(J547="La Mounine",(VLOOKUP(V547,[1]Distancier!A:E,5,FALSE)),(IF(J547="Brignoles",VLOOKUP(V547,[1]Distancier!A:C,3,FALSE),(IF(J547="FOS",VLOOKUP(V547,[1]Distancier!A:D,4,FALSE),(IF(J547="BT400",VLOOKUP(V547,[1]Distancier!A:F,6,FALSE))))))))),"")))</f>
        <v/>
      </c>
      <c r="AR547" s="36" t="str">
        <f t="shared" si="142"/>
        <v/>
      </c>
      <c r="AS547" s="34" t="str">
        <f>IF(AQ547="","",IF(#REF!="Round Wood",VLOOKUP(AQ547,'[1]Grilles Tarifaires'!A:C,3,FALSE),VLOOKUP(AQ547,'[1]Grilles Tarifaires'!A:B,2,FALSE)))</f>
        <v/>
      </c>
      <c r="AT547" s="36" t="str">
        <f t="shared" si="138"/>
        <v/>
      </c>
      <c r="AU547" s="36" t="str">
        <f>IF(AQ547="","",(IF(C547="","",((IF(A547="","0",(IF(A547="Round Wood",VLOOKUP(C547,'[1]Grilles Tarifaires'!E:F,2,FALSE),VLOOKUP(C547,'[1]Grilles Tarifaires'!E:G,3,FALSE)))))*AK547))))</f>
        <v/>
      </c>
      <c r="AV547" s="66"/>
      <c r="AW547" s="66"/>
      <c r="AX547" s="66"/>
      <c r="AY547" s="66"/>
    </row>
    <row r="548" spans="1:51" ht="15" hidden="1" customHeight="1" x14ac:dyDescent="0.25">
      <c r="A548" s="10"/>
      <c r="B548" s="28"/>
      <c r="C548" s="29"/>
      <c r="D548" s="29"/>
      <c r="E548" s="30"/>
      <c r="F548" s="29"/>
      <c r="G548" s="29"/>
      <c r="H548" s="42"/>
      <c r="I548" s="42"/>
      <c r="J548" s="28"/>
      <c r="K548" s="31" t="str">
        <f t="shared" si="136"/>
        <v/>
      </c>
      <c r="L548" s="31">
        <f t="shared" si="137"/>
        <v>0</v>
      </c>
      <c r="M548" s="57">
        <f t="shared" si="144"/>
        <v>0</v>
      </c>
      <c r="N548" s="32"/>
      <c r="O548" s="32"/>
      <c r="P548" s="29"/>
      <c r="Q548" s="29"/>
      <c r="R548" s="29"/>
      <c r="S548" s="29"/>
      <c r="T548" s="29"/>
      <c r="U548" s="29"/>
      <c r="V548" s="29"/>
      <c r="W548" s="29"/>
      <c r="X548" s="31" t="str">
        <f t="shared" si="131"/>
        <v/>
      </c>
      <c r="Y548" s="33"/>
      <c r="Z548" s="33"/>
      <c r="AA548" s="33"/>
      <c r="AB548" s="33"/>
      <c r="AC548" s="33"/>
      <c r="AD548" s="33"/>
      <c r="AE548" s="29"/>
      <c r="AF548" s="29"/>
      <c r="AG548" s="29"/>
      <c r="AH548" s="67" t="str">
        <f t="shared" si="140"/>
        <v/>
      </c>
      <c r="AI548" s="47" t="str">
        <f t="shared" si="130"/>
        <v/>
      </c>
      <c r="AJ548" s="67" t="str">
        <f t="shared" si="141"/>
        <v/>
      </c>
      <c r="AK548" s="68" t="str">
        <f t="shared" si="135"/>
        <v/>
      </c>
      <c r="AL548" s="40" t="str">
        <f t="shared" si="143"/>
        <v/>
      </c>
      <c r="AM548" s="35">
        <f t="shared" si="132"/>
        <v>0</v>
      </c>
      <c r="AN548" s="36">
        <f t="shared" si="133"/>
        <v>0</v>
      </c>
      <c r="AO548" s="36">
        <f t="shared" si="134"/>
        <v>0</v>
      </c>
      <c r="AP548" s="36" t="str">
        <f t="shared" si="139"/>
        <v/>
      </c>
      <c r="AQ548" s="36" t="str">
        <f>+IF(C548="Econova","",(IF(B548="Réception",(IF(J548="La Mounine",(VLOOKUP(V548,[1]Distancier!A:E,5,FALSE)),(IF(J548="Brignoles",VLOOKUP(V548,[1]Distancier!A:C,3,FALSE),(IF(J548="FOS",VLOOKUP(V548,[1]Distancier!A:D,4,FALSE),(IF(J548="BT400",VLOOKUP(V548,[1]Distancier!A:F,6,FALSE))))))))),"")))</f>
        <v/>
      </c>
      <c r="AR548" s="36" t="str">
        <f t="shared" si="142"/>
        <v/>
      </c>
      <c r="AS548" s="34" t="str">
        <f>IF(AQ548="","",IF(#REF!="Round Wood",VLOOKUP(AQ548,'[1]Grilles Tarifaires'!A:C,3,FALSE),VLOOKUP(AQ548,'[1]Grilles Tarifaires'!A:B,2,FALSE)))</f>
        <v/>
      </c>
      <c r="AT548" s="36" t="str">
        <f t="shared" si="138"/>
        <v/>
      </c>
      <c r="AU548" s="36" t="str">
        <f>IF(AQ548="","",(IF(C548="","",((IF(A548="","0",(IF(A548="Round Wood",VLOOKUP(C548,'[1]Grilles Tarifaires'!E:F,2,FALSE),VLOOKUP(C548,'[1]Grilles Tarifaires'!E:G,3,FALSE)))))*AK548))))</f>
        <v/>
      </c>
      <c r="AV548" s="66"/>
      <c r="AW548" s="66"/>
      <c r="AX548" s="66"/>
      <c r="AY548" s="66"/>
    </row>
    <row r="549" spans="1:51" ht="15" hidden="1" customHeight="1" x14ac:dyDescent="0.25">
      <c r="A549" s="10"/>
      <c r="B549" s="28"/>
      <c r="C549" s="29"/>
      <c r="D549" s="29"/>
      <c r="E549" s="30"/>
      <c r="F549" s="29"/>
      <c r="G549" s="29"/>
      <c r="H549" s="42"/>
      <c r="I549" s="42"/>
      <c r="J549" s="28"/>
      <c r="K549" s="31" t="str">
        <f t="shared" si="136"/>
        <v/>
      </c>
      <c r="L549" s="31">
        <f t="shared" si="137"/>
        <v>0</v>
      </c>
      <c r="M549" s="57">
        <f t="shared" si="144"/>
        <v>0</v>
      </c>
      <c r="N549" s="32"/>
      <c r="O549" s="32"/>
      <c r="P549" s="29"/>
      <c r="Q549" s="29"/>
      <c r="R549" s="29"/>
      <c r="S549" s="29"/>
      <c r="T549" s="29"/>
      <c r="U549" s="29"/>
      <c r="V549" s="29"/>
      <c r="W549" s="29"/>
      <c r="X549" s="31" t="str">
        <f t="shared" si="131"/>
        <v/>
      </c>
      <c r="Y549" s="33"/>
      <c r="Z549" s="33"/>
      <c r="AA549" s="33"/>
      <c r="AB549" s="33"/>
      <c r="AC549" s="33"/>
      <c r="AD549" s="33"/>
      <c r="AE549" s="29"/>
      <c r="AF549" s="29"/>
      <c r="AG549" s="29"/>
      <c r="AH549" s="67" t="str">
        <f t="shared" si="140"/>
        <v/>
      </c>
      <c r="AI549" s="47" t="str">
        <f t="shared" si="130"/>
        <v/>
      </c>
      <c r="AJ549" s="67" t="str">
        <f t="shared" si="141"/>
        <v/>
      </c>
      <c r="AK549" s="68" t="str">
        <f t="shared" si="135"/>
        <v/>
      </c>
      <c r="AL549" s="40" t="str">
        <f t="shared" si="143"/>
        <v/>
      </c>
      <c r="AM549" s="35">
        <f t="shared" si="132"/>
        <v>0</v>
      </c>
      <c r="AN549" s="36">
        <f t="shared" si="133"/>
        <v>0</v>
      </c>
      <c r="AO549" s="36">
        <f t="shared" si="134"/>
        <v>0</v>
      </c>
      <c r="AP549" s="36" t="str">
        <f t="shared" si="139"/>
        <v/>
      </c>
      <c r="AQ549" s="36" t="str">
        <f>+IF(C549="Econova","",(IF(B549="Réception",(IF(J549="La Mounine",(VLOOKUP(V549,[1]Distancier!A:E,5,FALSE)),(IF(J549="Brignoles",VLOOKUP(V549,[1]Distancier!A:C,3,FALSE),(IF(J549="FOS",VLOOKUP(V549,[1]Distancier!A:D,4,FALSE),(IF(J549="BT400",VLOOKUP(V549,[1]Distancier!A:F,6,FALSE))))))))),"")))</f>
        <v/>
      </c>
      <c r="AR549" s="36" t="str">
        <f t="shared" si="142"/>
        <v/>
      </c>
      <c r="AS549" s="34" t="str">
        <f>IF(AQ549="","",IF(#REF!="Round Wood",VLOOKUP(AQ549,'[1]Grilles Tarifaires'!A:C,3,FALSE),VLOOKUP(AQ549,'[1]Grilles Tarifaires'!A:B,2,FALSE)))</f>
        <v/>
      </c>
      <c r="AT549" s="36" t="str">
        <f t="shared" si="138"/>
        <v/>
      </c>
      <c r="AU549" s="36" t="str">
        <f>IF(AQ549="","",(IF(C549="","",((IF(A549="","0",(IF(A549="Round Wood",VLOOKUP(C549,'[1]Grilles Tarifaires'!E:F,2,FALSE),VLOOKUP(C549,'[1]Grilles Tarifaires'!E:G,3,FALSE)))))*AK549))))</f>
        <v/>
      </c>
      <c r="AV549" s="66"/>
      <c r="AW549" s="66"/>
      <c r="AX549" s="66"/>
      <c r="AY549" s="66"/>
    </row>
    <row r="550" spans="1:51" ht="15" hidden="1" customHeight="1" x14ac:dyDescent="0.25">
      <c r="A550" s="10"/>
      <c r="B550" s="28"/>
      <c r="C550" s="29"/>
      <c r="D550" s="29"/>
      <c r="E550" s="30"/>
      <c r="F550" s="29"/>
      <c r="G550" s="29"/>
      <c r="H550" s="42"/>
      <c r="I550" s="42"/>
      <c r="J550" s="28"/>
      <c r="K550" s="31" t="str">
        <f t="shared" si="136"/>
        <v/>
      </c>
      <c r="L550" s="31">
        <f t="shared" si="137"/>
        <v>0</v>
      </c>
      <c r="M550" s="57">
        <f t="shared" si="144"/>
        <v>0</v>
      </c>
      <c r="N550" s="32"/>
      <c r="O550" s="32"/>
      <c r="P550" s="29"/>
      <c r="Q550" s="29"/>
      <c r="R550" s="29"/>
      <c r="S550" s="29"/>
      <c r="T550" s="29"/>
      <c r="U550" s="29"/>
      <c r="V550" s="29"/>
      <c r="W550" s="29"/>
      <c r="X550" s="31" t="str">
        <f t="shared" si="131"/>
        <v/>
      </c>
      <c r="Y550" s="33"/>
      <c r="Z550" s="33"/>
      <c r="AA550" s="33"/>
      <c r="AB550" s="33"/>
      <c r="AC550" s="33"/>
      <c r="AD550" s="33"/>
      <c r="AE550" s="29"/>
      <c r="AF550" s="29"/>
      <c r="AG550" s="29"/>
      <c r="AH550" s="67" t="str">
        <f t="shared" si="140"/>
        <v/>
      </c>
      <c r="AI550" s="47" t="str">
        <f t="shared" si="130"/>
        <v/>
      </c>
      <c r="AJ550" s="67" t="str">
        <f t="shared" si="141"/>
        <v/>
      </c>
      <c r="AK550" s="68" t="str">
        <f t="shared" si="135"/>
        <v/>
      </c>
      <c r="AL550" s="40" t="str">
        <f t="shared" si="143"/>
        <v/>
      </c>
      <c r="AM550" s="35">
        <f t="shared" si="132"/>
        <v>0</v>
      </c>
      <c r="AN550" s="36">
        <f t="shared" si="133"/>
        <v>0</v>
      </c>
      <c r="AO550" s="36">
        <f t="shared" si="134"/>
        <v>0</v>
      </c>
      <c r="AP550" s="36" t="str">
        <f t="shared" si="139"/>
        <v/>
      </c>
      <c r="AQ550" s="36" t="str">
        <f>+IF(C550="Econova","",(IF(B550="Réception",(IF(J550="La Mounine",(VLOOKUP(V550,[1]Distancier!A:E,5,FALSE)),(IF(J550="Brignoles",VLOOKUP(V550,[1]Distancier!A:C,3,FALSE),(IF(J550="FOS",VLOOKUP(V550,[1]Distancier!A:D,4,FALSE),(IF(J550="BT400",VLOOKUP(V550,[1]Distancier!A:F,6,FALSE))))))))),"")))</f>
        <v/>
      </c>
      <c r="AR550" s="36" t="str">
        <f t="shared" si="142"/>
        <v/>
      </c>
      <c r="AS550" s="34" t="str">
        <f>IF(AQ550="","",IF(#REF!="Round Wood",VLOOKUP(AQ550,'[1]Grilles Tarifaires'!A:C,3,FALSE),VLOOKUP(AQ550,'[1]Grilles Tarifaires'!A:B,2,FALSE)))</f>
        <v/>
      </c>
      <c r="AT550" s="36" t="str">
        <f t="shared" si="138"/>
        <v/>
      </c>
      <c r="AU550" s="36" t="str">
        <f>IF(AQ550="","",(IF(C550="","",((IF(A550="","0",(IF(A550="Round Wood",VLOOKUP(C550,'[1]Grilles Tarifaires'!E:F,2,FALSE),VLOOKUP(C550,'[1]Grilles Tarifaires'!E:G,3,FALSE)))))*AK550))))</f>
        <v/>
      </c>
      <c r="AV550" s="66"/>
      <c r="AW550" s="66"/>
      <c r="AX550" s="66"/>
      <c r="AY550" s="66"/>
    </row>
    <row r="551" spans="1:51" ht="15" hidden="1" customHeight="1" x14ac:dyDescent="0.25">
      <c r="A551" s="10"/>
      <c r="B551" s="28"/>
      <c r="C551" s="29"/>
      <c r="D551" s="29"/>
      <c r="E551" s="30"/>
      <c r="F551" s="29"/>
      <c r="G551" s="29"/>
      <c r="H551" s="42"/>
      <c r="I551" s="42"/>
      <c r="J551" s="28"/>
      <c r="K551" s="31" t="str">
        <f t="shared" si="136"/>
        <v/>
      </c>
      <c r="L551" s="31">
        <f t="shared" si="137"/>
        <v>0</v>
      </c>
      <c r="M551" s="57">
        <f t="shared" si="144"/>
        <v>0</v>
      </c>
      <c r="N551" s="32"/>
      <c r="O551" s="32"/>
      <c r="P551" s="29"/>
      <c r="Q551" s="29"/>
      <c r="R551" s="29"/>
      <c r="S551" s="29"/>
      <c r="T551" s="29"/>
      <c r="U551" s="29"/>
      <c r="V551" s="29"/>
      <c r="W551" s="29"/>
      <c r="X551" s="31" t="str">
        <f t="shared" si="131"/>
        <v/>
      </c>
      <c r="Y551" s="33"/>
      <c r="Z551" s="33"/>
      <c r="AA551" s="33"/>
      <c r="AB551" s="33"/>
      <c r="AC551" s="33"/>
      <c r="AD551" s="33"/>
      <c r="AE551" s="29"/>
      <c r="AF551" s="29"/>
      <c r="AG551" s="29"/>
      <c r="AH551" s="67" t="str">
        <f t="shared" si="140"/>
        <v/>
      </c>
      <c r="AI551" s="47" t="str">
        <f t="shared" si="130"/>
        <v/>
      </c>
      <c r="AJ551" s="67" t="str">
        <f t="shared" si="141"/>
        <v/>
      </c>
      <c r="AK551" s="68" t="str">
        <f t="shared" si="135"/>
        <v/>
      </c>
      <c r="AL551" s="40" t="str">
        <f t="shared" si="143"/>
        <v/>
      </c>
      <c r="AM551" s="35">
        <f t="shared" si="132"/>
        <v>0</v>
      </c>
      <c r="AN551" s="36">
        <f t="shared" si="133"/>
        <v>0</v>
      </c>
      <c r="AO551" s="36">
        <f t="shared" si="134"/>
        <v>0</v>
      </c>
      <c r="AP551" s="36" t="str">
        <f t="shared" si="139"/>
        <v/>
      </c>
      <c r="AQ551" s="36" t="str">
        <f>+IF(C551="Econova","",(IF(B551="Réception",(IF(J551="La Mounine",(VLOOKUP(V551,[1]Distancier!A:E,5,FALSE)),(IF(J551="Brignoles",VLOOKUP(V551,[1]Distancier!A:C,3,FALSE),(IF(J551="FOS",VLOOKUP(V551,[1]Distancier!A:D,4,FALSE),(IF(J551="BT400",VLOOKUP(V551,[1]Distancier!A:F,6,FALSE))))))))),"")))</f>
        <v/>
      </c>
      <c r="AR551" s="36" t="str">
        <f t="shared" si="142"/>
        <v/>
      </c>
      <c r="AS551" s="34" t="str">
        <f>IF(AQ551="","",IF(#REF!="Round Wood",VLOOKUP(AQ551,'[1]Grilles Tarifaires'!A:C,3,FALSE),VLOOKUP(AQ551,'[1]Grilles Tarifaires'!A:B,2,FALSE)))</f>
        <v/>
      </c>
      <c r="AT551" s="36" t="str">
        <f t="shared" si="138"/>
        <v/>
      </c>
      <c r="AU551" s="36" t="str">
        <f>IF(AQ551="","",(IF(C551="","",((IF(A551="","0",(IF(A551="Round Wood",VLOOKUP(C551,'[1]Grilles Tarifaires'!E:F,2,FALSE),VLOOKUP(C551,'[1]Grilles Tarifaires'!E:G,3,FALSE)))))*AK551))))</f>
        <v/>
      </c>
      <c r="AV551" s="66"/>
      <c r="AW551" s="66"/>
      <c r="AX551" s="66"/>
      <c r="AY551" s="66"/>
    </row>
    <row r="552" spans="1:51" ht="15" hidden="1" customHeight="1" x14ac:dyDescent="0.25">
      <c r="A552" s="10"/>
      <c r="B552" s="28"/>
      <c r="C552" s="29"/>
      <c r="D552" s="29"/>
      <c r="E552" s="30"/>
      <c r="F552" s="29"/>
      <c r="G552" s="29"/>
      <c r="H552" s="42"/>
      <c r="I552" s="42"/>
      <c r="J552" s="28"/>
      <c r="K552" s="31" t="str">
        <f t="shared" si="136"/>
        <v/>
      </c>
      <c r="L552" s="31">
        <f t="shared" si="137"/>
        <v>0</v>
      </c>
      <c r="M552" s="57">
        <f t="shared" si="144"/>
        <v>0</v>
      </c>
      <c r="N552" s="32"/>
      <c r="O552" s="32"/>
      <c r="P552" s="29"/>
      <c r="Q552" s="29"/>
      <c r="R552" s="29"/>
      <c r="S552" s="29"/>
      <c r="T552" s="29"/>
      <c r="U552" s="29"/>
      <c r="V552" s="29"/>
      <c r="W552" s="29"/>
      <c r="X552" s="31" t="str">
        <f t="shared" si="131"/>
        <v/>
      </c>
      <c r="Y552" s="33"/>
      <c r="Z552" s="33"/>
      <c r="AA552" s="33"/>
      <c r="AB552" s="33"/>
      <c r="AC552" s="33"/>
      <c r="AD552" s="33"/>
      <c r="AE552" s="29"/>
      <c r="AF552" s="29"/>
      <c r="AG552" s="29"/>
      <c r="AH552" s="67" t="str">
        <f t="shared" si="140"/>
        <v/>
      </c>
      <c r="AI552" s="47" t="str">
        <f t="shared" ref="AI552:AI615" si="145">+IF(E552="","",E552)</f>
        <v/>
      </c>
      <c r="AJ552" s="67" t="str">
        <f t="shared" si="141"/>
        <v/>
      </c>
      <c r="AK552" s="68" t="str">
        <f t="shared" si="135"/>
        <v/>
      </c>
      <c r="AL552" s="40" t="str">
        <f t="shared" si="143"/>
        <v/>
      </c>
      <c r="AM552" s="35">
        <f t="shared" si="132"/>
        <v>0</v>
      </c>
      <c r="AN552" s="36">
        <f t="shared" si="133"/>
        <v>0</v>
      </c>
      <c r="AO552" s="36">
        <f t="shared" si="134"/>
        <v>0</v>
      </c>
      <c r="AP552" s="36" t="str">
        <f t="shared" si="139"/>
        <v/>
      </c>
      <c r="AQ552" s="36" t="str">
        <f>+IF(C552="Econova","",(IF(B552="Réception",(IF(J552="La Mounine",(VLOOKUP(V552,[1]Distancier!A:E,5,FALSE)),(IF(J552="Brignoles",VLOOKUP(V552,[1]Distancier!A:C,3,FALSE),(IF(J552="FOS",VLOOKUP(V552,[1]Distancier!A:D,4,FALSE),(IF(J552="BT400",VLOOKUP(V552,[1]Distancier!A:F,6,FALSE))))))))),"")))</f>
        <v/>
      </c>
      <c r="AR552" s="36" t="str">
        <f t="shared" si="142"/>
        <v/>
      </c>
      <c r="AS552" s="34" t="str">
        <f>IF(AQ552="","",IF(#REF!="Round Wood",VLOOKUP(AQ552,'[1]Grilles Tarifaires'!A:C,3,FALSE),VLOOKUP(AQ552,'[1]Grilles Tarifaires'!A:B,2,FALSE)))</f>
        <v/>
      </c>
      <c r="AT552" s="36" t="str">
        <f t="shared" si="138"/>
        <v/>
      </c>
      <c r="AU552" s="36" t="str">
        <f>IF(AQ552="","",(IF(C552="","",((IF(A552="","0",(IF(A552="Round Wood",VLOOKUP(C552,'[1]Grilles Tarifaires'!E:F,2,FALSE),VLOOKUP(C552,'[1]Grilles Tarifaires'!E:G,3,FALSE)))))*AK552))))</f>
        <v/>
      </c>
      <c r="AV552" s="66"/>
      <c r="AW552" s="66"/>
      <c r="AX552" s="66"/>
      <c r="AY552" s="66"/>
    </row>
    <row r="553" spans="1:51" ht="15" hidden="1" customHeight="1" x14ac:dyDescent="0.25">
      <c r="A553" s="10"/>
      <c r="B553" s="28"/>
      <c r="C553" s="29"/>
      <c r="D553" s="29"/>
      <c r="E553" s="30"/>
      <c r="F553" s="29"/>
      <c r="G553" s="29"/>
      <c r="H553" s="42"/>
      <c r="I553" s="42"/>
      <c r="J553" s="28"/>
      <c r="K553" s="31" t="str">
        <f t="shared" si="136"/>
        <v/>
      </c>
      <c r="L553" s="31">
        <f t="shared" si="137"/>
        <v>0</v>
      </c>
      <c r="M553" s="57">
        <f t="shared" si="144"/>
        <v>0</v>
      </c>
      <c r="N553" s="32"/>
      <c r="O553" s="32"/>
      <c r="P553" s="29"/>
      <c r="Q553" s="29"/>
      <c r="R553" s="29"/>
      <c r="S553" s="29"/>
      <c r="T553" s="29"/>
      <c r="U553" s="29"/>
      <c r="V553" s="29"/>
      <c r="W553" s="29"/>
      <c r="X553" s="31" t="str">
        <f t="shared" si="131"/>
        <v/>
      </c>
      <c r="Y553" s="33"/>
      <c r="Z553" s="33"/>
      <c r="AA553" s="33"/>
      <c r="AB553" s="33"/>
      <c r="AC553" s="33"/>
      <c r="AD553" s="33"/>
      <c r="AE553" s="29"/>
      <c r="AF553" s="29"/>
      <c r="AG553" s="29"/>
      <c r="AH553" s="67" t="str">
        <f t="shared" si="140"/>
        <v/>
      </c>
      <c r="AI553" s="47" t="str">
        <f t="shared" si="145"/>
        <v/>
      </c>
      <c r="AJ553" s="67" t="str">
        <f t="shared" si="141"/>
        <v/>
      </c>
      <c r="AK553" s="68" t="str">
        <f t="shared" si="135"/>
        <v/>
      </c>
      <c r="AL553" s="40" t="str">
        <f t="shared" si="143"/>
        <v/>
      </c>
      <c r="AM553" s="35">
        <f t="shared" si="132"/>
        <v>0</v>
      </c>
      <c r="AN553" s="36">
        <f t="shared" si="133"/>
        <v>0</v>
      </c>
      <c r="AO553" s="36">
        <f t="shared" si="134"/>
        <v>0</v>
      </c>
      <c r="AP553" s="36" t="str">
        <f t="shared" si="139"/>
        <v/>
      </c>
      <c r="AQ553" s="36" t="str">
        <f>+IF(C553="Econova","",(IF(B553="Réception",(IF(J553="La Mounine",(VLOOKUP(V553,[1]Distancier!A:E,5,FALSE)),(IF(J553="Brignoles",VLOOKUP(V553,[1]Distancier!A:C,3,FALSE),(IF(J553="FOS",VLOOKUP(V553,[1]Distancier!A:D,4,FALSE),(IF(J553="BT400",VLOOKUP(V553,[1]Distancier!A:F,6,FALSE))))))))),"")))</f>
        <v/>
      </c>
      <c r="AR553" s="36" t="str">
        <f t="shared" si="142"/>
        <v/>
      </c>
      <c r="AS553" s="34" t="str">
        <f>IF(AQ553="","",IF(#REF!="Round Wood",VLOOKUP(AQ553,'[1]Grilles Tarifaires'!A:C,3,FALSE),VLOOKUP(AQ553,'[1]Grilles Tarifaires'!A:B,2,FALSE)))</f>
        <v/>
      </c>
      <c r="AT553" s="36" t="str">
        <f t="shared" si="138"/>
        <v/>
      </c>
      <c r="AU553" s="36" t="str">
        <f>IF(AQ553="","",(IF(C553="","",((IF(A553="","0",(IF(A553="Round Wood",VLOOKUP(C553,'[1]Grilles Tarifaires'!E:F,2,FALSE),VLOOKUP(C553,'[1]Grilles Tarifaires'!E:G,3,FALSE)))))*AK553))))</f>
        <v/>
      </c>
      <c r="AV553" s="66"/>
      <c r="AW553" s="66"/>
      <c r="AX553" s="66"/>
      <c r="AY553" s="66"/>
    </row>
    <row r="554" spans="1:51" ht="15" hidden="1" customHeight="1" x14ac:dyDescent="0.25">
      <c r="A554" s="10"/>
      <c r="B554" s="28"/>
      <c r="C554" s="29"/>
      <c r="D554" s="29"/>
      <c r="E554" s="30"/>
      <c r="F554" s="29"/>
      <c r="G554" s="29"/>
      <c r="H554" s="42"/>
      <c r="I554" s="42"/>
      <c r="J554" s="28"/>
      <c r="K554" s="31" t="str">
        <f t="shared" si="136"/>
        <v/>
      </c>
      <c r="L554" s="31">
        <f t="shared" si="137"/>
        <v>0</v>
      </c>
      <c r="M554" s="57">
        <f t="shared" si="144"/>
        <v>0</v>
      </c>
      <c r="N554" s="32"/>
      <c r="O554" s="32"/>
      <c r="P554" s="29"/>
      <c r="Q554" s="29"/>
      <c r="R554" s="29"/>
      <c r="S554" s="29"/>
      <c r="T554" s="29"/>
      <c r="U554" s="29"/>
      <c r="V554" s="29"/>
      <c r="W554" s="29"/>
      <c r="X554" s="31" t="str">
        <f t="shared" si="131"/>
        <v/>
      </c>
      <c r="Y554" s="33"/>
      <c r="Z554" s="33"/>
      <c r="AA554" s="33"/>
      <c r="AB554" s="33"/>
      <c r="AC554" s="33"/>
      <c r="AD554" s="33"/>
      <c r="AE554" s="29"/>
      <c r="AF554" s="29"/>
      <c r="AG554" s="29"/>
      <c r="AH554" s="67" t="str">
        <f t="shared" si="140"/>
        <v/>
      </c>
      <c r="AI554" s="47" t="str">
        <f t="shared" si="145"/>
        <v/>
      </c>
      <c r="AJ554" s="67" t="str">
        <f t="shared" si="141"/>
        <v/>
      </c>
      <c r="AK554" s="68" t="str">
        <f t="shared" si="135"/>
        <v/>
      </c>
      <c r="AL554" s="40" t="str">
        <f t="shared" si="143"/>
        <v/>
      </c>
      <c r="AM554" s="35">
        <f t="shared" si="132"/>
        <v>0</v>
      </c>
      <c r="AN554" s="36">
        <f t="shared" si="133"/>
        <v>0</v>
      </c>
      <c r="AO554" s="36">
        <f t="shared" si="134"/>
        <v>0</v>
      </c>
      <c r="AP554" s="36" t="str">
        <f t="shared" si="139"/>
        <v/>
      </c>
      <c r="AQ554" s="36" t="str">
        <f>+IF(C554="Econova","",(IF(B554="Réception",(IF(J554="La Mounine",(VLOOKUP(V554,[1]Distancier!A:E,5,FALSE)),(IF(J554="Brignoles",VLOOKUP(V554,[1]Distancier!A:C,3,FALSE),(IF(J554="FOS",VLOOKUP(V554,[1]Distancier!A:D,4,FALSE),(IF(J554="BT400",VLOOKUP(V554,[1]Distancier!A:F,6,FALSE))))))))),"")))</f>
        <v/>
      </c>
      <c r="AR554" s="36" t="str">
        <f t="shared" si="142"/>
        <v/>
      </c>
      <c r="AS554" s="34" t="str">
        <f>IF(AQ554="","",IF(#REF!="Round Wood",VLOOKUP(AQ554,'[1]Grilles Tarifaires'!A:C,3,FALSE),VLOOKUP(AQ554,'[1]Grilles Tarifaires'!A:B,2,FALSE)))</f>
        <v/>
      </c>
      <c r="AT554" s="36" t="str">
        <f t="shared" si="138"/>
        <v/>
      </c>
      <c r="AU554" s="36" t="str">
        <f>IF(AQ554="","",(IF(C554="","",((IF(A554="","0",(IF(A554="Round Wood",VLOOKUP(C554,'[1]Grilles Tarifaires'!E:F,2,FALSE),VLOOKUP(C554,'[1]Grilles Tarifaires'!E:G,3,FALSE)))))*AK554))))</f>
        <v/>
      </c>
      <c r="AV554" s="66"/>
      <c r="AW554" s="66"/>
      <c r="AX554" s="66"/>
      <c r="AY554" s="66"/>
    </row>
    <row r="555" spans="1:51" ht="15" hidden="1" customHeight="1" x14ac:dyDescent="0.25">
      <c r="A555" s="10"/>
      <c r="B555" s="28"/>
      <c r="C555" s="29"/>
      <c r="D555" s="29"/>
      <c r="E555" s="30"/>
      <c r="F555" s="29"/>
      <c r="G555" s="29"/>
      <c r="H555" s="42"/>
      <c r="I555" s="42"/>
      <c r="J555" s="28"/>
      <c r="K555" s="31" t="str">
        <f t="shared" si="136"/>
        <v/>
      </c>
      <c r="L555" s="31">
        <f t="shared" si="137"/>
        <v>0</v>
      </c>
      <c r="M555" s="57">
        <f t="shared" si="144"/>
        <v>0</v>
      </c>
      <c r="N555" s="32"/>
      <c r="O555" s="32"/>
      <c r="P555" s="29"/>
      <c r="Q555" s="29"/>
      <c r="R555" s="29"/>
      <c r="S555" s="29"/>
      <c r="T555" s="29"/>
      <c r="U555" s="29"/>
      <c r="V555" s="29"/>
      <c r="W555" s="29"/>
      <c r="X555" s="31" t="str">
        <f t="shared" si="131"/>
        <v/>
      </c>
      <c r="Y555" s="33"/>
      <c r="Z555" s="33"/>
      <c r="AA555" s="33"/>
      <c r="AB555" s="33"/>
      <c r="AC555" s="33"/>
      <c r="AD555" s="33"/>
      <c r="AE555" s="29"/>
      <c r="AF555" s="29"/>
      <c r="AG555" s="29"/>
      <c r="AH555" s="67" t="str">
        <f t="shared" si="140"/>
        <v/>
      </c>
      <c r="AI555" s="47" t="str">
        <f t="shared" si="145"/>
        <v/>
      </c>
      <c r="AJ555" s="67" t="str">
        <f t="shared" si="141"/>
        <v/>
      </c>
      <c r="AK555" s="68" t="str">
        <f t="shared" si="135"/>
        <v/>
      </c>
      <c r="AL555" s="40" t="str">
        <f t="shared" si="143"/>
        <v/>
      </c>
      <c r="AM555" s="35">
        <f t="shared" si="132"/>
        <v>0</v>
      </c>
      <c r="AN555" s="36">
        <f t="shared" si="133"/>
        <v>0</v>
      </c>
      <c r="AO555" s="36">
        <f t="shared" si="134"/>
        <v>0</v>
      </c>
      <c r="AP555" s="36" t="str">
        <f t="shared" si="139"/>
        <v/>
      </c>
      <c r="AQ555" s="36" t="str">
        <f>+IF(C555="Econova","",(IF(B555="Réception",(IF(J555="La Mounine",(VLOOKUP(V555,[1]Distancier!A:E,5,FALSE)),(IF(J555="Brignoles",VLOOKUP(V555,[1]Distancier!A:C,3,FALSE),(IF(J555="FOS",VLOOKUP(V555,[1]Distancier!A:D,4,FALSE),(IF(J555="BT400",VLOOKUP(V555,[1]Distancier!A:F,6,FALSE))))))))),"")))</f>
        <v/>
      </c>
      <c r="AR555" s="36" t="str">
        <f t="shared" si="142"/>
        <v/>
      </c>
      <c r="AS555" s="34" t="str">
        <f>IF(AQ555="","",IF(#REF!="Round Wood",VLOOKUP(AQ555,'[1]Grilles Tarifaires'!A:C,3,FALSE),VLOOKUP(AQ555,'[1]Grilles Tarifaires'!A:B,2,FALSE)))</f>
        <v/>
      </c>
      <c r="AT555" s="36" t="str">
        <f t="shared" si="138"/>
        <v/>
      </c>
      <c r="AU555" s="36" t="str">
        <f>IF(AQ555="","",(IF(C555="","",((IF(A555="","0",(IF(A555="Round Wood",VLOOKUP(C555,'[1]Grilles Tarifaires'!E:F,2,FALSE),VLOOKUP(C555,'[1]Grilles Tarifaires'!E:G,3,FALSE)))))*AK555))))</f>
        <v/>
      </c>
      <c r="AV555" s="66"/>
      <c r="AW555" s="66"/>
      <c r="AX555" s="66"/>
      <c r="AY555" s="66"/>
    </row>
    <row r="556" spans="1:51" ht="15" hidden="1" customHeight="1" x14ac:dyDescent="0.25">
      <c r="A556" s="10"/>
      <c r="B556" s="28"/>
      <c r="C556" s="29"/>
      <c r="D556" s="29"/>
      <c r="E556" s="30"/>
      <c r="F556" s="29"/>
      <c r="G556" s="29"/>
      <c r="H556" s="42"/>
      <c r="I556" s="42"/>
      <c r="J556" s="28"/>
      <c r="K556" s="31" t="str">
        <f t="shared" si="136"/>
        <v/>
      </c>
      <c r="L556" s="31">
        <f t="shared" si="137"/>
        <v>0</v>
      </c>
      <c r="M556" s="57">
        <f t="shared" si="144"/>
        <v>0</v>
      </c>
      <c r="N556" s="32"/>
      <c r="O556" s="32"/>
      <c r="P556" s="29"/>
      <c r="Q556" s="29"/>
      <c r="R556" s="29"/>
      <c r="S556" s="29"/>
      <c r="T556" s="29"/>
      <c r="U556" s="29"/>
      <c r="V556" s="29"/>
      <c r="W556" s="29"/>
      <c r="X556" s="31" t="str">
        <f t="shared" si="131"/>
        <v/>
      </c>
      <c r="Y556" s="33"/>
      <c r="Z556" s="33"/>
      <c r="AA556" s="33"/>
      <c r="AB556" s="33"/>
      <c r="AC556" s="33"/>
      <c r="AD556" s="33"/>
      <c r="AE556" s="29"/>
      <c r="AF556" s="29"/>
      <c r="AG556" s="29"/>
      <c r="AH556" s="67" t="str">
        <f t="shared" si="140"/>
        <v/>
      </c>
      <c r="AI556" s="47" t="str">
        <f t="shared" si="145"/>
        <v/>
      </c>
      <c r="AJ556" s="67" t="str">
        <f t="shared" si="141"/>
        <v/>
      </c>
      <c r="AK556" s="68" t="str">
        <f t="shared" si="135"/>
        <v/>
      </c>
      <c r="AL556" s="40" t="str">
        <f t="shared" si="143"/>
        <v/>
      </c>
      <c r="AM556" s="35">
        <f t="shared" si="132"/>
        <v>0</v>
      </c>
      <c r="AN556" s="36">
        <f t="shared" si="133"/>
        <v>0</v>
      </c>
      <c r="AO556" s="36">
        <f t="shared" si="134"/>
        <v>0</v>
      </c>
      <c r="AP556" s="36" t="str">
        <f t="shared" si="139"/>
        <v/>
      </c>
      <c r="AQ556" s="36" t="str">
        <f>+IF(C556="Econova","",(IF(B556="Réception",(IF(J556="La Mounine",(VLOOKUP(V556,[1]Distancier!A:E,5,FALSE)),(IF(J556="Brignoles",VLOOKUP(V556,[1]Distancier!A:C,3,FALSE),(IF(J556="FOS",VLOOKUP(V556,[1]Distancier!A:D,4,FALSE),(IF(J556="BT400",VLOOKUP(V556,[1]Distancier!A:F,6,FALSE))))))))),"")))</f>
        <v/>
      </c>
      <c r="AR556" s="36" t="str">
        <f t="shared" si="142"/>
        <v/>
      </c>
      <c r="AS556" s="34" t="str">
        <f>IF(AQ556="","",IF(#REF!="Round Wood",VLOOKUP(AQ556,'[1]Grilles Tarifaires'!A:C,3,FALSE),VLOOKUP(AQ556,'[1]Grilles Tarifaires'!A:B,2,FALSE)))</f>
        <v/>
      </c>
      <c r="AT556" s="36" t="str">
        <f t="shared" si="138"/>
        <v/>
      </c>
      <c r="AU556" s="36" t="str">
        <f>IF(AQ556="","",(IF(C556="","",((IF(A556="","0",(IF(A556="Round Wood",VLOOKUP(C556,'[1]Grilles Tarifaires'!E:F,2,FALSE),VLOOKUP(C556,'[1]Grilles Tarifaires'!E:G,3,FALSE)))))*AK556))))</f>
        <v/>
      </c>
      <c r="AV556" s="66"/>
      <c r="AW556" s="66"/>
      <c r="AX556" s="66"/>
      <c r="AY556" s="66"/>
    </row>
    <row r="557" spans="1:51" ht="15" hidden="1" customHeight="1" x14ac:dyDescent="0.25">
      <c r="A557" s="10"/>
      <c r="B557" s="28"/>
      <c r="C557" s="29"/>
      <c r="D557" s="29"/>
      <c r="E557" s="30"/>
      <c r="F557" s="29"/>
      <c r="G557" s="29"/>
      <c r="H557" s="42"/>
      <c r="I557" s="42"/>
      <c r="J557" s="28"/>
      <c r="K557" s="31" t="str">
        <f t="shared" si="136"/>
        <v/>
      </c>
      <c r="L557" s="31">
        <f t="shared" si="137"/>
        <v>0</v>
      </c>
      <c r="M557" s="57">
        <f t="shared" si="144"/>
        <v>0</v>
      </c>
      <c r="N557" s="32"/>
      <c r="O557" s="32"/>
      <c r="P557" s="29"/>
      <c r="Q557" s="29"/>
      <c r="R557" s="29"/>
      <c r="S557" s="29"/>
      <c r="T557" s="29"/>
      <c r="U557" s="29"/>
      <c r="V557" s="29"/>
      <c r="W557" s="29"/>
      <c r="X557" s="31" t="str">
        <f t="shared" si="131"/>
        <v/>
      </c>
      <c r="Y557" s="33"/>
      <c r="Z557" s="33"/>
      <c r="AA557" s="33"/>
      <c r="AB557" s="33"/>
      <c r="AC557" s="33"/>
      <c r="AD557" s="33"/>
      <c r="AE557" s="29"/>
      <c r="AF557" s="29"/>
      <c r="AG557" s="29"/>
      <c r="AH557" s="67" t="str">
        <f t="shared" si="140"/>
        <v/>
      </c>
      <c r="AI557" s="47" t="str">
        <f t="shared" si="145"/>
        <v/>
      </c>
      <c r="AJ557" s="67" t="str">
        <f t="shared" si="141"/>
        <v/>
      </c>
      <c r="AK557" s="68" t="str">
        <f t="shared" si="135"/>
        <v/>
      </c>
      <c r="AL557" s="40" t="str">
        <f t="shared" si="143"/>
        <v/>
      </c>
      <c r="AM557" s="35">
        <f t="shared" si="132"/>
        <v>0</v>
      </c>
      <c r="AN557" s="36">
        <f t="shared" si="133"/>
        <v>0</v>
      </c>
      <c r="AO557" s="36">
        <f t="shared" si="134"/>
        <v>0</v>
      </c>
      <c r="AP557" s="36" t="str">
        <f t="shared" si="139"/>
        <v/>
      </c>
      <c r="AQ557" s="36" t="str">
        <f>+IF(C557="Econova","",(IF(B557="Réception",(IF(J557="La Mounine",(VLOOKUP(V557,[1]Distancier!A:E,5,FALSE)),(IF(J557="Brignoles",VLOOKUP(V557,[1]Distancier!A:C,3,FALSE),(IF(J557="FOS",VLOOKUP(V557,[1]Distancier!A:D,4,FALSE),(IF(J557="BT400",VLOOKUP(V557,[1]Distancier!A:F,6,FALSE))))))))),"")))</f>
        <v/>
      </c>
      <c r="AR557" s="36" t="str">
        <f t="shared" si="142"/>
        <v/>
      </c>
      <c r="AS557" s="34" t="str">
        <f>IF(AQ557="","",IF(#REF!="Round Wood",VLOOKUP(AQ557,'[1]Grilles Tarifaires'!A:C,3,FALSE),VLOOKUP(AQ557,'[1]Grilles Tarifaires'!A:B,2,FALSE)))</f>
        <v/>
      </c>
      <c r="AT557" s="36" t="str">
        <f t="shared" si="138"/>
        <v/>
      </c>
      <c r="AU557" s="36" t="str">
        <f>IF(AQ557="","",(IF(C557="","",((IF(A557="","0",(IF(A557="Round Wood",VLOOKUP(C557,'[1]Grilles Tarifaires'!E:F,2,FALSE),VLOOKUP(C557,'[1]Grilles Tarifaires'!E:G,3,FALSE)))))*AK557))))</f>
        <v/>
      </c>
      <c r="AV557" s="66"/>
      <c r="AW557" s="66"/>
      <c r="AX557" s="66"/>
      <c r="AY557" s="66"/>
    </row>
    <row r="558" spans="1:51" ht="15" hidden="1" customHeight="1" x14ac:dyDescent="0.25">
      <c r="A558" s="10"/>
      <c r="B558" s="28"/>
      <c r="C558" s="29"/>
      <c r="D558" s="29"/>
      <c r="E558" s="30"/>
      <c r="F558" s="29"/>
      <c r="G558" s="29"/>
      <c r="H558" s="42"/>
      <c r="I558" s="42"/>
      <c r="J558" s="28"/>
      <c r="K558" s="31" t="str">
        <f t="shared" si="136"/>
        <v/>
      </c>
      <c r="L558" s="31">
        <f t="shared" si="137"/>
        <v>0</v>
      </c>
      <c r="M558" s="57">
        <f t="shared" si="144"/>
        <v>0</v>
      </c>
      <c r="N558" s="32"/>
      <c r="O558" s="32"/>
      <c r="P558" s="29"/>
      <c r="Q558" s="29"/>
      <c r="R558" s="29"/>
      <c r="S558" s="29"/>
      <c r="T558" s="29"/>
      <c r="U558" s="29"/>
      <c r="V558" s="29"/>
      <c r="W558" s="29"/>
      <c r="X558" s="31" t="str">
        <f t="shared" si="131"/>
        <v/>
      </c>
      <c r="Y558" s="33"/>
      <c r="Z558" s="33"/>
      <c r="AA558" s="33"/>
      <c r="AB558" s="33"/>
      <c r="AC558" s="33"/>
      <c r="AD558" s="33"/>
      <c r="AE558" s="29"/>
      <c r="AF558" s="29"/>
      <c r="AG558" s="29"/>
      <c r="AH558" s="67" t="str">
        <f t="shared" si="140"/>
        <v/>
      </c>
      <c r="AI558" s="47" t="str">
        <f t="shared" si="145"/>
        <v/>
      </c>
      <c r="AJ558" s="67" t="str">
        <f t="shared" si="141"/>
        <v/>
      </c>
      <c r="AK558" s="68" t="str">
        <f t="shared" si="135"/>
        <v/>
      </c>
      <c r="AL558" s="40" t="str">
        <f t="shared" si="143"/>
        <v/>
      </c>
      <c r="AM558" s="35">
        <f t="shared" si="132"/>
        <v>0</v>
      </c>
      <c r="AN558" s="36">
        <f t="shared" si="133"/>
        <v>0</v>
      </c>
      <c r="AO558" s="36">
        <f t="shared" si="134"/>
        <v>0</v>
      </c>
      <c r="AP558" s="36" t="str">
        <f t="shared" si="139"/>
        <v/>
      </c>
      <c r="AQ558" s="36" t="str">
        <f>+IF(C558="Econova","",(IF(B558="Réception",(IF(J558="La Mounine",(VLOOKUP(V558,[1]Distancier!A:E,5,FALSE)),(IF(J558="Brignoles",VLOOKUP(V558,[1]Distancier!A:C,3,FALSE),(IF(J558="FOS",VLOOKUP(V558,[1]Distancier!A:D,4,FALSE),(IF(J558="BT400",VLOOKUP(V558,[1]Distancier!A:F,6,FALSE))))))))),"")))</f>
        <v/>
      </c>
      <c r="AR558" s="36" t="str">
        <f t="shared" si="142"/>
        <v/>
      </c>
      <c r="AS558" s="34" t="str">
        <f>IF(AQ558="","",IF(#REF!="Round Wood",VLOOKUP(AQ558,'[1]Grilles Tarifaires'!A:C,3,FALSE),VLOOKUP(AQ558,'[1]Grilles Tarifaires'!A:B,2,FALSE)))</f>
        <v/>
      </c>
      <c r="AT558" s="36" t="str">
        <f t="shared" si="138"/>
        <v/>
      </c>
      <c r="AU558" s="36" t="str">
        <f>IF(AQ558="","",(IF(C558="","",((IF(A558="","0",(IF(A558="Round Wood",VLOOKUP(C558,'[1]Grilles Tarifaires'!E:F,2,FALSE),VLOOKUP(C558,'[1]Grilles Tarifaires'!E:G,3,FALSE)))))*AK558))))</f>
        <v/>
      </c>
      <c r="AV558" s="66"/>
      <c r="AW558" s="66"/>
      <c r="AX558" s="66"/>
      <c r="AY558" s="66"/>
    </row>
    <row r="559" spans="1:51" ht="15" hidden="1" customHeight="1" x14ac:dyDescent="0.25">
      <c r="A559" s="10"/>
      <c r="B559" s="28"/>
      <c r="C559" s="29"/>
      <c r="D559" s="29"/>
      <c r="E559" s="30"/>
      <c r="F559" s="29"/>
      <c r="G559" s="29"/>
      <c r="H559" s="42"/>
      <c r="I559" s="42"/>
      <c r="J559" s="28"/>
      <c r="K559" s="31" t="str">
        <f t="shared" si="136"/>
        <v/>
      </c>
      <c r="L559" s="31">
        <f t="shared" si="137"/>
        <v>0</v>
      </c>
      <c r="M559" s="57">
        <f t="shared" si="144"/>
        <v>0</v>
      </c>
      <c r="N559" s="32"/>
      <c r="O559" s="32"/>
      <c r="P559" s="29"/>
      <c r="Q559" s="29"/>
      <c r="R559" s="29"/>
      <c r="S559" s="29"/>
      <c r="T559" s="29"/>
      <c r="U559" s="29"/>
      <c r="V559" s="29"/>
      <c r="W559" s="29"/>
      <c r="X559" s="31" t="str">
        <f t="shared" ref="X559:X586" si="146">+IF(AE559="oui",K559,"")</f>
        <v/>
      </c>
      <c r="Y559" s="33"/>
      <c r="Z559" s="33"/>
      <c r="AA559" s="33"/>
      <c r="AB559" s="33"/>
      <c r="AC559" s="33"/>
      <c r="AD559" s="33"/>
      <c r="AE559" s="29"/>
      <c r="AF559" s="29"/>
      <c r="AG559" s="29"/>
      <c r="AH559" s="67" t="str">
        <f t="shared" si="140"/>
        <v/>
      </c>
      <c r="AI559" s="47" t="str">
        <f t="shared" si="145"/>
        <v/>
      </c>
      <c r="AJ559" s="67" t="str">
        <f t="shared" si="141"/>
        <v/>
      </c>
      <c r="AK559" s="68" t="str">
        <f t="shared" si="135"/>
        <v/>
      </c>
      <c r="AL559" s="40" t="str">
        <f t="shared" si="143"/>
        <v/>
      </c>
      <c r="AM559" s="35">
        <f t="shared" ref="AM559:AM622" si="147">IF(K559="",0,1)</f>
        <v>0</v>
      </c>
      <c r="AN559" s="36">
        <f t="shared" ref="AN559:AN622" si="148">IF(L559&gt;0,1,0)</f>
        <v>0</v>
      </c>
      <c r="AO559" s="36">
        <f t="shared" ref="AO559:AO622" si="149">IF(M559&gt;0.02,1,0)</f>
        <v>0</v>
      </c>
      <c r="AP559" s="36" t="str">
        <f t="shared" si="139"/>
        <v/>
      </c>
      <c r="AQ559" s="36" t="str">
        <f>+IF(C559="Econova","",(IF(B559="Réception",(IF(J559="La Mounine",(VLOOKUP(V559,[1]Distancier!A:E,5,FALSE)),(IF(J559="Brignoles",VLOOKUP(V559,[1]Distancier!A:C,3,FALSE),(IF(J559="FOS",VLOOKUP(V559,[1]Distancier!A:D,4,FALSE),(IF(J559="BT400",VLOOKUP(V559,[1]Distancier!A:F,6,FALSE))))))))),"")))</f>
        <v/>
      </c>
      <c r="AR559" s="36" t="str">
        <f t="shared" si="142"/>
        <v/>
      </c>
      <c r="AS559" s="34" t="str">
        <f>IF(AQ559="","",IF(#REF!="Round Wood",VLOOKUP(AQ559,'[1]Grilles Tarifaires'!A:C,3,FALSE),VLOOKUP(AQ559,'[1]Grilles Tarifaires'!A:B,2,FALSE)))</f>
        <v/>
      </c>
      <c r="AT559" s="36" t="str">
        <f t="shared" si="138"/>
        <v/>
      </c>
      <c r="AU559" s="36" t="str">
        <f>IF(AQ559="","",(IF(C559="","",((IF(A559="","0",(IF(A559="Round Wood",VLOOKUP(C559,'[1]Grilles Tarifaires'!E:F,2,FALSE),VLOOKUP(C559,'[1]Grilles Tarifaires'!E:G,3,FALSE)))))*AK559))))</f>
        <v/>
      </c>
      <c r="AV559" s="66"/>
      <c r="AW559" s="66"/>
      <c r="AX559" s="66"/>
      <c r="AY559" s="66"/>
    </row>
    <row r="560" spans="1:51" ht="15" hidden="1" customHeight="1" x14ac:dyDescent="0.25">
      <c r="A560" s="10"/>
      <c r="B560" s="28"/>
      <c r="C560" s="29"/>
      <c r="D560" s="29"/>
      <c r="E560" s="30"/>
      <c r="F560" s="29"/>
      <c r="G560" s="29"/>
      <c r="H560" s="42"/>
      <c r="I560" s="42"/>
      <c r="J560" s="28"/>
      <c r="K560" s="31" t="str">
        <f t="shared" si="136"/>
        <v/>
      </c>
      <c r="L560" s="31">
        <f t="shared" si="137"/>
        <v>0</v>
      </c>
      <c r="M560" s="57">
        <f t="shared" si="144"/>
        <v>0</v>
      </c>
      <c r="N560" s="32"/>
      <c r="O560" s="32"/>
      <c r="P560" s="29"/>
      <c r="Q560" s="29"/>
      <c r="R560" s="29"/>
      <c r="S560" s="29"/>
      <c r="T560" s="29"/>
      <c r="U560" s="29"/>
      <c r="V560" s="29"/>
      <c r="W560" s="29"/>
      <c r="X560" s="31" t="str">
        <f t="shared" si="146"/>
        <v/>
      </c>
      <c r="Y560" s="33"/>
      <c r="Z560" s="33"/>
      <c r="AA560" s="33"/>
      <c r="AB560" s="33"/>
      <c r="AC560" s="33"/>
      <c r="AD560" s="33"/>
      <c r="AE560" s="29"/>
      <c r="AF560" s="29"/>
      <c r="AG560" s="29"/>
      <c r="AH560" s="67" t="str">
        <f t="shared" si="140"/>
        <v/>
      </c>
      <c r="AI560" s="47" t="str">
        <f t="shared" si="145"/>
        <v/>
      </c>
      <c r="AJ560" s="67" t="str">
        <f t="shared" si="141"/>
        <v/>
      </c>
      <c r="AK560" s="68" t="str">
        <f t="shared" si="135"/>
        <v/>
      </c>
      <c r="AL560" s="40" t="str">
        <f t="shared" si="143"/>
        <v/>
      </c>
      <c r="AM560" s="35">
        <f t="shared" si="147"/>
        <v>0</v>
      </c>
      <c r="AN560" s="36">
        <f t="shared" si="148"/>
        <v>0</v>
      </c>
      <c r="AO560" s="36">
        <f t="shared" si="149"/>
        <v>0</v>
      </c>
      <c r="AP560" s="36" t="str">
        <f t="shared" si="139"/>
        <v/>
      </c>
      <c r="AQ560" s="36" t="str">
        <f>+IF(C560="Econova","",(IF(B560="Réception",(IF(J560="La Mounine",(VLOOKUP(V560,[1]Distancier!A:E,5,FALSE)),(IF(J560="Brignoles",VLOOKUP(V560,[1]Distancier!A:C,3,FALSE),(IF(J560="FOS",VLOOKUP(V560,[1]Distancier!A:D,4,FALSE),(IF(J560="BT400",VLOOKUP(V560,[1]Distancier!A:F,6,FALSE))))))))),"")))</f>
        <v/>
      </c>
      <c r="AR560" s="36" t="str">
        <f t="shared" si="142"/>
        <v/>
      </c>
      <c r="AS560" s="34" t="str">
        <f>IF(AQ560="","",IF(#REF!="Round Wood",VLOOKUP(AQ560,'[1]Grilles Tarifaires'!A:C,3,FALSE),VLOOKUP(AQ560,'[1]Grilles Tarifaires'!A:B,2,FALSE)))</f>
        <v/>
      </c>
      <c r="AT560" s="36" t="str">
        <f t="shared" si="138"/>
        <v/>
      </c>
      <c r="AU560" s="36" t="str">
        <f>IF(AQ560="","",(IF(C560="","",((IF(A560="","0",(IF(A560="Round Wood",VLOOKUP(C560,'[1]Grilles Tarifaires'!E:F,2,FALSE),VLOOKUP(C560,'[1]Grilles Tarifaires'!E:G,3,FALSE)))))*AK560))))</f>
        <v/>
      </c>
      <c r="AV560" s="66"/>
      <c r="AW560" s="66"/>
      <c r="AX560" s="66"/>
      <c r="AY560" s="66"/>
    </row>
    <row r="561" spans="1:51" ht="15" hidden="1" customHeight="1" x14ac:dyDescent="0.25">
      <c r="A561" s="10"/>
      <c r="B561" s="28"/>
      <c r="C561" s="29"/>
      <c r="D561" s="29"/>
      <c r="E561" s="30"/>
      <c r="F561" s="29"/>
      <c r="G561" s="29"/>
      <c r="H561" s="42"/>
      <c r="I561" s="42"/>
      <c r="J561" s="28"/>
      <c r="K561" s="31" t="str">
        <f t="shared" si="136"/>
        <v/>
      </c>
      <c r="L561" s="31">
        <f t="shared" si="137"/>
        <v>0</v>
      </c>
      <c r="M561" s="57">
        <f t="shared" si="144"/>
        <v>0</v>
      </c>
      <c r="N561" s="32"/>
      <c r="O561" s="32"/>
      <c r="P561" s="29"/>
      <c r="Q561" s="29"/>
      <c r="R561" s="29"/>
      <c r="S561" s="29"/>
      <c r="T561" s="29"/>
      <c r="U561" s="29"/>
      <c r="V561" s="29"/>
      <c r="W561" s="29"/>
      <c r="X561" s="31" t="str">
        <f t="shared" si="146"/>
        <v/>
      </c>
      <c r="Y561" s="33"/>
      <c r="Z561" s="33"/>
      <c r="AA561" s="33"/>
      <c r="AB561" s="33"/>
      <c r="AC561" s="33"/>
      <c r="AD561" s="33"/>
      <c r="AE561" s="29"/>
      <c r="AF561" s="29"/>
      <c r="AG561" s="29"/>
      <c r="AH561" s="67" t="str">
        <f t="shared" si="140"/>
        <v/>
      </c>
      <c r="AI561" s="47" t="str">
        <f t="shared" si="145"/>
        <v/>
      </c>
      <c r="AJ561" s="67" t="str">
        <f t="shared" si="141"/>
        <v/>
      </c>
      <c r="AK561" s="68" t="str">
        <f t="shared" si="135"/>
        <v/>
      </c>
      <c r="AL561" s="40" t="str">
        <f t="shared" si="143"/>
        <v/>
      </c>
      <c r="AM561" s="35">
        <f t="shared" si="147"/>
        <v>0</v>
      </c>
      <c r="AN561" s="36">
        <f t="shared" si="148"/>
        <v>0</v>
      </c>
      <c r="AO561" s="36">
        <f t="shared" si="149"/>
        <v>0</v>
      </c>
      <c r="AP561" s="36" t="str">
        <f t="shared" si="139"/>
        <v/>
      </c>
      <c r="AQ561" s="36" t="str">
        <f>+IF(C561="Econova","",(IF(B561="Réception",(IF(J561="La Mounine",(VLOOKUP(V561,[1]Distancier!A:E,5,FALSE)),(IF(J561="Brignoles",VLOOKUP(V561,[1]Distancier!A:C,3,FALSE),(IF(J561="FOS",VLOOKUP(V561,[1]Distancier!A:D,4,FALSE),(IF(J561="BT400",VLOOKUP(V561,[1]Distancier!A:F,6,FALSE))))))))),"")))</f>
        <v/>
      </c>
      <c r="AR561" s="36" t="str">
        <f t="shared" si="142"/>
        <v/>
      </c>
      <c r="AS561" s="34" t="str">
        <f>IF(AQ561="","",IF(#REF!="Round Wood",VLOOKUP(AQ561,'[1]Grilles Tarifaires'!A:C,3,FALSE),VLOOKUP(AQ561,'[1]Grilles Tarifaires'!A:B,2,FALSE)))</f>
        <v/>
      </c>
      <c r="AT561" s="36" t="str">
        <f t="shared" si="138"/>
        <v/>
      </c>
      <c r="AU561" s="36" t="str">
        <f>IF(AQ561="","",(IF(C561="","",((IF(A561="","0",(IF(A561="Round Wood",VLOOKUP(C561,'[1]Grilles Tarifaires'!E:F,2,FALSE),VLOOKUP(C561,'[1]Grilles Tarifaires'!E:G,3,FALSE)))))*AK561))))</f>
        <v/>
      </c>
      <c r="AV561" s="66"/>
      <c r="AW561" s="66"/>
      <c r="AX561" s="66"/>
      <c r="AY561" s="66"/>
    </row>
    <row r="562" spans="1:51" ht="15" hidden="1" customHeight="1" x14ac:dyDescent="0.25">
      <c r="A562" s="10"/>
      <c r="B562" s="28"/>
      <c r="C562" s="29"/>
      <c r="D562" s="29"/>
      <c r="E562" s="30"/>
      <c r="F562" s="29"/>
      <c r="G562" s="29"/>
      <c r="H562" s="42"/>
      <c r="I562" s="42"/>
      <c r="J562" s="28"/>
      <c r="K562" s="31" t="str">
        <f t="shared" si="136"/>
        <v/>
      </c>
      <c r="L562" s="31">
        <f t="shared" si="137"/>
        <v>0</v>
      </c>
      <c r="M562" s="57">
        <f t="shared" si="144"/>
        <v>0</v>
      </c>
      <c r="N562" s="32"/>
      <c r="O562" s="32"/>
      <c r="P562" s="29"/>
      <c r="Q562" s="29"/>
      <c r="R562" s="29"/>
      <c r="S562" s="29"/>
      <c r="T562" s="29"/>
      <c r="U562" s="29"/>
      <c r="V562" s="29"/>
      <c r="W562" s="29"/>
      <c r="X562" s="31" t="str">
        <f t="shared" si="146"/>
        <v/>
      </c>
      <c r="Y562" s="33"/>
      <c r="Z562" s="33"/>
      <c r="AA562" s="33"/>
      <c r="AB562" s="33"/>
      <c r="AC562" s="33"/>
      <c r="AD562" s="33"/>
      <c r="AE562" s="29"/>
      <c r="AF562" s="29"/>
      <c r="AG562" s="29"/>
      <c r="AH562" s="67" t="str">
        <f t="shared" si="140"/>
        <v/>
      </c>
      <c r="AI562" s="47" t="str">
        <f t="shared" si="145"/>
        <v/>
      </c>
      <c r="AJ562" s="67" t="str">
        <f t="shared" si="141"/>
        <v/>
      </c>
      <c r="AK562" s="68" t="str">
        <f t="shared" si="135"/>
        <v/>
      </c>
      <c r="AL562" s="40" t="str">
        <f t="shared" si="143"/>
        <v/>
      </c>
      <c r="AM562" s="35">
        <f t="shared" si="147"/>
        <v>0</v>
      </c>
      <c r="AN562" s="36">
        <f t="shared" si="148"/>
        <v>0</v>
      </c>
      <c r="AO562" s="36">
        <f t="shared" si="149"/>
        <v>0</v>
      </c>
      <c r="AP562" s="36" t="str">
        <f t="shared" si="139"/>
        <v/>
      </c>
      <c r="AQ562" s="36" t="str">
        <f>+IF(C562="Econova","",(IF(B562="Réception",(IF(J562="La Mounine",(VLOOKUP(V562,[1]Distancier!A:E,5,FALSE)),(IF(J562="Brignoles",VLOOKUP(V562,[1]Distancier!A:C,3,FALSE),(IF(J562="FOS",VLOOKUP(V562,[1]Distancier!A:D,4,FALSE),(IF(J562="BT400",VLOOKUP(V562,[1]Distancier!A:F,6,FALSE))))))))),"")))</f>
        <v/>
      </c>
      <c r="AR562" s="36" t="str">
        <f t="shared" si="142"/>
        <v/>
      </c>
      <c r="AS562" s="34" t="str">
        <f>IF(AQ562="","",IF(#REF!="Round Wood",VLOOKUP(AQ562,'[1]Grilles Tarifaires'!A:C,3,FALSE),VLOOKUP(AQ562,'[1]Grilles Tarifaires'!A:B,2,FALSE)))</f>
        <v/>
      </c>
      <c r="AT562" s="36" t="str">
        <f t="shared" si="138"/>
        <v/>
      </c>
      <c r="AU562" s="36" t="str">
        <f>IF(AQ562="","",(IF(C562="","",((IF(A562="","0",(IF(A562="Round Wood",VLOOKUP(C562,'[1]Grilles Tarifaires'!E:F,2,FALSE),VLOOKUP(C562,'[1]Grilles Tarifaires'!E:G,3,FALSE)))))*AK562))))</f>
        <v/>
      </c>
      <c r="AV562" s="66"/>
      <c r="AW562" s="66"/>
      <c r="AX562" s="66"/>
      <c r="AY562" s="66"/>
    </row>
    <row r="563" spans="1:51" ht="15" hidden="1" customHeight="1" x14ac:dyDescent="0.25">
      <c r="A563" s="10"/>
      <c r="B563" s="28"/>
      <c r="C563" s="29"/>
      <c r="D563" s="29"/>
      <c r="E563" s="30"/>
      <c r="F563" s="29"/>
      <c r="G563" s="29"/>
      <c r="H563" s="42"/>
      <c r="I563" s="42"/>
      <c r="J563" s="28"/>
      <c r="K563" s="31" t="str">
        <f t="shared" si="136"/>
        <v/>
      </c>
      <c r="L563" s="31">
        <f t="shared" si="137"/>
        <v>0</v>
      </c>
      <c r="M563" s="57">
        <f t="shared" si="144"/>
        <v>0</v>
      </c>
      <c r="N563" s="32"/>
      <c r="O563" s="32"/>
      <c r="P563" s="29"/>
      <c r="Q563" s="29"/>
      <c r="R563" s="29"/>
      <c r="S563" s="29"/>
      <c r="T563" s="29"/>
      <c r="U563" s="29"/>
      <c r="V563" s="29"/>
      <c r="W563" s="29"/>
      <c r="X563" s="31" t="str">
        <f t="shared" si="146"/>
        <v/>
      </c>
      <c r="Y563" s="33"/>
      <c r="Z563" s="33"/>
      <c r="AA563" s="33"/>
      <c r="AB563" s="33"/>
      <c r="AC563" s="33"/>
      <c r="AD563" s="33"/>
      <c r="AE563" s="29"/>
      <c r="AF563" s="29"/>
      <c r="AG563" s="29"/>
      <c r="AH563" s="67" t="str">
        <f t="shared" si="140"/>
        <v/>
      </c>
      <c r="AI563" s="47" t="str">
        <f t="shared" si="145"/>
        <v/>
      </c>
      <c r="AJ563" s="67" t="str">
        <f t="shared" si="141"/>
        <v/>
      </c>
      <c r="AK563" s="68" t="str">
        <f t="shared" si="135"/>
        <v/>
      </c>
      <c r="AL563" s="40" t="str">
        <f t="shared" si="143"/>
        <v/>
      </c>
      <c r="AM563" s="35">
        <f t="shared" si="147"/>
        <v>0</v>
      </c>
      <c r="AN563" s="36">
        <f t="shared" si="148"/>
        <v>0</v>
      </c>
      <c r="AO563" s="36">
        <f t="shared" si="149"/>
        <v>0</v>
      </c>
      <c r="AP563" s="36" t="str">
        <f t="shared" si="139"/>
        <v/>
      </c>
      <c r="AQ563" s="36" t="str">
        <f>+IF(C563="Econova","",(IF(B563="Réception",(IF(J563="La Mounine",(VLOOKUP(V563,[1]Distancier!A:E,5,FALSE)),(IF(J563="Brignoles",VLOOKUP(V563,[1]Distancier!A:C,3,FALSE),(IF(J563="FOS",VLOOKUP(V563,[1]Distancier!A:D,4,FALSE),(IF(J563="BT400",VLOOKUP(V563,[1]Distancier!A:F,6,FALSE))))))))),"")))</f>
        <v/>
      </c>
      <c r="AR563" s="36" t="str">
        <f t="shared" si="142"/>
        <v/>
      </c>
      <c r="AS563" s="34" t="str">
        <f>IF(AQ563="","",IF(#REF!="Round Wood",VLOOKUP(AQ563,'[1]Grilles Tarifaires'!A:C,3,FALSE),VLOOKUP(AQ563,'[1]Grilles Tarifaires'!A:B,2,FALSE)))</f>
        <v/>
      </c>
      <c r="AT563" s="36" t="str">
        <f t="shared" si="138"/>
        <v/>
      </c>
      <c r="AU563" s="36" t="str">
        <f>IF(AQ563="","",(IF(C563="","",((IF(A563="","0",(IF(A563="Round Wood",VLOOKUP(C563,'[1]Grilles Tarifaires'!E:F,2,FALSE),VLOOKUP(C563,'[1]Grilles Tarifaires'!E:G,3,FALSE)))))*AK563))))</f>
        <v/>
      </c>
      <c r="AV563" s="66"/>
      <c r="AW563" s="66"/>
      <c r="AX563" s="66"/>
      <c r="AY563" s="66"/>
    </row>
    <row r="564" spans="1:51" ht="15" hidden="1" customHeight="1" x14ac:dyDescent="0.25">
      <c r="A564" s="10"/>
      <c r="B564" s="28"/>
      <c r="C564" s="29"/>
      <c r="D564" s="29"/>
      <c r="E564" s="30"/>
      <c r="F564" s="29"/>
      <c r="G564" s="29"/>
      <c r="H564" s="42"/>
      <c r="I564" s="42"/>
      <c r="J564" s="28"/>
      <c r="K564" s="31" t="str">
        <f t="shared" si="136"/>
        <v/>
      </c>
      <c r="L564" s="31">
        <f t="shared" si="137"/>
        <v>0</v>
      </c>
      <c r="M564" s="57">
        <f t="shared" si="144"/>
        <v>0</v>
      </c>
      <c r="N564" s="32"/>
      <c r="O564" s="32"/>
      <c r="P564" s="29"/>
      <c r="Q564" s="29"/>
      <c r="R564" s="29"/>
      <c r="S564" s="29"/>
      <c r="T564" s="29"/>
      <c r="U564" s="29"/>
      <c r="V564" s="29"/>
      <c r="W564" s="29"/>
      <c r="X564" s="31" t="str">
        <f t="shared" si="146"/>
        <v/>
      </c>
      <c r="Y564" s="33"/>
      <c r="Z564" s="33"/>
      <c r="AA564" s="33"/>
      <c r="AB564" s="33"/>
      <c r="AC564" s="33"/>
      <c r="AD564" s="33"/>
      <c r="AE564" s="29"/>
      <c r="AF564" s="29"/>
      <c r="AG564" s="29"/>
      <c r="AH564" s="67" t="str">
        <f t="shared" si="140"/>
        <v/>
      </c>
      <c r="AI564" s="47" t="str">
        <f t="shared" si="145"/>
        <v/>
      </c>
      <c r="AJ564" s="67" t="str">
        <f t="shared" si="141"/>
        <v/>
      </c>
      <c r="AK564" s="68" t="str">
        <f t="shared" si="135"/>
        <v/>
      </c>
      <c r="AL564" s="40" t="str">
        <f t="shared" si="143"/>
        <v/>
      </c>
      <c r="AM564" s="35">
        <f t="shared" si="147"/>
        <v>0</v>
      </c>
      <c r="AN564" s="36">
        <f t="shared" si="148"/>
        <v>0</v>
      </c>
      <c r="AO564" s="36">
        <f t="shared" si="149"/>
        <v>0</v>
      </c>
      <c r="AP564" s="36" t="str">
        <f t="shared" si="139"/>
        <v/>
      </c>
      <c r="AQ564" s="36" t="str">
        <f>+IF(C564="Econova","",(IF(B564="Réception",(IF(J564="La Mounine",(VLOOKUP(V564,[1]Distancier!A:E,5,FALSE)),(IF(J564="Brignoles",VLOOKUP(V564,[1]Distancier!A:C,3,FALSE),(IF(J564="FOS",VLOOKUP(V564,[1]Distancier!A:D,4,FALSE),(IF(J564="BT400",VLOOKUP(V564,[1]Distancier!A:F,6,FALSE))))))))),"")))</f>
        <v/>
      </c>
      <c r="AR564" s="36" t="str">
        <f t="shared" si="142"/>
        <v/>
      </c>
      <c r="AS564" s="34" t="str">
        <f>IF(AQ564="","",IF(#REF!="Round Wood",VLOOKUP(AQ564,'[1]Grilles Tarifaires'!A:C,3,FALSE),VLOOKUP(AQ564,'[1]Grilles Tarifaires'!A:B,2,FALSE)))</f>
        <v/>
      </c>
      <c r="AT564" s="36" t="str">
        <f t="shared" si="138"/>
        <v/>
      </c>
      <c r="AU564" s="36" t="str">
        <f>IF(AQ564="","",(IF(C564="","",((IF(A564="","0",(IF(A564="Round Wood",VLOOKUP(C564,'[1]Grilles Tarifaires'!E:F,2,FALSE),VLOOKUP(C564,'[1]Grilles Tarifaires'!E:G,3,FALSE)))))*AK564))))</f>
        <v/>
      </c>
      <c r="AV564" s="66"/>
      <c r="AW564" s="66"/>
      <c r="AX564" s="66"/>
      <c r="AY564" s="66"/>
    </row>
    <row r="565" spans="1:51" ht="15" hidden="1" customHeight="1" x14ac:dyDescent="0.25">
      <c r="A565" s="10"/>
      <c r="B565" s="28"/>
      <c r="C565" s="29"/>
      <c r="D565" s="29"/>
      <c r="E565" s="30"/>
      <c r="F565" s="29"/>
      <c r="G565" s="29"/>
      <c r="H565" s="42"/>
      <c r="I565" s="42"/>
      <c r="J565" s="28"/>
      <c r="K565" s="31" t="str">
        <f t="shared" si="136"/>
        <v/>
      </c>
      <c r="L565" s="31">
        <f t="shared" si="137"/>
        <v>0</v>
      </c>
      <c r="M565" s="57">
        <f t="shared" si="144"/>
        <v>0</v>
      </c>
      <c r="N565" s="32"/>
      <c r="O565" s="32"/>
      <c r="P565" s="29"/>
      <c r="Q565" s="29"/>
      <c r="R565" s="29"/>
      <c r="S565" s="29"/>
      <c r="T565" s="29"/>
      <c r="U565" s="29"/>
      <c r="V565" s="29"/>
      <c r="W565" s="29"/>
      <c r="X565" s="31" t="str">
        <f t="shared" si="146"/>
        <v/>
      </c>
      <c r="Y565" s="33"/>
      <c r="Z565" s="33"/>
      <c r="AA565" s="33"/>
      <c r="AB565" s="33"/>
      <c r="AC565" s="33"/>
      <c r="AD565" s="33"/>
      <c r="AE565" s="29"/>
      <c r="AF565" s="29"/>
      <c r="AG565" s="29"/>
      <c r="AH565" s="67" t="str">
        <f t="shared" si="140"/>
        <v/>
      </c>
      <c r="AI565" s="47" t="str">
        <f t="shared" si="145"/>
        <v/>
      </c>
      <c r="AJ565" s="67" t="str">
        <f t="shared" si="141"/>
        <v/>
      </c>
      <c r="AK565" s="68" t="str">
        <f t="shared" si="135"/>
        <v/>
      </c>
      <c r="AL565" s="40" t="str">
        <f t="shared" si="143"/>
        <v/>
      </c>
      <c r="AM565" s="35">
        <f t="shared" si="147"/>
        <v>0</v>
      </c>
      <c r="AN565" s="36">
        <f t="shared" si="148"/>
        <v>0</v>
      </c>
      <c r="AO565" s="36">
        <f t="shared" si="149"/>
        <v>0</v>
      </c>
      <c r="AP565" s="36" t="str">
        <f t="shared" si="139"/>
        <v/>
      </c>
      <c r="AQ565" s="36" t="str">
        <f>+IF(C565="Econova","",(IF(B565="Réception",(IF(J565="La Mounine",(VLOOKUP(V565,[1]Distancier!A:E,5,FALSE)),(IF(J565="Brignoles",VLOOKUP(V565,[1]Distancier!A:C,3,FALSE),(IF(J565="FOS",VLOOKUP(V565,[1]Distancier!A:D,4,FALSE),(IF(J565="BT400",VLOOKUP(V565,[1]Distancier!A:F,6,FALSE))))))))),"")))</f>
        <v/>
      </c>
      <c r="AR565" s="36" t="str">
        <f t="shared" si="142"/>
        <v/>
      </c>
      <c r="AS565" s="34" t="str">
        <f>IF(AQ565="","",IF(#REF!="Round Wood",VLOOKUP(AQ565,'[1]Grilles Tarifaires'!A:C,3,FALSE),VLOOKUP(AQ565,'[1]Grilles Tarifaires'!A:B,2,FALSE)))</f>
        <v/>
      </c>
      <c r="AT565" s="36" t="str">
        <f t="shared" si="138"/>
        <v/>
      </c>
      <c r="AU565" s="36" t="str">
        <f>IF(AQ565="","",(IF(C565="","",((IF(A565="","0",(IF(A565="Round Wood",VLOOKUP(C565,'[1]Grilles Tarifaires'!E:F,2,FALSE),VLOOKUP(C565,'[1]Grilles Tarifaires'!E:G,3,FALSE)))))*AK565))))</f>
        <v/>
      </c>
      <c r="AV565" s="66"/>
      <c r="AW565" s="66"/>
      <c r="AX565" s="66"/>
      <c r="AY565" s="66"/>
    </row>
    <row r="566" spans="1:51" ht="15" hidden="1" customHeight="1" x14ac:dyDescent="0.25">
      <c r="A566" s="10"/>
      <c r="B566" s="28"/>
      <c r="C566" s="29"/>
      <c r="D566" s="29"/>
      <c r="E566" s="30"/>
      <c r="F566" s="29"/>
      <c r="G566" s="29"/>
      <c r="H566" s="42"/>
      <c r="I566" s="42"/>
      <c r="J566" s="28"/>
      <c r="K566" s="31" t="str">
        <f t="shared" si="136"/>
        <v/>
      </c>
      <c r="L566" s="31">
        <f t="shared" si="137"/>
        <v>0</v>
      </c>
      <c r="M566" s="57">
        <f t="shared" si="144"/>
        <v>0</v>
      </c>
      <c r="N566" s="32"/>
      <c r="O566" s="32"/>
      <c r="P566" s="29"/>
      <c r="Q566" s="29"/>
      <c r="R566" s="29"/>
      <c r="S566" s="29"/>
      <c r="T566" s="29"/>
      <c r="U566" s="29"/>
      <c r="V566" s="29"/>
      <c r="W566" s="29"/>
      <c r="X566" s="31" t="str">
        <f t="shared" si="146"/>
        <v/>
      </c>
      <c r="Y566" s="33"/>
      <c r="Z566" s="33"/>
      <c r="AA566" s="33"/>
      <c r="AB566" s="33"/>
      <c r="AC566" s="33"/>
      <c r="AD566" s="33"/>
      <c r="AE566" s="29"/>
      <c r="AF566" s="29"/>
      <c r="AG566" s="29"/>
      <c r="AH566" s="67" t="str">
        <f t="shared" si="140"/>
        <v/>
      </c>
      <c r="AI566" s="47" t="str">
        <f t="shared" si="145"/>
        <v/>
      </c>
      <c r="AJ566" s="67" t="str">
        <f t="shared" si="141"/>
        <v/>
      </c>
      <c r="AK566" s="68" t="str">
        <f t="shared" si="135"/>
        <v/>
      </c>
      <c r="AL566" s="40" t="str">
        <f t="shared" si="143"/>
        <v/>
      </c>
      <c r="AM566" s="35">
        <f t="shared" si="147"/>
        <v>0</v>
      </c>
      <c r="AN566" s="36">
        <f t="shared" si="148"/>
        <v>0</v>
      </c>
      <c r="AO566" s="36">
        <f t="shared" si="149"/>
        <v>0</v>
      </c>
      <c r="AP566" s="36" t="str">
        <f t="shared" si="139"/>
        <v/>
      </c>
      <c r="AQ566" s="36" t="str">
        <f>+IF(C566="Econova","",(IF(B566="Réception",(IF(J566="La Mounine",(VLOOKUP(V566,[1]Distancier!A:E,5,FALSE)),(IF(J566="Brignoles",VLOOKUP(V566,[1]Distancier!A:C,3,FALSE),(IF(J566="FOS",VLOOKUP(V566,[1]Distancier!A:D,4,FALSE),(IF(J566="BT400",VLOOKUP(V566,[1]Distancier!A:F,6,FALSE))))))))),"")))</f>
        <v/>
      </c>
      <c r="AR566" s="36" t="str">
        <f t="shared" si="142"/>
        <v/>
      </c>
      <c r="AS566" s="34" t="str">
        <f>IF(AQ566="","",IF(#REF!="Round Wood",VLOOKUP(AQ566,'[1]Grilles Tarifaires'!A:C,3,FALSE),VLOOKUP(AQ566,'[1]Grilles Tarifaires'!A:B,2,FALSE)))</f>
        <v/>
      </c>
      <c r="AT566" s="36" t="str">
        <f t="shared" si="138"/>
        <v/>
      </c>
      <c r="AU566" s="36" t="str">
        <f>IF(AQ566="","",(IF(C566="","",((IF(A566="","0",(IF(A566="Round Wood",VLOOKUP(C566,'[1]Grilles Tarifaires'!E:F,2,FALSE),VLOOKUP(C566,'[1]Grilles Tarifaires'!E:G,3,FALSE)))))*AK566))))</f>
        <v/>
      </c>
      <c r="AV566" s="66"/>
      <c r="AW566" s="66"/>
      <c r="AX566" s="66"/>
      <c r="AY566" s="66"/>
    </row>
    <row r="567" spans="1:51" ht="15" hidden="1" customHeight="1" x14ac:dyDescent="0.25">
      <c r="A567" s="10"/>
      <c r="B567" s="28"/>
      <c r="C567" s="29"/>
      <c r="D567" s="29"/>
      <c r="E567" s="30"/>
      <c r="F567" s="29"/>
      <c r="G567" s="29"/>
      <c r="H567" s="42"/>
      <c r="I567" s="42"/>
      <c r="J567" s="28"/>
      <c r="K567" s="31" t="str">
        <f t="shared" si="136"/>
        <v/>
      </c>
      <c r="L567" s="31">
        <f t="shared" si="137"/>
        <v>0</v>
      </c>
      <c r="M567" s="57">
        <f t="shared" si="144"/>
        <v>0</v>
      </c>
      <c r="N567" s="32"/>
      <c r="O567" s="32"/>
      <c r="P567" s="29"/>
      <c r="Q567" s="29"/>
      <c r="R567" s="29"/>
      <c r="S567" s="29"/>
      <c r="T567" s="29"/>
      <c r="U567" s="29"/>
      <c r="V567" s="29"/>
      <c r="W567" s="29"/>
      <c r="X567" s="31" t="str">
        <f t="shared" si="146"/>
        <v/>
      </c>
      <c r="Y567" s="33"/>
      <c r="Z567" s="33"/>
      <c r="AA567" s="33"/>
      <c r="AB567" s="33"/>
      <c r="AC567" s="33"/>
      <c r="AD567" s="33"/>
      <c r="AE567" s="29"/>
      <c r="AF567" s="29"/>
      <c r="AG567" s="29"/>
      <c r="AH567" s="67" t="str">
        <f t="shared" si="140"/>
        <v/>
      </c>
      <c r="AI567" s="47" t="str">
        <f t="shared" si="145"/>
        <v/>
      </c>
      <c r="AJ567" s="67" t="str">
        <f t="shared" si="141"/>
        <v/>
      </c>
      <c r="AK567" s="68" t="str">
        <f t="shared" ref="AK567:AK630" si="150">+IF(M567&gt;0.02,IF(G567=5,($AW$2-I567)/1000,IF(G567=6,($AX$2-I567)/1000,IF(G567="FMA",($AY$2-I567)/1000,K567))),K567)</f>
        <v/>
      </c>
      <c r="AL567" s="40" t="str">
        <f t="shared" si="143"/>
        <v/>
      </c>
      <c r="AM567" s="35">
        <f t="shared" si="147"/>
        <v>0</v>
      </c>
      <c r="AN567" s="36">
        <f t="shared" si="148"/>
        <v>0</v>
      </c>
      <c r="AO567" s="36">
        <f t="shared" si="149"/>
        <v>0</v>
      </c>
      <c r="AP567" s="36" t="str">
        <f t="shared" si="139"/>
        <v/>
      </c>
      <c r="AQ567" s="36" t="str">
        <f>+IF(C567="Econova","",(IF(B567="Réception",(IF(J567="La Mounine",(VLOOKUP(V567,[1]Distancier!A:E,5,FALSE)),(IF(J567="Brignoles",VLOOKUP(V567,[1]Distancier!A:C,3,FALSE),(IF(J567="FOS",VLOOKUP(V567,[1]Distancier!A:D,4,FALSE),(IF(J567="BT400",VLOOKUP(V567,[1]Distancier!A:F,6,FALSE))))))))),"")))</f>
        <v/>
      </c>
      <c r="AR567" s="36" t="str">
        <f t="shared" si="142"/>
        <v/>
      </c>
      <c r="AS567" s="34" t="str">
        <f>IF(AQ567="","",IF(#REF!="Round Wood",VLOOKUP(AQ567,'[1]Grilles Tarifaires'!A:C,3,FALSE),VLOOKUP(AQ567,'[1]Grilles Tarifaires'!A:B,2,FALSE)))</f>
        <v/>
      </c>
      <c r="AT567" s="36" t="str">
        <f t="shared" si="138"/>
        <v/>
      </c>
      <c r="AU567" s="36" t="str">
        <f>IF(AQ567="","",(IF(C567="","",((IF(A567="","0",(IF(A567="Round Wood",VLOOKUP(C567,'[1]Grilles Tarifaires'!E:F,2,FALSE),VLOOKUP(C567,'[1]Grilles Tarifaires'!E:G,3,FALSE)))))*AK567))))</f>
        <v/>
      </c>
      <c r="AV567" s="66"/>
      <c r="AW567" s="66"/>
      <c r="AX567" s="66"/>
      <c r="AY567" s="66"/>
    </row>
    <row r="568" spans="1:51" ht="15" hidden="1" customHeight="1" x14ac:dyDescent="0.25">
      <c r="A568" s="10"/>
      <c r="B568" s="28"/>
      <c r="C568" s="29"/>
      <c r="D568" s="29"/>
      <c r="E568" s="30"/>
      <c r="F568" s="29"/>
      <c r="G568" s="29"/>
      <c r="H568" s="42"/>
      <c r="I568" s="42"/>
      <c r="J568" s="28"/>
      <c r="K568" s="31" t="str">
        <f t="shared" si="136"/>
        <v/>
      </c>
      <c r="L568" s="31">
        <f t="shared" si="137"/>
        <v>0</v>
      </c>
      <c r="M568" s="57">
        <f t="shared" si="144"/>
        <v>0</v>
      </c>
      <c r="N568" s="32"/>
      <c r="O568" s="32"/>
      <c r="P568" s="29"/>
      <c r="Q568" s="29"/>
      <c r="R568" s="29"/>
      <c r="S568" s="29"/>
      <c r="T568" s="29"/>
      <c r="U568" s="29"/>
      <c r="V568" s="29"/>
      <c r="W568" s="29"/>
      <c r="X568" s="31" t="str">
        <f t="shared" si="146"/>
        <v/>
      </c>
      <c r="Y568" s="33"/>
      <c r="Z568" s="33"/>
      <c r="AA568" s="33"/>
      <c r="AB568" s="33"/>
      <c r="AC568" s="33"/>
      <c r="AD568" s="33"/>
      <c r="AE568" s="29"/>
      <c r="AF568" s="29"/>
      <c r="AG568" s="29"/>
      <c r="AH568" s="67" t="str">
        <f t="shared" si="140"/>
        <v/>
      </c>
      <c r="AI568" s="47" t="str">
        <f t="shared" si="145"/>
        <v/>
      </c>
      <c r="AJ568" s="67" t="str">
        <f t="shared" si="141"/>
        <v/>
      </c>
      <c r="AK568" s="68" t="str">
        <f t="shared" si="150"/>
        <v/>
      </c>
      <c r="AL568" s="40" t="str">
        <f t="shared" si="143"/>
        <v/>
      </c>
      <c r="AM568" s="35">
        <f t="shared" si="147"/>
        <v>0</v>
      </c>
      <c r="AN568" s="36">
        <f t="shared" si="148"/>
        <v>0</v>
      </c>
      <c r="AO568" s="36">
        <f t="shared" si="149"/>
        <v>0</v>
      </c>
      <c r="AP568" s="36" t="str">
        <f t="shared" si="139"/>
        <v/>
      </c>
      <c r="AQ568" s="36" t="str">
        <f>+IF(C568="Econova","",(IF(B568="Réception",(IF(J568="La Mounine",(VLOOKUP(V568,[1]Distancier!A:E,5,FALSE)),(IF(J568="Brignoles",VLOOKUP(V568,[1]Distancier!A:C,3,FALSE),(IF(J568="FOS",VLOOKUP(V568,[1]Distancier!A:D,4,FALSE),(IF(J568="BT400",VLOOKUP(V568,[1]Distancier!A:F,6,FALSE))))))))),"")))</f>
        <v/>
      </c>
      <c r="AR568" s="36" t="str">
        <f t="shared" si="142"/>
        <v/>
      </c>
      <c r="AS568" s="34" t="str">
        <f>IF(AQ568="","",IF(#REF!="Round Wood",VLOOKUP(AQ568,'[1]Grilles Tarifaires'!A:C,3,FALSE),VLOOKUP(AQ568,'[1]Grilles Tarifaires'!A:B,2,FALSE)))</f>
        <v/>
      </c>
      <c r="AT568" s="36" t="str">
        <f t="shared" si="138"/>
        <v/>
      </c>
      <c r="AU568" s="36" t="str">
        <f>IF(AQ568="","",(IF(C568="","",((IF(A568="","0",(IF(A568="Round Wood",VLOOKUP(C568,'[1]Grilles Tarifaires'!E:F,2,FALSE),VLOOKUP(C568,'[1]Grilles Tarifaires'!E:G,3,FALSE)))))*AK568))))</f>
        <v/>
      </c>
      <c r="AV568" s="66"/>
      <c r="AW568" s="66"/>
      <c r="AX568" s="66"/>
      <c r="AY568" s="66"/>
    </row>
    <row r="569" spans="1:51" ht="15" hidden="1" customHeight="1" x14ac:dyDescent="0.25">
      <c r="A569" s="10"/>
      <c r="B569" s="28"/>
      <c r="C569" s="29"/>
      <c r="D569" s="29"/>
      <c r="E569" s="30"/>
      <c r="F569" s="29"/>
      <c r="G569" s="29"/>
      <c r="H569" s="42"/>
      <c r="I569" s="42"/>
      <c r="J569" s="28"/>
      <c r="K569" s="31" t="str">
        <f t="shared" si="136"/>
        <v/>
      </c>
      <c r="L569" s="31">
        <f t="shared" si="137"/>
        <v>0</v>
      </c>
      <c r="M569" s="57">
        <f t="shared" si="144"/>
        <v>0</v>
      </c>
      <c r="N569" s="32"/>
      <c r="O569" s="32"/>
      <c r="P569" s="29"/>
      <c r="Q569" s="29"/>
      <c r="R569" s="29"/>
      <c r="S569" s="29"/>
      <c r="T569" s="29"/>
      <c r="U569" s="29"/>
      <c r="V569" s="29"/>
      <c r="W569" s="29"/>
      <c r="X569" s="31" t="str">
        <f t="shared" si="146"/>
        <v/>
      </c>
      <c r="Y569" s="33"/>
      <c r="Z569" s="33"/>
      <c r="AA569" s="33"/>
      <c r="AB569" s="33"/>
      <c r="AC569" s="33"/>
      <c r="AD569" s="33"/>
      <c r="AE569" s="29"/>
      <c r="AF569" s="29"/>
      <c r="AG569" s="29"/>
      <c r="AH569" s="67" t="str">
        <f t="shared" si="140"/>
        <v/>
      </c>
      <c r="AI569" s="47" t="str">
        <f t="shared" si="145"/>
        <v/>
      </c>
      <c r="AJ569" s="67" t="str">
        <f t="shared" si="141"/>
        <v/>
      </c>
      <c r="AK569" s="68" t="str">
        <f t="shared" si="150"/>
        <v/>
      </c>
      <c r="AL569" s="40" t="str">
        <f t="shared" si="143"/>
        <v/>
      </c>
      <c r="AM569" s="35">
        <f t="shared" si="147"/>
        <v>0</v>
      </c>
      <c r="AN569" s="36">
        <f t="shared" si="148"/>
        <v>0</v>
      </c>
      <c r="AO569" s="36">
        <f t="shared" si="149"/>
        <v>0</v>
      </c>
      <c r="AP569" s="36" t="str">
        <f t="shared" si="139"/>
        <v/>
      </c>
      <c r="AQ569" s="36" t="str">
        <f>+IF(C569="Econova","",(IF(B569="Réception",(IF(J569="La Mounine",(VLOOKUP(V569,[1]Distancier!A:E,5,FALSE)),(IF(J569="Brignoles",VLOOKUP(V569,[1]Distancier!A:C,3,FALSE),(IF(J569="FOS",VLOOKUP(V569,[1]Distancier!A:D,4,FALSE),(IF(J569="BT400",VLOOKUP(V569,[1]Distancier!A:F,6,FALSE))))))))),"")))</f>
        <v/>
      </c>
      <c r="AR569" s="36" t="str">
        <f t="shared" si="142"/>
        <v/>
      </c>
      <c r="AS569" s="34" t="str">
        <f>IF(AQ569="","",IF(#REF!="Round Wood",VLOOKUP(AQ569,'[1]Grilles Tarifaires'!A:C,3,FALSE),VLOOKUP(AQ569,'[1]Grilles Tarifaires'!A:B,2,FALSE)))</f>
        <v/>
      </c>
      <c r="AT569" s="36" t="str">
        <f t="shared" si="138"/>
        <v/>
      </c>
      <c r="AU569" s="36" t="str">
        <f>IF(AQ569="","",(IF(C569="","",((IF(A569="","0",(IF(A569="Round Wood",VLOOKUP(C569,'[1]Grilles Tarifaires'!E:F,2,FALSE),VLOOKUP(C569,'[1]Grilles Tarifaires'!E:G,3,FALSE)))))*AK569))))</f>
        <v/>
      </c>
      <c r="AV569" s="66"/>
      <c r="AW569" s="66"/>
      <c r="AX569" s="66"/>
      <c r="AY569" s="66"/>
    </row>
    <row r="570" spans="1:51" ht="15" hidden="1" customHeight="1" x14ac:dyDescent="0.25">
      <c r="A570" s="10"/>
      <c r="B570" s="28"/>
      <c r="C570" s="29"/>
      <c r="D570" s="29"/>
      <c r="E570" s="30"/>
      <c r="F570" s="29"/>
      <c r="G570" s="29"/>
      <c r="H570" s="42"/>
      <c r="I570" s="42"/>
      <c r="J570" s="28"/>
      <c r="K570" s="31" t="str">
        <f t="shared" si="136"/>
        <v/>
      </c>
      <c r="L570" s="31">
        <f t="shared" si="137"/>
        <v>0</v>
      </c>
      <c r="M570" s="57">
        <f t="shared" si="144"/>
        <v>0</v>
      </c>
      <c r="N570" s="32"/>
      <c r="O570" s="32"/>
      <c r="P570" s="29"/>
      <c r="Q570" s="29"/>
      <c r="R570" s="29"/>
      <c r="S570" s="29"/>
      <c r="T570" s="29"/>
      <c r="U570" s="29"/>
      <c r="V570" s="29"/>
      <c r="W570" s="29"/>
      <c r="X570" s="31" t="str">
        <f t="shared" si="146"/>
        <v/>
      </c>
      <c r="Y570" s="33"/>
      <c r="Z570" s="33"/>
      <c r="AA570" s="33"/>
      <c r="AB570" s="33"/>
      <c r="AC570" s="33"/>
      <c r="AD570" s="33"/>
      <c r="AE570" s="29"/>
      <c r="AF570" s="29"/>
      <c r="AG570" s="29"/>
      <c r="AH570" s="67" t="str">
        <f t="shared" si="140"/>
        <v/>
      </c>
      <c r="AI570" s="47" t="str">
        <f t="shared" si="145"/>
        <v/>
      </c>
      <c r="AJ570" s="67" t="str">
        <f t="shared" si="141"/>
        <v/>
      </c>
      <c r="AK570" s="68" t="str">
        <f t="shared" si="150"/>
        <v/>
      </c>
      <c r="AL570" s="40" t="str">
        <f t="shared" si="143"/>
        <v/>
      </c>
      <c r="AM570" s="35">
        <f t="shared" si="147"/>
        <v>0</v>
      </c>
      <c r="AN570" s="36">
        <f t="shared" si="148"/>
        <v>0</v>
      </c>
      <c r="AO570" s="36">
        <f t="shared" si="149"/>
        <v>0</v>
      </c>
      <c r="AP570" s="36" t="str">
        <f t="shared" si="139"/>
        <v/>
      </c>
      <c r="AQ570" s="36" t="str">
        <f>+IF(C570="Econova","",(IF(B570="Réception",(IF(J570="La Mounine",(VLOOKUP(V570,[1]Distancier!A:E,5,FALSE)),(IF(J570="Brignoles",VLOOKUP(V570,[1]Distancier!A:C,3,FALSE),(IF(J570="FOS",VLOOKUP(V570,[1]Distancier!A:D,4,FALSE),(IF(J570="BT400",VLOOKUP(V570,[1]Distancier!A:F,6,FALSE))))))))),"")))</f>
        <v/>
      </c>
      <c r="AR570" s="36" t="str">
        <f t="shared" si="142"/>
        <v/>
      </c>
      <c r="AS570" s="34" t="str">
        <f>IF(AQ570="","",IF(#REF!="Round Wood",VLOOKUP(AQ570,'[1]Grilles Tarifaires'!A:C,3,FALSE),VLOOKUP(AQ570,'[1]Grilles Tarifaires'!A:B,2,FALSE)))</f>
        <v/>
      </c>
      <c r="AT570" s="36" t="str">
        <f t="shared" si="138"/>
        <v/>
      </c>
      <c r="AU570" s="36" t="str">
        <f>IF(AQ570="","",(IF(C570="","",((IF(A570="","0",(IF(A570="Round Wood",VLOOKUP(C570,'[1]Grilles Tarifaires'!E:F,2,FALSE),VLOOKUP(C570,'[1]Grilles Tarifaires'!E:G,3,FALSE)))))*AK570))))</f>
        <v/>
      </c>
      <c r="AV570" s="66"/>
      <c r="AW570" s="66"/>
      <c r="AX570" s="66"/>
      <c r="AY570" s="66"/>
    </row>
    <row r="571" spans="1:51" ht="15" hidden="1" customHeight="1" x14ac:dyDescent="0.25">
      <c r="A571" s="10"/>
      <c r="B571" s="28"/>
      <c r="C571" s="29"/>
      <c r="D571" s="29"/>
      <c r="E571" s="30"/>
      <c r="F571" s="29"/>
      <c r="G571" s="29"/>
      <c r="H571" s="42"/>
      <c r="I571" s="42"/>
      <c r="J571" s="28"/>
      <c r="K571" s="31" t="str">
        <f t="shared" ref="K571:K586" si="151">+IF(H571="","",((H571-I571)/1000))</f>
        <v/>
      </c>
      <c r="L571" s="31">
        <f t="shared" si="137"/>
        <v>0</v>
      </c>
      <c r="M571" s="57">
        <f t="shared" si="144"/>
        <v>0</v>
      </c>
      <c r="N571" s="32"/>
      <c r="O571" s="32"/>
      <c r="P571" s="29"/>
      <c r="Q571" s="29"/>
      <c r="R571" s="29"/>
      <c r="S571" s="29"/>
      <c r="T571" s="29"/>
      <c r="U571" s="29"/>
      <c r="V571" s="29"/>
      <c r="W571" s="29"/>
      <c r="X571" s="31" t="str">
        <f t="shared" si="146"/>
        <v/>
      </c>
      <c r="Y571" s="33"/>
      <c r="Z571" s="33"/>
      <c r="AA571" s="33"/>
      <c r="AB571" s="33"/>
      <c r="AC571" s="33"/>
      <c r="AD571" s="33"/>
      <c r="AE571" s="29"/>
      <c r="AF571" s="29"/>
      <c r="AG571" s="29"/>
      <c r="AH571" s="67" t="str">
        <f t="shared" si="140"/>
        <v/>
      </c>
      <c r="AI571" s="47" t="str">
        <f t="shared" si="145"/>
        <v/>
      </c>
      <c r="AJ571" s="67" t="str">
        <f t="shared" si="141"/>
        <v/>
      </c>
      <c r="AK571" s="68" t="str">
        <f t="shared" si="150"/>
        <v/>
      </c>
      <c r="AL571" s="40" t="str">
        <f t="shared" si="143"/>
        <v/>
      </c>
      <c r="AM571" s="35">
        <f t="shared" si="147"/>
        <v>0</v>
      </c>
      <c r="AN571" s="36">
        <f t="shared" si="148"/>
        <v>0</v>
      </c>
      <c r="AO571" s="36">
        <f t="shared" si="149"/>
        <v>0</v>
      </c>
      <c r="AP571" s="36" t="str">
        <f t="shared" si="139"/>
        <v/>
      </c>
      <c r="AQ571" s="36" t="str">
        <f>+IF(C571="Econova","",(IF(B571="Réception",(IF(J571="La Mounine",(VLOOKUP(V571,[1]Distancier!A:E,5,FALSE)),(IF(J571="Brignoles",VLOOKUP(V571,[1]Distancier!A:C,3,FALSE),(IF(J571="FOS",VLOOKUP(V571,[1]Distancier!A:D,4,FALSE),(IF(J571="BT400",VLOOKUP(V571,[1]Distancier!A:F,6,FALSE))))))))),"")))</f>
        <v/>
      </c>
      <c r="AR571" s="36" t="str">
        <f t="shared" si="142"/>
        <v/>
      </c>
      <c r="AS571" s="34" t="str">
        <f>IF(AQ571="","",IF(#REF!="Round Wood",VLOOKUP(AQ571,'[1]Grilles Tarifaires'!A:C,3,FALSE),VLOOKUP(AQ571,'[1]Grilles Tarifaires'!A:B,2,FALSE)))</f>
        <v/>
      </c>
      <c r="AT571" s="36" t="str">
        <f t="shared" si="138"/>
        <v/>
      </c>
      <c r="AU571" s="36" t="str">
        <f>IF(AQ571="","",(IF(C571="","",((IF(A571="","0",(IF(A571="Round Wood",VLOOKUP(C571,'[1]Grilles Tarifaires'!E:F,2,FALSE),VLOOKUP(C571,'[1]Grilles Tarifaires'!E:G,3,FALSE)))))*AK571))))</f>
        <v/>
      </c>
      <c r="AV571" s="66"/>
      <c r="AW571" s="66"/>
      <c r="AX571" s="66"/>
      <c r="AY571" s="66"/>
    </row>
    <row r="572" spans="1:51" ht="15" hidden="1" customHeight="1" x14ac:dyDescent="0.25">
      <c r="A572" s="10"/>
      <c r="B572" s="28"/>
      <c r="C572" s="29"/>
      <c r="D572" s="29"/>
      <c r="E572" s="30"/>
      <c r="F572" s="29"/>
      <c r="G572" s="29"/>
      <c r="H572" s="42"/>
      <c r="I572" s="42"/>
      <c r="J572" s="28"/>
      <c r="K572" s="31" t="str">
        <f t="shared" si="151"/>
        <v/>
      </c>
      <c r="L572" s="31">
        <f t="shared" ref="L572:L586" si="152">IF(G572=6,IF(H572&gt;$AX$2,H572-$AX$2,0),IF(G572="FMA",IF(H572&gt;$AY$2,H572-$AY$2,0),IF(H572&gt;$AW$2,H572-$AW$2,0)))/1000</f>
        <v>0</v>
      </c>
      <c r="M572" s="57">
        <f t="shared" si="144"/>
        <v>0</v>
      </c>
      <c r="N572" s="32"/>
      <c r="O572" s="32"/>
      <c r="P572" s="29"/>
      <c r="Q572" s="29"/>
      <c r="R572" s="29"/>
      <c r="S572" s="29"/>
      <c r="T572" s="29"/>
      <c r="U572" s="29"/>
      <c r="V572" s="29"/>
      <c r="W572" s="29"/>
      <c r="X572" s="31" t="str">
        <f t="shared" si="146"/>
        <v/>
      </c>
      <c r="Y572" s="33"/>
      <c r="Z572" s="33"/>
      <c r="AA572" s="33"/>
      <c r="AB572" s="33"/>
      <c r="AC572" s="33"/>
      <c r="AD572" s="33"/>
      <c r="AE572" s="29"/>
      <c r="AF572" s="29"/>
      <c r="AG572" s="29"/>
      <c r="AH572" s="67" t="str">
        <f t="shared" si="140"/>
        <v/>
      </c>
      <c r="AI572" s="47" t="str">
        <f t="shared" si="145"/>
        <v/>
      </c>
      <c r="AJ572" s="67" t="str">
        <f t="shared" si="141"/>
        <v/>
      </c>
      <c r="AK572" s="68" t="str">
        <f t="shared" si="150"/>
        <v/>
      </c>
      <c r="AL572" s="40" t="str">
        <f t="shared" si="143"/>
        <v/>
      </c>
      <c r="AM572" s="35">
        <f t="shared" si="147"/>
        <v>0</v>
      </c>
      <c r="AN572" s="36">
        <f t="shared" si="148"/>
        <v>0</v>
      </c>
      <c r="AO572" s="36">
        <f t="shared" si="149"/>
        <v>0</v>
      </c>
      <c r="AP572" s="36" t="str">
        <f t="shared" si="139"/>
        <v/>
      </c>
      <c r="AQ572" s="36" t="str">
        <f>+IF(C572="Econova","",(IF(B572="Réception",(IF(J572="La Mounine",(VLOOKUP(V572,[1]Distancier!A:E,5,FALSE)),(IF(J572="Brignoles",VLOOKUP(V572,[1]Distancier!A:C,3,FALSE),(IF(J572="FOS",VLOOKUP(V572,[1]Distancier!A:D,4,FALSE),(IF(J572="BT400",VLOOKUP(V572,[1]Distancier!A:F,6,FALSE))))))))),"")))</f>
        <v/>
      </c>
      <c r="AR572" s="36" t="str">
        <f t="shared" si="142"/>
        <v/>
      </c>
      <c r="AS572" s="34" t="str">
        <f>IF(AQ572="","",IF(#REF!="Round Wood",VLOOKUP(AQ572,'[1]Grilles Tarifaires'!A:C,3,FALSE),VLOOKUP(AQ572,'[1]Grilles Tarifaires'!A:B,2,FALSE)))</f>
        <v/>
      </c>
      <c r="AT572" s="36" t="str">
        <f t="shared" si="138"/>
        <v/>
      </c>
      <c r="AU572" s="36" t="str">
        <f>IF(AQ572="","",(IF(C572="","",((IF(A572="","0",(IF(A572="Round Wood",VLOOKUP(C572,'[1]Grilles Tarifaires'!E:F,2,FALSE),VLOOKUP(C572,'[1]Grilles Tarifaires'!E:G,3,FALSE)))))*AK572))))</f>
        <v/>
      </c>
      <c r="AV572" s="66"/>
      <c r="AW572" s="66"/>
      <c r="AX572" s="66"/>
      <c r="AY572" s="66"/>
    </row>
    <row r="573" spans="1:51" ht="15" hidden="1" customHeight="1" x14ac:dyDescent="0.25">
      <c r="A573" s="10"/>
      <c r="B573" s="28"/>
      <c r="C573" s="29"/>
      <c r="D573" s="29"/>
      <c r="E573" s="30"/>
      <c r="F573" s="29"/>
      <c r="G573" s="29"/>
      <c r="H573" s="42"/>
      <c r="I573" s="42"/>
      <c r="J573" s="28"/>
      <c r="K573" s="31" t="str">
        <f t="shared" si="151"/>
        <v/>
      </c>
      <c r="L573" s="31">
        <f t="shared" si="152"/>
        <v>0</v>
      </c>
      <c r="M573" s="57">
        <f t="shared" si="144"/>
        <v>0</v>
      </c>
      <c r="N573" s="32"/>
      <c r="O573" s="32"/>
      <c r="P573" s="29"/>
      <c r="Q573" s="29"/>
      <c r="R573" s="29"/>
      <c r="S573" s="29"/>
      <c r="T573" s="29"/>
      <c r="U573" s="29"/>
      <c r="V573" s="29"/>
      <c r="W573" s="29"/>
      <c r="X573" s="31" t="str">
        <f t="shared" si="146"/>
        <v/>
      </c>
      <c r="Y573" s="33"/>
      <c r="Z573" s="33"/>
      <c r="AA573" s="33"/>
      <c r="AB573" s="33"/>
      <c r="AC573" s="33"/>
      <c r="AD573" s="33"/>
      <c r="AE573" s="29"/>
      <c r="AF573" s="29"/>
      <c r="AG573" s="29"/>
      <c r="AH573" s="67" t="str">
        <f t="shared" si="140"/>
        <v/>
      </c>
      <c r="AI573" s="47" t="str">
        <f t="shared" si="145"/>
        <v/>
      </c>
      <c r="AJ573" s="67" t="str">
        <f t="shared" si="141"/>
        <v/>
      </c>
      <c r="AK573" s="68" t="str">
        <f t="shared" si="150"/>
        <v/>
      </c>
      <c r="AL573" s="40" t="str">
        <f t="shared" si="143"/>
        <v/>
      </c>
      <c r="AM573" s="35">
        <f t="shared" si="147"/>
        <v>0</v>
      </c>
      <c r="AN573" s="36">
        <f t="shared" si="148"/>
        <v>0</v>
      </c>
      <c r="AO573" s="36">
        <f t="shared" si="149"/>
        <v>0</v>
      </c>
      <c r="AP573" s="36" t="str">
        <f t="shared" si="139"/>
        <v/>
      </c>
      <c r="AQ573" s="36" t="str">
        <f>+IF(C573="Econova","",(IF(B573="Réception",(IF(J573="La Mounine",(VLOOKUP(V573,[1]Distancier!A:E,5,FALSE)),(IF(J573="Brignoles",VLOOKUP(V573,[1]Distancier!A:C,3,FALSE),(IF(J573="FOS",VLOOKUP(V573,[1]Distancier!A:D,4,FALSE),(IF(J573="BT400",VLOOKUP(V573,[1]Distancier!A:F,6,FALSE))))))))),"")))</f>
        <v/>
      </c>
      <c r="AR573" s="36" t="str">
        <f t="shared" si="142"/>
        <v/>
      </c>
      <c r="AS573" s="34" t="str">
        <f>IF(AQ573="","",IF(#REF!="Round Wood",VLOOKUP(AQ573,'[1]Grilles Tarifaires'!A:C,3,FALSE),VLOOKUP(AQ573,'[1]Grilles Tarifaires'!A:B,2,FALSE)))</f>
        <v/>
      </c>
      <c r="AT573" s="36" t="str">
        <f t="shared" si="138"/>
        <v/>
      </c>
      <c r="AU573" s="36" t="str">
        <f>IF(AQ573="","",(IF(C573="","",((IF(A573="","0",(IF(A573="Round Wood",VLOOKUP(C573,'[1]Grilles Tarifaires'!E:F,2,FALSE),VLOOKUP(C573,'[1]Grilles Tarifaires'!E:G,3,FALSE)))))*AK573))))</f>
        <v/>
      </c>
      <c r="AV573" s="66"/>
      <c r="AW573" s="66"/>
      <c r="AX573" s="66"/>
      <c r="AY573" s="66"/>
    </row>
    <row r="574" spans="1:51" ht="15" hidden="1" customHeight="1" x14ac:dyDescent="0.25">
      <c r="A574" s="10"/>
      <c r="B574" s="28"/>
      <c r="C574" s="29"/>
      <c r="D574" s="29"/>
      <c r="E574" s="30"/>
      <c r="F574" s="29"/>
      <c r="G574" s="29"/>
      <c r="H574" s="42"/>
      <c r="I574" s="42"/>
      <c r="J574" s="28"/>
      <c r="K574" s="31" t="str">
        <f t="shared" si="151"/>
        <v/>
      </c>
      <c r="L574" s="31">
        <f t="shared" si="152"/>
        <v>0</v>
      </c>
      <c r="M574" s="57">
        <f t="shared" si="144"/>
        <v>0</v>
      </c>
      <c r="N574" s="32"/>
      <c r="O574" s="32"/>
      <c r="P574" s="29"/>
      <c r="Q574" s="29"/>
      <c r="R574" s="29"/>
      <c r="S574" s="29"/>
      <c r="T574" s="29"/>
      <c r="U574" s="29"/>
      <c r="V574" s="29"/>
      <c r="W574" s="29"/>
      <c r="X574" s="31" t="str">
        <f t="shared" si="146"/>
        <v/>
      </c>
      <c r="Y574" s="33"/>
      <c r="Z574" s="33"/>
      <c r="AA574" s="33"/>
      <c r="AB574" s="33"/>
      <c r="AC574" s="33"/>
      <c r="AD574" s="33"/>
      <c r="AE574" s="29"/>
      <c r="AF574" s="29"/>
      <c r="AG574" s="29"/>
      <c r="AH574" s="67" t="str">
        <f t="shared" si="140"/>
        <v/>
      </c>
      <c r="AI574" s="47" t="str">
        <f t="shared" si="145"/>
        <v/>
      </c>
      <c r="AJ574" s="67" t="str">
        <f t="shared" si="141"/>
        <v/>
      </c>
      <c r="AK574" s="68" t="str">
        <f t="shared" si="150"/>
        <v/>
      </c>
      <c r="AL574" s="40" t="str">
        <f t="shared" si="143"/>
        <v/>
      </c>
      <c r="AM574" s="35">
        <f t="shared" si="147"/>
        <v>0</v>
      </c>
      <c r="AN574" s="36">
        <f t="shared" si="148"/>
        <v>0</v>
      </c>
      <c r="AO574" s="36">
        <f t="shared" si="149"/>
        <v>0</v>
      </c>
      <c r="AP574" s="36" t="str">
        <f t="shared" si="139"/>
        <v/>
      </c>
      <c r="AQ574" s="36" t="str">
        <f>+IF(C574="Econova","",(IF(B574="Réception",(IF(J574="La Mounine",(VLOOKUP(V574,[1]Distancier!A:E,5,FALSE)),(IF(J574="Brignoles",VLOOKUP(V574,[1]Distancier!A:C,3,FALSE),(IF(J574="FOS",VLOOKUP(V574,[1]Distancier!A:D,4,FALSE),(IF(J574="BT400",VLOOKUP(V574,[1]Distancier!A:F,6,FALSE))))))))),"")))</f>
        <v/>
      </c>
      <c r="AR574" s="36" t="str">
        <f t="shared" si="142"/>
        <v/>
      </c>
      <c r="AS574" s="34" t="str">
        <f>IF(AQ574="","",IF(#REF!="Round Wood",VLOOKUP(AQ574,'[1]Grilles Tarifaires'!A:C,3,FALSE),VLOOKUP(AQ574,'[1]Grilles Tarifaires'!A:B,2,FALSE)))</f>
        <v/>
      </c>
      <c r="AT574" s="36" t="str">
        <f t="shared" ref="AT574:AT637" si="153">+IF(AQ574="","",(IF(A574="Round Wood",(IF(K574&gt;32,32*AS574,(IF(K574&lt;29,29*AS574,K574*AS574)))),(IF(K574&gt;30,30*AS574,(IF(K574&lt;24,24*AS574,K574*AS574)))))))</f>
        <v/>
      </c>
      <c r="AU574" s="36" t="str">
        <f>IF(AQ574="","",(IF(C574="","",((IF(A574="","0",(IF(A574="Round Wood",VLOOKUP(C574,'[1]Grilles Tarifaires'!E:F,2,FALSE),VLOOKUP(C574,'[1]Grilles Tarifaires'!E:G,3,FALSE)))))*AK574))))</f>
        <v/>
      </c>
      <c r="AV574" s="66"/>
      <c r="AW574" s="66"/>
      <c r="AX574" s="66"/>
      <c r="AY574" s="66"/>
    </row>
    <row r="575" spans="1:51" ht="15" hidden="1" customHeight="1" x14ac:dyDescent="0.25">
      <c r="A575" s="10"/>
      <c r="B575" s="28"/>
      <c r="C575" s="29"/>
      <c r="D575" s="29"/>
      <c r="E575" s="30"/>
      <c r="F575" s="29"/>
      <c r="G575" s="29"/>
      <c r="H575" s="42"/>
      <c r="I575" s="42"/>
      <c r="J575" s="28"/>
      <c r="K575" s="31" t="str">
        <f t="shared" si="151"/>
        <v/>
      </c>
      <c r="L575" s="31">
        <f t="shared" si="152"/>
        <v>0</v>
      </c>
      <c r="M575" s="57">
        <f t="shared" si="144"/>
        <v>0</v>
      </c>
      <c r="N575" s="32"/>
      <c r="O575" s="32"/>
      <c r="P575" s="29"/>
      <c r="Q575" s="29"/>
      <c r="R575" s="29"/>
      <c r="S575" s="29"/>
      <c r="T575" s="29"/>
      <c r="U575" s="29"/>
      <c r="V575" s="29"/>
      <c r="W575" s="29"/>
      <c r="X575" s="31" t="str">
        <f t="shared" si="146"/>
        <v/>
      </c>
      <c r="Y575" s="33"/>
      <c r="Z575" s="33"/>
      <c r="AA575" s="33"/>
      <c r="AB575" s="33"/>
      <c r="AC575" s="33"/>
      <c r="AD575" s="33"/>
      <c r="AE575" s="29"/>
      <c r="AF575" s="29"/>
      <c r="AG575" s="29"/>
      <c r="AH575" s="67" t="str">
        <f t="shared" si="140"/>
        <v/>
      </c>
      <c r="AI575" s="47" t="str">
        <f t="shared" si="145"/>
        <v/>
      </c>
      <c r="AJ575" s="67" t="str">
        <f t="shared" si="141"/>
        <v/>
      </c>
      <c r="AK575" s="68" t="str">
        <f t="shared" si="150"/>
        <v/>
      </c>
      <c r="AL575" s="40" t="str">
        <f t="shared" si="143"/>
        <v/>
      </c>
      <c r="AM575" s="35">
        <f t="shared" si="147"/>
        <v>0</v>
      </c>
      <c r="AN575" s="36">
        <f t="shared" si="148"/>
        <v>0</v>
      </c>
      <c r="AO575" s="36">
        <f t="shared" si="149"/>
        <v>0</v>
      </c>
      <c r="AP575" s="36" t="str">
        <f t="shared" si="139"/>
        <v/>
      </c>
      <c r="AQ575" s="36" t="str">
        <f>+IF(C575="Econova","",(IF(B575="Réception",(IF(J575="La Mounine",(VLOOKUP(V575,[1]Distancier!A:E,5,FALSE)),(IF(J575="Brignoles",VLOOKUP(V575,[1]Distancier!A:C,3,FALSE),(IF(J575="FOS",VLOOKUP(V575,[1]Distancier!A:D,4,FALSE),(IF(J575="BT400",VLOOKUP(V575,[1]Distancier!A:F,6,FALSE))))))))),"")))</f>
        <v/>
      </c>
      <c r="AR575" s="36" t="str">
        <f t="shared" si="142"/>
        <v/>
      </c>
      <c r="AS575" s="34" t="str">
        <f>IF(AQ575="","",IF(#REF!="Round Wood",VLOOKUP(AQ575,'[1]Grilles Tarifaires'!A:C,3,FALSE),VLOOKUP(AQ575,'[1]Grilles Tarifaires'!A:B,2,FALSE)))</f>
        <v/>
      </c>
      <c r="AT575" s="36" t="str">
        <f t="shared" si="153"/>
        <v/>
      </c>
      <c r="AU575" s="36" t="str">
        <f>IF(AQ575="","",(IF(C575="","",((IF(A575="","0",(IF(A575="Round Wood",VLOOKUP(C575,'[1]Grilles Tarifaires'!E:F,2,FALSE),VLOOKUP(C575,'[1]Grilles Tarifaires'!E:G,3,FALSE)))))*AK575))))</f>
        <v/>
      </c>
      <c r="AV575" s="66"/>
      <c r="AW575" s="66"/>
      <c r="AX575" s="66"/>
      <c r="AY575" s="66"/>
    </row>
    <row r="576" spans="1:51" ht="15" hidden="1" customHeight="1" x14ac:dyDescent="0.25">
      <c r="A576" s="10"/>
      <c r="B576" s="28"/>
      <c r="C576" s="29"/>
      <c r="D576" s="29"/>
      <c r="E576" s="30"/>
      <c r="F576" s="29"/>
      <c r="G576" s="29"/>
      <c r="H576" s="42"/>
      <c r="I576" s="42"/>
      <c r="J576" s="28"/>
      <c r="K576" s="31" t="str">
        <f t="shared" si="151"/>
        <v/>
      </c>
      <c r="L576" s="31">
        <f t="shared" si="152"/>
        <v>0</v>
      </c>
      <c r="M576" s="57">
        <f t="shared" si="144"/>
        <v>0</v>
      </c>
      <c r="N576" s="32"/>
      <c r="O576" s="32"/>
      <c r="P576" s="29"/>
      <c r="Q576" s="29"/>
      <c r="R576" s="29"/>
      <c r="S576" s="29"/>
      <c r="T576" s="29"/>
      <c r="U576" s="29"/>
      <c r="V576" s="29"/>
      <c r="W576" s="29"/>
      <c r="X576" s="31" t="str">
        <f t="shared" si="146"/>
        <v/>
      </c>
      <c r="Y576" s="33"/>
      <c r="Z576" s="33"/>
      <c r="AA576" s="33"/>
      <c r="AB576" s="33"/>
      <c r="AC576" s="33"/>
      <c r="AD576" s="33"/>
      <c r="AE576" s="29"/>
      <c r="AF576" s="29"/>
      <c r="AG576" s="29"/>
      <c r="AH576" s="67" t="str">
        <f t="shared" si="140"/>
        <v/>
      </c>
      <c r="AI576" s="47" t="str">
        <f t="shared" si="145"/>
        <v/>
      </c>
      <c r="AJ576" s="67" t="str">
        <f t="shared" si="141"/>
        <v/>
      </c>
      <c r="AK576" s="68" t="str">
        <f t="shared" si="150"/>
        <v/>
      </c>
      <c r="AL576" s="40" t="str">
        <f t="shared" si="143"/>
        <v/>
      </c>
      <c r="AM576" s="35">
        <f t="shared" si="147"/>
        <v>0</v>
      </c>
      <c r="AN576" s="36">
        <f t="shared" si="148"/>
        <v>0</v>
      </c>
      <c r="AO576" s="36">
        <f t="shared" si="149"/>
        <v>0</v>
      </c>
      <c r="AP576" s="36" t="str">
        <f t="shared" si="139"/>
        <v/>
      </c>
      <c r="AQ576" s="36" t="str">
        <f>+IF(C576="Econova","",(IF(B576="Réception",(IF(J576="La Mounine",(VLOOKUP(V576,[1]Distancier!A:E,5,FALSE)),(IF(J576="Brignoles",VLOOKUP(V576,[1]Distancier!A:C,3,FALSE),(IF(J576="FOS",VLOOKUP(V576,[1]Distancier!A:D,4,FALSE),(IF(J576="BT400",VLOOKUP(V576,[1]Distancier!A:F,6,FALSE))))))))),"")))</f>
        <v/>
      </c>
      <c r="AR576" s="36" t="str">
        <f t="shared" si="142"/>
        <v/>
      </c>
      <c r="AS576" s="34" t="str">
        <f>IF(AQ576="","",IF(#REF!="Round Wood",VLOOKUP(AQ576,'[1]Grilles Tarifaires'!A:C,3,FALSE),VLOOKUP(AQ576,'[1]Grilles Tarifaires'!A:B,2,FALSE)))</f>
        <v/>
      </c>
      <c r="AT576" s="36" t="str">
        <f t="shared" si="153"/>
        <v/>
      </c>
      <c r="AU576" s="36" t="str">
        <f>IF(AQ576="","",(IF(C576="","",((IF(A576="","0",(IF(A576="Round Wood",VLOOKUP(C576,'[1]Grilles Tarifaires'!E:F,2,FALSE),VLOOKUP(C576,'[1]Grilles Tarifaires'!E:G,3,FALSE)))))*AK576))))</f>
        <v/>
      </c>
      <c r="AV576" s="66"/>
      <c r="AW576" s="66"/>
      <c r="AX576" s="66"/>
      <c r="AY576" s="66"/>
    </row>
    <row r="577" spans="1:51" ht="15" hidden="1" customHeight="1" x14ac:dyDescent="0.25">
      <c r="A577" s="10"/>
      <c r="B577" s="28"/>
      <c r="C577" s="29"/>
      <c r="D577" s="29"/>
      <c r="E577" s="30"/>
      <c r="F577" s="29"/>
      <c r="G577" s="29"/>
      <c r="H577" s="42"/>
      <c r="I577" s="42"/>
      <c r="J577" s="28"/>
      <c r="K577" s="31" t="str">
        <f t="shared" si="151"/>
        <v/>
      </c>
      <c r="L577" s="31">
        <f t="shared" si="152"/>
        <v>0</v>
      </c>
      <c r="M577" s="57">
        <f t="shared" si="144"/>
        <v>0</v>
      </c>
      <c r="N577" s="32"/>
      <c r="O577" s="32"/>
      <c r="P577" s="29"/>
      <c r="Q577" s="29"/>
      <c r="R577" s="29"/>
      <c r="S577" s="29"/>
      <c r="T577" s="29"/>
      <c r="U577" s="29"/>
      <c r="V577" s="29"/>
      <c r="W577" s="29"/>
      <c r="X577" s="31" t="str">
        <f t="shared" si="146"/>
        <v/>
      </c>
      <c r="Y577" s="33"/>
      <c r="Z577" s="33"/>
      <c r="AA577" s="33"/>
      <c r="AB577" s="33"/>
      <c r="AC577" s="33"/>
      <c r="AD577" s="33"/>
      <c r="AE577" s="29"/>
      <c r="AF577" s="29"/>
      <c r="AG577" s="29"/>
      <c r="AH577" s="67" t="str">
        <f t="shared" si="140"/>
        <v/>
      </c>
      <c r="AI577" s="47" t="str">
        <f t="shared" si="145"/>
        <v/>
      </c>
      <c r="AJ577" s="67" t="str">
        <f t="shared" si="141"/>
        <v/>
      </c>
      <c r="AK577" s="68" t="str">
        <f t="shared" si="150"/>
        <v/>
      </c>
      <c r="AL577" s="40" t="str">
        <f t="shared" si="143"/>
        <v/>
      </c>
      <c r="AM577" s="35">
        <f t="shared" si="147"/>
        <v>0</v>
      </c>
      <c r="AN577" s="36">
        <f t="shared" si="148"/>
        <v>0</v>
      </c>
      <c r="AO577" s="36">
        <f t="shared" si="149"/>
        <v>0</v>
      </c>
      <c r="AP577" s="36" t="str">
        <f t="shared" si="139"/>
        <v/>
      </c>
      <c r="AQ577" s="36" t="str">
        <f>+IF(C577="Econova","",(IF(B577="Réception",(IF(J577="La Mounine",(VLOOKUP(V577,[1]Distancier!A:E,5,FALSE)),(IF(J577="Brignoles",VLOOKUP(V577,[1]Distancier!A:C,3,FALSE),(IF(J577="FOS",VLOOKUP(V577,[1]Distancier!A:D,4,FALSE),(IF(J577="BT400",VLOOKUP(V577,[1]Distancier!A:F,6,FALSE))))))))),"")))</f>
        <v/>
      </c>
      <c r="AR577" s="36" t="str">
        <f t="shared" si="142"/>
        <v/>
      </c>
      <c r="AS577" s="34" t="str">
        <f>IF(AQ577="","",IF(#REF!="Round Wood",VLOOKUP(AQ577,'[1]Grilles Tarifaires'!A:C,3,FALSE),VLOOKUP(AQ577,'[1]Grilles Tarifaires'!A:B,2,FALSE)))</f>
        <v/>
      </c>
      <c r="AT577" s="36" t="str">
        <f t="shared" si="153"/>
        <v/>
      </c>
      <c r="AU577" s="36" t="str">
        <f>IF(AQ577="","",(IF(C577="","",((IF(A577="","0",(IF(A577="Round Wood",VLOOKUP(C577,'[1]Grilles Tarifaires'!E:F,2,FALSE),VLOOKUP(C577,'[1]Grilles Tarifaires'!E:G,3,FALSE)))))*AK577))))</f>
        <v/>
      </c>
      <c r="AV577" s="66"/>
      <c r="AW577" s="66"/>
      <c r="AX577" s="66"/>
      <c r="AY577" s="66"/>
    </row>
    <row r="578" spans="1:51" ht="15" hidden="1" customHeight="1" x14ac:dyDescent="0.25">
      <c r="A578" s="10"/>
      <c r="B578" s="28"/>
      <c r="C578" s="29"/>
      <c r="D578" s="29"/>
      <c r="E578" s="30"/>
      <c r="F578" s="29"/>
      <c r="G578" s="29"/>
      <c r="H578" s="42"/>
      <c r="I578" s="42"/>
      <c r="J578" s="28"/>
      <c r="K578" s="31" t="str">
        <f t="shared" si="151"/>
        <v/>
      </c>
      <c r="L578" s="31">
        <f t="shared" si="152"/>
        <v>0</v>
      </c>
      <c r="M578" s="57">
        <f t="shared" si="144"/>
        <v>0</v>
      </c>
      <c r="N578" s="32"/>
      <c r="O578" s="32"/>
      <c r="P578" s="29"/>
      <c r="Q578" s="29"/>
      <c r="R578" s="29"/>
      <c r="S578" s="29"/>
      <c r="T578" s="29"/>
      <c r="U578" s="29"/>
      <c r="V578" s="29"/>
      <c r="W578" s="29"/>
      <c r="X578" s="31" t="str">
        <f t="shared" si="146"/>
        <v/>
      </c>
      <c r="Y578" s="33"/>
      <c r="Z578" s="33"/>
      <c r="AA578" s="33"/>
      <c r="AB578" s="33"/>
      <c r="AC578" s="33"/>
      <c r="AD578" s="33"/>
      <c r="AE578" s="29"/>
      <c r="AF578" s="29"/>
      <c r="AG578" s="29"/>
      <c r="AH578" s="67" t="str">
        <f t="shared" si="140"/>
        <v/>
      </c>
      <c r="AI578" s="47" t="str">
        <f t="shared" si="145"/>
        <v/>
      </c>
      <c r="AJ578" s="67" t="str">
        <f t="shared" si="141"/>
        <v/>
      </c>
      <c r="AK578" s="68" t="str">
        <f t="shared" si="150"/>
        <v/>
      </c>
      <c r="AL578" s="40" t="str">
        <f t="shared" si="143"/>
        <v/>
      </c>
      <c r="AM578" s="35">
        <f t="shared" si="147"/>
        <v>0</v>
      </c>
      <c r="AN578" s="36">
        <f t="shared" si="148"/>
        <v>0</v>
      </c>
      <c r="AO578" s="36">
        <f t="shared" si="149"/>
        <v>0</v>
      </c>
      <c r="AP578" s="36" t="str">
        <f t="shared" si="139"/>
        <v/>
      </c>
      <c r="AQ578" s="36" t="str">
        <f>+IF(C578="Econova","",(IF(B578="Réception",(IF(J578="La Mounine",(VLOOKUP(V578,[1]Distancier!A:E,5,FALSE)),(IF(J578="Brignoles",VLOOKUP(V578,[1]Distancier!A:C,3,FALSE),(IF(J578="FOS",VLOOKUP(V578,[1]Distancier!A:D,4,FALSE),(IF(J578="BT400",VLOOKUP(V578,[1]Distancier!A:F,6,FALSE))))))))),"")))</f>
        <v/>
      </c>
      <c r="AR578" s="36" t="str">
        <f t="shared" si="142"/>
        <v/>
      </c>
      <c r="AS578" s="34" t="str">
        <f>IF(AQ578="","",IF(#REF!="Round Wood",VLOOKUP(AQ578,'[1]Grilles Tarifaires'!A:C,3,FALSE),VLOOKUP(AQ578,'[1]Grilles Tarifaires'!A:B,2,FALSE)))</f>
        <v/>
      </c>
      <c r="AT578" s="36" t="str">
        <f t="shared" si="153"/>
        <v/>
      </c>
      <c r="AU578" s="36" t="str">
        <f>IF(AQ578="","",(IF(C578="","",((IF(A578="","0",(IF(A578="Round Wood",VLOOKUP(C578,'[1]Grilles Tarifaires'!E:F,2,FALSE),VLOOKUP(C578,'[1]Grilles Tarifaires'!E:G,3,FALSE)))))*AK578))))</f>
        <v/>
      </c>
      <c r="AV578" s="66"/>
      <c r="AW578" s="66"/>
      <c r="AX578" s="66"/>
      <c r="AY578" s="66"/>
    </row>
    <row r="579" spans="1:51" ht="15" hidden="1" customHeight="1" x14ac:dyDescent="0.25">
      <c r="A579" s="10"/>
      <c r="B579" s="28"/>
      <c r="C579" s="29"/>
      <c r="D579" s="29"/>
      <c r="E579" s="30"/>
      <c r="F579" s="29"/>
      <c r="G579" s="29"/>
      <c r="H579" s="42"/>
      <c r="I579" s="42"/>
      <c r="J579" s="28"/>
      <c r="K579" s="31" t="str">
        <f t="shared" si="151"/>
        <v/>
      </c>
      <c r="L579" s="31">
        <f t="shared" si="152"/>
        <v>0</v>
      </c>
      <c r="M579" s="57">
        <f t="shared" si="144"/>
        <v>0</v>
      </c>
      <c r="N579" s="32"/>
      <c r="O579" s="32"/>
      <c r="P579" s="29"/>
      <c r="Q579" s="29"/>
      <c r="R579" s="29"/>
      <c r="S579" s="29"/>
      <c r="T579" s="29"/>
      <c r="U579" s="29"/>
      <c r="V579" s="29"/>
      <c r="W579" s="29"/>
      <c r="X579" s="31" t="str">
        <f t="shared" si="146"/>
        <v/>
      </c>
      <c r="Y579" s="33"/>
      <c r="Z579" s="33"/>
      <c r="AA579" s="33"/>
      <c r="AB579" s="33"/>
      <c r="AC579" s="33"/>
      <c r="AD579" s="33"/>
      <c r="AE579" s="29"/>
      <c r="AF579" s="29"/>
      <c r="AG579" s="29"/>
      <c r="AH579" s="67" t="str">
        <f t="shared" si="140"/>
        <v/>
      </c>
      <c r="AI579" s="47" t="str">
        <f t="shared" si="145"/>
        <v/>
      </c>
      <c r="AJ579" s="67" t="str">
        <f t="shared" si="141"/>
        <v/>
      </c>
      <c r="AK579" s="68" t="str">
        <f t="shared" si="150"/>
        <v/>
      </c>
      <c r="AL579" s="40" t="str">
        <f t="shared" si="143"/>
        <v/>
      </c>
      <c r="AM579" s="35">
        <f t="shared" si="147"/>
        <v>0</v>
      </c>
      <c r="AN579" s="36">
        <f t="shared" si="148"/>
        <v>0</v>
      </c>
      <c r="AO579" s="36">
        <f t="shared" si="149"/>
        <v>0</v>
      </c>
      <c r="AP579" s="36" t="str">
        <f t="shared" si="139"/>
        <v/>
      </c>
      <c r="AQ579" s="36" t="str">
        <f>+IF(C579="Econova","",(IF(B579="Réception",(IF(J579="La Mounine",(VLOOKUP(V579,[1]Distancier!A:E,5,FALSE)),(IF(J579="Brignoles",VLOOKUP(V579,[1]Distancier!A:C,3,FALSE),(IF(J579="FOS",VLOOKUP(V579,[1]Distancier!A:D,4,FALSE),(IF(J579="BT400",VLOOKUP(V579,[1]Distancier!A:F,6,FALSE))))))))),"")))</f>
        <v/>
      </c>
      <c r="AR579" s="36" t="str">
        <f t="shared" si="142"/>
        <v/>
      </c>
      <c r="AS579" s="34" t="str">
        <f>IF(AQ579="","",IF(#REF!="Round Wood",VLOOKUP(AQ579,'[1]Grilles Tarifaires'!A:C,3,FALSE),VLOOKUP(AQ579,'[1]Grilles Tarifaires'!A:B,2,FALSE)))</f>
        <v/>
      </c>
      <c r="AT579" s="36" t="str">
        <f t="shared" si="153"/>
        <v/>
      </c>
      <c r="AU579" s="36" t="str">
        <f>IF(AQ579="","",(IF(C579="","",((IF(A579="","0",(IF(A579="Round Wood",VLOOKUP(C579,'[1]Grilles Tarifaires'!E:F,2,FALSE),VLOOKUP(C579,'[1]Grilles Tarifaires'!E:G,3,FALSE)))))*AK579))))</f>
        <v/>
      </c>
      <c r="AV579" s="66"/>
      <c r="AW579" s="66"/>
      <c r="AX579" s="66"/>
      <c r="AY579" s="66"/>
    </row>
    <row r="580" spans="1:51" ht="15" hidden="1" customHeight="1" x14ac:dyDescent="0.25">
      <c r="A580" s="10"/>
      <c r="B580" s="28"/>
      <c r="C580" s="29"/>
      <c r="D580" s="29"/>
      <c r="E580" s="30"/>
      <c r="F580" s="29"/>
      <c r="G580" s="29"/>
      <c r="H580" s="42"/>
      <c r="I580" s="42"/>
      <c r="J580" s="28"/>
      <c r="K580" s="31" t="str">
        <f t="shared" si="151"/>
        <v/>
      </c>
      <c r="L580" s="31">
        <f t="shared" si="152"/>
        <v>0</v>
      </c>
      <c r="M580" s="57">
        <f t="shared" si="144"/>
        <v>0</v>
      </c>
      <c r="N580" s="32"/>
      <c r="O580" s="32"/>
      <c r="P580" s="29"/>
      <c r="Q580" s="29"/>
      <c r="R580" s="29"/>
      <c r="S580" s="29"/>
      <c r="T580" s="29"/>
      <c r="U580" s="29"/>
      <c r="V580" s="29"/>
      <c r="W580" s="29"/>
      <c r="X580" s="31" t="str">
        <f t="shared" si="146"/>
        <v/>
      </c>
      <c r="Y580" s="33"/>
      <c r="Z580" s="33"/>
      <c r="AA580" s="33"/>
      <c r="AB580" s="33"/>
      <c r="AC580" s="33"/>
      <c r="AD580" s="33"/>
      <c r="AE580" s="29"/>
      <c r="AF580" s="29"/>
      <c r="AG580" s="29"/>
      <c r="AH580" s="67" t="str">
        <f t="shared" si="140"/>
        <v/>
      </c>
      <c r="AI580" s="47" t="str">
        <f t="shared" si="145"/>
        <v/>
      </c>
      <c r="AJ580" s="67" t="str">
        <f t="shared" si="141"/>
        <v/>
      </c>
      <c r="AK580" s="68" t="str">
        <f t="shared" si="150"/>
        <v/>
      </c>
      <c r="AL580" s="40" t="str">
        <f t="shared" si="143"/>
        <v/>
      </c>
      <c r="AM580" s="35">
        <f t="shared" si="147"/>
        <v>0</v>
      </c>
      <c r="AN580" s="36">
        <f t="shared" si="148"/>
        <v>0</v>
      </c>
      <c r="AO580" s="36">
        <f t="shared" si="149"/>
        <v>0</v>
      </c>
      <c r="AP580" s="36" t="str">
        <f t="shared" si="139"/>
        <v/>
      </c>
      <c r="AQ580" s="36" t="str">
        <f>+IF(C580="Econova","",(IF(B580="Réception",(IF(J580="La Mounine",(VLOOKUP(V580,[1]Distancier!A:E,5,FALSE)),(IF(J580="Brignoles",VLOOKUP(V580,[1]Distancier!A:C,3,FALSE),(IF(J580="FOS",VLOOKUP(V580,[1]Distancier!A:D,4,FALSE),(IF(J580="BT400",VLOOKUP(V580,[1]Distancier!A:F,6,FALSE))))))))),"")))</f>
        <v/>
      </c>
      <c r="AR580" s="36" t="str">
        <f t="shared" si="142"/>
        <v/>
      </c>
      <c r="AS580" s="34" t="str">
        <f>IF(AQ580="","",IF(#REF!="Round Wood",VLOOKUP(AQ580,'[1]Grilles Tarifaires'!A:C,3,FALSE),VLOOKUP(AQ580,'[1]Grilles Tarifaires'!A:B,2,FALSE)))</f>
        <v/>
      </c>
      <c r="AT580" s="36" t="str">
        <f t="shared" si="153"/>
        <v/>
      </c>
      <c r="AU580" s="36" t="str">
        <f>IF(AQ580="","",(IF(C580="","",((IF(A580="","0",(IF(A580="Round Wood",VLOOKUP(C580,'[1]Grilles Tarifaires'!E:F,2,FALSE),VLOOKUP(C580,'[1]Grilles Tarifaires'!E:G,3,FALSE)))))*AK580))))</f>
        <v/>
      </c>
      <c r="AV580" s="66"/>
      <c r="AW580" s="66"/>
      <c r="AX580" s="66"/>
      <c r="AY580" s="66"/>
    </row>
    <row r="581" spans="1:51" ht="15" hidden="1" customHeight="1" x14ac:dyDescent="0.25">
      <c r="A581" s="10"/>
      <c r="B581" s="28"/>
      <c r="C581" s="29"/>
      <c r="D581" s="29"/>
      <c r="E581" s="30"/>
      <c r="F581" s="29"/>
      <c r="G581" s="29"/>
      <c r="H581" s="42"/>
      <c r="I581" s="42"/>
      <c r="J581" s="28"/>
      <c r="K581" s="31" t="str">
        <f t="shared" si="151"/>
        <v/>
      </c>
      <c r="L581" s="31">
        <f t="shared" si="152"/>
        <v>0</v>
      </c>
      <c r="M581" s="57">
        <f t="shared" si="144"/>
        <v>0</v>
      </c>
      <c r="N581" s="32"/>
      <c r="O581" s="32"/>
      <c r="P581" s="29"/>
      <c r="Q581" s="29"/>
      <c r="R581" s="29"/>
      <c r="S581" s="29"/>
      <c r="T581" s="29"/>
      <c r="U581" s="29"/>
      <c r="V581" s="29"/>
      <c r="W581" s="29"/>
      <c r="X581" s="31" t="str">
        <f t="shared" si="146"/>
        <v/>
      </c>
      <c r="Y581" s="33"/>
      <c r="Z581" s="33"/>
      <c r="AA581" s="33"/>
      <c r="AB581" s="33"/>
      <c r="AC581" s="33"/>
      <c r="AD581" s="33"/>
      <c r="AE581" s="29"/>
      <c r="AF581" s="29"/>
      <c r="AG581" s="29"/>
      <c r="AH581" s="67" t="str">
        <f t="shared" si="140"/>
        <v/>
      </c>
      <c r="AI581" s="47" t="str">
        <f t="shared" si="145"/>
        <v/>
      </c>
      <c r="AJ581" s="67" t="str">
        <f t="shared" si="141"/>
        <v/>
      </c>
      <c r="AK581" s="68" t="str">
        <f t="shared" si="150"/>
        <v/>
      </c>
      <c r="AL581" s="40" t="str">
        <f t="shared" si="143"/>
        <v/>
      </c>
      <c r="AM581" s="35">
        <f t="shared" si="147"/>
        <v>0</v>
      </c>
      <c r="AN581" s="36">
        <f t="shared" si="148"/>
        <v>0</v>
      </c>
      <c r="AO581" s="36">
        <f t="shared" si="149"/>
        <v>0</v>
      </c>
      <c r="AP581" s="36" t="str">
        <f t="shared" si="139"/>
        <v/>
      </c>
      <c r="AQ581" s="36" t="str">
        <f>+IF(C581="Econova","",(IF(B581="Réception",(IF(J581="La Mounine",(VLOOKUP(V581,[1]Distancier!A:E,5,FALSE)),(IF(J581="Brignoles",VLOOKUP(V581,[1]Distancier!A:C,3,FALSE),(IF(J581="FOS",VLOOKUP(V581,[1]Distancier!A:D,4,FALSE),(IF(J581="BT400",VLOOKUP(V581,[1]Distancier!A:F,6,FALSE))))))))),"")))</f>
        <v/>
      </c>
      <c r="AR581" s="36" t="str">
        <f t="shared" si="142"/>
        <v/>
      </c>
      <c r="AS581" s="34" t="str">
        <f>IF(AQ581="","",IF(#REF!="Round Wood",VLOOKUP(AQ581,'[1]Grilles Tarifaires'!A:C,3,FALSE),VLOOKUP(AQ581,'[1]Grilles Tarifaires'!A:B,2,FALSE)))</f>
        <v/>
      </c>
      <c r="AT581" s="36" t="str">
        <f t="shared" si="153"/>
        <v/>
      </c>
      <c r="AU581" s="36" t="str">
        <f>IF(AQ581="","",(IF(C581="","",((IF(A581="","0",(IF(A581="Round Wood",VLOOKUP(C581,'[1]Grilles Tarifaires'!E:F,2,FALSE),VLOOKUP(C581,'[1]Grilles Tarifaires'!E:G,3,FALSE)))))*AK581))))</f>
        <v/>
      </c>
      <c r="AV581" s="66"/>
      <c r="AW581" s="66"/>
      <c r="AX581" s="66"/>
      <c r="AY581" s="66"/>
    </row>
    <row r="582" spans="1:51" ht="15" hidden="1" customHeight="1" x14ac:dyDescent="0.25">
      <c r="A582" s="10"/>
      <c r="B582" s="28"/>
      <c r="C582" s="29"/>
      <c r="D582" s="29"/>
      <c r="E582" s="30"/>
      <c r="F582" s="29"/>
      <c r="G582" s="29"/>
      <c r="H582" s="42"/>
      <c r="I582" s="42"/>
      <c r="J582" s="28"/>
      <c r="K582" s="31" t="str">
        <f t="shared" si="151"/>
        <v/>
      </c>
      <c r="L582" s="31">
        <f t="shared" si="152"/>
        <v>0</v>
      </c>
      <c r="M582" s="57">
        <f t="shared" si="144"/>
        <v>0</v>
      </c>
      <c r="N582" s="32"/>
      <c r="O582" s="32"/>
      <c r="P582" s="29"/>
      <c r="Q582" s="29"/>
      <c r="R582" s="29"/>
      <c r="S582" s="29"/>
      <c r="T582" s="29"/>
      <c r="U582" s="29"/>
      <c r="V582" s="29"/>
      <c r="W582" s="29"/>
      <c r="X582" s="31" t="str">
        <f t="shared" si="146"/>
        <v/>
      </c>
      <c r="Y582" s="33"/>
      <c r="Z582" s="33"/>
      <c r="AA582" s="33"/>
      <c r="AB582" s="33"/>
      <c r="AC582" s="33"/>
      <c r="AD582" s="33"/>
      <c r="AE582" s="29"/>
      <c r="AF582" s="29"/>
      <c r="AG582" s="29"/>
      <c r="AH582" s="67" t="str">
        <f t="shared" si="140"/>
        <v/>
      </c>
      <c r="AI582" s="47" t="str">
        <f t="shared" si="145"/>
        <v/>
      </c>
      <c r="AJ582" s="67" t="str">
        <f t="shared" si="141"/>
        <v/>
      </c>
      <c r="AK582" s="68" t="str">
        <f t="shared" si="150"/>
        <v/>
      </c>
      <c r="AL582" s="40" t="str">
        <f t="shared" si="143"/>
        <v/>
      </c>
      <c r="AM582" s="35">
        <f t="shared" si="147"/>
        <v>0</v>
      </c>
      <c r="AN582" s="36">
        <f t="shared" si="148"/>
        <v>0</v>
      </c>
      <c r="AO582" s="36">
        <f t="shared" si="149"/>
        <v>0</v>
      </c>
      <c r="AP582" s="36" t="str">
        <f t="shared" si="139"/>
        <v/>
      </c>
      <c r="AQ582" s="36" t="str">
        <f>+IF(C582="Econova","",(IF(B582="Réception",(IF(J582="La Mounine",(VLOOKUP(V582,[1]Distancier!A:E,5,FALSE)),(IF(J582="Brignoles",VLOOKUP(V582,[1]Distancier!A:C,3,FALSE),(IF(J582="FOS",VLOOKUP(V582,[1]Distancier!A:D,4,FALSE),(IF(J582="BT400",VLOOKUP(V582,[1]Distancier!A:F,6,FALSE))))))))),"")))</f>
        <v/>
      </c>
      <c r="AR582" s="36" t="str">
        <f t="shared" si="142"/>
        <v/>
      </c>
      <c r="AS582" s="34" t="str">
        <f>IF(AQ582="","",IF(#REF!="Round Wood",VLOOKUP(AQ582,'[1]Grilles Tarifaires'!A:C,3,FALSE),VLOOKUP(AQ582,'[1]Grilles Tarifaires'!A:B,2,FALSE)))</f>
        <v/>
      </c>
      <c r="AT582" s="36" t="str">
        <f t="shared" si="153"/>
        <v/>
      </c>
      <c r="AU582" s="36" t="str">
        <f>IF(AQ582="","",(IF(C582="","",((IF(A582="","0",(IF(A582="Round Wood",VLOOKUP(C582,'[1]Grilles Tarifaires'!E:F,2,FALSE),VLOOKUP(C582,'[1]Grilles Tarifaires'!E:G,3,FALSE)))))*AK582))))</f>
        <v/>
      </c>
      <c r="AV582" s="66"/>
      <c r="AW582" s="66"/>
      <c r="AX582" s="66"/>
      <c r="AY582" s="66"/>
    </row>
    <row r="583" spans="1:51" ht="15" hidden="1" customHeight="1" x14ac:dyDescent="0.25">
      <c r="A583" s="10"/>
      <c r="B583" s="28"/>
      <c r="C583" s="29"/>
      <c r="D583" s="29"/>
      <c r="E583" s="30"/>
      <c r="F583" s="29"/>
      <c r="G583" s="29"/>
      <c r="H583" s="42"/>
      <c r="I583" s="42"/>
      <c r="J583" s="28"/>
      <c r="K583" s="31" t="str">
        <f t="shared" si="151"/>
        <v/>
      </c>
      <c r="L583" s="31">
        <f t="shared" si="152"/>
        <v>0</v>
      </c>
      <c r="M583" s="57">
        <f t="shared" si="144"/>
        <v>0</v>
      </c>
      <c r="N583" s="32"/>
      <c r="O583" s="32"/>
      <c r="P583" s="29"/>
      <c r="Q583" s="29"/>
      <c r="R583" s="29"/>
      <c r="S583" s="29"/>
      <c r="T583" s="29"/>
      <c r="U583" s="29"/>
      <c r="V583" s="29"/>
      <c r="W583" s="29"/>
      <c r="X583" s="31" t="str">
        <f t="shared" si="146"/>
        <v/>
      </c>
      <c r="Y583" s="33"/>
      <c r="Z583" s="33"/>
      <c r="AA583" s="33"/>
      <c r="AB583" s="33"/>
      <c r="AC583" s="33"/>
      <c r="AD583" s="33"/>
      <c r="AE583" s="29"/>
      <c r="AF583" s="29"/>
      <c r="AG583" s="29"/>
      <c r="AH583" s="67" t="str">
        <f t="shared" si="140"/>
        <v/>
      </c>
      <c r="AI583" s="47" t="str">
        <f t="shared" si="145"/>
        <v/>
      </c>
      <c r="AJ583" s="67" t="str">
        <f t="shared" si="141"/>
        <v/>
      </c>
      <c r="AK583" s="68" t="str">
        <f t="shared" si="150"/>
        <v/>
      </c>
      <c r="AL583" s="40" t="str">
        <f t="shared" si="143"/>
        <v/>
      </c>
      <c r="AM583" s="35">
        <f t="shared" si="147"/>
        <v>0</v>
      </c>
      <c r="AN583" s="36">
        <f t="shared" si="148"/>
        <v>0</v>
      </c>
      <c r="AO583" s="36">
        <f t="shared" si="149"/>
        <v>0</v>
      </c>
      <c r="AP583" s="36" t="str">
        <f t="shared" ref="AP583:AP646" si="154">+IF(K583="","",(Y583*K583))</f>
        <v/>
      </c>
      <c r="AQ583" s="36" t="str">
        <f>+IF(C583="Econova","",(IF(B583="Réception",(IF(J583="La Mounine",(VLOOKUP(V583,[1]Distancier!A:E,5,FALSE)),(IF(J583="Brignoles",VLOOKUP(V583,[1]Distancier!A:C,3,FALSE),(IF(J583="FOS",VLOOKUP(V583,[1]Distancier!A:D,4,FALSE),(IF(J583="BT400",VLOOKUP(V583,[1]Distancier!A:F,6,FALSE))))))))),"")))</f>
        <v/>
      </c>
      <c r="AR583" s="36" t="str">
        <f t="shared" si="142"/>
        <v/>
      </c>
      <c r="AS583" s="34" t="str">
        <f>IF(AQ583="","",IF(#REF!="Round Wood",VLOOKUP(AQ583,'[1]Grilles Tarifaires'!A:C,3,FALSE),VLOOKUP(AQ583,'[1]Grilles Tarifaires'!A:B,2,FALSE)))</f>
        <v/>
      </c>
      <c r="AT583" s="36" t="str">
        <f t="shared" si="153"/>
        <v/>
      </c>
      <c r="AU583" s="36" t="str">
        <f>IF(AQ583="","",(IF(C583="","",((IF(A583="","0",(IF(A583="Round Wood",VLOOKUP(C583,'[1]Grilles Tarifaires'!E:F,2,FALSE),VLOOKUP(C583,'[1]Grilles Tarifaires'!E:G,3,FALSE)))))*AK583))))</f>
        <v/>
      </c>
      <c r="AV583" s="66"/>
      <c r="AW583" s="66"/>
      <c r="AX583" s="66"/>
      <c r="AY583" s="66"/>
    </row>
    <row r="584" spans="1:51" ht="15" hidden="1" customHeight="1" x14ac:dyDescent="0.25">
      <c r="A584" s="10"/>
      <c r="B584" s="28"/>
      <c r="C584" s="29"/>
      <c r="D584" s="29"/>
      <c r="E584" s="30"/>
      <c r="F584" s="29"/>
      <c r="G584" s="29"/>
      <c r="H584" s="42"/>
      <c r="I584" s="42"/>
      <c r="J584" s="28"/>
      <c r="K584" s="31" t="str">
        <f t="shared" si="151"/>
        <v/>
      </c>
      <c r="L584" s="31">
        <f t="shared" si="152"/>
        <v>0</v>
      </c>
      <c r="M584" s="57">
        <f t="shared" si="144"/>
        <v>0</v>
      </c>
      <c r="N584" s="32"/>
      <c r="O584" s="32"/>
      <c r="P584" s="29"/>
      <c r="Q584" s="29"/>
      <c r="R584" s="29"/>
      <c r="S584" s="29"/>
      <c r="T584" s="29"/>
      <c r="U584" s="29"/>
      <c r="V584" s="29"/>
      <c r="W584" s="29"/>
      <c r="X584" s="31" t="str">
        <f t="shared" si="146"/>
        <v/>
      </c>
      <c r="Y584" s="33"/>
      <c r="Z584" s="33"/>
      <c r="AA584" s="33"/>
      <c r="AB584" s="33"/>
      <c r="AC584" s="33"/>
      <c r="AD584" s="33"/>
      <c r="AE584" s="29"/>
      <c r="AF584" s="29"/>
      <c r="AG584" s="29"/>
      <c r="AH584" s="67" t="str">
        <f t="shared" si="140"/>
        <v/>
      </c>
      <c r="AI584" s="47" t="str">
        <f t="shared" si="145"/>
        <v/>
      </c>
      <c r="AJ584" s="67" t="str">
        <f t="shared" si="141"/>
        <v/>
      </c>
      <c r="AK584" s="68" t="str">
        <f t="shared" si="150"/>
        <v/>
      </c>
      <c r="AL584" s="40" t="str">
        <f t="shared" si="143"/>
        <v/>
      </c>
      <c r="AM584" s="35">
        <f t="shared" si="147"/>
        <v>0</v>
      </c>
      <c r="AN584" s="36">
        <f t="shared" si="148"/>
        <v>0</v>
      </c>
      <c r="AO584" s="36">
        <f t="shared" si="149"/>
        <v>0</v>
      </c>
      <c r="AP584" s="36" t="str">
        <f t="shared" si="154"/>
        <v/>
      </c>
      <c r="AQ584" s="36" t="str">
        <f>+IF(C584="Econova","",(IF(B584="Réception",(IF(J584="La Mounine",(VLOOKUP(V584,[1]Distancier!A:E,5,FALSE)),(IF(J584="Brignoles",VLOOKUP(V584,[1]Distancier!A:C,3,FALSE),(IF(J584="FOS",VLOOKUP(V584,[1]Distancier!A:D,4,FALSE),(IF(J584="BT400",VLOOKUP(V584,[1]Distancier!A:F,6,FALSE))))))))),"")))</f>
        <v/>
      </c>
      <c r="AR584" s="36" t="str">
        <f t="shared" si="142"/>
        <v/>
      </c>
      <c r="AS584" s="34" t="str">
        <f>IF(AQ584="","",IF(#REF!="Round Wood",VLOOKUP(AQ584,'[1]Grilles Tarifaires'!A:C,3,FALSE),VLOOKUP(AQ584,'[1]Grilles Tarifaires'!A:B,2,FALSE)))</f>
        <v/>
      </c>
      <c r="AT584" s="36" t="str">
        <f t="shared" si="153"/>
        <v/>
      </c>
      <c r="AU584" s="36" t="str">
        <f>IF(AQ584="","",(IF(C584="","",((IF(A584="","0",(IF(A584="Round Wood",VLOOKUP(C584,'[1]Grilles Tarifaires'!E:F,2,FALSE),VLOOKUP(C584,'[1]Grilles Tarifaires'!E:G,3,FALSE)))))*AK584))))</f>
        <v/>
      </c>
      <c r="AV584" s="66"/>
      <c r="AW584" s="66"/>
      <c r="AX584" s="66"/>
      <c r="AY584" s="66"/>
    </row>
    <row r="585" spans="1:51" ht="15" hidden="1" customHeight="1" x14ac:dyDescent="0.25">
      <c r="A585" s="10"/>
      <c r="B585" s="28"/>
      <c r="C585" s="29"/>
      <c r="D585" s="29"/>
      <c r="E585" s="30"/>
      <c r="F585" s="29"/>
      <c r="G585" s="29"/>
      <c r="H585" s="42"/>
      <c r="I585" s="42"/>
      <c r="J585" s="28"/>
      <c r="K585" s="31" t="str">
        <f t="shared" si="151"/>
        <v/>
      </c>
      <c r="L585" s="31">
        <f t="shared" si="152"/>
        <v>0</v>
      </c>
      <c r="M585" s="57">
        <f t="shared" si="144"/>
        <v>0</v>
      </c>
      <c r="N585" s="32"/>
      <c r="O585" s="32"/>
      <c r="P585" s="29"/>
      <c r="Q585" s="29"/>
      <c r="R585" s="29"/>
      <c r="S585" s="29"/>
      <c r="T585" s="29"/>
      <c r="U585" s="29"/>
      <c r="V585" s="29"/>
      <c r="W585" s="29"/>
      <c r="X585" s="31" t="str">
        <f t="shared" si="146"/>
        <v/>
      </c>
      <c r="Y585" s="33"/>
      <c r="Z585" s="33"/>
      <c r="AA585" s="33"/>
      <c r="AB585" s="33"/>
      <c r="AC585" s="33"/>
      <c r="AD585" s="33"/>
      <c r="AE585" s="29"/>
      <c r="AF585" s="29"/>
      <c r="AG585" s="29"/>
      <c r="AH585" s="67" t="str">
        <f t="shared" si="140"/>
        <v/>
      </c>
      <c r="AI585" s="47" t="str">
        <f t="shared" si="145"/>
        <v/>
      </c>
      <c r="AJ585" s="67" t="str">
        <f t="shared" si="141"/>
        <v/>
      </c>
      <c r="AK585" s="68" t="str">
        <f t="shared" si="150"/>
        <v/>
      </c>
      <c r="AL585" s="40" t="str">
        <f t="shared" si="143"/>
        <v/>
      </c>
      <c r="AM585" s="35">
        <f t="shared" si="147"/>
        <v>0</v>
      </c>
      <c r="AN585" s="36">
        <f t="shared" si="148"/>
        <v>0</v>
      </c>
      <c r="AO585" s="36">
        <f t="shared" si="149"/>
        <v>0</v>
      </c>
      <c r="AP585" s="36" t="str">
        <f t="shared" si="154"/>
        <v/>
      </c>
      <c r="AQ585" s="36" t="str">
        <f>+IF(C585="Econova","",(IF(B585="Réception",(IF(J585="La Mounine",(VLOOKUP(V585,[1]Distancier!A:E,5,FALSE)),(IF(J585="Brignoles",VLOOKUP(V585,[1]Distancier!A:C,3,FALSE),(IF(J585="FOS",VLOOKUP(V585,[1]Distancier!A:D,4,FALSE),(IF(J585="BT400",VLOOKUP(V585,[1]Distancier!A:F,6,FALSE))))))))),"")))</f>
        <v/>
      </c>
      <c r="AR585" s="36" t="str">
        <f t="shared" si="142"/>
        <v/>
      </c>
      <c r="AS585" s="34" t="str">
        <f>IF(AQ585="","",IF(#REF!="Round Wood",VLOOKUP(AQ585,'[1]Grilles Tarifaires'!A:C,3,FALSE),VLOOKUP(AQ585,'[1]Grilles Tarifaires'!A:B,2,FALSE)))</f>
        <v/>
      </c>
      <c r="AT585" s="36" t="str">
        <f t="shared" si="153"/>
        <v/>
      </c>
      <c r="AU585" s="36" t="str">
        <f>IF(AQ585="","",(IF(C585="","",((IF(A585="","0",(IF(A585="Round Wood",VLOOKUP(C585,'[1]Grilles Tarifaires'!E:F,2,FALSE),VLOOKUP(C585,'[1]Grilles Tarifaires'!E:G,3,FALSE)))))*AK585))))</f>
        <v/>
      </c>
      <c r="AV585" s="66"/>
      <c r="AW585" s="66"/>
      <c r="AX585" s="66"/>
      <c r="AY585" s="66"/>
    </row>
    <row r="586" spans="1:51" ht="15" hidden="1" customHeight="1" x14ac:dyDescent="0.25">
      <c r="A586" s="10"/>
      <c r="B586" s="28"/>
      <c r="C586" s="29"/>
      <c r="D586" s="29"/>
      <c r="E586" s="30"/>
      <c r="F586" s="29"/>
      <c r="G586" s="29"/>
      <c r="H586" s="42"/>
      <c r="I586" s="42"/>
      <c r="J586" s="28"/>
      <c r="K586" s="31" t="str">
        <f t="shared" si="151"/>
        <v/>
      </c>
      <c r="L586" s="31">
        <f t="shared" si="152"/>
        <v>0</v>
      </c>
      <c r="M586" s="57">
        <f t="shared" si="144"/>
        <v>0</v>
      </c>
      <c r="N586" s="32"/>
      <c r="O586" s="32"/>
      <c r="P586" s="29"/>
      <c r="Q586" s="29"/>
      <c r="R586" s="29"/>
      <c r="S586" s="29"/>
      <c r="T586" s="29"/>
      <c r="U586" s="29"/>
      <c r="V586" s="29"/>
      <c r="W586" s="29"/>
      <c r="X586" s="31" t="str">
        <f t="shared" si="146"/>
        <v/>
      </c>
      <c r="Y586" s="33"/>
      <c r="Z586" s="33"/>
      <c r="AA586" s="33"/>
      <c r="AB586" s="33"/>
      <c r="AC586" s="33"/>
      <c r="AD586" s="33"/>
      <c r="AE586" s="29"/>
      <c r="AF586" s="29"/>
      <c r="AG586" s="29"/>
      <c r="AH586" s="67" t="str">
        <f t="shared" si="140"/>
        <v/>
      </c>
      <c r="AI586" s="47" t="str">
        <f t="shared" si="145"/>
        <v/>
      </c>
      <c r="AJ586" s="67" t="str">
        <f t="shared" si="141"/>
        <v/>
      </c>
      <c r="AK586" s="68" t="str">
        <f t="shared" si="150"/>
        <v/>
      </c>
      <c r="AL586" s="40" t="str">
        <f t="shared" si="143"/>
        <v/>
      </c>
      <c r="AM586" s="35">
        <f t="shared" si="147"/>
        <v>0</v>
      </c>
      <c r="AN586" s="36">
        <f t="shared" si="148"/>
        <v>0</v>
      </c>
      <c r="AO586" s="36">
        <f t="shared" si="149"/>
        <v>0</v>
      </c>
      <c r="AP586" s="36" t="str">
        <f t="shared" si="154"/>
        <v/>
      </c>
      <c r="AQ586" s="36" t="str">
        <f>+IF(C586="Econova","",(IF(B586="Réception",(IF(J586="La Mounine",(VLOOKUP(V586,[1]Distancier!A:E,5,FALSE)),(IF(J586="Brignoles",VLOOKUP(V586,[1]Distancier!A:C,3,FALSE),(IF(J586="FOS",VLOOKUP(V586,[1]Distancier!A:D,4,FALSE),(IF(J586="BT400",VLOOKUP(V586,[1]Distancier!A:F,6,FALSE))))))))),"")))</f>
        <v/>
      </c>
      <c r="AR586" s="36" t="str">
        <f t="shared" si="142"/>
        <v/>
      </c>
      <c r="AS586" s="34" t="str">
        <f>IF(AQ586="","",IF(#REF!="Round Wood",VLOOKUP(AQ586,'[1]Grilles Tarifaires'!A:C,3,FALSE),VLOOKUP(AQ586,'[1]Grilles Tarifaires'!A:B,2,FALSE)))</f>
        <v/>
      </c>
      <c r="AT586" s="36" t="str">
        <f t="shared" si="153"/>
        <v/>
      </c>
      <c r="AU586" s="36" t="str">
        <f>IF(AQ586="","",(IF(C586="","",((IF(A586="","0",(IF(A586="Round Wood",VLOOKUP(C586,'[1]Grilles Tarifaires'!E:F,2,FALSE),VLOOKUP(C586,'[1]Grilles Tarifaires'!E:G,3,FALSE)))))*AK586))))</f>
        <v/>
      </c>
      <c r="AV586" s="66"/>
      <c r="AW586" s="66"/>
      <c r="AX586" s="66"/>
      <c r="AY586" s="66"/>
    </row>
    <row r="587" spans="1:51" ht="15" hidden="1" customHeight="1" x14ac:dyDescent="0.25">
      <c r="A587" s="10"/>
      <c r="B587" s="28"/>
      <c r="C587" s="29"/>
      <c r="D587" s="29"/>
      <c r="E587" s="30"/>
      <c r="F587" s="29"/>
      <c r="G587" s="29"/>
      <c r="H587" s="42"/>
      <c r="I587" s="42"/>
      <c r="J587" s="28"/>
      <c r="K587" s="93"/>
      <c r="L587" s="93"/>
      <c r="M587" s="94"/>
      <c r="N587" s="32"/>
      <c r="O587" s="32"/>
      <c r="P587" s="29"/>
      <c r="Q587" s="29"/>
      <c r="R587" s="29"/>
      <c r="S587" s="29"/>
      <c r="T587" s="29"/>
      <c r="U587" s="29"/>
      <c r="V587" s="29"/>
      <c r="W587" s="29"/>
      <c r="X587" s="29"/>
      <c r="Y587" s="33"/>
      <c r="Z587" s="33"/>
      <c r="AA587" s="33"/>
      <c r="AB587" s="33"/>
      <c r="AC587" s="33"/>
      <c r="AD587" s="33"/>
      <c r="AE587" s="29"/>
      <c r="AF587" s="29"/>
      <c r="AG587" s="29"/>
      <c r="AH587" s="67" t="str">
        <f t="shared" si="140"/>
        <v/>
      </c>
      <c r="AI587" s="47" t="str">
        <f t="shared" si="145"/>
        <v/>
      </c>
      <c r="AJ587" s="67" t="str">
        <f t="shared" si="141"/>
        <v/>
      </c>
      <c r="AK587" s="68">
        <f t="shared" si="150"/>
        <v>0</v>
      </c>
      <c r="AL587" s="40" t="str">
        <f t="shared" si="143"/>
        <v/>
      </c>
      <c r="AM587" s="35">
        <f t="shared" si="147"/>
        <v>0</v>
      </c>
      <c r="AN587" s="36">
        <f t="shared" si="148"/>
        <v>0</v>
      </c>
      <c r="AO587" s="36">
        <f t="shared" si="149"/>
        <v>0</v>
      </c>
      <c r="AP587" s="36" t="str">
        <f t="shared" si="154"/>
        <v/>
      </c>
      <c r="AQ587" s="36" t="str">
        <f>+IF(C587="Econova","",(IF(B587="Réception",(IF(J587="La Mounine",(VLOOKUP(V587,[1]Distancier!A:E,5,FALSE)),(IF(J587="Brignoles",VLOOKUP(V587,[1]Distancier!A:C,3,FALSE),(IF(J587="FOS",VLOOKUP(V587,[1]Distancier!A:D,4,FALSE),(IF(J587="BT400",VLOOKUP(V587,[1]Distancier!A:F,6,FALSE))))))))),"")))</f>
        <v/>
      </c>
      <c r="AR587" s="36" t="str">
        <f t="shared" si="142"/>
        <v/>
      </c>
      <c r="AS587" s="34" t="str">
        <f>IF(AQ587="","",IF(#REF!="Round Wood",VLOOKUP(AQ587,'[1]Grilles Tarifaires'!A:C,3,FALSE),VLOOKUP(AQ587,'[1]Grilles Tarifaires'!A:B,2,FALSE)))</f>
        <v/>
      </c>
      <c r="AT587" s="36" t="str">
        <f t="shared" si="153"/>
        <v/>
      </c>
      <c r="AU587" s="36" t="str">
        <f>IF(AQ587="","",(IF(C587="","",((IF(A587="","0",(IF(A587="Round Wood",VLOOKUP(C587,'[1]Grilles Tarifaires'!E:F,2,FALSE),VLOOKUP(C587,'[1]Grilles Tarifaires'!E:G,3,FALSE)))))*AK587))))</f>
        <v/>
      </c>
      <c r="AV587" s="66"/>
      <c r="AW587" s="66"/>
      <c r="AX587" s="66"/>
      <c r="AY587" s="66"/>
    </row>
    <row r="588" spans="1:51" ht="15" hidden="1" customHeight="1" x14ac:dyDescent="0.25">
      <c r="A588" s="10"/>
      <c r="B588" s="28"/>
      <c r="C588" s="29"/>
      <c r="D588" s="29"/>
      <c r="E588" s="30"/>
      <c r="F588" s="29"/>
      <c r="G588" s="29"/>
      <c r="H588" s="42"/>
      <c r="I588" s="42"/>
      <c r="J588" s="28"/>
      <c r="K588" s="93"/>
      <c r="L588" s="93"/>
      <c r="M588" s="94"/>
      <c r="N588" s="32"/>
      <c r="O588" s="32"/>
      <c r="P588" s="29"/>
      <c r="Q588" s="29"/>
      <c r="R588" s="29"/>
      <c r="S588" s="29"/>
      <c r="T588" s="29"/>
      <c r="U588" s="29"/>
      <c r="V588" s="29"/>
      <c r="W588" s="29"/>
      <c r="X588" s="29"/>
      <c r="Y588" s="33"/>
      <c r="Z588" s="33"/>
      <c r="AA588" s="33"/>
      <c r="AB588" s="33"/>
      <c r="AC588" s="33"/>
      <c r="AD588" s="33"/>
      <c r="AE588" s="29"/>
      <c r="AF588" s="29"/>
      <c r="AG588" s="29"/>
      <c r="AH588" s="67" t="str">
        <f t="shared" si="140"/>
        <v/>
      </c>
      <c r="AI588" s="47" t="str">
        <f t="shared" si="145"/>
        <v/>
      </c>
      <c r="AJ588" s="67" t="str">
        <f t="shared" si="141"/>
        <v/>
      </c>
      <c r="AK588" s="68">
        <f t="shared" si="150"/>
        <v>0</v>
      </c>
      <c r="AL588" s="40" t="str">
        <f t="shared" si="143"/>
        <v/>
      </c>
      <c r="AM588" s="35">
        <f t="shared" si="147"/>
        <v>0</v>
      </c>
      <c r="AN588" s="36">
        <f t="shared" si="148"/>
        <v>0</v>
      </c>
      <c r="AO588" s="36">
        <f t="shared" si="149"/>
        <v>0</v>
      </c>
      <c r="AP588" s="36" t="str">
        <f t="shared" si="154"/>
        <v/>
      </c>
      <c r="AQ588" s="36" t="str">
        <f>+IF(C588="Econova","",(IF(B588="Réception",(IF(J588="La Mounine",(VLOOKUP(V588,[1]Distancier!A:E,5,FALSE)),(IF(J588="Brignoles",VLOOKUP(V588,[1]Distancier!A:C,3,FALSE),(IF(J588="FOS",VLOOKUP(V588,[1]Distancier!A:D,4,FALSE),(IF(J588="BT400",VLOOKUP(V588,[1]Distancier!A:F,6,FALSE))))))))),"")))</f>
        <v/>
      </c>
      <c r="AR588" s="36" t="str">
        <f t="shared" si="142"/>
        <v/>
      </c>
      <c r="AS588" s="34" t="str">
        <f>IF(AQ588="","",IF(#REF!="Round Wood",VLOOKUP(AQ588,'[1]Grilles Tarifaires'!A:C,3,FALSE),VLOOKUP(AQ588,'[1]Grilles Tarifaires'!A:B,2,FALSE)))</f>
        <v/>
      </c>
      <c r="AT588" s="36" t="str">
        <f t="shared" si="153"/>
        <v/>
      </c>
      <c r="AU588" s="36" t="str">
        <f>IF(AQ588="","",(IF(C588="","",((IF(A588="","0",(IF(A588="Round Wood",VLOOKUP(C588,'[1]Grilles Tarifaires'!E:F,2,FALSE),VLOOKUP(C588,'[1]Grilles Tarifaires'!E:G,3,FALSE)))))*AK588))))</f>
        <v/>
      </c>
      <c r="AV588" s="66"/>
      <c r="AW588" s="66"/>
      <c r="AX588" s="66"/>
      <c r="AY588" s="66"/>
    </row>
    <row r="589" spans="1:51" ht="15" hidden="1" customHeight="1" x14ac:dyDescent="0.25">
      <c r="A589" s="10"/>
      <c r="B589" s="28"/>
      <c r="C589" s="29"/>
      <c r="D589" s="29"/>
      <c r="E589" s="30"/>
      <c r="F589" s="29"/>
      <c r="G589" s="29"/>
      <c r="H589" s="42"/>
      <c r="I589" s="42"/>
      <c r="J589" s="28"/>
      <c r="K589" s="93"/>
      <c r="L589" s="93"/>
      <c r="M589" s="94"/>
      <c r="N589" s="32"/>
      <c r="O589" s="32"/>
      <c r="P589" s="29"/>
      <c r="Q589" s="29"/>
      <c r="R589" s="29"/>
      <c r="S589" s="29"/>
      <c r="T589" s="29"/>
      <c r="U589" s="29"/>
      <c r="V589" s="29"/>
      <c r="W589" s="29"/>
      <c r="X589" s="29"/>
      <c r="Y589" s="33"/>
      <c r="Z589" s="33"/>
      <c r="AA589" s="33"/>
      <c r="AB589" s="33"/>
      <c r="AC589" s="33"/>
      <c r="AD589" s="33"/>
      <c r="AE589" s="29"/>
      <c r="AF589" s="29"/>
      <c r="AG589" s="29"/>
      <c r="AH589" s="67" t="str">
        <f t="shared" si="140"/>
        <v/>
      </c>
      <c r="AI589" s="47" t="str">
        <f t="shared" si="145"/>
        <v/>
      </c>
      <c r="AJ589" s="67" t="str">
        <f t="shared" si="141"/>
        <v/>
      </c>
      <c r="AK589" s="68">
        <f t="shared" si="150"/>
        <v>0</v>
      </c>
      <c r="AL589" s="40" t="str">
        <f t="shared" si="143"/>
        <v/>
      </c>
      <c r="AM589" s="35">
        <f t="shared" si="147"/>
        <v>0</v>
      </c>
      <c r="AN589" s="36">
        <f t="shared" si="148"/>
        <v>0</v>
      </c>
      <c r="AO589" s="36">
        <f t="shared" si="149"/>
        <v>0</v>
      </c>
      <c r="AP589" s="36" t="str">
        <f t="shared" si="154"/>
        <v/>
      </c>
      <c r="AQ589" s="36" t="str">
        <f>+IF(C589="Econova","",(IF(B589="Réception",(IF(J589="La Mounine",(VLOOKUP(V589,[1]Distancier!A:E,5,FALSE)),(IF(J589="Brignoles",VLOOKUP(V589,[1]Distancier!A:C,3,FALSE),(IF(J589="FOS",VLOOKUP(V589,[1]Distancier!A:D,4,FALSE),(IF(J589="BT400",VLOOKUP(V589,[1]Distancier!A:F,6,FALSE))))))))),"")))</f>
        <v/>
      </c>
      <c r="AR589" s="36" t="str">
        <f t="shared" si="142"/>
        <v/>
      </c>
      <c r="AS589" s="34" t="str">
        <f>IF(AQ589="","",IF(#REF!="Round Wood",VLOOKUP(AQ589,'[1]Grilles Tarifaires'!A:C,3,FALSE),VLOOKUP(AQ589,'[1]Grilles Tarifaires'!A:B,2,FALSE)))</f>
        <v/>
      </c>
      <c r="AT589" s="36" t="str">
        <f t="shared" si="153"/>
        <v/>
      </c>
      <c r="AU589" s="36" t="str">
        <f>IF(AQ589="","",(IF(C589="","",((IF(A589="","0",(IF(A589="Round Wood",VLOOKUP(C589,'[1]Grilles Tarifaires'!E:F,2,FALSE),VLOOKUP(C589,'[1]Grilles Tarifaires'!E:G,3,FALSE)))))*AK589))))</f>
        <v/>
      </c>
      <c r="AV589" s="66"/>
      <c r="AW589" s="66"/>
      <c r="AX589" s="66"/>
      <c r="AY589" s="66"/>
    </row>
    <row r="590" spans="1:51" ht="15" hidden="1" customHeight="1" x14ac:dyDescent="0.25">
      <c r="A590" s="10"/>
      <c r="B590" s="28"/>
      <c r="C590" s="29"/>
      <c r="D590" s="29"/>
      <c r="E590" s="30"/>
      <c r="F590" s="29"/>
      <c r="G590" s="29"/>
      <c r="H590" s="42"/>
      <c r="I590" s="42"/>
      <c r="J590" s="28"/>
      <c r="K590" s="93"/>
      <c r="L590" s="93"/>
      <c r="M590" s="94"/>
      <c r="N590" s="32"/>
      <c r="O590" s="32"/>
      <c r="P590" s="29"/>
      <c r="Q590" s="29"/>
      <c r="R590" s="29"/>
      <c r="S590" s="29"/>
      <c r="T590" s="29"/>
      <c r="U590" s="29"/>
      <c r="V590" s="29"/>
      <c r="W590" s="29"/>
      <c r="X590" s="29"/>
      <c r="Y590" s="33"/>
      <c r="Z590" s="33"/>
      <c r="AA590" s="33"/>
      <c r="AB590" s="33"/>
      <c r="AC590" s="33"/>
      <c r="AD590" s="33"/>
      <c r="AE590" s="29"/>
      <c r="AF590" s="29"/>
      <c r="AG590" s="29"/>
      <c r="AH590" s="67" t="str">
        <f t="shared" si="140"/>
        <v/>
      </c>
      <c r="AI590" s="47" t="str">
        <f t="shared" si="145"/>
        <v/>
      </c>
      <c r="AJ590" s="67" t="str">
        <f t="shared" si="141"/>
        <v/>
      </c>
      <c r="AK590" s="68">
        <f t="shared" si="150"/>
        <v>0</v>
      </c>
      <c r="AL590" s="40" t="str">
        <f t="shared" si="143"/>
        <v/>
      </c>
      <c r="AM590" s="35">
        <f t="shared" si="147"/>
        <v>0</v>
      </c>
      <c r="AN590" s="36">
        <f t="shared" si="148"/>
        <v>0</v>
      </c>
      <c r="AO590" s="36">
        <f t="shared" si="149"/>
        <v>0</v>
      </c>
      <c r="AP590" s="36" t="str">
        <f t="shared" si="154"/>
        <v/>
      </c>
      <c r="AQ590" s="36" t="str">
        <f>+IF(C590="Econova","",(IF(B590="Réception",(IF(J590="La Mounine",(VLOOKUP(V590,[1]Distancier!A:E,5,FALSE)),(IF(J590="Brignoles",VLOOKUP(V590,[1]Distancier!A:C,3,FALSE),(IF(J590="FOS",VLOOKUP(V590,[1]Distancier!A:D,4,FALSE),(IF(J590="BT400",VLOOKUP(V590,[1]Distancier!A:F,6,FALSE))))))))),"")))</f>
        <v/>
      </c>
      <c r="AR590" s="36" t="str">
        <f t="shared" si="142"/>
        <v/>
      </c>
      <c r="AS590" s="34" t="str">
        <f>IF(AQ590="","",IF(#REF!="Round Wood",VLOOKUP(AQ590,'[1]Grilles Tarifaires'!A:C,3,FALSE),VLOOKUP(AQ590,'[1]Grilles Tarifaires'!A:B,2,FALSE)))</f>
        <v/>
      </c>
      <c r="AT590" s="36" t="str">
        <f t="shared" si="153"/>
        <v/>
      </c>
      <c r="AU590" s="36" t="str">
        <f>IF(AQ590="","",(IF(C590="","",((IF(A590="","0",(IF(A590="Round Wood",VLOOKUP(C590,'[1]Grilles Tarifaires'!E:F,2,FALSE),VLOOKUP(C590,'[1]Grilles Tarifaires'!E:G,3,FALSE)))))*AK590))))</f>
        <v/>
      </c>
      <c r="AV590" s="66"/>
      <c r="AW590" s="66"/>
      <c r="AX590" s="66"/>
      <c r="AY590" s="66"/>
    </row>
    <row r="591" spans="1:51" ht="15" hidden="1" customHeight="1" x14ac:dyDescent="0.25">
      <c r="A591" s="10"/>
      <c r="B591" s="28"/>
      <c r="C591" s="29"/>
      <c r="D591" s="29"/>
      <c r="E591" s="30"/>
      <c r="F591" s="29"/>
      <c r="G591" s="29"/>
      <c r="H591" s="42"/>
      <c r="I591" s="42"/>
      <c r="J591" s="28"/>
      <c r="K591" s="93"/>
      <c r="L591" s="93"/>
      <c r="M591" s="94"/>
      <c r="N591" s="32"/>
      <c r="O591" s="32"/>
      <c r="P591" s="29"/>
      <c r="Q591" s="29"/>
      <c r="R591" s="29"/>
      <c r="S591" s="29"/>
      <c r="T591" s="29"/>
      <c r="U591" s="29"/>
      <c r="V591" s="29"/>
      <c r="W591" s="29"/>
      <c r="X591" s="29"/>
      <c r="Y591" s="33"/>
      <c r="Z591" s="33"/>
      <c r="AA591" s="33"/>
      <c r="AB591" s="33"/>
      <c r="AC591" s="33"/>
      <c r="AD591" s="33"/>
      <c r="AE591" s="29"/>
      <c r="AF591" s="29"/>
      <c r="AG591" s="29"/>
      <c r="AH591" s="67" t="str">
        <f t="shared" si="140"/>
        <v/>
      </c>
      <c r="AI591" s="47" t="str">
        <f t="shared" si="145"/>
        <v/>
      </c>
      <c r="AJ591" s="67" t="str">
        <f t="shared" si="141"/>
        <v/>
      </c>
      <c r="AK591" s="68">
        <f t="shared" si="150"/>
        <v>0</v>
      </c>
      <c r="AL591" s="40" t="str">
        <f t="shared" si="143"/>
        <v/>
      </c>
      <c r="AM591" s="35">
        <f t="shared" si="147"/>
        <v>0</v>
      </c>
      <c r="AN591" s="36">
        <f t="shared" si="148"/>
        <v>0</v>
      </c>
      <c r="AO591" s="36">
        <f t="shared" si="149"/>
        <v>0</v>
      </c>
      <c r="AP591" s="36" t="str">
        <f t="shared" si="154"/>
        <v/>
      </c>
      <c r="AQ591" s="36" t="str">
        <f>+IF(C591="Econova","",(IF(B591="Réception",(IF(J591="La Mounine",(VLOOKUP(V591,[1]Distancier!A:E,5,FALSE)),(IF(J591="Brignoles",VLOOKUP(V591,[1]Distancier!A:C,3,FALSE),(IF(J591="FOS",VLOOKUP(V591,[1]Distancier!A:D,4,FALSE),(IF(J591="BT400",VLOOKUP(V591,[1]Distancier!A:F,6,FALSE))))))))),"")))</f>
        <v/>
      </c>
      <c r="AR591" s="36" t="str">
        <f t="shared" si="142"/>
        <v/>
      </c>
      <c r="AS591" s="34" t="str">
        <f>IF(AQ591="","",IF(#REF!="Round Wood",VLOOKUP(AQ591,'[1]Grilles Tarifaires'!A:C,3,FALSE),VLOOKUP(AQ591,'[1]Grilles Tarifaires'!A:B,2,FALSE)))</f>
        <v/>
      </c>
      <c r="AT591" s="36" t="str">
        <f t="shared" si="153"/>
        <v/>
      </c>
      <c r="AU591" s="36" t="str">
        <f>IF(AQ591="","",(IF(C591="","",((IF(A591="","0",(IF(A591="Round Wood",VLOOKUP(C591,'[1]Grilles Tarifaires'!E:F,2,FALSE),VLOOKUP(C591,'[1]Grilles Tarifaires'!E:G,3,FALSE)))))*AK591))))</f>
        <v/>
      </c>
      <c r="AV591" s="66"/>
      <c r="AW591" s="66"/>
      <c r="AX591" s="66"/>
      <c r="AY591" s="66"/>
    </row>
    <row r="592" spans="1:51" ht="15" hidden="1" customHeight="1" x14ac:dyDescent="0.25">
      <c r="A592" s="10"/>
      <c r="B592" s="28"/>
      <c r="C592" s="29"/>
      <c r="D592" s="29"/>
      <c r="E592" s="30"/>
      <c r="F592" s="29"/>
      <c r="G592" s="29"/>
      <c r="H592" s="42"/>
      <c r="I592" s="42"/>
      <c r="J592" s="28"/>
      <c r="K592" s="93"/>
      <c r="L592" s="93"/>
      <c r="M592" s="94"/>
      <c r="N592" s="32"/>
      <c r="O592" s="32"/>
      <c r="P592" s="29"/>
      <c r="Q592" s="29"/>
      <c r="R592" s="29"/>
      <c r="S592" s="29"/>
      <c r="T592" s="29"/>
      <c r="U592" s="29"/>
      <c r="V592" s="29"/>
      <c r="W592" s="29"/>
      <c r="X592" s="29"/>
      <c r="Y592" s="33"/>
      <c r="Z592" s="33"/>
      <c r="AA592" s="33"/>
      <c r="AB592" s="33"/>
      <c r="AC592" s="33"/>
      <c r="AD592" s="33"/>
      <c r="AE592" s="29"/>
      <c r="AF592" s="29"/>
      <c r="AG592" s="29"/>
      <c r="AH592" s="67" t="str">
        <f t="shared" si="140"/>
        <v/>
      </c>
      <c r="AI592" s="47" t="str">
        <f t="shared" si="145"/>
        <v/>
      </c>
      <c r="AJ592" s="67" t="str">
        <f t="shared" si="141"/>
        <v/>
      </c>
      <c r="AK592" s="68">
        <f t="shared" si="150"/>
        <v>0</v>
      </c>
      <c r="AL592" s="40" t="str">
        <f t="shared" si="143"/>
        <v/>
      </c>
      <c r="AM592" s="35">
        <f t="shared" si="147"/>
        <v>0</v>
      </c>
      <c r="AN592" s="36">
        <f t="shared" si="148"/>
        <v>0</v>
      </c>
      <c r="AO592" s="36">
        <f t="shared" si="149"/>
        <v>0</v>
      </c>
      <c r="AP592" s="36" t="str">
        <f t="shared" si="154"/>
        <v/>
      </c>
      <c r="AQ592" s="36" t="str">
        <f>+IF(C592="Econova","",(IF(B592="Réception",(IF(J592="La Mounine",(VLOOKUP(V592,[1]Distancier!A:E,5,FALSE)),(IF(J592="Brignoles",VLOOKUP(V592,[1]Distancier!A:C,3,FALSE),(IF(J592="FOS",VLOOKUP(V592,[1]Distancier!A:D,4,FALSE),(IF(J592="BT400",VLOOKUP(V592,[1]Distancier!A:F,6,FALSE))))))))),"")))</f>
        <v/>
      </c>
      <c r="AR592" s="36" t="str">
        <f t="shared" si="142"/>
        <v/>
      </c>
      <c r="AS592" s="34" t="str">
        <f>IF(AQ592="","",IF(#REF!="Round Wood",VLOOKUP(AQ592,'[1]Grilles Tarifaires'!A:C,3,FALSE),VLOOKUP(AQ592,'[1]Grilles Tarifaires'!A:B,2,FALSE)))</f>
        <v/>
      </c>
      <c r="AT592" s="36" t="str">
        <f t="shared" si="153"/>
        <v/>
      </c>
      <c r="AU592" s="36" t="str">
        <f>IF(AQ592="","",(IF(C592="","",((IF(A592="","0",(IF(A592="Round Wood",VLOOKUP(C592,'[1]Grilles Tarifaires'!E:F,2,FALSE),VLOOKUP(C592,'[1]Grilles Tarifaires'!E:G,3,FALSE)))))*AK592))))</f>
        <v/>
      </c>
      <c r="AV592" s="66"/>
      <c r="AW592" s="66"/>
      <c r="AX592" s="66"/>
      <c r="AY592" s="66"/>
    </row>
    <row r="593" spans="1:51" ht="15" hidden="1" customHeight="1" x14ac:dyDescent="0.25">
      <c r="A593" s="10"/>
      <c r="B593" s="28"/>
      <c r="C593" s="29"/>
      <c r="D593" s="29"/>
      <c r="E593" s="30"/>
      <c r="F593" s="29"/>
      <c r="G593" s="29"/>
      <c r="H593" s="42"/>
      <c r="I593" s="42"/>
      <c r="J593" s="28"/>
      <c r="K593" s="93"/>
      <c r="L593" s="93"/>
      <c r="M593" s="94"/>
      <c r="N593" s="32"/>
      <c r="O593" s="32"/>
      <c r="P593" s="29"/>
      <c r="Q593" s="29"/>
      <c r="R593" s="29"/>
      <c r="S593" s="29"/>
      <c r="T593" s="29"/>
      <c r="U593" s="29"/>
      <c r="V593" s="29"/>
      <c r="W593" s="29"/>
      <c r="X593" s="29"/>
      <c r="Y593" s="33"/>
      <c r="Z593" s="33"/>
      <c r="AA593" s="33"/>
      <c r="AB593" s="33"/>
      <c r="AC593" s="33"/>
      <c r="AD593" s="33"/>
      <c r="AE593" s="29"/>
      <c r="AF593" s="29"/>
      <c r="AG593" s="29"/>
      <c r="AH593" s="67" t="str">
        <f t="shared" ref="AH593:AH656" si="155">IF(E593="","",(YEAR(E593)))</f>
        <v/>
      </c>
      <c r="AI593" s="47" t="str">
        <f t="shared" si="145"/>
        <v/>
      </c>
      <c r="AJ593" s="67" t="str">
        <f t="shared" ref="AJ593:AJ656" si="156">IF(E593="","",(TEXT(E593,"mmmm")))</f>
        <v/>
      </c>
      <c r="AK593" s="68">
        <f t="shared" si="150"/>
        <v>0</v>
      </c>
      <c r="AL593" s="40" t="str">
        <f t="shared" si="143"/>
        <v/>
      </c>
      <c r="AM593" s="35">
        <f t="shared" si="147"/>
        <v>0</v>
      </c>
      <c r="AN593" s="36">
        <f t="shared" si="148"/>
        <v>0</v>
      </c>
      <c r="AO593" s="36">
        <f t="shared" si="149"/>
        <v>0</v>
      </c>
      <c r="AP593" s="36" t="str">
        <f t="shared" si="154"/>
        <v/>
      </c>
      <c r="AQ593" s="36" t="str">
        <f>+IF(C593="Econova","",(IF(B593="Réception",(IF(J593="La Mounine",(VLOOKUP(V593,[1]Distancier!A:E,5,FALSE)),(IF(J593="Brignoles",VLOOKUP(V593,[1]Distancier!A:C,3,FALSE),(IF(J593="FOS",VLOOKUP(V593,[1]Distancier!A:D,4,FALSE),(IF(J593="BT400",VLOOKUP(V593,[1]Distancier!A:F,6,FALSE))))))))),"")))</f>
        <v/>
      </c>
      <c r="AR593" s="36" t="str">
        <f t="shared" si="142"/>
        <v/>
      </c>
      <c r="AS593" s="34" t="str">
        <f>IF(AQ593="","",IF(#REF!="Round Wood",VLOOKUP(AQ593,'[1]Grilles Tarifaires'!A:C,3,FALSE),VLOOKUP(AQ593,'[1]Grilles Tarifaires'!A:B,2,FALSE)))</f>
        <v/>
      </c>
      <c r="AT593" s="36" t="str">
        <f t="shared" si="153"/>
        <v/>
      </c>
      <c r="AU593" s="36" t="str">
        <f>IF(AQ593="","",(IF(C593="","",((IF(A593="","0",(IF(A593="Round Wood",VLOOKUP(C593,'[1]Grilles Tarifaires'!E:F,2,FALSE),VLOOKUP(C593,'[1]Grilles Tarifaires'!E:G,3,FALSE)))))*AK593))))</f>
        <v/>
      </c>
      <c r="AV593" s="66"/>
      <c r="AW593" s="66"/>
      <c r="AX593" s="66"/>
      <c r="AY593" s="66"/>
    </row>
    <row r="594" spans="1:51" ht="15" hidden="1" customHeight="1" x14ac:dyDescent="0.25">
      <c r="A594" s="10"/>
      <c r="B594" s="28"/>
      <c r="C594" s="29"/>
      <c r="D594" s="29"/>
      <c r="E594" s="30"/>
      <c r="F594" s="29"/>
      <c r="G594" s="29"/>
      <c r="H594" s="42"/>
      <c r="I594" s="42"/>
      <c r="J594" s="28"/>
      <c r="K594" s="93"/>
      <c r="L594" s="93"/>
      <c r="M594" s="94"/>
      <c r="N594" s="32"/>
      <c r="O594" s="32"/>
      <c r="P594" s="29"/>
      <c r="Q594" s="29"/>
      <c r="R594" s="29"/>
      <c r="S594" s="29"/>
      <c r="T594" s="29"/>
      <c r="U594" s="29"/>
      <c r="V594" s="29"/>
      <c r="W594" s="29"/>
      <c r="X594" s="29"/>
      <c r="Y594" s="33"/>
      <c r="Z594" s="33"/>
      <c r="AA594" s="33"/>
      <c r="AB594" s="33"/>
      <c r="AC594" s="33"/>
      <c r="AD594" s="33"/>
      <c r="AE594" s="29"/>
      <c r="AF594" s="29"/>
      <c r="AG594" s="29"/>
      <c r="AH594" s="67" t="str">
        <f t="shared" si="155"/>
        <v/>
      </c>
      <c r="AI594" s="47" t="str">
        <f t="shared" si="145"/>
        <v/>
      </c>
      <c r="AJ594" s="67" t="str">
        <f t="shared" si="156"/>
        <v/>
      </c>
      <c r="AK594" s="68">
        <f t="shared" si="150"/>
        <v>0</v>
      </c>
      <c r="AL594" s="40" t="str">
        <f t="shared" si="143"/>
        <v/>
      </c>
      <c r="AM594" s="35">
        <f t="shared" si="147"/>
        <v>0</v>
      </c>
      <c r="AN594" s="36">
        <f t="shared" si="148"/>
        <v>0</v>
      </c>
      <c r="AO594" s="36">
        <f t="shared" si="149"/>
        <v>0</v>
      </c>
      <c r="AP594" s="36" t="str">
        <f t="shared" si="154"/>
        <v/>
      </c>
      <c r="AQ594" s="36" t="str">
        <f>+IF(C594="Econova","",(IF(B594="Réception",(IF(J594="La Mounine",(VLOOKUP(V594,[1]Distancier!A:E,5,FALSE)),(IF(J594="Brignoles",VLOOKUP(V594,[1]Distancier!A:C,3,FALSE),(IF(J594="FOS",VLOOKUP(V594,[1]Distancier!A:D,4,FALSE),(IF(J594="BT400",VLOOKUP(V594,[1]Distancier!A:F,6,FALSE))))))))),"")))</f>
        <v/>
      </c>
      <c r="AR594" s="36" t="str">
        <f t="shared" ref="AR594:AR657" si="157">+(IF(AQ594="","",(AQ594*K594)))</f>
        <v/>
      </c>
      <c r="AS594" s="34" t="str">
        <f>IF(AQ594="","",IF(#REF!="Round Wood",VLOOKUP(AQ594,'[1]Grilles Tarifaires'!A:C,3,FALSE),VLOOKUP(AQ594,'[1]Grilles Tarifaires'!A:B,2,FALSE)))</f>
        <v/>
      </c>
      <c r="AT594" s="36" t="str">
        <f t="shared" si="153"/>
        <v/>
      </c>
      <c r="AU594" s="36" t="str">
        <f>IF(AQ594="","",(IF(C594="","",((IF(A594="","0",(IF(A594="Round Wood",VLOOKUP(C594,'[1]Grilles Tarifaires'!E:F,2,FALSE),VLOOKUP(C594,'[1]Grilles Tarifaires'!E:G,3,FALSE)))))*AK594))))</f>
        <v/>
      </c>
      <c r="AV594" s="66"/>
      <c r="AW594" s="66"/>
      <c r="AX594" s="66"/>
      <c r="AY594" s="66"/>
    </row>
    <row r="595" spans="1:51" ht="15" hidden="1" customHeight="1" x14ac:dyDescent="0.25">
      <c r="A595" s="10"/>
      <c r="B595" s="28"/>
      <c r="C595" s="29"/>
      <c r="D595" s="29"/>
      <c r="E595" s="30"/>
      <c r="F595" s="29"/>
      <c r="G595" s="29"/>
      <c r="H595" s="42"/>
      <c r="I595" s="42"/>
      <c r="J595" s="28"/>
      <c r="K595" s="93"/>
      <c r="L595" s="93"/>
      <c r="M595" s="94"/>
      <c r="N595" s="32"/>
      <c r="O595" s="32"/>
      <c r="P595" s="29"/>
      <c r="Q595" s="29"/>
      <c r="R595" s="29"/>
      <c r="S595" s="29"/>
      <c r="T595" s="29"/>
      <c r="U595" s="29"/>
      <c r="V595" s="29"/>
      <c r="W595" s="29"/>
      <c r="X595" s="29"/>
      <c r="Y595" s="33"/>
      <c r="Z595" s="33"/>
      <c r="AA595" s="33"/>
      <c r="AB595" s="33"/>
      <c r="AC595" s="33"/>
      <c r="AD595" s="33"/>
      <c r="AE595" s="29"/>
      <c r="AF595" s="29"/>
      <c r="AG595" s="29"/>
      <c r="AH595" s="67" t="str">
        <f t="shared" si="155"/>
        <v/>
      </c>
      <c r="AI595" s="47" t="str">
        <f t="shared" si="145"/>
        <v/>
      </c>
      <c r="AJ595" s="67" t="str">
        <f t="shared" si="156"/>
        <v/>
      </c>
      <c r="AK595" s="68">
        <f t="shared" si="150"/>
        <v>0</v>
      </c>
      <c r="AL595" s="40" t="str">
        <f t="shared" ref="AL595:AL658" si="158">AJ595</f>
        <v/>
      </c>
      <c r="AM595" s="35">
        <f t="shared" si="147"/>
        <v>0</v>
      </c>
      <c r="AN595" s="36">
        <f t="shared" si="148"/>
        <v>0</v>
      </c>
      <c r="AO595" s="36">
        <f t="shared" si="149"/>
        <v>0</v>
      </c>
      <c r="AP595" s="36" t="str">
        <f t="shared" si="154"/>
        <v/>
      </c>
      <c r="AQ595" s="36" t="str">
        <f>+IF(C595="Econova","",(IF(B595="Réception",(IF(J595="La Mounine",(VLOOKUP(V595,[1]Distancier!A:E,5,FALSE)),(IF(J595="Brignoles",VLOOKUP(V595,[1]Distancier!A:C,3,FALSE),(IF(J595="FOS",VLOOKUP(V595,[1]Distancier!A:D,4,FALSE),(IF(J595="BT400",VLOOKUP(V595,[1]Distancier!A:F,6,FALSE))))))))),"")))</f>
        <v/>
      </c>
      <c r="AR595" s="36" t="str">
        <f t="shared" si="157"/>
        <v/>
      </c>
      <c r="AS595" s="34" t="str">
        <f>IF(AQ595="","",IF(#REF!="Round Wood",VLOOKUP(AQ595,'[1]Grilles Tarifaires'!A:C,3,FALSE),VLOOKUP(AQ595,'[1]Grilles Tarifaires'!A:B,2,FALSE)))</f>
        <v/>
      </c>
      <c r="AT595" s="36" t="str">
        <f t="shared" si="153"/>
        <v/>
      </c>
      <c r="AU595" s="36" t="str">
        <f>IF(AQ595="","",(IF(C595="","",((IF(A595="","0",(IF(A595="Round Wood",VLOOKUP(C595,'[1]Grilles Tarifaires'!E:F,2,FALSE),VLOOKUP(C595,'[1]Grilles Tarifaires'!E:G,3,FALSE)))))*AK595))))</f>
        <v/>
      </c>
      <c r="AV595" s="66"/>
      <c r="AW595" s="66"/>
      <c r="AX595" s="66"/>
      <c r="AY595" s="66"/>
    </row>
    <row r="596" spans="1:51" ht="15" hidden="1" customHeight="1" x14ac:dyDescent="0.25">
      <c r="A596" s="10"/>
      <c r="B596" s="28"/>
      <c r="C596" s="29"/>
      <c r="D596" s="29"/>
      <c r="E596" s="30"/>
      <c r="F596" s="29"/>
      <c r="G596" s="29"/>
      <c r="H596" s="42"/>
      <c r="I596" s="42"/>
      <c r="J596" s="28"/>
      <c r="K596" s="93"/>
      <c r="L596" s="93"/>
      <c r="M596" s="94"/>
      <c r="N596" s="32"/>
      <c r="O596" s="32"/>
      <c r="P596" s="29"/>
      <c r="Q596" s="29"/>
      <c r="R596" s="29"/>
      <c r="S596" s="29"/>
      <c r="T596" s="29"/>
      <c r="U596" s="29"/>
      <c r="V596" s="29"/>
      <c r="W596" s="29"/>
      <c r="X596" s="29"/>
      <c r="Y596" s="33"/>
      <c r="Z596" s="33"/>
      <c r="AA596" s="33"/>
      <c r="AB596" s="33"/>
      <c r="AC596" s="33"/>
      <c r="AD596" s="33"/>
      <c r="AE596" s="29"/>
      <c r="AF596" s="29"/>
      <c r="AG596" s="29"/>
      <c r="AH596" s="67" t="str">
        <f t="shared" si="155"/>
        <v/>
      </c>
      <c r="AI596" s="47" t="str">
        <f t="shared" si="145"/>
        <v/>
      </c>
      <c r="AJ596" s="67" t="str">
        <f t="shared" si="156"/>
        <v/>
      </c>
      <c r="AK596" s="68">
        <f t="shared" si="150"/>
        <v>0</v>
      </c>
      <c r="AL596" s="40" t="str">
        <f t="shared" si="158"/>
        <v/>
      </c>
      <c r="AM596" s="35">
        <f t="shared" si="147"/>
        <v>0</v>
      </c>
      <c r="AN596" s="36">
        <f t="shared" si="148"/>
        <v>0</v>
      </c>
      <c r="AO596" s="36">
        <f t="shared" si="149"/>
        <v>0</v>
      </c>
      <c r="AP596" s="36" t="str">
        <f t="shared" si="154"/>
        <v/>
      </c>
      <c r="AQ596" s="36" t="str">
        <f>+IF(C596="Econova","",(IF(B596="Réception",(IF(J596="La Mounine",(VLOOKUP(V596,[1]Distancier!A:E,5,FALSE)),(IF(J596="Brignoles",VLOOKUP(V596,[1]Distancier!A:C,3,FALSE),(IF(J596="FOS",VLOOKUP(V596,[1]Distancier!A:D,4,FALSE),(IF(J596="BT400",VLOOKUP(V596,[1]Distancier!A:F,6,FALSE))))))))),"")))</f>
        <v/>
      </c>
      <c r="AR596" s="36" t="str">
        <f t="shared" si="157"/>
        <v/>
      </c>
      <c r="AS596" s="34" t="str">
        <f>IF(AQ596="","",IF(#REF!="Round Wood",VLOOKUP(AQ596,'[1]Grilles Tarifaires'!A:C,3,FALSE),VLOOKUP(AQ596,'[1]Grilles Tarifaires'!A:B,2,FALSE)))</f>
        <v/>
      </c>
      <c r="AT596" s="36" t="str">
        <f t="shared" si="153"/>
        <v/>
      </c>
      <c r="AU596" s="36" t="str">
        <f>IF(AQ596="","",(IF(C596="","",((IF(A596="","0",(IF(A596="Round Wood",VLOOKUP(C596,'[1]Grilles Tarifaires'!E:F,2,FALSE),VLOOKUP(C596,'[1]Grilles Tarifaires'!E:G,3,FALSE)))))*AK596))))</f>
        <v/>
      </c>
      <c r="AV596" s="66"/>
      <c r="AW596" s="66"/>
      <c r="AX596" s="66"/>
      <c r="AY596" s="66"/>
    </row>
    <row r="597" spans="1:51" ht="15" hidden="1" customHeight="1" x14ac:dyDescent="0.25">
      <c r="A597" s="10"/>
      <c r="B597" s="28"/>
      <c r="C597" s="29"/>
      <c r="D597" s="29"/>
      <c r="E597" s="30"/>
      <c r="F597" s="29"/>
      <c r="G597" s="29"/>
      <c r="H597" s="42"/>
      <c r="I597" s="42"/>
      <c r="J597" s="28"/>
      <c r="K597" s="93"/>
      <c r="L597" s="93"/>
      <c r="M597" s="94"/>
      <c r="N597" s="32"/>
      <c r="O597" s="32"/>
      <c r="P597" s="29"/>
      <c r="Q597" s="29"/>
      <c r="R597" s="29"/>
      <c r="S597" s="29"/>
      <c r="T597" s="29"/>
      <c r="U597" s="29"/>
      <c r="V597" s="29"/>
      <c r="W597" s="29"/>
      <c r="X597" s="29"/>
      <c r="Y597" s="33"/>
      <c r="Z597" s="33"/>
      <c r="AA597" s="33"/>
      <c r="AB597" s="33"/>
      <c r="AC597" s="33"/>
      <c r="AD597" s="33"/>
      <c r="AE597" s="29"/>
      <c r="AF597" s="29"/>
      <c r="AG597" s="29"/>
      <c r="AH597" s="67" t="str">
        <f t="shared" si="155"/>
        <v/>
      </c>
      <c r="AI597" s="47" t="str">
        <f t="shared" si="145"/>
        <v/>
      </c>
      <c r="AJ597" s="67" t="str">
        <f t="shared" si="156"/>
        <v/>
      </c>
      <c r="AK597" s="68">
        <f t="shared" si="150"/>
        <v>0</v>
      </c>
      <c r="AL597" s="40" t="str">
        <f t="shared" si="158"/>
        <v/>
      </c>
      <c r="AM597" s="35">
        <f t="shared" si="147"/>
        <v>0</v>
      </c>
      <c r="AN597" s="36">
        <f t="shared" si="148"/>
        <v>0</v>
      </c>
      <c r="AO597" s="36">
        <f t="shared" si="149"/>
        <v>0</v>
      </c>
      <c r="AP597" s="36" t="str">
        <f t="shared" si="154"/>
        <v/>
      </c>
      <c r="AQ597" s="36" t="str">
        <f>+IF(C597="Econova","",(IF(B597="Réception",(IF(J597="La Mounine",(VLOOKUP(V597,[1]Distancier!A:E,5,FALSE)),(IF(J597="Brignoles",VLOOKUP(V597,[1]Distancier!A:C,3,FALSE),(IF(J597="FOS",VLOOKUP(V597,[1]Distancier!A:D,4,FALSE),(IF(J597="BT400",VLOOKUP(V597,[1]Distancier!A:F,6,FALSE))))))))),"")))</f>
        <v/>
      </c>
      <c r="AR597" s="36" t="str">
        <f t="shared" si="157"/>
        <v/>
      </c>
      <c r="AS597" s="34" t="str">
        <f>IF(AQ597="","",IF(#REF!="Round Wood",VLOOKUP(AQ597,'[1]Grilles Tarifaires'!A:C,3,FALSE),VLOOKUP(AQ597,'[1]Grilles Tarifaires'!A:B,2,FALSE)))</f>
        <v/>
      </c>
      <c r="AT597" s="36" t="str">
        <f t="shared" si="153"/>
        <v/>
      </c>
      <c r="AU597" s="36" t="str">
        <f>IF(AQ597="","",(IF(C597="","",((IF(A597="","0",(IF(A597="Round Wood",VLOOKUP(C597,'[1]Grilles Tarifaires'!E:F,2,FALSE),VLOOKUP(C597,'[1]Grilles Tarifaires'!E:G,3,FALSE)))))*AK597))))</f>
        <v/>
      </c>
      <c r="AV597" s="66"/>
      <c r="AW597" s="66"/>
      <c r="AX597" s="66"/>
      <c r="AY597" s="66"/>
    </row>
    <row r="598" spans="1:51" ht="15" hidden="1" customHeight="1" x14ac:dyDescent="0.25">
      <c r="A598" s="10"/>
      <c r="B598" s="28"/>
      <c r="C598" s="29"/>
      <c r="D598" s="29"/>
      <c r="E598" s="30"/>
      <c r="F598" s="29"/>
      <c r="G598" s="29"/>
      <c r="H598" s="42"/>
      <c r="I598" s="42"/>
      <c r="J598" s="28"/>
      <c r="K598" s="93"/>
      <c r="L598" s="93"/>
      <c r="M598" s="94"/>
      <c r="N598" s="32"/>
      <c r="O598" s="32"/>
      <c r="P598" s="29"/>
      <c r="Q598" s="29"/>
      <c r="R598" s="29"/>
      <c r="S598" s="29"/>
      <c r="T598" s="29"/>
      <c r="U598" s="29"/>
      <c r="V598" s="29"/>
      <c r="W598" s="29"/>
      <c r="X598" s="29"/>
      <c r="Y598" s="33"/>
      <c r="Z598" s="33"/>
      <c r="AA598" s="33"/>
      <c r="AB598" s="33"/>
      <c r="AC598" s="33"/>
      <c r="AD598" s="33"/>
      <c r="AE598" s="29"/>
      <c r="AF598" s="29"/>
      <c r="AG598" s="29"/>
      <c r="AH598" s="67" t="str">
        <f t="shared" si="155"/>
        <v/>
      </c>
      <c r="AI598" s="47" t="str">
        <f t="shared" si="145"/>
        <v/>
      </c>
      <c r="AJ598" s="67" t="str">
        <f t="shared" si="156"/>
        <v/>
      </c>
      <c r="AK598" s="68">
        <f t="shared" si="150"/>
        <v>0</v>
      </c>
      <c r="AL598" s="40" t="str">
        <f t="shared" si="158"/>
        <v/>
      </c>
      <c r="AM598" s="35">
        <f t="shared" si="147"/>
        <v>0</v>
      </c>
      <c r="AN598" s="36">
        <f t="shared" si="148"/>
        <v>0</v>
      </c>
      <c r="AO598" s="36">
        <f t="shared" si="149"/>
        <v>0</v>
      </c>
      <c r="AP598" s="36" t="str">
        <f t="shared" si="154"/>
        <v/>
      </c>
      <c r="AQ598" s="36" t="str">
        <f>+IF(C598="Econova","",(IF(B598="Réception",(IF(J598="La Mounine",(VLOOKUP(V598,[1]Distancier!A:E,5,FALSE)),(IF(J598="Brignoles",VLOOKUP(V598,[1]Distancier!A:C,3,FALSE),(IF(J598="FOS",VLOOKUP(V598,[1]Distancier!A:D,4,FALSE),(IF(J598="BT400",VLOOKUP(V598,[1]Distancier!A:F,6,FALSE))))))))),"")))</f>
        <v/>
      </c>
      <c r="AR598" s="36" t="str">
        <f t="shared" si="157"/>
        <v/>
      </c>
      <c r="AS598" s="34" t="str">
        <f>IF(AQ598="","",IF(#REF!="Round Wood",VLOOKUP(AQ598,'[1]Grilles Tarifaires'!A:C,3,FALSE),VLOOKUP(AQ598,'[1]Grilles Tarifaires'!A:B,2,FALSE)))</f>
        <v/>
      </c>
      <c r="AT598" s="36" t="str">
        <f t="shared" si="153"/>
        <v/>
      </c>
      <c r="AU598" s="36" t="str">
        <f>IF(AQ598="","",(IF(C598="","",((IF(A598="","0",(IF(A598="Round Wood",VLOOKUP(C598,'[1]Grilles Tarifaires'!E:F,2,FALSE),VLOOKUP(C598,'[1]Grilles Tarifaires'!E:G,3,FALSE)))))*AK598))))</f>
        <v/>
      </c>
      <c r="AV598" s="66"/>
      <c r="AW598" s="66"/>
      <c r="AX598" s="66"/>
      <c r="AY598" s="66"/>
    </row>
    <row r="599" spans="1:51" ht="15" hidden="1" customHeight="1" x14ac:dyDescent="0.25">
      <c r="A599" s="10"/>
      <c r="B599" s="28"/>
      <c r="C599" s="29"/>
      <c r="D599" s="29"/>
      <c r="E599" s="30"/>
      <c r="F599" s="29"/>
      <c r="G599" s="29"/>
      <c r="H599" s="42"/>
      <c r="I599" s="42"/>
      <c r="J599" s="28"/>
      <c r="K599" s="93"/>
      <c r="L599" s="93"/>
      <c r="M599" s="94"/>
      <c r="N599" s="32"/>
      <c r="O599" s="32"/>
      <c r="P599" s="29"/>
      <c r="Q599" s="29"/>
      <c r="R599" s="29"/>
      <c r="S599" s="29"/>
      <c r="T599" s="29"/>
      <c r="U599" s="29"/>
      <c r="V599" s="29"/>
      <c r="W599" s="29"/>
      <c r="X599" s="29"/>
      <c r="Y599" s="33"/>
      <c r="Z599" s="33"/>
      <c r="AA599" s="33"/>
      <c r="AB599" s="33"/>
      <c r="AC599" s="33"/>
      <c r="AD599" s="33"/>
      <c r="AE599" s="29"/>
      <c r="AF599" s="29"/>
      <c r="AG599" s="29"/>
      <c r="AH599" s="67" t="str">
        <f t="shared" si="155"/>
        <v/>
      </c>
      <c r="AI599" s="47" t="str">
        <f t="shared" si="145"/>
        <v/>
      </c>
      <c r="AJ599" s="67" t="str">
        <f t="shared" si="156"/>
        <v/>
      </c>
      <c r="AK599" s="68">
        <f t="shared" si="150"/>
        <v>0</v>
      </c>
      <c r="AL599" s="40" t="str">
        <f t="shared" si="158"/>
        <v/>
      </c>
      <c r="AM599" s="35">
        <f t="shared" si="147"/>
        <v>0</v>
      </c>
      <c r="AN599" s="36">
        <f t="shared" si="148"/>
        <v>0</v>
      </c>
      <c r="AO599" s="36">
        <f t="shared" si="149"/>
        <v>0</v>
      </c>
      <c r="AP599" s="36" t="str">
        <f t="shared" si="154"/>
        <v/>
      </c>
      <c r="AQ599" s="36" t="str">
        <f>+IF(C599="Econova","",(IF(B599="Réception",(IF(J599="La Mounine",(VLOOKUP(V599,[1]Distancier!A:E,5,FALSE)),(IF(J599="Brignoles",VLOOKUP(V599,[1]Distancier!A:C,3,FALSE),(IF(J599="FOS",VLOOKUP(V599,[1]Distancier!A:D,4,FALSE),(IF(J599="BT400",VLOOKUP(V599,[1]Distancier!A:F,6,FALSE))))))))),"")))</f>
        <v/>
      </c>
      <c r="AR599" s="36" t="str">
        <f t="shared" si="157"/>
        <v/>
      </c>
      <c r="AS599" s="34" t="str">
        <f>IF(AQ599="","",IF(#REF!="Round Wood",VLOOKUP(AQ599,'[1]Grilles Tarifaires'!A:C,3,FALSE),VLOOKUP(AQ599,'[1]Grilles Tarifaires'!A:B,2,FALSE)))</f>
        <v/>
      </c>
      <c r="AT599" s="36" t="str">
        <f t="shared" si="153"/>
        <v/>
      </c>
      <c r="AU599" s="36" t="str">
        <f>IF(AQ599="","",(IF(C599="","",((IF(A599="","0",(IF(A599="Round Wood",VLOOKUP(C599,'[1]Grilles Tarifaires'!E:F,2,FALSE),VLOOKUP(C599,'[1]Grilles Tarifaires'!E:G,3,FALSE)))))*AK599))))</f>
        <v/>
      </c>
      <c r="AV599" s="66"/>
      <c r="AW599" s="66"/>
      <c r="AX599" s="66"/>
      <c r="AY599" s="66"/>
    </row>
    <row r="600" spans="1:51" ht="15" hidden="1" customHeight="1" x14ac:dyDescent="0.25">
      <c r="A600" s="10"/>
      <c r="B600" s="28"/>
      <c r="C600" s="29"/>
      <c r="D600" s="29"/>
      <c r="E600" s="30"/>
      <c r="F600" s="29"/>
      <c r="G600" s="29"/>
      <c r="H600" s="42"/>
      <c r="I600" s="42"/>
      <c r="J600" s="28"/>
      <c r="K600" s="93"/>
      <c r="L600" s="93"/>
      <c r="M600" s="94"/>
      <c r="N600" s="32"/>
      <c r="O600" s="32"/>
      <c r="P600" s="29"/>
      <c r="Q600" s="29"/>
      <c r="R600" s="29"/>
      <c r="S600" s="29"/>
      <c r="T600" s="29"/>
      <c r="U600" s="29"/>
      <c r="V600" s="29"/>
      <c r="W600" s="29"/>
      <c r="X600" s="29"/>
      <c r="Y600" s="33"/>
      <c r="Z600" s="33"/>
      <c r="AA600" s="33"/>
      <c r="AB600" s="33"/>
      <c r="AC600" s="33"/>
      <c r="AD600" s="33"/>
      <c r="AE600" s="29"/>
      <c r="AF600" s="29"/>
      <c r="AG600" s="29"/>
      <c r="AH600" s="67" t="str">
        <f t="shared" si="155"/>
        <v/>
      </c>
      <c r="AI600" s="47" t="str">
        <f t="shared" si="145"/>
        <v/>
      </c>
      <c r="AJ600" s="67" t="str">
        <f t="shared" si="156"/>
        <v/>
      </c>
      <c r="AK600" s="68">
        <f t="shared" si="150"/>
        <v>0</v>
      </c>
      <c r="AL600" s="40" t="str">
        <f t="shared" si="158"/>
        <v/>
      </c>
      <c r="AM600" s="35">
        <f t="shared" si="147"/>
        <v>0</v>
      </c>
      <c r="AN600" s="36">
        <f t="shared" si="148"/>
        <v>0</v>
      </c>
      <c r="AO600" s="36">
        <f t="shared" si="149"/>
        <v>0</v>
      </c>
      <c r="AP600" s="36" t="str">
        <f t="shared" si="154"/>
        <v/>
      </c>
      <c r="AQ600" s="36" t="str">
        <f>+IF(C600="Econova","",(IF(B600="Réception",(IF(J600="La Mounine",(VLOOKUP(V600,[1]Distancier!A:E,5,FALSE)),(IF(J600="Brignoles",VLOOKUP(V600,[1]Distancier!A:C,3,FALSE),(IF(J600="FOS",VLOOKUP(V600,[1]Distancier!A:D,4,FALSE),(IF(J600="BT400",VLOOKUP(V600,[1]Distancier!A:F,6,FALSE))))))))),"")))</f>
        <v/>
      </c>
      <c r="AR600" s="36" t="str">
        <f t="shared" si="157"/>
        <v/>
      </c>
      <c r="AS600" s="34" t="str">
        <f>IF(AQ600="","",IF(#REF!="Round Wood",VLOOKUP(AQ600,'[1]Grilles Tarifaires'!A:C,3,FALSE),VLOOKUP(AQ600,'[1]Grilles Tarifaires'!A:B,2,FALSE)))</f>
        <v/>
      </c>
      <c r="AT600" s="36" t="str">
        <f t="shared" si="153"/>
        <v/>
      </c>
      <c r="AU600" s="36" t="str">
        <f>IF(AQ600="","",(IF(C600="","",((IF(A600="","0",(IF(A600="Round Wood",VLOOKUP(C600,'[1]Grilles Tarifaires'!E:F,2,FALSE),VLOOKUP(C600,'[1]Grilles Tarifaires'!E:G,3,FALSE)))))*AK600))))</f>
        <v/>
      </c>
      <c r="AV600" s="66"/>
      <c r="AW600" s="66"/>
      <c r="AX600" s="66"/>
      <c r="AY600" s="66"/>
    </row>
    <row r="601" spans="1:51" ht="15" hidden="1" customHeight="1" x14ac:dyDescent="0.25">
      <c r="A601" s="10"/>
      <c r="B601" s="28"/>
      <c r="C601" s="29"/>
      <c r="D601" s="29"/>
      <c r="E601" s="30"/>
      <c r="F601" s="29"/>
      <c r="G601" s="29"/>
      <c r="H601" s="42"/>
      <c r="I601" s="42"/>
      <c r="J601" s="28"/>
      <c r="K601" s="93"/>
      <c r="L601" s="93"/>
      <c r="M601" s="94"/>
      <c r="N601" s="32"/>
      <c r="O601" s="32"/>
      <c r="P601" s="29"/>
      <c r="Q601" s="29"/>
      <c r="R601" s="29"/>
      <c r="S601" s="29"/>
      <c r="T601" s="29"/>
      <c r="U601" s="29"/>
      <c r="V601" s="29"/>
      <c r="W601" s="29"/>
      <c r="X601" s="29"/>
      <c r="Y601" s="33"/>
      <c r="Z601" s="33"/>
      <c r="AA601" s="33"/>
      <c r="AB601" s="33"/>
      <c r="AC601" s="33"/>
      <c r="AD601" s="33"/>
      <c r="AE601" s="29"/>
      <c r="AF601" s="29"/>
      <c r="AG601" s="29"/>
      <c r="AH601" s="67" t="str">
        <f t="shared" si="155"/>
        <v/>
      </c>
      <c r="AI601" s="47" t="str">
        <f t="shared" si="145"/>
        <v/>
      </c>
      <c r="AJ601" s="67" t="str">
        <f t="shared" si="156"/>
        <v/>
      </c>
      <c r="AK601" s="68">
        <f t="shared" si="150"/>
        <v>0</v>
      </c>
      <c r="AL601" s="40" t="str">
        <f t="shared" si="158"/>
        <v/>
      </c>
      <c r="AM601" s="35">
        <f t="shared" si="147"/>
        <v>0</v>
      </c>
      <c r="AN601" s="36">
        <f t="shared" si="148"/>
        <v>0</v>
      </c>
      <c r="AO601" s="36">
        <f t="shared" si="149"/>
        <v>0</v>
      </c>
      <c r="AP601" s="36" t="str">
        <f t="shared" si="154"/>
        <v/>
      </c>
      <c r="AQ601" s="36" t="str">
        <f>+IF(C601="Econova","",(IF(B601="Réception",(IF(J601="La Mounine",(VLOOKUP(V601,[1]Distancier!A:E,5,FALSE)),(IF(J601="Brignoles",VLOOKUP(V601,[1]Distancier!A:C,3,FALSE),(IF(J601="FOS",VLOOKUP(V601,[1]Distancier!A:D,4,FALSE),(IF(J601="BT400",VLOOKUP(V601,[1]Distancier!A:F,6,FALSE))))))))),"")))</f>
        <v/>
      </c>
      <c r="AR601" s="36" t="str">
        <f t="shared" si="157"/>
        <v/>
      </c>
      <c r="AS601" s="34" t="str">
        <f>IF(AQ601="","",IF(#REF!="Round Wood",VLOOKUP(AQ601,'[1]Grilles Tarifaires'!A:C,3,FALSE),VLOOKUP(AQ601,'[1]Grilles Tarifaires'!A:B,2,FALSE)))</f>
        <v/>
      </c>
      <c r="AT601" s="36" t="str">
        <f t="shared" si="153"/>
        <v/>
      </c>
      <c r="AU601" s="36" t="str">
        <f>IF(AQ601="","",(IF(C601="","",((IF(A601="","0",(IF(A601="Round Wood",VLOOKUP(C601,'[1]Grilles Tarifaires'!E:F,2,FALSE),VLOOKUP(C601,'[1]Grilles Tarifaires'!E:G,3,FALSE)))))*AK601))))</f>
        <v/>
      </c>
      <c r="AV601" s="66"/>
      <c r="AW601" s="66"/>
      <c r="AX601" s="66"/>
      <c r="AY601" s="66"/>
    </row>
    <row r="602" spans="1:51" ht="15" hidden="1" customHeight="1" x14ac:dyDescent="0.25">
      <c r="A602" s="10"/>
      <c r="B602" s="28"/>
      <c r="C602" s="29"/>
      <c r="D602" s="29"/>
      <c r="E602" s="30"/>
      <c r="F602" s="29"/>
      <c r="G602" s="29"/>
      <c r="H602" s="42"/>
      <c r="I602" s="42"/>
      <c r="J602" s="28"/>
      <c r="K602" s="93"/>
      <c r="L602" s="93"/>
      <c r="M602" s="94"/>
      <c r="N602" s="32"/>
      <c r="O602" s="32"/>
      <c r="P602" s="29"/>
      <c r="Q602" s="29"/>
      <c r="R602" s="29"/>
      <c r="S602" s="29"/>
      <c r="T602" s="29"/>
      <c r="U602" s="29"/>
      <c r="V602" s="29"/>
      <c r="W602" s="29"/>
      <c r="X602" s="29"/>
      <c r="Y602" s="33"/>
      <c r="Z602" s="33"/>
      <c r="AA602" s="33"/>
      <c r="AB602" s="33"/>
      <c r="AC602" s="33"/>
      <c r="AD602" s="33"/>
      <c r="AE602" s="29"/>
      <c r="AF602" s="29"/>
      <c r="AG602" s="29"/>
      <c r="AH602" s="67" t="str">
        <f t="shared" si="155"/>
        <v/>
      </c>
      <c r="AI602" s="47" t="str">
        <f t="shared" si="145"/>
        <v/>
      </c>
      <c r="AJ602" s="67" t="str">
        <f t="shared" si="156"/>
        <v/>
      </c>
      <c r="AK602" s="68">
        <f t="shared" si="150"/>
        <v>0</v>
      </c>
      <c r="AL602" s="40" t="str">
        <f t="shared" si="158"/>
        <v/>
      </c>
      <c r="AM602" s="35">
        <f t="shared" si="147"/>
        <v>0</v>
      </c>
      <c r="AN602" s="36">
        <f t="shared" si="148"/>
        <v>0</v>
      </c>
      <c r="AO602" s="36">
        <f t="shared" si="149"/>
        <v>0</v>
      </c>
      <c r="AP602" s="36" t="str">
        <f t="shared" si="154"/>
        <v/>
      </c>
      <c r="AQ602" s="36" t="str">
        <f>+IF(C602="Econova","",(IF(B602="Réception",(IF(J602="La Mounine",(VLOOKUP(V602,[1]Distancier!A:E,5,FALSE)),(IF(J602="Brignoles",VLOOKUP(V602,[1]Distancier!A:C,3,FALSE),(IF(J602="FOS",VLOOKUP(V602,[1]Distancier!A:D,4,FALSE),(IF(J602="BT400",VLOOKUP(V602,[1]Distancier!A:F,6,FALSE))))))))),"")))</f>
        <v/>
      </c>
      <c r="AR602" s="36" t="str">
        <f t="shared" si="157"/>
        <v/>
      </c>
      <c r="AS602" s="34" t="str">
        <f>IF(AQ602="","",IF(#REF!="Round Wood",VLOOKUP(AQ602,'[1]Grilles Tarifaires'!A:C,3,FALSE),VLOOKUP(AQ602,'[1]Grilles Tarifaires'!A:B,2,FALSE)))</f>
        <v/>
      </c>
      <c r="AT602" s="36" t="str">
        <f t="shared" si="153"/>
        <v/>
      </c>
      <c r="AU602" s="36" t="str">
        <f>IF(AQ602="","",(IF(C602="","",((IF(A602="","0",(IF(A602="Round Wood",VLOOKUP(C602,'[1]Grilles Tarifaires'!E:F,2,FALSE),VLOOKUP(C602,'[1]Grilles Tarifaires'!E:G,3,FALSE)))))*AK602))))</f>
        <v/>
      </c>
      <c r="AV602" s="66"/>
      <c r="AW602" s="66"/>
      <c r="AX602" s="66"/>
      <c r="AY602" s="66"/>
    </row>
    <row r="603" spans="1:51" ht="15" hidden="1" customHeight="1" x14ac:dyDescent="0.25">
      <c r="A603" s="10"/>
      <c r="B603" s="28"/>
      <c r="C603" s="29"/>
      <c r="D603" s="29"/>
      <c r="E603" s="30"/>
      <c r="F603" s="29"/>
      <c r="G603" s="29"/>
      <c r="H603" s="42"/>
      <c r="I603" s="42"/>
      <c r="J603" s="28"/>
      <c r="K603" s="93"/>
      <c r="L603" s="93"/>
      <c r="M603" s="94"/>
      <c r="N603" s="32"/>
      <c r="O603" s="32"/>
      <c r="P603" s="29"/>
      <c r="Q603" s="29"/>
      <c r="R603" s="29"/>
      <c r="S603" s="29"/>
      <c r="T603" s="29"/>
      <c r="U603" s="29"/>
      <c r="V603" s="29"/>
      <c r="W603" s="29"/>
      <c r="X603" s="29"/>
      <c r="Y603" s="33"/>
      <c r="Z603" s="33"/>
      <c r="AA603" s="33"/>
      <c r="AB603" s="33"/>
      <c r="AC603" s="33"/>
      <c r="AD603" s="33"/>
      <c r="AE603" s="29"/>
      <c r="AF603" s="29"/>
      <c r="AG603" s="29"/>
      <c r="AH603" s="67" t="str">
        <f t="shared" si="155"/>
        <v/>
      </c>
      <c r="AI603" s="47" t="str">
        <f t="shared" si="145"/>
        <v/>
      </c>
      <c r="AJ603" s="67" t="str">
        <f t="shared" si="156"/>
        <v/>
      </c>
      <c r="AK603" s="68">
        <f t="shared" si="150"/>
        <v>0</v>
      </c>
      <c r="AL603" s="40" t="str">
        <f t="shared" si="158"/>
        <v/>
      </c>
      <c r="AM603" s="35">
        <f t="shared" si="147"/>
        <v>0</v>
      </c>
      <c r="AN603" s="36">
        <f t="shared" si="148"/>
        <v>0</v>
      </c>
      <c r="AO603" s="36">
        <f t="shared" si="149"/>
        <v>0</v>
      </c>
      <c r="AP603" s="36" t="str">
        <f t="shared" si="154"/>
        <v/>
      </c>
      <c r="AQ603" s="36" t="str">
        <f>+IF(C603="Econova","",(IF(B603="Réception",(IF(J603="La Mounine",(VLOOKUP(V603,[1]Distancier!A:E,5,FALSE)),(IF(J603="Brignoles",VLOOKUP(V603,[1]Distancier!A:C,3,FALSE),(IF(J603="FOS",VLOOKUP(V603,[1]Distancier!A:D,4,FALSE),(IF(J603="BT400",VLOOKUP(V603,[1]Distancier!A:F,6,FALSE))))))))),"")))</f>
        <v/>
      </c>
      <c r="AR603" s="36" t="str">
        <f t="shared" si="157"/>
        <v/>
      </c>
      <c r="AS603" s="34" t="str">
        <f>IF(AQ603="","",IF(#REF!="Round Wood",VLOOKUP(AQ603,'[1]Grilles Tarifaires'!A:C,3,FALSE),VLOOKUP(AQ603,'[1]Grilles Tarifaires'!A:B,2,FALSE)))</f>
        <v/>
      </c>
      <c r="AT603" s="36" t="str">
        <f t="shared" si="153"/>
        <v/>
      </c>
      <c r="AU603" s="36" t="str">
        <f>IF(AQ603="","",(IF(C603="","",((IF(A603="","0",(IF(A603="Round Wood",VLOOKUP(C603,'[1]Grilles Tarifaires'!E:F,2,FALSE),VLOOKUP(C603,'[1]Grilles Tarifaires'!E:G,3,FALSE)))))*AK603))))</f>
        <v/>
      </c>
      <c r="AV603" s="66"/>
      <c r="AW603" s="66"/>
      <c r="AX603" s="66"/>
      <c r="AY603" s="66"/>
    </row>
    <row r="604" spans="1:51" ht="15" hidden="1" customHeight="1" x14ac:dyDescent="0.25">
      <c r="A604" s="10"/>
      <c r="B604" s="28"/>
      <c r="C604" s="29"/>
      <c r="D604" s="29"/>
      <c r="E604" s="30"/>
      <c r="F604" s="29"/>
      <c r="G604" s="29"/>
      <c r="H604" s="42"/>
      <c r="I604" s="42"/>
      <c r="J604" s="28"/>
      <c r="K604" s="93"/>
      <c r="L604" s="93"/>
      <c r="M604" s="94"/>
      <c r="N604" s="32"/>
      <c r="O604" s="32"/>
      <c r="P604" s="29"/>
      <c r="Q604" s="29"/>
      <c r="R604" s="29"/>
      <c r="S604" s="29"/>
      <c r="T604" s="29"/>
      <c r="U604" s="29"/>
      <c r="V604" s="29"/>
      <c r="W604" s="29"/>
      <c r="X604" s="29"/>
      <c r="Y604" s="33"/>
      <c r="Z604" s="33"/>
      <c r="AA604" s="33"/>
      <c r="AB604" s="33"/>
      <c r="AC604" s="33"/>
      <c r="AD604" s="33"/>
      <c r="AE604" s="29"/>
      <c r="AF604" s="29"/>
      <c r="AG604" s="29"/>
      <c r="AH604" s="67" t="str">
        <f t="shared" si="155"/>
        <v/>
      </c>
      <c r="AI604" s="47" t="str">
        <f t="shared" si="145"/>
        <v/>
      </c>
      <c r="AJ604" s="67" t="str">
        <f t="shared" si="156"/>
        <v/>
      </c>
      <c r="AK604" s="68">
        <f t="shared" si="150"/>
        <v>0</v>
      </c>
      <c r="AL604" s="40" t="str">
        <f t="shared" si="158"/>
        <v/>
      </c>
      <c r="AM604" s="35">
        <f t="shared" si="147"/>
        <v>0</v>
      </c>
      <c r="AN604" s="36">
        <f t="shared" si="148"/>
        <v>0</v>
      </c>
      <c r="AO604" s="36">
        <f t="shared" si="149"/>
        <v>0</v>
      </c>
      <c r="AP604" s="36" t="str">
        <f t="shared" si="154"/>
        <v/>
      </c>
      <c r="AQ604" s="36" t="str">
        <f>+IF(C604="Econova","",(IF(B604="Réception",(IF(J604="La Mounine",(VLOOKUP(V604,[1]Distancier!A:E,5,FALSE)),(IF(J604="Brignoles",VLOOKUP(V604,[1]Distancier!A:C,3,FALSE),(IF(J604="FOS",VLOOKUP(V604,[1]Distancier!A:D,4,FALSE),(IF(J604="BT400",VLOOKUP(V604,[1]Distancier!A:F,6,FALSE))))))))),"")))</f>
        <v/>
      </c>
      <c r="AR604" s="36" t="str">
        <f t="shared" si="157"/>
        <v/>
      </c>
      <c r="AS604" s="34" t="str">
        <f>IF(AQ604="","",IF(#REF!="Round Wood",VLOOKUP(AQ604,'[1]Grilles Tarifaires'!A:C,3,FALSE),VLOOKUP(AQ604,'[1]Grilles Tarifaires'!A:B,2,FALSE)))</f>
        <v/>
      </c>
      <c r="AT604" s="36" t="str">
        <f t="shared" si="153"/>
        <v/>
      </c>
      <c r="AU604" s="36" t="str">
        <f>IF(AQ604="","",(IF(C604="","",((IF(A604="","0",(IF(A604="Round Wood",VLOOKUP(C604,'[1]Grilles Tarifaires'!E:F,2,FALSE),VLOOKUP(C604,'[1]Grilles Tarifaires'!E:G,3,FALSE)))))*AK604))))</f>
        <v/>
      </c>
      <c r="AV604" s="66"/>
      <c r="AW604" s="66"/>
      <c r="AX604" s="66"/>
      <c r="AY604" s="66"/>
    </row>
    <row r="605" spans="1:51" ht="15" hidden="1" customHeight="1" x14ac:dyDescent="0.25">
      <c r="A605" s="10"/>
      <c r="B605" s="28"/>
      <c r="C605" s="29"/>
      <c r="D605" s="29"/>
      <c r="E605" s="30"/>
      <c r="F605" s="29"/>
      <c r="G605" s="29"/>
      <c r="H605" s="42"/>
      <c r="I605" s="42"/>
      <c r="J605" s="28"/>
      <c r="K605" s="93"/>
      <c r="L605" s="93"/>
      <c r="M605" s="94"/>
      <c r="N605" s="32"/>
      <c r="O605" s="32"/>
      <c r="P605" s="29"/>
      <c r="Q605" s="29"/>
      <c r="R605" s="29"/>
      <c r="S605" s="29"/>
      <c r="T605" s="29"/>
      <c r="U605" s="29"/>
      <c r="V605" s="29"/>
      <c r="W605" s="29"/>
      <c r="X605" s="29"/>
      <c r="Y605" s="33"/>
      <c r="Z605" s="33"/>
      <c r="AA605" s="33"/>
      <c r="AB605" s="33"/>
      <c r="AC605" s="33"/>
      <c r="AD605" s="33"/>
      <c r="AE605" s="29"/>
      <c r="AF605" s="29"/>
      <c r="AG605" s="29"/>
      <c r="AH605" s="67" t="str">
        <f t="shared" si="155"/>
        <v/>
      </c>
      <c r="AI605" s="47" t="str">
        <f t="shared" si="145"/>
        <v/>
      </c>
      <c r="AJ605" s="67" t="str">
        <f t="shared" si="156"/>
        <v/>
      </c>
      <c r="AK605" s="68">
        <f t="shared" si="150"/>
        <v>0</v>
      </c>
      <c r="AL605" s="40" t="str">
        <f t="shared" si="158"/>
        <v/>
      </c>
      <c r="AM605" s="35">
        <f t="shared" si="147"/>
        <v>0</v>
      </c>
      <c r="AN605" s="36">
        <f t="shared" si="148"/>
        <v>0</v>
      </c>
      <c r="AO605" s="36">
        <f t="shared" si="149"/>
        <v>0</v>
      </c>
      <c r="AP605" s="36" t="str">
        <f t="shared" si="154"/>
        <v/>
      </c>
      <c r="AQ605" s="36" t="str">
        <f>+IF(C605="Econova","",(IF(B605="Réception",(IF(J605="La Mounine",(VLOOKUP(V605,[1]Distancier!A:E,5,FALSE)),(IF(J605="Brignoles",VLOOKUP(V605,[1]Distancier!A:C,3,FALSE),(IF(J605="FOS",VLOOKUP(V605,[1]Distancier!A:D,4,FALSE),(IF(J605="BT400",VLOOKUP(V605,[1]Distancier!A:F,6,FALSE))))))))),"")))</f>
        <v/>
      </c>
      <c r="AR605" s="36" t="str">
        <f t="shared" si="157"/>
        <v/>
      </c>
      <c r="AS605" s="34" t="str">
        <f>IF(AQ605="","",IF(#REF!="Round Wood",VLOOKUP(AQ605,'[1]Grilles Tarifaires'!A:C,3,FALSE),VLOOKUP(AQ605,'[1]Grilles Tarifaires'!A:B,2,FALSE)))</f>
        <v/>
      </c>
      <c r="AT605" s="36" t="str">
        <f t="shared" si="153"/>
        <v/>
      </c>
      <c r="AU605" s="36" t="str">
        <f>IF(AQ605="","",(IF(C605="","",((IF(A605="","0",(IF(A605="Round Wood",VLOOKUP(C605,'[1]Grilles Tarifaires'!E:F,2,FALSE),VLOOKUP(C605,'[1]Grilles Tarifaires'!E:G,3,FALSE)))))*AK605))))</f>
        <v/>
      </c>
      <c r="AV605" s="66"/>
      <c r="AW605" s="66"/>
      <c r="AX605" s="66"/>
      <c r="AY605" s="66"/>
    </row>
    <row r="606" spans="1:51" ht="15" hidden="1" customHeight="1" x14ac:dyDescent="0.25">
      <c r="A606" s="10"/>
      <c r="B606" s="28"/>
      <c r="C606" s="29"/>
      <c r="D606" s="29"/>
      <c r="E606" s="30"/>
      <c r="F606" s="29"/>
      <c r="G606" s="29"/>
      <c r="H606" s="42"/>
      <c r="I606" s="42"/>
      <c r="J606" s="28"/>
      <c r="K606" s="93"/>
      <c r="L606" s="93"/>
      <c r="M606" s="94"/>
      <c r="N606" s="32"/>
      <c r="O606" s="32"/>
      <c r="P606" s="29"/>
      <c r="Q606" s="29"/>
      <c r="R606" s="29"/>
      <c r="S606" s="29"/>
      <c r="T606" s="29"/>
      <c r="U606" s="29"/>
      <c r="V606" s="29"/>
      <c r="W606" s="29"/>
      <c r="X606" s="29"/>
      <c r="Y606" s="33"/>
      <c r="Z606" s="33"/>
      <c r="AA606" s="33"/>
      <c r="AB606" s="33"/>
      <c r="AC606" s="33"/>
      <c r="AD606" s="33"/>
      <c r="AE606" s="29"/>
      <c r="AF606" s="29"/>
      <c r="AG606" s="29"/>
      <c r="AH606" s="67" t="str">
        <f t="shared" si="155"/>
        <v/>
      </c>
      <c r="AI606" s="47" t="str">
        <f t="shared" si="145"/>
        <v/>
      </c>
      <c r="AJ606" s="67" t="str">
        <f t="shared" si="156"/>
        <v/>
      </c>
      <c r="AK606" s="68">
        <f t="shared" si="150"/>
        <v>0</v>
      </c>
      <c r="AL606" s="40" t="str">
        <f t="shared" si="158"/>
        <v/>
      </c>
      <c r="AM606" s="35">
        <f t="shared" si="147"/>
        <v>0</v>
      </c>
      <c r="AN606" s="36">
        <f t="shared" si="148"/>
        <v>0</v>
      </c>
      <c r="AO606" s="36">
        <f t="shared" si="149"/>
        <v>0</v>
      </c>
      <c r="AP606" s="36" t="str">
        <f t="shared" si="154"/>
        <v/>
      </c>
      <c r="AQ606" s="36" t="str">
        <f>+IF(C606="Econova","",(IF(B606="Réception",(IF(J606="La Mounine",(VLOOKUP(V606,[1]Distancier!A:E,5,FALSE)),(IF(J606="Brignoles",VLOOKUP(V606,[1]Distancier!A:C,3,FALSE),(IF(J606="FOS",VLOOKUP(V606,[1]Distancier!A:D,4,FALSE),(IF(J606="BT400",VLOOKUP(V606,[1]Distancier!A:F,6,FALSE))))))))),"")))</f>
        <v/>
      </c>
      <c r="AR606" s="36" t="str">
        <f t="shared" si="157"/>
        <v/>
      </c>
      <c r="AS606" s="34" t="str">
        <f>IF(AQ606="","",IF(#REF!="Round Wood",VLOOKUP(AQ606,'[1]Grilles Tarifaires'!A:C,3,FALSE),VLOOKUP(AQ606,'[1]Grilles Tarifaires'!A:B,2,FALSE)))</f>
        <v/>
      </c>
      <c r="AT606" s="36" t="str">
        <f t="shared" si="153"/>
        <v/>
      </c>
      <c r="AU606" s="36" t="str">
        <f>IF(AQ606="","",(IF(C606="","",((IF(A606="","0",(IF(A606="Round Wood",VLOOKUP(C606,'[1]Grilles Tarifaires'!E:F,2,FALSE),VLOOKUP(C606,'[1]Grilles Tarifaires'!E:G,3,FALSE)))))*AK606))))</f>
        <v/>
      </c>
      <c r="AV606" s="66"/>
      <c r="AW606" s="66"/>
      <c r="AX606" s="66"/>
      <c r="AY606" s="66"/>
    </row>
    <row r="607" spans="1:51" ht="15" hidden="1" customHeight="1" x14ac:dyDescent="0.25">
      <c r="A607" s="10"/>
      <c r="B607" s="28"/>
      <c r="C607" s="29"/>
      <c r="D607" s="29"/>
      <c r="E607" s="30"/>
      <c r="F607" s="29"/>
      <c r="G607" s="29"/>
      <c r="H607" s="42"/>
      <c r="I607" s="42"/>
      <c r="J607" s="28"/>
      <c r="K607" s="93"/>
      <c r="L607" s="93"/>
      <c r="M607" s="94"/>
      <c r="N607" s="32"/>
      <c r="O607" s="32"/>
      <c r="P607" s="29"/>
      <c r="Q607" s="29"/>
      <c r="R607" s="29"/>
      <c r="S607" s="29"/>
      <c r="T607" s="29"/>
      <c r="U607" s="29"/>
      <c r="V607" s="29"/>
      <c r="W607" s="29"/>
      <c r="X607" s="29"/>
      <c r="Y607" s="33"/>
      <c r="Z607" s="33"/>
      <c r="AA607" s="33"/>
      <c r="AB607" s="33"/>
      <c r="AC607" s="33"/>
      <c r="AD607" s="33"/>
      <c r="AE607" s="29"/>
      <c r="AF607" s="29"/>
      <c r="AG607" s="29"/>
      <c r="AH607" s="67" t="str">
        <f t="shared" si="155"/>
        <v/>
      </c>
      <c r="AI607" s="47" t="str">
        <f t="shared" si="145"/>
        <v/>
      </c>
      <c r="AJ607" s="67" t="str">
        <f t="shared" si="156"/>
        <v/>
      </c>
      <c r="AK607" s="68">
        <f t="shared" si="150"/>
        <v>0</v>
      </c>
      <c r="AL607" s="40" t="str">
        <f t="shared" si="158"/>
        <v/>
      </c>
      <c r="AM607" s="35">
        <f t="shared" si="147"/>
        <v>0</v>
      </c>
      <c r="AN607" s="36">
        <f t="shared" si="148"/>
        <v>0</v>
      </c>
      <c r="AO607" s="36">
        <f t="shared" si="149"/>
        <v>0</v>
      </c>
      <c r="AP607" s="36" t="str">
        <f t="shared" si="154"/>
        <v/>
      </c>
      <c r="AQ607" s="36" t="str">
        <f>+IF(C607="Econova","",(IF(B607="Réception",(IF(J607="La Mounine",(VLOOKUP(V607,[1]Distancier!A:E,5,FALSE)),(IF(J607="Brignoles",VLOOKUP(V607,[1]Distancier!A:C,3,FALSE),(IF(J607="FOS",VLOOKUP(V607,[1]Distancier!A:D,4,FALSE),(IF(J607="BT400",VLOOKUP(V607,[1]Distancier!A:F,6,FALSE))))))))),"")))</f>
        <v/>
      </c>
      <c r="AR607" s="36" t="str">
        <f t="shared" si="157"/>
        <v/>
      </c>
      <c r="AS607" s="34" t="str">
        <f>IF(AQ607="","",IF(#REF!="Round Wood",VLOOKUP(AQ607,'[1]Grilles Tarifaires'!A:C,3,FALSE),VLOOKUP(AQ607,'[1]Grilles Tarifaires'!A:B,2,FALSE)))</f>
        <v/>
      </c>
      <c r="AT607" s="36" t="str">
        <f t="shared" si="153"/>
        <v/>
      </c>
      <c r="AU607" s="36" t="str">
        <f>IF(AQ607="","",(IF(C607="","",((IF(A607="","0",(IF(A607="Round Wood",VLOOKUP(C607,'[1]Grilles Tarifaires'!E:F,2,FALSE),VLOOKUP(C607,'[1]Grilles Tarifaires'!E:G,3,FALSE)))))*AK607))))</f>
        <v/>
      </c>
      <c r="AV607" s="66"/>
      <c r="AW607" s="66"/>
      <c r="AX607" s="66"/>
      <c r="AY607" s="66"/>
    </row>
    <row r="608" spans="1:51" ht="15" hidden="1" customHeight="1" x14ac:dyDescent="0.25">
      <c r="A608" s="10"/>
      <c r="B608" s="28"/>
      <c r="C608" s="29"/>
      <c r="D608" s="29"/>
      <c r="E608" s="30"/>
      <c r="F608" s="29"/>
      <c r="G608" s="29"/>
      <c r="H608" s="42"/>
      <c r="I608" s="42"/>
      <c r="J608" s="28"/>
      <c r="K608" s="93"/>
      <c r="L608" s="93"/>
      <c r="M608" s="94"/>
      <c r="N608" s="32"/>
      <c r="O608" s="32"/>
      <c r="P608" s="29"/>
      <c r="Q608" s="29"/>
      <c r="R608" s="29"/>
      <c r="S608" s="29"/>
      <c r="T608" s="29"/>
      <c r="U608" s="29"/>
      <c r="V608" s="29"/>
      <c r="W608" s="29"/>
      <c r="X608" s="29"/>
      <c r="Y608" s="33"/>
      <c r="Z608" s="33"/>
      <c r="AA608" s="33"/>
      <c r="AB608" s="33"/>
      <c r="AC608" s="33"/>
      <c r="AD608" s="33"/>
      <c r="AE608" s="29"/>
      <c r="AF608" s="29"/>
      <c r="AG608" s="29"/>
      <c r="AH608" s="67" t="str">
        <f t="shared" si="155"/>
        <v/>
      </c>
      <c r="AI608" s="47" t="str">
        <f t="shared" si="145"/>
        <v/>
      </c>
      <c r="AJ608" s="67" t="str">
        <f t="shared" si="156"/>
        <v/>
      </c>
      <c r="AK608" s="68">
        <f t="shared" si="150"/>
        <v>0</v>
      </c>
      <c r="AL608" s="40" t="str">
        <f t="shared" si="158"/>
        <v/>
      </c>
      <c r="AM608" s="35">
        <f t="shared" si="147"/>
        <v>0</v>
      </c>
      <c r="AN608" s="36">
        <f t="shared" si="148"/>
        <v>0</v>
      </c>
      <c r="AO608" s="36">
        <f t="shared" si="149"/>
        <v>0</v>
      </c>
      <c r="AP608" s="36" t="str">
        <f t="shared" si="154"/>
        <v/>
      </c>
      <c r="AQ608" s="36" t="str">
        <f>+IF(C608="Econova","",(IF(B608="Réception",(IF(J608="La Mounine",(VLOOKUP(V608,[1]Distancier!A:E,5,FALSE)),(IF(J608="Brignoles",VLOOKUP(V608,[1]Distancier!A:C,3,FALSE),(IF(J608="FOS",VLOOKUP(V608,[1]Distancier!A:D,4,FALSE),(IF(J608="BT400",VLOOKUP(V608,[1]Distancier!A:F,6,FALSE))))))))),"")))</f>
        <v/>
      </c>
      <c r="AR608" s="36" t="str">
        <f t="shared" si="157"/>
        <v/>
      </c>
      <c r="AS608" s="34" t="str">
        <f>IF(AQ608="","",IF(#REF!="Round Wood",VLOOKUP(AQ608,'[1]Grilles Tarifaires'!A:C,3,FALSE),VLOOKUP(AQ608,'[1]Grilles Tarifaires'!A:B,2,FALSE)))</f>
        <v/>
      </c>
      <c r="AT608" s="36" t="str">
        <f t="shared" si="153"/>
        <v/>
      </c>
      <c r="AU608" s="36" t="str">
        <f>IF(AQ608="","",(IF(C608="","",((IF(A608="","0",(IF(A608="Round Wood",VLOOKUP(C608,'[1]Grilles Tarifaires'!E:F,2,FALSE),VLOOKUP(C608,'[1]Grilles Tarifaires'!E:G,3,FALSE)))))*AK608))))</f>
        <v/>
      </c>
      <c r="AV608" s="66"/>
      <c r="AW608" s="66"/>
      <c r="AX608" s="66"/>
      <c r="AY608" s="66"/>
    </row>
    <row r="609" spans="1:51" ht="15" hidden="1" customHeight="1" x14ac:dyDescent="0.25">
      <c r="A609" s="10"/>
      <c r="B609" s="28"/>
      <c r="C609" s="29"/>
      <c r="D609" s="29"/>
      <c r="E609" s="30"/>
      <c r="F609" s="29"/>
      <c r="G609" s="29"/>
      <c r="H609" s="42"/>
      <c r="I609" s="42"/>
      <c r="J609" s="28"/>
      <c r="K609" s="93"/>
      <c r="L609" s="93"/>
      <c r="M609" s="94"/>
      <c r="N609" s="32"/>
      <c r="O609" s="32"/>
      <c r="P609" s="29"/>
      <c r="Q609" s="29"/>
      <c r="R609" s="29"/>
      <c r="S609" s="29"/>
      <c r="T609" s="29"/>
      <c r="U609" s="29"/>
      <c r="V609" s="29"/>
      <c r="W609" s="29"/>
      <c r="X609" s="29"/>
      <c r="Y609" s="33"/>
      <c r="Z609" s="33"/>
      <c r="AA609" s="33"/>
      <c r="AB609" s="33"/>
      <c r="AC609" s="33"/>
      <c r="AD609" s="33"/>
      <c r="AE609" s="29"/>
      <c r="AF609" s="29"/>
      <c r="AG609" s="29"/>
      <c r="AH609" s="67" t="str">
        <f t="shared" si="155"/>
        <v/>
      </c>
      <c r="AI609" s="47" t="str">
        <f t="shared" si="145"/>
        <v/>
      </c>
      <c r="AJ609" s="67" t="str">
        <f t="shared" si="156"/>
        <v/>
      </c>
      <c r="AK609" s="68">
        <f t="shared" si="150"/>
        <v>0</v>
      </c>
      <c r="AL609" s="40" t="str">
        <f t="shared" si="158"/>
        <v/>
      </c>
      <c r="AM609" s="35">
        <f t="shared" si="147"/>
        <v>0</v>
      </c>
      <c r="AN609" s="36">
        <f t="shared" si="148"/>
        <v>0</v>
      </c>
      <c r="AO609" s="36">
        <f t="shared" si="149"/>
        <v>0</v>
      </c>
      <c r="AP609" s="36" t="str">
        <f t="shared" si="154"/>
        <v/>
      </c>
      <c r="AQ609" s="36" t="str">
        <f>+IF(C609="Econova","",(IF(B609="Réception",(IF(J609="La Mounine",(VLOOKUP(V609,[1]Distancier!A:E,5,FALSE)),(IF(J609="Brignoles",VLOOKUP(V609,[1]Distancier!A:C,3,FALSE),(IF(J609="FOS",VLOOKUP(V609,[1]Distancier!A:D,4,FALSE),(IF(J609="BT400",VLOOKUP(V609,[1]Distancier!A:F,6,FALSE))))))))),"")))</f>
        <v/>
      </c>
      <c r="AR609" s="36" t="str">
        <f t="shared" si="157"/>
        <v/>
      </c>
      <c r="AS609" s="34" t="str">
        <f>IF(AQ609="","",IF(#REF!="Round Wood",VLOOKUP(AQ609,'[1]Grilles Tarifaires'!A:C,3,FALSE),VLOOKUP(AQ609,'[1]Grilles Tarifaires'!A:B,2,FALSE)))</f>
        <v/>
      </c>
      <c r="AT609" s="36" t="str">
        <f t="shared" si="153"/>
        <v/>
      </c>
      <c r="AU609" s="36" t="str">
        <f>IF(AQ609="","",(IF(C609="","",((IF(A609="","0",(IF(A609="Round Wood",VLOOKUP(C609,'[1]Grilles Tarifaires'!E:F,2,FALSE),VLOOKUP(C609,'[1]Grilles Tarifaires'!E:G,3,FALSE)))))*AK609))))</f>
        <v/>
      </c>
      <c r="AV609" s="66"/>
      <c r="AW609" s="66"/>
      <c r="AX609" s="66"/>
      <c r="AY609" s="66"/>
    </row>
    <row r="610" spans="1:51" ht="15" hidden="1" customHeight="1" x14ac:dyDescent="0.25">
      <c r="A610" s="10"/>
      <c r="B610" s="28"/>
      <c r="C610" s="29"/>
      <c r="D610" s="29"/>
      <c r="E610" s="30"/>
      <c r="F610" s="29"/>
      <c r="G610" s="29"/>
      <c r="H610" s="42"/>
      <c r="I610" s="42"/>
      <c r="J610" s="28"/>
      <c r="K610" s="93"/>
      <c r="L610" s="93"/>
      <c r="M610" s="94"/>
      <c r="N610" s="32"/>
      <c r="O610" s="32"/>
      <c r="P610" s="29"/>
      <c r="Q610" s="29"/>
      <c r="R610" s="29"/>
      <c r="S610" s="29"/>
      <c r="T610" s="29"/>
      <c r="U610" s="29"/>
      <c r="V610" s="29"/>
      <c r="W610" s="29"/>
      <c r="X610" s="29"/>
      <c r="Y610" s="33"/>
      <c r="Z610" s="33"/>
      <c r="AA610" s="33"/>
      <c r="AB610" s="33"/>
      <c r="AC610" s="33"/>
      <c r="AD610" s="33"/>
      <c r="AE610" s="29"/>
      <c r="AF610" s="29"/>
      <c r="AG610" s="29"/>
      <c r="AH610" s="67" t="str">
        <f t="shared" si="155"/>
        <v/>
      </c>
      <c r="AI610" s="47" t="str">
        <f t="shared" si="145"/>
        <v/>
      </c>
      <c r="AJ610" s="67" t="str">
        <f t="shared" si="156"/>
        <v/>
      </c>
      <c r="AK610" s="68">
        <f t="shared" si="150"/>
        <v>0</v>
      </c>
      <c r="AL610" s="40" t="str">
        <f t="shared" si="158"/>
        <v/>
      </c>
      <c r="AM610" s="35">
        <f t="shared" si="147"/>
        <v>0</v>
      </c>
      <c r="AN610" s="36">
        <f t="shared" si="148"/>
        <v>0</v>
      </c>
      <c r="AO610" s="36">
        <f t="shared" si="149"/>
        <v>0</v>
      </c>
      <c r="AP610" s="36" t="str">
        <f t="shared" si="154"/>
        <v/>
      </c>
      <c r="AQ610" s="36" t="str">
        <f>+IF(C610="Econova","",(IF(B610="Réception",(IF(J610="La Mounine",(VLOOKUP(V610,[1]Distancier!A:E,5,FALSE)),(IF(J610="Brignoles",VLOOKUP(V610,[1]Distancier!A:C,3,FALSE),(IF(J610="FOS",VLOOKUP(V610,[1]Distancier!A:D,4,FALSE),(IF(J610="BT400",VLOOKUP(V610,[1]Distancier!A:F,6,FALSE))))))))),"")))</f>
        <v/>
      </c>
      <c r="AR610" s="36" t="str">
        <f t="shared" si="157"/>
        <v/>
      </c>
      <c r="AS610" s="34" t="str">
        <f>IF(AQ610="","",IF(#REF!="Round Wood",VLOOKUP(AQ610,'[1]Grilles Tarifaires'!A:C,3,FALSE),VLOOKUP(AQ610,'[1]Grilles Tarifaires'!A:B,2,FALSE)))</f>
        <v/>
      </c>
      <c r="AT610" s="36" t="str">
        <f t="shared" si="153"/>
        <v/>
      </c>
      <c r="AU610" s="36" t="str">
        <f>IF(AQ610="","",(IF(C610="","",((IF(A610="","0",(IF(A610="Round Wood",VLOOKUP(C610,'[1]Grilles Tarifaires'!E:F,2,FALSE),VLOOKUP(C610,'[1]Grilles Tarifaires'!E:G,3,FALSE)))))*AK610))))</f>
        <v/>
      </c>
      <c r="AV610" s="66"/>
      <c r="AW610" s="66"/>
      <c r="AX610" s="66"/>
      <c r="AY610" s="66"/>
    </row>
    <row r="611" spans="1:51" ht="15" hidden="1" customHeight="1" x14ac:dyDescent="0.25">
      <c r="A611" s="10"/>
      <c r="B611" s="28"/>
      <c r="C611" s="29"/>
      <c r="D611" s="29"/>
      <c r="E611" s="30"/>
      <c r="F611" s="29"/>
      <c r="G611" s="29"/>
      <c r="H611" s="42"/>
      <c r="I611" s="42"/>
      <c r="J611" s="28"/>
      <c r="K611" s="93"/>
      <c r="L611" s="93"/>
      <c r="M611" s="94"/>
      <c r="N611" s="32"/>
      <c r="O611" s="32"/>
      <c r="P611" s="29"/>
      <c r="Q611" s="29"/>
      <c r="R611" s="29"/>
      <c r="S611" s="29"/>
      <c r="T611" s="29"/>
      <c r="U611" s="29"/>
      <c r="V611" s="29"/>
      <c r="W611" s="29"/>
      <c r="X611" s="29"/>
      <c r="Y611" s="33"/>
      <c r="Z611" s="33"/>
      <c r="AA611" s="33"/>
      <c r="AB611" s="33"/>
      <c r="AC611" s="33"/>
      <c r="AD611" s="33"/>
      <c r="AE611" s="29"/>
      <c r="AF611" s="29"/>
      <c r="AG611" s="29"/>
      <c r="AH611" s="67" t="str">
        <f t="shared" si="155"/>
        <v/>
      </c>
      <c r="AI611" s="47" t="str">
        <f t="shared" si="145"/>
        <v/>
      </c>
      <c r="AJ611" s="67" t="str">
        <f t="shared" si="156"/>
        <v/>
      </c>
      <c r="AK611" s="68">
        <f t="shared" si="150"/>
        <v>0</v>
      </c>
      <c r="AL611" s="40" t="str">
        <f t="shared" si="158"/>
        <v/>
      </c>
      <c r="AM611" s="35">
        <f t="shared" si="147"/>
        <v>0</v>
      </c>
      <c r="AN611" s="36">
        <f t="shared" si="148"/>
        <v>0</v>
      </c>
      <c r="AO611" s="36">
        <f t="shared" si="149"/>
        <v>0</v>
      </c>
      <c r="AP611" s="36" t="str">
        <f t="shared" si="154"/>
        <v/>
      </c>
      <c r="AQ611" s="36" t="str">
        <f>+IF(C611="Econova","",(IF(B611="Réception",(IF(J611="La Mounine",(VLOOKUP(V611,[1]Distancier!A:E,5,FALSE)),(IF(J611="Brignoles",VLOOKUP(V611,[1]Distancier!A:C,3,FALSE),(IF(J611="FOS",VLOOKUP(V611,[1]Distancier!A:D,4,FALSE),(IF(J611="BT400",VLOOKUP(V611,[1]Distancier!A:F,6,FALSE))))))))),"")))</f>
        <v/>
      </c>
      <c r="AR611" s="36" t="str">
        <f t="shared" si="157"/>
        <v/>
      </c>
      <c r="AS611" s="34" t="str">
        <f>IF(AQ611="","",IF(#REF!="Round Wood",VLOOKUP(AQ611,'[1]Grilles Tarifaires'!A:C,3,FALSE),VLOOKUP(AQ611,'[1]Grilles Tarifaires'!A:B,2,FALSE)))</f>
        <v/>
      </c>
      <c r="AT611" s="36" t="str">
        <f t="shared" si="153"/>
        <v/>
      </c>
      <c r="AU611" s="36" t="str">
        <f>IF(AQ611="","",(IF(C611="","",((IF(A611="","0",(IF(A611="Round Wood",VLOOKUP(C611,'[1]Grilles Tarifaires'!E:F,2,FALSE),VLOOKUP(C611,'[1]Grilles Tarifaires'!E:G,3,FALSE)))))*AK611))))</f>
        <v/>
      </c>
      <c r="AV611" s="66"/>
      <c r="AW611" s="66"/>
      <c r="AX611" s="66"/>
      <c r="AY611" s="66"/>
    </row>
    <row r="612" spans="1:51" ht="15" hidden="1" customHeight="1" x14ac:dyDescent="0.25">
      <c r="A612" s="10"/>
      <c r="B612" s="28"/>
      <c r="C612" s="29"/>
      <c r="D612" s="29"/>
      <c r="E612" s="30"/>
      <c r="F612" s="29"/>
      <c r="G612" s="29"/>
      <c r="H612" s="42"/>
      <c r="I612" s="42"/>
      <c r="J612" s="28"/>
      <c r="K612" s="93"/>
      <c r="L612" s="93"/>
      <c r="M612" s="94"/>
      <c r="N612" s="32"/>
      <c r="O612" s="32"/>
      <c r="P612" s="29"/>
      <c r="Q612" s="29"/>
      <c r="R612" s="29"/>
      <c r="S612" s="29"/>
      <c r="T612" s="29"/>
      <c r="U612" s="29"/>
      <c r="V612" s="29"/>
      <c r="W612" s="29"/>
      <c r="X612" s="29"/>
      <c r="Y612" s="33"/>
      <c r="Z612" s="33"/>
      <c r="AA612" s="33"/>
      <c r="AB612" s="33"/>
      <c r="AC612" s="33"/>
      <c r="AD612" s="33"/>
      <c r="AE612" s="29"/>
      <c r="AF612" s="29"/>
      <c r="AG612" s="29"/>
      <c r="AH612" s="67" t="str">
        <f t="shared" si="155"/>
        <v/>
      </c>
      <c r="AI612" s="47" t="str">
        <f t="shared" si="145"/>
        <v/>
      </c>
      <c r="AJ612" s="67" t="str">
        <f t="shared" si="156"/>
        <v/>
      </c>
      <c r="AK612" s="68">
        <f t="shared" si="150"/>
        <v>0</v>
      </c>
      <c r="AL612" s="40" t="str">
        <f t="shared" si="158"/>
        <v/>
      </c>
      <c r="AM612" s="35">
        <f t="shared" si="147"/>
        <v>0</v>
      </c>
      <c r="AN612" s="36">
        <f t="shared" si="148"/>
        <v>0</v>
      </c>
      <c r="AO612" s="36">
        <f t="shared" si="149"/>
        <v>0</v>
      </c>
      <c r="AP612" s="36" t="str">
        <f t="shared" si="154"/>
        <v/>
      </c>
      <c r="AQ612" s="36" t="str">
        <f>+IF(C612="Econova","",(IF(B612="Réception",(IF(J612="La Mounine",(VLOOKUP(V612,[1]Distancier!A:E,5,FALSE)),(IF(J612="Brignoles",VLOOKUP(V612,[1]Distancier!A:C,3,FALSE),(IF(J612="FOS",VLOOKUP(V612,[1]Distancier!A:D,4,FALSE),(IF(J612="BT400",VLOOKUP(V612,[1]Distancier!A:F,6,FALSE))))))))),"")))</f>
        <v/>
      </c>
      <c r="AR612" s="36" t="str">
        <f t="shared" si="157"/>
        <v/>
      </c>
      <c r="AS612" s="34" t="str">
        <f>IF(AQ612="","",IF(#REF!="Round Wood",VLOOKUP(AQ612,'[1]Grilles Tarifaires'!A:C,3,FALSE),VLOOKUP(AQ612,'[1]Grilles Tarifaires'!A:B,2,FALSE)))</f>
        <v/>
      </c>
      <c r="AT612" s="36" t="str">
        <f t="shared" si="153"/>
        <v/>
      </c>
      <c r="AU612" s="36" t="str">
        <f>IF(AQ612="","",(IF(C612="","",((IF(A612="","0",(IF(A612="Round Wood",VLOOKUP(C612,'[1]Grilles Tarifaires'!E:F,2,FALSE),VLOOKUP(C612,'[1]Grilles Tarifaires'!E:G,3,FALSE)))))*AK612))))</f>
        <v/>
      </c>
      <c r="AV612" s="66"/>
      <c r="AW612" s="66"/>
      <c r="AX612" s="66"/>
      <c r="AY612" s="66"/>
    </row>
    <row r="613" spans="1:51" ht="15" hidden="1" customHeight="1" x14ac:dyDescent="0.25">
      <c r="A613" s="10"/>
      <c r="B613" s="28"/>
      <c r="C613" s="29"/>
      <c r="D613" s="29"/>
      <c r="E613" s="30"/>
      <c r="F613" s="29"/>
      <c r="G613" s="29"/>
      <c r="H613" s="42"/>
      <c r="I613" s="42"/>
      <c r="J613" s="28"/>
      <c r="K613" s="93"/>
      <c r="L613" s="93"/>
      <c r="M613" s="94"/>
      <c r="N613" s="32"/>
      <c r="O613" s="32"/>
      <c r="P613" s="29"/>
      <c r="Q613" s="29"/>
      <c r="R613" s="29"/>
      <c r="S613" s="29"/>
      <c r="T613" s="29"/>
      <c r="U613" s="29"/>
      <c r="V613" s="29"/>
      <c r="W613" s="29"/>
      <c r="X613" s="29"/>
      <c r="Y613" s="33"/>
      <c r="Z613" s="33"/>
      <c r="AA613" s="33"/>
      <c r="AB613" s="33"/>
      <c r="AC613" s="33"/>
      <c r="AD613" s="33"/>
      <c r="AE613" s="29"/>
      <c r="AF613" s="29"/>
      <c r="AG613" s="29"/>
      <c r="AH613" s="67" t="str">
        <f t="shared" si="155"/>
        <v/>
      </c>
      <c r="AI613" s="47" t="str">
        <f t="shared" si="145"/>
        <v/>
      </c>
      <c r="AJ613" s="67" t="str">
        <f t="shared" si="156"/>
        <v/>
      </c>
      <c r="AK613" s="68">
        <f t="shared" si="150"/>
        <v>0</v>
      </c>
      <c r="AL613" s="40" t="str">
        <f t="shared" si="158"/>
        <v/>
      </c>
      <c r="AM613" s="35">
        <f t="shared" si="147"/>
        <v>0</v>
      </c>
      <c r="AN613" s="36">
        <f t="shared" si="148"/>
        <v>0</v>
      </c>
      <c r="AO613" s="36">
        <f t="shared" si="149"/>
        <v>0</v>
      </c>
      <c r="AP613" s="36" t="str">
        <f t="shared" si="154"/>
        <v/>
      </c>
      <c r="AQ613" s="36" t="str">
        <f>+IF(C613="Econova","",(IF(B613="Réception",(IF(J613="La Mounine",(VLOOKUP(V613,[1]Distancier!A:E,5,FALSE)),(IF(J613="Brignoles",VLOOKUP(V613,[1]Distancier!A:C,3,FALSE),(IF(J613="FOS",VLOOKUP(V613,[1]Distancier!A:D,4,FALSE),(IF(J613="BT400",VLOOKUP(V613,[1]Distancier!A:F,6,FALSE))))))))),"")))</f>
        <v/>
      </c>
      <c r="AR613" s="36" t="str">
        <f t="shared" si="157"/>
        <v/>
      </c>
      <c r="AS613" s="34" t="str">
        <f>IF(AQ613="","",IF(#REF!="Round Wood",VLOOKUP(AQ613,'[1]Grilles Tarifaires'!A:C,3,FALSE),VLOOKUP(AQ613,'[1]Grilles Tarifaires'!A:B,2,FALSE)))</f>
        <v/>
      </c>
      <c r="AT613" s="36" t="str">
        <f t="shared" si="153"/>
        <v/>
      </c>
      <c r="AU613" s="36" t="str">
        <f>IF(AQ613="","",(IF(C613="","",((IF(A613="","0",(IF(A613="Round Wood",VLOOKUP(C613,'[1]Grilles Tarifaires'!E:F,2,FALSE),VLOOKUP(C613,'[1]Grilles Tarifaires'!E:G,3,FALSE)))))*AK613))))</f>
        <v/>
      </c>
      <c r="AV613" s="66"/>
      <c r="AW613" s="66"/>
      <c r="AX613" s="66"/>
      <c r="AY613" s="66"/>
    </row>
    <row r="614" spans="1:51" ht="15" hidden="1" customHeight="1" x14ac:dyDescent="0.25">
      <c r="A614" s="10"/>
      <c r="B614" s="28"/>
      <c r="C614" s="29"/>
      <c r="D614" s="29"/>
      <c r="E614" s="30"/>
      <c r="F614" s="29"/>
      <c r="G614" s="29"/>
      <c r="H614" s="42"/>
      <c r="I614" s="42"/>
      <c r="J614" s="28"/>
      <c r="K614" s="93"/>
      <c r="L614" s="93"/>
      <c r="M614" s="94"/>
      <c r="N614" s="32"/>
      <c r="O614" s="32"/>
      <c r="P614" s="29"/>
      <c r="Q614" s="29"/>
      <c r="R614" s="29"/>
      <c r="S614" s="29"/>
      <c r="T614" s="29"/>
      <c r="U614" s="29"/>
      <c r="V614" s="29"/>
      <c r="W614" s="29"/>
      <c r="X614" s="29"/>
      <c r="Y614" s="33"/>
      <c r="Z614" s="33"/>
      <c r="AA614" s="33"/>
      <c r="AB614" s="33"/>
      <c r="AC614" s="33"/>
      <c r="AD614" s="33"/>
      <c r="AE614" s="29"/>
      <c r="AF614" s="29"/>
      <c r="AG614" s="29"/>
      <c r="AH614" s="67" t="str">
        <f t="shared" si="155"/>
        <v/>
      </c>
      <c r="AI614" s="47" t="str">
        <f t="shared" si="145"/>
        <v/>
      </c>
      <c r="AJ614" s="67" t="str">
        <f t="shared" si="156"/>
        <v/>
      </c>
      <c r="AK614" s="68">
        <f t="shared" si="150"/>
        <v>0</v>
      </c>
      <c r="AL614" s="40" t="str">
        <f t="shared" si="158"/>
        <v/>
      </c>
      <c r="AM614" s="35">
        <f t="shared" si="147"/>
        <v>0</v>
      </c>
      <c r="AN614" s="36">
        <f t="shared" si="148"/>
        <v>0</v>
      </c>
      <c r="AO614" s="36">
        <f t="shared" si="149"/>
        <v>0</v>
      </c>
      <c r="AP614" s="36" t="str">
        <f t="shared" si="154"/>
        <v/>
      </c>
      <c r="AQ614" s="36" t="str">
        <f>+IF(C614="Econova","",(IF(B614="Réception",(IF(J614="La Mounine",(VLOOKUP(V614,[1]Distancier!A:E,5,FALSE)),(IF(J614="Brignoles",VLOOKUP(V614,[1]Distancier!A:C,3,FALSE),(IF(J614="FOS",VLOOKUP(V614,[1]Distancier!A:D,4,FALSE),(IF(J614="BT400",VLOOKUP(V614,[1]Distancier!A:F,6,FALSE))))))))),"")))</f>
        <v/>
      </c>
      <c r="AR614" s="36" t="str">
        <f t="shared" si="157"/>
        <v/>
      </c>
      <c r="AS614" s="34" t="str">
        <f>IF(AQ614="","",IF(#REF!="Round Wood",VLOOKUP(AQ614,'[1]Grilles Tarifaires'!A:C,3,FALSE),VLOOKUP(AQ614,'[1]Grilles Tarifaires'!A:B,2,FALSE)))</f>
        <v/>
      </c>
      <c r="AT614" s="36" t="str">
        <f t="shared" si="153"/>
        <v/>
      </c>
      <c r="AU614" s="36" t="str">
        <f>IF(AQ614="","",(IF(C614="","",((IF(A614="","0",(IF(A614="Round Wood",VLOOKUP(C614,'[1]Grilles Tarifaires'!E:F,2,FALSE),VLOOKUP(C614,'[1]Grilles Tarifaires'!E:G,3,FALSE)))))*AK614))))</f>
        <v/>
      </c>
      <c r="AV614" s="66"/>
      <c r="AW614" s="66"/>
      <c r="AX614" s="66"/>
      <c r="AY614" s="66"/>
    </row>
    <row r="615" spans="1:51" ht="15" hidden="1" customHeight="1" x14ac:dyDescent="0.25">
      <c r="A615" s="10"/>
      <c r="B615" s="28"/>
      <c r="C615" s="29"/>
      <c r="D615" s="29"/>
      <c r="E615" s="30"/>
      <c r="F615" s="29"/>
      <c r="G615" s="29"/>
      <c r="H615" s="42"/>
      <c r="I615" s="42"/>
      <c r="J615" s="28"/>
      <c r="K615" s="93"/>
      <c r="L615" s="93"/>
      <c r="M615" s="94"/>
      <c r="N615" s="32"/>
      <c r="O615" s="32"/>
      <c r="P615" s="29"/>
      <c r="Q615" s="29"/>
      <c r="R615" s="29"/>
      <c r="S615" s="29"/>
      <c r="T615" s="29"/>
      <c r="U615" s="29"/>
      <c r="V615" s="29"/>
      <c r="W615" s="29"/>
      <c r="X615" s="29"/>
      <c r="Y615" s="33"/>
      <c r="Z615" s="33"/>
      <c r="AA615" s="33"/>
      <c r="AB615" s="33"/>
      <c r="AC615" s="33"/>
      <c r="AD615" s="33"/>
      <c r="AE615" s="29"/>
      <c r="AF615" s="29"/>
      <c r="AG615" s="29"/>
      <c r="AH615" s="67" t="str">
        <f t="shared" si="155"/>
        <v/>
      </c>
      <c r="AI615" s="47" t="str">
        <f t="shared" si="145"/>
        <v/>
      </c>
      <c r="AJ615" s="67" t="str">
        <f t="shared" si="156"/>
        <v/>
      </c>
      <c r="AK615" s="68">
        <f t="shared" si="150"/>
        <v>0</v>
      </c>
      <c r="AL615" s="40" t="str">
        <f t="shared" si="158"/>
        <v/>
      </c>
      <c r="AM615" s="35">
        <f t="shared" si="147"/>
        <v>0</v>
      </c>
      <c r="AN615" s="36">
        <f t="shared" si="148"/>
        <v>0</v>
      </c>
      <c r="AO615" s="36">
        <f t="shared" si="149"/>
        <v>0</v>
      </c>
      <c r="AP615" s="36" t="str">
        <f t="shared" si="154"/>
        <v/>
      </c>
      <c r="AQ615" s="36" t="str">
        <f>+IF(C615="Econova","",(IF(B615="Réception",(IF(J615="La Mounine",(VLOOKUP(V615,[1]Distancier!A:E,5,FALSE)),(IF(J615="Brignoles",VLOOKUP(V615,[1]Distancier!A:C,3,FALSE),(IF(J615="FOS",VLOOKUP(V615,[1]Distancier!A:D,4,FALSE),(IF(J615="BT400",VLOOKUP(V615,[1]Distancier!A:F,6,FALSE))))))))),"")))</f>
        <v/>
      </c>
      <c r="AR615" s="36" t="str">
        <f t="shared" si="157"/>
        <v/>
      </c>
      <c r="AS615" s="34" t="str">
        <f>IF(AQ615="","",IF(#REF!="Round Wood",VLOOKUP(AQ615,'[1]Grilles Tarifaires'!A:C,3,FALSE),VLOOKUP(AQ615,'[1]Grilles Tarifaires'!A:B,2,FALSE)))</f>
        <v/>
      </c>
      <c r="AT615" s="36" t="str">
        <f t="shared" si="153"/>
        <v/>
      </c>
      <c r="AU615" s="36" t="str">
        <f>IF(AQ615="","",(IF(C615="","",((IF(A615="","0",(IF(A615="Round Wood",VLOOKUP(C615,'[1]Grilles Tarifaires'!E:F,2,FALSE),VLOOKUP(C615,'[1]Grilles Tarifaires'!E:G,3,FALSE)))))*AK615))))</f>
        <v/>
      </c>
      <c r="AV615" s="66"/>
      <c r="AW615" s="66"/>
      <c r="AX615" s="66"/>
      <c r="AY615" s="66"/>
    </row>
    <row r="616" spans="1:51" ht="15" hidden="1" customHeight="1" x14ac:dyDescent="0.25">
      <c r="A616" s="10"/>
      <c r="B616" s="28"/>
      <c r="C616" s="29"/>
      <c r="D616" s="29"/>
      <c r="E616" s="30"/>
      <c r="F616" s="29"/>
      <c r="G616" s="29"/>
      <c r="H616" s="42"/>
      <c r="I616" s="42"/>
      <c r="J616" s="28"/>
      <c r="K616" s="93"/>
      <c r="L616" s="93"/>
      <c r="M616" s="94"/>
      <c r="N616" s="32"/>
      <c r="O616" s="32"/>
      <c r="P616" s="29"/>
      <c r="Q616" s="29"/>
      <c r="R616" s="29"/>
      <c r="S616" s="29"/>
      <c r="T616" s="29"/>
      <c r="U616" s="29"/>
      <c r="V616" s="29"/>
      <c r="W616" s="29"/>
      <c r="X616" s="29"/>
      <c r="Y616" s="33"/>
      <c r="Z616" s="33"/>
      <c r="AA616" s="33"/>
      <c r="AB616" s="33"/>
      <c r="AC616" s="33"/>
      <c r="AD616" s="33"/>
      <c r="AE616" s="29"/>
      <c r="AF616" s="29"/>
      <c r="AG616" s="29"/>
      <c r="AH616" s="67" t="str">
        <f t="shared" si="155"/>
        <v/>
      </c>
      <c r="AI616" s="47" t="str">
        <f t="shared" ref="AI616:AI679" si="159">+IF(E616="","",E616)</f>
        <v/>
      </c>
      <c r="AJ616" s="67" t="str">
        <f t="shared" si="156"/>
        <v/>
      </c>
      <c r="AK616" s="68">
        <f t="shared" si="150"/>
        <v>0</v>
      </c>
      <c r="AL616" s="40" t="str">
        <f t="shared" si="158"/>
        <v/>
      </c>
      <c r="AM616" s="35">
        <f t="shared" si="147"/>
        <v>0</v>
      </c>
      <c r="AN616" s="36">
        <f t="shared" si="148"/>
        <v>0</v>
      </c>
      <c r="AO616" s="36">
        <f t="shared" si="149"/>
        <v>0</v>
      </c>
      <c r="AP616" s="36" t="str">
        <f t="shared" si="154"/>
        <v/>
      </c>
      <c r="AQ616" s="36" t="str">
        <f>+IF(C616="Econova","",(IF(B616="Réception",(IF(J616="La Mounine",(VLOOKUP(V616,[1]Distancier!A:E,5,FALSE)),(IF(J616="Brignoles",VLOOKUP(V616,[1]Distancier!A:C,3,FALSE),(IF(J616="FOS",VLOOKUP(V616,[1]Distancier!A:D,4,FALSE),(IF(J616="BT400",VLOOKUP(V616,[1]Distancier!A:F,6,FALSE))))))))),"")))</f>
        <v/>
      </c>
      <c r="AR616" s="36" t="str">
        <f t="shared" si="157"/>
        <v/>
      </c>
      <c r="AS616" s="34" t="str">
        <f>IF(AQ616="","",IF(#REF!="Round Wood",VLOOKUP(AQ616,'[1]Grilles Tarifaires'!A:C,3,FALSE),VLOOKUP(AQ616,'[1]Grilles Tarifaires'!A:B,2,FALSE)))</f>
        <v/>
      </c>
      <c r="AT616" s="36" t="str">
        <f t="shared" si="153"/>
        <v/>
      </c>
      <c r="AU616" s="36" t="str">
        <f>IF(AQ616="","",(IF(C616="","",((IF(A616="","0",(IF(A616="Round Wood",VLOOKUP(C616,'[1]Grilles Tarifaires'!E:F,2,FALSE),VLOOKUP(C616,'[1]Grilles Tarifaires'!E:G,3,FALSE)))))*AK616))))</f>
        <v/>
      </c>
      <c r="AV616" s="66"/>
      <c r="AW616" s="66"/>
      <c r="AX616" s="66"/>
      <c r="AY616" s="66"/>
    </row>
    <row r="617" spans="1:51" ht="15" hidden="1" customHeight="1" x14ac:dyDescent="0.25">
      <c r="A617" s="10"/>
      <c r="B617" s="28"/>
      <c r="C617" s="29"/>
      <c r="D617" s="29"/>
      <c r="E617" s="30"/>
      <c r="F617" s="29"/>
      <c r="G617" s="29"/>
      <c r="H617" s="42"/>
      <c r="I617" s="42"/>
      <c r="J617" s="28"/>
      <c r="K617" s="93"/>
      <c r="L617" s="93"/>
      <c r="M617" s="94"/>
      <c r="N617" s="32"/>
      <c r="O617" s="32"/>
      <c r="P617" s="29"/>
      <c r="Q617" s="29"/>
      <c r="R617" s="29"/>
      <c r="S617" s="29"/>
      <c r="T617" s="29"/>
      <c r="U617" s="29"/>
      <c r="V617" s="29"/>
      <c r="W617" s="29"/>
      <c r="X617" s="29"/>
      <c r="Y617" s="33"/>
      <c r="Z617" s="33"/>
      <c r="AA617" s="33"/>
      <c r="AB617" s="33"/>
      <c r="AC617" s="33"/>
      <c r="AD617" s="33"/>
      <c r="AE617" s="29"/>
      <c r="AF617" s="29"/>
      <c r="AG617" s="29"/>
      <c r="AH617" s="67" t="str">
        <f t="shared" si="155"/>
        <v/>
      </c>
      <c r="AI617" s="47" t="str">
        <f t="shared" si="159"/>
        <v/>
      </c>
      <c r="AJ617" s="67" t="str">
        <f t="shared" si="156"/>
        <v/>
      </c>
      <c r="AK617" s="68">
        <f t="shared" si="150"/>
        <v>0</v>
      </c>
      <c r="AL617" s="40" t="str">
        <f t="shared" si="158"/>
        <v/>
      </c>
      <c r="AM617" s="35">
        <f t="shared" si="147"/>
        <v>0</v>
      </c>
      <c r="AN617" s="36">
        <f t="shared" si="148"/>
        <v>0</v>
      </c>
      <c r="AO617" s="36">
        <f t="shared" si="149"/>
        <v>0</v>
      </c>
      <c r="AP617" s="36" t="str">
        <f t="shared" si="154"/>
        <v/>
      </c>
      <c r="AQ617" s="36" t="str">
        <f>+IF(C617="Econova","",(IF(B617="Réception",(IF(J617="La Mounine",(VLOOKUP(V617,[1]Distancier!A:E,5,FALSE)),(IF(J617="Brignoles",VLOOKUP(V617,[1]Distancier!A:C,3,FALSE),(IF(J617="FOS",VLOOKUP(V617,[1]Distancier!A:D,4,FALSE),(IF(J617="BT400",VLOOKUP(V617,[1]Distancier!A:F,6,FALSE))))))))),"")))</f>
        <v/>
      </c>
      <c r="AR617" s="36" t="str">
        <f t="shared" si="157"/>
        <v/>
      </c>
      <c r="AS617" s="34" t="str">
        <f>IF(AQ617="","",IF(#REF!="Round Wood",VLOOKUP(AQ617,'[1]Grilles Tarifaires'!A:C,3,FALSE),VLOOKUP(AQ617,'[1]Grilles Tarifaires'!A:B,2,FALSE)))</f>
        <v/>
      </c>
      <c r="AT617" s="36" t="str">
        <f t="shared" si="153"/>
        <v/>
      </c>
      <c r="AU617" s="36" t="str">
        <f>IF(AQ617="","",(IF(C617="","",((IF(A617="","0",(IF(A617="Round Wood",VLOOKUP(C617,'[1]Grilles Tarifaires'!E:F,2,FALSE),VLOOKUP(C617,'[1]Grilles Tarifaires'!E:G,3,FALSE)))))*AK617))))</f>
        <v/>
      </c>
      <c r="AV617" s="66"/>
      <c r="AW617" s="66"/>
      <c r="AX617" s="66"/>
      <c r="AY617" s="66"/>
    </row>
    <row r="618" spans="1:51" ht="15" hidden="1" customHeight="1" x14ac:dyDescent="0.25">
      <c r="A618" s="10"/>
      <c r="B618" s="28"/>
      <c r="C618" s="29"/>
      <c r="D618" s="29"/>
      <c r="E618" s="30"/>
      <c r="F618" s="29"/>
      <c r="G618" s="29"/>
      <c r="H618" s="42"/>
      <c r="I618" s="42"/>
      <c r="J618" s="28"/>
      <c r="K618" s="93"/>
      <c r="L618" s="93"/>
      <c r="M618" s="94"/>
      <c r="N618" s="32"/>
      <c r="O618" s="32"/>
      <c r="P618" s="29"/>
      <c r="Q618" s="29"/>
      <c r="R618" s="29"/>
      <c r="S618" s="29"/>
      <c r="T618" s="29"/>
      <c r="U618" s="29"/>
      <c r="V618" s="29"/>
      <c r="W618" s="29"/>
      <c r="X618" s="29"/>
      <c r="Y618" s="33"/>
      <c r="Z618" s="33"/>
      <c r="AA618" s="33"/>
      <c r="AB618" s="33"/>
      <c r="AC618" s="33"/>
      <c r="AD618" s="33"/>
      <c r="AE618" s="29"/>
      <c r="AF618" s="29"/>
      <c r="AG618" s="29"/>
      <c r="AH618" s="67" t="str">
        <f t="shared" si="155"/>
        <v/>
      </c>
      <c r="AI618" s="47" t="str">
        <f t="shared" si="159"/>
        <v/>
      </c>
      <c r="AJ618" s="67" t="str">
        <f t="shared" si="156"/>
        <v/>
      </c>
      <c r="AK618" s="68">
        <f t="shared" si="150"/>
        <v>0</v>
      </c>
      <c r="AL618" s="40" t="str">
        <f t="shared" si="158"/>
        <v/>
      </c>
      <c r="AM618" s="35">
        <f t="shared" si="147"/>
        <v>0</v>
      </c>
      <c r="AN618" s="36">
        <f t="shared" si="148"/>
        <v>0</v>
      </c>
      <c r="AO618" s="36">
        <f t="shared" si="149"/>
        <v>0</v>
      </c>
      <c r="AP618" s="36" t="str">
        <f t="shared" si="154"/>
        <v/>
      </c>
      <c r="AQ618" s="36" t="str">
        <f>+IF(C618="Econova","",(IF(B618="Réception",(IF(J618="La Mounine",(VLOOKUP(V618,[1]Distancier!A:E,5,FALSE)),(IF(J618="Brignoles",VLOOKUP(V618,[1]Distancier!A:C,3,FALSE),(IF(J618="FOS",VLOOKUP(V618,[1]Distancier!A:D,4,FALSE),(IF(J618="BT400",VLOOKUP(V618,[1]Distancier!A:F,6,FALSE))))))))),"")))</f>
        <v/>
      </c>
      <c r="AR618" s="36" t="str">
        <f t="shared" si="157"/>
        <v/>
      </c>
      <c r="AS618" s="34" t="str">
        <f>IF(AQ618="","",IF(#REF!="Round Wood",VLOOKUP(AQ618,'[1]Grilles Tarifaires'!A:C,3,FALSE),VLOOKUP(AQ618,'[1]Grilles Tarifaires'!A:B,2,FALSE)))</f>
        <v/>
      </c>
      <c r="AT618" s="36" t="str">
        <f t="shared" si="153"/>
        <v/>
      </c>
      <c r="AU618" s="36" t="str">
        <f>IF(AQ618="","",(IF(C618="","",((IF(A618="","0",(IF(A618="Round Wood",VLOOKUP(C618,'[1]Grilles Tarifaires'!E:F,2,FALSE),VLOOKUP(C618,'[1]Grilles Tarifaires'!E:G,3,FALSE)))))*AK618))))</f>
        <v/>
      </c>
      <c r="AV618" s="66"/>
      <c r="AW618" s="66"/>
      <c r="AX618" s="66"/>
      <c r="AY618" s="66"/>
    </row>
    <row r="619" spans="1:51" ht="15" hidden="1" customHeight="1" x14ac:dyDescent="0.25">
      <c r="A619" s="10"/>
      <c r="B619" s="28"/>
      <c r="C619" s="29"/>
      <c r="D619" s="29"/>
      <c r="E619" s="30"/>
      <c r="F619" s="29"/>
      <c r="G619" s="29"/>
      <c r="H619" s="42"/>
      <c r="I619" s="42"/>
      <c r="J619" s="28"/>
      <c r="K619" s="93"/>
      <c r="L619" s="93"/>
      <c r="M619" s="94"/>
      <c r="N619" s="32"/>
      <c r="O619" s="32"/>
      <c r="P619" s="29"/>
      <c r="Q619" s="29"/>
      <c r="R619" s="29"/>
      <c r="S619" s="29"/>
      <c r="T619" s="29"/>
      <c r="U619" s="29"/>
      <c r="V619" s="29"/>
      <c r="W619" s="29"/>
      <c r="X619" s="29"/>
      <c r="Y619" s="33"/>
      <c r="Z619" s="33"/>
      <c r="AA619" s="33"/>
      <c r="AB619" s="33"/>
      <c r="AC619" s="33"/>
      <c r="AD619" s="33"/>
      <c r="AE619" s="29"/>
      <c r="AF619" s="29"/>
      <c r="AG619" s="29"/>
      <c r="AH619" s="67" t="str">
        <f t="shared" si="155"/>
        <v/>
      </c>
      <c r="AI619" s="47" t="str">
        <f t="shared" si="159"/>
        <v/>
      </c>
      <c r="AJ619" s="67" t="str">
        <f t="shared" si="156"/>
        <v/>
      </c>
      <c r="AK619" s="68">
        <f t="shared" si="150"/>
        <v>0</v>
      </c>
      <c r="AL619" s="40" t="str">
        <f t="shared" si="158"/>
        <v/>
      </c>
      <c r="AM619" s="35">
        <f t="shared" si="147"/>
        <v>0</v>
      </c>
      <c r="AN619" s="36">
        <f t="shared" si="148"/>
        <v>0</v>
      </c>
      <c r="AO619" s="36">
        <f t="shared" si="149"/>
        <v>0</v>
      </c>
      <c r="AP619" s="36" t="str">
        <f t="shared" si="154"/>
        <v/>
      </c>
      <c r="AQ619" s="36" t="str">
        <f>+IF(C619="Econova","",(IF(B619="Réception",(IF(J619="La Mounine",(VLOOKUP(V619,[1]Distancier!A:E,5,FALSE)),(IF(J619="Brignoles",VLOOKUP(V619,[1]Distancier!A:C,3,FALSE),(IF(J619="FOS",VLOOKUP(V619,[1]Distancier!A:D,4,FALSE),(IF(J619="BT400",VLOOKUP(V619,[1]Distancier!A:F,6,FALSE))))))))),"")))</f>
        <v/>
      </c>
      <c r="AR619" s="36" t="str">
        <f t="shared" si="157"/>
        <v/>
      </c>
      <c r="AS619" s="34" t="str">
        <f>IF(AQ619="","",IF(#REF!="Round Wood",VLOOKUP(AQ619,'[1]Grilles Tarifaires'!A:C,3,FALSE),VLOOKUP(AQ619,'[1]Grilles Tarifaires'!A:B,2,FALSE)))</f>
        <v/>
      </c>
      <c r="AT619" s="36" t="str">
        <f t="shared" si="153"/>
        <v/>
      </c>
      <c r="AU619" s="36" t="str">
        <f>IF(AQ619="","",(IF(C619="","",((IF(A619="","0",(IF(A619="Round Wood",VLOOKUP(C619,'[1]Grilles Tarifaires'!E:F,2,FALSE),VLOOKUP(C619,'[1]Grilles Tarifaires'!E:G,3,FALSE)))))*AK619))))</f>
        <v/>
      </c>
      <c r="AV619" s="66"/>
      <c r="AW619" s="66"/>
      <c r="AX619" s="66"/>
      <c r="AY619" s="66"/>
    </row>
    <row r="620" spans="1:51" ht="15" hidden="1" customHeight="1" x14ac:dyDescent="0.25">
      <c r="A620" s="10"/>
      <c r="B620" s="28"/>
      <c r="C620" s="29"/>
      <c r="D620" s="29"/>
      <c r="E620" s="30"/>
      <c r="F620" s="29"/>
      <c r="G620" s="29"/>
      <c r="H620" s="42"/>
      <c r="I620" s="42"/>
      <c r="J620" s="28"/>
      <c r="K620" s="93"/>
      <c r="L620" s="93"/>
      <c r="M620" s="94"/>
      <c r="N620" s="32"/>
      <c r="O620" s="32"/>
      <c r="P620" s="29"/>
      <c r="Q620" s="29"/>
      <c r="R620" s="29"/>
      <c r="S620" s="29"/>
      <c r="T620" s="29"/>
      <c r="U620" s="29"/>
      <c r="V620" s="29"/>
      <c r="W620" s="29"/>
      <c r="X620" s="29"/>
      <c r="Y620" s="33"/>
      <c r="Z620" s="33"/>
      <c r="AA620" s="33"/>
      <c r="AB620" s="33"/>
      <c r="AC620" s="33"/>
      <c r="AD620" s="33"/>
      <c r="AE620" s="29"/>
      <c r="AF620" s="29"/>
      <c r="AG620" s="29"/>
      <c r="AH620" s="67" t="str">
        <f t="shared" si="155"/>
        <v/>
      </c>
      <c r="AI620" s="47" t="str">
        <f t="shared" si="159"/>
        <v/>
      </c>
      <c r="AJ620" s="67" t="str">
        <f t="shared" si="156"/>
        <v/>
      </c>
      <c r="AK620" s="68">
        <f t="shared" si="150"/>
        <v>0</v>
      </c>
      <c r="AL620" s="40" t="str">
        <f t="shared" si="158"/>
        <v/>
      </c>
      <c r="AM620" s="35">
        <f t="shared" si="147"/>
        <v>0</v>
      </c>
      <c r="AN620" s="36">
        <f t="shared" si="148"/>
        <v>0</v>
      </c>
      <c r="AO620" s="36">
        <f t="shared" si="149"/>
        <v>0</v>
      </c>
      <c r="AP620" s="36" t="str">
        <f t="shared" si="154"/>
        <v/>
      </c>
      <c r="AQ620" s="36" t="str">
        <f>+IF(C620="Econova","",(IF(B620="Réception",(IF(J620="La Mounine",(VLOOKUP(V620,[1]Distancier!A:E,5,FALSE)),(IF(J620="Brignoles",VLOOKUP(V620,[1]Distancier!A:C,3,FALSE),(IF(J620="FOS",VLOOKUP(V620,[1]Distancier!A:D,4,FALSE),(IF(J620="BT400",VLOOKUP(V620,[1]Distancier!A:F,6,FALSE))))))))),"")))</f>
        <v/>
      </c>
      <c r="AR620" s="36" t="str">
        <f t="shared" si="157"/>
        <v/>
      </c>
      <c r="AS620" s="34" t="str">
        <f>IF(AQ620="","",IF(#REF!="Round Wood",VLOOKUP(AQ620,'[1]Grilles Tarifaires'!A:C,3,FALSE),VLOOKUP(AQ620,'[1]Grilles Tarifaires'!A:B,2,FALSE)))</f>
        <v/>
      </c>
      <c r="AT620" s="36" t="str">
        <f t="shared" si="153"/>
        <v/>
      </c>
      <c r="AU620" s="36" t="str">
        <f>IF(AQ620="","",(IF(C620="","",((IF(A620="","0",(IF(A620="Round Wood",VLOOKUP(C620,'[1]Grilles Tarifaires'!E:F,2,FALSE),VLOOKUP(C620,'[1]Grilles Tarifaires'!E:G,3,FALSE)))))*AK620))))</f>
        <v/>
      </c>
      <c r="AV620" s="66"/>
      <c r="AW620" s="66"/>
      <c r="AX620" s="66"/>
      <c r="AY620" s="66"/>
    </row>
    <row r="621" spans="1:51" ht="15" hidden="1" customHeight="1" x14ac:dyDescent="0.25">
      <c r="A621" s="10"/>
      <c r="B621" s="28"/>
      <c r="C621" s="29"/>
      <c r="D621" s="29"/>
      <c r="E621" s="30"/>
      <c r="F621" s="29"/>
      <c r="G621" s="29"/>
      <c r="H621" s="42"/>
      <c r="I621" s="42"/>
      <c r="J621" s="28"/>
      <c r="K621" s="93"/>
      <c r="L621" s="93"/>
      <c r="M621" s="94"/>
      <c r="N621" s="32"/>
      <c r="O621" s="32"/>
      <c r="P621" s="29"/>
      <c r="Q621" s="29"/>
      <c r="R621" s="29"/>
      <c r="S621" s="29"/>
      <c r="T621" s="29"/>
      <c r="U621" s="29"/>
      <c r="V621" s="29"/>
      <c r="W621" s="29"/>
      <c r="X621" s="29"/>
      <c r="Y621" s="33"/>
      <c r="Z621" s="33"/>
      <c r="AA621" s="33"/>
      <c r="AB621" s="33"/>
      <c r="AC621" s="33"/>
      <c r="AD621" s="33"/>
      <c r="AE621" s="29"/>
      <c r="AF621" s="29"/>
      <c r="AG621" s="29"/>
      <c r="AH621" s="67" t="str">
        <f t="shared" si="155"/>
        <v/>
      </c>
      <c r="AI621" s="47" t="str">
        <f t="shared" si="159"/>
        <v/>
      </c>
      <c r="AJ621" s="67" t="str">
        <f t="shared" si="156"/>
        <v/>
      </c>
      <c r="AK621" s="68">
        <f t="shared" si="150"/>
        <v>0</v>
      </c>
      <c r="AL621" s="40" t="str">
        <f t="shared" si="158"/>
        <v/>
      </c>
      <c r="AM621" s="35">
        <f t="shared" si="147"/>
        <v>0</v>
      </c>
      <c r="AN621" s="36">
        <f t="shared" si="148"/>
        <v>0</v>
      </c>
      <c r="AO621" s="36">
        <f t="shared" si="149"/>
        <v>0</v>
      </c>
      <c r="AP621" s="36" t="str">
        <f t="shared" si="154"/>
        <v/>
      </c>
      <c r="AQ621" s="36" t="str">
        <f>+IF(C621="Econova","",(IF(B621="Réception",(IF(J621="La Mounine",(VLOOKUP(V621,[1]Distancier!A:E,5,FALSE)),(IF(J621="Brignoles",VLOOKUP(V621,[1]Distancier!A:C,3,FALSE),(IF(J621="FOS",VLOOKUP(V621,[1]Distancier!A:D,4,FALSE),(IF(J621="BT400",VLOOKUP(V621,[1]Distancier!A:F,6,FALSE))))))))),"")))</f>
        <v/>
      </c>
      <c r="AR621" s="36" t="str">
        <f t="shared" si="157"/>
        <v/>
      </c>
      <c r="AS621" s="34" t="str">
        <f>IF(AQ621="","",IF(#REF!="Round Wood",VLOOKUP(AQ621,'[1]Grilles Tarifaires'!A:C,3,FALSE),VLOOKUP(AQ621,'[1]Grilles Tarifaires'!A:B,2,FALSE)))</f>
        <v/>
      </c>
      <c r="AT621" s="36" t="str">
        <f t="shared" si="153"/>
        <v/>
      </c>
      <c r="AU621" s="36" t="str">
        <f>IF(AQ621="","",(IF(C621="","",((IF(A621="","0",(IF(A621="Round Wood",VLOOKUP(C621,'[1]Grilles Tarifaires'!E:F,2,FALSE),VLOOKUP(C621,'[1]Grilles Tarifaires'!E:G,3,FALSE)))))*AK621))))</f>
        <v/>
      </c>
      <c r="AV621" s="66"/>
      <c r="AW621" s="66"/>
      <c r="AX621" s="66"/>
      <c r="AY621" s="66"/>
    </row>
    <row r="622" spans="1:51" ht="15" hidden="1" customHeight="1" x14ac:dyDescent="0.25">
      <c r="A622" s="10"/>
      <c r="B622" s="28"/>
      <c r="C622" s="29"/>
      <c r="D622" s="29"/>
      <c r="E622" s="30"/>
      <c r="F622" s="29"/>
      <c r="G622" s="29"/>
      <c r="H622" s="42"/>
      <c r="I622" s="42"/>
      <c r="J622" s="28"/>
      <c r="K622" s="93"/>
      <c r="L622" s="93"/>
      <c r="M622" s="94"/>
      <c r="N622" s="32"/>
      <c r="O622" s="32"/>
      <c r="P622" s="29"/>
      <c r="Q622" s="29"/>
      <c r="R622" s="29"/>
      <c r="S622" s="29"/>
      <c r="T622" s="29"/>
      <c r="U622" s="29"/>
      <c r="V622" s="29"/>
      <c r="W622" s="29"/>
      <c r="X622" s="29"/>
      <c r="Y622" s="33"/>
      <c r="Z622" s="33"/>
      <c r="AA622" s="33"/>
      <c r="AB622" s="33"/>
      <c r="AC622" s="33"/>
      <c r="AD622" s="33"/>
      <c r="AE622" s="29"/>
      <c r="AF622" s="29"/>
      <c r="AG622" s="29"/>
      <c r="AH622" s="67" t="str">
        <f t="shared" si="155"/>
        <v/>
      </c>
      <c r="AI622" s="47" t="str">
        <f t="shared" si="159"/>
        <v/>
      </c>
      <c r="AJ622" s="67" t="str">
        <f t="shared" si="156"/>
        <v/>
      </c>
      <c r="AK622" s="68">
        <f t="shared" si="150"/>
        <v>0</v>
      </c>
      <c r="AL622" s="40" t="str">
        <f t="shared" si="158"/>
        <v/>
      </c>
      <c r="AM622" s="35">
        <f t="shared" si="147"/>
        <v>0</v>
      </c>
      <c r="AN622" s="36">
        <f t="shared" si="148"/>
        <v>0</v>
      </c>
      <c r="AO622" s="36">
        <f t="shared" si="149"/>
        <v>0</v>
      </c>
      <c r="AP622" s="36" t="str">
        <f t="shared" si="154"/>
        <v/>
      </c>
      <c r="AQ622" s="36" t="str">
        <f>+IF(C622="Econova","",(IF(B622="Réception",(IF(J622="La Mounine",(VLOOKUP(V622,[1]Distancier!A:E,5,FALSE)),(IF(J622="Brignoles",VLOOKUP(V622,[1]Distancier!A:C,3,FALSE),(IF(J622="FOS",VLOOKUP(V622,[1]Distancier!A:D,4,FALSE),(IF(J622="BT400",VLOOKUP(V622,[1]Distancier!A:F,6,FALSE))))))))),"")))</f>
        <v/>
      </c>
      <c r="AR622" s="36" t="str">
        <f t="shared" si="157"/>
        <v/>
      </c>
      <c r="AS622" s="34" t="str">
        <f>IF(AQ622="","",IF(#REF!="Round Wood",VLOOKUP(AQ622,'[1]Grilles Tarifaires'!A:C,3,FALSE),VLOOKUP(AQ622,'[1]Grilles Tarifaires'!A:B,2,FALSE)))</f>
        <v/>
      </c>
      <c r="AT622" s="36" t="str">
        <f t="shared" si="153"/>
        <v/>
      </c>
      <c r="AU622" s="36" t="str">
        <f>IF(AQ622="","",(IF(C622="","",((IF(A622="","0",(IF(A622="Round Wood",VLOOKUP(C622,'[1]Grilles Tarifaires'!E:F,2,FALSE),VLOOKUP(C622,'[1]Grilles Tarifaires'!E:G,3,FALSE)))))*AK622))))</f>
        <v/>
      </c>
      <c r="AV622" s="66"/>
      <c r="AW622" s="66"/>
      <c r="AX622" s="66"/>
      <c r="AY622" s="66"/>
    </row>
    <row r="623" spans="1:51" ht="15" hidden="1" customHeight="1" x14ac:dyDescent="0.25">
      <c r="A623" s="10"/>
      <c r="B623" s="28"/>
      <c r="C623" s="29"/>
      <c r="D623" s="29"/>
      <c r="E623" s="30"/>
      <c r="F623" s="29"/>
      <c r="G623" s="29"/>
      <c r="H623" s="42"/>
      <c r="I623" s="42"/>
      <c r="J623" s="28"/>
      <c r="K623" s="93"/>
      <c r="L623" s="93"/>
      <c r="M623" s="94"/>
      <c r="N623" s="32"/>
      <c r="O623" s="32"/>
      <c r="P623" s="29"/>
      <c r="Q623" s="29"/>
      <c r="R623" s="29"/>
      <c r="S623" s="29"/>
      <c r="T623" s="29"/>
      <c r="U623" s="29"/>
      <c r="V623" s="29"/>
      <c r="W623" s="29"/>
      <c r="X623" s="29"/>
      <c r="Y623" s="33"/>
      <c r="Z623" s="33"/>
      <c r="AA623" s="33"/>
      <c r="AB623" s="33"/>
      <c r="AC623" s="33"/>
      <c r="AD623" s="33"/>
      <c r="AE623" s="29"/>
      <c r="AF623" s="29"/>
      <c r="AG623" s="29"/>
      <c r="AH623" s="67" t="str">
        <f t="shared" si="155"/>
        <v/>
      </c>
      <c r="AI623" s="47" t="str">
        <f t="shared" si="159"/>
        <v/>
      </c>
      <c r="AJ623" s="67" t="str">
        <f t="shared" si="156"/>
        <v/>
      </c>
      <c r="AK623" s="68">
        <f t="shared" si="150"/>
        <v>0</v>
      </c>
      <c r="AL623" s="40" t="str">
        <f t="shared" si="158"/>
        <v/>
      </c>
      <c r="AM623" s="35">
        <f t="shared" ref="AM623:AM686" si="160">IF(K623="",0,1)</f>
        <v>0</v>
      </c>
      <c r="AN623" s="36">
        <f t="shared" ref="AN623:AN686" si="161">IF(L623&gt;0,1,0)</f>
        <v>0</v>
      </c>
      <c r="AO623" s="36">
        <f t="shared" ref="AO623:AO686" si="162">IF(M623&gt;0.02,1,0)</f>
        <v>0</v>
      </c>
      <c r="AP623" s="36" t="str">
        <f t="shared" si="154"/>
        <v/>
      </c>
      <c r="AQ623" s="36" t="str">
        <f>+IF(C623="Econova","",(IF(B623="Réception",(IF(J623="La Mounine",(VLOOKUP(V623,[1]Distancier!A:E,5,FALSE)),(IF(J623="Brignoles",VLOOKUP(V623,[1]Distancier!A:C,3,FALSE),(IF(J623="FOS",VLOOKUP(V623,[1]Distancier!A:D,4,FALSE),(IF(J623="BT400",VLOOKUP(V623,[1]Distancier!A:F,6,FALSE))))))))),"")))</f>
        <v/>
      </c>
      <c r="AR623" s="36" t="str">
        <f t="shared" si="157"/>
        <v/>
      </c>
      <c r="AS623" s="34" t="str">
        <f>IF(AQ623="","",IF(#REF!="Round Wood",VLOOKUP(AQ623,'[1]Grilles Tarifaires'!A:C,3,FALSE),VLOOKUP(AQ623,'[1]Grilles Tarifaires'!A:B,2,FALSE)))</f>
        <v/>
      </c>
      <c r="AT623" s="36" t="str">
        <f t="shared" si="153"/>
        <v/>
      </c>
      <c r="AU623" s="36" t="str">
        <f>IF(AQ623="","",(IF(C623="","",((IF(A623="","0",(IF(A623="Round Wood",VLOOKUP(C623,'[1]Grilles Tarifaires'!E:F,2,FALSE),VLOOKUP(C623,'[1]Grilles Tarifaires'!E:G,3,FALSE)))))*AK623))))</f>
        <v/>
      </c>
      <c r="AV623" s="66"/>
      <c r="AW623" s="66"/>
      <c r="AX623" s="66"/>
      <c r="AY623" s="66"/>
    </row>
    <row r="624" spans="1:51" ht="15" hidden="1" customHeight="1" x14ac:dyDescent="0.25">
      <c r="A624" s="10"/>
      <c r="B624" s="28"/>
      <c r="C624" s="29"/>
      <c r="D624" s="29"/>
      <c r="E624" s="30"/>
      <c r="F624" s="29"/>
      <c r="G624" s="29"/>
      <c r="H624" s="42"/>
      <c r="I624" s="42"/>
      <c r="J624" s="28"/>
      <c r="K624" s="93"/>
      <c r="L624" s="93"/>
      <c r="M624" s="94"/>
      <c r="N624" s="32"/>
      <c r="O624" s="32"/>
      <c r="P624" s="29"/>
      <c r="Q624" s="29"/>
      <c r="R624" s="29"/>
      <c r="S624" s="29"/>
      <c r="T624" s="29"/>
      <c r="U624" s="29"/>
      <c r="V624" s="29"/>
      <c r="W624" s="29"/>
      <c r="X624" s="29"/>
      <c r="Y624" s="33"/>
      <c r="Z624" s="33"/>
      <c r="AA624" s="33"/>
      <c r="AB624" s="33"/>
      <c r="AC624" s="33"/>
      <c r="AD624" s="33"/>
      <c r="AE624" s="29"/>
      <c r="AF624" s="29"/>
      <c r="AG624" s="29"/>
      <c r="AH624" s="67" t="str">
        <f t="shared" si="155"/>
        <v/>
      </c>
      <c r="AI624" s="47" t="str">
        <f t="shared" si="159"/>
        <v/>
      </c>
      <c r="AJ624" s="67" t="str">
        <f t="shared" si="156"/>
        <v/>
      </c>
      <c r="AK624" s="68">
        <f t="shared" si="150"/>
        <v>0</v>
      </c>
      <c r="AL624" s="40" t="str">
        <f t="shared" si="158"/>
        <v/>
      </c>
      <c r="AM624" s="35">
        <f t="shared" si="160"/>
        <v>0</v>
      </c>
      <c r="AN624" s="36">
        <f t="shared" si="161"/>
        <v>0</v>
      </c>
      <c r="AO624" s="36">
        <f t="shared" si="162"/>
        <v>0</v>
      </c>
      <c r="AP624" s="36" t="str">
        <f t="shared" si="154"/>
        <v/>
      </c>
      <c r="AQ624" s="36" t="str">
        <f>+IF(C624="Econova","",(IF(B624="Réception",(IF(J624="La Mounine",(VLOOKUP(V624,[1]Distancier!A:E,5,FALSE)),(IF(J624="Brignoles",VLOOKUP(V624,[1]Distancier!A:C,3,FALSE),(IF(J624="FOS",VLOOKUP(V624,[1]Distancier!A:D,4,FALSE),(IF(J624="BT400",VLOOKUP(V624,[1]Distancier!A:F,6,FALSE))))))))),"")))</f>
        <v/>
      </c>
      <c r="AR624" s="36" t="str">
        <f t="shared" si="157"/>
        <v/>
      </c>
      <c r="AS624" s="34" t="str">
        <f>IF(AQ624="","",IF(#REF!="Round Wood",VLOOKUP(AQ624,'[1]Grilles Tarifaires'!A:C,3,FALSE),VLOOKUP(AQ624,'[1]Grilles Tarifaires'!A:B,2,FALSE)))</f>
        <v/>
      </c>
      <c r="AT624" s="36" t="str">
        <f t="shared" si="153"/>
        <v/>
      </c>
      <c r="AU624" s="36" t="str">
        <f>IF(AQ624="","",(IF(C624="","",((IF(A624="","0",(IF(A624="Round Wood",VLOOKUP(C624,'[1]Grilles Tarifaires'!E:F,2,FALSE),VLOOKUP(C624,'[1]Grilles Tarifaires'!E:G,3,FALSE)))))*AK624))))</f>
        <v/>
      </c>
      <c r="AV624" s="66"/>
      <c r="AW624" s="66"/>
      <c r="AX624" s="66"/>
      <c r="AY624" s="66"/>
    </row>
    <row r="625" spans="1:51" ht="15" hidden="1" customHeight="1" x14ac:dyDescent="0.25">
      <c r="A625" s="10"/>
      <c r="B625" s="28"/>
      <c r="C625" s="29"/>
      <c r="D625" s="29"/>
      <c r="E625" s="30"/>
      <c r="F625" s="29"/>
      <c r="G625" s="29"/>
      <c r="H625" s="42"/>
      <c r="I625" s="42"/>
      <c r="J625" s="28"/>
      <c r="K625" s="93"/>
      <c r="L625" s="93"/>
      <c r="M625" s="94"/>
      <c r="N625" s="32"/>
      <c r="O625" s="32"/>
      <c r="P625" s="29"/>
      <c r="Q625" s="29"/>
      <c r="R625" s="29"/>
      <c r="S625" s="29"/>
      <c r="T625" s="29"/>
      <c r="U625" s="29"/>
      <c r="V625" s="29"/>
      <c r="W625" s="29"/>
      <c r="X625" s="29"/>
      <c r="Y625" s="33"/>
      <c r="Z625" s="33"/>
      <c r="AA625" s="33"/>
      <c r="AB625" s="33"/>
      <c r="AC625" s="33"/>
      <c r="AD625" s="33"/>
      <c r="AE625" s="29"/>
      <c r="AF625" s="29"/>
      <c r="AG625" s="29"/>
      <c r="AH625" s="67" t="str">
        <f t="shared" si="155"/>
        <v/>
      </c>
      <c r="AI625" s="47" t="str">
        <f t="shared" si="159"/>
        <v/>
      </c>
      <c r="AJ625" s="67" t="str">
        <f t="shared" si="156"/>
        <v/>
      </c>
      <c r="AK625" s="68">
        <f t="shared" si="150"/>
        <v>0</v>
      </c>
      <c r="AL625" s="40" t="str">
        <f t="shared" si="158"/>
        <v/>
      </c>
      <c r="AM625" s="35">
        <f t="shared" si="160"/>
        <v>0</v>
      </c>
      <c r="AN625" s="36">
        <f t="shared" si="161"/>
        <v>0</v>
      </c>
      <c r="AO625" s="36">
        <f t="shared" si="162"/>
        <v>0</v>
      </c>
      <c r="AP625" s="36" t="str">
        <f t="shared" si="154"/>
        <v/>
      </c>
      <c r="AQ625" s="36" t="str">
        <f>+IF(C625="Econova","",(IF(B625="Réception",(IF(J625="La Mounine",(VLOOKUP(V625,[1]Distancier!A:E,5,FALSE)),(IF(J625="Brignoles",VLOOKUP(V625,[1]Distancier!A:C,3,FALSE),(IF(J625="FOS",VLOOKUP(V625,[1]Distancier!A:D,4,FALSE),(IF(J625="BT400",VLOOKUP(V625,[1]Distancier!A:F,6,FALSE))))))))),"")))</f>
        <v/>
      </c>
      <c r="AR625" s="36" t="str">
        <f t="shared" si="157"/>
        <v/>
      </c>
      <c r="AS625" s="34" t="str">
        <f>IF(AQ625="","",IF(#REF!="Round Wood",VLOOKUP(AQ625,'[1]Grilles Tarifaires'!A:C,3,FALSE),VLOOKUP(AQ625,'[1]Grilles Tarifaires'!A:B,2,FALSE)))</f>
        <v/>
      </c>
      <c r="AT625" s="36" t="str">
        <f t="shared" si="153"/>
        <v/>
      </c>
      <c r="AU625" s="36" t="str">
        <f>IF(AQ625="","",(IF(C625="","",((IF(A625="","0",(IF(A625="Round Wood",VLOOKUP(C625,'[1]Grilles Tarifaires'!E:F,2,FALSE),VLOOKUP(C625,'[1]Grilles Tarifaires'!E:G,3,FALSE)))))*AK625))))</f>
        <v/>
      </c>
      <c r="AV625" s="66"/>
      <c r="AW625" s="66"/>
      <c r="AX625" s="66"/>
      <c r="AY625" s="66"/>
    </row>
    <row r="626" spans="1:51" ht="15" hidden="1" customHeight="1" x14ac:dyDescent="0.25">
      <c r="A626" s="10"/>
      <c r="B626" s="28"/>
      <c r="C626" s="29"/>
      <c r="D626" s="29"/>
      <c r="E626" s="30"/>
      <c r="F626" s="29"/>
      <c r="G626" s="29"/>
      <c r="H626" s="42"/>
      <c r="I626" s="42"/>
      <c r="J626" s="28"/>
      <c r="K626" s="93"/>
      <c r="L626" s="93"/>
      <c r="M626" s="94"/>
      <c r="N626" s="32"/>
      <c r="O626" s="32"/>
      <c r="P626" s="29"/>
      <c r="Q626" s="29"/>
      <c r="R626" s="29"/>
      <c r="S626" s="29"/>
      <c r="T626" s="29"/>
      <c r="U626" s="29"/>
      <c r="V626" s="29"/>
      <c r="W626" s="29"/>
      <c r="X626" s="29"/>
      <c r="Y626" s="33"/>
      <c r="Z626" s="33"/>
      <c r="AA626" s="33"/>
      <c r="AB626" s="33"/>
      <c r="AC626" s="33"/>
      <c r="AD626" s="33"/>
      <c r="AE626" s="29"/>
      <c r="AF626" s="29"/>
      <c r="AG626" s="29"/>
      <c r="AH626" s="67" t="str">
        <f t="shared" si="155"/>
        <v/>
      </c>
      <c r="AI626" s="47" t="str">
        <f t="shared" si="159"/>
        <v/>
      </c>
      <c r="AJ626" s="67" t="str">
        <f t="shared" si="156"/>
        <v/>
      </c>
      <c r="AK626" s="68">
        <f t="shared" si="150"/>
        <v>0</v>
      </c>
      <c r="AL626" s="40" t="str">
        <f t="shared" si="158"/>
        <v/>
      </c>
      <c r="AM626" s="35">
        <f t="shared" si="160"/>
        <v>0</v>
      </c>
      <c r="AN626" s="36">
        <f t="shared" si="161"/>
        <v>0</v>
      </c>
      <c r="AO626" s="36">
        <f t="shared" si="162"/>
        <v>0</v>
      </c>
      <c r="AP626" s="36" t="str">
        <f t="shared" si="154"/>
        <v/>
      </c>
      <c r="AQ626" s="36" t="str">
        <f>+IF(C626="Econova","",(IF(B626="Réception",(IF(J626="La Mounine",(VLOOKUP(V626,[1]Distancier!A:E,5,FALSE)),(IF(J626="Brignoles",VLOOKUP(V626,[1]Distancier!A:C,3,FALSE),(IF(J626="FOS",VLOOKUP(V626,[1]Distancier!A:D,4,FALSE),(IF(J626="BT400",VLOOKUP(V626,[1]Distancier!A:F,6,FALSE))))))))),"")))</f>
        <v/>
      </c>
      <c r="AR626" s="36" t="str">
        <f t="shared" si="157"/>
        <v/>
      </c>
      <c r="AS626" s="34" t="str">
        <f>IF(AQ626="","",IF(#REF!="Round Wood",VLOOKUP(AQ626,'[1]Grilles Tarifaires'!A:C,3,FALSE),VLOOKUP(AQ626,'[1]Grilles Tarifaires'!A:B,2,FALSE)))</f>
        <v/>
      </c>
      <c r="AT626" s="36" t="str">
        <f t="shared" si="153"/>
        <v/>
      </c>
      <c r="AU626" s="36" t="str">
        <f>IF(AQ626="","",(IF(C626="","",((IF(A626="","0",(IF(A626="Round Wood",VLOOKUP(C626,'[1]Grilles Tarifaires'!E:F,2,FALSE),VLOOKUP(C626,'[1]Grilles Tarifaires'!E:G,3,FALSE)))))*AK626))))</f>
        <v/>
      </c>
      <c r="AV626" s="66"/>
      <c r="AW626" s="66"/>
      <c r="AX626" s="66"/>
      <c r="AY626" s="66"/>
    </row>
    <row r="627" spans="1:51" ht="15" hidden="1" customHeight="1" x14ac:dyDescent="0.25">
      <c r="A627" s="10"/>
      <c r="B627" s="28"/>
      <c r="C627" s="29"/>
      <c r="D627" s="29"/>
      <c r="E627" s="30"/>
      <c r="F627" s="29"/>
      <c r="G627" s="29"/>
      <c r="H627" s="42"/>
      <c r="I627" s="42"/>
      <c r="J627" s="28"/>
      <c r="K627" s="93"/>
      <c r="L627" s="93"/>
      <c r="M627" s="94"/>
      <c r="N627" s="32"/>
      <c r="O627" s="32"/>
      <c r="P627" s="29"/>
      <c r="Q627" s="29"/>
      <c r="R627" s="29"/>
      <c r="S627" s="29"/>
      <c r="T627" s="29"/>
      <c r="U627" s="29"/>
      <c r="V627" s="29"/>
      <c r="W627" s="29"/>
      <c r="X627" s="29"/>
      <c r="Y627" s="33"/>
      <c r="Z627" s="33"/>
      <c r="AA627" s="33"/>
      <c r="AB627" s="33"/>
      <c r="AC627" s="33"/>
      <c r="AD627" s="33"/>
      <c r="AE627" s="29"/>
      <c r="AF627" s="29"/>
      <c r="AG627" s="29"/>
      <c r="AH627" s="67" t="str">
        <f t="shared" si="155"/>
        <v/>
      </c>
      <c r="AI627" s="47" t="str">
        <f t="shared" si="159"/>
        <v/>
      </c>
      <c r="AJ627" s="67" t="str">
        <f t="shared" si="156"/>
        <v/>
      </c>
      <c r="AK627" s="68">
        <f t="shared" si="150"/>
        <v>0</v>
      </c>
      <c r="AL627" s="40" t="str">
        <f t="shared" si="158"/>
        <v/>
      </c>
      <c r="AM627" s="35">
        <f t="shared" si="160"/>
        <v>0</v>
      </c>
      <c r="AN627" s="36">
        <f t="shared" si="161"/>
        <v>0</v>
      </c>
      <c r="AO627" s="36">
        <f t="shared" si="162"/>
        <v>0</v>
      </c>
      <c r="AP627" s="36" t="str">
        <f t="shared" si="154"/>
        <v/>
      </c>
      <c r="AQ627" s="36" t="str">
        <f>+IF(C627="Econova","",(IF(B627="Réception",(IF(J627="La Mounine",(VLOOKUP(V627,[1]Distancier!A:E,5,FALSE)),(IF(J627="Brignoles",VLOOKUP(V627,[1]Distancier!A:C,3,FALSE),(IF(J627="FOS",VLOOKUP(V627,[1]Distancier!A:D,4,FALSE),(IF(J627="BT400",VLOOKUP(V627,[1]Distancier!A:F,6,FALSE))))))))),"")))</f>
        <v/>
      </c>
      <c r="AR627" s="36" t="str">
        <f t="shared" si="157"/>
        <v/>
      </c>
      <c r="AS627" s="34" t="str">
        <f>IF(AQ627="","",IF(#REF!="Round Wood",VLOOKUP(AQ627,'[1]Grilles Tarifaires'!A:C,3,FALSE),VLOOKUP(AQ627,'[1]Grilles Tarifaires'!A:B,2,FALSE)))</f>
        <v/>
      </c>
      <c r="AT627" s="36" t="str">
        <f t="shared" si="153"/>
        <v/>
      </c>
      <c r="AU627" s="36" t="str">
        <f>IF(AQ627="","",(IF(C627="","",((IF(A627="","0",(IF(A627="Round Wood",VLOOKUP(C627,'[1]Grilles Tarifaires'!E:F,2,FALSE),VLOOKUP(C627,'[1]Grilles Tarifaires'!E:G,3,FALSE)))))*AK627))))</f>
        <v/>
      </c>
      <c r="AV627" s="66"/>
      <c r="AW627" s="66"/>
      <c r="AX627" s="66"/>
      <c r="AY627" s="66"/>
    </row>
    <row r="628" spans="1:51" ht="15" hidden="1" customHeight="1" x14ac:dyDescent="0.25">
      <c r="A628" s="10"/>
      <c r="B628" s="28"/>
      <c r="C628" s="29"/>
      <c r="D628" s="29"/>
      <c r="E628" s="30"/>
      <c r="F628" s="29"/>
      <c r="G628" s="29"/>
      <c r="H628" s="42"/>
      <c r="I628" s="42"/>
      <c r="J628" s="28"/>
      <c r="K628" s="93"/>
      <c r="L628" s="93"/>
      <c r="M628" s="94"/>
      <c r="N628" s="32"/>
      <c r="O628" s="32"/>
      <c r="P628" s="29"/>
      <c r="Q628" s="29"/>
      <c r="R628" s="29"/>
      <c r="S628" s="29"/>
      <c r="T628" s="29"/>
      <c r="U628" s="29"/>
      <c r="V628" s="29"/>
      <c r="W628" s="29"/>
      <c r="X628" s="29"/>
      <c r="Y628" s="33"/>
      <c r="Z628" s="33"/>
      <c r="AA628" s="33"/>
      <c r="AB628" s="33"/>
      <c r="AC628" s="33"/>
      <c r="AD628" s="33"/>
      <c r="AE628" s="29"/>
      <c r="AF628" s="29"/>
      <c r="AG628" s="29"/>
      <c r="AH628" s="67" t="str">
        <f t="shared" si="155"/>
        <v/>
      </c>
      <c r="AI628" s="47" t="str">
        <f t="shared" si="159"/>
        <v/>
      </c>
      <c r="AJ628" s="67" t="str">
        <f t="shared" si="156"/>
        <v/>
      </c>
      <c r="AK628" s="68">
        <f t="shared" si="150"/>
        <v>0</v>
      </c>
      <c r="AL628" s="40" t="str">
        <f t="shared" si="158"/>
        <v/>
      </c>
      <c r="AM628" s="35">
        <f t="shared" si="160"/>
        <v>0</v>
      </c>
      <c r="AN628" s="36">
        <f t="shared" si="161"/>
        <v>0</v>
      </c>
      <c r="AO628" s="36">
        <f t="shared" si="162"/>
        <v>0</v>
      </c>
      <c r="AP628" s="36" t="str">
        <f t="shared" si="154"/>
        <v/>
      </c>
      <c r="AQ628" s="36" t="str">
        <f>+IF(C628="Econova","",(IF(B628="Réception",(IF(J628="La Mounine",(VLOOKUP(V628,[1]Distancier!A:E,5,FALSE)),(IF(J628="Brignoles",VLOOKUP(V628,[1]Distancier!A:C,3,FALSE),(IF(J628="FOS",VLOOKUP(V628,[1]Distancier!A:D,4,FALSE),(IF(J628="BT400",VLOOKUP(V628,[1]Distancier!A:F,6,FALSE))))))))),"")))</f>
        <v/>
      </c>
      <c r="AR628" s="36" t="str">
        <f t="shared" si="157"/>
        <v/>
      </c>
      <c r="AS628" s="34" t="str">
        <f>IF(AQ628="","",IF(#REF!="Round Wood",VLOOKUP(AQ628,'[1]Grilles Tarifaires'!A:C,3,FALSE),VLOOKUP(AQ628,'[1]Grilles Tarifaires'!A:B,2,FALSE)))</f>
        <v/>
      </c>
      <c r="AT628" s="36" t="str">
        <f t="shared" si="153"/>
        <v/>
      </c>
      <c r="AU628" s="36" t="str">
        <f>IF(AQ628="","",(IF(C628="","",((IF(A628="","0",(IF(A628="Round Wood",VLOOKUP(C628,'[1]Grilles Tarifaires'!E:F,2,FALSE),VLOOKUP(C628,'[1]Grilles Tarifaires'!E:G,3,FALSE)))))*AK628))))</f>
        <v/>
      </c>
      <c r="AV628" s="66"/>
      <c r="AW628" s="66"/>
      <c r="AX628" s="66"/>
      <c r="AY628" s="66"/>
    </row>
    <row r="629" spans="1:51" ht="15" hidden="1" customHeight="1" x14ac:dyDescent="0.25">
      <c r="A629" s="10"/>
      <c r="B629" s="28"/>
      <c r="C629" s="29"/>
      <c r="D629" s="29"/>
      <c r="E629" s="30"/>
      <c r="F629" s="29"/>
      <c r="G629" s="29"/>
      <c r="H629" s="42"/>
      <c r="I629" s="42"/>
      <c r="J629" s="28"/>
      <c r="K629" s="93"/>
      <c r="L629" s="93"/>
      <c r="M629" s="94"/>
      <c r="N629" s="32"/>
      <c r="O629" s="32"/>
      <c r="P629" s="29"/>
      <c r="Q629" s="29"/>
      <c r="R629" s="29"/>
      <c r="S629" s="29"/>
      <c r="T629" s="29"/>
      <c r="U629" s="29"/>
      <c r="V629" s="29"/>
      <c r="W629" s="29"/>
      <c r="X629" s="29"/>
      <c r="Y629" s="33"/>
      <c r="Z629" s="33"/>
      <c r="AA629" s="33"/>
      <c r="AB629" s="33"/>
      <c r="AC629" s="33"/>
      <c r="AD629" s="33"/>
      <c r="AE629" s="29"/>
      <c r="AF629" s="29"/>
      <c r="AG629" s="29"/>
      <c r="AH629" s="67" t="str">
        <f t="shared" si="155"/>
        <v/>
      </c>
      <c r="AI629" s="47" t="str">
        <f t="shared" si="159"/>
        <v/>
      </c>
      <c r="AJ629" s="67" t="str">
        <f t="shared" si="156"/>
        <v/>
      </c>
      <c r="AK629" s="68">
        <f t="shared" si="150"/>
        <v>0</v>
      </c>
      <c r="AL629" s="40" t="str">
        <f t="shared" si="158"/>
        <v/>
      </c>
      <c r="AM629" s="35">
        <f t="shared" si="160"/>
        <v>0</v>
      </c>
      <c r="AN629" s="36">
        <f t="shared" si="161"/>
        <v>0</v>
      </c>
      <c r="AO629" s="36">
        <f t="shared" si="162"/>
        <v>0</v>
      </c>
      <c r="AP629" s="36" t="str">
        <f t="shared" si="154"/>
        <v/>
      </c>
      <c r="AQ629" s="36" t="str">
        <f>+IF(C629="Econova","",(IF(B629="Réception",(IF(J629="La Mounine",(VLOOKUP(V629,[1]Distancier!A:E,5,FALSE)),(IF(J629="Brignoles",VLOOKUP(V629,[1]Distancier!A:C,3,FALSE),(IF(J629="FOS",VLOOKUP(V629,[1]Distancier!A:D,4,FALSE),(IF(J629="BT400",VLOOKUP(V629,[1]Distancier!A:F,6,FALSE))))))))),"")))</f>
        <v/>
      </c>
      <c r="AR629" s="36" t="str">
        <f t="shared" si="157"/>
        <v/>
      </c>
      <c r="AS629" s="34" t="str">
        <f>IF(AQ629="","",IF(#REF!="Round Wood",VLOOKUP(AQ629,'[1]Grilles Tarifaires'!A:C,3,FALSE),VLOOKUP(AQ629,'[1]Grilles Tarifaires'!A:B,2,FALSE)))</f>
        <v/>
      </c>
      <c r="AT629" s="36" t="str">
        <f t="shared" si="153"/>
        <v/>
      </c>
      <c r="AU629" s="36" t="str">
        <f>IF(AQ629="","",(IF(C629="","",((IF(A629="","0",(IF(A629="Round Wood",VLOOKUP(C629,'[1]Grilles Tarifaires'!E:F,2,FALSE),VLOOKUP(C629,'[1]Grilles Tarifaires'!E:G,3,FALSE)))))*AK629))))</f>
        <v/>
      </c>
      <c r="AV629" s="66"/>
      <c r="AW629" s="66"/>
      <c r="AX629" s="66"/>
      <c r="AY629" s="66"/>
    </row>
    <row r="630" spans="1:51" ht="15" hidden="1" customHeight="1" x14ac:dyDescent="0.25">
      <c r="A630" s="10"/>
      <c r="B630" s="28"/>
      <c r="C630" s="29"/>
      <c r="D630" s="29"/>
      <c r="E630" s="30"/>
      <c r="F630" s="29"/>
      <c r="G630" s="29"/>
      <c r="H630" s="42"/>
      <c r="I630" s="42"/>
      <c r="J630" s="28"/>
      <c r="K630" s="93"/>
      <c r="L630" s="93"/>
      <c r="M630" s="94"/>
      <c r="N630" s="32"/>
      <c r="O630" s="32"/>
      <c r="P630" s="29"/>
      <c r="Q630" s="29"/>
      <c r="R630" s="29"/>
      <c r="S630" s="29"/>
      <c r="T630" s="29"/>
      <c r="U630" s="29"/>
      <c r="V630" s="29"/>
      <c r="W630" s="29"/>
      <c r="X630" s="29"/>
      <c r="Y630" s="33"/>
      <c r="Z630" s="33"/>
      <c r="AA630" s="33"/>
      <c r="AB630" s="33"/>
      <c r="AC630" s="33"/>
      <c r="AD630" s="33"/>
      <c r="AE630" s="29"/>
      <c r="AF630" s="29"/>
      <c r="AG630" s="29"/>
      <c r="AH630" s="67" t="str">
        <f t="shared" si="155"/>
        <v/>
      </c>
      <c r="AI630" s="47" t="str">
        <f t="shared" si="159"/>
        <v/>
      </c>
      <c r="AJ630" s="67" t="str">
        <f t="shared" si="156"/>
        <v/>
      </c>
      <c r="AK630" s="68">
        <f t="shared" si="150"/>
        <v>0</v>
      </c>
      <c r="AL630" s="40" t="str">
        <f t="shared" si="158"/>
        <v/>
      </c>
      <c r="AM630" s="35">
        <f t="shared" si="160"/>
        <v>0</v>
      </c>
      <c r="AN630" s="36">
        <f t="shared" si="161"/>
        <v>0</v>
      </c>
      <c r="AO630" s="36">
        <f t="shared" si="162"/>
        <v>0</v>
      </c>
      <c r="AP630" s="36" t="str">
        <f t="shared" si="154"/>
        <v/>
      </c>
      <c r="AQ630" s="36" t="str">
        <f>+IF(C630="Econova","",(IF(B630="Réception",(IF(J630="La Mounine",(VLOOKUP(V630,[1]Distancier!A:E,5,FALSE)),(IF(J630="Brignoles",VLOOKUP(V630,[1]Distancier!A:C,3,FALSE),(IF(J630="FOS",VLOOKUP(V630,[1]Distancier!A:D,4,FALSE),(IF(J630="BT400",VLOOKUP(V630,[1]Distancier!A:F,6,FALSE))))))))),"")))</f>
        <v/>
      </c>
      <c r="AR630" s="36" t="str">
        <f t="shared" si="157"/>
        <v/>
      </c>
      <c r="AS630" s="34" t="str">
        <f>IF(AQ630="","",IF(#REF!="Round Wood",VLOOKUP(AQ630,'[1]Grilles Tarifaires'!A:C,3,FALSE),VLOOKUP(AQ630,'[1]Grilles Tarifaires'!A:B,2,FALSE)))</f>
        <v/>
      </c>
      <c r="AT630" s="36" t="str">
        <f t="shared" si="153"/>
        <v/>
      </c>
      <c r="AU630" s="36" t="str">
        <f>IF(AQ630="","",(IF(C630="","",((IF(A630="","0",(IF(A630="Round Wood",VLOOKUP(C630,'[1]Grilles Tarifaires'!E:F,2,FALSE),VLOOKUP(C630,'[1]Grilles Tarifaires'!E:G,3,FALSE)))))*AK630))))</f>
        <v/>
      </c>
      <c r="AV630" s="66"/>
      <c r="AW630" s="66"/>
      <c r="AX630" s="66"/>
      <c r="AY630" s="66"/>
    </row>
    <row r="631" spans="1:51" ht="15" hidden="1" customHeight="1" x14ac:dyDescent="0.25">
      <c r="A631" s="10"/>
      <c r="B631" s="28"/>
      <c r="C631" s="29"/>
      <c r="D631" s="29"/>
      <c r="E631" s="30"/>
      <c r="F631" s="29"/>
      <c r="G631" s="29"/>
      <c r="H631" s="42"/>
      <c r="I631" s="42"/>
      <c r="J631" s="28"/>
      <c r="K631" s="93"/>
      <c r="L631" s="93"/>
      <c r="M631" s="94"/>
      <c r="N631" s="32"/>
      <c r="O631" s="32"/>
      <c r="P631" s="29"/>
      <c r="Q631" s="29"/>
      <c r="R631" s="29"/>
      <c r="S631" s="29"/>
      <c r="T631" s="29"/>
      <c r="U631" s="29"/>
      <c r="V631" s="29"/>
      <c r="W631" s="29"/>
      <c r="X631" s="29"/>
      <c r="Y631" s="33"/>
      <c r="Z631" s="33"/>
      <c r="AA631" s="33"/>
      <c r="AB631" s="33"/>
      <c r="AC631" s="33"/>
      <c r="AD631" s="33"/>
      <c r="AE631" s="29"/>
      <c r="AF631" s="29"/>
      <c r="AG631" s="29"/>
      <c r="AH631" s="67" t="str">
        <f t="shared" si="155"/>
        <v/>
      </c>
      <c r="AI631" s="47" t="str">
        <f t="shared" si="159"/>
        <v/>
      </c>
      <c r="AJ631" s="67" t="str">
        <f t="shared" si="156"/>
        <v/>
      </c>
      <c r="AK631" s="68">
        <f t="shared" ref="AK631:AK694" si="163">+IF(M631&gt;0.02,IF(G631=5,($AW$2-I631)/1000,IF(G631=6,($AX$2-I631)/1000,IF(G631="FMA",($AY$2-I631)/1000,K631))),K631)</f>
        <v>0</v>
      </c>
      <c r="AL631" s="40" t="str">
        <f t="shared" si="158"/>
        <v/>
      </c>
      <c r="AM631" s="35">
        <f t="shared" si="160"/>
        <v>0</v>
      </c>
      <c r="AN631" s="36">
        <f t="shared" si="161"/>
        <v>0</v>
      </c>
      <c r="AO631" s="36">
        <f t="shared" si="162"/>
        <v>0</v>
      </c>
      <c r="AP631" s="36" t="str">
        <f t="shared" si="154"/>
        <v/>
      </c>
      <c r="AQ631" s="36" t="str">
        <f>+IF(C631="Econova","",(IF(B631="Réception",(IF(J631="La Mounine",(VLOOKUP(V631,[1]Distancier!A:E,5,FALSE)),(IF(J631="Brignoles",VLOOKUP(V631,[1]Distancier!A:C,3,FALSE),(IF(J631="FOS",VLOOKUP(V631,[1]Distancier!A:D,4,FALSE),(IF(J631="BT400",VLOOKUP(V631,[1]Distancier!A:F,6,FALSE))))))))),"")))</f>
        <v/>
      </c>
      <c r="AR631" s="36" t="str">
        <f t="shared" si="157"/>
        <v/>
      </c>
      <c r="AS631" s="34" t="str">
        <f>IF(AQ631="","",IF(#REF!="Round Wood",VLOOKUP(AQ631,'[1]Grilles Tarifaires'!A:C,3,FALSE),VLOOKUP(AQ631,'[1]Grilles Tarifaires'!A:B,2,FALSE)))</f>
        <v/>
      </c>
      <c r="AT631" s="36" t="str">
        <f t="shared" si="153"/>
        <v/>
      </c>
      <c r="AU631" s="36" t="str">
        <f>IF(AQ631="","",(IF(C631="","",((IF(A631="","0",(IF(A631="Round Wood",VLOOKUP(C631,'[1]Grilles Tarifaires'!E:F,2,FALSE),VLOOKUP(C631,'[1]Grilles Tarifaires'!E:G,3,FALSE)))))*AK631))))</f>
        <v/>
      </c>
      <c r="AV631" s="66"/>
      <c r="AW631" s="66"/>
      <c r="AX631" s="66"/>
      <c r="AY631" s="66"/>
    </row>
    <row r="632" spans="1:51" ht="15" hidden="1" customHeight="1" x14ac:dyDescent="0.25">
      <c r="A632" s="10"/>
      <c r="B632" s="28"/>
      <c r="C632" s="29"/>
      <c r="D632" s="29"/>
      <c r="E632" s="30"/>
      <c r="F632" s="29"/>
      <c r="G632" s="29"/>
      <c r="H632" s="42"/>
      <c r="I632" s="42"/>
      <c r="J632" s="28"/>
      <c r="K632" s="93"/>
      <c r="L632" s="93"/>
      <c r="M632" s="94"/>
      <c r="N632" s="32"/>
      <c r="O632" s="32"/>
      <c r="P632" s="29"/>
      <c r="Q632" s="29"/>
      <c r="R632" s="29"/>
      <c r="S632" s="29"/>
      <c r="T632" s="29"/>
      <c r="U632" s="29"/>
      <c r="V632" s="29"/>
      <c r="W632" s="29"/>
      <c r="X632" s="29"/>
      <c r="Y632" s="33"/>
      <c r="Z632" s="33"/>
      <c r="AA632" s="33"/>
      <c r="AB632" s="33"/>
      <c r="AC632" s="33"/>
      <c r="AD632" s="33"/>
      <c r="AE632" s="29"/>
      <c r="AF632" s="29"/>
      <c r="AG632" s="29"/>
      <c r="AH632" s="67" t="str">
        <f t="shared" si="155"/>
        <v/>
      </c>
      <c r="AI632" s="47" t="str">
        <f t="shared" si="159"/>
        <v/>
      </c>
      <c r="AJ632" s="67" t="str">
        <f t="shared" si="156"/>
        <v/>
      </c>
      <c r="AK632" s="68">
        <f t="shared" si="163"/>
        <v>0</v>
      </c>
      <c r="AL632" s="40" t="str">
        <f t="shared" si="158"/>
        <v/>
      </c>
      <c r="AM632" s="35">
        <f t="shared" si="160"/>
        <v>0</v>
      </c>
      <c r="AN632" s="36">
        <f t="shared" si="161"/>
        <v>0</v>
      </c>
      <c r="AO632" s="36">
        <f t="shared" si="162"/>
        <v>0</v>
      </c>
      <c r="AP632" s="36" t="str">
        <f t="shared" si="154"/>
        <v/>
      </c>
      <c r="AQ632" s="36" t="str">
        <f>+IF(C632="Econova","",(IF(B632="Réception",(IF(J632="La Mounine",(VLOOKUP(V632,[1]Distancier!A:E,5,FALSE)),(IF(J632="Brignoles",VLOOKUP(V632,[1]Distancier!A:C,3,FALSE),(IF(J632="FOS",VLOOKUP(V632,[1]Distancier!A:D,4,FALSE),(IF(J632="BT400",VLOOKUP(V632,[1]Distancier!A:F,6,FALSE))))))))),"")))</f>
        <v/>
      </c>
      <c r="AR632" s="36" t="str">
        <f t="shared" si="157"/>
        <v/>
      </c>
      <c r="AS632" s="34" t="str">
        <f>IF(AQ632="","",IF(#REF!="Round Wood",VLOOKUP(AQ632,'[1]Grilles Tarifaires'!A:C,3,FALSE),VLOOKUP(AQ632,'[1]Grilles Tarifaires'!A:B,2,FALSE)))</f>
        <v/>
      </c>
      <c r="AT632" s="36" t="str">
        <f t="shared" si="153"/>
        <v/>
      </c>
      <c r="AU632" s="36" t="str">
        <f>IF(AQ632="","",(IF(C632="","",((IF(A632="","0",(IF(A632="Round Wood",VLOOKUP(C632,'[1]Grilles Tarifaires'!E:F,2,FALSE),VLOOKUP(C632,'[1]Grilles Tarifaires'!E:G,3,FALSE)))))*AK632))))</f>
        <v/>
      </c>
      <c r="AV632" s="66"/>
      <c r="AW632" s="66"/>
      <c r="AX632" s="66"/>
      <c r="AY632" s="66"/>
    </row>
    <row r="633" spans="1:51" ht="15" hidden="1" customHeight="1" x14ac:dyDescent="0.25">
      <c r="A633" s="10"/>
      <c r="B633" s="28"/>
      <c r="C633" s="29"/>
      <c r="D633" s="29"/>
      <c r="E633" s="30"/>
      <c r="F633" s="29"/>
      <c r="G633" s="29"/>
      <c r="H633" s="42"/>
      <c r="I633" s="42"/>
      <c r="J633" s="28"/>
      <c r="K633" s="93"/>
      <c r="L633" s="93"/>
      <c r="M633" s="94"/>
      <c r="N633" s="32"/>
      <c r="O633" s="32"/>
      <c r="P633" s="29"/>
      <c r="Q633" s="29"/>
      <c r="R633" s="29"/>
      <c r="S633" s="29"/>
      <c r="T633" s="29"/>
      <c r="U633" s="29"/>
      <c r="V633" s="29"/>
      <c r="W633" s="29"/>
      <c r="X633" s="29"/>
      <c r="Y633" s="33"/>
      <c r="Z633" s="33"/>
      <c r="AA633" s="33"/>
      <c r="AB633" s="33"/>
      <c r="AC633" s="33"/>
      <c r="AD633" s="33"/>
      <c r="AE633" s="29"/>
      <c r="AF633" s="29"/>
      <c r="AG633" s="29"/>
      <c r="AH633" s="67" t="str">
        <f t="shared" si="155"/>
        <v/>
      </c>
      <c r="AI633" s="47" t="str">
        <f t="shared" si="159"/>
        <v/>
      </c>
      <c r="AJ633" s="67" t="str">
        <f t="shared" si="156"/>
        <v/>
      </c>
      <c r="AK633" s="68">
        <f t="shared" si="163"/>
        <v>0</v>
      </c>
      <c r="AL633" s="40" t="str">
        <f t="shared" si="158"/>
        <v/>
      </c>
      <c r="AM633" s="35">
        <f t="shared" si="160"/>
        <v>0</v>
      </c>
      <c r="AN633" s="36">
        <f t="shared" si="161"/>
        <v>0</v>
      </c>
      <c r="AO633" s="36">
        <f t="shared" si="162"/>
        <v>0</v>
      </c>
      <c r="AP633" s="36" t="str">
        <f t="shared" si="154"/>
        <v/>
      </c>
      <c r="AQ633" s="36" t="str">
        <f>+IF(C633="Econova","",(IF(B633="Réception",(IF(J633="La Mounine",(VLOOKUP(V633,[1]Distancier!A:E,5,FALSE)),(IF(J633="Brignoles",VLOOKUP(V633,[1]Distancier!A:C,3,FALSE),(IF(J633="FOS",VLOOKUP(V633,[1]Distancier!A:D,4,FALSE),(IF(J633="BT400",VLOOKUP(V633,[1]Distancier!A:F,6,FALSE))))))))),"")))</f>
        <v/>
      </c>
      <c r="AR633" s="36" t="str">
        <f t="shared" si="157"/>
        <v/>
      </c>
      <c r="AS633" s="34" t="str">
        <f>IF(AQ633="","",IF(#REF!="Round Wood",VLOOKUP(AQ633,'[1]Grilles Tarifaires'!A:C,3,FALSE),VLOOKUP(AQ633,'[1]Grilles Tarifaires'!A:B,2,FALSE)))</f>
        <v/>
      </c>
      <c r="AT633" s="36" t="str">
        <f t="shared" si="153"/>
        <v/>
      </c>
      <c r="AU633" s="36" t="str">
        <f>IF(AQ633="","",(IF(C633="","",((IF(A633="","0",(IF(A633="Round Wood",VLOOKUP(C633,'[1]Grilles Tarifaires'!E:F,2,FALSE),VLOOKUP(C633,'[1]Grilles Tarifaires'!E:G,3,FALSE)))))*AK633))))</f>
        <v/>
      </c>
      <c r="AV633" s="66"/>
      <c r="AW633" s="66"/>
      <c r="AX633" s="66"/>
      <c r="AY633" s="66"/>
    </row>
    <row r="634" spans="1:51" ht="15" hidden="1" customHeight="1" x14ac:dyDescent="0.25">
      <c r="A634" s="10"/>
      <c r="B634" s="28"/>
      <c r="C634" s="29"/>
      <c r="D634" s="29"/>
      <c r="E634" s="30"/>
      <c r="F634" s="29"/>
      <c r="G634" s="29"/>
      <c r="H634" s="42"/>
      <c r="I634" s="42"/>
      <c r="J634" s="28"/>
      <c r="K634" s="93"/>
      <c r="L634" s="93"/>
      <c r="M634" s="94"/>
      <c r="N634" s="32"/>
      <c r="O634" s="32"/>
      <c r="P634" s="29"/>
      <c r="Q634" s="29"/>
      <c r="R634" s="29"/>
      <c r="S634" s="29"/>
      <c r="T634" s="29"/>
      <c r="U634" s="29"/>
      <c r="V634" s="29"/>
      <c r="W634" s="29"/>
      <c r="X634" s="29"/>
      <c r="Y634" s="33"/>
      <c r="Z634" s="33"/>
      <c r="AA634" s="33"/>
      <c r="AB634" s="33"/>
      <c r="AC634" s="33"/>
      <c r="AD634" s="33"/>
      <c r="AE634" s="29"/>
      <c r="AF634" s="29"/>
      <c r="AG634" s="29"/>
      <c r="AH634" s="67" t="str">
        <f t="shared" si="155"/>
        <v/>
      </c>
      <c r="AI634" s="47" t="str">
        <f t="shared" si="159"/>
        <v/>
      </c>
      <c r="AJ634" s="67" t="str">
        <f t="shared" si="156"/>
        <v/>
      </c>
      <c r="AK634" s="68">
        <f t="shared" si="163"/>
        <v>0</v>
      </c>
      <c r="AL634" s="40" t="str">
        <f t="shared" si="158"/>
        <v/>
      </c>
      <c r="AM634" s="35">
        <f t="shared" si="160"/>
        <v>0</v>
      </c>
      <c r="AN634" s="36">
        <f t="shared" si="161"/>
        <v>0</v>
      </c>
      <c r="AO634" s="36">
        <f t="shared" si="162"/>
        <v>0</v>
      </c>
      <c r="AP634" s="36" t="str">
        <f t="shared" si="154"/>
        <v/>
      </c>
      <c r="AQ634" s="36" t="str">
        <f>+IF(C634="Econova","",(IF(B634="Réception",(IF(J634="La Mounine",(VLOOKUP(V634,[1]Distancier!A:E,5,FALSE)),(IF(J634="Brignoles",VLOOKUP(V634,[1]Distancier!A:C,3,FALSE),(IF(J634="FOS",VLOOKUP(V634,[1]Distancier!A:D,4,FALSE),(IF(J634="BT400",VLOOKUP(V634,[1]Distancier!A:F,6,FALSE))))))))),"")))</f>
        <v/>
      </c>
      <c r="AR634" s="36" t="str">
        <f t="shared" si="157"/>
        <v/>
      </c>
      <c r="AS634" s="34" t="str">
        <f>IF(AQ634="","",IF(#REF!="Round Wood",VLOOKUP(AQ634,'[1]Grilles Tarifaires'!A:C,3,FALSE),VLOOKUP(AQ634,'[1]Grilles Tarifaires'!A:B,2,FALSE)))</f>
        <v/>
      </c>
      <c r="AT634" s="36" t="str">
        <f t="shared" si="153"/>
        <v/>
      </c>
      <c r="AU634" s="36" t="str">
        <f>IF(AQ634="","",(IF(C634="","",((IF(A634="","0",(IF(A634="Round Wood",VLOOKUP(C634,'[1]Grilles Tarifaires'!E:F,2,FALSE),VLOOKUP(C634,'[1]Grilles Tarifaires'!E:G,3,FALSE)))))*AK634))))</f>
        <v/>
      </c>
      <c r="AV634" s="66"/>
      <c r="AW634" s="66"/>
      <c r="AX634" s="66"/>
      <c r="AY634" s="66"/>
    </row>
    <row r="635" spans="1:51" ht="15" hidden="1" customHeight="1" x14ac:dyDescent="0.25">
      <c r="A635" s="10"/>
      <c r="B635" s="28"/>
      <c r="C635" s="29"/>
      <c r="D635" s="29"/>
      <c r="E635" s="30"/>
      <c r="F635" s="29"/>
      <c r="G635" s="29"/>
      <c r="H635" s="42"/>
      <c r="I635" s="42"/>
      <c r="J635" s="28"/>
      <c r="K635" s="93"/>
      <c r="L635" s="93"/>
      <c r="M635" s="94"/>
      <c r="N635" s="32"/>
      <c r="O635" s="32"/>
      <c r="P635" s="29"/>
      <c r="Q635" s="29"/>
      <c r="R635" s="29"/>
      <c r="S635" s="29"/>
      <c r="T635" s="29"/>
      <c r="U635" s="29"/>
      <c r="V635" s="29"/>
      <c r="W635" s="29"/>
      <c r="X635" s="29"/>
      <c r="Y635" s="33"/>
      <c r="Z635" s="33"/>
      <c r="AA635" s="33"/>
      <c r="AB635" s="33"/>
      <c r="AC635" s="33"/>
      <c r="AD635" s="33"/>
      <c r="AE635" s="29"/>
      <c r="AF635" s="29"/>
      <c r="AG635" s="29"/>
      <c r="AH635" s="67" t="str">
        <f t="shared" si="155"/>
        <v/>
      </c>
      <c r="AI635" s="47" t="str">
        <f t="shared" si="159"/>
        <v/>
      </c>
      <c r="AJ635" s="67" t="str">
        <f t="shared" si="156"/>
        <v/>
      </c>
      <c r="AK635" s="68">
        <f t="shared" si="163"/>
        <v>0</v>
      </c>
      <c r="AL635" s="40" t="str">
        <f t="shared" si="158"/>
        <v/>
      </c>
      <c r="AM635" s="35">
        <f t="shared" si="160"/>
        <v>0</v>
      </c>
      <c r="AN635" s="36">
        <f t="shared" si="161"/>
        <v>0</v>
      </c>
      <c r="AO635" s="36">
        <f t="shared" si="162"/>
        <v>0</v>
      </c>
      <c r="AP635" s="36" t="str">
        <f t="shared" si="154"/>
        <v/>
      </c>
      <c r="AQ635" s="36" t="str">
        <f>+IF(C635="Econova","",(IF(B635="Réception",(IF(J635="La Mounine",(VLOOKUP(V635,[1]Distancier!A:E,5,FALSE)),(IF(J635="Brignoles",VLOOKUP(V635,[1]Distancier!A:C,3,FALSE),(IF(J635="FOS",VLOOKUP(V635,[1]Distancier!A:D,4,FALSE),(IF(J635="BT400",VLOOKUP(V635,[1]Distancier!A:F,6,FALSE))))))))),"")))</f>
        <v/>
      </c>
      <c r="AR635" s="36" t="str">
        <f t="shared" si="157"/>
        <v/>
      </c>
      <c r="AS635" s="34" t="str">
        <f>IF(AQ635="","",IF(#REF!="Round Wood",VLOOKUP(AQ635,'[1]Grilles Tarifaires'!A:C,3,FALSE),VLOOKUP(AQ635,'[1]Grilles Tarifaires'!A:B,2,FALSE)))</f>
        <v/>
      </c>
      <c r="AT635" s="36" t="str">
        <f t="shared" si="153"/>
        <v/>
      </c>
      <c r="AU635" s="36" t="str">
        <f>IF(AQ635="","",(IF(C635="","",((IF(A635="","0",(IF(A635="Round Wood",VLOOKUP(C635,'[1]Grilles Tarifaires'!E:F,2,FALSE),VLOOKUP(C635,'[1]Grilles Tarifaires'!E:G,3,FALSE)))))*AK635))))</f>
        <v/>
      </c>
      <c r="AV635" s="66"/>
      <c r="AW635" s="66"/>
      <c r="AX635" s="66"/>
      <c r="AY635" s="66"/>
    </row>
    <row r="636" spans="1:51" ht="15" hidden="1" customHeight="1" x14ac:dyDescent="0.25">
      <c r="A636" s="10"/>
      <c r="B636" s="28"/>
      <c r="C636" s="29"/>
      <c r="D636" s="29"/>
      <c r="E636" s="30"/>
      <c r="F636" s="29"/>
      <c r="G636" s="29"/>
      <c r="H636" s="42"/>
      <c r="I636" s="42"/>
      <c r="J636" s="28"/>
      <c r="K636" s="93"/>
      <c r="L636" s="93"/>
      <c r="M636" s="94"/>
      <c r="N636" s="32"/>
      <c r="O636" s="32"/>
      <c r="P636" s="29"/>
      <c r="Q636" s="29"/>
      <c r="R636" s="29"/>
      <c r="S636" s="29"/>
      <c r="T636" s="29"/>
      <c r="U636" s="29"/>
      <c r="V636" s="29"/>
      <c r="W636" s="29"/>
      <c r="X636" s="29"/>
      <c r="Y636" s="33"/>
      <c r="Z636" s="33"/>
      <c r="AA636" s="33"/>
      <c r="AB636" s="33"/>
      <c r="AC636" s="33"/>
      <c r="AD636" s="33"/>
      <c r="AE636" s="29"/>
      <c r="AF636" s="29"/>
      <c r="AG636" s="29"/>
      <c r="AH636" s="67" t="str">
        <f t="shared" si="155"/>
        <v/>
      </c>
      <c r="AI636" s="47" t="str">
        <f t="shared" si="159"/>
        <v/>
      </c>
      <c r="AJ636" s="67" t="str">
        <f t="shared" si="156"/>
        <v/>
      </c>
      <c r="AK636" s="68">
        <f t="shared" si="163"/>
        <v>0</v>
      </c>
      <c r="AL636" s="40" t="str">
        <f t="shared" si="158"/>
        <v/>
      </c>
      <c r="AM636" s="35">
        <f t="shared" si="160"/>
        <v>0</v>
      </c>
      <c r="AN636" s="36">
        <f t="shared" si="161"/>
        <v>0</v>
      </c>
      <c r="AO636" s="36">
        <f t="shared" si="162"/>
        <v>0</v>
      </c>
      <c r="AP636" s="36" t="str">
        <f t="shared" si="154"/>
        <v/>
      </c>
      <c r="AQ636" s="36" t="str">
        <f>+IF(C636="Econova","",(IF(B636="Réception",(IF(J636="La Mounine",(VLOOKUP(V636,[1]Distancier!A:E,5,FALSE)),(IF(J636="Brignoles",VLOOKUP(V636,[1]Distancier!A:C,3,FALSE),(IF(J636="FOS",VLOOKUP(V636,[1]Distancier!A:D,4,FALSE),(IF(J636="BT400",VLOOKUP(V636,[1]Distancier!A:F,6,FALSE))))))))),"")))</f>
        <v/>
      </c>
      <c r="AR636" s="36" t="str">
        <f t="shared" si="157"/>
        <v/>
      </c>
      <c r="AS636" s="34" t="str">
        <f>IF(AQ636="","",IF(#REF!="Round Wood",VLOOKUP(AQ636,'[1]Grilles Tarifaires'!A:C,3,FALSE),VLOOKUP(AQ636,'[1]Grilles Tarifaires'!A:B,2,FALSE)))</f>
        <v/>
      </c>
      <c r="AT636" s="36" t="str">
        <f t="shared" si="153"/>
        <v/>
      </c>
      <c r="AU636" s="36" t="str">
        <f>IF(AQ636="","",(IF(C636="","",((IF(A636="","0",(IF(A636="Round Wood",VLOOKUP(C636,'[1]Grilles Tarifaires'!E:F,2,FALSE),VLOOKUP(C636,'[1]Grilles Tarifaires'!E:G,3,FALSE)))))*AK636))))</f>
        <v/>
      </c>
      <c r="AV636" s="66"/>
      <c r="AW636" s="66"/>
      <c r="AX636" s="66"/>
      <c r="AY636" s="66"/>
    </row>
    <row r="637" spans="1:51" ht="15" hidden="1" customHeight="1" x14ac:dyDescent="0.25">
      <c r="A637" s="10"/>
      <c r="B637" s="28"/>
      <c r="C637" s="29"/>
      <c r="D637" s="29"/>
      <c r="E637" s="30"/>
      <c r="F637" s="29"/>
      <c r="G637" s="29"/>
      <c r="H637" s="42"/>
      <c r="I637" s="42"/>
      <c r="J637" s="28"/>
      <c r="K637" s="93"/>
      <c r="L637" s="93"/>
      <c r="M637" s="94"/>
      <c r="N637" s="32"/>
      <c r="O637" s="32"/>
      <c r="P637" s="29"/>
      <c r="Q637" s="29"/>
      <c r="R637" s="29"/>
      <c r="S637" s="29"/>
      <c r="T637" s="29"/>
      <c r="U637" s="29"/>
      <c r="V637" s="29"/>
      <c r="W637" s="29"/>
      <c r="X637" s="29"/>
      <c r="Y637" s="33"/>
      <c r="Z637" s="33"/>
      <c r="AA637" s="33"/>
      <c r="AB637" s="33"/>
      <c r="AC637" s="33"/>
      <c r="AD637" s="33"/>
      <c r="AE637" s="29"/>
      <c r="AF637" s="29"/>
      <c r="AG637" s="29"/>
      <c r="AH637" s="67" t="str">
        <f t="shared" si="155"/>
        <v/>
      </c>
      <c r="AI637" s="47" t="str">
        <f t="shared" si="159"/>
        <v/>
      </c>
      <c r="AJ637" s="67" t="str">
        <f t="shared" si="156"/>
        <v/>
      </c>
      <c r="AK637" s="68">
        <f t="shared" si="163"/>
        <v>0</v>
      </c>
      <c r="AL637" s="40" t="str">
        <f t="shared" si="158"/>
        <v/>
      </c>
      <c r="AM637" s="35">
        <f t="shared" si="160"/>
        <v>0</v>
      </c>
      <c r="AN637" s="36">
        <f t="shared" si="161"/>
        <v>0</v>
      </c>
      <c r="AO637" s="36">
        <f t="shared" si="162"/>
        <v>0</v>
      </c>
      <c r="AP637" s="36" t="str">
        <f t="shared" si="154"/>
        <v/>
      </c>
      <c r="AQ637" s="36" t="str">
        <f>+IF(C637="Econova","",(IF(B637="Réception",(IF(J637="La Mounine",(VLOOKUP(V637,[1]Distancier!A:E,5,FALSE)),(IF(J637="Brignoles",VLOOKUP(V637,[1]Distancier!A:C,3,FALSE),(IF(J637="FOS",VLOOKUP(V637,[1]Distancier!A:D,4,FALSE),(IF(J637="BT400",VLOOKUP(V637,[1]Distancier!A:F,6,FALSE))))))))),"")))</f>
        <v/>
      </c>
      <c r="AR637" s="36" t="str">
        <f t="shared" si="157"/>
        <v/>
      </c>
      <c r="AS637" s="34" t="str">
        <f>IF(AQ637="","",IF(#REF!="Round Wood",VLOOKUP(AQ637,'[1]Grilles Tarifaires'!A:C,3,FALSE),VLOOKUP(AQ637,'[1]Grilles Tarifaires'!A:B,2,FALSE)))</f>
        <v/>
      </c>
      <c r="AT637" s="36" t="str">
        <f t="shared" si="153"/>
        <v/>
      </c>
      <c r="AU637" s="36" t="str">
        <f>IF(AQ637="","",(IF(C637="","",((IF(A637="","0",(IF(A637="Round Wood",VLOOKUP(C637,'[1]Grilles Tarifaires'!E:F,2,FALSE),VLOOKUP(C637,'[1]Grilles Tarifaires'!E:G,3,FALSE)))))*AK637))))</f>
        <v/>
      </c>
      <c r="AV637" s="66"/>
      <c r="AW637" s="66"/>
      <c r="AX637" s="66"/>
      <c r="AY637" s="66"/>
    </row>
    <row r="638" spans="1:51" ht="15" hidden="1" customHeight="1" x14ac:dyDescent="0.25">
      <c r="A638" s="10"/>
      <c r="B638" s="28"/>
      <c r="C638" s="29"/>
      <c r="D638" s="29"/>
      <c r="E638" s="30"/>
      <c r="F638" s="29"/>
      <c r="G638" s="29"/>
      <c r="H638" s="42"/>
      <c r="I638" s="42"/>
      <c r="J638" s="28"/>
      <c r="K638" s="93"/>
      <c r="L638" s="93"/>
      <c r="M638" s="94"/>
      <c r="N638" s="32"/>
      <c r="O638" s="32"/>
      <c r="P638" s="29"/>
      <c r="Q638" s="29"/>
      <c r="R638" s="29"/>
      <c r="S638" s="29"/>
      <c r="T638" s="29"/>
      <c r="U638" s="29"/>
      <c r="V638" s="29"/>
      <c r="W638" s="29"/>
      <c r="X638" s="29"/>
      <c r="Y638" s="33"/>
      <c r="Z638" s="33"/>
      <c r="AA638" s="33"/>
      <c r="AB638" s="33"/>
      <c r="AC638" s="33"/>
      <c r="AD638" s="33"/>
      <c r="AE638" s="29"/>
      <c r="AF638" s="29"/>
      <c r="AG638" s="29"/>
      <c r="AH638" s="67" t="str">
        <f t="shared" si="155"/>
        <v/>
      </c>
      <c r="AI638" s="47" t="str">
        <f t="shared" si="159"/>
        <v/>
      </c>
      <c r="AJ638" s="67" t="str">
        <f t="shared" si="156"/>
        <v/>
      </c>
      <c r="AK638" s="68">
        <f t="shared" si="163"/>
        <v>0</v>
      </c>
      <c r="AL638" s="40" t="str">
        <f t="shared" si="158"/>
        <v/>
      </c>
      <c r="AM638" s="35">
        <f t="shared" si="160"/>
        <v>0</v>
      </c>
      <c r="AN638" s="36">
        <f t="shared" si="161"/>
        <v>0</v>
      </c>
      <c r="AO638" s="36">
        <f t="shared" si="162"/>
        <v>0</v>
      </c>
      <c r="AP638" s="36" t="str">
        <f t="shared" si="154"/>
        <v/>
      </c>
      <c r="AQ638" s="36" t="str">
        <f>+IF(C638="Econova","",(IF(B638="Réception",(IF(J638="La Mounine",(VLOOKUP(V638,[1]Distancier!A:E,5,FALSE)),(IF(J638="Brignoles",VLOOKUP(V638,[1]Distancier!A:C,3,FALSE),(IF(J638="FOS",VLOOKUP(V638,[1]Distancier!A:D,4,FALSE),(IF(J638="BT400",VLOOKUP(V638,[1]Distancier!A:F,6,FALSE))))))))),"")))</f>
        <v/>
      </c>
      <c r="AR638" s="36" t="str">
        <f t="shared" si="157"/>
        <v/>
      </c>
      <c r="AS638" s="34" t="str">
        <f>IF(AQ638="","",IF(#REF!="Round Wood",VLOOKUP(AQ638,'[1]Grilles Tarifaires'!A:C,3,FALSE),VLOOKUP(AQ638,'[1]Grilles Tarifaires'!A:B,2,FALSE)))</f>
        <v/>
      </c>
      <c r="AT638" s="36" t="str">
        <f t="shared" ref="AT638:AT701" si="164">+IF(AQ638="","",(IF(A638="Round Wood",(IF(K638&gt;32,32*AS638,(IF(K638&lt;29,29*AS638,K638*AS638)))),(IF(K638&gt;30,30*AS638,(IF(K638&lt;24,24*AS638,K638*AS638)))))))</f>
        <v/>
      </c>
      <c r="AU638" s="36" t="str">
        <f>IF(AQ638="","",(IF(C638="","",((IF(A638="","0",(IF(A638="Round Wood",VLOOKUP(C638,'[1]Grilles Tarifaires'!E:F,2,FALSE),VLOOKUP(C638,'[1]Grilles Tarifaires'!E:G,3,FALSE)))))*AK638))))</f>
        <v/>
      </c>
      <c r="AV638" s="66"/>
      <c r="AW638" s="66"/>
      <c r="AX638" s="66"/>
      <c r="AY638" s="66"/>
    </row>
    <row r="639" spans="1:51" ht="15" hidden="1" customHeight="1" x14ac:dyDescent="0.25">
      <c r="A639" s="10"/>
      <c r="B639" s="28"/>
      <c r="C639" s="29"/>
      <c r="D639" s="29"/>
      <c r="E639" s="30"/>
      <c r="F639" s="29"/>
      <c r="G639" s="29"/>
      <c r="H639" s="42"/>
      <c r="I639" s="42"/>
      <c r="J639" s="28"/>
      <c r="K639" s="93"/>
      <c r="L639" s="93"/>
      <c r="M639" s="94"/>
      <c r="N639" s="32"/>
      <c r="O639" s="32"/>
      <c r="P639" s="29"/>
      <c r="Q639" s="29"/>
      <c r="R639" s="29"/>
      <c r="S639" s="29"/>
      <c r="T639" s="29"/>
      <c r="U639" s="29"/>
      <c r="V639" s="29"/>
      <c r="W639" s="29"/>
      <c r="X639" s="29"/>
      <c r="Y639" s="33"/>
      <c r="Z639" s="33"/>
      <c r="AA639" s="33"/>
      <c r="AB639" s="33"/>
      <c r="AC639" s="33"/>
      <c r="AD639" s="33"/>
      <c r="AE639" s="29"/>
      <c r="AF639" s="29"/>
      <c r="AG639" s="29"/>
      <c r="AH639" s="67" t="str">
        <f t="shared" si="155"/>
        <v/>
      </c>
      <c r="AI639" s="47" t="str">
        <f t="shared" si="159"/>
        <v/>
      </c>
      <c r="AJ639" s="67" t="str">
        <f t="shared" si="156"/>
        <v/>
      </c>
      <c r="AK639" s="68">
        <f t="shared" si="163"/>
        <v>0</v>
      </c>
      <c r="AL639" s="40" t="str">
        <f t="shared" si="158"/>
        <v/>
      </c>
      <c r="AM639" s="35">
        <f t="shared" si="160"/>
        <v>0</v>
      </c>
      <c r="AN639" s="36">
        <f t="shared" si="161"/>
        <v>0</v>
      </c>
      <c r="AO639" s="36">
        <f t="shared" si="162"/>
        <v>0</v>
      </c>
      <c r="AP639" s="36" t="str">
        <f t="shared" si="154"/>
        <v/>
      </c>
      <c r="AQ639" s="36" t="str">
        <f>+IF(C639="Econova","",(IF(B639="Réception",(IF(J639="La Mounine",(VLOOKUP(V639,[1]Distancier!A:E,5,FALSE)),(IF(J639="Brignoles",VLOOKUP(V639,[1]Distancier!A:C,3,FALSE),(IF(J639="FOS",VLOOKUP(V639,[1]Distancier!A:D,4,FALSE),(IF(J639="BT400",VLOOKUP(V639,[1]Distancier!A:F,6,FALSE))))))))),"")))</f>
        <v/>
      </c>
      <c r="AR639" s="36" t="str">
        <f t="shared" si="157"/>
        <v/>
      </c>
      <c r="AS639" s="34" t="str">
        <f>IF(AQ639="","",IF(#REF!="Round Wood",VLOOKUP(AQ639,'[1]Grilles Tarifaires'!A:C,3,FALSE),VLOOKUP(AQ639,'[1]Grilles Tarifaires'!A:B,2,FALSE)))</f>
        <v/>
      </c>
      <c r="AT639" s="36" t="str">
        <f t="shared" si="164"/>
        <v/>
      </c>
      <c r="AU639" s="36" t="str">
        <f>IF(AQ639="","",(IF(C639="","",((IF(A639="","0",(IF(A639="Round Wood",VLOOKUP(C639,'[1]Grilles Tarifaires'!E:F,2,FALSE),VLOOKUP(C639,'[1]Grilles Tarifaires'!E:G,3,FALSE)))))*AK639))))</f>
        <v/>
      </c>
      <c r="AV639" s="66"/>
      <c r="AW639" s="66"/>
      <c r="AX639" s="66"/>
      <c r="AY639" s="66"/>
    </row>
    <row r="640" spans="1:51" ht="15" hidden="1" customHeight="1" x14ac:dyDescent="0.25">
      <c r="A640" s="10"/>
      <c r="B640" s="28"/>
      <c r="C640" s="29"/>
      <c r="D640" s="29"/>
      <c r="E640" s="30"/>
      <c r="F640" s="29"/>
      <c r="G640" s="29"/>
      <c r="H640" s="42"/>
      <c r="I640" s="42"/>
      <c r="J640" s="28"/>
      <c r="K640" s="93"/>
      <c r="L640" s="93"/>
      <c r="M640" s="94"/>
      <c r="N640" s="32"/>
      <c r="O640" s="32"/>
      <c r="P640" s="29"/>
      <c r="Q640" s="29"/>
      <c r="R640" s="29"/>
      <c r="S640" s="29"/>
      <c r="T640" s="29"/>
      <c r="U640" s="29"/>
      <c r="V640" s="29"/>
      <c r="W640" s="29"/>
      <c r="X640" s="29"/>
      <c r="Y640" s="33"/>
      <c r="Z640" s="33"/>
      <c r="AA640" s="33"/>
      <c r="AB640" s="33"/>
      <c r="AC640" s="33"/>
      <c r="AD640" s="33"/>
      <c r="AE640" s="29"/>
      <c r="AF640" s="29"/>
      <c r="AG640" s="29"/>
      <c r="AH640" s="67" t="str">
        <f t="shared" si="155"/>
        <v/>
      </c>
      <c r="AI640" s="47" t="str">
        <f t="shared" si="159"/>
        <v/>
      </c>
      <c r="AJ640" s="67" t="str">
        <f t="shared" si="156"/>
        <v/>
      </c>
      <c r="AK640" s="68">
        <f t="shared" si="163"/>
        <v>0</v>
      </c>
      <c r="AL640" s="40" t="str">
        <f t="shared" si="158"/>
        <v/>
      </c>
      <c r="AM640" s="35">
        <f t="shared" si="160"/>
        <v>0</v>
      </c>
      <c r="AN640" s="36">
        <f t="shared" si="161"/>
        <v>0</v>
      </c>
      <c r="AO640" s="36">
        <f t="shared" si="162"/>
        <v>0</v>
      </c>
      <c r="AP640" s="36" t="str">
        <f t="shared" si="154"/>
        <v/>
      </c>
      <c r="AQ640" s="36" t="str">
        <f>+IF(C640="Econova","",(IF(B640="Réception",(IF(J640="La Mounine",(VLOOKUP(V640,[1]Distancier!A:E,5,FALSE)),(IF(J640="Brignoles",VLOOKUP(V640,[1]Distancier!A:C,3,FALSE),(IF(J640="FOS",VLOOKUP(V640,[1]Distancier!A:D,4,FALSE),(IF(J640="BT400",VLOOKUP(V640,[1]Distancier!A:F,6,FALSE))))))))),"")))</f>
        <v/>
      </c>
      <c r="AR640" s="36" t="str">
        <f t="shared" si="157"/>
        <v/>
      </c>
      <c r="AS640" s="34" t="str">
        <f>IF(AQ640="","",IF(#REF!="Round Wood",VLOOKUP(AQ640,'[1]Grilles Tarifaires'!A:C,3,FALSE),VLOOKUP(AQ640,'[1]Grilles Tarifaires'!A:B,2,FALSE)))</f>
        <v/>
      </c>
      <c r="AT640" s="36" t="str">
        <f t="shared" si="164"/>
        <v/>
      </c>
      <c r="AU640" s="36" t="str">
        <f>IF(AQ640="","",(IF(C640="","",((IF(A640="","0",(IF(A640="Round Wood",VLOOKUP(C640,'[1]Grilles Tarifaires'!E:F,2,FALSE),VLOOKUP(C640,'[1]Grilles Tarifaires'!E:G,3,FALSE)))))*AK640))))</f>
        <v/>
      </c>
      <c r="AV640" s="66"/>
      <c r="AW640" s="66"/>
      <c r="AX640" s="66"/>
      <c r="AY640" s="66"/>
    </row>
    <row r="641" spans="1:51" ht="15" hidden="1" customHeight="1" x14ac:dyDescent="0.25">
      <c r="A641" s="10"/>
      <c r="B641" s="28"/>
      <c r="C641" s="29"/>
      <c r="D641" s="29"/>
      <c r="E641" s="30"/>
      <c r="F641" s="29"/>
      <c r="G641" s="29"/>
      <c r="H641" s="42"/>
      <c r="I641" s="42"/>
      <c r="J641" s="28"/>
      <c r="K641" s="93"/>
      <c r="L641" s="93"/>
      <c r="M641" s="94"/>
      <c r="N641" s="32"/>
      <c r="O641" s="32"/>
      <c r="P641" s="29"/>
      <c r="Q641" s="29"/>
      <c r="R641" s="29"/>
      <c r="S641" s="29"/>
      <c r="T641" s="29"/>
      <c r="U641" s="29"/>
      <c r="V641" s="29"/>
      <c r="W641" s="29"/>
      <c r="X641" s="29"/>
      <c r="Y641" s="33"/>
      <c r="Z641" s="33"/>
      <c r="AA641" s="33"/>
      <c r="AB641" s="33"/>
      <c r="AC641" s="33"/>
      <c r="AD641" s="33"/>
      <c r="AE641" s="29"/>
      <c r="AF641" s="29"/>
      <c r="AG641" s="29"/>
      <c r="AH641" s="67" t="str">
        <f t="shared" si="155"/>
        <v/>
      </c>
      <c r="AI641" s="47" t="str">
        <f t="shared" si="159"/>
        <v/>
      </c>
      <c r="AJ641" s="67" t="str">
        <f t="shared" si="156"/>
        <v/>
      </c>
      <c r="AK641" s="68">
        <f t="shared" si="163"/>
        <v>0</v>
      </c>
      <c r="AL641" s="40" t="str">
        <f t="shared" si="158"/>
        <v/>
      </c>
      <c r="AM641" s="35">
        <f t="shared" si="160"/>
        <v>0</v>
      </c>
      <c r="AN641" s="36">
        <f t="shared" si="161"/>
        <v>0</v>
      </c>
      <c r="AO641" s="36">
        <f t="shared" si="162"/>
        <v>0</v>
      </c>
      <c r="AP641" s="36" t="str">
        <f t="shared" si="154"/>
        <v/>
      </c>
      <c r="AQ641" s="36" t="str">
        <f>+IF(C641="Econova","",(IF(B641="Réception",(IF(J641="La Mounine",(VLOOKUP(V641,[1]Distancier!A:E,5,FALSE)),(IF(J641="Brignoles",VLOOKUP(V641,[1]Distancier!A:C,3,FALSE),(IF(J641="FOS",VLOOKUP(V641,[1]Distancier!A:D,4,FALSE),(IF(J641="BT400",VLOOKUP(V641,[1]Distancier!A:F,6,FALSE))))))))),"")))</f>
        <v/>
      </c>
      <c r="AR641" s="36" t="str">
        <f t="shared" si="157"/>
        <v/>
      </c>
      <c r="AS641" s="34" t="str">
        <f>IF(AQ641="","",IF(#REF!="Round Wood",VLOOKUP(AQ641,'[1]Grilles Tarifaires'!A:C,3,FALSE),VLOOKUP(AQ641,'[1]Grilles Tarifaires'!A:B,2,FALSE)))</f>
        <v/>
      </c>
      <c r="AT641" s="36" t="str">
        <f t="shared" si="164"/>
        <v/>
      </c>
      <c r="AU641" s="36" t="str">
        <f>IF(AQ641="","",(IF(C641="","",((IF(A641="","0",(IF(A641="Round Wood",VLOOKUP(C641,'[1]Grilles Tarifaires'!E:F,2,FALSE),VLOOKUP(C641,'[1]Grilles Tarifaires'!E:G,3,FALSE)))))*AK641))))</f>
        <v/>
      </c>
      <c r="AV641" s="66"/>
      <c r="AW641" s="66"/>
      <c r="AX641" s="66"/>
      <c r="AY641" s="66"/>
    </row>
    <row r="642" spans="1:51" ht="15" hidden="1" customHeight="1" x14ac:dyDescent="0.25">
      <c r="A642" s="10"/>
      <c r="B642" s="28"/>
      <c r="C642" s="29"/>
      <c r="D642" s="29"/>
      <c r="E642" s="30"/>
      <c r="F642" s="29"/>
      <c r="G642" s="29"/>
      <c r="H642" s="42"/>
      <c r="I642" s="42"/>
      <c r="J642" s="28"/>
      <c r="K642" s="93"/>
      <c r="L642" s="93"/>
      <c r="M642" s="94"/>
      <c r="N642" s="32"/>
      <c r="O642" s="32"/>
      <c r="P642" s="29"/>
      <c r="Q642" s="29"/>
      <c r="R642" s="29"/>
      <c r="S642" s="29"/>
      <c r="T642" s="29"/>
      <c r="U642" s="29"/>
      <c r="V642" s="29"/>
      <c r="W642" s="29"/>
      <c r="X642" s="29"/>
      <c r="Y642" s="33"/>
      <c r="Z642" s="33"/>
      <c r="AA642" s="33"/>
      <c r="AB642" s="33"/>
      <c r="AC642" s="33"/>
      <c r="AD642" s="33"/>
      <c r="AE642" s="29"/>
      <c r="AF642" s="29"/>
      <c r="AG642" s="29"/>
      <c r="AH642" s="67" t="str">
        <f t="shared" si="155"/>
        <v/>
      </c>
      <c r="AI642" s="47" t="str">
        <f t="shared" si="159"/>
        <v/>
      </c>
      <c r="AJ642" s="67" t="str">
        <f t="shared" si="156"/>
        <v/>
      </c>
      <c r="AK642" s="68">
        <f t="shared" si="163"/>
        <v>0</v>
      </c>
      <c r="AL642" s="40" t="str">
        <f t="shared" si="158"/>
        <v/>
      </c>
      <c r="AM642" s="35">
        <f t="shared" si="160"/>
        <v>0</v>
      </c>
      <c r="AN642" s="36">
        <f t="shared" si="161"/>
        <v>0</v>
      </c>
      <c r="AO642" s="36">
        <f t="shared" si="162"/>
        <v>0</v>
      </c>
      <c r="AP642" s="36" t="str">
        <f t="shared" si="154"/>
        <v/>
      </c>
      <c r="AQ642" s="36" t="str">
        <f>+IF(C642="Econova","",(IF(B642="Réception",(IF(J642="La Mounine",(VLOOKUP(V642,[1]Distancier!A:E,5,FALSE)),(IF(J642="Brignoles",VLOOKUP(V642,[1]Distancier!A:C,3,FALSE),(IF(J642="FOS",VLOOKUP(V642,[1]Distancier!A:D,4,FALSE),(IF(J642="BT400",VLOOKUP(V642,[1]Distancier!A:F,6,FALSE))))))))),"")))</f>
        <v/>
      </c>
      <c r="AR642" s="36" t="str">
        <f t="shared" si="157"/>
        <v/>
      </c>
      <c r="AS642" s="34" t="str">
        <f>IF(AQ642="","",IF(#REF!="Round Wood",VLOOKUP(AQ642,'[1]Grilles Tarifaires'!A:C,3,FALSE),VLOOKUP(AQ642,'[1]Grilles Tarifaires'!A:B,2,FALSE)))</f>
        <v/>
      </c>
      <c r="AT642" s="36" t="str">
        <f t="shared" si="164"/>
        <v/>
      </c>
      <c r="AU642" s="36" t="str">
        <f>IF(AQ642="","",(IF(C642="","",((IF(A642="","0",(IF(A642="Round Wood",VLOOKUP(C642,'[1]Grilles Tarifaires'!E:F,2,FALSE),VLOOKUP(C642,'[1]Grilles Tarifaires'!E:G,3,FALSE)))))*AK642))))</f>
        <v/>
      </c>
      <c r="AV642" s="66"/>
      <c r="AW642" s="66"/>
      <c r="AX642" s="66"/>
      <c r="AY642" s="66"/>
    </row>
    <row r="643" spans="1:51" ht="15" hidden="1" customHeight="1" x14ac:dyDescent="0.25">
      <c r="A643" s="10"/>
      <c r="B643" s="28"/>
      <c r="C643" s="29"/>
      <c r="D643" s="29"/>
      <c r="E643" s="30"/>
      <c r="F643" s="29"/>
      <c r="G643" s="29"/>
      <c r="H643" s="42"/>
      <c r="I643" s="42"/>
      <c r="J643" s="28"/>
      <c r="K643" s="93"/>
      <c r="L643" s="93"/>
      <c r="M643" s="94"/>
      <c r="N643" s="32"/>
      <c r="O643" s="32"/>
      <c r="P643" s="29"/>
      <c r="Q643" s="29"/>
      <c r="R643" s="29"/>
      <c r="S643" s="29"/>
      <c r="T643" s="29"/>
      <c r="U643" s="29"/>
      <c r="V643" s="29"/>
      <c r="W643" s="29"/>
      <c r="X643" s="29"/>
      <c r="Y643" s="33"/>
      <c r="Z643" s="33"/>
      <c r="AA643" s="33"/>
      <c r="AB643" s="33"/>
      <c r="AC643" s="33"/>
      <c r="AD643" s="33"/>
      <c r="AE643" s="29"/>
      <c r="AF643" s="29"/>
      <c r="AG643" s="29"/>
      <c r="AH643" s="67" t="str">
        <f t="shared" si="155"/>
        <v/>
      </c>
      <c r="AI643" s="47" t="str">
        <f t="shared" si="159"/>
        <v/>
      </c>
      <c r="AJ643" s="67" t="str">
        <f t="shared" si="156"/>
        <v/>
      </c>
      <c r="AK643" s="68">
        <f t="shared" si="163"/>
        <v>0</v>
      </c>
      <c r="AL643" s="40" t="str">
        <f t="shared" si="158"/>
        <v/>
      </c>
      <c r="AM643" s="35">
        <f t="shared" si="160"/>
        <v>0</v>
      </c>
      <c r="AN643" s="36">
        <f t="shared" si="161"/>
        <v>0</v>
      </c>
      <c r="AO643" s="36">
        <f t="shared" si="162"/>
        <v>0</v>
      </c>
      <c r="AP643" s="36" t="str">
        <f t="shared" si="154"/>
        <v/>
      </c>
      <c r="AQ643" s="36" t="str">
        <f>+IF(C643="Econova","",(IF(B643="Réception",(IF(J643="La Mounine",(VLOOKUP(V643,[1]Distancier!A:E,5,FALSE)),(IF(J643="Brignoles",VLOOKUP(V643,[1]Distancier!A:C,3,FALSE),(IF(J643="FOS",VLOOKUP(V643,[1]Distancier!A:D,4,FALSE),(IF(J643="BT400",VLOOKUP(V643,[1]Distancier!A:F,6,FALSE))))))))),"")))</f>
        <v/>
      </c>
      <c r="AR643" s="36" t="str">
        <f t="shared" si="157"/>
        <v/>
      </c>
      <c r="AS643" s="34" t="str">
        <f>IF(AQ643="","",IF(#REF!="Round Wood",VLOOKUP(AQ643,'[1]Grilles Tarifaires'!A:C,3,FALSE),VLOOKUP(AQ643,'[1]Grilles Tarifaires'!A:B,2,FALSE)))</f>
        <v/>
      </c>
      <c r="AT643" s="36" t="str">
        <f t="shared" si="164"/>
        <v/>
      </c>
      <c r="AU643" s="36" t="str">
        <f>IF(AQ643="","",(IF(C643="","",((IF(A643="","0",(IF(A643="Round Wood",VLOOKUP(C643,'[1]Grilles Tarifaires'!E:F,2,FALSE),VLOOKUP(C643,'[1]Grilles Tarifaires'!E:G,3,FALSE)))))*AK643))))</f>
        <v/>
      </c>
      <c r="AV643" s="66"/>
      <c r="AW643" s="66"/>
      <c r="AX643" s="66"/>
      <c r="AY643" s="66"/>
    </row>
    <row r="644" spans="1:51" ht="15" hidden="1" customHeight="1" x14ac:dyDescent="0.25">
      <c r="A644" s="10"/>
      <c r="B644" s="28"/>
      <c r="C644" s="29"/>
      <c r="D644" s="29"/>
      <c r="E644" s="30"/>
      <c r="F644" s="29"/>
      <c r="G644" s="29"/>
      <c r="H644" s="42"/>
      <c r="I644" s="42"/>
      <c r="J644" s="28"/>
      <c r="K644" s="93"/>
      <c r="L644" s="93"/>
      <c r="M644" s="94"/>
      <c r="N644" s="32"/>
      <c r="O644" s="32"/>
      <c r="P644" s="29"/>
      <c r="Q644" s="29"/>
      <c r="R644" s="29"/>
      <c r="S644" s="29"/>
      <c r="T644" s="29"/>
      <c r="U644" s="29"/>
      <c r="V644" s="29"/>
      <c r="W644" s="29"/>
      <c r="X644" s="29"/>
      <c r="Y644" s="33"/>
      <c r="Z644" s="33"/>
      <c r="AA644" s="33"/>
      <c r="AB644" s="33"/>
      <c r="AC644" s="33"/>
      <c r="AD644" s="33"/>
      <c r="AE644" s="29"/>
      <c r="AF644" s="29"/>
      <c r="AG644" s="29"/>
      <c r="AH644" s="67" t="str">
        <f t="shared" si="155"/>
        <v/>
      </c>
      <c r="AI644" s="47" t="str">
        <f t="shared" si="159"/>
        <v/>
      </c>
      <c r="AJ644" s="67" t="str">
        <f t="shared" si="156"/>
        <v/>
      </c>
      <c r="AK644" s="68">
        <f t="shared" si="163"/>
        <v>0</v>
      </c>
      <c r="AL644" s="40" t="str">
        <f t="shared" si="158"/>
        <v/>
      </c>
      <c r="AM644" s="35">
        <f t="shared" si="160"/>
        <v>0</v>
      </c>
      <c r="AN644" s="36">
        <f t="shared" si="161"/>
        <v>0</v>
      </c>
      <c r="AO644" s="36">
        <f t="shared" si="162"/>
        <v>0</v>
      </c>
      <c r="AP644" s="36" t="str">
        <f t="shared" si="154"/>
        <v/>
      </c>
      <c r="AQ644" s="36" t="str">
        <f>+IF(C644="Econova","",(IF(B644="Réception",(IF(J644="La Mounine",(VLOOKUP(V644,[1]Distancier!A:E,5,FALSE)),(IF(J644="Brignoles",VLOOKUP(V644,[1]Distancier!A:C,3,FALSE),(IF(J644="FOS",VLOOKUP(V644,[1]Distancier!A:D,4,FALSE),(IF(J644="BT400",VLOOKUP(V644,[1]Distancier!A:F,6,FALSE))))))))),"")))</f>
        <v/>
      </c>
      <c r="AR644" s="36" t="str">
        <f t="shared" si="157"/>
        <v/>
      </c>
      <c r="AS644" s="34" t="str">
        <f>IF(AQ644="","",IF(#REF!="Round Wood",VLOOKUP(AQ644,'[1]Grilles Tarifaires'!A:C,3,FALSE),VLOOKUP(AQ644,'[1]Grilles Tarifaires'!A:B,2,FALSE)))</f>
        <v/>
      </c>
      <c r="AT644" s="36" t="str">
        <f t="shared" si="164"/>
        <v/>
      </c>
      <c r="AU644" s="36" t="str">
        <f>IF(AQ644="","",(IF(C644="","",((IF(A644="","0",(IF(A644="Round Wood",VLOOKUP(C644,'[1]Grilles Tarifaires'!E:F,2,FALSE),VLOOKUP(C644,'[1]Grilles Tarifaires'!E:G,3,FALSE)))))*AK644))))</f>
        <v/>
      </c>
      <c r="AV644" s="66"/>
      <c r="AW644" s="66"/>
      <c r="AX644" s="66"/>
      <c r="AY644" s="66"/>
    </row>
    <row r="645" spans="1:51" ht="15" hidden="1" customHeight="1" x14ac:dyDescent="0.25">
      <c r="A645" s="10"/>
      <c r="B645" s="28"/>
      <c r="C645" s="29"/>
      <c r="D645" s="29"/>
      <c r="E645" s="30"/>
      <c r="F645" s="29"/>
      <c r="G645" s="29"/>
      <c r="H645" s="42"/>
      <c r="I645" s="42"/>
      <c r="J645" s="28"/>
      <c r="K645" s="93"/>
      <c r="L645" s="93"/>
      <c r="M645" s="94"/>
      <c r="N645" s="32"/>
      <c r="O645" s="32"/>
      <c r="P645" s="29"/>
      <c r="Q645" s="29"/>
      <c r="R645" s="29"/>
      <c r="S645" s="29"/>
      <c r="T645" s="29"/>
      <c r="U645" s="29"/>
      <c r="V645" s="29"/>
      <c r="W645" s="29"/>
      <c r="X645" s="29"/>
      <c r="Y645" s="33"/>
      <c r="Z645" s="33"/>
      <c r="AA645" s="33"/>
      <c r="AB645" s="33"/>
      <c r="AC645" s="33"/>
      <c r="AD645" s="33"/>
      <c r="AE645" s="29"/>
      <c r="AF645" s="29"/>
      <c r="AG645" s="29"/>
      <c r="AH645" s="67" t="str">
        <f t="shared" si="155"/>
        <v/>
      </c>
      <c r="AI645" s="47" t="str">
        <f t="shared" si="159"/>
        <v/>
      </c>
      <c r="AJ645" s="67" t="str">
        <f t="shared" si="156"/>
        <v/>
      </c>
      <c r="AK645" s="68">
        <f t="shared" si="163"/>
        <v>0</v>
      </c>
      <c r="AL645" s="40" t="str">
        <f t="shared" si="158"/>
        <v/>
      </c>
      <c r="AM645" s="35">
        <f t="shared" si="160"/>
        <v>0</v>
      </c>
      <c r="AN645" s="36">
        <f t="shared" si="161"/>
        <v>0</v>
      </c>
      <c r="AO645" s="36">
        <f t="shared" si="162"/>
        <v>0</v>
      </c>
      <c r="AP645" s="36" t="str">
        <f t="shared" si="154"/>
        <v/>
      </c>
      <c r="AQ645" s="36" t="str">
        <f>+IF(C645="Econova","",(IF(B645="Réception",(IF(J645="La Mounine",(VLOOKUP(V645,[1]Distancier!A:E,5,FALSE)),(IF(J645="Brignoles",VLOOKUP(V645,[1]Distancier!A:C,3,FALSE),(IF(J645="FOS",VLOOKUP(V645,[1]Distancier!A:D,4,FALSE),(IF(J645="BT400",VLOOKUP(V645,[1]Distancier!A:F,6,FALSE))))))))),"")))</f>
        <v/>
      </c>
      <c r="AR645" s="36" t="str">
        <f t="shared" si="157"/>
        <v/>
      </c>
      <c r="AS645" s="34" t="str">
        <f>IF(AQ645="","",IF(#REF!="Round Wood",VLOOKUP(AQ645,'[1]Grilles Tarifaires'!A:C,3,FALSE),VLOOKUP(AQ645,'[1]Grilles Tarifaires'!A:B,2,FALSE)))</f>
        <v/>
      </c>
      <c r="AT645" s="36" t="str">
        <f t="shared" si="164"/>
        <v/>
      </c>
      <c r="AU645" s="36" t="str">
        <f>IF(AQ645="","",(IF(C645="","",((IF(A645="","0",(IF(A645="Round Wood",VLOOKUP(C645,'[1]Grilles Tarifaires'!E:F,2,FALSE),VLOOKUP(C645,'[1]Grilles Tarifaires'!E:G,3,FALSE)))))*AK645))))</f>
        <v/>
      </c>
      <c r="AV645" s="66"/>
      <c r="AW645" s="66"/>
      <c r="AX645" s="66"/>
      <c r="AY645" s="66"/>
    </row>
    <row r="646" spans="1:51" ht="15" hidden="1" customHeight="1" x14ac:dyDescent="0.25">
      <c r="A646" s="10"/>
      <c r="B646" s="28"/>
      <c r="C646" s="29"/>
      <c r="D646" s="29"/>
      <c r="E646" s="30"/>
      <c r="F646" s="29"/>
      <c r="G646" s="29"/>
      <c r="H646" s="42"/>
      <c r="I646" s="42"/>
      <c r="J646" s="28"/>
      <c r="K646" s="93"/>
      <c r="L646" s="93"/>
      <c r="M646" s="94"/>
      <c r="N646" s="32"/>
      <c r="O646" s="32"/>
      <c r="P646" s="29"/>
      <c r="Q646" s="29"/>
      <c r="R646" s="29"/>
      <c r="S646" s="29"/>
      <c r="T646" s="29"/>
      <c r="U646" s="29"/>
      <c r="V646" s="29"/>
      <c r="W646" s="29"/>
      <c r="X646" s="29"/>
      <c r="Y646" s="33"/>
      <c r="Z646" s="33"/>
      <c r="AA646" s="33"/>
      <c r="AB646" s="33"/>
      <c r="AC646" s="33"/>
      <c r="AD646" s="33"/>
      <c r="AE646" s="29"/>
      <c r="AF646" s="29"/>
      <c r="AG646" s="29"/>
      <c r="AH646" s="67" t="str">
        <f t="shared" si="155"/>
        <v/>
      </c>
      <c r="AI646" s="47" t="str">
        <f t="shared" si="159"/>
        <v/>
      </c>
      <c r="AJ646" s="67" t="str">
        <f t="shared" si="156"/>
        <v/>
      </c>
      <c r="AK646" s="68">
        <f t="shared" si="163"/>
        <v>0</v>
      </c>
      <c r="AL646" s="40" t="str">
        <f t="shared" si="158"/>
        <v/>
      </c>
      <c r="AM646" s="35">
        <f t="shared" si="160"/>
        <v>0</v>
      </c>
      <c r="AN646" s="36">
        <f t="shared" si="161"/>
        <v>0</v>
      </c>
      <c r="AO646" s="36">
        <f t="shared" si="162"/>
        <v>0</v>
      </c>
      <c r="AP646" s="36" t="str">
        <f t="shared" si="154"/>
        <v/>
      </c>
      <c r="AQ646" s="36" t="str">
        <f>+IF(C646="Econova","",(IF(B646="Réception",(IF(J646="La Mounine",(VLOOKUP(V646,[1]Distancier!A:E,5,FALSE)),(IF(J646="Brignoles",VLOOKUP(V646,[1]Distancier!A:C,3,FALSE),(IF(J646="FOS",VLOOKUP(V646,[1]Distancier!A:D,4,FALSE),(IF(J646="BT400",VLOOKUP(V646,[1]Distancier!A:F,6,FALSE))))))))),"")))</f>
        <v/>
      </c>
      <c r="AR646" s="36" t="str">
        <f t="shared" si="157"/>
        <v/>
      </c>
      <c r="AS646" s="34" t="str">
        <f>IF(AQ646="","",IF(#REF!="Round Wood",VLOOKUP(AQ646,'[1]Grilles Tarifaires'!A:C,3,FALSE),VLOOKUP(AQ646,'[1]Grilles Tarifaires'!A:B,2,FALSE)))</f>
        <v/>
      </c>
      <c r="AT646" s="36" t="str">
        <f t="shared" si="164"/>
        <v/>
      </c>
      <c r="AU646" s="36" t="str">
        <f>IF(AQ646="","",(IF(C646="","",((IF(A646="","0",(IF(A646="Round Wood",VLOOKUP(C646,'[1]Grilles Tarifaires'!E:F,2,FALSE),VLOOKUP(C646,'[1]Grilles Tarifaires'!E:G,3,FALSE)))))*AK646))))</f>
        <v/>
      </c>
      <c r="AV646" s="66"/>
      <c r="AW646" s="66"/>
      <c r="AX646" s="66"/>
      <c r="AY646" s="66"/>
    </row>
    <row r="647" spans="1:51" ht="15" hidden="1" customHeight="1" x14ac:dyDescent="0.25">
      <c r="A647" s="10"/>
      <c r="B647" s="28"/>
      <c r="C647" s="29"/>
      <c r="D647" s="29"/>
      <c r="E647" s="30"/>
      <c r="F647" s="29"/>
      <c r="G647" s="29"/>
      <c r="H647" s="42"/>
      <c r="I647" s="42"/>
      <c r="J647" s="28"/>
      <c r="K647" s="93"/>
      <c r="L647" s="93"/>
      <c r="M647" s="94"/>
      <c r="N647" s="32"/>
      <c r="O647" s="32"/>
      <c r="P647" s="29"/>
      <c r="Q647" s="29"/>
      <c r="R647" s="29"/>
      <c r="S647" s="29"/>
      <c r="T647" s="29"/>
      <c r="U647" s="29"/>
      <c r="V647" s="29"/>
      <c r="W647" s="29"/>
      <c r="X647" s="29"/>
      <c r="Y647" s="33"/>
      <c r="Z647" s="33"/>
      <c r="AA647" s="33"/>
      <c r="AB647" s="33"/>
      <c r="AC647" s="33"/>
      <c r="AD647" s="33"/>
      <c r="AE647" s="29"/>
      <c r="AF647" s="29"/>
      <c r="AG647" s="29"/>
      <c r="AH647" s="67" t="str">
        <f t="shared" si="155"/>
        <v/>
      </c>
      <c r="AI647" s="47" t="str">
        <f t="shared" si="159"/>
        <v/>
      </c>
      <c r="AJ647" s="67" t="str">
        <f t="shared" si="156"/>
        <v/>
      </c>
      <c r="AK647" s="68">
        <f t="shared" si="163"/>
        <v>0</v>
      </c>
      <c r="AL647" s="40" t="str">
        <f t="shared" si="158"/>
        <v/>
      </c>
      <c r="AM647" s="35">
        <f t="shared" si="160"/>
        <v>0</v>
      </c>
      <c r="AN647" s="36">
        <f t="shared" si="161"/>
        <v>0</v>
      </c>
      <c r="AO647" s="36">
        <f t="shared" si="162"/>
        <v>0</v>
      </c>
      <c r="AP647" s="36" t="str">
        <f t="shared" ref="AP647:AP710" si="165">+IF(K647="","",(Y647*K647))</f>
        <v/>
      </c>
      <c r="AQ647" s="36" t="str">
        <f>+IF(C647="Econova","",(IF(B647="Réception",(IF(J647="La Mounine",(VLOOKUP(V647,[1]Distancier!A:E,5,FALSE)),(IF(J647="Brignoles",VLOOKUP(V647,[1]Distancier!A:C,3,FALSE),(IF(J647="FOS",VLOOKUP(V647,[1]Distancier!A:D,4,FALSE),(IF(J647="BT400",VLOOKUP(V647,[1]Distancier!A:F,6,FALSE))))))))),"")))</f>
        <v/>
      </c>
      <c r="AR647" s="36" t="str">
        <f t="shared" si="157"/>
        <v/>
      </c>
      <c r="AS647" s="34" t="str">
        <f>IF(AQ647="","",IF(#REF!="Round Wood",VLOOKUP(AQ647,'[1]Grilles Tarifaires'!A:C,3,FALSE),VLOOKUP(AQ647,'[1]Grilles Tarifaires'!A:B,2,FALSE)))</f>
        <v/>
      </c>
      <c r="AT647" s="36" t="str">
        <f t="shared" si="164"/>
        <v/>
      </c>
      <c r="AU647" s="36" t="str">
        <f>IF(AQ647="","",(IF(C647="","",((IF(A647="","0",(IF(A647="Round Wood",VLOOKUP(C647,'[1]Grilles Tarifaires'!E:F,2,FALSE),VLOOKUP(C647,'[1]Grilles Tarifaires'!E:G,3,FALSE)))))*AK647))))</f>
        <v/>
      </c>
      <c r="AV647" s="66"/>
      <c r="AW647" s="66"/>
      <c r="AX647" s="66"/>
      <c r="AY647" s="66"/>
    </row>
    <row r="648" spans="1:51" ht="15" hidden="1" customHeight="1" x14ac:dyDescent="0.25">
      <c r="A648" s="10"/>
      <c r="B648" s="28"/>
      <c r="C648" s="29"/>
      <c r="D648" s="29"/>
      <c r="E648" s="30"/>
      <c r="F648" s="29"/>
      <c r="G648" s="29"/>
      <c r="H648" s="42"/>
      <c r="I648" s="42"/>
      <c r="J648" s="28"/>
      <c r="K648" s="93"/>
      <c r="L648" s="93"/>
      <c r="M648" s="94"/>
      <c r="N648" s="32"/>
      <c r="O648" s="32"/>
      <c r="P648" s="29"/>
      <c r="Q648" s="29"/>
      <c r="R648" s="29"/>
      <c r="S648" s="29"/>
      <c r="T648" s="29"/>
      <c r="U648" s="29"/>
      <c r="V648" s="29"/>
      <c r="W648" s="29"/>
      <c r="X648" s="29"/>
      <c r="Y648" s="33"/>
      <c r="Z648" s="33"/>
      <c r="AA648" s="33"/>
      <c r="AB648" s="33"/>
      <c r="AC648" s="33"/>
      <c r="AD648" s="33"/>
      <c r="AE648" s="29"/>
      <c r="AF648" s="29"/>
      <c r="AG648" s="29"/>
      <c r="AH648" s="67" t="str">
        <f t="shared" si="155"/>
        <v/>
      </c>
      <c r="AI648" s="47" t="str">
        <f t="shared" si="159"/>
        <v/>
      </c>
      <c r="AJ648" s="67" t="str">
        <f t="shared" si="156"/>
        <v/>
      </c>
      <c r="AK648" s="68">
        <f t="shared" si="163"/>
        <v>0</v>
      </c>
      <c r="AL648" s="40" t="str">
        <f t="shared" si="158"/>
        <v/>
      </c>
      <c r="AM648" s="35">
        <f t="shared" si="160"/>
        <v>0</v>
      </c>
      <c r="AN648" s="36">
        <f t="shared" si="161"/>
        <v>0</v>
      </c>
      <c r="AO648" s="36">
        <f t="shared" si="162"/>
        <v>0</v>
      </c>
      <c r="AP648" s="36" t="str">
        <f t="shared" si="165"/>
        <v/>
      </c>
      <c r="AQ648" s="36" t="str">
        <f>+IF(C648="Econova","",(IF(B648="Réception",(IF(J648="La Mounine",(VLOOKUP(V648,[1]Distancier!A:E,5,FALSE)),(IF(J648="Brignoles",VLOOKUP(V648,[1]Distancier!A:C,3,FALSE),(IF(J648="FOS",VLOOKUP(V648,[1]Distancier!A:D,4,FALSE),(IF(J648="BT400",VLOOKUP(V648,[1]Distancier!A:F,6,FALSE))))))))),"")))</f>
        <v/>
      </c>
      <c r="AR648" s="36" t="str">
        <f t="shared" si="157"/>
        <v/>
      </c>
      <c r="AS648" s="34" t="str">
        <f>IF(AQ648="","",IF(#REF!="Round Wood",VLOOKUP(AQ648,'[1]Grilles Tarifaires'!A:C,3,FALSE),VLOOKUP(AQ648,'[1]Grilles Tarifaires'!A:B,2,FALSE)))</f>
        <v/>
      </c>
      <c r="AT648" s="36" t="str">
        <f t="shared" si="164"/>
        <v/>
      </c>
      <c r="AU648" s="36" t="str">
        <f>IF(AQ648="","",(IF(C648="","",((IF(A648="","0",(IF(A648="Round Wood",VLOOKUP(C648,'[1]Grilles Tarifaires'!E:F,2,FALSE),VLOOKUP(C648,'[1]Grilles Tarifaires'!E:G,3,FALSE)))))*AK648))))</f>
        <v/>
      </c>
      <c r="AV648" s="66"/>
      <c r="AW648" s="66"/>
      <c r="AX648" s="66"/>
      <c r="AY648" s="66"/>
    </row>
    <row r="649" spans="1:51" ht="15" hidden="1" customHeight="1" x14ac:dyDescent="0.25">
      <c r="A649" s="10"/>
      <c r="B649" s="28"/>
      <c r="C649" s="29"/>
      <c r="D649" s="29"/>
      <c r="E649" s="30"/>
      <c r="F649" s="29"/>
      <c r="G649" s="29"/>
      <c r="H649" s="42"/>
      <c r="I649" s="42"/>
      <c r="J649" s="28"/>
      <c r="K649" s="93"/>
      <c r="L649" s="93"/>
      <c r="M649" s="94"/>
      <c r="N649" s="32"/>
      <c r="O649" s="32"/>
      <c r="P649" s="29"/>
      <c r="Q649" s="29"/>
      <c r="R649" s="29"/>
      <c r="S649" s="29"/>
      <c r="T649" s="29"/>
      <c r="U649" s="29"/>
      <c r="V649" s="29"/>
      <c r="W649" s="29"/>
      <c r="X649" s="29"/>
      <c r="Y649" s="33"/>
      <c r="Z649" s="33"/>
      <c r="AA649" s="33"/>
      <c r="AB649" s="33"/>
      <c r="AC649" s="33"/>
      <c r="AD649" s="33"/>
      <c r="AE649" s="29"/>
      <c r="AF649" s="29"/>
      <c r="AG649" s="29"/>
      <c r="AH649" s="67" t="str">
        <f t="shared" si="155"/>
        <v/>
      </c>
      <c r="AI649" s="47" t="str">
        <f t="shared" si="159"/>
        <v/>
      </c>
      <c r="AJ649" s="67" t="str">
        <f t="shared" si="156"/>
        <v/>
      </c>
      <c r="AK649" s="68">
        <f t="shared" si="163"/>
        <v>0</v>
      </c>
      <c r="AL649" s="40" t="str">
        <f t="shared" si="158"/>
        <v/>
      </c>
      <c r="AM649" s="35">
        <f t="shared" si="160"/>
        <v>0</v>
      </c>
      <c r="AN649" s="36">
        <f t="shared" si="161"/>
        <v>0</v>
      </c>
      <c r="AO649" s="36">
        <f t="shared" si="162"/>
        <v>0</v>
      </c>
      <c r="AP649" s="36" t="str">
        <f t="shared" si="165"/>
        <v/>
      </c>
      <c r="AQ649" s="36" t="str">
        <f>+IF(C649="Econova","",(IF(B649="Réception",(IF(J649="La Mounine",(VLOOKUP(V649,[1]Distancier!A:E,5,FALSE)),(IF(J649="Brignoles",VLOOKUP(V649,[1]Distancier!A:C,3,FALSE),(IF(J649="FOS",VLOOKUP(V649,[1]Distancier!A:D,4,FALSE),(IF(J649="BT400",VLOOKUP(V649,[1]Distancier!A:F,6,FALSE))))))))),"")))</f>
        <v/>
      </c>
      <c r="AR649" s="36" t="str">
        <f t="shared" si="157"/>
        <v/>
      </c>
      <c r="AS649" s="34" t="str">
        <f>IF(AQ649="","",IF(#REF!="Round Wood",VLOOKUP(AQ649,'[1]Grilles Tarifaires'!A:C,3,FALSE),VLOOKUP(AQ649,'[1]Grilles Tarifaires'!A:B,2,FALSE)))</f>
        <v/>
      </c>
      <c r="AT649" s="36" t="str">
        <f t="shared" si="164"/>
        <v/>
      </c>
      <c r="AU649" s="36" t="str">
        <f>IF(AQ649="","",(IF(C649="","",((IF(A649="","0",(IF(A649="Round Wood",VLOOKUP(C649,'[1]Grilles Tarifaires'!E:F,2,FALSE),VLOOKUP(C649,'[1]Grilles Tarifaires'!E:G,3,FALSE)))))*AK649))))</f>
        <v/>
      </c>
      <c r="AV649" s="66"/>
      <c r="AW649" s="66"/>
      <c r="AX649" s="66"/>
      <c r="AY649" s="66"/>
    </row>
    <row r="650" spans="1:51" ht="15" hidden="1" customHeight="1" x14ac:dyDescent="0.25">
      <c r="A650" s="10"/>
      <c r="B650" s="28"/>
      <c r="C650" s="29"/>
      <c r="D650" s="29"/>
      <c r="E650" s="30"/>
      <c r="F650" s="29"/>
      <c r="G650" s="29"/>
      <c r="H650" s="42"/>
      <c r="I650" s="42"/>
      <c r="J650" s="28"/>
      <c r="K650" s="93"/>
      <c r="L650" s="93"/>
      <c r="M650" s="94"/>
      <c r="N650" s="32"/>
      <c r="O650" s="32"/>
      <c r="P650" s="29"/>
      <c r="Q650" s="29"/>
      <c r="R650" s="29"/>
      <c r="S650" s="29"/>
      <c r="T650" s="29"/>
      <c r="U650" s="29"/>
      <c r="V650" s="29"/>
      <c r="W650" s="29"/>
      <c r="X650" s="29"/>
      <c r="Y650" s="33"/>
      <c r="Z650" s="33"/>
      <c r="AA650" s="33"/>
      <c r="AB650" s="33"/>
      <c r="AC650" s="33"/>
      <c r="AD650" s="33"/>
      <c r="AE650" s="29"/>
      <c r="AF650" s="29"/>
      <c r="AG650" s="29"/>
      <c r="AH650" s="67" t="str">
        <f t="shared" si="155"/>
        <v/>
      </c>
      <c r="AI650" s="47" t="str">
        <f t="shared" si="159"/>
        <v/>
      </c>
      <c r="AJ650" s="67" t="str">
        <f t="shared" si="156"/>
        <v/>
      </c>
      <c r="AK650" s="68">
        <f t="shared" si="163"/>
        <v>0</v>
      </c>
      <c r="AL650" s="40" t="str">
        <f t="shared" si="158"/>
        <v/>
      </c>
      <c r="AM650" s="35">
        <f t="shared" si="160"/>
        <v>0</v>
      </c>
      <c r="AN650" s="36">
        <f t="shared" si="161"/>
        <v>0</v>
      </c>
      <c r="AO650" s="36">
        <f t="shared" si="162"/>
        <v>0</v>
      </c>
      <c r="AP650" s="36" t="str">
        <f t="shared" si="165"/>
        <v/>
      </c>
      <c r="AQ650" s="36" t="str">
        <f>+IF(C650="Econova","",(IF(B650="Réception",(IF(J650="La Mounine",(VLOOKUP(V650,[1]Distancier!A:E,5,FALSE)),(IF(J650="Brignoles",VLOOKUP(V650,[1]Distancier!A:C,3,FALSE),(IF(J650="FOS",VLOOKUP(V650,[1]Distancier!A:D,4,FALSE),(IF(J650="BT400",VLOOKUP(V650,[1]Distancier!A:F,6,FALSE))))))))),"")))</f>
        <v/>
      </c>
      <c r="AR650" s="36" t="str">
        <f t="shared" si="157"/>
        <v/>
      </c>
      <c r="AS650" s="34" t="str">
        <f>IF(AQ650="","",IF(#REF!="Round Wood",VLOOKUP(AQ650,'[1]Grilles Tarifaires'!A:C,3,FALSE),VLOOKUP(AQ650,'[1]Grilles Tarifaires'!A:B,2,FALSE)))</f>
        <v/>
      </c>
      <c r="AT650" s="36" t="str">
        <f t="shared" si="164"/>
        <v/>
      </c>
      <c r="AU650" s="36" t="str">
        <f>IF(AQ650="","",(IF(C650="","",((IF(A650="","0",(IF(A650="Round Wood",VLOOKUP(C650,'[1]Grilles Tarifaires'!E:F,2,FALSE),VLOOKUP(C650,'[1]Grilles Tarifaires'!E:G,3,FALSE)))))*AK650))))</f>
        <v/>
      </c>
      <c r="AV650" s="66"/>
      <c r="AW650" s="66"/>
      <c r="AX650" s="66"/>
      <c r="AY650" s="66"/>
    </row>
    <row r="651" spans="1:51" ht="15" hidden="1" customHeight="1" x14ac:dyDescent="0.25">
      <c r="A651" s="10"/>
      <c r="B651" s="28"/>
      <c r="C651" s="29"/>
      <c r="D651" s="29"/>
      <c r="E651" s="30"/>
      <c r="F651" s="29"/>
      <c r="G651" s="29"/>
      <c r="H651" s="42"/>
      <c r="I651" s="42"/>
      <c r="J651" s="28"/>
      <c r="K651" s="93"/>
      <c r="L651" s="93"/>
      <c r="M651" s="94"/>
      <c r="N651" s="32"/>
      <c r="O651" s="32"/>
      <c r="P651" s="29"/>
      <c r="Q651" s="29"/>
      <c r="R651" s="29"/>
      <c r="S651" s="29"/>
      <c r="T651" s="29"/>
      <c r="U651" s="29"/>
      <c r="V651" s="29"/>
      <c r="W651" s="29"/>
      <c r="X651" s="29"/>
      <c r="Y651" s="33"/>
      <c r="Z651" s="33"/>
      <c r="AA651" s="33"/>
      <c r="AB651" s="33"/>
      <c r="AC651" s="33"/>
      <c r="AD651" s="33"/>
      <c r="AE651" s="29"/>
      <c r="AF651" s="29"/>
      <c r="AG651" s="29"/>
      <c r="AH651" s="67" t="str">
        <f t="shared" si="155"/>
        <v/>
      </c>
      <c r="AI651" s="47" t="str">
        <f t="shared" si="159"/>
        <v/>
      </c>
      <c r="AJ651" s="67" t="str">
        <f t="shared" si="156"/>
        <v/>
      </c>
      <c r="AK651" s="68">
        <f t="shared" si="163"/>
        <v>0</v>
      </c>
      <c r="AL651" s="40" t="str">
        <f t="shared" si="158"/>
        <v/>
      </c>
      <c r="AM651" s="35">
        <f t="shared" si="160"/>
        <v>0</v>
      </c>
      <c r="AN651" s="36">
        <f t="shared" si="161"/>
        <v>0</v>
      </c>
      <c r="AO651" s="36">
        <f t="shared" si="162"/>
        <v>0</v>
      </c>
      <c r="AP651" s="36" t="str">
        <f t="shared" si="165"/>
        <v/>
      </c>
      <c r="AQ651" s="36" t="str">
        <f>+IF(C651="Econova","",(IF(B651="Réception",(IF(J651="La Mounine",(VLOOKUP(V651,[1]Distancier!A:E,5,FALSE)),(IF(J651="Brignoles",VLOOKUP(V651,[1]Distancier!A:C,3,FALSE),(IF(J651="FOS",VLOOKUP(V651,[1]Distancier!A:D,4,FALSE),(IF(J651="BT400",VLOOKUP(V651,[1]Distancier!A:F,6,FALSE))))))))),"")))</f>
        <v/>
      </c>
      <c r="AR651" s="36" t="str">
        <f t="shared" si="157"/>
        <v/>
      </c>
      <c r="AS651" s="34" t="str">
        <f>IF(AQ651="","",IF(#REF!="Round Wood",VLOOKUP(AQ651,'[1]Grilles Tarifaires'!A:C,3,FALSE),VLOOKUP(AQ651,'[1]Grilles Tarifaires'!A:B,2,FALSE)))</f>
        <v/>
      </c>
      <c r="AT651" s="36" t="str">
        <f t="shared" si="164"/>
        <v/>
      </c>
      <c r="AU651" s="36" t="str">
        <f>IF(AQ651="","",(IF(C651="","",((IF(A651="","0",(IF(A651="Round Wood",VLOOKUP(C651,'[1]Grilles Tarifaires'!E:F,2,FALSE),VLOOKUP(C651,'[1]Grilles Tarifaires'!E:G,3,FALSE)))))*AK651))))</f>
        <v/>
      </c>
      <c r="AV651" s="66"/>
      <c r="AW651" s="66"/>
      <c r="AX651" s="66"/>
      <c r="AY651" s="66"/>
    </row>
    <row r="652" spans="1:51" ht="15" hidden="1" customHeight="1" x14ac:dyDescent="0.25">
      <c r="A652" s="10"/>
      <c r="B652" s="28"/>
      <c r="C652" s="29"/>
      <c r="D652" s="29"/>
      <c r="E652" s="30"/>
      <c r="F652" s="29"/>
      <c r="G652" s="29"/>
      <c r="H652" s="42"/>
      <c r="I652" s="42"/>
      <c r="J652" s="28"/>
      <c r="K652" s="93"/>
      <c r="L652" s="93"/>
      <c r="M652" s="94"/>
      <c r="N652" s="32"/>
      <c r="O652" s="32"/>
      <c r="P652" s="29"/>
      <c r="Q652" s="29"/>
      <c r="R652" s="29"/>
      <c r="S652" s="29"/>
      <c r="T652" s="29"/>
      <c r="U652" s="29"/>
      <c r="V652" s="29"/>
      <c r="W652" s="29"/>
      <c r="X652" s="29"/>
      <c r="Y652" s="33"/>
      <c r="Z652" s="33"/>
      <c r="AA652" s="33"/>
      <c r="AB652" s="33"/>
      <c r="AC652" s="33"/>
      <c r="AD652" s="33"/>
      <c r="AE652" s="29"/>
      <c r="AF652" s="29"/>
      <c r="AG652" s="29"/>
      <c r="AH652" s="67" t="str">
        <f t="shared" si="155"/>
        <v/>
      </c>
      <c r="AI652" s="47" t="str">
        <f t="shared" si="159"/>
        <v/>
      </c>
      <c r="AJ652" s="67" t="str">
        <f t="shared" si="156"/>
        <v/>
      </c>
      <c r="AK652" s="68">
        <f t="shared" si="163"/>
        <v>0</v>
      </c>
      <c r="AL652" s="40" t="str">
        <f t="shared" si="158"/>
        <v/>
      </c>
      <c r="AM652" s="35">
        <f t="shared" si="160"/>
        <v>0</v>
      </c>
      <c r="AN652" s="36">
        <f t="shared" si="161"/>
        <v>0</v>
      </c>
      <c r="AO652" s="36">
        <f t="shared" si="162"/>
        <v>0</v>
      </c>
      <c r="AP652" s="36" t="str">
        <f t="shared" si="165"/>
        <v/>
      </c>
      <c r="AQ652" s="36" t="str">
        <f>+IF(C652="Econova","",(IF(B652="Réception",(IF(J652="La Mounine",(VLOOKUP(V652,[1]Distancier!A:E,5,FALSE)),(IF(J652="Brignoles",VLOOKUP(V652,[1]Distancier!A:C,3,FALSE),(IF(J652="FOS",VLOOKUP(V652,[1]Distancier!A:D,4,FALSE),(IF(J652="BT400",VLOOKUP(V652,[1]Distancier!A:F,6,FALSE))))))))),"")))</f>
        <v/>
      </c>
      <c r="AR652" s="36" t="str">
        <f t="shared" si="157"/>
        <v/>
      </c>
      <c r="AS652" s="34" t="str">
        <f>IF(AQ652="","",IF(#REF!="Round Wood",VLOOKUP(AQ652,'[1]Grilles Tarifaires'!A:C,3,FALSE),VLOOKUP(AQ652,'[1]Grilles Tarifaires'!A:B,2,FALSE)))</f>
        <v/>
      </c>
      <c r="AT652" s="36" t="str">
        <f t="shared" si="164"/>
        <v/>
      </c>
      <c r="AU652" s="36" t="str">
        <f>IF(AQ652="","",(IF(C652="","",((IF(A652="","0",(IF(A652="Round Wood",VLOOKUP(C652,'[1]Grilles Tarifaires'!E:F,2,FALSE),VLOOKUP(C652,'[1]Grilles Tarifaires'!E:G,3,FALSE)))))*AK652))))</f>
        <v/>
      </c>
      <c r="AV652" s="66"/>
      <c r="AW652" s="66"/>
      <c r="AX652" s="66"/>
      <c r="AY652" s="66"/>
    </row>
    <row r="653" spans="1:51" ht="15" hidden="1" customHeight="1" x14ac:dyDescent="0.25">
      <c r="A653" s="10"/>
      <c r="B653" s="28"/>
      <c r="C653" s="29"/>
      <c r="D653" s="29"/>
      <c r="E653" s="30"/>
      <c r="F653" s="29"/>
      <c r="G653" s="29"/>
      <c r="H653" s="42"/>
      <c r="I653" s="42"/>
      <c r="J653" s="28"/>
      <c r="K653" s="93"/>
      <c r="L653" s="93"/>
      <c r="M653" s="94"/>
      <c r="N653" s="32"/>
      <c r="O653" s="32"/>
      <c r="P653" s="29"/>
      <c r="Q653" s="29"/>
      <c r="R653" s="29"/>
      <c r="S653" s="29"/>
      <c r="T653" s="29"/>
      <c r="U653" s="29"/>
      <c r="V653" s="29"/>
      <c r="W653" s="29"/>
      <c r="X653" s="29"/>
      <c r="Y653" s="33"/>
      <c r="Z653" s="33"/>
      <c r="AA653" s="33"/>
      <c r="AB653" s="33"/>
      <c r="AC653" s="33"/>
      <c r="AD653" s="33"/>
      <c r="AE653" s="29"/>
      <c r="AF653" s="29"/>
      <c r="AG653" s="29"/>
      <c r="AH653" s="67" t="str">
        <f t="shared" si="155"/>
        <v/>
      </c>
      <c r="AI653" s="47" t="str">
        <f t="shared" si="159"/>
        <v/>
      </c>
      <c r="AJ653" s="67" t="str">
        <f t="shared" si="156"/>
        <v/>
      </c>
      <c r="AK653" s="68">
        <f t="shared" si="163"/>
        <v>0</v>
      </c>
      <c r="AL653" s="40" t="str">
        <f t="shared" si="158"/>
        <v/>
      </c>
      <c r="AM653" s="35">
        <f t="shared" si="160"/>
        <v>0</v>
      </c>
      <c r="AN653" s="36">
        <f t="shared" si="161"/>
        <v>0</v>
      </c>
      <c r="AO653" s="36">
        <f t="shared" si="162"/>
        <v>0</v>
      </c>
      <c r="AP653" s="36" t="str">
        <f t="shared" si="165"/>
        <v/>
      </c>
      <c r="AQ653" s="36" t="str">
        <f>+IF(C653="Econova","",(IF(B653="Réception",(IF(J653="La Mounine",(VLOOKUP(V653,[1]Distancier!A:E,5,FALSE)),(IF(J653="Brignoles",VLOOKUP(V653,[1]Distancier!A:C,3,FALSE),(IF(J653="FOS",VLOOKUP(V653,[1]Distancier!A:D,4,FALSE),(IF(J653="BT400",VLOOKUP(V653,[1]Distancier!A:F,6,FALSE))))))))),"")))</f>
        <v/>
      </c>
      <c r="AR653" s="36" t="str">
        <f t="shared" si="157"/>
        <v/>
      </c>
      <c r="AS653" s="34" t="str">
        <f>IF(AQ653="","",IF(#REF!="Round Wood",VLOOKUP(AQ653,'[1]Grilles Tarifaires'!A:C,3,FALSE),VLOOKUP(AQ653,'[1]Grilles Tarifaires'!A:B,2,FALSE)))</f>
        <v/>
      </c>
      <c r="AT653" s="36" t="str">
        <f t="shared" si="164"/>
        <v/>
      </c>
      <c r="AU653" s="36" t="str">
        <f>IF(AQ653="","",(IF(C653="","",((IF(A653="","0",(IF(A653="Round Wood",VLOOKUP(C653,'[1]Grilles Tarifaires'!E:F,2,FALSE),VLOOKUP(C653,'[1]Grilles Tarifaires'!E:G,3,FALSE)))))*AK653))))</f>
        <v/>
      </c>
      <c r="AV653" s="66"/>
      <c r="AW653" s="66"/>
      <c r="AX653" s="66"/>
      <c r="AY653" s="66"/>
    </row>
    <row r="654" spans="1:51" ht="15" hidden="1" customHeight="1" x14ac:dyDescent="0.25">
      <c r="A654" s="10"/>
      <c r="B654" s="28"/>
      <c r="C654" s="29"/>
      <c r="D654" s="29"/>
      <c r="E654" s="30"/>
      <c r="F654" s="29"/>
      <c r="G654" s="29"/>
      <c r="H654" s="42"/>
      <c r="I654" s="42"/>
      <c r="J654" s="28"/>
      <c r="K654" s="93"/>
      <c r="L654" s="93"/>
      <c r="M654" s="94"/>
      <c r="N654" s="32"/>
      <c r="O654" s="32"/>
      <c r="P654" s="29"/>
      <c r="Q654" s="29"/>
      <c r="R654" s="29"/>
      <c r="S654" s="29"/>
      <c r="T654" s="29"/>
      <c r="U654" s="29"/>
      <c r="V654" s="29"/>
      <c r="W654" s="29"/>
      <c r="X654" s="29"/>
      <c r="Y654" s="33"/>
      <c r="Z654" s="33"/>
      <c r="AA654" s="33"/>
      <c r="AB654" s="33"/>
      <c r="AC654" s="33"/>
      <c r="AD654" s="33"/>
      <c r="AE654" s="29"/>
      <c r="AF654" s="29"/>
      <c r="AG654" s="29"/>
      <c r="AH654" s="67" t="str">
        <f t="shared" si="155"/>
        <v/>
      </c>
      <c r="AI654" s="47" t="str">
        <f t="shared" si="159"/>
        <v/>
      </c>
      <c r="AJ654" s="67" t="str">
        <f t="shared" si="156"/>
        <v/>
      </c>
      <c r="AK654" s="68">
        <f t="shared" si="163"/>
        <v>0</v>
      </c>
      <c r="AL654" s="40" t="str">
        <f t="shared" si="158"/>
        <v/>
      </c>
      <c r="AM654" s="35">
        <f t="shared" si="160"/>
        <v>0</v>
      </c>
      <c r="AN654" s="36">
        <f t="shared" si="161"/>
        <v>0</v>
      </c>
      <c r="AO654" s="36">
        <f t="shared" si="162"/>
        <v>0</v>
      </c>
      <c r="AP654" s="36" t="str">
        <f t="shared" si="165"/>
        <v/>
      </c>
      <c r="AQ654" s="36" t="str">
        <f>+IF(C654="Econova","",(IF(B654="Réception",(IF(J654="La Mounine",(VLOOKUP(V654,[1]Distancier!A:E,5,FALSE)),(IF(J654="Brignoles",VLOOKUP(V654,[1]Distancier!A:C,3,FALSE),(IF(J654="FOS",VLOOKUP(V654,[1]Distancier!A:D,4,FALSE),(IF(J654="BT400",VLOOKUP(V654,[1]Distancier!A:F,6,FALSE))))))))),"")))</f>
        <v/>
      </c>
      <c r="AR654" s="36" t="str">
        <f t="shared" si="157"/>
        <v/>
      </c>
      <c r="AS654" s="34" t="str">
        <f>IF(AQ654="","",IF(#REF!="Round Wood",VLOOKUP(AQ654,'[1]Grilles Tarifaires'!A:C,3,FALSE),VLOOKUP(AQ654,'[1]Grilles Tarifaires'!A:B,2,FALSE)))</f>
        <v/>
      </c>
      <c r="AT654" s="36" t="str">
        <f t="shared" si="164"/>
        <v/>
      </c>
      <c r="AU654" s="36" t="str">
        <f>IF(AQ654="","",(IF(C654="","",((IF(A654="","0",(IF(A654="Round Wood",VLOOKUP(C654,'[1]Grilles Tarifaires'!E:F,2,FALSE),VLOOKUP(C654,'[1]Grilles Tarifaires'!E:G,3,FALSE)))))*AK654))))</f>
        <v/>
      </c>
      <c r="AV654" s="66"/>
      <c r="AW654" s="66"/>
      <c r="AX654" s="66"/>
      <c r="AY654" s="66"/>
    </row>
    <row r="655" spans="1:51" ht="15" hidden="1" customHeight="1" x14ac:dyDescent="0.25">
      <c r="A655" s="10"/>
      <c r="B655" s="28"/>
      <c r="C655" s="29"/>
      <c r="D655" s="29"/>
      <c r="E655" s="30"/>
      <c r="F655" s="29"/>
      <c r="G655" s="29"/>
      <c r="H655" s="42"/>
      <c r="I655" s="42"/>
      <c r="J655" s="28"/>
      <c r="K655" s="93"/>
      <c r="L655" s="93"/>
      <c r="M655" s="94"/>
      <c r="N655" s="32"/>
      <c r="O655" s="32"/>
      <c r="P655" s="29"/>
      <c r="Q655" s="29"/>
      <c r="R655" s="29"/>
      <c r="S655" s="29"/>
      <c r="T655" s="29"/>
      <c r="U655" s="29"/>
      <c r="V655" s="29"/>
      <c r="W655" s="29"/>
      <c r="X655" s="29"/>
      <c r="Y655" s="33"/>
      <c r="Z655" s="33"/>
      <c r="AA655" s="33"/>
      <c r="AB655" s="33"/>
      <c r="AC655" s="33"/>
      <c r="AD655" s="33"/>
      <c r="AE655" s="29"/>
      <c r="AF655" s="29"/>
      <c r="AG655" s="29"/>
      <c r="AH655" s="67" t="str">
        <f t="shared" si="155"/>
        <v/>
      </c>
      <c r="AI655" s="47" t="str">
        <f t="shared" si="159"/>
        <v/>
      </c>
      <c r="AJ655" s="67" t="str">
        <f t="shared" si="156"/>
        <v/>
      </c>
      <c r="AK655" s="68">
        <f t="shared" si="163"/>
        <v>0</v>
      </c>
      <c r="AL655" s="40" t="str">
        <f t="shared" si="158"/>
        <v/>
      </c>
      <c r="AM655" s="35">
        <f t="shared" si="160"/>
        <v>0</v>
      </c>
      <c r="AN655" s="36">
        <f t="shared" si="161"/>
        <v>0</v>
      </c>
      <c r="AO655" s="36">
        <f t="shared" si="162"/>
        <v>0</v>
      </c>
      <c r="AP655" s="36" t="str">
        <f t="shared" si="165"/>
        <v/>
      </c>
      <c r="AQ655" s="36" t="str">
        <f>+IF(C655="Econova","",(IF(B655="Réception",(IF(J655="La Mounine",(VLOOKUP(V655,[1]Distancier!A:E,5,FALSE)),(IF(J655="Brignoles",VLOOKUP(V655,[1]Distancier!A:C,3,FALSE),(IF(J655="FOS",VLOOKUP(V655,[1]Distancier!A:D,4,FALSE),(IF(J655="BT400",VLOOKUP(V655,[1]Distancier!A:F,6,FALSE))))))))),"")))</f>
        <v/>
      </c>
      <c r="AR655" s="36" t="str">
        <f t="shared" si="157"/>
        <v/>
      </c>
      <c r="AS655" s="34" t="str">
        <f>IF(AQ655="","",IF(#REF!="Round Wood",VLOOKUP(AQ655,'[1]Grilles Tarifaires'!A:C,3,FALSE),VLOOKUP(AQ655,'[1]Grilles Tarifaires'!A:B,2,FALSE)))</f>
        <v/>
      </c>
      <c r="AT655" s="36" t="str">
        <f t="shared" si="164"/>
        <v/>
      </c>
      <c r="AU655" s="36" t="str">
        <f>IF(AQ655="","",(IF(C655="","",((IF(A655="","0",(IF(A655="Round Wood",VLOOKUP(C655,'[1]Grilles Tarifaires'!E:F,2,FALSE),VLOOKUP(C655,'[1]Grilles Tarifaires'!E:G,3,FALSE)))))*AK655))))</f>
        <v/>
      </c>
      <c r="AV655" s="66"/>
      <c r="AW655" s="66"/>
      <c r="AX655" s="66"/>
      <c r="AY655" s="66"/>
    </row>
    <row r="656" spans="1:51" ht="15" hidden="1" customHeight="1" x14ac:dyDescent="0.25">
      <c r="A656" s="10"/>
      <c r="B656" s="28"/>
      <c r="C656" s="29"/>
      <c r="D656" s="29"/>
      <c r="E656" s="30"/>
      <c r="F656" s="29"/>
      <c r="G656" s="29"/>
      <c r="H656" s="42"/>
      <c r="I656" s="42"/>
      <c r="J656" s="28"/>
      <c r="K656" s="93"/>
      <c r="L656" s="93"/>
      <c r="M656" s="94"/>
      <c r="N656" s="32"/>
      <c r="O656" s="32"/>
      <c r="P656" s="29"/>
      <c r="Q656" s="29"/>
      <c r="R656" s="29"/>
      <c r="S656" s="29"/>
      <c r="T656" s="29"/>
      <c r="U656" s="29"/>
      <c r="V656" s="29"/>
      <c r="W656" s="29"/>
      <c r="X656" s="29"/>
      <c r="Y656" s="33"/>
      <c r="Z656" s="33"/>
      <c r="AA656" s="33"/>
      <c r="AB656" s="33"/>
      <c r="AC656" s="33"/>
      <c r="AD656" s="33"/>
      <c r="AE656" s="29"/>
      <c r="AF656" s="29"/>
      <c r="AG656" s="29"/>
      <c r="AH656" s="67" t="str">
        <f t="shared" si="155"/>
        <v/>
      </c>
      <c r="AI656" s="47" t="str">
        <f t="shared" si="159"/>
        <v/>
      </c>
      <c r="AJ656" s="67" t="str">
        <f t="shared" si="156"/>
        <v/>
      </c>
      <c r="AK656" s="68">
        <f t="shared" si="163"/>
        <v>0</v>
      </c>
      <c r="AL656" s="40" t="str">
        <f t="shared" si="158"/>
        <v/>
      </c>
      <c r="AM656" s="35">
        <f t="shared" si="160"/>
        <v>0</v>
      </c>
      <c r="AN656" s="36">
        <f t="shared" si="161"/>
        <v>0</v>
      </c>
      <c r="AO656" s="36">
        <f t="shared" si="162"/>
        <v>0</v>
      </c>
      <c r="AP656" s="36" t="str">
        <f t="shared" si="165"/>
        <v/>
      </c>
      <c r="AQ656" s="36" t="str">
        <f>+IF(C656="Econova","",(IF(B656="Réception",(IF(J656="La Mounine",(VLOOKUP(V656,[1]Distancier!A:E,5,FALSE)),(IF(J656="Brignoles",VLOOKUP(V656,[1]Distancier!A:C,3,FALSE),(IF(J656="FOS",VLOOKUP(V656,[1]Distancier!A:D,4,FALSE),(IF(J656="BT400",VLOOKUP(V656,[1]Distancier!A:F,6,FALSE))))))))),"")))</f>
        <v/>
      </c>
      <c r="AR656" s="36" t="str">
        <f t="shared" si="157"/>
        <v/>
      </c>
      <c r="AS656" s="34" t="str">
        <f>IF(AQ656="","",IF(#REF!="Round Wood",VLOOKUP(AQ656,'[1]Grilles Tarifaires'!A:C,3,FALSE),VLOOKUP(AQ656,'[1]Grilles Tarifaires'!A:B,2,FALSE)))</f>
        <v/>
      </c>
      <c r="AT656" s="36" t="str">
        <f t="shared" si="164"/>
        <v/>
      </c>
      <c r="AU656" s="36" t="str">
        <f>IF(AQ656="","",(IF(C656="","",((IF(A656="","0",(IF(A656="Round Wood",VLOOKUP(C656,'[1]Grilles Tarifaires'!E:F,2,FALSE),VLOOKUP(C656,'[1]Grilles Tarifaires'!E:G,3,FALSE)))))*AK656))))</f>
        <v/>
      </c>
      <c r="AV656" s="66"/>
      <c r="AW656" s="66"/>
      <c r="AX656" s="66"/>
      <c r="AY656" s="66"/>
    </row>
    <row r="657" spans="1:51" ht="15" hidden="1" customHeight="1" x14ac:dyDescent="0.25">
      <c r="A657" s="10"/>
      <c r="B657" s="28"/>
      <c r="C657" s="29"/>
      <c r="D657" s="29"/>
      <c r="E657" s="30"/>
      <c r="F657" s="29"/>
      <c r="G657" s="29"/>
      <c r="H657" s="42"/>
      <c r="I657" s="42"/>
      <c r="J657" s="28"/>
      <c r="K657" s="93"/>
      <c r="L657" s="93"/>
      <c r="M657" s="94"/>
      <c r="N657" s="32"/>
      <c r="O657" s="32"/>
      <c r="P657" s="29"/>
      <c r="Q657" s="29"/>
      <c r="R657" s="29"/>
      <c r="S657" s="29"/>
      <c r="T657" s="29"/>
      <c r="U657" s="29"/>
      <c r="V657" s="29"/>
      <c r="W657" s="29"/>
      <c r="X657" s="29"/>
      <c r="Y657" s="33"/>
      <c r="Z657" s="33"/>
      <c r="AA657" s="33"/>
      <c r="AB657" s="33"/>
      <c r="AC657" s="33"/>
      <c r="AD657" s="33"/>
      <c r="AE657" s="29"/>
      <c r="AF657" s="29"/>
      <c r="AG657" s="29"/>
      <c r="AH657" s="67" t="str">
        <f t="shared" ref="AH657:AH720" si="166">IF(E657="","",(YEAR(E657)))</f>
        <v/>
      </c>
      <c r="AI657" s="47" t="str">
        <f t="shared" si="159"/>
        <v/>
      </c>
      <c r="AJ657" s="67" t="str">
        <f t="shared" ref="AJ657:AJ720" si="167">IF(E657="","",(TEXT(E657,"mmmm")))</f>
        <v/>
      </c>
      <c r="AK657" s="68">
        <f t="shared" si="163"/>
        <v>0</v>
      </c>
      <c r="AL657" s="40" t="str">
        <f t="shared" si="158"/>
        <v/>
      </c>
      <c r="AM657" s="35">
        <f t="shared" si="160"/>
        <v>0</v>
      </c>
      <c r="AN657" s="36">
        <f t="shared" si="161"/>
        <v>0</v>
      </c>
      <c r="AO657" s="36">
        <f t="shared" si="162"/>
        <v>0</v>
      </c>
      <c r="AP657" s="36" t="str">
        <f t="shared" si="165"/>
        <v/>
      </c>
      <c r="AQ657" s="36" t="str">
        <f>+IF(C657="Econova","",(IF(B657="Réception",(IF(J657="La Mounine",(VLOOKUP(V657,[1]Distancier!A:E,5,FALSE)),(IF(J657="Brignoles",VLOOKUP(V657,[1]Distancier!A:C,3,FALSE),(IF(J657="FOS",VLOOKUP(V657,[1]Distancier!A:D,4,FALSE),(IF(J657="BT400",VLOOKUP(V657,[1]Distancier!A:F,6,FALSE))))))))),"")))</f>
        <v/>
      </c>
      <c r="AR657" s="36" t="str">
        <f t="shared" si="157"/>
        <v/>
      </c>
      <c r="AS657" s="34" t="str">
        <f>IF(AQ657="","",IF(#REF!="Round Wood",VLOOKUP(AQ657,'[1]Grilles Tarifaires'!A:C,3,FALSE),VLOOKUP(AQ657,'[1]Grilles Tarifaires'!A:B,2,FALSE)))</f>
        <v/>
      </c>
      <c r="AT657" s="36" t="str">
        <f t="shared" si="164"/>
        <v/>
      </c>
      <c r="AU657" s="36" t="str">
        <f>IF(AQ657="","",(IF(C657="","",((IF(A657="","0",(IF(A657="Round Wood",VLOOKUP(C657,'[1]Grilles Tarifaires'!E:F,2,FALSE),VLOOKUP(C657,'[1]Grilles Tarifaires'!E:G,3,FALSE)))))*AK657))))</f>
        <v/>
      </c>
      <c r="AV657" s="66"/>
      <c r="AW657" s="66"/>
      <c r="AX657" s="66"/>
      <c r="AY657" s="66"/>
    </row>
    <row r="658" spans="1:51" ht="15" hidden="1" customHeight="1" x14ac:dyDescent="0.25">
      <c r="A658" s="10"/>
      <c r="B658" s="28"/>
      <c r="C658" s="29"/>
      <c r="D658" s="29"/>
      <c r="E658" s="30"/>
      <c r="F658" s="29"/>
      <c r="G658" s="29"/>
      <c r="H658" s="42"/>
      <c r="I658" s="42"/>
      <c r="J658" s="28"/>
      <c r="K658" s="93"/>
      <c r="L658" s="93"/>
      <c r="M658" s="94"/>
      <c r="N658" s="32"/>
      <c r="O658" s="32"/>
      <c r="P658" s="29"/>
      <c r="Q658" s="29"/>
      <c r="R658" s="29"/>
      <c r="S658" s="29"/>
      <c r="T658" s="29"/>
      <c r="U658" s="29"/>
      <c r="V658" s="29"/>
      <c r="W658" s="29"/>
      <c r="X658" s="29"/>
      <c r="Y658" s="33"/>
      <c r="Z658" s="33"/>
      <c r="AA658" s="33"/>
      <c r="AB658" s="33"/>
      <c r="AC658" s="33"/>
      <c r="AD658" s="33"/>
      <c r="AE658" s="29"/>
      <c r="AF658" s="29"/>
      <c r="AG658" s="29"/>
      <c r="AH658" s="67" t="str">
        <f t="shared" si="166"/>
        <v/>
      </c>
      <c r="AI658" s="47" t="str">
        <f t="shared" si="159"/>
        <v/>
      </c>
      <c r="AJ658" s="67" t="str">
        <f t="shared" si="167"/>
        <v/>
      </c>
      <c r="AK658" s="68">
        <f t="shared" si="163"/>
        <v>0</v>
      </c>
      <c r="AL658" s="40" t="str">
        <f t="shared" si="158"/>
        <v/>
      </c>
      <c r="AM658" s="35">
        <f t="shared" si="160"/>
        <v>0</v>
      </c>
      <c r="AN658" s="36">
        <f t="shared" si="161"/>
        <v>0</v>
      </c>
      <c r="AO658" s="36">
        <f t="shared" si="162"/>
        <v>0</v>
      </c>
      <c r="AP658" s="36" t="str">
        <f t="shared" si="165"/>
        <v/>
      </c>
      <c r="AQ658" s="36" t="str">
        <f>+IF(C658="Econova","",(IF(B658="Réception",(IF(J658="La Mounine",(VLOOKUP(V658,[1]Distancier!A:E,5,FALSE)),(IF(J658="Brignoles",VLOOKUP(V658,[1]Distancier!A:C,3,FALSE),(IF(J658="FOS",VLOOKUP(V658,[1]Distancier!A:D,4,FALSE),(IF(J658="BT400",VLOOKUP(V658,[1]Distancier!A:F,6,FALSE))))))))),"")))</f>
        <v/>
      </c>
      <c r="AR658" s="36" t="str">
        <f t="shared" ref="AR658:AR721" si="168">+(IF(AQ658="","",(AQ658*K658)))</f>
        <v/>
      </c>
      <c r="AS658" s="34" t="str">
        <f>IF(AQ658="","",IF(#REF!="Round Wood",VLOOKUP(AQ658,'[1]Grilles Tarifaires'!A:C,3,FALSE),VLOOKUP(AQ658,'[1]Grilles Tarifaires'!A:B,2,FALSE)))</f>
        <v/>
      </c>
      <c r="AT658" s="36" t="str">
        <f t="shared" si="164"/>
        <v/>
      </c>
      <c r="AU658" s="36" t="str">
        <f>IF(AQ658="","",(IF(C658="","",((IF(A658="","0",(IF(A658="Round Wood",VLOOKUP(C658,'[1]Grilles Tarifaires'!E:F,2,FALSE),VLOOKUP(C658,'[1]Grilles Tarifaires'!E:G,3,FALSE)))))*AK658))))</f>
        <v/>
      </c>
      <c r="AV658" s="66"/>
      <c r="AW658" s="66"/>
      <c r="AX658" s="66"/>
      <c r="AY658" s="66"/>
    </row>
    <row r="659" spans="1:51" ht="15" hidden="1" customHeight="1" x14ac:dyDescent="0.25">
      <c r="A659" s="10"/>
      <c r="B659" s="28"/>
      <c r="C659" s="29"/>
      <c r="D659" s="29"/>
      <c r="E659" s="30"/>
      <c r="F659" s="29"/>
      <c r="G659" s="29"/>
      <c r="H659" s="42"/>
      <c r="I659" s="42"/>
      <c r="J659" s="28"/>
      <c r="K659" s="93"/>
      <c r="L659" s="93"/>
      <c r="M659" s="94"/>
      <c r="N659" s="32"/>
      <c r="O659" s="32"/>
      <c r="P659" s="29"/>
      <c r="Q659" s="29"/>
      <c r="R659" s="29"/>
      <c r="S659" s="29"/>
      <c r="T659" s="29"/>
      <c r="U659" s="29"/>
      <c r="V659" s="29"/>
      <c r="W659" s="29"/>
      <c r="X659" s="29"/>
      <c r="Y659" s="33"/>
      <c r="Z659" s="33"/>
      <c r="AA659" s="33"/>
      <c r="AB659" s="33"/>
      <c r="AC659" s="33"/>
      <c r="AD659" s="33"/>
      <c r="AE659" s="29"/>
      <c r="AF659" s="29"/>
      <c r="AG659" s="29"/>
      <c r="AH659" s="67" t="str">
        <f t="shared" si="166"/>
        <v/>
      </c>
      <c r="AI659" s="47" t="str">
        <f t="shared" si="159"/>
        <v/>
      </c>
      <c r="AJ659" s="67" t="str">
        <f t="shared" si="167"/>
        <v/>
      </c>
      <c r="AK659" s="68">
        <f t="shared" si="163"/>
        <v>0</v>
      </c>
      <c r="AL659" s="40" t="str">
        <f t="shared" ref="AL659:AL722" si="169">AJ659</f>
        <v/>
      </c>
      <c r="AM659" s="35">
        <f t="shared" si="160"/>
        <v>0</v>
      </c>
      <c r="AN659" s="36">
        <f t="shared" si="161"/>
        <v>0</v>
      </c>
      <c r="AO659" s="36">
        <f t="shared" si="162"/>
        <v>0</v>
      </c>
      <c r="AP659" s="36" t="str">
        <f t="shared" si="165"/>
        <v/>
      </c>
      <c r="AQ659" s="36" t="str">
        <f>+IF(C659="Econova","",(IF(B659="Réception",(IF(J659="La Mounine",(VLOOKUP(V659,[1]Distancier!A:E,5,FALSE)),(IF(J659="Brignoles",VLOOKUP(V659,[1]Distancier!A:C,3,FALSE),(IF(J659="FOS",VLOOKUP(V659,[1]Distancier!A:D,4,FALSE),(IF(J659="BT400",VLOOKUP(V659,[1]Distancier!A:F,6,FALSE))))))))),"")))</f>
        <v/>
      </c>
      <c r="AR659" s="36" t="str">
        <f t="shared" si="168"/>
        <v/>
      </c>
      <c r="AS659" s="34" t="str">
        <f>IF(AQ659="","",IF(#REF!="Round Wood",VLOOKUP(AQ659,'[1]Grilles Tarifaires'!A:C,3,FALSE),VLOOKUP(AQ659,'[1]Grilles Tarifaires'!A:B,2,FALSE)))</f>
        <v/>
      </c>
      <c r="AT659" s="36" t="str">
        <f t="shared" si="164"/>
        <v/>
      </c>
      <c r="AU659" s="36" t="str">
        <f>IF(AQ659="","",(IF(C659="","",((IF(A659="","0",(IF(A659="Round Wood",VLOOKUP(C659,'[1]Grilles Tarifaires'!E:F,2,FALSE),VLOOKUP(C659,'[1]Grilles Tarifaires'!E:G,3,FALSE)))))*AK659))))</f>
        <v/>
      </c>
      <c r="AV659" s="66"/>
      <c r="AW659" s="66"/>
      <c r="AX659" s="66"/>
      <c r="AY659" s="66"/>
    </row>
    <row r="660" spans="1:51" ht="15" hidden="1" customHeight="1" x14ac:dyDescent="0.25">
      <c r="A660" s="10"/>
      <c r="B660" s="28"/>
      <c r="C660" s="29"/>
      <c r="D660" s="29"/>
      <c r="E660" s="30"/>
      <c r="F660" s="29"/>
      <c r="G660" s="29"/>
      <c r="H660" s="42"/>
      <c r="I660" s="42"/>
      <c r="J660" s="28"/>
      <c r="K660" s="93"/>
      <c r="L660" s="93"/>
      <c r="M660" s="94"/>
      <c r="N660" s="32"/>
      <c r="O660" s="32"/>
      <c r="P660" s="29"/>
      <c r="Q660" s="29"/>
      <c r="R660" s="29"/>
      <c r="S660" s="29"/>
      <c r="T660" s="29"/>
      <c r="U660" s="29"/>
      <c r="V660" s="29"/>
      <c r="W660" s="29"/>
      <c r="X660" s="29"/>
      <c r="Y660" s="33"/>
      <c r="Z660" s="33"/>
      <c r="AA660" s="33"/>
      <c r="AB660" s="33"/>
      <c r="AC660" s="33"/>
      <c r="AD660" s="33"/>
      <c r="AE660" s="29"/>
      <c r="AF660" s="29"/>
      <c r="AG660" s="29"/>
      <c r="AH660" s="67" t="str">
        <f t="shared" si="166"/>
        <v/>
      </c>
      <c r="AI660" s="47" t="str">
        <f t="shared" si="159"/>
        <v/>
      </c>
      <c r="AJ660" s="67" t="str">
        <f t="shared" si="167"/>
        <v/>
      </c>
      <c r="AK660" s="68">
        <f t="shared" si="163"/>
        <v>0</v>
      </c>
      <c r="AL660" s="40" t="str">
        <f t="shared" si="169"/>
        <v/>
      </c>
      <c r="AM660" s="35">
        <f t="shared" si="160"/>
        <v>0</v>
      </c>
      <c r="AN660" s="36">
        <f t="shared" si="161"/>
        <v>0</v>
      </c>
      <c r="AO660" s="36">
        <f t="shared" si="162"/>
        <v>0</v>
      </c>
      <c r="AP660" s="36" t="str">
        <f t="shared" si="165"/>
        <v/>
      </c>
      <c r="AQ660" s="36" t="str">
        <f>+IF(C660="Econova","",(IF(B660="Réception",(IF(J660="La Mounine",(VLOOKUP(V660,[1]Distancier!A:E,5,FALSE)),(IF(J660="Brignoles",VLOOKUP(V660,[1]Distancier!A:C,3,FALSE),(IF(J660="FOS",VLOOKUP(V660,[1]Distancier!A:D,4,FALSE),(IF(J660="BT400",VLOOKUP(V660,[1]Distancier!A:F,6,FALSE))))))))),"")))</f>
        <v/>
      </c>
      <c r="AR660" s="36" t="str">
        <f t="shared" si="168"/>
        <v/>
      </c>
      <c r="AS660" s="34" t="str">
        <f>IF(AQ660="","",IF(#REF!="Round Wood",VLOOKUP(AQ660,'[1]Grilles Tarifaires'!A:C,3,FALSE),VLOOKUP(AQ660,'[1]Grilles Tarifaires'!A:B,2,FALSE)))</f>
        <v/>
      </c>
      <c r="AT660" s="36" t="str">
        <f t="shared" si="164"/>
        <v/>
      </c>
      <c r="AU660" s="36" t="str">
        <f>IF(AQ660="","",(IF(C660="","",((IF(A660="","0",(IF(A660="Round Wood",VLOOKUP(C660,'[1]Grilles Tarifaires'!E:F,2,FALSE),VLOOKUP(C660,'[1]Grilles Tarifaires'!E:G,3,FALSE)))))*AK660))))</f>
        <v/>
      </c>
      <c r="AV660" s="66"/>
      <c r="AW660" s="66"/>
      <c r="AX660" s="66"/>
      <c r="AY660" s="66"/>
    </row>
    <row r="661" spans="1:51" ht="15" hidden="1" customHeight="1" x14ac:dyDescent="0.25">
      <c r="A661" s="10"/>
      <c r="B661" s="28"/>
      <c r="C661" s="29"/>
      <c r="D661" s="29"/>
      <c r="E661" s="30"/>
      <c r="F661" s="29"/>
      <c r="G661" s="29"/>
      <c r="H661" s="42"/>
      <c r="I661" s="42"/>
      <c r="J661" s="28"/>
      <c r="K661" s="93"/>
      <c r="L661" s="93"/>
      <c r="M661" s="94"/>
      <c r="N661" s="32"/>
      <c r="O661" s="32"/>
      <c r="P661" s="29"/>
      <c r="Q661" s="29"/>
      <c r="R661" s="29"/>
      <c r="S661" s="29"/>
      <c r="T661" s="29"/>
      <c r="U661" s="29"/>
      <c r="V661" s="29"/>
      <c r="W661" s="29"/>
      <c r="X661" s="29"/>
      <c r="Y661" s="33"/>
      <c r="Z661" s="33"/>
      <c r="AA661" s="33"/>
      <c r="AB661" s="33"/>
      <c r="AC661" s="33"/>
      <c r="AD661" s="33"/>
      <c r="AE661" s="29"/>
      <c r="AF661" s="29"/>
      <c r="AG661" s="29"/>
      <c r="AH661" s="67" t="str">
        <f t="shared" si="166"/>
        <v/>
      </c>
      <c r="AI661" s="47" t="str">
        <f t="shared" si="159"/>
        <v/>
      </c>
      <c r="AJ661" s="67" t="str">
        <f t="shared" si="167"/>
        <v/>
      </c>
      <c r="AK661" s="68">
        <f t="shared" si="163"/>
        <v>0</v>
      </c>
      <c r="AL661" s="40" t="str">
        <f t="shared" si="169"/>
        <v/>
      </c>
      <c r="AM661" s="35">
        <f t="shared" si="160"/>
        <v>0</v>
      </c>
      <c r="AN661" s="36">
        <f t="shared" si="161"/>
        <v>0</v>
      </c>
      <c r="AO661" s="36">
        <f t="shared" si="162"/>
        <v>0</v>
      </c>
      <c r="AP661" s="36" t="str">
        <f t="shared" si="165"/>
        <v/>
      </c>
      <c r="AQ661" s="36" t="str">
        <f>+IF(C661="Econova","",(IF(B661="Réception",(IF(J661="La Mounine",(VLOOKUP(V661,[1]Distancier!A:E,5,FALSE)),(IF(J661="Brignoles",VLOOKUP(V661,[1]Distancier!A:C,3,FALSE),(IF(J661="FOS",VLOOKUP(V661,[1]Distancier!A:D,4,FALSE),(IF(J661="BT400",VLOOKUP(V661,[1]Distancier!A:F,6,FALSE))))))))),"")))</f>
        <v/>
      </c>
      <c r="AR661" s="36" t="str">
        <f t="shared" si="168"/>
        <v/>
      </c>
      <c r="AS661" s="34" t="str">
        <f>IF(AQ661="","",IF(#REF!="Round Wood",VLOOKUP(AQ661,'[1]Grilles Tarifaires'!A:C,3,FALSE),VLOOKUP(AQ661,'[1]Grilles Tarifaires'!A:B,2,FALSE)))</f>
        <v/>
      </c>
      <c r="AT661" s="36" t="str">
        <f t="shared" si="164"/>
        <v/>
      </c>
      <c r="AU661" s="36" t="str">
        <f>IF(AQ661="","",(IF(C661="","",((IF(A661="","0",(IF(A661="Round Wood",VLOOKUP(C661,'[1]Grilles Tarifaires'!E:F,2,FALSE),VLOOKUP(C661,'[1]Grilles Tarifaires'!E:G,3,FALSE)))))*AK661))))</f>
        <v/>
      </c>
      <c r="AV661" s="66"/>
      <c r="AW661" s="66"/>
      <c r="AX661" s="66"/>
      <c r="AY661" s="66"/>
    </row>
    <row r="662" spans="1:51" ht="15" hidden="1" customHeight="1" x14ac:dyDescent="0.25">
      <c r="A662" s="10"/>
      <c r="B662" s="28"/>
      <c r="C662" s="29"/>
      <c r="D662" s="29"/>
      <c r="E662" s="30"/>
      <c r="F662" s="29"/>
      <c r="G662" s="29"/>
      <c r="H662" s="42"/>
      <c r="I662" s="42"/>
      <c r="J662" s="28"/>
      <c r="K662" s="93"/>
      <c r="L662" s="93"/>
      <c r="M662" s="94"/>
      <c r="N662" s="32"/>
      <c r="O662" s="32"/>
      <c r="P662" s="29"/>
      <c r="Q662" s="29"/>
      <c r="R662" s="29"/>
      <c r="S662" s="29"/>
      <c r="T662" s="29"/>
      <c r="U662" s="29"/>
      <c r="V662" s="29"/>
      <c r="W662" s="29"/>
      <c r="X662" s="29"/>
      <c r="Y662" s="33"/>
      <c r="Z662" s="33"/>
      <c r="AA662" s="33"/>
      <c r="AB662" s="33"/>
      <c r="AC662" s="33"/>
      <c r="AD662" s="33"/>
      <c r="AE662" s="29"/>
      <c r="AF662" s="29"/>
      <c r="AG662" s="29"/>
      <c r="AH662" s="67" t="str">
        <f t="shared" si="166"/>
        <v/>
      </c>
      <c r="AI662" s="47" t="str">
        <f t="shared" si="159"/>
        <v/>
      </c>
      <c r="AJ662" s="67" t="str">
        <f t="shared" si="167"/>
        <v/>
      </c>
      <c r="AK662" s="68">
        <f t="shared" si="163"/>
        <v>0</v>
      </c>
      <c r="AL662" s="40" t="str">
        <f t="shared" si="169"/>
        <v/>
      </c>
      <c r="AM662" s="35">
        <f t="shared" si="160"/>
        <v>0</v>
      </c>
      <c r="AN662" s="36">
        <f t="shared" si="161"/>
        <v>0</v>
      </c>
      <c r="AO662" s="36">
        <f t="shared" si="162"/>
        <v>0</v>
      </c>
      <c r="AP662" s="36" t="str">
        <f t="shared" si="165"/>
        <v/>
      </c>
      <c r="AQ662" s="36" t="str">
        <f>+IF(C662="Econova","",(IF(B662="Réception",(IF(J662="La Mounine",(VLOOKUP(V662,[1]Distancier!A:E,5,FALSE)),(IF(J662="Brignoles",VLOOKUP(V662,[1]Distancier!A:C,3,FALSE),(IF(J662="FOS",VLOOKUP(V662,[1]Distancier!A:D,4,FALSE),(IF(J662="BT400",VLOOKUP(V662,[1]Distancier!A:F,6,FALSE))))))))),"")))</f>
        <v/>
      </c>
      <c r="AR662" s="36" t="str">
        <f t="shared" si="168"/>
        <v/>
      </c>
      <c r="AS662" s="34" t="str">
        <f>IF(AQ662="","",IF(#REF!="Round Wood",VLOOKUP(AQ662,'[1]Grilles Tarifaires'!A:C,3,FALSE),VLOOKUP(AQ662,'[1]Grilles Tarifaires'!A:B,2,FALSE)))</f>
        <v/>
      </c>
      <c r="AT662" s="36" t="str">
        <f t="shared" si="164"/>
        <v/>
      </c>
      <c r="AU662" s="36" t="str">
        <f>IF(AQ662="","",(IF(C662="","",((IF(A662="","0",(IF(A662="Round Wood",VLOOKUP(C662,'[1]Grilles Tarifaires'!E:F,2,FALSE),VLOOKUP(C662,'[1]Grilles Tarifaires'!E:G,3,FALSE)))))*AK662))))</f>
        <v/>
      </c>
      <c r="AV662" s="66"/>
      <c r="AW662" s="66"/>
      <c r="AX662" s="66"/>
      <c r="AY662" s="66"/>
    </row>
    <row r="663" spans="1:51" ht="15" hidden="1" customHeight="1" x14ac:dyDescent="0.25">
      <c r="A663" s="10"/>
      <c r="B663" s="28"/>
      <c r="C663" s="29"/>
      <c r="D663" s="29"/>
      <c r="E663" s="30"/>
      <c r="F663" s="29"/>
      <c r="G663" s="29"/>
      <c r="H663" s="42"/>
      <c r="I663" s="42"/>
      <c r="J663" s="28"/>
      <c r="K663" s="93"/>
      <c r="L663" s="93"/>
      <c r="M663" s="94"/>
      <c r="N663" s="32"/>
      <c r="O663" s="32"/>
      <c r="P663" s="29"/>
      <c r="Q663" s="29"/>
      <c r="R663" s="29"/>
      <c r="S663" s="29"/>
      <c r="T663" s="29"/>
      <c r="U663" s="29"/>
      <c r="V663" s="29"/>
      <c r="W663" s="29"/>
      <c r="X663" s="29"/>
      <c r="Y663" s="33"/>
      <c r="Z663" s="33"/>
      <c r="AA663" s="33"/>
      <c r="AB663" s="33"/>
      <c r="AC663" s="33"/>
      <c r="AD663" s="33"/>
      <c r="AE663" s="29"/>
      <c r="AF663" s="29"/>
      <c r="AG663" s="29"/>
      <c r="AH663" s="67" t="str">
        <f t="shared" si="166"/>
        <v/>
      </c>
      <c r="AI663" s="47" t="str">
        <f t="shared" si="159"/>
        <v/>
      </c>
      <c r="AJ663" s="67" t="str">
        <f t="shared" si="167"/>
        <v/>
      </c>
      <c r="AK663" s="68">
        <f t="shared" si="163"/>
        <v>0</v>
      </c>
      <c r="AL663" s="40" t="str">
        <f t="shared" si="169"/>
        <v/>
      </c>
      <c r="AM663" s="35">
        <f t="shared" si="160"/>
        <v>0</v>
      </c>
      <c r="AN663" s="36">
        <f t="shared" si="161"/>
        <v>0</v>
      </c>
      <c r="AO663" s="36">
        <f t="shared" si="162"/>
        <v>0</v>
      </c>
      <c r="AP663" s="36" t="str">
        <f t="shared" si="165"/>
        <v/>
      </c>
      <c r="AQ663" s="36" t="str">
        <f>+IF(C663="Econova","",(IF(B663="Réception",(IF(J663="La Mounine",(VLOOKUP(V663,[1]Distancier!A:E,5,FALSE)),(IF(J663="Brignoles",VLOOKUP(V663,[1]Distancier!A:C,3,FALSE),(IF(J663="FOS",VLOOKUP(V663,[1]Distancier!A:D,4,FALSE),(IF(J663="BT400",VLOOKUP(V663,[1]Distancier!A:F,6,FALSE))))))))),"")))</f>
        <v/>
      </c>
      <c r="AR663" s="36" t="str">
        <f t="shared" si="168"/>
        <v/>
      </c>
      <c r="AS663" s="34" t="str">
        <f>IF(AQ663="","",IF(#REF!="Round Wood",VLOOKUP(AQ663,'[1]Grilles Tarifaires'!A:C,3,FALSE),VLOOKUP(AQ663,'[1]Grilles Tarifaires'!A:B,2,FALSE)))</f>
        <v/>
      </c>
      <c r="AT663" s="36" t="str">
        <f t="shared" si="164"/>
        <v/>
      </c>
      <c r="AU663" s="36" t="str">
        <f>IF(AQ663="","",(IF(C663="","",((IF(A663="","0",(IF(A663="Round Wood",VLOOKUP(C663,'[1]Grilles Tarifaires'!E:F,2,FALSE),VLOOKUP(C663,'[1]Grilles Tarifaires'!E:G,3,FALSE)))))*AK663))))</f>
        <v/>
      </c>
      <c r="AV663" s="66"/>
      <c r="AW663" s="66"/>
      <c r="AX663" s="66"/>
      <c r="AY663" s="66"/>
    </row>
    <row r="664" spans="1:51" ht="15" hidden="1" customHeight="1" x14ac:dyDescent="0.25">
      <c r="A664" s="10"/>
      <c r="B664" s="28"/>
      <c r="C664" s="29"/>
      <c r="D664" s="29"/>
      <c r="E664" s="30"/>
      <c r="F664" s="29"/>
      <c r="G664" s="29"/>
      <c r="H664" s="42"/>
      <c r="I664" s="42"/>
      <c r="J664" s="28"/>
      <c r="K664" s="93"/>
      <c r="L664" s="93"/>
      <c r="M664" s="94"/>
      <c r="N664" s="32"/>
      <c r="O664" s="32"/>
      <c r="P664" s="29"/>
      <c r="Q664" s="29"/>
      <c r="R664" s="29"/>
      <c r="S664" s="29"/>
      <c r="T664" s="29"/>
      <c r="U664" s="29"/>
      <c r="V664" s="29"/>
      <c r="W664" s="29"/>
      <c r="X664" s="29"/>
      <c r="Y664" s="33"/>
      <c r="Z664" s="33"/>
      <c r="AA664" s="33"/>
      <c r="AB664" s="33"/>
      <c r="AC664" s="33"/>
      <c r="AD664" s="33"/>
      <c r="AE664" s="29"/>
      <c r="AF664" s="29"/>
      <c r="AG664" s="29"/>
      <c r="AH664" s="67" t="str">
        <f t="shared" si="166"/>
        <v/>
      </c>
      <c r="AI664" s="47" t="str">
        <f t="shared" si="159"/>
        <v/>
      </c>
      <c r="AJ664" s="67" t="str">
        <f t="shared" si="167"/>
        <v/>
      </c>
      <c r="AK664" s="68">
        <f t="shared" si="163"/>
        <v>0</v>
      </c>
      <c r="AL664" s="40" t="str">
        <f t="shared" si="169"/>
        <v/>
      </c>
      <c r="AM664" s="35">
        <f t="shared" si="160"/>
        <v>0</v>
      </c>
      <c r="AN664" s="36">
        <f t="shared" si="161"/>
        <v>0</v>
      </c>
      <c r="AO664" s="36">
        <f t="shared" si="162"/>
        <v>0</v>
      </c>
      <c r="AP664" s="36" t="str">
        <f t="shared" si="165"/>
        <v/>
      </c>
      <c r="AQ664" s="36" t="str">
        <f>+IF(C664="Econova","",(IF(B664="Réception",(IF(J664="La Mounine",(VLOOKUP(V664,[1]Distancier!A:E,5,FALSE)),(IF(J664="Brignoles",VLOOKUP(V664,[1]Distancier!A:C,3,FALSE),(IF(J664="FOS",VLOOKUP(V664,[1]Distancier!A:D,4,FALSE),(IF(J664="BT400",VLOOKUP(V664,[1]Distancier!A:F,6,FALSE))))))))),"")))</f>
        <v/>
      </c>
      <c r="AR664" s="36" t="str">
        <f t="shared" si="168"/>
        <v/>
      </c>
      <c r="AS664" s="34" t="str">
        <f>IF(AQ664="","",IF(#REF!="Round Wood",VLOOKUP(AQ664,'[1]Grilles Tarifaires'!A:C,3,FALSE),VLOOKUP(AQ664,'[1]Grilles Tarifaires'!A:B,2,FALSE)))</f>
        <v/>
      </c>
      <c r="AT664" s="36" t="str">
        <f t="shared" si="164"/>
        <v/>
      </c>
      <c r="AU664" s="36" t="str">
        <f>IF(AQ664="","",(IF(C664="","",((IF(A664="","0",(IF(A664="Round Wood",VLOOKUP(C664,'[1]Grilles Tarifaires'!E:F,2,FALSE),VLOOKUP(C664,'[1]Grilles Tarifaires'!E:G,3,FALSE)))))*AK664))))</f>
        <v/>
      </c>
      <c r="AV664" s="66"/>
      <c r="AW664" s="66"/>
      <c r="AX664" s="66"/>
      <c r="AY664" s="66"/>
    </row>
    <row r="665" spans="1:51" ht="15" hidden="1" customHeight="1" x14ac:dyDescent="0.25">
      <c r="A665" s="10"/>
      <c r="B665" s="28"/>
      <c r="C665" s="29"/>
      <c r="D665" s="29"/>
      <c r="E665" s="30"/>
      <c r="F665" s="29"/>
      <c r="G665" s="29"/>
      <c r="H665" s="42"/>
      <c r="I665" s="42"/>
      <c r="J665" s="28"/>
      <c r="K665" s="93"/>
      <c r="L665" s="93"/>
      <c r="M665" s="94"/>
      <c r="N665" s="32"/>
      <c r="O665" s="32"/>
      <c r="P665" s="29"/>
      <c r="Q665" s="29"/>
      <c r="R665" s="29"/>
      <c r="S665" s="29"/>
      <c r="T665" s="29"/>
      <c r="U665" s="29"/>
      <c r="V665" s="29"/>
      <c r="W665" s="29"/>
      <c r="X665" s="29"/>
      <c r="Y665" s="33"/>
      <c r="Z665" s="33"/>
      <c r="AA665" s="33"/>
      <c r="AB665" s="33"/>
      <c r="AC665" s="33"/>
      <c r="AD665" s="33"/>
      <c r="AE665" s="29"/>
      <c r="AF665" s="29"/>
      <c r="AG665" s="29"/>
      <c r="AH665" s="67" t="str">
        <f t="shared" si="166"/>
        <v/>
      </c>
      <c r="AI665" s="47" t="str">
        <f t="shared" si="159"/>
        <v/>
      </c>
      <c r="AJ665" s="67" t="str">
        <f t="shared" si="167"/>
        <v/>
      </c>
      <c r="AK665" s="68">
        <f t="shared" si="163"/>
        <v>0</v>
      </c>
      <c r="AL665" s="40" t="str">
        <f t="shared" si="169"/>
        <v/>
      </c>
      <c r="AM665" s="35">
        <f t="shared" si="160"/>
        <v>0</v>
      </c>
      <c r="AN665" s="36">
        <f t="shared" si="161"/>
        <v>0</v>
      </c>
      <c r="AO665" s="36">
        <f t="shared" si="162"/>
        <v>0</v>
      </c>
      <c r="AP665" s="36" t="str">
        <f t="shared" si="165"/>
        <v/>
      </c>
      <c r="AQ665" s="36" t="str">
        <f>+IF(C665="Econova","",(IF(B665="Réception",(IF(J665="La Mounine",(VLOOKUP(V665,[1]Distancier!A:E,5,FALSE)),(IF(J665="Brignoles",VLOOKUP(V665,[1]Distancier!A:C,3,FALSE),(IF(J665="FOS",VLOOKUP(V665,[1]Distancier!A:D,4,FALSE),(IF(J665="BT400",VLOOKUP(V665,[1]Distancier!A:F,6,FALSE))))))))),"")))</f>
        <v/>
      </c>
      <c r="AR665" s="36" t="str">
        <f t="shared" si="168"/>
        <v/>
      </c>
      <c r="AS665" s="34" t="str">
        <f>IF(AQ665="","",IF(#REF!="Round Wood",VLOOKUP(AQ665,'[1]Grilles Tarifaires'!A:C,3,FALSE),VLOOKUP(AQ665,'[1]Grilles Tarifaires'!A:B,2,FALSE)))</f>
        <v/>
      </c>
      <c r="AT665" s="36" t="str">
        <f t="shared" si="164"/>
        <v/>
      </c>
      <c r="AU665" s="36" t="str">
        <f>IF(AQ665="","",(IF(C665="","",((IF(A665="","0",(IF(A665="Round Wood",VLOOKUP(C665,'[1]Grilles Tarifaires'!E:F,2,FALSE),VLOOKUP(C665,'[1]Grilles Tarifaires'!E:G,3,FALSE)))))*AK665))))</f>
        <v/>
      </c>
      <c r="AV665" s="66"/>
      <c r="AW665" s="66"/>
      <c r="AX665" s="66"/>
      <c r="AY665" s="66"/>
    </row>
    <row r="666" spans="1:51" ht="15" hidden="1" customHeight="1" x14ac:dyDescent="0.25">
      <c r="A666" s="10"/>
      <c r="B666" s="28"/>
      <c r="C666" s="29"/>
      <c r="D666" s="29"/>
      <c r="E666" s="30"/>
      <c r="F666" s="29"/>
      <c r="G666" s="29"/>
      <c r="H666" s="42"/>
      <c r="I666" s="42"/>
      <c r="J666" s="28"/>
      <c r="K666" s="93"/>
      <c r="L666" s="93"/>
      <c r="M666" s="94"/>
      <c r="N666" s="32"/>
      <c r="O666" s="32"/>
      <c r="P666" s="29"/>
      <c r="Q666" s="29"/>
      <c r="R666" s="29"/>
      <c r="S666" s="29"/>
      <c r="T666" s="29"/>
      <c r="U666" s="29"/>
      <c r="V666" s="29"/>
      <c r="W666" s="29"/>
      <c r="X666" s="29"/>
      <c r="Y666" s="33"/>
      <c r="Z666" s="33"/>
      <c r="AA666" s="33"/>
      <c r="AB666" s="33"/>
      <c r="AC666" s="33"/>
      <c r="AD666" s="33"/>
      <c r="AE666" s="29"/>
      <c r="AF666" s="29"/>
      <c r="AG666" s="29"/>
      <c r="AH666" s="67" t="str">
        <f t="shared" si="166"/>
        <v/>
      </c>
      <c r="AI666" s="47" t="str">
        <f t="shared" si="159"/>
        <v/>
      </c>
      <c r="AJ666" s="67" t="str">
        <f t="shared" si="167"/>
        <v/>
      </c>
      <c r="AK666" s="68">
        <f t="shared" si="163"/>
        <v>0</v>
      </c>
      <c r="AL666" s="40" t="str">
        <f t="shared" si="169"/>
        <v/>
      </c>
      <c r="AM666" s="35">
        <f t="shared" si="160"/>
        <v>0</v>
      </c>
      <c r="AN666" s="36">
        <f t="shared" si="161"/>
        <v>0</v>
      </c>
      <c r="AO666" s="36">
        <f t="shared" si="162"/>
        <v>0</v>
      </c>
      <c r="AP666" s="36" t="str">
        <f t="shared" si="165"/>
        <v/>
      </c>
      <c r="AQ666" s="36" t="str">
        <f>+IF(C666="Econova","",(IF(B666="Réception",(IF(J666="La Mounine",(VLOOKUP(V666,[1]Distancier!A:E,5,FALSE)),(IF(J666="Brignoles",VLOOKUP(V666,[1]Distancier!A:C,3,FALSE),(IF(J666="FOS",VLOOKUP(V666,[1]Distancier!A:D,4,FALSE),(IF(J666="BT400",VLOOKUP(V666,[1]Distancier!A:F,6,FALSE))))))))),"")))</f>
        <v/>
      </c>
      <c r="AR666" s="36" t="str">
        <f t="shared" si="168"/>
        <v/>
      </c>
      <c r="AS666" s="34" t="str">
        <f>IF(AQ666="","",IF(#REF!="Round Wood",VLOOKUP(AQ666,'[1]Grilles Tarifaires'!A:C,3,FALSE),VLOOKUP(AQ666,'[1]Grilles Tarifaires'!A:B,2,FALSE)))</f>
        <v/>
      </c>
      <c r="AT666" s="36" t="str">
        <f t="shared" si="164"/>
        <v/>
      </c>
      <c r="AU666" s="36" t="str">
        <f>IF(AQ666="","",(IF(C666="","",((IF(A666="","0",(IF(A666="Round Wood",VLOOKUP(C666,'[1]Grilles Tarifaires'!E:F,2,FALSE),VLOOKUP(C666,'[1]Grilles Tarifaires'!E:G,3,FALSE)))))*AK666))))</f>
        <v/>
      </c>
      <c r="AV666" s="66"/>
      <c r="AW666" s="66"/>
      <c r="AX666" s="66"/>
      <c r="AY666" s="66"/>
    </row>
    <row r="667" spans="1:51" ht="15" hidden="1" customHeight="1" x14ac:dyDescent="0.25">
      <c r="A667" s="10"/>
      <c r="B667" s="28"/>
      <c r="C667" s="29"/>
      <c r="D667" s="29"/>
      <c r="E667" s="30"/>
      <c r="F667" s="29"/>
      <c r="G667" s="29"/>
      <c r="H667" s="42"/>
      <c r="I667" s="42"/>
      <c r="J667" s="28"/>
      <c r="K667" s="93"/>
      <c r="L667" s="93"/>
      <c r="M667" s="94"/>
      <c r="N667" s="32"/>
      <c r="O667" s="32"/>
      <c r="P667" s="29"/>
      <c r="Q667" s="29"/>
      <c r="R667" s="29"/>
      <c r="S667" s="29"/>
      <c r="T667" s="29"/>
      <c r="U667" s="29"/>
      <c r="V667" s="29"/>
      <c r="W667" s="29"/>
      <c r="X667" s="29"/>
      <c r="Y667" s="33"/>
      <c r="Z667" s="33"/>
      <c r="AA667" s="33"/>
      <c r="AB667" s="33"/>
      <c r="AC667" s="33"/>
      <c r="AD667" s="33"/>
      <c r="AE667" s="29"/>
      <c r="AF667" s="29"/>
      <c r="AG667" s="29"/>
      <c r="AH667" s="67" t="str">
        <f t="shared" si="166"/>
        <v/>
      </c>
      <c r="AI667" s="47" t="str">
        <f t="shared" si="159"/>
        <v/>
      </c>
      <c r="AJ667" s="67" t="str">
        <f t="shared" si="167"/>
        <v/>
      </c>
      <c r="AK667" s="68">
        <f t="shared" si="163"/>
        <v>0</v>
      </c>
      <c r="AL667" s="40" t="str">
        <f t="shared" si="169"/>
        <v/>
      </c>
      <c r="AM667" s="35">
        <f t="shared" si="160"/>
        <v>0</v>
      </c>
      <c r="AN667" s="36">
        <f t="shared" si="161"/>
        <v>0</v>
      </c>
      <c r="AO667" s="36">
        <f t="shared" si="162"/>
        <v>0</v>
      </c>
      <c r="AP667" s="36" t="str">
        <f t="shared" si="165"/>
        <v/>
      </c>
      <c r="AQ667" s="36" t="str">
        <f>+IF(C667="Econova","",(IF(B667="Réception",(IF(J667="La Mounine",(VLOOKUP(V667,[1]Distancier!A:E,5,FALSE)),(IF(J667="Brignoles",VLOOKUP(V667,[1]Distancier!A:C,3,FALSE),(IF(J667="FOS",VLOOKUP(V667,[1]Distancier!A:D,4,FALSE),(IF(J667="BT400",VLOOKUP(V667,[1]Distancier!A:F,6,FALSE))))))))),"")))</f>
        <v/>
      </c>
      <c r="AR667" s="36" t="str">
        <f t="shared" si="168"/>
        <v/>
      </c>
      <c r="AS667" s="34" t="str">
        <f>IF(AQ667="","",IF(#REF!="Round Wood",VLOOKUP(AQ667,'[1]Grilles Tarifaires'!A:C,3,FALSE),VLOOKUP(AQ667,'[1]Grilles Tarifaires'!A:B,2,FALSE)))</f>
        <v/>
      </c>
      <c r="AT667" s="36" t="str">
        <f t="shared" si="164"/>
        <v/>
      </c>
      <c r="AU667" s="36" t="str">
        <f>IF(AQ667="","",(IF(C667="","",((IF(A667="","0",(IF(A667="Round Wood",VLOOKUP(C667,'[1]Grilles Tarifaires'!E:F,2,FALSE),VLOOKUP(C667,'[1]Grilles Tarifaires'!E:G,3,FALSE)))))*AK667))))</f>
        <v/>
      </c>
      <c r="AV667" s="66"/>
      <c r="AW667" s="66"/>
      <c r="AX667" s="66"/>
      <c r="AY667" s="66"/>
    </row>
    <row r="668" spans="1:51" ht="15" hidden="1" customHeight="1" x14ac:dyDescent="0.25">
      <c r="A668" s="10"/>
      <c r="B668" s="28"/>
      <c r="C668" s="29"/>
      <c r="D668" s="29"/>
      <c r="E668" s="30"/>
      <c r="F668" s="29"/>
      <c r="G668" s="29"/>
      <c r="H668" s="42"/>
      <c r="I668" s="42"/>
      <c r="J668" s="28"/>
      <c r="K668" s="93"/>
      <c r="L668" s="93"/>
      <c r="M668" s="94"/>
      <c r="N668" s="32"/>
      <c r="O668" s="32"/>
      <c r="P668" s="29"/>
      <c r="Q668" s="29"/>
      <c r="R668" s="29"/>
      <c r="S668" s="29"/>
      <c r="T668" s="29"/>
      <c r="U668" s="29"/>
      <c r="V668" s="29"/>
      <c r="W668" s="29"/>
      <c r="X668" s="29"/>
      <c r="Y668" s="33"/>
      <c r="Z668" s="33"/>
      <c r="AA668" s="33"/>
      <c r="AB668" s="33"/>
      <c r="AC668" s="33"/>
      <c r="AD668" s="33"/>
      <c r="AE668" s="29"/>
      <c r="AF668" s="29"/>
      <c r="AG668" s="29"/>
      <c r="AH668" s="67" t="str">
        <f t="shared" si="166"/>
        <v/>
      </c>
      <c r="AI668" s="47" t="str">
        <f t="shared" si="159"/>
        <v/>
      </c>
      <c r="AJ668" s="67" t="str">
        <f t="shared" si="167"/>
        <v/>
      </c>
      <c r="AK668" s="68">
        <f t="shared" si="163"/>
        <v>0</v>
      </c>
      <c r="AL668" s="40" t="str">
        <f t="shared" si="169"/>
        <v/>
      </c>
      <c r="AM668" s="35">
        <f t="shared" si="160"/>
        <v>0</v>
      </c>
      <c r="AN668" s="36">
        <f t="shared" si="161"/>
        <v>0</v>
      </c>
      <c r="AO668" s="36">
        <f t="shared" si="162"/>
        <v>0</v>
      </c>
      <c r="AP668" s="36" t="str">
        <f t="shared" si="165"/>
        <v/>
      </c>
      <c r="AQ668" s="36" t="str">
        <f>+IF(C668="Econova","",(IF(B668="Réception",(IF(J668="La Mounine",(VLOOKUP(V668,[1]Distancier!A:E,5,FALSE)),(IF(J668="Brignoles",VLOOKUP(V668,[1]Distancier!A:C,3,FALSE),(IF(J668="FOS",VLOOKUP(V668,[1]Distancier!A:D,4,FALSE),(IF(J668="BT400",VLOOKUP(V668,[1]Distancier!A:F,6,FALSE))))))))),"")))</f>
        <v/>
      </c>
      <c r="AR668" s="36" t="str">
        <f t="shared" si="168"/>
        <v/>
      </c>
      <c r="AS668" s="34" t="str">
        <f>IF(AQ668="","",IF(#REF!="Round Wood",VLOOKUP(AQ668,'[1]Grilles Tarifaires'!A:C,3,FALSE),VLOOKUP(AQ668,'[1]Grilles Tarifaires'!A:B,2,FALSE)))</f>
        <v/>
      </c>
      <c r="AT668" s="36" t="str">
        <f t="shared" si="164"/>
        <v/>
      </c>
      <c r="AU668" s="36" t="str">
        <f>IF(AQ668="","",(IF(C668="","",((IF(A668="","0",(IF(A668="Round Wood",VLOOKUP(C668,'[1]Grilles Tarifaires'!E:F,2,FALSE),VLOOKUP(C668,'[1]Grilles Tarifaires'!E:G,3,FALSE)))))*AK668))))</f>
        <v/>
      </c>
      <c r="AV668" s="66"/>
      <c r="AW668" s="66"/>
      <c r="AX668" s="66"/>
      <c r="AY668" s="66"/>
    </row>
    <row r="669" spans="1:51" ht="15" hidden="1" customHeight="1" x14ac:dyDescent="0.25">
      <c r="A669" s="10"/>
      <c r="B669" s="28"/>
      <c r="C669" s="29"/>
      <c r="D669" s="29"/>
      <c r="E669" s="30"/>
      <c r="F669" s="29"/>
      <c r="G669" s="29"/>
      <c r="H669" s="42"/>
      <c r="I669" s="42"/>
      <c r="J669" s="28"/>
      <c r="K669" s="93"/>
      <c r="L669" s="93"/>
      <c r="M669" s="94"/>
      <c r="N669" s="32"/>
      <c r="O669" s="32"/>
      <c r="P669" s="29"/>
      <c r="Q669" s="29"/>
      <c r="R669" s="29"/>
      <c r="S669" s="29"/>
      <c r="T669" s="29"/>
      <c r="U669" s="29"/>
      <c r="V669" s="29"/>
      <c r="W669" s="29"/>
      <c r="X669" s="29"/>
      <c r="Y669" s="33"/>
      <c r="Z669" s="33"/>
      <c r="AA669" s="33"/>
      <c r="AB669" s="33"/>
      <c r="AC669" s="33"/>
      <c r="AD669" s="33"/>
      <c r="AE669" s="29"/>
      <c r="AF669" s="29"/>
      <c r="AG669" s="29"/>
      <c r="AH669" s="67" t="str">
        <f t="shared" si="166"/>
        <v/>
      </c>
      <c r="AI669" s="47" t="str">
        <f t="shared" si="159"/>
        <v/>
      </c>
      <c r="AJ669" s="67" t="str">
        <f t="shared" si="167"/>
        <v/>
      </c>
      <c r="AK669" s="68">
        <f t="shared" si="163"/>
        <v>0</v>
      </c>
      <c r="AL669" s="40" t="str">
        <f t="shared" si="169"/>
        <v/>
      </c>
      <c r="AM669" s="35">
        <f t="shared" si="160"/>
        <v>0</v>
      </c>
      <c r="AN669" s="36">
        <f t="shared" si="161"/>
        <v>0</v>
      </c>
      <c r="AO669" s="36">
        <f t="shared" si="162"/>
        <v>0</v>
      </c>
      <c r="AP669" s="36" t="str">
        <f t="shared" si="165"/>
        <v/>
      </c>
      <c r="AQ669" s="36" t="str">
        <f>+IF(C669="Econova","",(IF(B669="Réception",(IF(J669="La Mounine",(VLOOKUP(V669,[1]Distancier!A:E,5,FALSE)),(IF(J669="Brignoles",VLOOKUP(V669,[1]Distancier!A:C,3,FALSE),(IF(J669="FOS",VLOOKUP(V669,[1]Distancier!A:D,4,FALSE),(IF(J669="BT400",VLOOKUP(V669,[1]Distancier!A:F,6,FALSE))))))))),"")))</f>
        <v/>
      </c>
      <c r="AR669" s="36" t="str">
        <f t="shared" si="168"/>
        <v/>
      </c>
      <c r="AS669" s="34" t="str">
        <f>IF(AQ669="","",IF(#REF!="Round Wood",VLOOKUP(AQ669,'[1]Grilles Tarifaires'!A:C,3,FALSE),VLOOKUP(AQ669,'[1]Grilles Tarifaires'!A:B,2,FALSE)))</f>
        <v/>
      </c>
      <c r="AT669" s="36" t="str">
        <f t="shared" si="164"/>
        <v/>
      </c>
      <c r="AU669" s="36" t="str">
        <f>IF(AQ669="","",(IF(C669="","",((IF(A669="","0",(IF(A669="Round Wood",VLOOKUP(C669,'[1]Grilles Tarifaires'!E:F,2,FALSE),VLOOKUP(C669,'[1]Grilles Tarifaires'!E:G,3,FALSE)))))*AK669))))</f>
        <v/>
      </c>
      <c r="AV669" s="66"/>
      <c r="AW669" s="66"/>
      <c r="AX669" s="66"/>
      <c r="AY669" s="66"/>
    </row>
    <row r="670" spans="1:51" ht="15" hidden="1" customHeight="1" x14ac:dyDescent="0.25">
      <c r="A670" s="10"/>
      <c r="B670" s="28"/>
      <c r="C670" s="29"/>
      <c r="D670" s="29"/>
      <c r="E670" s="30"/>
      <c r="F670" s="29"/>
      <c r="G670" s="29"/>
      <c r="H670" s="42"/>
      <c r="I670" s="42"/>
      <c r="J670" s="28"/>
      <c r="K670" s="93"/>
      <c r="L670" s="93"/>
      <c r="M670" s="94"/>
      <c r="N670" s="32"/>
      <c r="O670" s="32"/>
      <c r="P670" s="29"/>
      <c r="Q670" s="29"/>
      <c r="R670" s="29"/>
      <c r="S670" s="29"/>
      <c r="T670" s="29"/>
      <c r="U670" s="29"/>
      <c r="V670" s="29"/>
      <c r="W670" s="29"/>
      <c r="X670" s="29"/>
      <c r="Y670" s="33"/>
      <c r="Z670" s="33"/>
      <c r="AA670" s="33"/>
      <c r="AB670" s="33"/>
      <c r="AC670" s="33"/>
      <c r="AD670" s="33"/>
      <c r="AE670" s="29"/>
      <c r="AF670" s="29"/>
      <c r="AG670" s="29"/>
      <c r="AH670" s="67" t="str">
        <f t="shared" si="166"/>
        <v/>
      </c>
      <c r="AI670" s="47" t="str">
        <f t="shared" si="159"/>
        <v/>
      </c>
      <c r="AJ670" s="67" t="str">
        <f t="shared" si="167"/>
        <v/>
      </c>
      <c r="AK670" s="68">
        <f t="shared" si="163"/>
        <v>0</v>
      </c>
      <c r="AL670" s="40" t="str">
        <f t="shared" si="169"/>
        <v/>
      </c>
      <c r="AM670" s="35">
        <f t="shared" si="160"/>
        <v>0</v>
      </c>
      <c r="AN670" s="36">
        <f t="shared" si="161"/>
        <v>0</v>
      </c>
      <c r="AO670" s="36">
        <f t="shared" si="162"/>
        <v>0</v>
      </c>
      <c r="AP670" s="36" t="str">
        <f t="shared" si="165"/>
        <v/>
      </c>
      <c r="AQ670" s="36" t="str">
        <f>+IF(C670="Econova","",(IF(B670="Réception",(IF(J670="La Mounine",(VLOOKUP(V670,[1]Distancier!A:E,5,FALSE)),(IF(J670="Brignoles",VLOOKUP(V670,[1]Distancier!A:C,3,FALSE),(IF(J670="FOS",VLOOKUP(V670,[1]Distancier!A:D,4,FALSE),(IF(J670="BT400",VLOOKUP(V670,[1]Distancier!A:F,6,FALSE))))))))),"")))</f>
        <v/>
      </c>
      <c r="AR670" s="36" t="str">
        <f t="shared" si="168"/>
        <v/>
      </c>
      <c r="AS670" s="34" t="str">
        <f>IF(AQ670="","",IF(#REF!="Round Wood",VLOOKUP(AQ670,'[1]Grilles Tarifaires'!A:C,3,FALSE),VLOOKUP(AQ670,'[1]Grilles Tarifaires'!A:B,2,FALSE)))</f>
        <v/>
      </c>
      <c r="AT670" s="36" t="str">
        <f t="shared" si="164"/>
        <v/>
      </c>
      <c r="AU670" s="36" t="str">
        <f>IF(AQ670="","",(IF(C670="","",((IF(A670="","0",(IF(A670="Round Wood",VLOOKUP(C670,'[1]Grilles Tarifaires'!E:F,2,FALSE),VLOOKUP(C670,'[1]Grilles Tarifaires'!E:G,3,FALSE)))))*AK670))))</f>
        <v/>
      </c>
      <c r="AV670" s="66"/>
      <c r="AW670" s="66"/>
      <c r="AX670" s="66"/>
      <c r="AY670" s="66"/>
    </row>
    <row r="671" spans="1:51" ht="15" hidden="1" customHeight="1" x14ac:dyDescent="0.25">
      <c r="A671" s="10"/>
      <c r="B671" s="28"/>
      <c r="C671" s="29"/>
      <c r="D671" s="29"/>
      <c r="E671" s="30"/>
      <c r="F671" s="29"/>
      <c r="G671" s="29"/>
      <c r="H671" s="42"/>
      <c r="I671" s="42"/>
      <c r="J671" s="28"/>
      <c r="K671" s="93"/>
      <c r="L671" s="93"/>
      <c r="M671" s="94"/>
      <c r="N671" s="32"/>
      <c r="O671" s="32"/>
      <c r="P671" s="29"/>
      <c r="Q671" s="29"/>
      <c r="R671" s="29"/>
      <c r="S671" s="29"/>
      <c r="T671" s="29"/>
      <c r="U671" s="29"/>
      <c r="V671" s="29"/>
      <c r="W671" s="29"/>
      <c r="X671" s="29"/>
      <c r="Y671" s="33"/>
      <c r="Z671" s="33"/>
      <c r="AA671" s="33"/>
      <c r="AB671" s="33"/>
      <c r="AC671" s="33"/>
      <c r="AD671" s="33"/>
      <c r="AE671" s="29"/>
      <c r="AF671" s="29"/>
      <c r="AG671" s="29"/>
      <c r="AH671" s="67" t="str">
        <f t="shared" si="166"/>
        <v/>
      </c>
      <c r="AI671" s="47" t="str">
        <f t="shared" si="159"/>
        <v/>
      </c>
      <c r="AJ671" s="67" t="str">
        <f t="shared" si="167"/>
        <v/>
      </c>
      <c r="AK671" s="68">
        <f t="shared" si="163"/>
        <v>0</v>
      </c>
      <c r="AL671" s="40" t="str">
        <f t="shared" si="169"/>
        <v/>
      </c>
      <c r="AM671" s="35">
        <f t="shared" si="160"/>
        <v>0</v>
      </c>
      <c r="AN671" s="36">
        <f t="shared" si="161"/>
        <v>0</v>
      </c>
      <c r="AO671" s="36">
        <f t="shared" si="162"/>
        <v>0</v>
      </c>
      <c r="AP671" s="36" t="str">
        <f t="shared" si="165"/>
        <v/>
      </c>
      <c r="AQ671" s="36" t="str">
        <f>+IF(C671="Econova","",(IF(B671="Réception",(IF(J671="La Mounine",(VLOOKUP(V671,[1]Distancier!A:E,5,FALSE)),(IF(J671="Brignoles",VLOOKUP(V671,[1]Distancier!A:C,3,FALSE),(IF(J671="FOS",VLOOKUP(V671,[1]Distancier!A:D,4,FALSE),(IF(J671="BT400",VLOOKUP(V671,[1]Distancier!A:F,6,FALSE))))))))),"")))</f>
        <v/>
      </c>
      <c r="AR671" s="36" t="str">
        <f t="shared" si="168"/>
        <v/>
      </c>
      <c r="AS671" s="34" t="str">
        <f>IF(AQ671="","",IF(#REF!="Round Wood",VLOOKUP(AQ671,'[1]Grilles Tarifaires'!A:C,3,FALSE),VLOOKUP(AQ671,'[1]Grilles Tarifaires'!A:B,2,FALSE)))</f>
        <v/>
      </c>
      <c r="AT671" s="36" t="str">
        <f t="shared" si="164"/>
        <v/>
      </c>
      <c r="AU671" s="36" t="str">
        <f>IF(AQ671="","",(IF(C671="","",((IF(A671="","0",(IF(A671="Round Wood",VLOOKUP(C671,'[1]Grilles Tarifaires'!E:F,2,FALSE),VLOOKUP(C671,'[1]Grilles Tarifaires'!E:G,3,FALSE)))))*AK671))))</f>
        <v/>
      </c>
      <c r="AV671" s="66"/>
      <c r="AW671" s="66"/>
      <c r="AX671" s="66"/>
      <c r="AY671" s="66"/>
    </row>
    <row r="672" spans="1:51" ht="15" hidden="1" customHeight="1" x14ac:dyDescent="0.25">
      <c r="A672" s="10"/>
      <c r="B672" s="28"/>
      <c r="C672" s="29"/>
      <c r="D672" s="29"/>
      <c r="E672" s="30"/>
      <c r="F672" s="29"/>
      <c r="G672" s="29"/>
      <c r="H672" s="42"/>
      <c r="I672" s="42"/>
      <c r="J672" s="28"/>
      <c r="K672" s="93"/>
      <c r="L672" s="93"/>
      <c r="M672" s="94"/>
      <c r="N672" s="32"/>
      <c r="O672" s="32"/>
      <c r="P672" s="29"/>
      <c r="Q672" s="29"/>
      <c r="R672" s="29"/>
      <c r="S672" s="29"/>
      <c r="T672" s="29"/>
      <c r="U672" s="29"/>
      <c r="V672" s="29"/>
      <c r="W672" s="29"/>
      <c r="X672" s="29"/>
      <c r="Y672" s="33"/>
      <c r="Z672" s="33"/>
      <c r="AA672" s="33"/>
      <c r="AB672" s="33"/>
      <c r="AC672" s="33"/>
      <c r="AD672" s="33"/>
      <c r="AE672" s="29"/>
      <c r="AF672" s="29"/>
      <c r="AG672" s="29"/>
      <c r="AH672" s="67" t="str">
        <f t="shared" si="166"/>
        <v/>
      </c>
      <c r="AI672" s="47" t="str">
        <f t="shared" si="159"/>
        <v/>
      </c>
      <c r="AJ672" s="67" t="str">
        <f t="shared" si="167"/>
        <v/>
      </c>
      <c r="AK672" s="68">
        <f t="shared" si="163"/>
        <v>0</v>
      </c>
      <c r="AL672" s="40" t="str">
        <f t="shared" si="169"/>
        <v/>
      </c>
      <c r="AM672" s="35">
        <f t="shared" si="160"/>
        <v>0</v>
      </c>
      <c r="AN672" s="36">
        <f t="shared" si="161"/>
        <v>0</v>
      </c>
      <c r="AO672" s="36">
        <f t="shared" si="162"/>
        <v>0</v>
      </c>
      <c r="AP672" s="36" t="str">
        <f t="shared" si="165"/>
        <v/>
      </c>
      <c r="AQ672" s="36" t="str">
        <f>+IF(C672="Econova","",(IF(B672="Réception",(IF(J672="La Mounine",(VLOOKUP(V672,[1]Distancier!A:E,5,FALSE)),(IF(J672="Brignoles",VLOOKUP(V672,[1]Distancier!A:C,3,FALSE),(IF(J672="FOS",VLOOKUP(V672,[1]Distancier!A:D,4,FALSE),(IF(J672="BT400",VLOOKUP(V672,[1]Distancier!A:F,6,FALSE))))))))),"")))</f>
        <v/>
      </c>
      <c r="AR672" s="36" t="str">
        <f t="shared" si="168"/>
        <v/>
      </c>
      <c r="AS672" s="34" t="str">
        <f>IF(AQ672="","",IF(#REF!="Round Wood",VLOOKUP(AQ672,'[1]Grilles Tarifaires'!A:C,3,FALSE),VLOOKUP(AQ672,'[1]Grilles Tarifaires'!A:B,2,FALSE)))</f>
        <v/>
      </c>
      <c r="AT672" s="36" t="str">
        <f t="shared" si="164"/>
        <v/>
      </c>
      <c r="AU672" s="36" t="str">
        <f>IF(AQ672="","",(IF(C672="","",((IF(A672="","0",(IF(A672="Round Wood",VLOOKUP(C672,'[1]Grilles Tarifaires'!E:F,2,FALSE),VLOOKUP(C672,'[1]Grilles Tarifaires'!E:G,3,FALSE)))))*AK672))))</f>
        <v/>
      </c>
      <c r="AV672" s="66"/>
      <c r="AW672" s="66"/>
      <c r="AX672" s="66"/>
      <c r="AY672" s="66"/>
    </row>
    <row r="673" spans="1:51" ht="15" hidden="1" customHeight="1" x14ac:dyDescent="0.25">
      <c r="A673" s="10"/>
      <c r="B673" s="28"/>
      <c r="C673" s="29"/>
      <c r="D673" s="29"/>
      <c r="E673" s="30"/>
      <c r="F673" s="29"/>
      <c r="G673" s="29"/>
      <c r="H673" s="42"/>
      <c r="I673" s="42"/>
      <c r="J673" s="28"/>
      <c r="K673" s="93"/>
      <c r="L673" s="93"/>
      <c r="M673" s="94"/>
      <c r="N673" s="32"/>
      <c r="O673" s="32"/>
      <c r="P673" s="29"/>
      <c r="Q673" s="29"/>
      <c r="R673" s="29"/>
      <c r="S673" s="29"/>
      <c r="T673" s="29"/>
      <c r="U673" s="29"/>
      <c r="V673" s="29"/>
      <c r="W673" s="29"/>
      <c r="X673" s="29"/>
      <c r="Y673" s="33"/>
      <c r="Z673" s="33"/>
      <c r="AA673" s="33"/>
      <c r="AB673" s="33"/>
      <c r="AC673" s="33"/>
      <c r="AD673" s="33"/>
      <c r="AE673" s="29"/>
      <c r="AF673" s="29"/>
      <c r="AG673" s="29"/>
      <c r="AH673" s="67" t="str">
        <f t="shared" si="166"/>
        <v/>
      </c>
      <c r="AI673" s="47" t="str">
        <f t="shared" si="159"/>
        <v/>
      </c>
      <c r="AJ673" s="67" t="str">
        <f t="shared" si="167"/>
        <v/>
      </c>
      <c r="AK673" s="68">
        <f t="shared" si="163"/>
        <v>0</v>
      </c>
      <c r="AL673" s="40" t="str">
        <f t="shared" si="169"/>
        <v/>
      </c>
      <c r="AM673" s="35">
        <f t="shared" si="160"/>
        <v>0</v>
      </c>
      <c r="AN673" s="36">
        <f t="shared" si="161"/>
        <v>0</v>
      </c>
      <c r="AO673" s="36">
        <f t="shared" si="162"/>
        <v>0</v>
      </c>
      <c r="AP673" s="36" t="str">
        <f t="shared" si="165"/>
        <v/>
      </c>
      <c r="AQ673" s="36" t="str">
        <f>+IF(C673="Econova","",(IF(B673="Réception",(IF(J673="La Mounine",(VLOOKUP(V673,[1]Distancier!A:E,5,FALSE)),(IF(J673="Brignoles",VLOOKUP(V673,[1]Distancier!A:C,3,FALSE),(IF(J673="FOS",VLOOKUP(V673,[1]Distancier!A:D,4,FALSE),(IF(J673="BT400",VLOOKUP(V673,[1]Distancier!A:F,6,FALSE))))))))),"")))</f>
        <v/>
      </c>
      <c r="AR673" s="36" t="str">
        <f t="shared" si="168"/>
        <v/>
      </c>
      <c r="AS673" s="34" t="str">
        <f>IF(AQ673="","",IF(#REF!="Round Wood",VLOOKUP(AQ673,'[1]Grilles Tarifaires'!A:C,3,FALSE),VLOOKUP(AQ673,'[1]Grilles Tarifaires'!A:B,2,FALSE)))</f>
        <v/>
      </c>
      <c r="AT673" s="36" t="str">
        <f t="shared" si="164"/>
        <v/>
      </c>
      <c r="AU673" s="36" t="str">
        <f>IF(AQ673="","",(IF(C673="","",((IF(A673="","0",(IF(A673="Round Wood",VLOOKUP(C673,'[1]Grilles Tarifaires'!E:F,2,FALSE),VLOOKUP(C673,'[1]Grilles Tarifaires'!E:G,3,FALSE)))))*AK673))))</f>
        <v/>
      </c>
      <c r="AV673" s="66"/>
      <c r="AW673" s="66"/>
      <c r="AX673" s="66"/>
      <c r="AY673" s="66"/>
    </row>
    <row r="674" spans="1:51" ht="15" hidden="1" customHeight="1" x14ac:dyDescent="0.25">
      <c r="A674" s="10"/>
      <c r="B674" s="28"/>
      <c r="C674" s="29"/>
      <c r="D674" s="29"/>
      <c r="E674" s="30"/>
      <c r="F674" s="29"/>
      <c r="G674" s="29"/>
      <c r="H674" s="42"/>
      <c r="I674" s="42"/>
      <c r="J674" s="28"/>
      <c r="K674" s="93"/>
      <c r="L674" s="93"/>
      <c r="M674" s="94"/>
      <c r="N674" s="32"/>
      <c r="O674" s="32"/>
      <c r="P674" s="29"/>
      <c r="Q674" s="29"/>
      <c r="R674" s="29"/>
      <c r="S674" s="29"/>
      <c r="T674" s="29"/>
      <c r="U674" s="29"/>
      <c r="V674" s="29"/>
      <c r="W674" s="29"/>
      <c r="X674" s="29"/>
      <c r="Y674" s="33"/>
      <c r="Z674" s="33"/>
      <c r="AA674" s="33"/>
      <c r="AB674" s="33"/>
      <c r="AC674" s="33"/>
      <c r="AD674" s="33"/>
      <c r="AE674" s="29"/>
      <c r="AF674" s="29"/>
      <c r="AG674" s="29"/>
      <c r="AH674" s="67" t="str">
        <f t="shared" si="166"/>
        <v/>
      </c>
      <c r="AI674" s="47" t="str">
        <f t="shared" si="159"/>
        <v/>
      </c>
      <c r="AJ674" s="67" t="str">
        <f t="shared" si="167"/>
        <v/>
      </c>
      <c r="AK674" s="68">
        <f t="shared" si="163"/>
        <v>0</v>
      </c>
      <c r="AL674" s="40" t="str">
        <f t="shared" si="169"/>
        <v/>
      </c>
      <c r="AM674" s="35">
        <f t="shared" si="160"/>
        <v>0</v>
      </c>
      <c r="AN674" s="36">
        <f t="shared" si="161"/>
        <v>0</v>
      </c>
      <c r="AO674" s="36">
        <f t="shared" si="162"/>
        <v>0</v>
      </c>
      <c r="AP674" s="36" t="str">
        <f t="shared" si="165"/>
        <v/>
      </c>
      <c r="AQ674" s="36" t="str">
        <f>+IF(C674="Econova","",(IF(B674="Réception",(IF(J674="La Mounine",(VLOOKUP(V674,[1]Distancier!A:E,5,FALSE)),(IF(J674="Brignoles",VLOOKUP(V674,[1]Distancier!A:C,3,FALSE),(IF(J674="FOS",VLOOKUP(V674,[1]Distancier!A:D,4,FALSE),(IF(J674="BT400",VLOOKUP(V674,[1]Distancier!A:F,6,FALSE))))))))),"")))</f>
        <v/>
      </c>
      <c r="AR674" s="36" t="str">
        <f t="shared" si="168"/>
        <v/>
      </c>
      <c r="AS674" s="34" t="str">
        <f>IF(AQ674="","",IF(#REF!="Round Wood",VLOOKUP(AQ674,'[1]Grilles Tarifaires'!A:C,3,FALSE),VLOOKUP(AQ674,'[1]Grilles Tarifaires'!A:B,2,FALSE)))</f>
        <v/>
      </c>
      <c r="AT674" s="36" t="str">
        <f t="shared" si="164"/>
        <v/>
      </c>
      <c r="AU674" s="36" t="str">
        <f>IF(AQ674="","",(IF(C674="","",((IF(A674="","0",(IF(A674="Round Wood",VLOOKUP(C674,'[1]Grilles Tarifaires'!E:F,2,FALSE),VLOOKUP(C674,'[1]Grilles Tarifaires'!E:G,3,FALSE)))))*AK674))))</f>
        <v/>
      </c>
      <c r="AV674" s="66"/>
      <c r="AW674" s="66"/>
      <c r="AX674" s="66"/>
      <c r="AY674" s="66"/>
    </row>
    <row r="675" spans="1:51" ht="15" hidden="1" customHeight="1" x14ac:dyDescent="0.25">
      <c r="A675" s="10"/>
      <c r="B675" s="28"/>
      <c r="C675" s="29"/>
      <c r="D675" s="29"/>
      <c r="E675" s="30"/>
      <c r="F675" s="29"/>
      <c r="G675" s="29"/>
      <c r="H675" s="42"/>
      <c r="I675" s="42"/>
      <c r="J675" s="28"/>
      <c r="K675" s="93"/>
      <c r="L675" s="93"/>
      <c r="M675" s="94"/>
      <c r="N675" s="32"/>
      <c r="O675" s="32"/>
      <c r="P675" s="29"/>
      <c r="Q675" s="29"/>
      <c r="R675" s="29"/>
      <c r="S675" s="29"/>
      <c r="T675" s="29"/>
      <c r="U675" s="29"/>
      <c r="V675" s="29"/>
      <c r="W675" s="29"/>
      <c r="X675" s="29"/>
      <c r="Y675" s="33"/>
      <c r="Z675" s="33"/>
      <c r="AA675" s="33"/>
      <c r="AB675" s="33"/>
      <c r="AC675" s="33"/>
      <c r="AD675" s="33"/>
      <c r="AE675" s="29"/>
      <c r="AF675" s="29"/>
      <c r="AG675" s="29"/>
      <c r="AH675" s="67" t="str">
        <f t="shared" si="166"/>
        <v/>
      </c>
      <c r="AI675" s="47" t="str">
        <f t="shared" si="159"/>
        <v/>
      </c>
      <c r="AJ675" s="67" t="str">
        <f t="shared" si="167"/>
        <v/>
      </c>
      <c r="AK675" s="68">
        <f t="shared" si="163"/>
        <v>0</v>
      </c>
      <c r="AL675" s="40" t="str">
        <f t="shared" si="169"/>
        <v/>
      </c>
      <c r="AM675" s="35">
        <f t="shared" si="160"/>
        <v>0</v>
      </c>
      <c r="AN675" s="36">
        <f t="shared" si="161"/>
        <v>0</v>
      </c>
      <c r="AO675" s="36">
        <f t="shared" si="162"/>
        <v>0</v>
      </c>
      <c r="AP675" s="36" t="str">
        <f t="shared" si="165"/>
        <v/>
      </c>
      <c r="AQ675" s="36" t="str">
        <f>+IF(C675="Econova","",(IF(B675="Réception",(IF(J675="La Mounine",(VLOOKUP(V675,[1]Distancier!A:E,5,FALSE)),(IF(J675="Brignoles",VLOOKUP(V675,[1]Distancier!A:C,3,FALSE),(IF(J675="FOS",VLOOKUP(V675,[1]Distancier!A:D,4,FALSE),(IF(J675="BT400",VLOOKUP(V675,[1]Distancier!A:F,6,FALSE))))))))),"")))</f>
        <v/>
      </c>
      <c r="AR675" s="36" t="str">
        <f t="shared" si="168"/>
        <v/>
      </c>
      <c r="AS675" s="34" t="str">
        <f>IF(AQ675="","",IF(#REF!="Round Wood",VLOOKUP(AQ675,'[1]Grilles Tarifaires'!A:C,3,FALSE),VLOOKUP(AQ675,'[1]Grilles Tarifaires'!A:B,2,FALSE)))</f>
        <v/>
      </c>
      <c r="AT675" s="36" t="str">
        <f t="shared" si="164"/>
        <v/>
      </c>
      <c r="AU675" s="36" t="str">
        <f>IF(AQ675="","",(IF(C675="","",((IF(A675="","0",(IF(A675="Round Wood",VLOOKUP(C675,'[1]Grilles Tarifaires'!E:F,2,FALSE),VLOOKUP(C675,'[1]Grilles Tarifaires'!E:G,3,FALSE)))))*AK675))))</f>
        <v/>
      </c>
      <c r="AV675" s="66"/>
      <c r="AW675" s="66"/>
      <c r="AX675" s="66"/>
      <c r="AY675" s="66"/>
    </row>
    <row r="676" spans="1:51" ht="15" hidden="1" customHeight="1" x14ac:dyDescent="0.25">
      <c r="A676" s="10"/>
      <c r="B676" s="28"/>
      <c r="C676" s="29"/>
      <c r="D676" s="29"/>
      <c r="E676" s="30"/>
      <c r="F676" s="29"/>
      <c r="G676" s="29"/>
      <c r="H676" s="42"/>
      <c r="I676" s="42"/>
      <c r="J676" s="28"/>
      <c r="K676" s="93"/>
      <c r="L676" s="93"/>
      <c r="M676" s="94"/>
      <c r="N676" s="32"/>
      <c r="O676" s="32"/>
      <c r="P676" s="29"/>
      <c r="Q676" s="29"/>
      <c r="R676" s="29"/>
      <c r="S676" s="29"/>
      <c r="T676" s="29"/>
      <c r="U676" s="29"/>
      <c r="V676" s="29"/>
      <c r="W676" s="29"/>
      <c r="X676" s="29"/>
      <c r="Y676" s="33"/>
      <c r="Z676" s="33"/>
      <c r="AA676" s="33"/>
      <c r="AB676" s="33"/>
      <c r="AC676" s="33"/>
      <c r="AD676" s="33"/>
      <c r="AE676" s="29"/>
      <c r="AF676" s="29"/>
      <c r="AG676" s="29"/>
      <c r="AH676" s="67" t="str">
        <f t="shared" si="166"/>
        <v/>
      </c>
      <c r="AI676" s="47" t="str">
        <f t="shared" si="159"/>
        <v/>
      </c>
      <c r="AJ676" s="67" t="str">
        <f t="shared" si="167"/>
        <v/>
      </c>
      <c r="AK676" s="68">
        <f t="shared" si="163"/>
        <v>0</v>
      </c>
      <c r="AL676" s="40" t="str">
        <f t="shared" si="169"/>
        <v/>
      </c>
      <c r="AM676" s="35">
        <f t="shared" si="160"/>
        <v>0</v>
      </c>
      <c r="AN676" s="36">
        <f t="shared" si="161"/>
        <v>0</v>
      </c>
      <c r="AO676" s="36">
        <f t="shared" si="162"/>
        <v>0</v>
      </c>
      <c r="AP676" s="36" t="str">
        <f t="shared" si="165"/>
        <v/>
      </c>
      <c r="AQ676" s="36" t="str">
        <f>+IF(C676="Econova","",(IF(B676="Réception",(IF(J676="La Mounine",(VLOOKUP(V676,[1]Distancier!A:E,5,FALSE)),(IF(J676="Brignoles",VLOOKUP(V676,[1]Distancier!A:C,3,FALSE),(IF(J676="FOS",VLOOKUP(V676,[1]Distancier!A:D,4,FALSE),(IF(J676="BT400",VLOOKUP(V676,[1]Distancier!A:F,6,FALSE))))))))),"")))</f>
        <v/>
      </c>
      <c r="AR676" s="36" t="str">
        <f t="shared" si="168"/>
        <v/>
      </c>
      <c r="AS676" s="34" t="str">
        <f>IF(AQ676="","",IF(#REF!="Round Wood",VLOOKUP(AQ676,'[1]Grilles Tarifaires'!A:C,3,FALSE),VLOOKUP(AQ676,'[1]Grilles Tarifaires'!A:B,2,FALSE)))</f>
        <v/>
      </c>
      <c r="AT676" s="36" t="str">
        <f t="shared" si="164"/>
        <v/>
      </c>
      <c r="AU676" s="36" t="str">
        <f>IF(AQ676="","",(IF(C676="","",((IF(A676="","0",(IF(A676="Round Wood",VLOOKUP(C676,'[1]Grilles Tarifaires'!E:F,2,FALSE),VLOOKUP(C676,'[1]Grilles Tarifaires'!E:G,3,FALSE)))))*AK676))))</f>
        <v/>
      </c>
      <c r="AV676" s="66"/>
      <c r="AW676" s="66"/>
      <c r="AX676" s="66"/>
      <c r="AY676" s="66"/>
    </row>
    <row r="677" spans="1:51" ht="15" hidden="1" customHeight="1" x14ac:dyDescent="0.25">
      <c r="A677" s="10"/>
      <c r="B677" s="28"/>
      <c r="C677" s="29"/>
      <c r="D677" s="29"/>
      <c r="E677" s="30"/>
      <c r="F677" s="29"/>
      <c r="G677" s="29"/>
      <c r="H677" s="42"/>
      <c r="I677" s="42"/>
      <c r="J677" s="28"/>
      <c r="K677" s="93"/>
      <c r="L677" s="93"/>
      <c r="M677" s="94"/>
      <c r="N677" s="32"/>
      <c r="O677" s="32"/>
      <c r="P677" s="29"/>
      <c r="Q677" s="29"/>
      <c r="R677" s="29"/>
      <c r="S677" s="29"/>
      <c r="T677" s="29"/>
      <c r="U677" s="29"/>
      <c r="V677" s="29"/>
      <c r="W677" s="29"/>
      <c r="X677" s="29"/>
      <c r="Y677" s="33"/>
      <c r="Z677" s="33"/>
      <c r="AA677" s="33"/>
      <c r="AB677" s="33"/>
      <c r="AC677" s="33"/>
      <c r="AD677" s="33"/>
      <c r="AE677" s="29"/>
      <c r="AF677" s="29"/>
      <c r="AG677" s="29"/>
      <c r="AH677" s="67" t="str">
        <f t="shared" si="166"/>
        <v/>
      </c>
      <c r="AI677" s="47" t="str">
        <f t="shared" si="159"/>
        <v/>
      </c>
      <c r="AJ677" s="67" t="str">
        <f t="shared" si="167"/>
        <v/>
      </c>
      <c r="AK677" s="68">
        <f t="shared" si="163"/>
        <v>0</v>
      </c>
      <c r="AL677" s="40" t="str">
        <f t="shared" si="169"/>
        <v/>
      </c>
      <c r="AM677" s="35">
        <f t="shared" si="160"/>
        <v>0</v>
      </c>
      <c r="AN677" s="36">
        <f t="shared" si="161"/>
        <v>0</v>
      </c>
      <c r="AO677" s="36">
        <f t="shared" si="162"/>
        <v>0</v>
      </c>
      <c r="AP677" s="36" t="str">
        <f t="shared" si="165"/>
        <v/>
      </c>
      <c r="AQ677" s="36" t="str">
        <f>+IF(C677="Econova","",(IF(B677="Réception",(IF(J677="La Mounine",(VLOOKUP(V677,[1]Distancier!A:E,5,FALSE)),(IF(J677="Brignoles",VLOOKUP(V677,[1]Distancier!A:C,3,FALSE),(IF(J677="FOS",VLOOKUP(V677,[1]Distancier!A:D,4,FALSE),(IF(J677="BT400",VLOOKUP(V677,[1]Distancier!A:F,6,FALSE))))))))),"")))</f>
        <v/>
      </c>
      <c r="AR677" s="36" t="str">
        <f t="shared" si="168"/>
        <v/>
      </c>
      <c r="AS677" s="34" t="str">
        <f>IF(AQ677="","",IF(#REF!="Round Wood",VLOOKUP(AQ677,'[1]Grilles Tarifaires'!A:C,3,FALSE),VLOOKUP(AQ677,'[1]Grilles Tarifaires'!A:B,2,FALSE)))</f>
        <v/>
      </c>
      <c r="AT677" s="36" t="str">
        <f t="shared" si="164"/>
        <v/>
      </c>
      <c r="AU677" s="36" t="str">
        <f>IF(AQ677="","",(IF(C677="","",((IF(A677="","0",(IF(A677="Round Wood",VLOOKUP(C677,'[1]Grilles Tarifaires'!E:F,2,FALSE),VLOOKUP(C677,'[1]Grilles Tarifaires'!E:G,3,FALSE)))))*AK677))))</f>
        <v/>
      </c>
      <c r="AV677" s="66"/>
      <c r="AW677" s="66"/>
      <c r="AX677" s="66"/>
      <c r="AY677" s="66"/>
    </row>
    <row r="678" spans="1:51" ht="15" hidden="1" customHeight="1" x14ac:dyDescent="0.25">
      <c r="A678" s="10"/>
      <c r="B678" s="28"/>
      <c r="C678" s="29"/>
      <c r="D678" s="29"/>
      <c r="E678" s="30"/>
      <c r="F678" s="29"/>
      <c r="G678" s="29"/>
      <c r="H678" s="42"/>
      <c r="I678" s="42"/>
      <c r="J678" s="28"/>
      <c r="K678" s="93"/>
      <c r="L678" s="93"/>
      <c r="M678" s="94"/>
      <c r="N678" s="32"/>
      <c r="O678" s="32"/>
      <c r="P678" s="29"/>
      <c r="Q678" s="29"/>
      <c r="R678" s="29"/>
      <c r="S678" s="29"/>
      <c r="T678" s="29"/>
      <c r="U678" s="29"/>
      <c r="V678" s="29"/>
      <c r="W678" s="29"/>
      <c r="X678" s="29"/>
      <c r="Y678" s="33"/>
      <c r="Z678" s="33"/>
      <c r="AA678" s="33"/>
      <c r="AB678" s="33"/>
      <c r="AC678" s="33"/>
      <c r="AD678" s="33"/>
      <c r="AE678" s="29"/>
      <c r="AF678" s="29"/>
      <c r="AG678" s="29"/>
      <c r="AH678" s="67" t="str">
        <f t="shared" si="166"/>
        <v/>
      </c>
      <c r="AI678" s="47" t="str">
        <f t="shared" si="159"/>
        <v/>
      </c>
      <c r="AJ678" s="67" t="str">
        <f t="shared" si="167"/>
        <v/>
      </c>
      <c r="AK678" s="68">
        <f t="shared" si="163"/>
        <v>0</v>
      </c>
      <c r="AL678" s="40" t="str">
        <f t="shared" si="169"/>
        <v/>
      </c>
      <c r="AM678" s="35">
        <f t="shared" si="160"/>
        <v>0</v>
      </c>
      <c r="AN678" s="36">
        <f t="shared" si="161"/>
        <v>0</v>
      </c>
      <c r="AO678" s="36">
        <f t="shared" si="162"/>
        <v>0</v>
      </c>
      <c r="AP678" s="36" t="str">
        <f t="shared" si="165"/>
        <v/>
      </c>
      <c r="AQ678" s="36" t="str">
        <f>+IF(C678="Econova","",(IF(B678="Réception",(IF(J678="La Mounine",(VLOOKUP(V678,[1]Distancier!A:E,5,FALSE)),(IF(J678="Brignoles",VLOOKUP(V678,[1]Distancier!A:C,3,FALSE),(IF(J678="FOS",VLOOKUP(V678,[1]Distancier!A:D,4,FALSE),(IF(J678="BT400",VLOOKUP(V678,[1]Distancier!A:F,6,FALSE))))))))),"")))</f>
        <v/>
      </c>
      <c r="AR678" s="36" t="str">
        <f t="shared" si="168"/>
        <v/>
      </c>
      <c r="AS678" s="34" t="str">
        <f>IF(AQ678="","",IF(#REF!="Round Wood",VLOOKUP(AQ678,'[1]Grilles Tarifaires'!A:C,3,FALSE),VLOOKUP(AQ678,'[1]Grilles Tarifaires'!A:B,2,FALSE)))</f>
        <v/>
      </c>
      <c r="AT678" s="36" t="str">
        <f t="shared" si="164"/>
        <v/>
      </c>
      <c r="AU678" s="36" t="str">
        <f>IF(AQ678="","",(IF(C678="","",((IF(A678="","0",(IF(A678="Round Wood",VLOOKUP(C678,'[1]Grilles Tarifaires'!E:F,2,FALSE),VLOOKUP(C678,'[1]Grilles Tarifaires'!E:G,3,FALSE)))))*AK678))))</f>
        <v/>
      </c>
      <c r="AV678" s="66"/>
      <c r="AW678" s="66"/>
      <c r="AX678" s="66"/>
      <c r="AY678" s="66"/>
    </row>
    <row r="679" spans="1:51" ht="15" hidden="1" customHeight="1" x14ac:dyDescent="0.25">
      <c r="A679" s="10"/>
      <c r="B679" s="28"/>
      <c r="C679" s="29"/>
      <c r="D679" s="29"/>
      <c r="E679" s="30"/>
      <c r="F679" s="29"/>
      <c r="G679" s="29"/>
      <c r="H679" s="42"/>
      <c r="I679" s="42"/>
      <c r="J679" s="28"/>
      <c r="K679" s="93"/>
      <c r="L679" s="93"/>
      <c r="M679" s="94"/>
      <c r="N679" s="32"/>
      <c r="O679" s="32"/>
      <c r="P679" s="29"/>
      <c r="Q679" s="29"/>
      <c r="R679" s="29"/>
      <c r="S679" s="29"/>
      <c r="T679" s="29"/>
      <c r="U679" s="29"/>
      <c r="V679" s="29"/>
      <c r="W679" s="29"/>
      <c r="X679" s="29"/>
      <c r="Y679" s="33"/>
      <c r="Z679" s="33"/>
      <c r="AA679" s="33"/>
      <c r="AB679" s="33"/>
      <c r="AC679" s="33"/>
      <c r="AD679" s="33"/>
      <c r="AE679" s="29"/>
      <c r="AF679" s="29"/>
      <c r="AG679" s="29"/>
      <c r="AH679" s="67" t="str">
        <f t="shared" si="166"/>
        <v/>
      </c>
      <c r="AI679" s="47" t="str">
        <f t="shared" si="159"/>
        <v/>
      </c>
      <c r="AJ679" s="67" t="str">
        <f t="shared" si="167"/>
        <v/>
      </c>
      <c r="AK679" s="68">
        <f t="shared" si="163"/>
        <v>0</v>
      </c>
      <c r="AL679" s="40" t="str">
        <f t="shared" si="169"/>
        <v/>
      </c>
      <c r="AM679" s="35">
        <f t="shared" si="160"/>
        <v>0</v>
      </c>
      <c r="AN679" s="36">
        <f t="shared" si="161"/>
        <v>0</v>
      </c>
      <c r="AO679" s="36">
        <f t="shared" si="162"/>
        <v>0</v>
      </c>
      <c r="AP679" s="36" t="str">
        <f t="shared" si="165"/>
        <v/>
      </c>
      <c r="AQ679" s="36" t="str">
        <f>+IF(C679="Econova","",(IF(B679="Réception",(IF(J679="La Mounine",(VLOOKUP(V679,[1]Distancier!A:E,5,FALSE)),(IF(J679="Brignoles",VLOOKUP(V679,[1]Distancier!A:C,3,FALSE),(IF(J679="FOS",VLOOKUP(V679,[1]Distancier!A:D,4,FALSE),(IF(J679="BT400",VLOOKUP(V679,[1]Distancier!A:F,6,FALSE))))))))),"")))</f>
        <v/>
      </c>
      <c r="AR679" s="36" t="str">
        <f t="shared" si="168"/>
        <v/>
      </c>
      <c r="AS679" s="34" t="str">
        <f>IF(AQ679="","",IF(#REF!="Round Wood",VLOOKUP(AQ679,'[1]Grilles Tarifaires'!A:C,3,FALSE),VLOOKUP(AQ679,'[1]Grilles Tarifaires'!A:B,2,FALSE)))</f>
        <v/>
      </c>
      <c r="AT679" s="36" t="str">
        <f t="shared" si="164"/>
        <v/>
      </c>
      <c r="AU679" s="36" t="str">
        <f>IF(AQ679="","",(IF(C679="","",((IF(A679="","0",(IF(A679="Round Wood",VLOOKUP(C679,'[1]Grilles Tarifaires'!E:F,2,FALSE),VLOOKUP(C679,'[1]Grilles Tarifaires'!E:G,3,FALSE)))))*AK679))))</f>
        <v/>
      </c>
      <c r="AV679" s="66"/>
      <c r="AW679" s="66"/>
      <c r="AX679" s="66"/>
      <c r="AY679" s="66"/>
    </row>
    <row r="680" spans="1:51" ht="15" hidden="1" customHeight="1" x14ac:dyDescent="0.25">
      <c r="A680" s="10"/>
      <c r="B680" s="28"/>
      <c r="C680" s="29"/>
      <c r="D680" s="29"/>
      <c r="E680" s="30"/>
      <c r="F680" s="29"/>
      <c r="G680" s="29"/>
      <c r="H680" s="42"/>
      <c r="I680" s="42"/>
      <c r="J680" s="28"/>
      <c r="K680" s="93"/>
      <c r="L680" s="93"/>
      <c r="M680" s="94"/>
      <c r="N680" s="32"/>
      <c r="O680" s="32"/>
      <c r="P680" s="29"/>
      <c r="Q680" s="29"/>
      <c r="R680" s="29"/>
      <c r="S680" s="29"/>
      <c r="T680" s="29"/>
      <c r="U680" s="29"/>
      <c r="V680" s="29"/>
      <c r="W680" s="29"/>
      <c r="X680" s="29"/>
      <c r="Y680" s="33"/>
      <c r="Z680" s="33"/>
      <c r="AA680" s="33"/>
      <c r="AB680" s="33"/>
      <c r="AC680" s="33"/>
      <c r="AD680" s="33"/>
      <c r="AE680" s="29"/>
      <c r="AF680" s="29"/>
      <c r="AG680" s="29"/>
      <c r="AH680" s="67" t="str">
        <f t="shared" si="166"/>
        <v/>
      </c>
      <c r="AI680" s="47" t="str">
        <f t="shared" ref="AI680:AI743" si="170">+IF(E680="","",E680)</f>
        <v/>
      </c>
      <c r="AJ680" s="67" t="str">
        <f t="shared" si="167"/>
        <v/>
      </c>
      <c r="AK680" s="68">
        <f t="shared" si="163"/>
        <v>0</v>
      </c>
      <c r="AL680" s="40" t="str">
        <f t="shared" si="169"/>
        <v/>
      </c>
      <c r="AM680" s="35">
        <f t="shared" si="160"/>
        <v>0</v>
      </c>
      <c r="AN680" s="36">
        <f t="shared" si="161"/>
        <v>0</v>
      </c>
      <c r="AO680" s="36">
        <f t="shared" si="162"/>
        <v>0</v>
      </c>
      <c r="AP680" s="36" t="str">
        <f t="shared" si="165"/>
        <v/>
      </c>
      <c r="AQ680" s="36" t="str">
        <f>+IF(C680="Econova","",(IF(B680="Réception",(IF(J680="La Mounine",(VLOOKUP(V680,[1]Distancier!A:E,5,FALSE)),(IF(J680="Brignoles",VLOOKUP(V680,[1]Distancier!A:C,3,FALSE),(IF(J680="FOS",VLOOKUP(V680,[1]Distancier!A:D,4,FALSE),(IF(J680="BT400",VLOOKUP(V680,[1]Distancier!A:F,6,FALSE))))))))),"")))</f>
        <v/>
      </c>
      <c r="AR680" s="36" t="str">
        <f t="shared" si="168"/>
        <v/>
      </c>
      <c r="AS680" s="34" t="str">
        <f>IF(AQ680="","",IF(#REF!="Round Wood",VLOOKUP(AQ680,'[1]Grilles Tarifaires'!A:C,3,FALSE),VLOOKUP(AQ680,'[1]Grilles Tarifaires'!A:B,2,FALSE)))</f>
        <v/>
      </c>
      <c r="AT680" s="36" t="str">
        <f t="shared" si="164"/>
        <v/>
      </c>
      <c r="AU680" s="36" t="str">
        <f>IF(AQ680="","",(IF(C680="","",((IF(A680="","0",(IF(A680="Round Wood",VLOOKUP(C680,'[1]Grilles Tarifaires'!E:F,2,FALSE),VLOOKUP(C680,'[1]Grilles Tarifaires'!E:G,3,FALSE)))))*AK680))))</f>
        <v/>
      </c>
      <c r="AV680" s="66"/>
      <c r="AW680" s="66"/>
      <c r="AX680" s="66"/>
      <c r="AY680" s="66"/>
    </row>
    <row r="681" spans="1:51" ht="15" hidden="1" customHeight="1" x14ac:dyDescent="0.25">
      <c r="A681" s="10"/>
      <c r="B681" s="28"/>
      <c r="C681" s="29"/>
      <c r="D681" s="29"/>
      <c r="E681" s="30"/>
      <c r="F681" s="29"/>
      <c r="G681" s="29"/>
      <c r="H681" s="42"/>
      <c r="I681" s="42"/>
      <c r="J681" s="28"/>
      <c r="K681" s="93"/>
      <c r="L681" s="93"/>
      <c r="M681" s="94"/>
      <c r="N681" s="32"/>
      <c r="O681" s="32"/>
      <c r="P681" s="29"/>
      <c r="Q681" s="29"/>
      <c r="R681" s="29"/>
      <c r="S681" s="29"/>
      <c r="T681" s="29"/>
      <c r="U681" s="29"/>
      <c r="V681" s="29"/>
      <c r="W681" s="29"/>
      <c r="X681" s="29"/>
      <c r="Y681" s="33"/>
      <c r="Z681" s="33"/>
      <c r="AA681" s="33"/>
      <c r="AB681" s="33"/>
      <c r="AC681" s="33"/>
      <c r="AD681" s="33"/>
      <c r="AE681" s="29"/>
      <c r="AF681" s="29"/>
      <c r="AG681" s="29"/>
      <c r="AH681" s="67" t="str">
        <f t="shared" si="166"/>
        <v/>
      </c>
      <c r="AI681" s="47" t="str">
        <f t="shared" si="170"/>
        <v/>
      </c>
      <c r="AJ681" s="67" t="str">
        <f t="shared" si="167"/>
        <v/>
      </c>
      <c r="AK681" s="68">
        <f t="shared" si="163"/>
        <v>0</v>
      </c>
      <c r="AL681" s="40" t="str">
        <f t="shared" si="169"/>
        <v/>
      </c>
      <c r="AM681" s="35">
        <f t="shared" si="160"/>
        <v>0</v>
      </c>
      <c r="AN681" s="36">
        <f t="shared" si="161"/>
        <v>0</v>
      </c>
      <c r="AO681" s="36">
        <f t="shared" si="162"/>
        <v>0</v>
      </c>
      <c r="AP681" s="36" t="str">
        <f t="shared" si="165"/>
        <v/>
      </c>
      <c r="AQ681" s="36" t="str">
        <f>+IF(C681="Econova","",(IF(B681="Réception",(IF(J681="La Mounine",(VLOOKUP(V681,[1]Distancier!A:E,5,FALSE)),(IF(J681="Brignoles",VLOOKUP(V681,[1]Distancier!A:C,3,FALSE),(IF(J681="FOS",VLOOKUP(V681,[1]Distancier!A:D,4,FALSE),(IF(J681="BT400",VLOOKUP(V681,[1]Distancier!A:F,6,FALSE))))))))),"")))</f>
        <v/>
      </c>
      <c r="AR681" s="36" t="str">
        <f t="shared" si="168"/>
        <v/>
      </c>
      <c r="AS681" s="34" t="str">
        <f>IF(AQ681="","",IF(#REF!="Round Wood",VLOOKUP(AQ681,'[1]Grilles Tarifaires'!A:C,3,FALSE),VLOOKUP(AQ681,'[1]Grilles Tarifaires'!A:B,2,FALSE)))</f>
        <v/>
      </c>
      <c r="AT681" s="36" t="str">
        <f t="shared" si="164"/>
        <v/>
      </c>
      <c r="AU681" s="36" t="str">
        <f>IF(AQ681="","",(IF(C681="","",((IF(A681="","0",(IF(A681="Round Wood",VLOOKUP(C681,'[1]Grilles Tarifaires'!E:F,2,FALSE),VLOOKUP(C681,'[1]Grilles Tarifaires'!E:G,3,FALSE)))))*AK681))))</f>
        <v/>
      </c>
      <c r="AV681" s="66"/>
      <c r="AW681" s="66"/>
      <c r="AX681" s="66"/>
      <c r="AY681" s="66"/>
    </row>
    <row r="682" spans="1:51" ht="15" hidden="1" customHeight="1" x14ac:dyDescent="0.25">
      <c r="A682" s="10"/>
      <c r="B682" s="28"/>
      <c r="C682" s="29"/>
      <c r="D682" s="29"/>
      <c r="E682" s="30"/>
      <c r="F682" s="29"/>
      <c r="G682" s="29"/>
      <c r="H682" s="42"/>
      <c r="I682" s="42"/>
      <c r="J682" s="28"/>
      <c r="K682" s="93"/>
      <c r="L682" s="93"/>
      <c r="M682" s="94"/>
      <c r="N682" s="32"/>
      <c r="O682" s="32"/>
      <c r="P682" s="29"/>
      <c r="Q682" s="29"/>
      <c r="R682" s="29"/>
      <c r="S682" s="29"/>
      <c r="T682" s="29"/>
      <c r="U682" s="29"/>
      <c r="V682" s="29"/>
      <c r="W682" s="29"/>
      <c r="X682" s="29"/>
      <c r="Y682" s="33"/>
      <c r="Z682" s="33"/>
      <c r="AA682" s="33"/>
      <c r="AB682" s="33"/>
      <c r="AC682" s="33"/>
      <c r="AD682" s="33"/>
      <c r="AE682" s="29"/>
      <c r="AF682" s="29"/>
      <c r="AG682" s="29"/>
      <c r="AH682" s="67" t="str">
        <f t="shared" si="166"/>
        <v/>
      </c>
      <c r="AI682" s="47" t="str">
        <f t="shared" si="170"/>
        <v/>
      </c>
      <c r="AJ682" s="67" t="str">
        <f t="shared" si="167"/>
        <v/>
      </c>
      <c r="AK682" s="68">
        <f t="shared" si="163"/>
        <v>0</v>
      </c>
      <c r="AL682" s="40" t="str">
        <f t="shared" si="169"/>
        <v/>
      </c>
      <c r="AM682" s="35">
        <f t="shared" si="160"/>
        <v>0</v>
      </c>
      <c r="AN682" s="36">
        <f t="shared" si="161"/>
        <v>0</v>
      </c>
      <c r="AO682" s="36">
        <f t="shared" si="162"/>
        <v>0</v>
      </c>
      <c r="AP682" s="36" t="str">
        <f t="shared" si="165"/>
        <v/>
      </c>
      <c r="AQ682" s="36" t="str">
        <f>+IF(C682="Econova","",(IF(B682="Réception",(IF(J682="La Mounine",(VLOOKUP(V682,[1]Distancier!A:E,5,FALSE)),(IF(J682="Brignoles",VLOOKUP(V682,[1]Distancier!A:C,3,FALSE),(IF(J682="FOS",VLOOKUP(V682,[1]Distancier!A:D,4,FALSE),(IF(J682="BT400",VLOOKUP(V682,[1]Distancier!A:F,6,FALSE))))))))),"")))</f>
        <v/>
      </c>
      <c r="AR682" s="36" t="str">
        <f t="shared" si="168"/>
        <v/>
      </c>
      <c r="AS682" s="34" t="str">
        <f>IF(AQ682="","",IF(#REF!="Round Wood",VLOOKUP(AQ682,'[1]Grilles Tarifaires'!A:C,3,FALSE),VLOOKUP(AQ682,'[1]Grilles Tarifaires'!A:B,2,FALSE)))</f>
        <v/>
      </c>
      <c r="AT682" s="36" t="str">
        <f t="shared" si="164"/>
        <v/>
      </c>
      <c r="AU682" s="36" t="str">
        <f>IF(AQ682="","",(IF(C682="","",((IF(A682="","0",(IF(A682="Round Wood",VLOOKUP(C682,'[1]Grilles Tarifaires'!E:F,2,FALSE),VLOOKUP(C682,'[1]Grilles Tarifaires'!E:G,3,FALSE)))))*AK682))))</f>
        <v/>
      </c>
      <c r="AV682" s="66"/>
      <c r="AW682" s="66"/>
      <c r="AX682" s="66"/>
      <c r="AY682" s="66"/>
    </row>
    <row r="683" spans="1:51" ht="15" hidden="1" customHeight="1" x14ac:dyDescent="0.25">
      <c r="A683" s="10"/>
      <c r="B683" s="28"/>
      <c r="C683" s="29"/>
      <c r="D683" s="29"/>
      <c r="E683" s="30"/>
      <c r="F683" s="29"/>
      <c r="G683" s="29"/>
      <c r="H683" s="42"/>
      <c r="I683" s="42"/>
      <c r="J683" s="28"/>
      <c r="K683" s="93"/>
      <c r="L683" s="93"/>
      <c r="M683" s="94"/>
      <c r="N683" s="32"/>
      <c r="O683" s="32"/>
      <c r="P683" s="29"/>
      <c r="Q683" s="29"/>
      <c r="R683" s="29"/>
      <c r="S683" s="29"/>
      <c r="T683" s="29"/>
      <c r="U683" s="29"/>
      <c r="V683" s="29"/>
      <c r="W683" s="29"/>
      <c r="X683" s="29"/>
      <c r="Y683" s="33"/>
      <c r="Z683" s="33"/>
      <c r="AA683" s="33"/>
      <c r="AB683" s="33"/>
      <c r="AC683" s="33"/>
      <c r="AD683" s="33"/>
      <c r="AE683" s="29"/>
      <c r="AF683" s="29"/>
      <c r="AG683" s="29"/>
      <c r="AH683" s="67" t="str">
        <f t="shared" si="166"/>
        <v/>
      </c>
      <c r="AI683" s="47" t="str">
        <f t="shared" si="170"/>
        <v/>
      </c>
      <c r="AJ683" s="67" t="str">
        <f t="shared" si="167"/>
        <v/>
      </c>
      <c r="AK683" s="68">
        <f t="shared" si="163"/>
        <v>0</v>
      </c>
      <c r="AL683" s="40" t="str">
        <f t="shared" si="169"/>
        <v/>
      </c>
      <c r="AM683" s="35">
        <f t="shared" si="160"/>
        <v>0</v>
      </c>
      <c r="AN683" s="36">
        <f t="shared" si="161"/>
        <v>0</v>
      </c>
      <c r="AO683" s="36">
        <f t="shared" si="162"/>
        <v>0</v>
      </c>
      <c r="AP683" s="36" t="str">
        <f t="shared" si="165"/>
        <v/>
      </c>
      <c r="AQ683" s="36" t="str">
        <f>+IF(C683="Econova","",(IF(B683="Réception",(IF(J683="La Mounine",(VLOOKUP(V683,[1]Distancier!A:E,5,FALSE)),(IF(J683="Brignoles",VLOOKUP(V683,[1]Distancier!A:C,3,FALSE),(IF(J683="FOS",VLOOKUP(V683,[1]Distancier!A:D,4,FALSE),(IF(J683="BT400",VLOOKUP(V683,[1]Distancier!A:F,6,FALSE))))))))),"")))</f>
        <v/>
      </c>
      <c r="AR683" s="36" t="str">
        <f t="shared" si="168"/>
        <v/>
      </c>
      <c r="AS683" s="34" t="str">
        <f>IF(AQ683="","",IF(#REF!="Round Wood",VLOOKUP(AQ683,'[1]Grilles Tarifaires'!A:C,3,FALSE),VLOOKUP(AQ683,'[1]Grilles Tarifaires'!A:B,2,FALSE)))</f>
        <v/>
      </c>
      <c r="AT683" s="36" t="str">
        <f t="shared" si="164"/>
        <v/>
      </c>
      <c r="AU683" s="36" t="str">
        <f>IF(AQ683="","",(IF(C683="","",((IF(A683="","0",(IF(A683="Round Wood",VLOOKUP(C683,'[1]Grilles Tarifaires'!E:F,2,FALSE),VLOOKUP(C683,'[1]Grilles Tarifaires'!E:G,3,FALSE)))))*AK683))))</f>
        <v/>
      </c>
      <c r="AV683" s="66"/>
      <c r="AW683" s="66"/>
      <c r="AX683" s="66"/>
      <c r="AY683" s="66"/>
    </row>
    <row r="684" spans="1:51" ht="15" hidden="1" customHeight="1" x14ac:dyDescent="0.25">
      <c r="A684" s="10"/>
      <c r="B684" s="28"/>
      <c r="C684" s="29"/>
      <c r="D684" s="29"/>
      <c r="E684" s="30"/>
      <c r="F684" s="29"/>
      <c r="G684" s="29"/>
      <c r="H684" s="42"/>
      <c r="I684" s="42"/>
      <c r="J684" s="28"/>
      <c r="K684" s="93"/>
      <c r="L684" s="93"/>
      <c r="M684" s="94"/>
      <c r="N684" s="32"/>
      <c r="O684" s="32"/>
      <c r="P684" s="29"/>
      <c r="Q684" s="29"/>
      <c r="R684" s="29"/>
      <c r="S684" s="29"/>
      <c r="T684" s="29"/>
      <c r="U684" s="29"/>
      <c r="V684" s="29"/>
      <c r="W684" s="29"/>
      <c r="X684" s="29"/>
      <c r="Y684" s="33"/>
      <c r="Z684" s="33"/>
      <c r="AA684" s="33"/>
      <c r="AB684" s="33"/>
      <c r="AC684" s="33"/>
      <c r="AD684" s="33"/>
      <c r="AE684" s="29"/>
      <c r="AF684" s="29"/>
      <c r="AG684" s="29"/>
      <c r="AH684" s="67" t="str">
        <f t="shared" si="166"/>
        <v/>
      </c>
      <c r="AI684" s="47" t="str">
        <f t="shared" si="170"/>
        <v/>
      </c>
      <c r="AJ684" s="67" t="str">
        <f t="shared" si="167"/>
        <v/>
      </c>
      <c r="AK684" s="68">
        <f t="shared" si="163"/>
        <v>0</v>
      </c>
      <c r="AL684" s="40" t="str">
        <f t="shared" si="169"/>
        <v/>
      </c>
      <c r="AM684" s="35">
        <f t="shared" si="160"/>
        <v>0</v>
      </c>
      <c r="AN684" s="36">
        <f t="shared" si="161"/>
        <v>0</v>
      </c>
      <c r="AO684" s="36">
        <f t="shared" si="162"/>
        <v>0</v>
      </c>
      <c r="AP684" s="36" t="str">
        <f t="shared" si="165"/>
        <v/>
      </c>
      <c r="AQ684" s="36" t="str">
        <f>+IF(C684="Econova","",(IF(B684="Réception",(IF(J684="La Mounine",(VLOOKUP(V684,[1]Distancier!A:E,5,FALSE)),(IF(J684="Brignoles",VLOOKUP(V684,[1]Distancier!A:C,3,FALSE),(IF(J684="FOS",VLOOKUP(V684,[1]Distancier!A:D,4,FALSE),(IF(J684="BT400",VLOOKUP(V684,[1]Distancier!A:F,6,FALSE))))))))),"")))</f>
        <v/>
      </c>
      <c r="AR684" s="36" t="str">
        <f t="shared" si="168"/>
        <v/>
      </c>
      <c r="AS684" s="34" t="str">
        <f>IF(AQ684="","",IF(#REF!="Round Wood",VLOOKUP(AQ684,'[1]Grilles Tarifaires'!A:C,3,FALSE),VLOOKUP(AQ684,'[1]Grilles Tarifaires'!A:B,2,FALSE)))</f>
        <v/>
      </c>
      <c r="AT684" s="36" t="str">
        <f t="shared" si="164"/>
        <v/>
      </c>
      <c r="AU684" s="36" t="str">
        <f>IF(AQ684="","",(IF(C684="","",((IF(A684="","0",(IF(A684="Round Wood",VLOOKUP(C684,'[1]Grilles Tarifaires'!E:F,2,FALSE),VLOOKUP(C684,'[1]Grilles Tarifaires'!E:G,3,FALSE)))))*AK684))))</f>
        <v/>
      </c>
      <c r="AV684" s="66"/>
      <c r="AW684" s="66"/>
      <c r="AX684" s="66"/>
      <c r="AY684" s="66"/>
    </row>
    <row r="685" spans="1:51" ht="15" hidden="1" customHeight="1" x14ac:dyDescent="0.25">
      <c r="A685" s="10"/>
      <c r="B685" s="28"/>
      <c r="C685" s="29"/>
      <c r="D685" s="29"/>
      <c r="E685" s="30"/>
      <c r="F685" s="29"/>
      <c r="G685" s="29"/>
      <c r="H685" s="42"/>
      <c r="I685" s="42"/>
      <c r="J685" s="28"/>
      <c r="K685" s="93"/>
      <c r="L685" s="93"/>
      <c r="M685" s="94"/>
      <c r="N685" s="32"/>
      <c r="O685" s="32"/>
      <c r="P685" s="29"/>
      <c r="Q685" s="29"/>
      <c r="R685" s="29"/>
      <c r="S685" s="29"/>
      <c r="T685" s="29"/>
      <c r="U685" s="29"/>
      <c r="V685" s="29"/>
      <c r="W685" s="29"/>
      <c r="X685" s="29"/>
      <c r="Y685" s="33"/>
      <c r="Z685" s="33"/>
      <c r="AA685" s="33"/>
      <c r="AB685" s="33"/>
      <c r="AC685" s="33"/>
      <c r="AD685" s="33"/>
      <c r="AE685" s="29"/>
      <c r="AF685" s="29"/>
      <c r="AG685" s="29"/>
      <c r="AH685" s="67" t="str">
        <f t="shared" si="166"/>
        <v/>
      </c>
      <c r="AI685" s="47" t="str">
        <f t="shared" si="170"/>
        <v/>
      </c>
      <c r="AJ685" s="67" t="str">
        <f t="shared" si="167"/>
        <v/>
      </c>
      <c r="AK685" s="68">
        <f t="shared" si="163"/>
        <v>0</v>
      </c>
      <c r="AL685" s="40" t="str">
        <f t="shared" si="169"/>
        <v/>
      </c>
      <c r="AM685" s="35">
        <f t="shared" si="160"/>
        <v>0</v>
      </c>
      <c r="AN685" s="36">
        <f t="shared" si="161"/>
        <v>0</v>
      </c>
      <c r="AO685" s="36">
        <f t="shared" si="162"/>
        <v>0</v>
      </c>
      <c r="AP685" s="36" t="str">
        <f t="shared" si="165"/>
        <v/>
      </c>
      <c r="AQ685" s="36" t="str">
        <f>+IF(C685="Econova","",(IF(B685="Réception",(IF(J685="La Mounine",(VLOOKUP(V685,[1]Distancier!A:E,5,FALSE)),(IF(J685="Brignoles",VLOOKUP(V685,[1]Distancier!A:C,3,FALSE),(IF(J685="FOS",VLOOKUP(V685,[1]Distancier!A:D,4,FALSE),(IF(J685="BT400",VLOOKUP(V685,[1]Distancier!A:F,6,FALSE))))))))),"")))</f>
        <v/>
      </c>
      <c r="AR685" s="36" t="str">
        <f t="shared" si="168"/>
        <v/>
      </c>
      <c r="AS685" s="34" t="str">
        <f>IF(AQ685="","",IF(#REF!="Round Wood",VLOOKUP(AQ685,'[1]Grilles Tarifaires'!A:C,3,FALSE),VLOOKUP(AQ685,'[1]Grilles Tarifaires'!A:B,2,FALSE)))</f>
        <v/>
      </c>
      <c r="AT685" s="36" t="str">
        <f t="shared" si="164"/>
        <v/>
      </c>
      <c r="AU685" s="36" t="str">
        <f>IF(AQ685="","",(IF(C685="","",((IF(A685="","0",(IF(A685="Round Wood",VLOOKUP(C685,'[1]Grilles Tarifaires'!E:F,2,FALSE),VLOOKUP(C685,'[1]Grilles Tarifaires'!E:G,3,FALSE)))))*AK685))))</f>
        <v/>
      </c>
      <c r="AV685" s="66"/>
      <c r="AW685" s="66"/>
      <c r="AX685" s="66"/>
      <c r="AY685" s="66"/>
    </row>
    <row r="686" spans="1:51" ht="15" hidden="1" customHeight="1" x14ac:dyDescent="0.25">
      <c r="A686" s="10"/>
      <c r="B686" s="28"/>
      <c r="C686" s="29"/>
      <c r="D686" s="29"/>
      <c r="E686" s="30"/>
      <c r="F686" s="29"/>
      <c r="G686" s="29"/>
      <c r="H686" s="42"/>
      <c r="I686" s="42"/>
      <c r="J686" s="28"/>
      <c r="K686" s="93"/>
      <c r="L686" s="93"/>
      <c r="M686" s="94"/>
      <c r="N686" s="32"/>
      <c r="O686" s="32"/>
      <c r="P686" s="29"/>
      <c r="Q686" s="29"/>
      <c r="R686" s="29"/>
      <c r="S686" s="29"/>
      <c r="T686" s="29"/>
      <c r="U686" s="29"/>
      <c r="V686" s="29"/>
      <c r="W686" s="29"/>
      <c r="X686" s="29"/>
      <c r="Y686" s="33"/>
      <c r="Z686" s="33"/>
      <c r="AA686" s="33"/>
      <c r="AB686" s="33"/>
      <c r="AC686" s="33"/>
      <c r="AD686" s="33"/>
      <c r="AE686" s="29"/>
      <c r="AF686" s="29"/>
      <c r="AG686" s="29"/>
      <c r="AH686" s="67" t="str">
        <f t="shared" si="166"/>
        <v/>
      </c>
      <c r="AI686" s="47" t="str">
        <f t="shared" si="170"/>
        <v/>
      </c>
      <c r="AJ686" s="67" t="str">
        <f t="shared" si="167"/>
        <v/>
      </c>
      <c r="AK686" s="68">
        <f t="shared" si="163"/>
        <v>0</v>
      </c>
      <c r="AL686" s="40" t="str">
        <f t="shared" si="169"/>
        <v/>
      </c>
      <c r="AM686" s="35">
        <f t="shared" si="160"/>
        <v>0</v>
      </c>
      <c r="AN686" s="36">
        <f t="shared" si="161"/>
        <v>0</v>
      </c>
      <c r="AO686" s="36">
        <f t="shared" si="162"/>
        <v>0</v>
      </c>
      <c r="AP686" s="36" t="str">
        <f t="shared" si="165"/>
        <v/>
      </c>
      <c r="AQ686" s="36" t="str">
        <f>+IF(C686="Econova","",(IF(B686="Réception",(IF(J686="La Mounine",(VLOOKUP(V686,[1]Distancier!A:E,5,FALSE)),(IF(J686="Brignoles",VLOOKUP(V686,[1]Distancier!A:C,3,FALSE),(IF(J686="FOS",VLOOKUP(V686,[1]Distancier!A:D,4,FALSE),(IF(J686="BT400",VLOOKUP(V686,[1]Distancier!A:F,6,FALSE))))))))),"")))</f>
        <v/>
      </c>
      <c r="AR686" s="36" t="str">
        <f t="shared" si="168"/>
        <v/>
      </c>
      <c r="AS686" s="34" t="str">
        <f>IF(AQ686="","",IF(#REF!="Round Wood",VLOOKUP(AQ686,'[1]Grilles Tarifaires'!A:C,3,FALSE),VLOOKUP(AQ686,'[1]Grilles Tarifaires'!A:B,2,FALSE)))</f>
        <v/>
      </c>
      <c r="AT686" s="36" t="str">
        <f t="shared" si="164"/>
        <v/>
      </c>
      <c r="AU686" s="36" t="str">
        <f>IF(AQ686="","",(IF(C686="","",((IF(A686="","0",(IF(A686="Round Wood",VLOOKUP(C686,'[1]Grilles Tarifaires'!E:F,2,FALSE),VLOOKUP(C686,'[1]Grilles Tarifaires'!E:G,3,FALSE)))))*AK686))))</f>
        <v/>
      </c>
      <c r="AV686" s="66"/>
      <c r="AW686" s="66"/>
      <c r="AX686" s="66"/>
      <c r="AY686" s="66"/>
    </row>
    <row r="687" spans="1:51" ht="15" hidden="1" customHeight="1" x14ac:dyDescent="0.25">
      <c r="A687" s="10"/>
      <c r="B687" s="28"/>
      <c r="C687" s="29"/>
      <c r="D687" s="29"/>
      <c r="E687" s="30"/>
      <c r="F687" s="29"/>
      <c r="G687" s="29"/>
      <c r="H687" s="42"/>
      <c r="I687" s="42"/>
      <c r="J687" s="28"/>
      <c r="K687" s="93"/>
      <c r="L687" s="93"/>
      <c r="M687" s="94"/>
      <c r="N687" s="32"/>
      <c r="O687" s="32"/>
      <c r="P687" s="29"/>
      <c r="Q687" s="29"/>
      <c r="R687" s="29"/>
      <c r="S687" s="29"/>
      <c r="T687" s="29"/>
      <c r="U687" s="29"/>
      <c r="V687" s="29"/>
      <c r="W687" s="29"/>
      <c r="X687" s="29"/>
      <c r="Y687" s="33"/>
      <c r="Z687" s="33"/>
      <c r="AA687" s="33"/>
      <c r="AB687" s="33"/>
      <c r="AC687" s="33"/>
      <c r="AD687" s="33"/>
      <c r="AE687" s="29"/>
      <c r="AF687" s="29"/>
      <c r="AG687" s="29"/>
      <c r="AH687" s="67" t="str">
        <f t="shared" si="166"/>
        <v/>
      </c>
      <c r="AI687" s="47" t="str">
        <f t="shared" si="170"/>
        <v/>
      </c>
      <c r="AJ687" s="67" t="str">
        <f t="shared" si="167"/>
        <v/>
      </c>
      <c r="AK687" s="68">
        <f t="shared" si="163"/>
        <v>0</v>
      </c>
      <c r="AL687" s="40" t="str">
        <f t="shared" si="169"/>
        <v/>
      </c>
      <c r="AM687" s="35">
        <f t="shared" ref="AM687:AM750" si="171">IF(K687="",0,1)</f>
        <v>0</v>
      </c>
      <c r="AN687" s="36">
        <f t="shared" ref="AN687:AN750" si="172">IF(L687&gt;0,1,0)</f>
        <v>0</v>
      </c>
      <c r="AO687" s="36">
        <f t="shared" ref="AO687:AO750" si="173">IF(M687&gt;0.02,1,0)</f>
        <v>0</v>
      </c>
      <c r="AP687" s="36" t="str">
        <f t="shared" si="165"/>
        <v/>
      </c>
      <c r="AQ687" s="36" t="str">
        <f>+IF(C687="Econova","",(IF(B687="Réception",(IF(J687="La Mounine",(VLOOKUP(V687,[1]Distancier!A:E,5,FALSE)),(IF(J687="Brignoles",VLOOKUP(V687,[1]Distancier!A:C,3,FALSE),(IF(J687="FOS",VLOOKUP(V687,[1]Distancier!A:D,4,FALSE),(IF(J687="BT400",VLOOKUP(V687,[1]Distancier!A:F,6,FALSE))))))))),"")))</f>
        <v/>
      </c>
      <c r="AR687" s="36" t="str">
        <f t="shared" si="168"/>
        <v/>
      </c>
      <c r="AS687" s="34" t="str">
        <f>IF(AQ687="","",IF(#REF!="Round Wood",VLOOKUP(AQ687,'[1]Grilles Tarifaires'!A:C,3,FALSE),VLOOKUP(AQ687,'[1]Grilles Tarifaires'!A:B,2,FALSE)))</f>
        <v/>
      </c>
      <c r="AT687" s="36" t="str">
        <f t="shared" si="164"/>
        <v/>
      </c>
      <c r="AU687" s="36" t="str">
        <f>IF(AQ687="","",(IF(C687="","",((IF(A687="","0",(IF(A687="Round Wood",VLOOKUP(C687,'[1]Grilles Tarifaires'!E:F,2,FALSE),VLOOKUP(C687,'[1]Grilles Tarifaires'!E:G,3,FALSE)))))*AK687))))</f>
        <v/>
      </c>
      <c r="AV687" s="66"/>
      <c r="AW687" s="66"/>
      <c r="AX687" s="66"/>
      <c r="AY687" s="66"/>
    </row>
    <row r="688" spans="1:51" ht="15" hidden="1" customHeight="1" x14ac:dyDescent="0.25">
      <c r="A688" s="10"/>
      <c r="B688" s="28"/>
      <c r="C688" s="29"/>
      <c r="D688" s="29"/>
      <c r="E688" s="30"/>
      <c r="F688" s="29"/>
      <c r="G688" s="29"/>
      <c r="H688" s="42"/>
      <c r="I688" s="42"/>
      <c r="J688" s="28"/>
      <c r="K688" s="93"/>
      <c r="L688" s="93"/>
      <c r="M688" s="94"/>
      <c r="N688" s="32"/>
      <c r="O688" s="32"/>
      <c r="P688" s="29"/>
      <c r="Q688" s="29"/>
      <c r="R688" s="29"/>
      <c r="S688" s="29"/>
      <c r="T688" s="29"/>
      <c r="U688" s="29"/>
      <c r="V688" s="29"/>
      <c r="W688" s="29"/>
      <c r="X688" s="29"/>
      <c r="Y688" s="33"/>
      <c r="Z688" s="33"/>
      <c r="AA688" s="33"/>
      <c r="AB688" s="33"/>
      <c r="AC688" s="33"/>
      <c r="AD688" s="33"/>
      <c r="AE688" s="29"/>
      <c r="AF688" s="29"/>
      <c r="AG688" s="29"/>
      <c r="AH688" s="67" t="str">
        <f t="shared" si="166"/>
        <v/>
      </c>
      <c r="AI688" s="47" t="str">
        <f t="shared" si="170"/>
        <v/>
      </c>
      <c r="AJ688" s="67" t="str">
        <f t="shared" si="167"/>
        <v/>
      </c>
      <c r="AK688" s="68">
        <f t="shared" si="163"/>
        <v>0</v>
      </c>
      <c r="AL688" s="40" t="str">
        <f t="shared" si="169"/>
        <v/>
      </c>
      <c r="AM688" s="35">
        <f t="shared" si="171"/>
        <v>0</v>
      </c>
      <c r="AN688" s="36">
        <f t="shared" si="172"/>
        <v>0</v>
      </c>
      <c r="AO688" s="36">
        <f t="shared" si="173"/>
        <v>0</v>
      </c>
      <c r="AP688" s="36" t="str">
        <f t="shared" si="165"/>
        <v/>
      </c>
      <c r="AQ688" s="36" t="str">
        <f>+IF(C688="Econova","",(IF(B688="Réception",(IF(J688="La Mounine",(VLOOKUP(V688,[1]Distancier!A:E,5,FALSE)),(IF(J688="Brignoles",VLOOKUP(V688,[1]Distancier!A:C,3,FALSE),(IF(J688="FOS",VLOOKUP(V688,[1]Distancier!A:D,4,FALSE),(IF(J688="BT400",VLOOKUP(V688,[1]Distancier!A:F,6,FALSE))))))))),"")))</f>
        <v/>
      </c>
      <c r="AR688" s="36" t="str">
        <f t="shared" si="168"/>
        <v/>
      </c>
      <c r="AS688" s="34" t="str">
        <f>IF(AQ688="","",IF(#REF!="Round Wood",VLOOKUP(AQ688,'[1]Grilles Tarifaires'!A:C,3,FALSE),VLOOKUP(AQ688,'[1]Grilles Tarifaires'!A:B,2,FALSE)))</f>
        <v/>
      </c>
      <c r="AT688" s="36" t="str">
        <f t="shared" si="164"/>
        <v/>
      </c>
      <c r="AU688" s="36" t="str">
        <f>IF(AQ688="","",(IF(C688="","",((IF(A688="","0",(IF(A688="Round Wood",VLOOKUP(C688,'[1]Grilles Tarifaires'!E:F,2,FALSE),VLOOKUP(C688,'[1]Grilles Tarifaires'!E:G,3,FALSE)))))*AK688))))</f>
        <v/>
      </c>
      <c r="AV688" s="66"/>
      <c r="AW688" s="66"/>
      <c r="AX688" s="66"/>
      <c r="AY688" s="66"/>
    </row>
    <row r="689" spans="1:51" ht="15" hidden="1" customHeight="1" x14ac:dyDescent="0.25">
      <c r="A689" s="10"/>
      <c r="B689" s="28"/>
      <c r="C689" s="29"/>
      <c r="D689" s="29"/>
      <c r="E689" s="30"/>
      <c r="F689" s="29"/>
      <c r="G689" s="29"/>
      <c r="H689" s="42"/>
      <c r="I689" s="42"/>
      <c r="J689" s="28"/>
      <c r="K689" s="93"/>
      <c r="L689" s="93"/>
      <c r="M689" s="94"/>
      <c r="N689" s="32"/>
      <c r="O689" s="32"/>
      <c r="P689" s="29"/>
      <c r="Q689" s="29"/>
      <c r="R689" s="29"/>
      <c r="S689" s="29"/>
      <c r="T689" s="29"/>
      <c r="U689" s="29"/>
      <c r="V689" s="29"/>
      <c r="W689" s="29"/>
      <c r="X689" s="29"/>
      <c r="Y689" s="33"/>
      <c r="Z689" s="33"/>
      <c r="AA689" s="33"/>
      <c r="AB689" s="33"/>
      <c r="AC689" s="33"/>
      <c r="AD689" s="33"/>
      <c r="AE689" s="29"/>
      <c r="AF689" s="29"/>
      <c r="AG689" s="29"/>
      <c r="AH689" s="67" t="str">
        <f t="shared" si="166"/>
        <v/>
      </c>
      <c r="AI689" s="47" t="str">
        <f t="shared" si="170"/>
        <v/>
      </c>
      <c r="AJ689" s="67" t="str">
        <f t="shared" si="167"/>
        <v/>
      </c>
      <c r="AK689" s="68">
        <f t="shared" si="163"/>
        <v>0</v>
      </c>
      <c r="AL689" s="40" t="str">
        <f t="shared" si="169"/>
        <v/>
      </c>
      <c r="AM689" s="35">
        <f t="shared" si="171"/>
        <v>0</v>
      </c>
      <c r="AN689" s="36">
        <f t="shared" si="172"/>
        <v>0</v>
      </c>
      <c r="AO689" s="36">
        <f t="shared" si="173"/>
        <v>0</v>
      </c>
      <c r="AP689" s="36" t="str">
        <f t="shared" si="165"/>
        <v/>
      </c>
      <c r="AQ689" s="36" t="str">
        <f>+IF(C689="Econova","",(IF(B689="Réception",(IF(J689="La Mounine",(VLOOKUP(V689,[1]Distancier!A:E,5,FALSE)),(IF(J689="Brignoles",VLOOKUP(V689,[1]Distancier!A:C,3,FALSE),(IF(J689="FOS",VLOOKUP(V689,[1]Distancier!A:D,4,FALSE),(IF(J689="BT400",VLOOKUP(V689,[1]Distancier!A:F,6,FALSE))))))))),"")))</f>
        <v/>
      </c>
      <c r="AR689" s="36" t="str">
        <f t="shared" si="168"/>
        <v/>
      </c>
      <c r="AS689" s="34" t="str">
        <f>IF(AQ689="","",IF(#REF!="Round Wood",VLOOKUP(AQ689,'[1]Grilles Tarifaires'!A:C,3,FALSE),VLOOKUP(AQ689,'[1]Grilles Tarifaires'!A:B,2,FALSE)))</f>
        <v/>
      </c>
      <c r="AT689" s="36" t="str">
        <f t="shared" si="164"/>
        <v/>
      </c>
      <c r="AU689" s="36" t="str">
        <f>IF(AQ689="","",(IF(C689="","",((IF(A689="","0",(IF(A689="Round Wood",VLOOKUP(C689,'[1]Grilles Tarifaires'!E:F,2,FALSE),VLOOKUP(C689,'[1]Grilles Tarifaires'!E:G,3,FALSE)))))*AK689))))</f>
        <v/>
      </c>
      <c r="AV689" s="66"/>
      <c r="AW689" s="66"/>
      <c r="AX689" s="66"/>
      <c r="AY689" s="66"/>
    </row>
    <row r="690" spans="1:51" ht="15" hidden="1" customHeight="1" x14ac:dyDescent="0.25">
      <c r="A690" s="10"/>
      <c r="B690" s="28"/>
      <c r="C690" s="29"/>
      <c r="D690" s="29"/>
      <c r="E690" s="30"/>
      <c r="F690" s="29"/>
      <c r="G690" s="29"/>
      <c r="H690" s="42"/>
      <c r="I690" s="42"/>
      <c r="J690" s="28"/>
      <c r="K690" s="93"/>
      <c r="L690" s="93"/>
      <c r="M690" s="94"/>
      <c r="N690" s="32"/>
      <c r="O690" s="32"/>
      <c r="P690" s="29"/>
      <c r="Q690" s="29"/>
      <c r="R690" s="29"/>
      <c r="S690" s="29"/>
      <c r="T690" s="29"/>
      <c r="U690" s="29"/>
      <c r="V690" s="29"/>
      <c r="W690" s="29"/>
      <c r="X690" s="29"/>
      <c r="Y690" s="33"/>
      <c r="Z690" s="33"/>
      <c r="AA690" s="33"/>
      <c r="AB690" s="33"/>
      <c r="AC690" s="33"/>
      <c r="AD690" s="33"/>
      <c r="AE690" s="29"/>
      <c r="AF690" s="29"/>
      <c r="AG690" s="29"/>
      <c r="AH690" s="67" t="str">
        <f t="shared" si="166"/>
        <v/>
      </c>
      <c r="AI690" s="47" t="str">
        <f t="shared" si="170"/>
        <v/>
      </c>
      <c r="AJ690" s="67" t="str">
        <f t="shared" si="167"/>
        <v/>
      </c>
      <c r="AK690" s="68">
        <f t="shared" si="163"/>
        <v>0</v>
      </c>
      <c r="AL690" s="40" t="str">
        <f t="shared" si="169"/>
        <v/>
      </c>
      <c r="AM690" s="35">
        <f t="shared" si="171"/>
        <v>0</v>
      </c>
      <c r="AN690" s="36">
        <f t="shared" si="172"/>
        <v>0</v>
      </c>
      <c r="AO690" s="36">
        <f t="shared" si="173"/>
        <v>0</v>
      </c>
      <c r="AP690" s="36" t="str">
        <f t="shared" si="165"/>
        <v/>
      </c>
      <c r="AQ690" s="36" t="str">
        <f>+IF(C690="Econova","",(IF(B690="Réception",(IF(J690="La Mounine",(VLOOKUP(V690,[1]Distancier!A:E,5,FALSE)),(IF(J690="Brignoles",VLOOKUP(V690,[1]Distancier!A:C,3,FALSE),(IF(J690="FOS",VLOOKUP(V690,[1]Distancier!A:D,4,FALSE),(IF(J690="BT400",VLOOKUP(V690,[1]Distancier!A:F,6,FALSE))))))))),"")))</f>
        <v/>
      </c>
      <c r="AR690" s="36" t="str">
        <f t="shared" si="168"/>
        <v/>
      </c>
      <c r="AS690" s="34" t="str">
        <f>IF(AQ690="","",IF(#REF!="Round Wood",VLOOKUP(AQ690,'[1]Grilles Tarifaires'!A:C,3,FALSE),VLOOKUP(AQ690,'[1]Grilles Tarifaires'!A:B,2,FALSE)))</f>
        <v/>
      </c>
      <c r="AT690" s="36" t="str">
        <f t="shared" si="164"/>
        <v/>
      </c>
      <c r="AU690" s="36" t="str">
        <f>IF(AQ690="","",(IF(C690="","",((IF(A690="","0",(IF(A690="Round Wood",VLOOKUP(C690,'[1]Grilles Tarifaires'!E:F,2,FALSE),VLOOKUP(C690,'[1]Grilles Tarifaires'!E:G,3,FALSE)))))*AK690))))</f>
        <v/>
      </c>
      <c r="AV690" s="66"/>
      <c r="AW690" s="66"/>
      <c r="AX690" s="66"/>
      <c r="AY690" s="66"/>
    </row>
    <row r="691" spans="1:51" ht="15" hidden="1" customHeight="1" x14ac:dyDescent="0.25">
      <c r="A691" s="10"/>
      <c r="B691" s="28"/>
      <c r="C691" s="29"/>
      <c r="D691" s="29"/>
      <c r="E691" s="30"/>
      <c r="F691" s="29"/>
      <c r="G691" s="29"/>
      <c r="H691" s="42"/>
      <c r="I691" s="42"/>
      <c r="J691" s="28"/>
      <c r="K691" s="93"/>
      <c r="L691" s="93"/>
      <c r="M691" s="94"/>
      <c r="N691" s="32"/>
      <c r="O691" s="32"/>
      <c r="P691" s="29"/>
      <c r="Q691" s="29"/>
      <c r="R691" s="29"/>
      <c r="S691" s="29"/>
      <c r="T691" s="29"/>
      <c r="U691" s="29"/>
      <c r="V691" s="29"/>
      <c r="W691" s="29"/>
      <c r="X691" s="29"/>
      <c r="Y691" s="33"/>
      <c r="Z691" s="33"/>
      <c r="AA691" s="33"/>
      <c r="AB691" s="33"/>
      <c r="AC691" s="33"/>
      <c r="AD691" s="33"/>
      <c r="AE691" s="29"/>
      <c r="AF691" s="29"/>
      <c r="AG691" s="29"/>
      <c r="AH691" s="67" t="str">
        <f t="shared" si="166"/>
        <v/>
      </c>
      <c r="AI691" s="47" t="str">
        <f t="shared" si="170"/>
        <v/>
      </c>
      <c r="AJ691" s="67" t="str">
        <f t="shared" si="167"/>
        <v/>
      </c>
      <c r="AK691" s="68">
        <f t="shared" si="163"/>
        <v>0</v>
      </c>
      <c r="AL691" s="40" t="str">
        <f t="shared" si="169"/>
        <v/>
      </c>
      <c r="AM691" s="35">
        <f t="shared" si="171"/>
        <v>0</v>
      </c>
      <c r="AN691" s="36">
        <f t="shared" si="172"/>
        <v>0</v>
      </c>
      <c r="AO691" s="36">
        <f t="shared" si="173"/>
        <v>0</v>
      </c>
      <c r="AP691" s="36" t="str">
        <f t="shared" si="165"/>
        <v/>
      </c>
      <c r="AQ691" s="36" t="str">
        <f>+IF(C691="Econova","",(IF(B691="Réception",(IF(J691="La Mounine",(VLOOKUP(V691,[1]Distancier!A:E,5,FALSE)),(IF(J691="Brignoles",VLOOKUP(V691,[1]Distancier!A:C,3,FALSE),(IF(J691="FOS",VLOOKUP(V691,[1]Distancier!A:D,4,FALSE),(IF(J691="BT400",VLOOKUP(V691,[1]Distancier!A:F,6,FALSE))))))))),"")))</f>
        <v/>
      </c>
      <c r="AR691" s="36" t="str">
        <f t="shared" si="168"/>
        <v/>
      </c>
      <c r="AS691" s="34" t="str">
        <f>IF(AQ691="","",IF(#REF!="Round Wood",VLOOKUP(AQ691,'[1]Grilles Tarifaires'!A:C,3,FALSE),VLOOKUP(AQ691,'[1]Grilles Tarifaires'!A:B,2,FALSE)))</f>
        <v/>
      </c>
      <c r="AT691" s="36" t="str">
        <f t="shared" si="164"/>
        <v/>
      </c>
      <c r="AU691" s="36" t="str">
        <f>IF(AQ691="","",(IF(C691="","",((IF(A691="","0",(IF(A691="Round Wood",VLOOKUP(C691,'[1]Grilles Tarifaires'!E:F,2,FALSE),VLOOKUP(C691,'[1]Grilles Tarifaires'!E:G,3,FALSE)))))*AK691))))</f>
        <v/>
      </c>
      <c r="AV691" s="66"/>
      <c r="AW691" s="66"/>
      <c r="AX691" s="66"/>
      <c r="AY691" s="66"/>
    </row>
    <row r="692" spans="1:51" ht="15" hidden="1" customHeight="1" x14ac:dyDescent="0.25">
      <c r="A692" s="10"/>
      <c r="B692" s="28"/>
      <c r="C692" s="29"/>
      <c r="D692" s="29"/>
      <c r="E692" s="30"/>
      <c r="F692" s="29"/>
      <c r="G692" s="29"/>
      <c r="H692" s="42"/>
      <c r="I692" s="42"/>
      <c r="J692" s="28"/>
      <c r="K692" s="93"/>
      <c r="L692" s="93"/>
      <c r="M692" s="94"/>
      <c r="N692" s="32"/>
      <c r="O692" s="32"/>
      <c r="P692" s="29"/>
      <c r="Q692" s="29"/>
      <c r="R692" s="29"/>
      <c r="S692" s="29"/>
      <c r="T692" s="29"/>
      <c r="U692" s="29"/>
      <c r="V692" s="29"/>
      <c r="W692" s="29"/>
      <c r="X692" s="29"/>
      <c r="Y692" s="33"/>
      <c r="Z692" s="33"/>
      <c r="AA692" s="33"/>
      <c r="AB692" s="33"/>
      <c r="AC692" s="33"/>
      <c r="AD692" s="33"/>
      <c r="AE692" s="29"/>
      <c r="AF692" s="29"/>
      <c r="AG692" s="29"/>
      <c r="AH692" s="67" t="str">
        <f t="shared" si="166"/>
        <v/>
      </c>
      <c r="AI692" s="47" t="str">
        <f t="shared" si="170"/>
        <v/>
      </c>
      <c r="AJ692" s="67" t="str">
        <f t="shared" si="167"/>
        <v/>
      </c>
      <c r="AK692" s="68">
        <f t="shared" si="163"/>
        <v>0</v>
      </c>
      <c r="AL692" s="40" t="str">
        <f t="shared" si="169"/>
        <v/>
      </c>
      <c r="AM692" s="35">
        <f t="shared" si="171"/>
        <v>0</v>
      </c>
      <c r="AN692" s="36">
        <f t="shared" si="172"/>
        <v>0</v>
      </c>
      <c r="AO692" s="36">
        <f t="shared" si="173"/>
        <v>0</v>
      </c>
      <c r="AP692" s="36" t="str">
        <f t="shared" si="165"/>
        <v/>
      </c>
      <c r="AQ692" s="36" t="str">
        <f>+IF(C692="Econova","",(IF(B692="Réception",(IF(J692="La Mounine",(VLOOKUP(V692,[1]Distancier!A:E,5,FALSE)),(IF(J692="Brignoles",VLOOKUP(V692,[1]Distancier!A:C,3,FALSE),(IF(J692="FOS",VLOOKUP(V692,[1]Distancier!A:D,4,FALSE),(IF(J692="BT400",VLOOKUP(V692,[1]Distancier!A:F,6,FALSE))))))))),"")))</f>
        <v/>
      </c>
      <c r="AR692" s="36" t="str">
        <f t="shared" si="168"/>
        <v/>
      </c>
      <c r="AS692" s="34" t="str">
        <f>IF(AQ692="","",IF(#REF!="Round Wood",VLOOKUP(AQ692,'[1]Grilles Tarifaires'!A:C,3,FALSE),VLOOKUP(AQ692,'[1]Grilles Tarifaires'!A:B,2,FALSE)))</f>
        <v/>
      </c>
      <c r="AT692" s="36" t="str">
        <f t="shared" si="164"/>
        <v/>
      </c>
      <c r="AU692" s="36" t="str">
        <f>IF(AQ692="","",(IF(C692="","",((IF(A692="","0",(IF(A692="Round Wood",VLOOKUP(C692,'[1]Grilles Tarifaires'!E:F,2,FALSE),VLOOKUP(C692,'[1]Grilles Tarifaires'!E:G,3,FALSE)))))*AK692))))</f>
        <v/>
      </c>
      <c r="AV692" s="66"/>
      <c r="AW692" s="66"/>
      <c r="AX692" s="66"/>
      <c r="AY692" s="66"/>
    </row>
    <row r="693" spans="1:51" ht="15" hidden="1" customHeight="1" x14ac:dyDescent="0.25">
      <c r="A693" s="10"/>
      <c r="B693" s="28"/>
      <c r="C693" s="29"/>
      <c r="D693" s="29"/>
      <c r="E693" s="30"/>
      <c r="F693" s="29"/>
      <c r="G693" s="29"/>
      <c r="H693" s="42"/>
      <c r="I693" s="42"/>
      <c r="J693" s="28"/>
      <c r="K693" s="93"/>
      <c r="L693" s="93"/>
      <c r="M693" s="94"/>
      <c r="N693" s="32"/>
      <c r="O693" s="32"/>
      <c r="P693" s="29"/>
      <c r="Q693" s="29"/>
      <c r="R693" s="29"/>
      <c r="S693" s="29"/>
      <c r="T693" s="29"/>
      <c r="U693" s="29"/>
      <c r="V693" s="29"/>
      <c r="W693" s="29"/>
      <c r="X693" s="29"/>
      <c r="Y693" s="33"/>
      <c r="Z693" s="33"/>
      <c r="AA693" s="33"/>
      <c r="AB693" s="33"/>
      <c r="AC693" s="33"/>
      <c r="AD693" s="33"/>
      <c r="AE693" s="29"/>
      <c r="AF693" s="29"/>
      <c r="AG693" s="29"/>
      <c r="AH693" s="67" t="str">
        <f t="shared" si="166"/>
        <v/>
      </c>
      <c r="AI693" s="47" t="str">
        <f t="shared" si="170"/>
        <v/>
      </c>
      <c r="AJ693" s="67" t="str">
        <f t="shared" si="167"/>
        <v/>
      </c>
      <c r="AK693" s="68">
        <f t="shared" si="163"/>
        <v>0</v>
      </c>
      <c r="AL693" s="40" t="str">
        <f t="shared" si="169"/>
        <v/>
      </c>
      <c r="AM693" s="35">
        <f t="shared" si="171"/>
        <v>0</v>
      </c>
      <c r="AN693" s="36">
        <f t="shared" si="172"/>
        <v>0</v>
      </c>
      <c r="AO693" s="36">
        <f t="shared" si="173"/>
        <v>0</v>
      </c>
      <c r="AP693" s="36" t="str">
        <f t="shared" si="165"/>
        <v/>
      </c>
      <c r="AQ693" s="36" t="str">
        <f>+IF(C693="Econova","",(IF(B693="Réception",(IF(J693="La Mounine",(VLOOKUP(V693,[1]Distancier!A:E,5,FALSE)),(IF(J693="Brignoles",VLOOKUP(V693,[1]Distancier!A:C,3,FALSE),(IF(J693="FOS",VLOOKUP(V693,[1]Distancier!A:D,4,FALSE),(IF(J693="BT400",VLOOKUP(V693,[1]Distancier!A:F,6,FALSE))))))))),"")))</f>
        <v/>
      </c>
      <c r="AR693" s="36" t="str">
        <f t="shared" si="168"/>
        <v/>
      </c>
      <c r="AS693" s="34" t="str">
        <f>IF(AQ693="","",IF(#REF!="Round Wood",VLOOKUP(AQ693,'[1]Grilles Tarifaires'!A:C,3,FALSE),VLOOKUP(AQ693,'[1]Grilles Tarifaires'!A:B,2,FALSE)))</f>
        <v/>
      </c>
      <c r="AT693" s="36" t="str">
        <f t="shared" si="164"/>
        <v/>
      </c>
      <c r="AU693" s="36" t="str">
        <f>IF(AQ693="","",(IF(C693="","",((IF(A693="","0",(IF(A693="Round Wood",VLOOKUP(C693,'[1]Grilles Tarifaires'!E:F,2,FALSE),VLOOKUP(C693,'[1]Grilles Tarifaires'!E:G,3,FALSE)))))*AK693))))</f>
        <v/>
      </c>
      <c r="AV693" s="66"/>
      <c r="AW693" s="66"/>
      <c r="AX693" s="66"/>
      <c r="AY693" s="66"/>
    </row>
    <row r="694" spans="1:51" ht="15" hidden="1" customHeight="1" x14ac:dyDescent="0.25">
      <c r="A694" s="10"/>
      <c r="B694" s="28"/>
      <c r="C694" s="29"/>
      <c r="D694" s="29"/>
      <c r="E694" s="30"/>
      <c r="F694" s="29"/>
      <c r="G694" s="29"/>
      <c r="H694" s="42"/>
      <c r="I694" s="42"/>
      <c r="J694" s="28"/>
      <c r="K694" s="93"/>
      <c r="L694" s="93"/>
      <c r="M694" s="94"/>
      <c r="N694" s="32"/>
      <c r="O694" s="32"/>
      <c r="P694" s="29"/>
      <c r="Q694" s="29"/>
      <c r="R694" s="29"/>
      <c r="S694" s="29"/>
      <c r="T694" s="29"/>
      <c r="U694" s="29"/>
      <c r="V694" s="29"/>
      <c r="W694" s="29"/>
      <c r="X694" s="29"/>
      <c r="Y694" s="33"/>
      <c r="Z694" s="33"/>
      <c r="AA694" s="33"/>
      <c r="AB694" s="33"/>
      <c r="AC694" s="33"/>
      <c r="AD694" s="33"/>
      <c r="AE694" s="29"/>
      <c r="AF694" s="29"/>
      <c r="AG694" s="29"/>
      <c r="AH694" s="67" t="str">
        <f t="shared" si="166"/>
        <v/>
      </c>
      <c r="AI694" s="47" t="str">
        <f t="shared" si="170"/>
        <v/>
      </c>
      <c r="AJ694" s="67" t="str">
        <f t="shared" si="167"/>
        <v/>
      </c>
      <c r="AK694" s="68">
        <f t="shared" si="163"/>
        <v>0</v>
      </c>
      <c r="AL694" s="40" t="str">
        <f t="shared" si="169"/>
        <v/>
      </c>
      <c r="AM694" s="35">
        <f t="shared" si="171"/>
        <v>0</v>
      </c>
      <c r="AN694" s="36">
        <f t="shared" si="172"/>
        <v>0</v>
      </c>
      <c r="AO694" s="36">
        <f t="shared" si="173"/>
        <v>0</v>
      </c>
      <c r="AP694" s="36" t="str">
        <f t="shared" si="165"/>
        <v/>
      </c>
      <c r="AQ694" s="36" t="str">
        <f>+IF(C694="Econova","",(IF(B694="Réception",(IF(J694="La Mounine",(VLOOKUP(V694,[1]Distancier!A:E,5,FALSE)),(IF(J694="Brignoles",VLOOKUP(V694,[1]Distancier!A:C,3,FALSE),(IF(J694="FOS",VLOOKUP(V694,[1]Distancier!A:D,4,FALSE),(IF(J694="BT400",VLOOKUP(V694,[1]Distancier!A:F,6,FALSE))))))))),"")))</f>
        <v/>
      </c>
      <c r="AR694" s="36" t="str">
        <f t="shared" si="168"/>
        <v/>
      </c>
      <c r="AS694" s="34" t="str">
        <f>IF(AQ694="","",IF(#REF!="Round Wood",VLOOKUP(AQ694,'[1]Grilles Tarifaires'!A:C,3,FALSE),VLOOKUP(AQ694,'[1]Grilles Tarifaires'!A:B,2,FALSE)))</f>
        <v/>
      </c>
      <c r="AT694" s="36" t="str">
        <f t="shared" si="164"/>
        <v/>
      </c>
      <c r="AU694" s="36" t="str">
        <f>IF(AQ694="","",(IF(C694="","",((IF(A694="","0",(IF(A694="Round Wood",VLOOKUP(C694,'[1]Grilles Tarifaires'!E:F,2,FALSE),VLOOKUP(C694,'[1]Grilles Tarifaires'!E:G,3,FALSE)))))*AK694))))</f>
        <v/>
      </c>
      <c r="AV694" s="66"/>
      <c r="AW694" s="66"/>
      <c r="AX694" s="66"/>
      <c r="AY694" s="66"/>
    </row>
    <row r="695" spans="1:51" ht="15" hidden="1" customHeight="1" x14ac:dyDescent="0.25">
      <c r="A695" s="10"/>
      <c r="B695" s="28"/>
      <c r="C695" s="29"/>
      <c r="D695" s="29"/>
      <c r="E695" s="30"/>
      <c r="F695" s="29"/>
      <c r="G695" s="29"/>
      <c r="H695" s="42"/>
      <c r="I695" s="42"/>
      <c r="J695" s="28"/>
      <c r="K695" s="93"/>
      <c r="L695" s="93"/>
      <c r="M695" s="94"/>
      <c r="N695" s="32"/>
      <c r="O695" s="32"/>
      <c r="P695" s="29"/>
      <c r="Q695" s="29"/>
      <c r="R695" s="29"/>
      <c r="S695" s="29"/>
      <c r="T695" s="29"/>
      <c r="U695" s="29"/>
      <c r="V695" s="29"/>
      <c r="W695" s="29"/>
      <c r="X695" s="29"/>
      <c r="Y695" s="33"/>
      <c r="Z695" s="33"/>
      <c r="AA695" s="33"/>
      <c r="AB695" s="33"/>
      <c r="AC695" s="33"/>
      <c r="AD695" s="33"/>
      <c r="AE695" s="29"/>
      <c r="AF695" s="29"/>
      <c r="AG695" s="29"/>
      <c r="AH695" s="67" t="str">
        <f t="shared" si="166"/>
        <v/>
      </c>
      <c r="AI695" s="47" t="str">
        <f t="shared" si="170"/>
        <v/>
      </c>
      <c r="AJ695" s="67" t="str">
        <f t="shared" si="167"/>
        <v/>
      </c>
      <c r="AK695" s="68">
        <f t="shared" ref="AK695:AK758" si="174">+IF(M695&gt;0.02,IF(G695=5,($AW$2-I695)/1000,IF(G695=6,($AX$2-I695)/1000,IF(G695="FMA",($AY$2-I695)/1000,K695))),K695)</f>
        <v>0</v>
      </c>
      <c r="AL695" s="40" t="str">
        <f t="shared" si="169"/>
        <v/>
      </c>
      <c r="AM695" s="35">
        <f t="shared" si="171"/>
        <v>0</v>
      </c>
      <c r="AN695" s="36">
        <f t="shared" si="172"/>
        <v>0</v>
      </c>
      <c r="AO695" s="36">
        <f t="shared" si="173"/>
        <v>0</v>
      </c>
      <c r="AP695" s="36" t="str">
        <f t="shared" si="165"/>
        <v/>
      </c>
      <c r="AQ695" s="36" t="str">
        <f>+IF(C695="Econova","",(IF(B695="Réception",(IF(J695="La Mounine",(VLOOKUP(V695,[1]Distancier!A:E,5,FALSE)),(IF(J695="Brignoles",VLOOKUP(V695,[1]Distancier!A:C,3,FALSE),(IF(J695="FOS",VLOOKUP(V695,[1]Distancier!A:D,4,FALSE),(IF(J695="BT400",VLOOKUP(V695,[1]Distancier!A:F,6,FALSE))))))))),"")))</f>
        <v/>
      </c>
      <c r="AR695" s="36" t="str">
        <f t="shared" si="168"/>
        <v/>
      </c>
      <c r="AS695" s="34" t="str">
        <f>IF(AQ695="","",IF(#REF!="Round Wood",VLOOKUP(AQ695,'[1]Grilles Tarifaires'!A:C,3,FALSE),VLOOKUP(AQ695,'[1]Grilles Tarifaires'!A:B,2,FALSE)))</f>
        <v/>
      </c>
      <c r="AT695" s="36" t="str">
        <f t="shared" si="164"/>
        <v/>
      </c>
      <c r="AU695" s="36" t="str">
        <f>IF(AQ695="","",(IF(C695="","",((IF(A695="","0",(IF(A695="Round Wood",VLOOKUP(C695,'[1]Grilles Tarifaires'!E:F,2,FALSE),VLOOKUP(C695,'[1]Grilles Tarifaires'!E:G,3,FALSE)))))*AK695))))</f>
        <v/>
      </c>
      <c r="AV695" s="66"/>
      <c r="AW695" s="66"/>
      <c r="AX695" s="66"/>
      <c r="AY695" s="66"/>
    </row>
    <row r="696" spans="1:51" ht="15" hidden="1" customHeight="1" x14ac:dyDescent="0.25">
      <c r="A696" s="10"/>
      <c r="B696" s="28"/>
      <c r="C696" s="29"/>
      <c r="D696" s="29"/>
      <c r="E696" s="30"/>
      <c r="F696" s="29"/>
      <c r="G696" s="29"/>
      <c r="H696" s="42"/>
      <c r="I696" s="42"/>
      <c r="J696" s="28"/>
      <c r="K696" s="93"/>
      <c r="L696" s="93"/>
      <c r="M696" s="94"/>
      <c r="N696" s="32"/>
      <c r="O696" s="32"/>
      <c r="P696" s="29"/>
      <c r="Q696" s="29"/>
      <c r="R696" s="29"/>
      <c r="S696" s="29"/>
      <c r="T696" s="29"/>
      <c r="U696" s="29"/>
      <c r="V696" s="29"/>
      <c r="W696" s="29"/>
      <c r="X696" s="29"/>
      <c r="Y696" s="33"/>
      <c r="Z696" s="33"/>
      <c r="AA696" s="33"/>
      <c r="AB696" s="33"/>
      <c r="AC696" s="33"/>
      <c r="AD696" s="33"/>
      <c r="AE696" s="29"/>
      <c r="AF696" s="29"/>
      <c r="AG696" s="29"/>
      <c r="AH696" s="67" t="str">
        <f t="shared" si="166"/>
        <v/>
      </c>
      <c r="AI696" s="47" t="str">
        <f t="shared" si="170"/>
        <v/>
      </c>
      <c r="AJ696" s="67" t="str">
        <f t="shared" si="167"/>
        <v/>
      </c>
      <c r="AK696" s="68">
        <f t="shared" si="174"/>
        <v>0</v>
      </c>
      <c r="AL696" s="40" t="str">
        <f t="shared" si="169"/>
        <v/>
      </c>
      <c r="AM696" s="35">
        <f t="shared" si="171"/>
        <v>0</v>
      </c>
      <c r="AN696" s="36">
        <f t="shared" si="172"/>
        <v>0</v>
      </c>
      <c r="AO696" s="36">
        <f t="shared" si="173"/>
        <v>0</v>
      </c>
      <c r="AP696" s="36" t="str">
        <f t="shared" si="165"/>
        <v/>
      </c>
      <c r="AQ696" s="36" t="str">
        <f>+IF(C696="Econova","",(IF(B696="Réception",(IF(J696="La Mounine",(VLOOKUP(V696,[1]Distancier!A:E,5,FALSE)),(IF(J696="Brignoles",VLOOKUP(V696,[1]Distancier!A:C,3,FALSE),(IF(J696="FOS",VLOOKUP(V696,[1]Distancier!A:D,4,FALSE),(IF(J696="BT400",VLOOKUP(V696,[1]Distancier!A:F,6,FALSE))))))))),"")))</f>
        <v/>
      </c>
      <c r="AR696" s="36" t="str">
        <f t="shared" si="168"/>
        <v/>
      </c>
      <c r="AS696" s="34" t="str">
        <f>IF(AQ696="","",IF(#REF!="Round Wood",VLOOKUP(AQ696,'[1]Grilles Tarifaires'!A:C,3,FALSE),VLOOKUP(AQ696,'[1]Grilles Tarifaires'!A:B,2,FALSE)))</f>
        <v/>
      </c>
      <c r="AT696" s="36" t="str">
        <f t="shared" si="164"/>
        <v/>
      </c>
      <c r="AU696" s="36" t="str">
        <f>IF(AQ696="","",(IF(C696="","",((IF(A696="","0",(IF(A696="Round Wood",VLOOKUP(C696,'[1]Grilles Tarifaires'!E:F,2,FALSE),VLOOKUP(C696,'[1]Grilles Tarifaires'!E:G,3,FALSE)))))*AK696))))</f>
        <v/>
      </c>
      <c r="AV696" s="66"/>
      <c r="AW696" s="66"/>
      <c r="AX696" s="66"/>
      <c r="AY696" s="66"/>
    </row>
    <row r="697" spans="1:51" ht="15" hidden="1" customHeight="1" x14ac:dyDescent="0.25">
      <c r="A697" s="10"/>
      <c r="B697" s="28"/>
      <c r="C697" s="29"/>
      <c r="D697" s="29"/>
      <c r="E697" s="30"/>
      <c r="F697" s="29"/>
      <c r="G697" s="29"/>
      <c r="H697" s="42"/>
      <c r="I697" s="42"/>
      <c r="J697" s="28"/>
      <c r="K697" s="93"/>
      <c r="L697" s="93"/>
      <c r="M697" s="94"/>
      <c r="N697" s="32"/>
      <c r="O697" s="32"/>
      <c r="P697" s="29"/>
      <c r="Q697" s="29"/>
      <c r="R697" s="29"/>
      <c r="S697" s="29"/>
      <c r="T697" s="29"/>
      <c r="U697" s="29"/>
      <c r="V697" s="29"/>
      <c r="W697" s="29"/>
      <c r="X697" s="29"/>
      <c r="Y697" s="33"/>
      <c r="Z697" s="33"/>
      <c r="AA697" s="33"/>
      <c r="AB697" s="33"/>
      <c r="AC697" s="33"/>
      <c r="AD697" s="33"/>
      <c r="AE697" s="29"/>
      <c r="AF697" s="29"/>
      <c r="AG697" s="29"/>
      <c r="AH697" s="67" t="str">
        <f t="shared" si="166"/>
        <v/>
      </c>
      <c r="AI697" s="47" t="str">
        <f t="shared" si="170"/>
        <v/>
      </c>
      <c r="AJ697" s="67" t="str">
        <f t="shared" si="167"/>
        <v/>
      </c>
      <c r="AK697" s="68">
        <f t="shared" si="174"/>
        <v>0</v>
      </c>
      <c r="AL697" s="40" t="str">
        <f t="shared" si="169"/>
        <v/>
      </c>
      <c r="AM697" s="35">
        <f t="shared" si="171"/>
        <v>0</v>
      </c>
      <c r="AN697" s="36">
        <f t="shared" si="172"/>
        <v>0</v>
      </c>
      <c r="AO697" s="36">
        <f t="shared" si="173"/>
        <v>0</v>
      </c>
      <c r="AP697" s="36" t="str">
        <f t="shared" si="165"/>
        <v/>
      </c>
      <c r="AQ697" s="36" t="str">
        <f>+IF(C697="Econova","",(IF(B697="Réception",(IF(J697="La Mounine",(VLOOKUP(V697,[1]Distancier!A:E,5,FALSE)),(IF(J697="Brignoles",VLOOKUP(V697,[1]Distancier!A:C,3,FALSE),(IF(J697="FOS",VLOOKUP(V697,[1]Distancier!A:D,4,FALSE),(IF(J697="BT400",VLOOKUP(V697,[1]Distancier!A:F,6,FALSE))))))))),"")))</f>
        <v/>
      </c>
      <c r="AR697" s="36" t="str">
        <f t="shared" si="168"/>
        <v/>
      </c>
      <c r="AS697" s="34" t="str">
        <f>IF(AQ697="","",IF(#REF!="Round Wood",VLOOKUP(AQ697,'[1]Grilles Tarifaires'!A:C,3,FALSE),VLOOKUP(AQ697,'[1]Grilles Tarifaires'!A:B,2,FALSE)))</f>
        <v/>
      </c>
      <c r="AT697" s="36" t="str">
        <f t="shared" si="164"/>
        <v/>
      </c>
      <c r="AU697" s="36" t="str">
        <f>IF(AQ697="","",(IF(C697="","",((IF(A697="","0",(IF(A697="Round Wood",VLOOKUP(C697,'[1]Grilles Tarifaires'!E:F,2,FALSE),VLOOKUP(C697,'[1]Grilles Tarifaires'!E:G,3,FALSE)))))*AK697))))</f>
        <v/>
      </c>
      <c r="AV697" s="66"/>
      <c r="AW697" s="66"/>
      <c r="AX697" s="66"/>
      <c r="AY697" s="66"/>
    </row>
    <row r="698" spans="1:51" ht="15" hidden="1" customHeight="1" x14ac:dyDescent="0.25">
      <c r="A698" s="10"/>
      <c r="B698" s="28"/>
      <c r="C698" s="29"/>
      <c r="D698" s="29"/>
      <c r="E698" s="30"/>
      <c r="F698" s="29"/>
      <c r="G698" s="29"/>
      <c r="H698" s="42"/>
      <c r="I698" s="42"/>
      <c r="J698" s="28"/>
      <c r="K698" s="93"/>
      <c r="L698" s="93"/>
      <c r="M698" s="94"/>
      <c r="N698" s="32"/>
      <c r="O698" s="32"/>
      <c r="P698" s="29"/>
      <c r="Q698" s="29"/>
      <c r="R698" s="29"/>
      <c r="S698" s="29"/>
      <c r="T698" s="29"/>
      <c r="U698" s="29"/>
      <c r="V698" s="29"/>
      <c r="W698" s="29"/>
      <c r="X698" s="29"/>
      <c r="Y698" s="33"/>
      <c r="Z698" s="33"/>
      <c r="AA698" s="33"/>
      <c r="AB698" s="33"/>
      <c r="AC698" s="33"/>
      <c r="AD698" s="33"/>
      <c r="AE698" s="29"/>
      <c r="AF698" s="29"/>
      <c r="AG698" s="29"/>
      <c r="AH698" s="67" t="str">
        <f t="shared" si="166"/>
        <v/>
      </c>
      <c r="AI698" s="47" t="str">
        <f t="shared" si="170"/>
        <v/>
      </c>
      <c r="AJ698" s="67" t="str">
        <f t="shared" si="167"/>
        <v/>
      </c>
      <c r="AK698" s="68">
        <f t="shared" si="174"/>
        <v>0</v>
      </c>
      <c r="AL698" s="40" t="str">
        <f t="shared" si="169"/>
        <v/>
      </c>
      <c r="AM698" s="35">
        <f t="shared" si="171"/>
        <v>0</v>
      </c>
      <c r="AN698" s="36">
        <f t="shared" si="172"/>
        <v>0</v>
      </c>
      <c r="AO698" s="36">
        <f t="shared" si="173"/>
        <v>0</v>
      </c>
      <c r="AP698" s="36" t="str">
        <f t="shared" si="165"/>
        <v/>
      </c>
      <c r="AQ698" s="36" t="str">
        <f>+IF(C698="Econova","",(IF(B698="Réception",(IF(J698="La Mounine",(VLOOKUP(V698,[1]Distancier!A:E,5,FALSE)),(IF(J698="Brignoles",VLOOKUP(V698,[1]Distancier!A:C,3,FALSE),(IF(J698="FOS",VLOOKUP(V698,[1]Distancier!A:D,4,FALSE),(IF(J698="BT400",VLOOKUP(V698,[1]Distancier!A:F,6,FALSE))))))))),"")))</f>
        <v/>
      </c>
      <c r="AR698" s="36" t="str">
        <f t="shared" si="168"/>
        <v/>
      </c>
      <c r="AS698" s="34" t="str">
        <f>IF(AQ698="","",IF(#REF!="Round Wood",VLOOKUP(AQ698,'[1]Grilles Tarifaires'!A:C,3,FALSE),VLOOKUP(AQ698,'[1]Grilles Tarifaires'!A:B,2,FALSE)))</f>
        <v/>
      </c>
      <c r="AT698" s="36" t="str">
        <f t="shared" si="164"/>
        <v/>
      </c>
      <c r="AU698" s="36" t="str">
        <f>IF(AQ698="","",(IF(C698="","",((IF(A698="","0",(IF(A698="Round Wood",VLOOKUP(C698,'[1]Grilles Tarifaires'!E:F,2,FALSE),VLOOKUP(C698,'[1]Grilles Tarifaires'!E:G,3,FALSE)))))*AK698))))</f>
        <v/>
      </c>
      <c r="AV698" s="66"/>
      <c r="AW698" s="66"/>
      <c r="AX698" s="66"/>
      <c r="AY698" s="66"/>
    </row>
    <row r="699" spans="1:51" ht="15" hidden="1" customHeight="1" x14ac:dyDescent="0.25">
      <c r="A699" s="10"/>
      <c r="B699" s="28"/>
      <c r="C699" s="29"/>
      <c r="D699" s="29"/>
      <c r="E699" s="30"/>
      <c r="F699" s="29"/>
      <c r="G699" s="29"/>
      <c r="H699" s="42"/>
      <c r="I699" s="42"/>
      <c r="J699" s="28"/>
      <c r="K699" s="93"/>
      <c r="L699" s="93"/>
      <c r="M699" s="94"/>
      <c r="N699" s="32"/>
      <c r="O699" s="32"/>
      <c r="P699" s="29"/>
      <c r="Q699" s="29"/>
      <c r="R699" s="29"/>
      <c r="S699" s="29"/>
      <c r="T699" s="29"/>
      <c r="U699" s="29"/>
      <c r="V699" s="29"/>
      <c r="W699" s="29"/>
      <c r="X699" s="29"/>
      <c r="Y699" s="33"/>
      <c r="Z699" s="33"/>
      <c r="AA699" s="33"/>
      <c r="AB699" s="33"/>
      <c r="AC699" s="33"/>
      <c r="AD699" s="33"/>
      <c r="AE699" s="29"/>
      <c r="AF699" s="29"/>
      <c r="AG699" s="29"/>
      <c r="AH699" s="67" t="str">
        <f t="shared" si="166"/>
        <v/>
      </c>
      <c r="AI699" s="47" t="str">
        <f t="shared" si="170"/>
        <v/>
      </c>
      <c r="AJ699" s="67" t="str">
        <f t="shared" si="167"/>
        <v/>
      </c>
      <c r="AK699" s="68">
        <f t="shared" si="174"/>
        <v>0</v>
      </c>
      <c r="AL699" s="40" t="str">
        <f t="shared" si="169"/>
        <v/>
      </c>
      <c r="AM699" s="35">
        <f t="shared" si="171"/>
        <v>0</v>
      </c>
      <c r="AN699" s="36">
        <f t="shared" si="172"/>
        <v>0</v>
      </c>
      <c r="AO699" s="36">
        <f t="shared" si="173"/>
        <v>0</v>
      </c>
      <c r="AP699" s="36" t="str">
        <f t="shared" si="165"/>
        <v/>
      </c>
      <c r="AQ699" s="36" t="str">
        <f>+IF(C699="Econova","",(IF(B699="Réception",(IF(J699="La Mounine",(VLOOKUP(V699,[1]Distancier!A:E,5,FALSE)),(IF(J699="Brignoles",VLOOKUP(V699,[1]Distancier!A:C,3,FALSE),(IF(J699="FOS",VLOOKUP(V699,[1]Distancier!A:D,4,FALSE),(IF(J699="BT400",VLOOKUP(V699,[1]Distancier!A:F,6,FALSE))))))))),"")))</f>
        <v/>
      </c>
      <c r="AR699" s="36" t="str">
        <f t="shared" si="168"/>
        <v/>
      </c>
      <c r="AS699" s="34" t="str">
        <f>IF(AQ699="","",IF(#REF!="Round Wood",VLOOKUP(AQ699,'[1]Grilles Tarifaires'!A:C,3,FALSE),VLOOKUP(AQ699,'[1]Grilles Tarifaires'!A:B,2,FALSE)))</f>
        <v/>
      </c>
      <c r="AT699" s="36" t="str">
        <f t="shared" si="164"/>
        <v/>
      </c>
      <c r="AU699" s="36" t="str">
        <f>IF(AQ699="","",(IF(C699="","",((IF(A699="","0",(IF(A699="Round Wood",VLOOKUP(C699,'[1]Grilles Tarifaires'!E:F,2,FALSE),VLOOKUP(C699,'[1]Grilles Tarifaires'!E:G,3,FALSE)))))*AK699))))</f>
        <v/>
      </c>
      <c r="AV699" s="66"/>
      <c r="AW699" s="66"/>
      <c r="AX699" s="66"/>
      <c r="AY699" s="66"/>
    </row>
    <row r="700" spans="1:51" ht="15" hidden="1" customHeight="1" x14ac:dyDescent="0.25">
      <c r="A700" s="10"/>
      <c r="B700" s="28"/>
      <c r="C700" s="29"/>
      <c r="D700" s="29"/>
      <c r="E700" s="30"/>
      <c r="F700" s="29"/>
      <c r="G700" s="29"/>
      <c r="H700" s="42"/>
      <c r="I700" s="42"/>
      <c r="J700" s="28"/>
      <c r="K700" s="93"/>
      <c r="L700" s="93"/>
      <c r="M700" s="94"/>
      <c r="N700" s="32"/>
      <c r="O700" s="32"/>
      <c r="P700" s="29"/>
      <c r="Q700" s="29"/>
      <c r="R700" s="29"/>
      <c r="S700" s="29"/>
      <c r="T700" s="29"/>
      <c r="U700" s="29"/>
      <c r="V700" s="29"/>
      <c r="W700" s="29"/>
      <c r="X700" s="29"/>
      <c r="Y700" s="33"/>
      <c r="Z700" s="33"/>
      <c r="AA700" s="33"/>
      <c r="AB700" s="33"/>
      <c r="AC700" s="33"/>
      <c r="AD700" s="33"/>
      <c r="AE700" s="29"/>
      <c r="AF700" s="29"/>
      <c r="AG700" s="29"/>
      <c r="AH700" s="67" t="str">
        <f t="shared" si="166"/>
        <v/>
      </c>
      <c r="AI700" s="47" t="str">
        <f t="shared" si="170"/>
        <v/>
      </c>
      <c r="AJ700" s="67" t="str">
        <f t="shared" si="167"/>
        <v/>
      </c>
      <c r="AK700" s="68">
        <f t="shared" si="174"/>
        <v>0</v>
      </c>
      <c r="AL700" s="40" t="str">
        <f t="shared" si="169"/>
        <v/>
      </c>
      <c r="AM700" s="35">
        <f t="shared" si="171"/>
        <v>0</v>
      </c>
      <c r="AN700" s="36">
        <f t="shared" si="172"/>
        <v>0</v>
      </c>
      <c r="AO700" s="36">
        <f t="shared" si="173"/>
        <v>0</v>
      </c>
      <c r="AP700" s="36" t="str">
        <f t="shared" si="165"/>
        <v/>
      </c>
      <c r="AQ700" s="36" t="str">
        <f>+IF(C700="Econova","",(IF(B700="Réception",(IF(J700="La Mounine",(VLOOKUP(V700,[1]Distancier!A:E,5,FALSE)),(IF(J700="Brignoles",VLOOKUP(V700,[1]Distancier!A:C,3,FALSE),(IF(J700="FOS",VLOOKUP(V700,[1]Distancier!A:D,4,FALSE),(IF(J700="BT400",VLOOKUP(V700,[1]Distancier!A:F,6,FALSE))))))))),"")))</f>
        <v/>
      </c>
      <c r="AR700" s="36" t="str">
        <f t="shared" si="168"/>
        <v/>
      </c>
      <c r="AS700" s="34" t="str">
        <f>IF(AQ700="","",IF(#REF!="Round Wood",VLOOKUP(AQ700,'[1]Grilles Tarifaires'!A:C,3,FALSE),VLOOKUP(AQ700,'[1]Grilles Tarifaires'!A:B,2,FALSE)))</f>
        <v/>
      </c>
      <c r="AT700" s="36" t="str">
        <f t="shared" si="164"/>
        <v/>
      </c>
      <c r="AU700" s="36" t="str">
        <f>IF(AQ700="","",(IF(C700="","",((IF(A700="","0",(IF(A700="Round Wood",VLOOKUP(C700,'[1]Grilles Tarifaires'!E:F,2,FALSE),VLOOKUP(C700,'[1]Grilles Tarifaires'!E:G,3,FALSE)))))*AK700))))</f>
        <v/>
      </c>
      <c r="AV700" s="66"/>
      <c r="AW700" s="66"/>
      <c r="AX700" s="66"/>
      <c r="AY700" s="66"/>
    </row>
    <row r="701" spans="1:51" ht="15" hidden="1" customHeight="1" x14ac:dyDescent="0.25">
      <c r="A701" s="10"/>
      <c r="B701" s="28"/>
      <c r="C701" s="29"/>
      <c r="D701" s="29"/>
      <c r="E701" s="30"/>
      <c r="F701" s="29"/>
      <c r="G701" s="29"/>
      <c r="H701" s="42"/>
      <c r="I701" s="42"/>
      <c r="J701" s="28"/>
      <c r="K701" s="93"/>
      <c r="L701" s="93"/>
      <c r="M701" s="94"/>
      <c r="N701" s="32"/>
      <c r="O701" s="32"/>
      <c r="P701" s="29"/>
      <c r="Q701" s="29"/>
      <c r="R701" s="29"/>
      <c r="S701" s="29"/>
      <c r="T701" s="29"/>
      <c r="U701" s="29"/>
      <c r="V701" s="29"/>
      <c r="W701" s="29"/>
      <c r="X701" s="29"/>
      <c r="Y701" s="33"/>
      <c r="Z701" s="33"/>
      <c r="AA701" s="33"/>
      <c r="AB701" s="33"/>
      <c r="AC701" s="33"/>
      <c r="AD701" s="33"/>
      <c r="AE701" s="29"/>
      <c r="AF701" s="29"/>
      <c r="AG701" s="29"/>
      <c r="AH701" s="67" t="str">
        <f t="shared" si="166"/>
        <v/>
      </c>
      <c r="AI701" s="47" t="str">
        <f t="shared" si="170"/>
        <v/>
      </c>
      <c r="AJ701" s="67" t="str">
        <f t="shared" si="167"/>
        <v/>
      </c>
      <c r="AK701" s="68">
        <f t="shared" si="174"/>
        <v>0</v>
      </c>
      <c r="AL701" s="40" t="str">
        <f t="shared" si="169"/>
        <v/>
      </c>
      <c r="AM701" s="35">
        <f t="shared" si="171"/>
        <v>0</v>
      </c>
      <c r="AN701" s="36">
        <f t="shared" si="172"/>
        <v>0</v>
      </c>
      <c r="AO701" s="36">
        <f t="shared" si="173"/>
        <v>0</v>
      </c>
      <c r="AP701" s="36" t="str">
        <f t="shared" si="165"/>
        <v/>
      </c>
      <c r="AQ701" s="36" t="str">
        <f>+IF(C701="Econova","",(IF(B701="Réception",(IF(J701="La Mounine",(VLOOKUP(V701,[1]Distancier!A:E,5,FALSE)),(IF(J701="Brignoles",VLOOKUP(V701,[1]Distancier!A:C,3,FALSE),(IF(J701="FOS",VLOOKUP(V701,[1]Distancier!A:D,4,FALSE),(IF(J701="BT400",VLOOKUP(V701,[1]Distancier!A:F,6,FALSE))))))))),"")))</f>
        <v/>
      </c>
      <c r="AR701" s="36" t="str">
        <f t="shared" si="168"/>
        <v/>
      </c>
      <c r="AS701" s="34" t="str">
        <f>IF(AQ701="","",IF(#REF!="Round Wood",VLOOKUP(AQ701,'[1]Grilles Tarifaires'!A:C,3,FALSE),VLOOKUP(AQ701,'[1]Grilles Tarifaires'!A:B,2,FALSE)))</f>
        <v/>
      </c>
      <c r="AT701" s="36" t="str">
        <f t="shared" si="164"/>
        <v/>
      </c>
      <c r="AU701" s="36" t="str">
        <f>IF(AQ701="","",(IF(C701="","",((IF(A701="","0",(IF(A701="Round Wood",VLOOKUP(C701,'[1]Grilles Tarifaires'!E:F,2,FALSE),VLOOKUP(C701,'[1]Grilles Tarifaires'!E:G,3,FALSE)))))*AK701))))</f>
        <v/>
      </c>
      <c r="AV701" s="66"/>
      <c r="AW701" s="66"/>
      <c r="AX701" s="66"/>
      <c r="AY701" s="66"/>
    </row>
    <row r="702" spans="1:51" ht="15" hidden="1" customHeight="1" x14ac:dyDescent="0.25">
      <c r="A702" s="10"/>
      <c r="B702" s="28"/>
      <c r="C702" s="29"/>
      <c r="D702" s="29"/>
      <c r="E702" s="30"/>
      <c r="F702" s="29"/>
      <c r="G702" s="29"/>
      <c r="H702" s="42"/>
      <c r="I702" s="42"/>
      <c r="J702" s="28"/>
      <c r="K702" s="93"/>
      <c r="L702" s="93"/>
      <c r="M702" s="94"/>
      <c r="N702" s="32"/>
      <c r="O702" s="32"/>
      <c r="P702" s="29"/>
      <c r="Q702" s="29"/>
      <c r="R702" s="29"/>
      <c r="S702" s="29"/>
      <c r="T702" s="29"/>
      <c r="U702" s="29"/>
      <c r="V702" s="29"/>
      <c r="W702" s="29"/>
      <c r="X702" s="29"/>
      <c r="Y702" s="33"/>
      <c r="Z702" s="33"/>
      <c r="AA702" s="33"/>
      <c r="AB702" s="33"/>
      <c r="AC702" s="33"/>
      <c r="AD702" s="33"/>
      <c r="AE702" s="29"/>
      <c r="AF702" s="29"/>
      <c r="AG702" s="29"/>
      <c r="AH702" s="67" t="str">
        <f t="shared" si="166"/>
        <v/>
      </c>
      <c r="AI702" s="47" t="str">
        <f t="shared" si="170"/>
        <v/>
      </c>
      <c r="AJ702" s="67" t="str">
        <f t="shared" si="167"/>
        <v/>
      </c>
      <c r="AK702" s="68">
        <f t="shared" si="174"/>
        <v>0</v>
      </c>
      <c r="AL702" s="40" t="str">
        <f t="shared" si="169"/>
        <v/>
      </c>
      <c r="AM702" s="35">
        <f t="shared" si="171"/>
        <v>0</v>
      </c>
      <c r="AN702" s="36">
        <f t="shared" si="172"/>
        <v>0</v>
      </c>
      <c r="AO702" s="36">
        <f t="shared" si="173"/>
        <v>0</v>
      </c>
      <c r="AP702" s="36" t="str">
        <f t="shared" si="165"/>
        <v/>
      </c>
      <c r="AQ702" s="36" t="str">
        <f>+IF(C702="Econova","",(IF(B702="Réception",(IF(J702="La Mounine",(VLOOKUP(V702,[1]Distancier!A:E,5,FALSE)),(IF(J702="Brignoles",VLOOKUP(V702,[1]Distancier!A:C,3,FALSE),(IF(J702="FOS",VLOOKUP(V702,[1]Distancier!A:D,4,FALSE),(IF(J702="BT400",VLOOKUP(V702,[1]Distancier!A:F,6,FALSE))))))))),"")))</f>
        <v/>
      </c>
      <c r="AR702" s="36" t="str">
        <f t="shared" si="168"/>
        <v/>
      </c>
      <c r="AS702" s="34" t="str">
        <f>IF(AQ702="","",IF(#REF!="Round Wood",VLOOKUP(AQ702,'[1]Grilles Tarifaires'!A:C,3,FALSE),VLOOKUP(AQ702,'[1]Grilles Tarifaires'!A:B,2,FALSE)))</f>
        <v/>
      </c>
      <c r="AT702" s="36" t="str">
        <f t="shared" ref="AT702:AT748" si="175">+IF(AQ702="","",(IF(A702="Round Wood",(IF(K702&gt;32,32*AS702,(IF(K702&lt;29,29*AS702,K702*AS702)))),(IF(K702&gt;30,30*AS702,(IF(K702&lt;24,24*AS702,K702*AS702)))))))</f>
        <v/>
      </c>
      <c r="AU702" s="36" t="str">
        <f>IF(AQ702="","",(IF(C702="","",((IF(A702="","0",(IF(A702="Round Wood",VLOOKUP(C702,'[1]Grilles Tarifaires'!E:F,2,FALSE),VLOOKUP(C702,'[1]Grilles Tarifaires'!E:G,3,FALSE)))))*AK702))))</f>
        <v/>
      </c>
      <c r="AV702" s="66"/>
      <c r="AW702" s="66"/>
      <c r="AX702" s="66"/>
      <c r="AY702" s="66"/>
    </row>
    <row r="703" spans="1:51" ht="15" hidden="1" customHeight="1" x14ac:dyDescent="0.25">
      <c r="A703" s="10"/>
      <c r="B703" s="28"/>
      <c r="C703" s="29"/>
      <c r="D703" s="29"/>
      <c r="E703" s="30"/>
      <c r="F703" s="29"/>
      <c r="G703" s="29"/>
      <c r="H703" s="42"/>
      <c r="I703" s="42"/>
      <c r="J703" s="28"/>
      <c r="K703" s="93"/>
      <c r="L703" s="93"/>
      <c r="M703" s="94"/>
      <c r="N703" s="32"/>
      <c r="O703" s="32"/>
      <c r="P703" s="29"/>
      <c r="Q703" s="29"/>
      <c r="R703" s="29"/>
      <c r="S703" s="29"/>
      <c r="T703" s="29"/>
      <c r="U703" s="29"/>
      <c r="V703" s="29"/>
      <c r="W703" s="29"/>
      <c r="X703" s="29"/>
      <c r="Y703" s="33"/>
      <c r="Z703" s="33"/>
      <c r="AA703" s="33"/>
      <c r="AB703" s="33"/>
      <c r="AC703" s="33"/>
      <c r="AD703" s="33"/>
      <c r="AE703" s="29"/>
      <c r="AF703" s="29"/>
      <c r="AG703" s="29"/>
      <c r="AH703" s="67" t="str">
        <f t="shared" si="166"/>
        <v/>
      </c>
      <c r="AI703" s="47" t="str">
        <f t="shared" si="170"/>
        <v/>
      </c>
      <c r="AJ703" s="67" t="str">
        <f t="shared" si="167"/>
        <v/>
      </c>
      <c r="AK703" s="68">
        <f t="shared" si="174"/>
        <v>0</v>
      </c>
      <c r="AL703" s="40" t="str">
        <f t="shared" si="169"/>
        <v/>
      </c>
      <c r="AM703" s="35">
        <f t="shared" si="171"/>
        <v>0</v>
      </c>
      <c r="AN703" s="36">
        <f t="shared" si="172"/>
        <v>0</v>
      </c>
      <c r="AO703" s="36">
        <f t="shared" si="173"/>
        <v>0</v>
      </c>
      <c r="AP703" s="36" t="str">
        <f t="shared" si="165"/>
        <v/>
      </c>
      <c r="AQ703" s="36" t="str">
        <f>+IF(C703="Econova","",(IF(B703="Réception",(IF(J703="La Mounine",(VLOOKUP(V703,[1]Distancier!A:E,5,FALSE)),(IF(J703="Brignoles",VLOOKUP(V703,[1]Distancier!A:C,3,FALSE),(IF(J703="FOS",VLOOKUP(V703,[1]Distancier!A:D,4,FALSE),(IF(J703="BT400",VLOOKUP(V703,[1]Distancier!A:F,6,FALSE))))))))),"")))</f>
        <v/>
      </c>
      <c r="AR703" s="36" t="str">
        <f t="shared" si="168"/>
        <v/>
      </c>
      <c r="AS703" s="34" t="str">
        <f>IF(AQ703="","",IF(#REF!="Round Wood",VLOOKUP(AQ703,'[1]Grilles Tarifaires'!A:C,3,FALSE),VLOOKUP(AQ703,'[1]Grilles Tarifaires'!A:B,2,FALSE)))</f>
        <v/>
      </c>
      <c r="AT703" s="36" t="str">
        <f t="shared" si="175"/>
        <v/>
      </c>
      <c r="AU703" s="36" t="str">
        <f>IF(AQ703="","",(IF(C703="","",((IF(A703="","0",(IF(A703="Round Wood",VLOOKUP(C703,'[1]Grilles Tarifaires'!E:F,2,FALSE),VLOOKUP(C703,'[1]Grilles Tarifaires'!E:G,3,FALSE)))))*AK703))))</f>
        <v/>
      </c>
      <c r="AV703" s="66"/>
      <c r="AW703" s="66"/>
      <c r="AX703" s="66"/>
      <c r="AY703" s="66"/>
    </row>
    <row r="704" spans="1:51" ht="15" hidden="1" customHeight="1" x14ac:dyDescent="0.25">
      <c r="A704" s="10"/>
      <c r="B704" s="28"/>
      <c r="C704" s="29"/>
      <c r="D704" s="29"/>
      <c r="E704" s="30"/>
      <c r="F704" s="29"/>
      <c r="G704" s="29"/>
      <c r="H704" s="42"/>
      <c r="I704" s="42"/>
      <c r="J704" s="28"/>
      <c r="K704" s="93"/>
      <c r="L704" s="93"/>
      <c r="M704" s="94"/>
      <c r="N704" s="32"/>
      <c r="O704" s="32"/>
      <c r="P704" s="29"/>
      <c r="Q704" s="29"/>
      <c r="R704" s="29"/>
      <c r="S704" s="29"/>
      <c r="T704" s="29"/>
      <c r="U704" s="29"/>
      <c r="V704" s="29"/>
      <c r="W704" s="29"/>
      <c r="X704" s="29"/>
      <c r="Y704" s="33"/>
      <c r="Z704" s="33"/>
      <c r="AA704" s="33"/>
      <c r="AB704" s="33"/>
      <c r="AC704" s="33"/>
      <c r="AD704" s="33"/>
      <c r="AE704" s="29"/>
      <c r="AF704" s="29"/>
      <c r="AG704" s="29"/>
      <c r="AH704" s="67" t="str">
        <f t="shared" si="166"/>
        <v/>
      </c>
      <c r="AI704" s="47" t="str">
        <f t="shared" si="170"/>
        <v/>
      </c>
      <c r="AJ704" s="67" t="str">
        <f t="shared" si="167"/>
        <v/>
      </c>
      <c r="AK704" s="68">
        <f t="shared" si="174"/>
        <v>0</v>
      </c>
      <c r="AL704" s="40" t="str">
        <f t="shared" si="169"/>
        <v/>
      </c>
      <c r="AM704" s="35">
        <f t="shared" si="171"/>
        <v>0</v>
      </c>
      <c r="AN704" s="36">
        <f t="shared" si="172"/>
        <v>0</v>
      </c>
      <c r="AO704" s="36">
        <f t="shared" si="173"/>
        <v>0</v>
      </c>
      <c r="AP704" s="36" t="str">
        <f t="shared" si="165"/>
        <v/>
      </c>
      <c r="AQ704" s="36" t="str">
        <f>+IF(C704="Econova","",(IF(B704="Réception",(IF(J704="La Mounine",(VLOOKUP(V704,[1]Distancier!A:E,5,FALSE)),(IF(J704="Brignoles",VLOOKUP(V704,[1]Distancier!A:C,3,FALSE),(IF(J704="FOS",VLOOKUP(V704,[1]Distancier!A:D,4,FALSE),(IF(J704="BT400",VLOOKUP(V704,[1]Distancier!A:F,6,FALSE))))))))),"")))</f>
        <v/>
      </c>
      <c r="AR704" s="36" t="str">
        <f t="shared" si="168"/>
        <v/>
      </c>
      <c r="AS704" s="34" t="str">
        <f>IF(AQ704="","",IF(#REF!="Round Wood",VLOOKUP(AQ704,'[1]Grilles Tarifaires'!A:C,3,FALSE),VLOOKUP(AQ704,'[1]Grilles Tarifaires'!A:B,2,FALSE)))</f>
        <v/>
      </c>
      <c r="AT704" s="36" t="str">
        <f t="shared" si="175"/>
        <v/>
      </c>
      <c r="AU704" s="36" t="str">
        <f>IF(AQ704="","",(IF(C704="","",((IF(A704="","0",(IF(A704="Round Wood",VLOOKUP(C704,'[1]Grilles Tarifaires'!E:F,2,FALSE),VLOOKUP(C704,'[1]Grilles Tarifaires'!E:G,3,FALSE)))))*AK704))))</f>
        <v/>
      </c>
      <c r="AV704" s="66"/>
      <c r="AW704" s="66"/>
      <c r="AX704" s="66"/>
      <c r="AY704" s="66"/>
    </row>
    <row r="705" spans="1:51" ht="15" hidden="1" customHeight="1" x14ac:dyDescent="0.25">
      <c r="A705" s="10"/>
      <c r="B705" s="28"/>
      <c r="C705" s="29"/>
      <c r="D705" s="29"/>
      <c r="E705" s="30"/>
      <c r="F705" s="29"/>
      <c r="G705" s="29"/>
      <c r="H705" s="42"/>
      <c r="I705" s="42"/>
      <c r="J705" s="28"/>
      <c r="K705" s="93"/>
      <c r="L705" s="93"/>
      <c r="M705" s="94"/>
      <c r="N705" s="32"/>
      <c r="O705" s="32"/>
      <c r="P705" s="29"/>
      <c r="Q705" s="29"/>
      <c r="R705" s="29"/>
      <c r="S705" s="29"/>
      <c r="T705" s="29"/>
      <c r="U705" s="29"/>
      <c r="V705" s="29"/>
      <c r="W705" s="29"/>
      <c r="X705" s="29"/>
      <c r="Y705" s="33"/>
      <c r="Z705" s="33"/>
      <c r="AA705" s="33"/>
      <c r="AB705" s="33"/>
      <c r="AC705" s="33"/>
      <c r="AD705" s="33"/>
      <c r="AE705" s="29"/>
      <c r="AF705" s="29"/>
      <c r="AG705" s="29"/>
      <c r="AH705" s="67" t="str">
        <f t="shared" si="166"/>
        <v/>
      </c>
      <c r="AI705" s="47" t="str">
        <f t="shared" si="170"/>
        <v/>
      </c>
      <c r="AJ705" s="67" t="str">
        <f t="shared" si="167"/>
        <v/>
      </c>
      <c r="AK705" s="68">
        <f t="shared" si="174"/>
        <v>0</v>
      </c>
      <c r="AL705" s="40" t="str">
        <f t="shared" si="169"/>
        <v/>
      </c>
      <c r="AM705" s="35">
        <f t="shared" si="171"/>
        <v>0</v>
      </c>
      <c r="AN705" s="36">
        <f t="shared" si="172"/>
        <v>0</v>
      </c>
      <c r="AO705" s="36">
        <f t="shared" si="173"/>
        <v>0</v>
      </c>
      <c r="AP705" s="36" t="str">
        <f t="shared" si="165"/>
        <v/>
      </c>
      <c r="AQ705" s="36" t="str">
        <f>+IF(C705="Econova","",(IF(B705="Réception",(IF(J705="La Mounine",(VLOOKUP(V705,[1]Distancier!A:E,5,FALSE)),(IF(J705="Brignoles",VLOOKUP(V705,[1]Distancier!A:C,3,FALSE),(IF(J705="FOS",VLOOKUP(V705,[1]Distancier!A:D,4,FALSE),(IF(J705="BT400",VLOOKUP(V705,[1]Distancier!A:F,6,FALSE))))))))),"")))</f>
        <v/>
      </c>
      <c r="AR705" s="36" t="str">
        <f t="shared" si="168"/>
        <v/>
      </c>
      <c r="AS705" s="34" t="str">
        <f>IF(AQ705="","",IF(#REF!="Round Wood",VLOOKUP(AQ705,'[1]Grilles Tarifaires'!A:C,3,FALSE),VLOOKUP(AQ705,'[1]Grilles Tarifaires'!A:B,2,FALSE)))</f>
        <v/>
      </c>
      <c r="AT705" s="36" t="str">
        <f t="shared" si="175"/>
        <v/>
      </c>
      <c r="AU705" s="36" t="str">
        <f>IF(AQ705="","",(IF(C705="","",((IF(A705="","0",(IF(A705="Round Wood",VLOOKUP(C705,'[1]Grilles Tarifaires'!E:F,2,FALSE),VLOOKUP(C705,'[1]Grilles Tarifaires'!E:G,3,FALSE)))))*AK705))))</f>
        <v/>
      </c>
      <c r="AV705" s="66"/>
      <c r="AW705" s="66"/>
      <c r="AX705" s="66"/>
      <c r="AY705" s="66"/>
    </row>
    <row r="706" spans="1:51" ht="15" hidden="1" customHeight="1" x14ac:dyDescent="0.25">
      <c r="A706" s="10"/>
      <c r="B706" s="28"/>
      <c r="C706" s="29"/>
      <c r="D706" s="29"/>
      <c r="E706" s="30"/>
      <c r="F706" s="29"/>
      <c r="G706" s="29"/>
      <c r="H706" s="42"/>
      <c r="I706" s="42"/>
      <c r="J706" s="28"/>
      <c r="K706" s="93"/>
      <c r="L706" s="93"/>
      <c r="M706" s="94"/>
      <c r="N706" s="32"/>
      <c r="O706" s="32"/>
      <c r="P706" s="29"/>
      <c r="Q706" s="29"/>
      <c r="R706" s="29"/>
      <c r="S706" s="29"/>
      <c r="T706" s="29"/>
      <c r="U706" s="29"/>
      <c r="V706" s="29"/>
      <c r="W706" s="29"/>
      <c r="X706" s="29"/>
      <c r="Y706" s="33"/>
      <c r="Z706" s="33"/>
      <c r="AA706" s="33"/>
      <c r="AB706" s="33"/>
      <c r="AC706" s="33"/>
      <c r="AD706" s="33"/>
      <c r="AE706" s="29"/>
      <c r="AF706" s="29"/>
      <c r="AG706" s="29"/>
      <c r="AH706" s="67" t="str">
        <f t="shared" si="166"/>
        <v/>
      </c>
      <c r="AI706" s="47" t="str">
        <f t="shared" si="170"/>
        <v/>
      </c>
      <c r="AJ706" s="67" t="str">
        <f t="shared" si="167"/>
        <v/>
      </c>
      <c r="AK706" s="68">
        <f t="shared" si="174"/>
        <v>0</v>
      </c>
      <c r="AL706" s="40" t="str">
        <f t="shared" si="169"/>
        <v/>
      </c>
      <c r="AM706" s="35">
        <f t="shared" si="171"/>
        <v>0</v>
      </c>
      <c r="AN706" s="36">
        <f t="shared" si="172"/>
        <v>0</v>
      </c>
      <c r="AO706" s="36">
        <f t="shared" si="173"/>
        <v>0</v>
      </c>
      <c r="AP706" s="36" t="str">
        <f t="shared" si="165"/>
        <v/>
      </c>
      <c r="AQ706" s="36" t="str">
        <f>+IF(C706="Econova","",(IF(B706="Réception",(IF(J706="La Mounine",(VLOOKUP(V706,[1]Distancier!A:E,5,FALSE)),(IF(J706="Brignoles",VLOOKUP(V706,[1]Distancier!A:C,3,FALSE),(IF(J706="FOS",VLOOKUP(V706,[1]Distancier!A:D,4,FALSE),(IF(J706="BT400",VLOOKUP(V706,[1]Distancier!A:F,6,FALSE))))))))),"")))</f>
        <v/>
      </c>
      <c r="AR706" s="36" t="str">
        <f t="shared" si="168"/>
        <v/>
      </c>
      <c r="AS706" s="34" t="str">
        <f>IF(AQ706="","",IF(#REF!="Round Wood",VLOOKUP(AQ706,'[1]Grilles Tarifaires'!A:C,3,FALSE),VLOOKUP(AQ706,'[1]Grilles Tarifaires'!A:B,2,FALSE)))</f>
        <v/>
      </c>
      <c r="AT706" s="36" t="str">
        <f t="shared" si="175"/>
        <v/>
      </c>
      <c r="AU706" s="36" t="str">
        <f>IF(AQ706="","",(IF(C706="","",((IF(A706="","0",(IF(A706="Round Wood",VLOOKUP(C706,'[1]Grilles Tarifaires'!E:F,2,FALSE),VLOOKUP(C706,'[1]Grilles Tarifaires'!E:G,3,FALSE)))))*AK706))))</f>
        <v/>
      </c>
      <c r="AV706" s="66"/>
      <c r="AW706" s="66"/>
      <c r="AX706" s="66"/>
      <c r="AY706" s="66"/>
    </row>
    <row r="707" spans="1:51" ht="15" hidden="1" customHeight="1" x14ac:dyDescent="0.25">
      <c r="A707" s="10"/>
      <c r="B707" s="28"/>
      <c r="C707" s="29"/>
      <c r="D707" s="29"/>
      <c r="E707" s="30"/>
      <c r="F707" s="29"/>
      <c r="G707" s="29"/>
      <c r="H707" s="42"/>
      <c r="I707" s="42"/>
      <c r="J707" s="28"/>
      <c r="K707" s="93"/>
      <c r="L707" s="93"/>
      <c r="M707" s="94"/>
      <c r="N707" s="32"/>
      <c r="O707" s="32"/>
      <c r="P707" s="29"/>
      <c r="Q707" s="29"/>
      <c r="R707" s="29"/>
      <c r="S707" s="29"/>
      <c r="T707" s="29"/>
      <c r="U707" s="29"/>
      <c r="V707" s="29"/>
      <c r="W707" s="29"/>
      <c r="X707" s="29"/>
      <c r="Y707" s="33"/>
      <c r="Z707" s="33"/>
      <c r="AA707" s="33"/>
      <c r="AB707" s="33"/>
      <c r="AC707" s="33"/>
      <c r="AD707" s="33"/>
      <c r="AE707" s="29"/>
      <c r="AF707" s="29"/>
      <c r="AG707" s="29"/>
      <c r="AH707" s="67" t="str">
        <f t="shared" si="166"/>
        <v/>
      </c>
      <c r="AI707" s="47" t="str">
        <f t="shared" si="170"/>
        <v/>
      </c>
      <c r="AJ707" s="67" t="str">
        <f t="shared" si="167"/>
        <v/>
      </c>
      <c r="AK707" s="68">
        <f t="shared" si="174"/>
        <v>0</v>
      </c>
      <c r="AL707" s="40" t="str">
        <f t="shared" si="169"/>
        <v/>
      </c>
      <c r="AM707" s="35">
        <f t="shared" si="171"/>
        <v>0</v>
      </c>
      <c r="AN707" s="36">
        <f t="shared" si="172"/>
        <v>0</v>
      </c>
      <c r="AO707" s="36">
        <f t="shared" si="173"/>
        <v>0</v>
      </c>
      <c r="AP707" s="36" t="str">
        <f t="shared" si="165"/>
        <v/>
      </c>
      <c r="AQ707" s="36" t="str">
        <f>+IF(C707="Econova","",(IF(B707="Réception",(IF(J707="La Mounine",(VLOOKUP(V707,[1]Distancier!A:E,5,FALSE)),(IF(J707="Brignoles",VLOOKUP(V707,[1]Distancier!A:C,3,FALSE),(IF(J707="FOS",VLOOKUP(V707,[1]Distancier!A:D,4,FALSE),(IF(J707="BT400",VLOOKUP(V707,[1]Distancier!A:F,6,FALSE))))))))),"")))</f>
        <v/>
      </c>
      <c r="AR707" s="36" t="str">
        <f t="shared" si="168"/>
        <v/>
      </c>
      <c r="AS707" s="34" t="str">
        <f>IF(AQ707="","",IF(#REF!="Round Wood",VLOOKUP(AQ707,'[1]Grilles Tarifaires'!A:C,3,FALSE),VLOOKUP(AQ707,'[1]Grilles Tarifaires'!A:B,2,FALSE)))</f>
        <v/>
      </c>
      <c r="AT707" s="36" t="str">
        <f t="shared" si="175"/>
        <v/>
      </c>
      <c r="AU707" s="36" t="str">
        <f>IF(AQ707="","",(IF(C707="","",((IF(A707="","0",(IF(A707="Round Wood",VLOOKUP(C707,'[1]Grilles Tarifaires'!E:F,2,FALSE),VLOOKUP(C707,'[1]Grilles Tarifaires'!E:G,3,FALSE)))))*AK707))))</f>
        <v/>
      </c>
      <c r="AV707" s="66"/>
      <c r="AW707" s="66"/>
      <c r="AX707" s="66"/>
      <c r="AY707" s="66"/>
    </row>
    <row r="708" spans="1:51" ht="15" hidden="1" customHeight="1" x14ac:dyDescent="0.25">
      <c r="A708" s="10"/>
      <c r="B708" s="28"/>
      <c r="C708" s="29"/>
      <c r="D708" s="29"/>
      <c r="E708" s="30"/>
      <c r="F708" s="29"/>
      <c r="G708" s="29"/>
      <c r="H708" s="42"/>
      <c r="I708" s="42"/>
      <c r="J708" s="28"/>
      <c r="K708" s="93"/>
      <c r="L708" s="93"/>
      <c r="M708" s="94"/>
      <c r="N708" s="32"/>
      <c r="O708" s="32"/>
      <c r="P708" s="29"/>
      <c r="Q708" s="29"/>
      <c r="R708" s="29"/>
      <c r="S708" s="29"/>
      <c r="T708" s="29"/>
      <c r="U708" s="29"/>
      <c r="V708" s="29"/>
      <c r="W708" s="29"/>
      <c r="X708" s="29"/>
      <c r="Y708" s="33"/>
      <c r="Z708" s="33"/>
      <c r="AA708" s="33"/>
      <c r="AB708" s="33"/>
      <c r="AC708" s="33"/>
      <c r="AD708" s="33"/>
      <c r="AE708" s="29"/>
      <c r="AF708" s="29"/>
      <c r="AG708" s="29"/>
      <c r="AH708" s="67" t="str">
        <f t="shared" si="166"/>
        <v/>
      </c>
      <c r="AI708" s="47" t="str">
        <f t="shared" si="170"/>
        <v/>
      </c>
      <c r="AJ708" s="67" t="str">
        <f t="shared" si="167"/>
        <v/>
      </c>
      <c r="AK708" s="68">
        <f t="shared" si="174"/>
        <v>0</v>
      </c>
      <c r="AL708" s="40" t="str">
        <f t="shared" si="169"/>
        <v/>
      </c>
      <c r="AM708" s="35">
        <f t="shared" si="171"/>
        <v>0</v>
      </c>
      <c r="AN708" s="36">
        <f t="shared" si="172"/>
        <v>0</v>
      </c>
      <c r="AO708" s="36">
        <f t="shared" si="173"/>
        <v>0</v>
      </c>
      <c r="AP708" s="36" t="str">
        <f t="shared" si="165"/>
        <v/>
      </c>
      <c r="AQ708" s="36" t="str">
        <f>+IF(C708="Econova","",(IF(B708="Réception",(IF(J708="La Mounine",(VLOOKUP(V708,[1]Distancier!A:E,5,FALSE)),(IF(J708="Brignoles",VLOOKUP(V708,[1]Distancier!A:C,3,FALSE),(IF(J708="FOS",VLOOKUP(V708,[1]Distancier!A:D,4,FALSE),(IF(J708="BT400",VLOOKUP(V708,[1]Distancier!A:F,6,FALSE))))))))),"")))</f>
        <v/>
      </c>
      <c r="AR708" s="36" t="str">
        <f t="shared" si="168"/>
        <v/>
      </c>
      <c r="AS708" s="34" t="str">
        <f>IF(AQ708="","",IF(#REF!="Round Wood",VLOOKUP(AQ708,'[1]Grilles Tarifaires'!A:C,3,FALSE),VLOOKUP(AQ708,'[1]Grilles Tarifaires'!A:B,2,FALSE)))</f>
        <v/>
      </c>
      <c r="AT708" s="36" t="str">
        <f t="shared" si="175"/>
        <v/>
      </c>
      <c r="AU708" s="36" t="str">
        <f>IF(AQ708="","",(IF(C708="","",((IF(A708="","0",(IF(A708="Round Wood",VLOOKUP(C708,'[1]Grilles Tarifaires'!E:F,2,FALSE),VLOOKUP(C708,'[1]Grilles Tarifaires'!E:G,3,FALSE)))))*AK708))))</f>
        <v/>
      </c>
      <c r="AV708" s="66"/>
      <c r="AW708" s="66"/>
      <c r="AX708" s="66"/>
      <c r="AY708" s="66"/>
    </row>
    <row r="709" spans="1:51" ht="15" hidden="1" customHeight="1" x14ac:dyDescent="0.25">
      <c r="A709" s="10"/>
      <c r="B709" s="28"/>
      <c r="C709" s="29"/>
      <c r="D709" s="29"/>
      <c r="E709" s="30"/>
      <c r="F709" s="29"/>
      <c r="G709" s="29"/>
      <c r="H709" s="42"/>
      <c r="I709" s="42"/>
      <c r="J709" s="28"/>
      <c r="K709" s="93"/>
      <c r="L709" s="93"/>
      <c r="M709" s="94"/>
      <c r="N709" s="32"/>
      <c r="O709" s="32"/>
      <c r="P709" s="29"/>
      <c r="Q709" s="29"/>
      <c r="R709" s="29"/>
      <c r="S709" s="29"/>
      <c r="T709" s="29"/>
      <c r="U709" s="29"/>
      <c r="V709" s="29"/>
      <c r="W709" s="29"/>
      <c r="X709" s="29"/>
      <c r="Y709" s="33"/>
      <c r="Z709" s="33"/>
      <c r="AA709" s="33"/>
      <c r="AB709" s="33"/>
      <c r="AC709" s="33"/>
      <c r="AD709" s="33"/>
      <c r="AE709" s="29"/>
      <c r="AF709" s="29"/>
      <c r="AG709" s="29"/>
      <c r="AH709" s="67" t="str">
        <f t="shared" si="166"/>
        <v/>
      </c>
      <c r="AI709" s="47" t="str">
        <f t="shared" si="170"/>
        <v/>
      </c>
      <c r="AJ709" s="67" t="str">
        <f t="shared" si="167"/>
        <v/>
      </c>
      <c r="AK709" s="68">
        <f t="shared" si="174"/>
        <v>0</v>
      </c>
      <c r="AL709" s="40" t="str">
        <f t="shared" si="169"/>
        <v/>
      </c>
      <c r="AM709" s="35">
        <f t="shared" si="171"/>
        <v>0</v>
      </c>
      <c r="AN709" s="36">
        <f t="shared" si="172"/>
        <v>0</v>
      </c>
      <c r="AO709" s="36">
        <f t="shared" si="173"/>
        <v>0</v>
      </c>
      <c r="AP709" s="36" t="str">
        <f t="shared" si="165"/>
        <v/>
      </c>
      <c r="AQ709" s="36" t="str">
        <f>+IF(C709="Econova","",(IF(B709="Réception",(IF(J709="La Mounine",(VLOOKUP(V709,[1]Distancier!A:E,5,FALSE)),(IF(J709="Brignoles",VLOOKUP(V709,[1]Distancier!A:C,3,FALSE),(IF(J709="FOS",VLOOKUP(V709,[1]Distancier!A:D,4,FALSE),(IF(J709="BT400",VLOOKUP(V709,[1]Distancier!A:F,6,FALSE))))))))),"")))</f>
        <v/>
      </c>
      <c r="AR709" s="36" t="str">
        <f t="shared" si="168"/>
        <v/>
      </c>
      <c r="AS709" s="34" t="str">
        <f>IF(AQ709="","",IF(#REF!="Round Wood",VLOOKUP(AQ709,'[1]Grilles Tarifaires'!A:C,3,FALSE),VLOOKUP(AQ709,'[1]Grilles Tarifaires'!A:B,2,FALSE)))</f>
        <v/>
      </c>
      <c r="AT709" s="36" t="str">
        <f t="shared" si="175"/>
        <v/>
      </c>
      <c r="AU709" s="36" t="str">
        <f>IF(AQ709="","",(IF(C709="","",((IF(A709="","0",(IF(A709="Round Wood",VLOOKUP(C709,'[1]Grilles Tarifaires'!E:F,2,FALSE),VLOOKUP(C709,'[1]Grilles Tarifaires'!E:G,3,FALSE)))))*AK709))))</f>
        <v/>
      </c>
      <c r="AV709" s="66"/>
      <c r="AW709" s="66"/>
      <c r="AX709" s="66"/>
      <c r="AY709" s="66"/>
    </row>
    <row r="710" spans="1:51" ht="15" hidden="1" customHeight="1" x14ac:dyDescent="0.25">
      <c r="A710" s="10"/>
      <c r="B710" s="28"/>
      <c r="C710" s="29"/>
      <c r="D710" s="29"/>
      <c r="E710" s="30"/>
      <c r="F710" s="29"/>
      <c r="G710" s="29"/>
      <c r="H710" s="42"/>
      <c r="I710" s="42"/>
      <c r="J710" s="28"/>
      <c r="K710" s="93"/>
      <c r="L710" s="93"/>
      <c r="M710" s="94"/>
      <c r="N710" s="32"/>
      <c r="O710" s="32"/>
      <c r="P710" s="29"/>
      <c r="Q710" s="29"/>
      <c r="R710" s="29"/>
      <c r="S710" s="29"/>
      <c r="T710" s="29"/>
      <c r="U710" s="29"/>
      <c r="V710" s="29"/>
      <c r="W710" s="29"/>
      <c r="X710" s="29"/>
      <c r="Y710" s="33"/>
      <c r="Z710" s="33"/>
      <c r="AA710" s="33"/>
      <c r="AB710" s="33"/>
      <c r="AC710" s="33"/>
      <c r="AD710" s="33"/>
      <c r="AE710" s="29"/>
      <c r="AF710" s="29"/>
      <c r="AG710" s="29"/>
      <c r="AH710" s="67" t="str">
        <f t="shared" si="166"/>
        <v/>
      </c>
      <c r="AI710" s="47" t="str">
        <f t="shared" si="170"/>
        <v/>
      </c>
      <c r="AJ710" s="67" t="str">
        <f t="shared" si="167"/>
        <v/>
      </c>
      <c r="AK710" s="68">
        <f t="shared" si="174"/>
        <v>0</v>
      </c>
      <c r="AL710" s="40" t="str">
        <f t="shared" si="169"/>
        <v/>
      </c>
      <c r="AM710" s="35">
        <f t="shared" si="171"/>
        <v>0</v>
      </c>
      <c r="AN710" s="36">
        <f t="shared" si="172"/>
        <v>0</v>
      </c>
      <c r="AO710" s="36">
        <f t="shared" si="173"/>
        <v>0</v>
      </c>
      <c r="AP710" s="36" t="str">
        <f t="shared" si="165"/>
        <v/>
      </c>
      <c r="AQ710" s="36" t="str">
        <f>+IF(C710="Econova","",(IF(B710="Réception",(IF(J710="La Mounine",(VLOOKUP(V710,[1]Distancier!A:E,5,FALSE)),(IF(J710="Brignoles",VLOOKUP(V710,[1]Distancier!A:C,3,FALSE),(IF(J710="FOS",VLOOKUP(V710,[1]Distancier!A:D,4,FALSE),(IF(J710="BT400",VLOOKUP(V710,[1]Distancier!A:F,6,FALSE))))))))),"")))</f>
        <v/>
      </c>
      <c r="AR710" s="36" t="str">
        <f t="shared" si="168"/>
        <v/>
      </c>
      <c r="AS710" s="34" t="str">
        <f>IF(AQ710="","",IF(#REF!="Round Wood",VLOOKUP(AQ710,'[1]Grilles Tarifaires'!A:C,3,FALSE),VLOOKUP(AQ710,'[1]Grilles Tarifaires'!A:B,2,FALSE)))</f>
        <v/>
      </c>
      <c r="AT710" s="36" t="str">
        <f t="shared" si="175"/>
        <v/>
      </c>
      <c r="AU710" s="36" t="str">
        <f>IF(AQ710="","",(IF(C710="","",((IF(A710="","0",(IF(A710="Round Wood",VLOOKUP(C710,'[1]Grilles Tarifaires'!E:F,2,FALSE),VLOOKUP(C710,'[1]Grilles Tarifaires'!E:G,3,FALSE)))))*AK710))))</f>
        <v/>
      </c>
      <c r="AV710" s="66"/>
      <c r="AW710" s="66"/>
      <c r="AX710" s="66"/>
      <c r="AY710" s="66"/>
    </row>
    <row r="711" spans="1:51" ht="15" hidden="1" customHeight="1" x14ac:dyDescent="0.25">
      <c r="A711" s="10"/>
      <c r="B711" s="28"/>
      <c r="C711" s="29"/>
      <c r="D711" s="29"/>
      <c r="E711" s="30"/>
      <c r="F711" s="29"/>
      <c r="G711" s="29"/>
      <c r="H711" s="42"/>
      <c r="I711" s="42"/>
      <c r="J711" s="28"/>
      <c r="K711" s="93"/>
      <c r="L711" s="93"/>
      <c r="M711" s="94"/>
      <c r="N711" s="32"/>
      <c r="O711" s="32"/>
      <c r="P711" s="29"/>
      <c r="Q711" s="29"/>
      <c r="R711" s="29"/>
      <c r="S711" s="29"/>
      <c r="T711" s="29"/>
      <c r="U711" s="29"/>
      <c r="V711" s="29"/>
      <c r="W711" s="29"/>
      <c r="X711" s="29"/>
      <c r="Y711" s="33"/>
      <c r="Z711" s="33"/>
      <c r="AA711" s="33"/>
      <c r="AB711" s="33"/>
      <c r="AC711" s="33"/>
      <c r="AD711" s="33"/>
      <c r="AE711" s="29"/>
      <c r="AF711" s="29"/>
      <c r="AG711" s="29"/>
      <c r="AH711" s="67" t="str">
        <f t="shared" si="166"/>
        <v/>
      </c>
      <c r="AI711" s="47" t="str">
        <f t="shared" si="170"/>
        <v/>
      </c>
      <c r="AJ711" s="67" t="str">
        <f t="shared" si="167"/>
        <v/>
      </c>
      <c r="AK711" s="68">
        <f t="shared" si="174"/>
        <v>0</v>
      </c>
      <c r="AL711" s="40" t="str">
        <f t="shared" si="169"/>
        <v/>
      </c>
      <c r="AM711" s="35">
        <f t="shared" si="171"/>
        <v>0</v>
      </c>
      <c r="AN711" s="36">
        <f t="shared" si="172"/>
        <v>0</v>
      </c>
      <c r="AO711" s="36">
        <f t="shared" si="173"/>
        <v>0</v>
      </c>
      <c r="AP711" s="36" t="str">
        <f t="shared" ref="AP711:AP774" si="176">+IF(K711="","",(Y711*K711))</f>
        <v/>
      </c>
      <c r="AQ711" s="36" t="str">
        <f>+IF(C711="Econova","",(IF(B711="Réception",(IF(J711="La Mounine",(VLOOKUP(V711,[1]Distancier!A:E,5,FALSE)),(IF(J711="Brignoles",VLOOKUP(V711,[1]Distancier!A:C,3,FALSE),(IF(J711="FOS",VLOOKUP(V711,[1]Distancier!A:D,4,FALSE),(IF(J711="BT400",VLOOKUP(V711,[1]Distancier!A:F,6,FALSE))))))))),"")))</f>
        <v/>
      </c>
      <c r="AR711" s="36" t="str">
        <f t="shared" si="168"/>
        <v/>
      </c>
      <c r="AS711" s="34" t="str">
        <f>IF(AQ711="","",IF(#REF!="Round Wood",VLOOKUP(AQ711,'[1]Grilles Tarifaires'!A:C,3,FALSE),VLOOKUP(AQ711,'[1]Grilles Tarifaires'!A:B,2,FALSE)))</f>
        <v/>
      </c>
      <c r="AT711" s="36" t="str">
        <f t="shared" si="175"/>
        <v/>
      </c>
      <c r="AU711" s="36" t="str">
        <f>IF(AQ711="","",(IF(C711="","",((IF(A711="","0",(IF(A711="Round Wood",VLOOKUP(C711,'[1]Grilles Tarifaires'!E:F,2,FALSE),VLOOKUP(C711,'[1]Grilles Tarifaires'!E:G,3,FALSE)))))*AK711))))</f>
        <v/>
      </c>
      <c r="AV711" s="66"/>
      <c r="AW711" s="66"/>
      <c r="AX711" s="66"/>
      <c r="AY711" s="66"/>
    </row>
    <row r="712" spans="1:51" ht="15" hidden="1" customHeight="1" x14ac:dyDescent="0.25">
      <c r="A712" s="10"/>
      <c r="B712" s="28"/>
      <c r="C712" s="29"/>
      <c r="D712" s="29"/>
      <c r="E712" s="30"/>
      <c r="F712" s="29"/>
      <c r="G712" s="29"/>
      <c r="H712" s="42"/>
      <c r="I712" s="42"/>
      <c r="J712" s="28"/>
      <c r="K712" s="93"/>
      <c r="L712" s="93"/>
      <c r="M712" s="94"/>
      <c r="N712" s="32"/>
      <c r="O712" s="32"/>
      <c r="P712" s="29"/>
      <c r="Q712" s="29"/>
      <c r="R712" s="29"/>
      <c r="S712" s="29"/>
      <c r="T712" s="29"/>
      <c r="U712" s="29"/>
      <c r="V712" s="29"/>
      <c r="W712" s="29"/>
      <c r="X712" s="29"/>
      <c r="Y712" s="33"/>
      <c r="Z712" s="33"/>
      <c r="AA712" s="33"/>
      <c r="AB712" s="33"/>
      <c r="AC712" s="33"/>
      <c r="AD712" s="33"/>
      <c r="AE712" s="29"/>
      <c r="AF712" s="29"/>
      <c r="AG712" s="29"/>
      <c r="AH712" s="67" t="str">
        <f t="shared" si="166"/>
        <v/>
      </c>
      <c r="AI712" s="47" t="str">
        <f t="shared" si="170"/>
        <v/>
      </c>
      <c r="AJ712" s="67" t="str">
        <f t="shared" si="167"/>
        <v/>
      </c>
      <c r="AK712" s="68">
        <f t="shared" si="174"/>
        <v>0</v>
      </c>
      <c r="AL712" s="40" t="str">
        <f t="shared" si="169"/>
        <v/>
      </c>
      <c r="AM712" s="35">
        <f t="shared" si="171"/>
        <v>0</v>
      </c>
      <c r="AN712" s="36">
        <f t="shared" si="172"/>
        <v>0</v>
      </c>
      <c r="AO712" s="36">
        <f t="shared" si="173"/>
        <v>0</v>
      </c>
      <c r="AP712" s="36" t="str">
        <f t="shared" si="176"/>
        <v/>
      </c>
      <c r="AQ712" s="36" t="str">
        <f>+IF(C712="Econova","",(IF(B712="Réception",(IF(J712="La Mounine",(VLOOKUP(V712,[1]Distancier!A:E,5,FALSE)),(IF(J712="Brignoles",VLOOKUP(V712,[1]Distancier!A:C,3,FALSE),(IF(J712="FOS",VLOOKUP(V712,[1]Distancier!A:D,4,FALSE),(IF(J712="BT400",VLOOKUP(V712,[1]Distancier!A:F,6,FALSE))))))))),"")))</f>
        <v/>
      </c>
      <c r="AR712" s="36" t="str">
        <f t="shared" si="168"/>
        <v/>
      </c>
      <c r="AS712" s="34" t="str">
        <f>IF(AQ712="","",IF(#REF!="Round Wood",VLOOKUP(AQ712,'[1]Grilles Tarifaires'!A:C,3,FALSE),VLOOKUP(AQ712,'[1]Grilles Tarifaires'!A:B,2,FALSE)))</f>
        <v/>
      </c>
      <c r="AT712" s="36" t="str">
        <f t="shared" si="175"/>
        <v/>
      </c>
      <c r="AU712" s="36" t="str">
        <f>IF(AQ712="","",(IF(C712="","",((IF(A712="","0",(IF(A712="Round Wood",VLOOKUP(C712,'[1]Grilles Tarifaires'!E:F,2,FALSE),VLOOKUP(C712,'[1]Grilles Tarifaires'!E:G,3,FALSE)))))*AK712))))</f>
        <v/>
      </c>
      <c r="AV712" s="66"/>
      <c r="AW712" s="66"/>
      <c r="AX712" s="66"/>
      <c r="AY712" s="66"/>
    </row>
    <row r="713" spans="1:51" ht="15" hidden="1" customHeight="1" x14ac:dyDescent="0.25">
      <c r="A713" s="10"/>
      <c r="B713" s="28"/>
      <c r="C713" s="29"/>
      <c r="D713" s="29"/>
      <c r="E713" s="30"/>
      <c r="F713" s="29"/>
      <c r="G713" s="29"/>
      <c r="H713" s="42"/>
      <c r="I713" s="42"/>
      <c r="J713" s="28"/>
      <c r="K713" s="93"/>
      <c r="L713" s="93"/>
      <c r="M713" s="94"/>
      <c r="N713" s="32"/>
      <c r="O713" s="32"/>
      <c r="P713" s="29"/>
      <c r="Q713" s="29"/>
      <c r="R713" s="29"/>
      <c r="S713" s="29"/>
      <c r="T713" s="29"/>
      <c r="U713" s="29"/>
      <c r="V713" s="29"/>
      <c r="W713" s="29"/>
      <c r="X713" s="29"/>
      <c r="Y713" s="33"/>
      <c r="Z713" s="33"/>
      <c r="AA713" s="33"/>
      <c r="AB713" s="33"/>
      <c r="AC713" s="33"/>
      <c r="AD713" s="33"/>
      <c r="AE713" s="29"/>
      <c r="AF713" s="29"/>
      <c r="AG713" s="29"/>
      <c r="AH713" s="67" t="str">
        <f t="shared" si="166"/>
        <v/>
      </c>
      <c r="AI713" s="47" t="str">
        <f t="shared" si="170"/>
        <v/>
      </c>
      <c r="AJ713" s="67" t="str">
        <f t="shared" si="167"/>
        <v/>
      </c>
      <c r="AK713" s="68">
        <f t="shared" si="174"/>
        <v>0</v>
      </c>
      <c r="AL713" s="40" t="str">
        <f t="shared" si="169"/>
        <v/>
      </c>
      <c r="AM713" s="35">
        <f t="shared" si="171"/>
        <v>0</v>
      </c>
      <c r="AN713" s="36">
        <f t="shared" si="172"/>
        <v>0</v>
      </c>
      <c r="AO713" s="36">
        <f t="shared" si="173"/>
        <v>0</v>
      </c>
      <c r="AP713" s="36" t="str">
        <f t="shared" si="176"/>
        <v/>
      </c>
      <c r="AQ713" s="36" t="str">
        <f>+IF(C713="Econova","",(IF(B713="Réception",(IF(J713="La Mounine",(VLOOKUP(V713,[1]Distancier!A:E,5,FALSE)),(IF(J713="Brignoles",VLOOKUP(V713,[1]Distancier!A:C,3,FALSE),(IF(J713="FOS",VLOOKUP(V713,[1]Distancier!A:D,4,FALSE),(IF(J713="BT400",VLOOKUP(V713,[1]Distancier!A:F,6,FALSE))))))))),"")))</f>
        <v/>
      </c>
      <c r="AR713" s="36" t="str">
        <f t="shared" si="168"/>
        <v/>
      </c>
      <c r="AS713" s="34" t="str">
        <f>IF(AQ713="","",IF(#REF!="Round Wood",VLOOKUP(AQ713,'[1]Grilles Tarifaires'!A:C,3,FALSE),VLOOKUP(AQ713,'[1]Grilles Tarifaires'!A:B,2,FALSE)))</f>
        <v/>
      </c>
      <c r="AT713" s="36" t="str">
        <f t="shared" si="175"/>
        <v/>
      </c>
      <c r="AU713" s="36" t="str">
        <f>IF(AQ713="","",(IF(C713="","",((IF(A713="","0",(IF(A713="Round Wood",VLOOKUP(C713,'[1]Grilles Tarifaires'!E:F,2,FALSE),VLOOKUP(C713,'[1]Grilles Tarifaires'!E:G,3,FALSE)))))*AK713))))</f>
        <v/>
      </c>
      <c r="AV713" s="66"/>
      <c r="AW713" s="66"/>
      <c r="AX713" s="66"/>
      <c r="AY713" s="66"/>
    </row>
    <row r="714" spans="1:51" ht="15" hidden="1" customHeight="1" x14ac:dyDescent="0.25">
      <c r="A714" s="10"/>
      <c r="B714" s="28"/>
      <c r="C714" s="29"/>
      <c r="D714" s="29"/>
      <c r="E714" s="30"/>
      <c r="F714" s="29"/>
      <c r="G714" s="29"/>
      <c r="H714" s="42"/>
      <c r="I714" s="42"/>
      <c r="J714" s="28"/>
      <c r="K714" s="93"/>
      <c r="L714" s="93"/>
      <c r="M714" s="94"/>
      <c r="N714" s="32"/>
      <c r="O714" s="32"/>
      <c r="P714" s="29"/>
      <c r="Q714" s="29"/>
      <c r="R714" s="29"/>
      <c r="S714" s="29"/>
      <c r="T714" s="29"/>
      <c r="U714" s="29"/>
      <c r="V714" s="29"/>
      <c r="W714" s="29"/>
      <c r="X714" s="29"/>
      <c r="Y714" s="33"/>
      <c r="Z714" s="33"/>
      <c r="AA714" s="33"/>
      <c r="AB714" s="33"/>
      <c r="AC714" s="33"/>
      <c r="AD714" s="33"/>
      <c r="AE714" s="29"/>
      <c r="AF714" s="29"/>
      <c r="AG714" s="29"/>
      <c r="AH714" s="67" t="str">
        <f t="shared" si="166"/>
        <v/>
      </c>
      <c r="AI714" s="47" t="str">
        <f t="shared" si="170"/>
        <v/>
      </c>
      <c r="AJ714" s="67" t="str">
        <f t="shared" si="167"/>
        <v/>
      </c>
      <c r="AK714" s="68">
        <f t="shared" si="174"/>
        <v>0</v>
      </c>
      <c r="AL714" s="40" t="str">
        <f t="shared" si="169"/>
        <v/>
      </c>
      <c r="AM714" s="35">
        <f t="shared" si="171"/>
        <v>0</v>
      </c>
      <c r="AN714" s="36">
        <f t="shared" si="172"/>
        <v>0</v>
      </c>
      <c r="AO714" s="36">
        <f t="shared" si="173"/>
        <v>0</v>
      </c>
      <c r="AP714" s="36" t="str">
        <f t="shared" si="176"/>
        <v/>
      </c>
      <c r="AQ714" s="36" t="str">
        <f>+IF(C714="Econova","",(IF(B714="Réception",(IF(J714="La Mounine",(VLOOKUP(V714,[1]Distancier!A:E,5,FALSE)),(IF(J714="Brignoles",VLOOKUP(V714,[1]Distancier!A:C,3,FALSE),(IF(J714="FOS",VLOOKUP(V714,[1]Distancier!A:D,4,FALSE),(IF(J714="BT400",VLOOKUP(V714,[1]Distancier!A:F,6,FALSE))))))))),"")))</f>
        <v/>
      </c>
      <c r="AR714" s="36" t="str">
        <f t="shared" si="168"/>
        <v/>
      </c>
      <c r="AS714" s="34" t="str">
        <f>IF(AQ714="","",IF(#REF!="Round Wood",VLOOKUP(AQ714,'[1]Grilles Tarifaires'!A:C,3,FALSE),VLOOKUP(AQ714,'[1]Grilles Tarifaires'!A:B,2,FALSE)))</f>
        <v/>
      </c>
      <c r="AT714" s="36" t="str">
        <f t="shared" si="175"/>
        <v/>
      </c>
      <c r="AU714" s="36" t="str">
        <f>IF(AQ714="","",(IF(C714="","",((IF(A714="","0",(IF(A714="Round Wood",VLOOKUP(C714,'[1]Grilles Tarifaires'!E:F,2,FALSE),VLOOKUP(C714,'[1]Grilles Tarifaires'!E:G,3,FALSE)))))*AK714))))</f>
        <v/>
      </c>
      <c r="AV714" s="66"/>
      <c r="AW714" s="66"/>
      <c r="AX714" s="66"/>
      <c r="AY714" s="66"/>
    </row>
    <row r="715" spans="1:51" ht="15" hidden="1" customHeight="1" x14ac:dyDescent="0.25">
      <c r="A715" s="10"/>
      <c r="B715" s="28"/>
      <c r="C715" s="29"/>
      <c r="D715" s="29"/>
      <c r="E715" s="30"/>
      <c r="F715" s="29"/>
      <c r="G715" s="29"/>
      <c r="H715" s="42"/>
      <c r="I715" s="42"/>
      <c r="J715" s="28"/>
      <c r="K715" s="93"/>
      <c r="L715" s="93"/>
      <c r="M715" s="94"/>
      <c r="N715" s="32"/>
      <c r="O715" s="32"/>
      <c r="P715" s="29"/>
      <c r="Q715" s="29"/>
      <c r="R715" s="29"/>
      <c r="S715" s="29"/>
      <c r="T715" s="29"/>
      <c r="U715" s="29"/>
      <c r="V715" s="29"/>
      <c r="W715" s="29"/>
      <c r="X715" s="29"/>
      <c r="Y715" s="33"/>
      <c r="Z715" s="33"/>
      <c r="AA715" s="33"/>
      <c r="AB715" s="33"/>
      <c r="AC715" s="33"/>
      <c r="AD715" s="33"/>
      <c r="AE715" s="29"/>
      <c r="AF715" s="29"/>
      <c r="AG715" s="29"/>
      <c r="AH715" s="67" t="str">
        <f t="shared" si="166"/>
        <v/>
      </c>
      <c r="AI715" s="47" t="str">
        <f t="shared" si="170"/>
        <v/>
      </c>
      <c r="AJ715" s="67" t="str">
        <f t="shared" si="167"/>
        <v/>
      </c>
      <c r="AK715" s="68">
        <f t="shared" si="174"/>
        <v>0</v>
      </c>
      <c r="AL715" s="40" t="str">
        <f t="shared" si="169"/>
        <v/>
      </c>
      <c r="AM715" s="35">
        <f t="shared" si="171"/>
        <v>0</v>
      </c>
      <c r="AN715" s="36">
        <f t="shared" si="172"/>
        <v>0</v>
      </c>
      <c r="AO715" s="36">
        <f t="shared" si="173"/>
        <v>0</v>
      </c>
      <c r="AP715" s="36" t="str">
        <f t="shared" si="176"/>
        <v/>
      </c>
      <c r="AQ715" s="36" t="str">
        <f>+IF(C715="Econova","",(IF(B715="Réception",(IF(J715="La Mounine",(VLOOKUP(V715,[1]Distancier!A:E,5,FALSE)),(IF(J715="Brignoles",VLOOKUP(V715,[1]Distancier!A:C,3,FALSE),(IF(J715="FOS",VLOOKUP(V715,[1]Distancier!A:D,4,FALSE),(IF(J715="BT400",VLOOKUP(V715,[1]Distancier!A:F,6,FALSE))))))))),"")))</f>
        <v/>
      </c>
      <c r="AR715" s="36" t="str">
        <f t="shared" si="168"/>
        <v/>
      </c>
      <c r="AS715" s="34" t="str">
        <f>IF(AQ715="","",IF(#REF!="Round Wood",VLOOKUP(AQ715,'[1]Grilles Tarifaires'!A:C,3,FALSE),VLOOKUP(AQ715,'[1]Grilles Tarifaires'!A:B,2,FALSE)))</f>
        <v/>
      </c>
      <c r="AT715" s="36" t="str">
        <f t="shared" si="175"/>
        <v/>
      </c>
      <c r="AU715" s="36" t="str">
        <f>IF(AQ715="","",(IF(C715="","",((IF(A715="","0",(IF(A715="Round Wood",VLOOKUP(C715,'[1]Grilles Tarifaires'!E:F,2,FALSE),VLOOKUP(C715,'[1]Grilles Tarifaires'!E:G,3,FALSE)))))*AK715))))</f>
        <v/>
      </c>
      <c r="AV715" s="66"/>
      <c r="AW715" s="66"/>
      <c r="AX715" s="66"/>
      <c r="AY715" s="66"/>
    </row>
    <row r="716" spans="1:51" ht="15" hidden="1" customHeight="1" x14ac:dyDescent="0.25">
      <c r="A716" s="10"/>
      <c r="B716" s="28"/>
      <c r="C716" s="29"/>
      <c r="D716" s="29"/>
      <c r="E716" s="30"/>
      <c r="F716" s="29"/>
      <c r="G716" s="29"/>
      <c r="H716" s="42"/>
      <c r="I716" s="42"/>
      <c r="J716" s="28"/>
      <c r="K716" s="93"/>
      <c r="L716" s="93"/>
      <c r="M716" s="94"/>
      <c r="N716" s="32"/>
      <c r="O716" s="32"/>
      <c r="P716" s="29"/>
      <c r="Q716" s="29"/>
      <c r="R716" s="29"/>
      <c r="S716" s="29"/>
      <c r="T716" s="29"/>
      <c r="U716" s="29"/>
      <c r="V716" s="29"/>
      <c r="W716" s="29"/>
      <c r="X716" s="29"/>
      <c r="Y716" s="33"/>
      <c r="Z716" s="33"/>
      <c r="AA716" s="33"/>
      <c r="AB716" s="33"/>
      <c r="AC716" s="33"/>
      <c r="AD716" s="33"/>
      <c r="AE716" s="29"/>
      <c r="AF716" s="29"/>
      <c r="AG716" s="29"/>
      <c r="AH716" s="67" t="str">
        <f t="shared" si="166"/>
        <v/>
      </c>
      <c r="AI716" s="47" t="str">
        <f t="shared" si="170"/>
        <v/>
      </c>
      <c r="AJ716" s="67" t="str">
        <f t="shared" si="167"/>
        <v/>
      </c>
      <c r="AK716" s="68">
        <f t="shared" si="174"/>
        <v>0</v>
      </c>
      <c r="AL716" s="40" t="str">
        <f t="shared" si="169"/>
        <v/>
      </c>
      <c r="AM716" s="35">
        <f t="shared" si="171"/>
        <v>0</v>
      </c>
      <c r="AN716" s="36">
        <f t="shared" si="172"/>
        <v>0</v>
      </c>
      <c r="AO716" s="36">
        <f t="shared" si="173"/>
        <v>0</v>
      </c>
      <c r="AP716" s="36" t="str">
        <f t="shared" si="176"/>
        <v/>
      </c>
      <c r="AQ716" s="36" t="str">
        <f>+IF(C716="Econova","",(IF(B716="Réception",(IF(J716="La Mounine",(VLOOKUP(V716,[1]Distancier!A:E,5,FALSE)),(IF(J716="Brignoles",VLOOKUP(V716,[1]Distancier!A:C,3,FALSE),(IF(J716="FOS",VLOOKUP(V716,[1]Distancier!A:D,4,FALSE),(IF(J716="BT400",VLOOKUP(V716,[1]Distancier!A:F,6,FALSE))))))))),"")))</f>
        <v/>
      </c>
      <c r="AR716" s="36" t="str">
        <f t="shared" si="168"/>
        <v/>
      </c>
      <c r="AS716" s="34" t="str">
        <f>IF(AQ716="","",IF(#REF!="Round Wood",VLOOKUP(AQ716,'[1]Grilles Tarifaires'!A:C,3,FALSE),VLOOKUP(AQ716,'[1]Grilles Tarifaires'!A:B,2,FALSE)))</f>
        <v/>
      </c>
      <c r="AT716" s="36" t="str">
        <f t="shared" si="175"/>
        <v/>
      </c>
      <c r="AU716" s="36" t="str">
        <f>IF(AQ716="","",(IF(C716="","",((IF(A716="","0",(IF(A716="Round Wood",VLOOKUP(C716,'[1]Grilles Tarifaires'!E:F,2,FALSE),VLOOKUP(C716,'[1]Grilles Tarifaires'!E:G,3,FALSE)))))*AK716))))</f>
        <v/>
      </c>
      <c r="AV716" s="66"/>
      <c r="AW716" s="66"/>
      <c r="AX716" s="66"/>
      <c r="AY716" s="66"/>
    </row>
    <row r="717" spans="1:51" ht="15" hidden="1" customHeight="1" x14ac:dyDescent="0.25">
      <c r="A717" s="10"/>
      <c r="B717" s="28"/>
      <c r="C717" s="29"/>
      <c r="D717" s="29"/>
      <c r="E717" s="30"/>
      <c r="F717" s="29"/>
      <c r="G717" s="29"/>
      <c r="H717" s="42"/>
      <c r="I717" s="42"/>
      <c r="J717" s="28"/>
      <c r="K717" s="93"/>
      <c r="L717" s="93"/>
      <c r="M717" s="94"/>
      <c r="N717" s="32"/>
      <c r="O717" s="32"/>
      <c r="P717" s="29"/>
      <c r="Q717" s="29"/>
      <c r="R717" s="29"/>
      <c r="S717" s="29"/>
      <c r="T717" s="29"/>
      <c r="U717" s="29"/>
      <c r="V717" s="29"/>
      <c r="W717" s="29"/>
      <c r="X717" s="29"/>
      <c r="Y717" s="33"/>
      <c r="Z717" s="33"/>
      <c r="AA717" s="33"/>
      <c r="AB717" s="33"/>
      <c r="AC717" s="33"/>
      <c r="AD717" s="33"/>
      <c r="AE717" s="29"/>
      <c r="AF717" s="29"/>
      <c r="AG717" s="29"/>
      <c r="AH717" s="67" t="str">
        <f t="shared" si="166"/>
        <v/>
      </c>
      <c r="AI717" s="47" t="str">
        <f t="shared" si="170"/>
        <v/>
      </c>
      <c r="AJ717" s="67" t="str">
        <f t="shared" si="167"/>
        <v/>
      </c>
      <c r="AK717" s="68">
        <f t="shared" si="174"/>
        <v>0</v>
      </c>
      <c r="AL717" s="40" t="str">
        <f t="shared" si="169"/>
        <v/>
      </c>
      <c r="AM717" s="35">
        <f t="shared" si="171"/>
        <v>0</v>
      </c>
      <c r="AN717" s="36">
        <f t="shared" si="172"/>
        <v>0</v>
      </c>
      <c r="AO717" s="36">
        <f t="shared" si="173"/>
        <v>0</v>
      </c>
      <c r="AP717" s="36" t="str">
        <f t="shared" si="176"/>
        <v/>
      </c>
      <c r="AQ717" s="36" t="str">
        <f>+IF(C717="Econova","",(IF(B717="Réception",(IF(J717="La Mounine",(VLOOKUP(V717,[1]Distancier!A:E,5,FALSE)),(IF(J717="Brignoles",VLOOKUP(V717,[1]Distancier!A:C,3,FALSE),(IF(J717="FOS",VLOOKUP(V717,[1]Distancier!A:D,4,FALSE),(IF(J717="BT400",VLOOKUP(V717,[1]Distancier!A:F,6,FALSE))))))))),"")))</f>
        <v/>
      </c>
      <c r="AR717" s="36" t="str">
        <f t="shared" si="168"/>
        <v/>
      </c>
      <c r="AS717" s="34" t="str">
        <f>IF(AQ717="","",IF(#REF!="Round Wood",VLOOKUP(AQ717,'[1]Grilles Tarifaires'!A:C,3,FALSE),VLOOKUP(AQ717,'[1]Grilles Tarifaires'!A:B,2,FALSE)))</f>
        <v/>
      </c>
      <c r="AT717" s="36" t="str">
        <f t="shared" si="175"/>
        <v/>
      </c>
      <c r="AU717" s="36" t="str">
        <f>IF(AQ717="","",(IF(C717="","",((IF(A717="","0",(IF(A717="Round Wood",VLOOKUP(C717,'[1]Grilles Tarifaires'!E:F,2,FALSE),VLOOKUP(C717,'[1]Grilles Tarifaires'!E:G,3,FALSE)))))*AK717))))</f>
        <v/>
      </c>
      <c r="AV717" s="66"/>
      <c r="AW717" s="66"/>
      <c r="AX717" s="66"/>
      <c r="AY717" s="66"/>
    </row>
    <row r="718" spans="1:51" ht="15" hidden="1" customHeight="1" x14ac:dyDescent="0.25">
      <c r="A718" s="10"/>
      <c r="B718" s="28"/>
      <c r="C718" s="29"/>
      <c r="D718" s="29"/>
      <c r="E718" s="30"/>
      <c r="F718" s="29"/>
      <c r="G718" s="29"/>
      <c r="H718" s="42"/>
      <c r="I718" s="42"/>
      <c r="J718" s="28"/>
      <c r="K718" s="93"/>
      <c r="L718" s="93"/>
      <c r="M718" s="94"/>
      <c r="N718" s="32"/>
      <c r="O718" s="32"/>
      <c r="P718" s="29"/>
      <c r="Q718" s="29"/>
      <c r="R718" s="29"/>
      <c r="S718" s="29"/>
      <c r="T718" s="29"/>
      <c r="U718" s="29"/>
      <c r="V718" s="29"/>
      <c r="W718" s="29"/>
      <c r="X718" s="29"/>
      <c r="Y718" s="33"/>
      <c r="Z718" s="33"/>
      <c r="AA718" s="33"/>
      <c r="AB718" s="33"/>
      <c r="AC718" s="33"/>
      <c r="AD718" s="33"/>
      <c r="AE718" s="29"/>
      <c r="AF718" s="29"/>
      <c r="AG718" s="29"/>
      <c r="AH718" s="67" t="str">
        <f t="shared" si="166"/>
        <v/>
      </c>
      <c r="AI718" s="47" t="str">
        <f t="shared" si="170"/>
        <v/>
      </c>
      <c r="AJ718" s="67" t="str">
        <f t="shared" si="167"/>
        <v/>
      </c>
      <c r="AK718" s="68">
        <f t="shared" si="174"/>
        <v>0</v>
      </c>
      <c r="AL718" s="40" t="str">
        <f t="shared" si="169"/>
        <v/>
      </c>
      <c r="AM718" s="35">
        <f t="shared" si="171"/>
        <v>0</v>
      </c>
      <c r="AN718" s="36">
        <f t="shared" si="172"/>
        <v>0</v>
      </c>
      <c r="AO718" s="36">
        <f t="shared" si="173"/>
        <v>0</v>
      </c>
      <c r="AP718" s="36" t="str">
        <f t="shared" si="176"/>
        <v/>
      </c>
      <c r="AQ718" s="36" t="str">
        <f>+IF(C718="Econova","",(IF(B718="Réception",(IF(J718="La Mounine",(VLOOKUP(V718,[1]Distancier!A:E,5,FALSE)),(IF(J718="Brignoles",VLOOKUP(V718,[1]Distancier!A:C,3,FALSE),(IF(J718="FOS",VLOOKUP(V718,[1]Distancier!A:D,4,FALSE),(IF(J718="BT400",VLOOKUP(V718,[1]Distancier!A:F,6,FALSE))))))))),"")))</f>
        <v/>
      </c>
      <c r="AR718" s="36" t="str">
        <f t="shared" si="168"/>
        <v/>
      </c>
      <c r="AS718" s="34" t="str">
        <f>IF(AQ718="","",IF(#REF!="Round Wood",VLOOKUP(AQ718,'[1]Grilles Tarifaires'!A:C,3,FALSE),VLOOKUP(AQ718,'[1]Grilles Tarifaires'!A:B,2,FALSE)))</f>
        <v/>
      </c>
      <c r="AT718" s="36" t="str">
        <f t="shared" si="175"/>
        <v/>
      </c>
      <c r="AU718" s="36" t="str">
        <f>IF(AQ718="","",(IF(C718="","",((IF(A718="","0",(IF(A718="Round Wood",VLOOKUP(C718,'[1]Grilles Tarifaires'!E:F,2,FALSE),VLOOKUP(C718,'[1]Grilles Tarifaires'!E:G,3,FALSE)))))*AK718))))</f>
        <v/>
      </c>
      <c r="AV718" s="66"/>
      <c r="AW718" s="66"/>
      <c r="AX718" s="66"/>
      <c r="AY718" s="66"/>
    </row>
    <row r="719" spans="1:51" ht="15" hidden="1" customHeight="1" x14ac:dyDescent="0.25">
      <c r="A719" s="10"/>
      <c r="B719" s="28"/>
      <c r="C719" s="29"/>
      <c r="D719" s="29"/>
      <c r="E719" s="30"/>
      <c r="F719" s="29"/>
      <c r="G719" s="29"/>
      <c r="H719" s="42"/>
      <c r="I719" s="42"/>
      <c r="J719" s="28"/>
      <c r="K719" s="93"/>
      <c r="L719" s="93"/>
      <c r="M719" s="94"/>
      <c r="N719" s="32"/>
      <c r="O719" s="32"/>
      <c r="P719" s="29"/>
      <c r="Q719" s="29"/>
      <c r="R719" s="29"/>
      <c r="S719" s="29"/>
      <c r="T719" s="29"/>
      <c r="U719" s="29"/>
      <c r="V719" s="29"/>
      <c r="W719" s="29"/>
      <c r="X719" s="29"/>
      <c r="Y719" s="33"/>
      <c r="Z719" s="33"/>
      <c r="AA719" s="33"/>
      <c r="AB719" s="33"/>
      <c r="AC719" s="33"/>
      <c r="AD719" s="33"/>
      <c r="AE719" s="29"/>
      <c r="AF719" s="29"/>
      <c r="AG719" s="29"/>
      <c r="AH719" s="67" t="str">
        <f t="shared" si="166"/>
        <v/>
      </c>
      <c r="AI719" s="47" t="str">
        <f t="shared" si="170"/>
        <v/>
      </c>
      <c r="AJ719" s="67" t="str">
        <f t="shared" si="167"/>
        <v/>
      </c>
      <c r="AK719" s="68">
        <f t="shared" si="174"/>
        <v>0</v>
      </c>
      <c r="AL719" s="40" t="str">
        <f t="shared" si="169"/>
        <v/>
      </c>
      <c r="AM719" s="35">
        <f t="shared" si="171"/>
        <v>0</v>
      </c>
      <c r="AN719" s="36">
        <f t="shared" si="172"/>
        <v>0</v>
      </c>
      <c r="AO719" s="36">
        <f t="shared" si="173"/>
        <v>0</v>
      </c>
      <c r="AP719" s="36" t="str">
        <f t="shared" si="176"/>
        <v/>
      </c>
      <c r="AQ719" s="36" t="str">
        <f>+IF(C719="Econova","",(IF(B719="Réception",(IF(J719="La Mounine",(VLOOKUP(V719,[1]Distancier!A:E,5,FALSE)),(IF(J719="Brignoles",VLOOKUP(V719,[1]Distancier!A:C,3,FALSE),(IF(J719="FOS",VLOOKUP(V719,[1]Distancier!A:D,4,FALSE),(IF(J719="BT400",VLOOKUP(V719,[1]Distancier!A:F,6,FALSE))))))))),"")))</f>
        <v/>
      </c>
      <c r="AR719" s="36" t="str">
        <f t="shared" si="168"/>
        <v/>
      </c>
      <c r="AS719" s="34" t="str">
        <f>IF(AQ719="","",IF(#REF!="Round Wood",VLOOKUP(AQ719,'[1]Grilles Tarifaires'!A:C,3,FALSE),VLOOKUP(AQ719,'[1]Grilles Tarifaires'!A:B,2,FALSE)))</f>
        <v/>
      </c>
      <c r="AT719" s="36" t="str">
        <f t="shared" si="175"/>
        <v/>
      </c>
      <c r="AU719" s="36" t="str">
        <f>IF(AQ719="","",(IF(C719="","",((IF(A719="","0",(IF(A719="Round Wood",VLOOKUP(C719,'[1]Grilles Tarifaires'!E:F,2,FALSE),VLOOKUP(C719,'[1]Grilles Tarifaires'!E:G,3,FALSE)))))*AK719))))</f>
        <v/>
      </c>
      <c r="AV719" s="66"/>
      <c r="AW719" s="66"/>
      <c r="AX719" s="66"/>
      <c r="AY719" s="66"/>
    </row>
    <row r="720" spans="1:51" ht="15" hidden="1" customHeight="1" x14ac:dyDescent="0.25">
      <c r="A720" s="10"/>
      <c r="B720" s="28"/>
      <c r="C720" s="29"/>
      <c r="D720" s="29"/>
      <c r="E720" s="30"/>
      <c r="F720" s="29"/>
      <c r="G720" s="29"/>
      <c r="H720" s="42"/>
      <c r="I720" s="42"/>
      <c r="J720" s="28"/>
      <c r="K720" s="93"/>
      <c r="L720" s="93"/>
      <c r="M720" s="94"/>
      <c r="N720" s="32"/>
      <c r="O720" s="32"/>
      <c r="P720" s="29"/>
      <c r="Q720" s="29"/>
      <c r="R720" s="29"/>
      <c r="S720" s="29"/>
      <c r="T720" s="29"/>
      <c r="U720" s="29"/>
      <c r="V720" s="29"/>
      <c r="W720" s="29"/>
      <c r="X720" s="29"/>
      <c r="Y720" s="33"/>
      <c r="Z720" s="33"/>
      <c r="AA720" s="33"/>
      <c r="AB720" s="33"/>
      <c r="AC720" s="33"/>
      <c r="AD720" s="33"/>
      <c r="AE720" s="29"/>
      <c r="AF720" s="29"/>
      <c r="AG720" s="29"/>
      <c r="AH720" s="67" t="str">
        <f t="shared" si="166"/>
        <v/>
      </c>
      <c r="AI720" s="47" t="str">
        <f t="shared" si="170"/>
        <v/>
      </c>
      <c r="AJ720" s="67" t="str">
        <f t="shared" si="167"/>
        <v/>
      </c>
      <c r="AK720" s="68">
        <f t="shared" si="174"/>
        <v>0</v>
      </c>
      <c r="AL720" s="40" t="str">
        <f t="shared" si="169"/>
        <v/>
      </c>
      <c r="AM720" s="35">
        <f t="shared" si="171"/>
        <v>0</v>
      </c>
      <c r="AN720" s="36">
        <f t="shared" si="172"/>
        <v>0</v>
      </c>
      <c r="AO720" s="36">
        <f t="shared" si="173"/>
        <v>0</v>
      </c>
      <c r="AP720" s="36" t="str">
        <f t="shared" si="176"/>
        <v/>
      </c>
      <c r="AQ720" s="36" t="str">
        <f>+IF(C720="Econova","",(IF(B720="Réception",(IF(J720="La Mounine",(VLOOKUP(V720,[1]Distancier!A:E,5,FALSE)),(IF(J720="Brignoles",VLOOKUP(V720,[1]Distancier!A:C,3,FALSE),(IF(J720="FOS",VLOOKUP(V720,[1]Distancier!A:D,4,FALSE),(IF(J720="BT400",VLOOKUP(V720,[1]Distancier!A:F,6,FALSE))))))))),"")))</f>
        <v/>
      </c>
      <c r="AR720" s="36" t="str">
        <f t="shared" si="168"/>
        <v/>
      </c>
      <c r="AS720" s="34" t="str">
        <f>IF(AQ720="","",IF(#REF!="Round Wood",VLOOKUP(AQ720,'[1]Grilles Tarifaires'!A:C,3,FALSE),VLOOKUP(AQ720,'[1]Grilles Tarifaires'!A:B,2,FALSE)))</f>
        <v/>
      </c>
      <c r="AT720" s="36" t="str">
        <f t="shared" si="175"/>
        <v/>
      </c>
      <c r="AU720" s="36" t="str">
        <f>IF(AQ720="","",(IF(C720="","",((IF(A720="","0",(IF(A720="Round Wood",VLOOKUP(C720,'[1]Grilles Tarifaires'!E:F,2,FALSE),VLOOKUP(C720,'[1]Grilles Tarifaires'!E:G,3,FALSE)))))*AK720))))</f>
        <v/>
      </c>
      <c r="AV720" s="66"/>
      <c r="AW720" s="66"/>
      <c r="AX720" s="66"/>
      <c r="AY720" s="66"/>
    </row>
    <row r="721" spans="1:51" ht="15" hidden="1" customHeight="1" x14ac:dyDescent="0.25">
      <c r="A721" s="10"/>
      <c r="B721" s="28"/>
      <c r="C721" s="29"/>
      <c r="D721" s="29"/>
      <c r="E721" s="30"/>
      <c r="F721" s="29"/>
      <c r="G721" s="29"/>
      <c r="H721" s="42"/>
      <c r="I721" s="42"/>
      <c r="J721" s="28"/>
      <c r="K721" s="93"/>
      <c r="L721" s="93"/>
      <c r="M721" s="94"/>
      <c r="N721" s="32"/>
      <c r="O721" s="32"/>
      <c r="P721" s="29"/>
      <c r="Q721" s="29"/>
      <c r="R721" s="29"/>
      <c r="S721" s="29"/>
      <c r="T721" s="29"/>
      <c r="U721" s="29"/>
      <c r="V721" s="29"/>
      <c r="W721" s="29"/>
      <c r="X721" s="29"/>
      <c r="Y721" s="33"/>
      <c r="Z721" s="33"/>
      <c r="AA721" s="33"/>
      <c r="AB721" s="33"/>
      <c r="AC721" s="33"/>
      <c r="AD721" s="33"/>
      <c r="AE721" s="29"/>
      <c r="AF721" s="29"/>
      <c r="AG721" s="29"/>
      <c r="AH721" s="67" t="str">
        <f t="shared" ref="AH721:AH784" si="177">IF(E721="","",(YEAR(E721)))</f>
        <v/>
      </c>
      <c r="AI721" s="47" t="str">
        <f t="shared" si="170"/>
        <v/>
      </c>
      <c r="AJ721" s="67" t="str">
        <f t="shared" ref="AJ721:AJ784" si="178">IF(E721="","",(TEXT(E721,"mmmm")))</f>
        <v/>
      </c>
      <c r="AK721" s="68">
        <f t="shared" si="174"/>
        <v>0</v>
      </c>
      <c r="AL721" s="40" t="str">
        <f t="shared" si="169"/>
        <v/>
      </c>
      <c r="AM721" s="35">
        <f t="shared" si="171"/>
        <v>0</v>
      </c>
      <c r="AN721" s="36">
        <f t="shared" si="172"/>
        <v>0</v>
      </c>
      <c r="AO721" s="36">
        <f t="shared" si="173"/>
        <v>0</v>
      </c>
      <c r="AP721" s="36" t="str">
        <f t="shared" si="176"/>
        <v/>
      </c>
      <c r="AQ721" s="36" t="str">
        <f>+IF(C721="Econova","",(IF(B721="Réception",(IF(J721="La Mounine",(VLOOKUP(V721,[1]Distancier!A:E,5,FALSE)),(IF(J721="Brignoles",VLOOKUP(V721,[1]Distancier!A:C,3,FALSE),(IF(J721="FOS",VLOOKUP(V721,[1]Distancier!A:D,4,FALSE),(IF(J721="BT400",VLOOKUP(V721,[1]Distancier!A:F,6,FALSE))))))))),"")))</f>
        <v/>
      </c>
      <c r="AR721" s="36" t="str">
        <f t="shared" si="168"/>
        <v/>
      </c>
      <c r="AS721" s="34" t="str">
        <f>IF(AQ721="","",IF(#REF!="Round Wood",VLOOKUP(AQ721,'[1]Grilles Tarifaires'!A:C,3,FALSE),VLOOKUP(AQ721,'[1]Grilles Tarifaires'!A:B,2,FALSE)))</f>
        <v/>
      </c>
      <c r="AT721" s="36" t="str">
        <f t="shared" si="175"/>
        <v/>
      </c>
      <c r="AU721" s="36" t="str">
        <f>IF(AQ721="","",(IF(C721="","",((IF(A721="","0",(IF(A721="Round Wood",VLOOKUP(C721,'[1]Grilles Tarifaires'!E:F,2,FALSE),VLOOKUP(C721,'[1]Grilles Tarifaires'!E:G,3,FALSE)))))*AK721))))</f>
        <v/>
      </c>
      <c r="AV721" s="66"/>
      <c r="AW721" s="66"/>
      <c r="AX721" s="66"/>
      <c r="AY721" s="66"/>
    </row>
    <row r="722" spans="1:51" ht="15" hidden="1" customHeight="1" x14ac:dyDescent="0.25">
      <c r="A722" s="10"/>
      <c r="B722" s="28"/>
      <c r="C722" s="29"/>
      <c r="D722" s="29"/>
      <c r="E722" s="30"/>
      <c r="F722" s="29"/>
      <c r="G722" s="29"/>
      <c r="H722" s="42"/>
      <c r="I722" s="42"/>
      <c r="J722" s="28"/>
      <c r="K722" s="93"/>
      <c r="L722" s="93"/>
      <c r="M722" s="94"/>
      <c r="N722" s="32"/>
      <c r="O722" s="32"/>
      <c r="P722" s="29"/>
      <c r="Q722" s="29"/>
      <c r="R722" s="29"/>
      <c r="S722" s="29"/>
      <c r="T722" s="29"/>
      <c r="U722" s="29"/>
      <c r="V722" s="29"/>
      <c r="W722" s="29"/>
      <c r="X722" s="29"/>
      <c r="Y722" s="33"/>
      <c r="Z722" s="33"/>
      <c r="AA722" s="33"/>
      <c r="AB722" s="33"/>
      <c r="AC722" s="33"/>
      <c r="AD722" s="33"/>
      <c r="AE722" s="29"/>
      <c r="AF722" s="29"/>
      <c r="AG722" s="29"/>
      <c r="AH722" s="67" t="str">
        <f t="shared" si="177"/>
        <v/>
      </c>
      <c r="AI722" s="47" t="str">
        <f t="shared" si="170"/>
        <v/>
      </c>
      <c r="AJ722" s="67" t="str">
        <f t="shared" si="178"/>
        <v/>
      </c>
      <c r="AK722" s="68">
        <f t="shared" si="174"/>
        <v>0</v>
      </c>
      <c r="AL722" s="40" t="str">
        <f t="shared" si="169"/>
        <v/>
      </c>
      <c r="AM722" s="35">
        <f t="shared" si="171"/>
        <v>0</v>
      </c>
      <c r="AN722" s="36">
        <f t="shared" si="172"/>
        <v>0</v>
      </c>
      <c r="AO722" s="36">
        <f t="shared" si="173"/>
        <v>0</v>
      </c>
      <c r="AP722" s="36" t="str">
        <f t="shared" si="176"/>
        <v/>
      </c>
      <c r="AQ722" s="36" t="str">
        <f>+IF(C722="Econova","",(IF(B722="Réception",(IF(J722="La Mounine",(VLOOKUP(V722,[1]Distancier!A:E,5,FALSE)),(IF(J722="Brignoles",VLOOKUP(V722,[1]Distancier!A:C,3,FALSE),(IF(J722="FOS",VLOOKUP(V722,[1]Distancier!A:D,4,FALSE),(IF(J722="BT400",VLOOKUP(V722,[1]Distancier!A:F,6,FALSE))))))))),"")))</f>
        <v/>
      </c>
      <c r="AR722" s="36" t="str">
        <f t="shared" ref="AR722:AR785" si="179">+(IF(AQ722="","",(AQ722*K722)))</f>
        <v/>
      </c>
      <c r="AS722" s="34" t="str">
        <f>IF(AQ722="","",IF(#REF!="Round Wood",VLOOKUP(AQ722,'[1]Grilles Tarifaires'!A:C,3,FALSE),VLOOKUP(AQ722,'[1]Grilles Tarifaires'!A:B,2,FALSE)))</f>
        <v/>
      </c>
      <c r="AT722" s="36" t="str">
        <f t="shared" si="175"/>
        <v/>
      </c>
      <c r="AU722" s="36" t="str">
        <f>IF(AQ722="","",(IF(C722="","",((IF(A722="","0",(IF(A722="Round Wood",VLOOKUP(C722,'[1]Grilles Tarifaires'!E:F,2,FALSE),VLOOKUP(C722,'[1]Grilles Tarifaires'!E:G,3,FALSE)))))*AK722))))</f>
        <v/>
      </c>
      <c r="AV722" s="66"/>
      <c r="AW722" s="66"/>
      <c r="AX722" s="66"/>
      <c r="AY722" s="66"/>
    </row>
    <row r="723" spans="1:51" ht="15" hidden="1" customHeight="1" x14ac:dyDescent="0.25">
      <c r="A723" s="10"/>
      <c r="B723" s="28"/>
      <c r="C723" s="29"/>
      <c r="D723" s="29"/>
      <c r="E723" s="30"/>
      <c r="F723" s="29"/>
      <c r="G723" s="29"/>
      <c r="H723" s="42"/>
      <c r="I723" s="42"/>
      <c r="J723" s="28"/>
      <c r="K723" s="93"/>
      <c r="L723" s="93"/>
      <c r="M723" s="94"/>
      <c r="N723" s="32"/>
      <c r="O723" s="32"/>
      <c r="P723" s="29"/>
      <c r="Q723" s="29"/>
      <c r="R723" s="29"/>
      <c r="S723" s="29"/>
      <c r="T723" s="29"/>
      <c r="U723" s="29"/>
      <c r="V723" s="29"/>
      <c r="W723" s="29"/>
      <c r="X723" s="29"/>
      <c r="Y723" s="33"/>
      <c r="Z723" s="33"/>
      <c r="AA723" s="33"/>
      <c r="AB723" s="33"/>
      <c r="AC723" s="33"/>
      <c r="AD723" s="33"/>
      <c r="AE723" s="29"/>
      <c r="AF723" s="29"/>
      <c r="AG723" s="29"/>
      <c r="AH723" s="67" t="str">
        <f t="shared" si="177"/>
        <v/>
      </c>
      <c r="AI723" s="47" t="str">
        <f t="shared" si="170"/>
        <v/>
      </c>
      <c r="AJ723" s="67" t="str">
        <f t="shared" si="178"/>
        <v/>
      </c>
      <c r="AK723" s="68">
        <f t="shared" si="174"/>
        <v>0</v>
      </c>
      <c r="AL723" s="40" t="str">
        <f t="shared" ref="AL723:AL786" si="180">AJ723</f>
        <v/>
      </c>
      <c r="AM723" s="35">
        <f t="shared" si="171"/>
        <v>0</v>
      </c>
      <c r="AN723" s="36">
        <f t="shared" si="172"/>
        <v>0</v>
      </c>
      <c r="AO723" s="36">
        <f t="shared" si="173"/>
        <v>0</v>
      </c>
      <c r="AP723" s="36" t="str">
        <f t="shared" si="176"/>
        <v/>
      </c>
      <c r="AQ723" s="36" t="str">
        <f>+IF(C723="Econova","",(IF(B723="Réception",(IF(J723="La Mounine",(VLOOKUP(V723,[1]Distancier!A:E,5,FALSE)),(IF(J723="Brignoles",VLOOKUP(V723,[1]Distancier!A:C,3,FALSE),(IF(J723="FOS",VLOOKUP(V723,[1]Distancier!A:D,4,FALSE),(IF(J723="BT400",VLOOKUP(V723,[1]Distancier!A:F,6,FALSE))))))))),"")))</f>
        <v/>
      </c>
      <c r="AR723" s="36" t="str">
        <f t="shared" si="179"/>
        <v/>
      </c>
      <c r="AS723" s="34" t="str">
        <f>IF(AQ723="","",IF(#REF!="Round Wood",VLOOKUP(AQ723,'[1]Grilles Tarifaires'!A:C,3,FALSE),VLOOKUP(AQ723,'[1]Grilles Tarifaires'!A:B,2,FALSE)))</f>
        <v/>
      </c>
      <c r="AT723" s="36" t="str">
        <f t="shared" si="175"/>
        <v/>
      </c>
      <c r="AU723" s="36" t="str">
        <f>IF(AQ723="","",(IF(C723="","",((IF(A723="","0",(IF(A723="Round Wood",VLOOKUP(C723,'[1]Grilles Tarifaires'!E:F,2,FALSE),VLOOKUP(C723,'[1]Grilles Tarifaires'!E:G,3,FALSE)))))*AK723))))</f>
        <v/>
      </c>
      <c r="AV723" s="66"/>
      <c r="AW723" s="66"/>
      <c r="AX723" s="66"/>
      <c r="AY723" s="66"/>
    </row>
    <row r="724" spans="1:51" ht="15" hidden="1" customHeight="1" x14ac:dyDescent="0.25">
      <c r="A724" s="10"/>
      <c r="B724" s="28"/>
      <c r="C724" s="29"/>
      <c r="D724" s="29"/>
      <c r="E724" s="30"/>
      <c r="F724" s="29"/>
      <c r="G724" s="29"/>
      <c r="H724" s="42"/>
      <c r="I724" s="42"/>
      <c r="J724" s="28"/>
      <c r="K724" s="93"/>
      <c r="L724" s="93"/>
      <c r="M724" s="94"/>
      <c r="N724" s="32"/>
      <c r="O724" s="32"/>
      <c r="P724" s="29"/>
      <c r="Q724" s="29"/>
      <c r="R724" s="29"/>
      <c r="S724" s="29"/>
      <c r="T724" s="29"/>
      <c r="U724" s="29"/>
      <c r="V724" s="29"/>
      <c r="W724" s="29"/>
      <c r="X724" s="29"/>
      <c r="Y724" s="33"/>
      <c r="Z724" s="33"/>
      <c r="AA724" s="33"/>
      <c r="AB724" s="33"/>
      <c r="AC724" s="33"/>
      <c r="AD724" s="33"/>
      <c r="AE724" s="29"/>
      <c r="AF724" s="29"/>
      <c r="AG724" s="29"/>
      <c r="AH724" s="67" t="str">
        <f t="shared" si="177"/>
        <v/>
      </c>
      <c r="AI724" s="47" t="str">
        <f t="shared" si="170"/>
        <v/>
      </c>
      <c r="AJ724" s="67" t="str">
        <f t="shared" si="178"/>
        <v/>
      </c>
      <c r="AK724" s="68">
        <f t="shared" si="174"/>
        <v>0</v>
      </c>
      <c r="AL724" s="40" t="str">
        <f t="shared" si="180"/>
        <v/>
      </c>
      <c r="AM724" s="35">
        <f t="shared" si="171"/>
        <v>0</v>
      </c>
      <c r="AN724" s="36">
        <f t="shared" si="172"/>
        <v>0</v>
      </c>
      <c r="AO724" s="36">
        <f t="shared" si="173"/>
        <v>0</v>
      </c>
      <c r="AP724" s="36" t="str">
        <f t="shared" si="176"/>
        <v/>
      </c>
      <c r="AQ724" s="36" t="str">
        <f>+IF(C724="Econova","",(IF(B724="Réception",(IF(J724="La Mounine",(VLOOKUP(V724,[1]Distancier!A:E,5,FALSE)),(IF(J724="Brignoles",VLOOKUP(V724,[1]Distancier!A:C,3,FALSE),(IF(J724="FOS",VLOOKUP(V724,[1]Distancier!A:D,4,FALSE),(IF(J724="BT400",VLOOKUP(V724,[1]Distancier!A:F,6,FALSE))))))))),"")))</f>
        <v/>
      </c>
      <c r="AR724" s="36" t="str">
        <f t="shared" si="179"/>
        <v/>
      </c>
      <c r="AS724" s="34" t="str">
        <f>IF(AQ724="","",IF(#REF!="Round Wood",VLOOKUP(AQ724,'[1]Grilles Tarifaires'!A:C,3,FALSE),VLOOKUP(AQ724,'[1]Grilles Tarifaires'!A:B,2,FALSE)))</f>
        <v/>
      </c>
      <c r="AT724" s="36" t="str">
        <f t="shared" si="175"/>
        <v/>
      </c>
      <c r="AU724" s="36" t="str">
        <f>IF(AQ724="","",(IF(C724="","",((IF(A724="","0",(IF(A724="Round Wood",VLOOKUP(C724,'[1]Grilles Tarifaires'!E:F,2,FALSE),VLOOKUP(C724,'[1]Grilles Tarifaires'!E:G,3,FALSE)))))*AK724))))</f>
        <v/>
      </c>
      <c r="AV724" s="66"/>
      <c r="AW724" s="66"/>
      <c r="AX724" s="66"/>
      <c r="AY724" s="66"/>
    </row>
    <row r="725" spans="1:51" ht="15" hidden="1" customHeight="1" x14ac:dyDescent="0.25">
      <c r="A725" s="10"/>
      <c r="B725" s="28"/>
      <c r="C725" s="29"/>
      <c r="D725" s="29"/>
      <c r="E725" s="30"/>
      <c r="F725" s="29"/>
      <c r="G725" s="29"/>
      <c r="H725" s="42"/>
      <c r="I725" s="42"/>
      <c r="J725" s="28"/>
      <c r="K725" s="93"/>
      <c r="L725" s="93"/>
      <c r="M725" s="94"/>
      <c r="N725" s="32"/>
      <c r="O725" s="32"/>
      <c r="P725" s="29"/>
      <c r="Q725" s="29"/>
      <c r="R725" s="29"/>
      <c r="S725" s="29"/>
      <c r="T725" s="29"/>
      <c r="U725" s="29"/>
      <c r="V725" s="29"/>
      <c r="W725" s="29"/>
      <c r="X725" s="29"/>
      <c r="Y725" s="33"/>
      <c r="Z725" s="33"/>
      <c r="AA725" s="33"/>
      <c r="AB725" s="33"/>
      <c r="AC725" s="33"/>
      <c r="AD725" s="33"/>
      <c r="AE725" s="29"/>
      <c r="AF725" s="29"/>
      <c r="AG725" s="29"/>
      <c r="AH725" s="67" t="str">
        <f t="shared" si="177"/>
        <v/>
      </c>
      <c r="AI725" s="47" t="str">
        <f t="shared" si="170"/>
        <v/>
      </c>
      <c r="AJ725" s="67" t="str">
        <f t="shared" si="178"/>
        <v/>
      </c>
      <c r="AK725" s="68">
        <f t="shared" si="174"/>
        <v>0</v>
      </c>
      <c r="AL725" s="40" t="str">
        <f t="shared" si="180"/>
        <v/>
      </c>
      <c r="AM725" s="35">
        <f t="shared" si="171"/>
        <v>0</v>
      </c>
      <c r="AN725" s="36">
        <f t="shared" si="172"/>
        <v>0</v>
      </c>
      <c r="AO725" s="36">
        <f t="shared" si="173"/>
        <v>0</v>
      </c>
      <c r="AP725" s="36" t="str">
        <f t="shared" si="176"/>
        <v/>
      </c>
      <c r="AQ725" s="36" t="str">
        <f>+IF(C725="Econova","",(IF(B725="Réception",(IF(J725="La Mounine",(VLOOKUP(V725,[1]Distancier!A:E,5,FALSE)),(IF(J725="Brignoles",VLOOKUP(V725,[1]Distancier!A:C,3,FALSE),(IF(J725="FOS",VLOOKUP(V725,[1]Distancier!A:D,4,FALSE),(IF(J725="BT400",VLOOKUP(V725,[1]Distancier!A:F,6,FALSE))))))))),"")))</f>
        <v/>
      </c>
      <c r="AR725" s="36" t="str">
        <f t="shared" si="179"/>
        <v/>
      </c>
      <c r="AS725" s="34" t="str">
        <f>IF(AQ725="","",IF(#REF!="Round Wood",VLOOKUP(AQ725,'[1]Grilles Tarifaires'!A:C,3,FALSE),VLOOKUP(AQ725,'[1]Grilles Tarifaires'!A:B,2,FALSE)))</f>
        <v/>
      </c>
      <c r="AT725" s="36" t="str">
        <f t="shared" si="175"/>
        <v/>
      </c>
      <c r="AU725" s="36" t="str">
        <f>IF(AQ725="","",(IF(C725="","",((IF(A725="","0",(IF(A725="Round Wood",VLOOKUP(C725,'[1]Grilles Tarifaires'!E:F,2,FALSE),VLOOKUP(C725,'[1]Grilles Tarifaires'!E:G,3,FALSE)))))*AK725))))</f>
        <v/>
      </c>
      <c r="AV725" s="66"/>
      <c r="AW725" s="66"/>
      <c r="AX725" s="66"/>
      <c r="AY725" s="66"/>
    </row>
    <row r="726" spans="1:51" ht="15" hidden="1" customHeight="1" x14ac:dyDescent="0.25">
      <c r="A726" s="10"/>
      <c r="B726" s="28"/>
      <c r="C726" s="29"/>
      <c r="D726" s="29"/>
      <c r="E726" s="30"/>
      <c r="F726" s="29"/>
      <c r="G726" s="29"/>
      <c r="H726" s="42"/>
      <c r="I726" s="42"/>
      <c r="J726" s="28"/>
      <c r="K726" s="93"/>
      <c r="L726" s="93"/>
      <c r="M726" s="94"/>
      <c r="N726" s="32"/>
      <c r="O726" s="32"/>
      <c r="P726" s="29"/>
      <c r="Q726" s="29"/>
      <c r="R726" s="29"/>
      <c r="S726" s="29"/>
      <c r="T726" s="29"/>
      <c r="U726" s="29"/>
      <c r="V726" s="29"/>
      <c r="W726" s="29"/>
      <c r="X726" s="29"/>
      <c r="Y726" s="33"/>
      <c r="Z726" s="33"/>
      <c r="AA726" s="33"/>
      <c r="AB726" s="33"/>
      <c r="AC726" s="33"/>
      <c r="AD726" s="33"/>
      <c r="AE726" s="29"/>
      <c r="AF726" s="29"/>
      <c r="AG726" s="29"/>
      <c r="AH726" s="67" t="str">
        <f t="shared" si="177"/>
        <v/>
      </c>
      <c r="AI726" s="47" t="str">
        <f t="shared" si="170"/>
        <v/>
      </c>
      <c r="AJ726" s="67" t="str">
        <f t="shared" si="178"/>
        <v/>
      </c>
      <c r="AK726" s="68">
        <f t="shared" si="174"/>
        <v>0</v>
      </c>
      <c r="AL726" s="40" t="str">
        <f t="shared" si="180"/>
        <v/>
      </c>
      <c r="AM726" s="35">
        <f t="shared" si="171"/>
        <v>0</v>
      </c>
      <c r="AN726" s="36">
        <f t="shared" si="172"/>
        <v>0</v>
      </c>
      <c r="AO726" s="36">
        <f t="shared" si="173"/>
        <v>0</v>
      </c>
      <c r="AP726" s="36" t="str">
        <f t="shared" si="176"/>
        <v/>
      </c>
      <c r="AQ726" s="36" t="str">
        <f>+IF(C726="Econova","",(IF(B726="Réception",(IF(J726="La Mounine",(VLOOKUP(V726,[1]Distancier!A:E,5,FALSE)),(IF(J726="Brignoles",VLOOKUP(V726,[1]Distancier!A:C,3,FALSE),(IF(J726="FOS",VLOOKUP(V726,[1]Distancier!A:D,4,FALSE),(IF(J726="BT400",VLOOKUP(V726,[1]Distancier!A:F,6,FALSE))))))))),"")))</f>
        <v/>
      </c>
      <c r="AR726" s="36" t="str">
        <f t="shared" si="179"/>
        <v/>
      </c>
      <c r="AS726" s="34" t="str">
        <f>IF(AQ726="","",IF(#REF!="Round Wood",VLOOKUP(AQ726,'[1]Grilles Tarifaires'!A:C,3,FALSE),VLOOKUP(AQ726,'[1]Grilles Tarifaires'!A:B,2,FALSE)))</f>
        <v/>
      </c>
      <c r="AT726" s="36" t="str">
        <f t="shared" si="175"/>
        <v/>
      </c>
      <c r="AU726" s="36" t="str">
        <f>IF(AQ726="","",(IF(C726="","",((IF(A726="","0",(IF(A726="Round Wood",VLOOKUP(C726,'[1]Grilles Tarifaires'!E:F,2,FALSE),VLOOKUP(C726,'[1]Grilles Tarifaires'!E:G,3,FALSE)))))*AK726))))</f>
        <v/>
      </c>
      <c r="AV726" s="66"/>
      <c r="AW726" s="66"/>
      <c r="AX726" s="66"/>
      <c r="AY726" s="66"/>
    </row>
    <row r="727" spans="1:51" ht="15" hidden="1" customHeight="1" x14ac:dyDescent="0.25">
      <c r="A727" s="10"/>
      <c r="B727" s="28"/>
      <c r="C727" s="29"/>
      <c r="D727" s="29"/>
      <c r="E727" s="30"/>
      <c r="F727" s="29"/>
      <c r="G727" s="29"/>
      <c r="H727" s="42"/>
      <c r="I727" s="42"/>
      <c r="J727" s="28"/>
      <c r="K727" s="93"/>
      <c r="L727" s="93"/>
      <c r="M727" s="94"/>
      <c r="N727" s="32"/>
      <c r="O727" s="32"/>
      <c r="P727" s="29"/>
      <c r="Q727" s="29"/>
      <c r="R727" s="29"/>
      <c r="S727" s="29"/>
      <c r="T727" s="29"/>
      <c r="U727" s="29"/>
      <c r="V727" s="29"/>
      <c r="W727" s="29"/>
      <c r="X727" s="29"/>
      <c r="Y727" s="33"/>
      <c r="Z727" s="33"/>
      <c r="AA727" s="33"/>
      <c r="AB727" s="33"/>
      <c r="AC727" s="33"/>
      <c r="AD727" s="33"/>
      <c r="AE727" s="29"/>
      <c r="AF727" s="29"/>
      <c r="AG727" s="29"/>
      <c r="AH727" s="67" t="str">
        <f t="shared" si="177"/>
        <v/>
      </c>
      <c r="AI727" s="47" t="str">
        <f t="shared" si="170"/>
        <v/>
      </c>
      <c r="AJ727" s="67" t="str">
        <f t="shared" si="178"/>
        <v/>
      </c>
      <c r="AK727" s="68">
        <f t="shared" si="174"/>
        <v>0</v>
      </c>
      <c r="AL727" s="40" t="str">
        <f t="shared" si="180"/>
        <v/>
      </c>
      <c r="AM727" s="35">
        <f t="shared" si="171"/>
        <v>0</v>
      </c>
      <c r="AN727" s="36">
        <f t="shared" si="172"/>
        <v>0</v>
      </c>
      <c r="AO727" s="36">
        <f t="shared" si="173"/>
        <v>0</v>
      </c>
      <c r="AP727" s="36" t="str">
        <f t="shared" si="176"/>
        <v/>
      </c>
      <c r="AQ727" s="36" t="str">
        <f>+IF(C727="Econova","",(IF(B727="Réception",(IF(J727="La Mounine",(VLOOKUP(V727,[1]Distancier!A:E,5,FALSE)),(IF(J727="Brignoles",VLOOKUP(V727,[1]Distancier!A:C,3,FALSE),(IF(J727="FOS",VLOOKUP(V727,[1]Distancier!A:D,4,FALSE),(IF(J727="BT400",VLOOKUP(V727,[1]Distancier!A:F,6,FALSE))))))))),"")))</f>
        <v/>
      </c>
      <c r="AR727" s="36" t="str">
        <f t="shared" si="179"/>
        <v/>
      </c>
      <c r="AS727" s="34" t="str">
        <f>IF(AQ727="","",IF(#REF!="Round Wood",VLOOKUP(AQ727,'[1]Grilles Tarifaires'!A:C,3,FALSE),VLOOKUP(AQ727,'[1]Grilles Tarifaires'!A:B,2,FALSE)))</f>
        <v/>
      </c>
      <c r="AT727" s="36" t="str">
        <f t="shared" si="175"/>
        <v/>
      </c>
      <c r="AU727" s="36" t="str">
        <f>IF(AQ727="","",(IF(C727="","",((IF(A727="","0",(IF(A727="Round Wood",VLOOKUP(C727,'[1]Grilles Tarifaires'!E:F,2,FALSE),VLOOKUP(C727,'[1]Grilles Tarifaires'!E:G,3,FALSE)))))*AK727))))</f>
        <v/>
      </c>
      <c r="AV727" s="66"/>
      <c r="AW727" s="66"/>
      <c r="AX727" s="66"/>
      <c r="AY727" s="66"/>
    </row>
    <row r="728" spans="1:51" ht="15" hidden="1" customHeight="1" x14ac:dyDescent="0.25">
      <c r="A728" s="10"/>
      <c r="B728" s="28"/>
      <c r="C728" s="29"/>
      <c r="D728" s="29"/>
      <c r="E728" s="30"/>
      <c r="F728" s="29"/>
      <c r="G728" s="29"/>
      <c r="H728" s="42"/>
      <c r="I728" s="42"/>
      <c r="J728" s="28"/>
      <c r="K728" s="93"/>
      <c r="L728" s="93"/>
      <c r="M728" s="94"/>
      <c r="N728" s="32"/>
      <c r="O728" s="32"/>
      <c r="P728" s="29"/>
      <c r="Q728" s="29"/>
      <c r="R728" s="29"/>
      <c r="S728" s="29"/>
      <c r="T728" s="29"/>
      <c r="U728" s="29"/>
      <c r="V728" s="29"/>
      <c r="W728" s="29"/>
      <c r="X728" s="29"/>
      <c r="Y728" s="33"/>
      <c r="Z728" s="33"/>
      <c r="AA728" s="33"/>
      <c r="AB728" s="33"/>
      <c r="AC728" s="33"/>
      <c r="AD728" s="33"/>
      <c r="AE728" s="29"/>
      <c r="AF728" s="29"/>
      <c r="AG728" s="29"/>
      <c r="AH728" s="67" t="str">
        <f t="shared" si="177"/>
        <v/>
      </c>
      <c r="AI728" s="47" t="str">
        <f t="shared" si="170"/>
        <v/>
      </c>
      <c r="AJ728" s="67" t="str">
        <f t="shared" si="178"/>
        <v/>
      </c>
      <c r="AK728" s="68">
        <f t="shared" si="174"/>
        <v>0</v>
      </c>
      <c r="AL728" s="40" t="str">
        <f t="shared" si="180"/>
        <v/>
      </c>
      <c r="AM728" s="35">
        <f t="shared" si="171"/>
        <v>0</v>
      </c>
      <c r="AN728" s="36">
        <f t="shared" si="172"/>
        <v>0</v>
      </c>
      <c r="AO728" s="36">
        <f t="shared" si="173"/>
        <v>0</v>
      </c>
      <c r="AP728" s="36" t="str">
        <f t="shared" si="176"/>
        <v/>
      </c>
      <c r="AQ728" s="36" t="str">
        <f>+IF(C728="Econova","",(IF(B728="Réception",(IF(J728="La Mounine",(VLOOKUP(V728,[1]Distancier!A:E,5,FALSE)),(IF(J728="Brignoles",VLOOKUP(V728,[1]Distancier!A:C,3,FALSE),(IF(J728="FOS",VLOOKUP(V728,[1]Distancier!A:D,4,FALSE),(IF(J728="BT400",VLOOKUP(V728,[1]Distancier!A:F,6,FALSE))))))))),"")))</f>
        <v/>
      </c>
      <c r="AR728" s="36" t="str">
        <f t="shared" si="179"/>
        <v/>
      </c>
      <c r="AS728" s="34" t="str">
        <f>IF(AQ728="","",IF(#REF!="Round Wood",VLOOKUP(AQ728,'[1]Grilles Tarifaires'!A:C,3,FALSE),VLOOKUP(AQ728,'[1]Grilles Tarifaires'!A:B,2,FALSE)))</f>
        <v/>
      </c>
      <c r="AT728" s="36" t="str">
        <f t="shared" si="175"/>
        <v/>
      </c>
      <c r="AU728" s="36" t="str">
        <f>IF(AQ728="","",(IF(C728="","",((IF(A728="","0",(IF(A728="Round Wood",VLOOKUP(C728,'[1]Grilles Tarifaires'!E:F,2,FALSE),VLOOKUP(C728,'[1]Grilles Tarifaires'!E:G,3,FALSE)))))*AK728))))</f>
        <v/>
      </c>
      <c r="AV728" s="66"/>
      <c r="AW728" s="66"/>
      <c r="AX728" s="66"/>
      <c r="AY728" s="66"/>
    </row>
    <row r="729" spans="1:51" ht="15" hidden="1" customHeight="1" x14ac:dyDescent="0.25">
      <c r="A729" s="10"/>
      <c r="B729" s="28"/>
      <c r="C729" s="29"/>
      <c r="D729" s="29"/>
      <c r="E729" s="30"/>
      <c r="F729" s="29"/>
      <c r="G729" s="29"/>
      <c r="H729" s="42"/>
      <c r="I729" s="42"/>
      <c r="J729" s="28"/>
      <c r="K729" s="93"/>
      <c r="L729" s="93"/>
      <c r="M729" s="94"/>
      <c r="N729" s="32"/>
      <c r="O729" s="32"/>
      <c r="P729" s="29"/>
      <c r="Q729" s="29"/>
      <c r="R729" s="29"/>
      <c r="S729" s="29"/>
      <c r="T729" s="29"/>
      <c r="U729" s="29"/>
      <c r="V729" s="29"/>
      <c r="W729" s="29"/>
      <c r="X729" s="29"/>
      <c r="Y729" s="33"/>
      <c r="Z729" s="33"/>
      <c r="AA729" s="33"/>
      <c r="AB729" s="33"/>
      <c r="AC729" s="33"/>
      <c r="AD729" s="33"/>
      <c r="AE729" s="29"/>
      <c r="AF729" s="29"/>
      <c r="AG729" s="29"/>
      <c r="AH729" s="67" t="str">
        <f t="shared" si="177"/>
        <v/>
      </c>
      <c r="AI729" s="47" t="str">
        <f t="shared" si="170"/>
        <v/>
      </c>
      <c r="AJ729" s="67" t="str">
        <f t="shared" si="178"/>
        <v/>
      </c>
      <c r="AK729" s="68">
        <f t="shared" si="174"/>
        <v>0</v>
      </c>
      <c r="AL729" s="40" t="str">
        <f t="shared" si="180"/>
        <v/>
      </c>
      <c r="AM729" s="35">
        <f t="shared" si="171"/>
        <v>0</v>
      </c>
      <c r="AN729" s="36">
        <f t="shared" si="172"/>
        <v>0</v>
      </c>
      <c r="AO729" s="36">
        <f t="shared" si="173"/>
        <v>0</v>
      </c>
      <c r="AP729" s="36" t="str">
        <f t="shared" si="176"/>
        <v/>
      </c>
      <c r="AQ729" s="36" t="str">
        <f>+IF(C729="Econova","",(IF(B729="Réception",(IF(J729="La Mounine",(VLOOKUP(V729,[1]Distancier!A:E,5,FALSE)),(IF(J729="Brignoles",VLOOKUP(V729,[1]Distancier!A:C,3,FALSE),(IF(J729="FOS",VLOOKUP(V729,[1]Distancier!A:D,4,FALSE),(IF(J729="BT400",VLOOKUP(V729,[1]Distancier!A:F,6,FALSE))))))))),"")))</f>
        <v/>
      </c>
      <c r="AR729" s="36" t="str">
        <f t="shared" si="179"/>
        <v/>
      </c>
      <c r="AS729" s="34" t="str">
        <f>IF(AQ729="","",IF(#REF!="Round Wood",VLOOKUP(AQ729,'[1]Grilles Tarifaires'!A:C,3,FALSE),VLOOKUP(AQ729,'[1]Grilles Tarifaires'!A:B,2,FALSE)))</f>
        <v/>
      </c>
      <c r="AT729" s="36" t="str">
        <f t="shared" si="175"/>
        <v/>
      </c>
      <c r="AU729" s="36" t="str">
        <f>IF(AQ729="","",(IF(C729="","",((IF(A729="","0",(IF(A729="Round Wood",VLOOKUP(C729,'[1]Grilles Tarifaires'!E:F,2,FALSE),VLOOKUP(C729,'[1]Grilles Tarifaires'!E:G,3,FALSE)))))*AK729))))</f>
        <v/>
      </c>
      <c r="AV729" s="66"/>
      <c r="AW729" s="66"/>
      <c r="AX729" s="66"/>
      <c r="AY729" s="66"/>
    </row>
    <row r="730" spans="1:51" ht="15" hidden="1" customHeight="1" x14ac:dyDescent="0.25">
      <c r="A730" s="10"/>
      <c r="B730" s="28"/>
      <c r="C730" s="29"/>
      <c r="D730" s="29"/>
      <c r="E730" s="30"/>
      <c r="F730" s="29"/>
      <c r="G730" s="29"/>
      <c r="H730" s="42"/>
      <c r="I730" s="42"/>
      <c r="J730" s="28"/>
      <c r="K730" s="93"/>
      <c r="L730" s="93"/>
      <c r="M730" s="94"/>
      <c r="N730" s="32"/>
      <c r="O730" s="32"/>
      <c r="P730" s="29"/>
      <c r="Q730" s="29"/>
      <c r="R730" s="29"/>
      <c r="S730" s="29"/>
      <c r="T730" s="29"/>
      <c r="U730" s="29"/>
      <c r="V730" s="29"/>
      <c r="W730" s="29"/>
      <c r="X730" s="29"/>
      <c r="Y730" s="33"/>
      <c r="Z730" s="33"/>
      <c r="AA730" s="33"/>
      <c r="AB730" s="33"/>
      <c r="AC730" s="33"/>
      <c r="AD730" s="33"/>
      <c r="AE730" s="29"/>
      <c r="AF730" s="29"/>
      <c r="AG730" s="29"/>
      <c r="AH730" s="67" t="str">
        <f t="shared" si="177"/>
        <v/>
      </c>
      <c r="AI730" s="47" t="str">
        <f t="shared" si="170"/>
        <v/>
      </c>
      <c r="AJ730" s="67" t="str">
        <f t="shared" si="178"/>
        <v/>
      </c>
      <c r="AK730" s="68">
        <f t="shared" si="174"/>
        <v>0</v>
      </c>
      <c r="AL730" s="40" t="str">
        <f t="shared" si="180"/>
        <v/>
      </c>
      <c r="AM730" s="35">
        <f t="shared" si="171"/>
        <v>0</v>
      </c>
      <c r="AN730" s="36">
        <f t="shared" si="172"/>
        <v>0</v>
      </c>
      <c r="AO730" s="36">
        <f t="shared" si="173"/>
        <v>0</v>
      </c>
      <c r="AP730" s="36" t="str">
        <f t="shared" si="176"/>
        <v/>
      </c>
      <c r="AQ730" s="36" t="str">
        <f>+IF(C730="Econova","",(IF(B730="Réception",(IF(J730="La Mounine",(VLOOKUP(V730,[1]Distancier!A:E,5,FALSE)),(IF(J730="Brignoles",VLOOKUP(V730,[1]Distancier!A:C,3,FALSE),(IF(J730="FOS",VLOOKUP(V730,[1]Distancier!A:D,4,FALSE),(IF(J730="BT400",VLOOKUP(V730,[1]Distancier!A:F,6,FALSE))))))))),"")))</f>
        <v/>
      </c>
      <c r="AR730" s="36" t="str">
        <f t="shared" si="179"/>
        <v/>
      </c>
      <c r="AS730" s="34" t="str">
        <f>IF(AQ730="","",IF(#REF!="Round Wood",VLOOKUP(AQ730,'[1]Grilles Tarifaires'!A:C,3,FALSE),VLOOKUP(AQ730,'[1]Grilles Tarifaires'!A:B,2,FALSE)))</f>
        <v/>
      </c>
      <c r="AT730" s="36" t="str">
        <f t="shared" si="175"/>
        <v/>
      </c>
      <c r="AU730" s="36" t="str">
        <f>IF(AQ730="","",(IF(C730="","",((IF(A730="","0",(IF(A730="Round Wood",VLOOKUP(C730,'[1]Grilles Tarifaires'!E:F,2,FALSE),VLOOKUP(C730,'[1]Grilles Tarifaires'!E:G,3,FALSE)))))*AK730))))</f>
        <v/>
      </c>
      <c r="AV730" s="66"/>
      <c r="AW730" s="66"/>
      <c r="AX730" s="66"/>
      <c r="AY730" s="66"/>
    </row>
    <row r="731" spans="1:51" ht="15" hidden="1" customHeight="1" x14ac:dyDescent="0.25">
      <c r="A731" s="10"/>
      <c r="B731" s="28"/>
      <c r="C731" s="29"/>
      <c r="D731" s="29"/>
      <c r="E731" s="30"/>
      <c r="F731" s="29"/>
      <c r="G731" s="29"/>
      <c r="H731" s="42"/>
      <c r="I731" s="42"/>
      <c r="J731" s="28"/>
      <c r="K731" s="93"/>
      <c r="L731" s="93"/>
      <c r="M731" s="94"/>
      <c r="N731" s="32"/>
      <c r="O731" s="32"/>
      <c r="P731" s="29"/>
      <c r="Q731" s="29"/>
      <c r="R731" s="29"/>
      <c r="S731" s="29"/>
      <c r="T731" s="29"/>
      <c r="U731" s="29"/>
      <c r="V731" s="29"/>
      <c r="W731" s="29"/>
      <c r="X731" s="29"/>
      <c r="Y731" s="33"/>
      <c r="Z731" s="33"/>
      <c r="AA731" s="33"/>
      <c r="AB731" s="33"/>
      <c r="AC731" s="33"/>
      <c r="AD731" s="33"/>
      <c r="AE731" s="29"/>
      <c r="AF731" s="29"/>
      <c r="AG731" s="29"/>
      <c r="AH731" s="67" t="str">
        <f t="shared" si="177"/>
        <v/>
      </c>
      <c r="AI731" s="47" t="str">
        <f t="shared" si="170"/>
        <v/>
      </c>
      <c r="AJ731" s="67" t="str">
        <f t="shared" si="178"/>
        <v/>
      </c>
      <c r="AK731" s="68">
        <f t="shared" si="174"/>
        <v>0</v>
      </c>
      <c r="AL731" s="40" t="str">
        <f t="shared" si="180"/>
        <v/>
      </c>
      <c r="AM731" s="35">
        <f t="shared" si="171"/>
        <v>0</v>
      </c>
      <c r="AN731" s="36">
        <f t="shared" si="172"/>
        <v>0</v>
      </c>
      <c r="AO731" s="36">
        <f t="shared" si="173"/>
        <v>0</v>
      </c>
      <c r="AP731" s="36" t="str">
        <f t="shared" si="176"/>
        <v/>
      </c>
      <c r="AQ731" s="36" t="str">
        <f>+IF(C731="Econova","",(IF(B731="Réception",(IF(J731="La Mounine",(VLOOKUP(V731,[1]Distancier!A:E,5,FALSE)),(IF(J731="Brignoles",VLOOKUP(V731,[1]Distancier!A:C,3,FALSE),(IF(J731="FOS",VLOOKUP(V731,[1]Distancier!A:D,4,FALSE),(IF(J731="BT400",VLOOKUP(V731,[1]Distancier!A:F,6,FALSE))))))))),"")))</f>
        <v/>
      </c>
      <c r="AR731" s="36" t="str">
        <f t="shared" si="179"/>
        <v/>
      </c>
      <c r="AS731" s="34" t="str">
        <f>IF(AQ731="","",IF(#REF!="Round Wood",VLOOKUP(AQ731,'[1]Grilles Tarifaires'!A:C,3,FALSE),VLOOKUP(AQ731,'[1]Grilles Tarifaires'!A:B,2,FALSE)))</f>
        <v/>
      </c>
      <c r="AT731" s="36" t="str">
        <f t="shared" si="175"/>
        <v/>
      </c>
      <c r="AU731" s="36" t="str">
        <f>IF(AQ731="","",(IF(C731="","",((IF(A731="","0",(IF(A731="Round Wood",VLOOKUP(C731,'[1]Grilles Tarifaires'!E:F,2,FALSE),VLOOKUP(C731,'[1]Grilles Tarifaires'!E:G,3,FALSE)))))*AK731))))</f>
        <v/>
      </c>
      <c r="AV731" s="66"/>
      <c r="AW731" s="66"/>
      <c r="AX731" s="66"/>
      <c r="AY731" s="66"/>
    </row>
    <row r="732" spans="1:51" ht="15" hidden="1" customHeight="1" x14ac:dyDescent="0.25">
      <c r="A732" s="10"/>
      <c r="B732" s="28"/>
      <c r="C732" s="29"/>
      <c r="D732" s="29"/>
      <c r="E732" s="30"/>
      <c r="F732" s="29"/>
      <c r="G732" s="29"/>
      <c r="H732" s="42"/>
      <c r="I732" s="42"/>
      <c r="J732" s="28"/>
      <c r="K732" s="93"/>
      <c r="L732" s="93"/>
      <c r="M732" s="94"/>
      <c r="N732" s="32"/>
      <c r="O732" s="32"/>
      <c r="P732" s="29"/>
      <c r="Q732" s="29"/>
      <c r="R732" s="29"/>
      <c r="S732" s="29"/>
      <c r="T732" s="29"/>
      <c r="U732" s="29"/>
      <c r="V732" s="29"/>
      <c r="W732" s="29"/>
      <c r="X732" s="29"/>
      <c r="Y732" s="33"/>
      <c r="Z732" s="33"/>
      <c r="AA732" s="33"/>
      <c r="AB732" s="33"/>
      <c r="AC732" s="33"/>
      <c r="AD732" s="33"/>
      <c r="AE732" s="29"/>
      <c r="AF732" s="29"/>
      <c r="AG732" s="29"/>
      <c r="AH732" s="67" t="str">
        <f t="shared" si="177"/>
        <v/>
      </c>
      <c r="AI732" s="47" t="str">
        <f t="shared" si="170"/>
        <v/>
      </c>
      <c r="AJ732" s="67" t="str">
        <f t="shared" si="178"/>
        <v/>
      </c>
      <c r="AK732" s="68">
        <f t="shared" si="174"/>
        <v>0</v>
      </c>
      <c r="AL732" s="40" t="str">
        <f t="shared" si="180"/>
        <v/>
      </c>
      <c r="AM732" s="35">
        <f t="shared" si="171"/>
        <v>0</v>
      </c>
      <c r="AN732" s="36">
        <f t="shared" si="172"/>
        <v>0</v>
      </c>
      <c r="AO732" s="36">
        <f t="shared" si="173"/>
        <v>0</v>
      </c>
      <c r="AP732" s="36" t="str">
        <f t="shared" si="176"/>
        <v/>
      </c>
      <c r="AQ732" s="36" t="str">
        <f>+IF(C732="Econova","",(IF(B732="Réception",(IF(J732="La Mounine",(VLOOKUP(V732,[1]Distancier!A:E,5,FALSE)),(IF(J732="Brignoles",VLOOKUP(V732,[1]Distancier!A:C,3,FALSE),(IF(J732="FOS",VLOOKUP(V732,[1]Distancier!A:D,4,FALSE),(IF(J732="BT400",VLOOKUP(V732,[1]Distancier!A:F,6,FALSE))))))))),"")))</f>
        <v/>
      </c>
      <c r="AR732" s="36" t="str">
        <f t="shared" si="179"/>
        <v/>
      </c>
      <c r="AS732" s="34" t="str">
        <f>IF(AQ732="","",IF(#REF!="Round Wood",VLOOKUP(AQ732,'[1]Grilles Tarifaires'!A:C,3,FALSE),VLOOKUP(AQ732,'[1]Grilles Tarifaires'!A:B,2,FALSE)))</f>
        <v/>
      </c>
      <c r="AT732" s="36" t="str">
        <f t="shared" si="175"/>
        <v/>
      </c>
      <c r="AU732" s="36" t="str">
        <f>IF(AQ732="","",(IF(C732="","",((IF(A732="","0",(IF(A732="Round Wood",VLOOKUP(C732,'[1]Grilles Tarifaires'!E:F,2,FALSE),VLOOKUP(C732,'[1]Grilles Tarifaires'!E:G,3,FALSE)))))*AK732))))</f>
        <v/>
      </c>
      <c r="AV732" s="66"/>
      <c r="AW732" s="66"/>
      <c r="AX732" s="66"/>
      <c r="AY732" s="66"/>
    </row>
    <row r="733" spans="1:51" ht="15" hidden="1" customHeight="1" x14ac:dyDescent="0.25">
      <c r="B733" s="28"/>
      <c r="C733" s="29"/>
      <c r="D733" s="29"/>
      <c r="E733" s="30"/>
      <c r="F733" s="29"/>
      <c r="G733" s="29"/>
      <c r="H733" s="42"/>
      <c r="I733" s="42"/>
      <c r="J733" s="28"/>
      <c r="K733" s="93"/>
      <c r="L733" s="93"/>
      <c r="M733" s="94"/>
      <c r="N733" s="32"/>
      <c r="O733" s="32"/>
      <c r="P733" s="29"/>
      <c r="Q733" s="29"/>
      <c r="R733" s="29"/>
      <c r="S733" s="29"/>
      <c r="T733" s="29"/>
      <c r="U733" s="29"/>
      <c r="V733" s="29"/>
      <c r="W733" s="29"/>
      <c r="X733" s="29"/>
      <c r="Y733" s="33"/>
      <c r="Z733" s="33"/>
      <c r="AA733" s="33"/>
      <c r="AB733" s="33"/>
      <c r="AC733" s="33"/>
      <c r="AD733" s="33"/>
      <c r="AE733" s="29"/>
      <c r="AF733" s="29"/>
      <c r="AG733" s="29"/>
      <c r="AH733" s="67" t="str">
        <f t="shared" si="177"/>
        <v/>
      </c>
      <c r="AI733" s="47" t="str">
        <f t="shared" si="170"/>
        <v/>
      </c>
      <c r="AJ733" s="67" t="str">
        <f t="shared" si="178"/>
        <v/>
      </c>
      <c r="AK733" s="68">
        <f t="shared" si="174"/>
        <v>0</v>
      </c>
      <c r="AL733" s="40" t="str">
        <f t="shared" si="180"/>
        <v/>
      </c>
      <c r="AM733" s="35">
        <f t="shared" si="171"/>
        <v>0</v>
      </c>
      <c r="AN733" s="36">
        <f t="shared" si="172"/>
        <v>0</v>
      </c>
      <c r="AO733" s="36">
        <f t="shared" si="173"/>
        <v>0</v>
      </c>
      <c r="AP733" s="36" t="str">
        <f t="shared" si="176"/>
        <v/>
      </c>
      <c r="AQ733" s="36" t="str">
        <f>+IF(C733="Econova","",(IF(B733="Réception",(IF(J733="La Mounine",(VLOOKUP(V733,[1]Distancier!A:E,5,FALSE)),(IF(J733="Brignoles",VLOOKUP(V733,[1]Distancier!A:C,3,FALSE),(IF(J733="FOS",VLOOKUP(V733,[1]Distancier!A:D,4,FALSE),(IF(J733="BT400",VLOOKUP(V733,[1]Distancier!A:F,6,FALSE))))))))),"")))</f>
        <v/>
      </c>
      <c r="AR733" s="36" t="str">
        <f t="shared" si="179"/>
        <v/>
      </c>
      <c r="AS733" s="34" t="str">
        <f>IF(AQ733="","",IF(#REF!="Round Wood",VLOOKUP(AQ733,'[1]Grilles Tarifaires'!A:C,3,FALSE),VLOOKUP(AQ733,'[1]Grilles Tarifaires'!A:B,2,FALSE)))</f>
        <v/>
      </c>
      <c r="AT733" s="36" t="str">
        <f t="shared" si="175"/>
        <v/>
      </c>
      <c r="AU733" s="36" t="str">
        <f>IF(AQ733="","",(IF(C733="","",((IF(A733="","0",(IF(A733="Round Wood",VLOOKUP(C733,'[1]Grilles Tarifaires'!E:F,2,FALSE),VLOOKUP(C733,'[1]Grilles Tarifaires'!E:G,3,FALSE)))))*AK733))))</f>
        <v/>
      </c>
      <c r="AV733" s="66"/>
      <c r="AW733" s="66"/>
      <c r="AX733" s="66"/>
      <c r="AY733" s="66"/>
    </row>
    <row r="734" spans="1:51" ht="15" hidden="1" customHeight="1" x14ac:dyDescent="0.25">
      <c r="B734" s="28"/>
      <c r="C734" s="29"/>
      <c r="D734" s="29"/>
      <c r="E734" s="30"/>
      <c r="F734" s="29"/>
      <c r="G734" s="29"/>
      <c r="H734" s="42"/>
      <c r="I734" s="42"/>
      <c r="J734" s="28"/>
      <c r="K734" s="93"/>
      <c r="L734" s="93"/>
      <c r="M734" s="94"/>
      <c r="N734" s="32"/>
      <c r="O734" s="32"/>
      <c r="P734" s="29"/>
      <c r="Q734" s="29"/>
      <c r="R734" s="29"/>
      <c r="S734" s="29"/>
      <c r="T734" s="29"/>
      <c r="U734" s="29"/>
      <c r="V734" s="29"/>
      <c r="W734" s="29"/>
      <c r="X734" s="29"/>
      <c r="Y734" s="33"/>
      <c r="Z734" s="33"/>
      <c r="AA734" s="33"/>
      <c r="AB734" s="33"/>
      <c r="AC734" s="33"/>
      <c r="AD734" s="33"/>
      <c r="AE734" s="29"/>
      <c r="AF734" s="29"/>
      <c r="AG734" s="29"/>
      <c r="AH734" s="67" t="str">
        <f t="shared" si="177"/>
        <v/>
      </c>
      <c r="AI734" s="47" t="str">
        <f t="shared" si="170"/>
        <v/>
      </c>
      <c r="AJ734" s="67" t="str">
        <f t="shared" si="178"/>
        <v/>
      </c>
      <c r="AK734" s="68">
        <f t="shared" si="174"/>
        <v>0</v>
      </c>
      <c r="AL734" s="40" t="str">
        <f t="shared" si="180"/>
        <v/>
      </c>
      <c r="AM734" s="35">
        <f t="shared" si="171"/>
        <v>0</v>
      </c>
      <c r="AN734" s="36">
        <f t="shared" si="172"/>
        <v>0</v>
      </c>
      <c r="AO734" s="36">
        <f t="shared" si="173"/>
        <v>0</v>
      </c>
      <c r="AP734" s="36" t="str">
        <f t="shared" si="176"/>
        <v/>
      </c>
      <c r="AQ734" s="36" t="str">
        <f>+IF(C734="Econova","",(IF(B734="Réception",(IF(J734="La Mounine",(VLOOKUP(V734,[1]Distancier!A:E,5,FALSE)),(IF(J734="Brignoles",VLOOKUP(V734,[1]Distancier!A:C,3,FALSE),(IF(J734="FOS",VLOOKUP(V734,[1]Distancier!A:D,4,FALSE),(IF(J734="BT400",VLOOKUP(V734,[1]Distancier!A:F,6,FALSE))))))))),"")))</f>
        <v/>
      </c>
      <c r="AR734" s="36" t="str">
        <f t="shared" si="179"/>
        <v/>
      </c>
      <c r="AS734" s="34" t="str">
        <f>IF(AQ734="","",IF(#REF!="Round Wood",VLOOKUP(AQ734,'[1]Grilles Tarifaires'!A:C,3,FALSE),VLOOKUP(AQ734,'[1]Grilles Tarifaires'!A:B,2,FALSE)))</f>
        <v/>
      </c>
      <c r="AT734" s="36" t="str">
        <f t="shared" si="175"/>
        <v/>
      </c>
      <c r="AU734" s="36" t="str">
        <f>IF(AQ734="","",(IF(C734="","",((IF(A734="","0",(IF(A734="Round Wood",VLOOKUP(C734,'[1]Grilles Tarifaires'!E:F,2,FALSE),VLOOKUP(C734,'[1]Grilles Tarifaires'!E:G,3,FALSE)))))*AK734))))</f>
        <v/>
      </c>
      <c r="AV734" s="66"/>
      <c r="AW734" s="66"/>
      <c r="AX734" s="66"/>
      <c r="AY734" s="66"/>
    </row>
    <row r="735" spans="1:51" ht="15" hidden="1" customHeight="1" x14ac:dyDescent="0.25">
      <c r="B735" s="28"/>
      <c r="C735" s="29"/>
      <c r="D735" s="29"/>
      <c r="E735" s="30"/>
      <c r="F735" s="29"/>
      <c r="G735" s="29"/>
      <c r="H735" s="42"/>
      <c r="I735" s="42"/>
      <c r="J735" s="28"/>
      <c r="K735" s="93"/>
      <c r="L735" s="93"/>
      <c r="M735" s="94"/>
      <c r="N735" s="32"/>
      <c r="O735" s="32"/>
      <c r="P735" s="29"/>
      <c r="Q735" s="29"/>
      <c r="R735" s="29"/>
      <c r="S735" s="29"/>
      <c r="T735" s="29"/>
      <c r="U735" s="29"/>
      <c r="V735" s="29"/>
      <c r="W735" s="29"/>
      <c r="X735" s="29"/>
      <c r="Y735" s="33"/>
      <c r="Z735" s="33"/>
      <c r="AA735" s="33"/>
      <c r="AB735" s="33"/>
      <c r="AC735" s="33"/>
      <c r="AD735" s="33"/>
      <c r="AE735" s="29"/>
      <c r="AF735" s="29"/>
      <c r="AG735" s="29"/>
      <c r="AH735" s="67" t="str">
        <f t="shared" si="177"/>
        <v/>
      </c>
      <c r="AI735" s="47" t="str">
        <f t="shared" si="170"/>
        <v/>
      </c>
      <c r="AJ735" s="67" t="str">
        <f t="shared" si="178"/>
        <v/>
      </c>
      <c r="AK735" s="68">
        <f t="shared" si="174"/>
        <v>0</v>
      </c>
      <c r="AL735" s="40" t="str">
        <f t="shared" si="180"/>
        <v/>
      </c>
      <c r="AM735" s="35">
        <f t="shared" si="171"/>
        <v>0</v>
      </c>
      <c r="AN735" s="36">
        <f t="shared" si="172"/>
        <v>0</v>
      </c>
      <c r="AO735" s="36">
        <f t="shared" si="173"/>
        <v>0</v>
      </c>
      <c r="AP735" s="36" t="str">
        <f t="shared" si="176"/>
        <v/>
      </c>
      <c r="AQ735" s="36" t="str">
        <f>+IF(C735="Econova","",(IF(B735="Réception",(IF(J735="La Mounine",(VLOOKUP(V735,[1]Distancier!A:E,5,FALSE)),(IF(J735="Brignoles",VLOOKUP(V735,[1]Distancier!A:C,3,FALSE),(IF(J735="FOS",VLOOKUP(V735,[1]Distancier!A:D,4,FALSE),(IF(J735="BT400",VLOOKUP(V735,[1]Distancier!A:F,6,FALSE))))))))),"")))</f>
        <v/>
      </c>
      <c r="AR735" s="36" t="str">
        <f t="shared" si="179"/>
        <v/>
      </c>
      <c r="AS735" s="34" t="str">
        <f>IF(AQ735="","",IF(#REF!="Round Wood",VLOOKUP(AQ735,'[1]Grilles Tarifaires'!A:C,3,FALSE),VLOOKUP(AQ735,'[1]Grilles Tarifaires'!A:B,2,FALSE)))</f>
        <v/>
      </c>
      <c r="AT735" s="36" t="str">
        <f t="shared" si="175"/>
        <v/>
      </c>
      <c r="AU735" s="36" t="str">
        <f>IF(AQ735="","",(IF(C735="","",((IF(A735="","0",(IF(A735="Round Wood",VLOOKUP(C735,'[1]Grilles Tarifaires'!E:F,2,FALSE),VLOOKUP(C735,'[1]Grilles Tarifaires'!E:G,3,FALSE)))))*AK735))))</f>
        <v/>
      </c>
      <c r="AV735" s="66"/>
      <c r="AW735" s="66"/>
      <c r="AX735" s="66"/>
      <c r="AY735" s="66"/>
    </row>
    <row r="736" spans="1:51" ht="15" hidden="1" customHeight="1" x14ac:dyDescent="0.25">
      <c r="B736" s="28"/>
      <c r="C736" s="29"/>
      <c r="D736" s="29"/>
      <c r="E736" s="30"/>
      <c r="F736" s="29"/>
      <c r="G736" s="29"/>
      <c r="H736" s="42"/>
      <c r="I736" s="42"/>
      <c r="J736" s="28"/>
      <c r="K736" s="93"/>
      <c r="L736" s="93"/>
      <c r="M736" s="94"/>
      <c r="N736" s="32"/>
      <c r="O736" s="32"/>
      <c r="P736" s="29"/>
      <c r="Q736" s="29"/>
      <c r="R736" s="29"/>
      <c r="S736" s="29"/>
      <c r="T736" s="29"/>
      <c r="U736" s="29"/>
      <c r="V736" s="29"/>
      <c r="W736" s="29"/>
      <c r="X736" s="29"/>
      <c r="Y736" s="33"/>
      <c r="Z736" s="33"/>
      <c r="AA736" s="33"/>
      <c r="AB736" s="33"/>
      <c r="AC736" s="33"/>
      <c r="AD736" s="33"/>
      <c r="AE736" s="29"/>
      <c r="AF736" s="29"/>
      <c r="AG736" s="29"/>
      <c r="AH736" s="67" t="str">
        <f t="shared" si="177"/>
        <v/>
      </c>
      <c r="AI736" s="47" t="str">
        <f t="shared" si="170"/>
        <v/>
      </c>
      <c r="AJ736" s="67" t="str">
        <f t="shared" si="178"/>
        <v/>
      </c>
      <c r="AK736" s="68">
        <f t="shared" si="174"/>
        <v>0</v>
      </c>
      <c r="AL736" s="40" t="str">
        <f t="shared" si="180"/>
        <v/>
      </c>
      <c r="AM736" s="35">
        <f t="shared" si="171"/>
        <v>0</v>
      </c>
      <c r="AN736" s="36">
        <f t="shared" si="172"/>
        <v>0</v>
      </c>
      <c r="AO736" s="36">
        <f t="shared" si="173"/>
        <v>0</v>
      </c>
      <c r="AP736" s="36" t="str">
        <f t="shared" si="176"/>
        <v/>
      </c>
      <c r="AQ736" s="36" t="str">
        <f>+IF(C736="Econova","",(IF(B736="Réception",(IF(J736="La Mounine",(VLOOKUP(V736,[1]Distancier!A:E,5,FALSE)),(IF(J736="Brignoles",VLOOKUP(V736,[1]Distancier!A:C,3,FALSE),(IF(J736="FOS",VLOOKUP(V736,[1]Distancier!A:D,4,FALSE),(IF(J736="BT400",VLOOKUP(V736,[1]Distancier!A:F,6,FALSE))))))))),"")))</f>
        <v/>
      </c>
      <c r="AR736" s="36" t="str">
        <f t="shared" si="179"/>
        <v/>
      </c>
      <c r="AS736" s="34" t="str">
        <f>IF(AQ736="","",IF(#REF!="Round Wood",VLOOKUP(AQ736,'[1]Grilles Tarifaires'!A:C,3,FALSE),VLOOKUP(AQ736,'[1]Grilles Tarifaires'!A:B,2,FALSE)))</f>
        <v/>
      </c>
      <c r="AT736" s="36" t="str">
        <f t="shared" si="175"/>
        <v/>
      </c>
      <c r="AU736" s="36" t="str">
        <f>IF(AQ736="","",(IF(C736="","",((IF(A736="","0",(IF(A736="Round Wood",VLOOKUP(C736,'[1]Grilles Tarifaires'!E:F,2,FALSE),VLOOKUP(C736,'[1]Grilles Tarifaires'!E:G,3,FALSE)))))*AK736))))</f>
        <v/>
      </c>
      <c r="AV736" s="66"/>
      <c r="AW736" s="66"/>
      <c r="AX736" s="66"/>
      <c r="AY736" s="66"/>
    </row>
    <row r="737" spans="1:51" ht="15" hidden="1" customHeight="1" x14ac:dyDescent="0.25">
      <c r="B737" s="28"/>
      <c r="C737" s="29"/>
      <c r="D737" s="29"/>
      <c r="E737" s="30"/>
      <c r="F737" s="29"/>
      <c r="G737" s="29"/>
      <c r="H737" s="42"/>
      <c r="I737" s="42"/>
      <c r="J737" s="28"/>
      <c r="K737" s="93"/>
      <c r="L737" s="93"/>
      <c r="M737" s="94"/>
      <c r="N737" s="32"/>
      <c r="O737" s="32"/>
      <c r="P737" s="29"/>
      <c r="Q737" s="29"/>
      <c r="R737" s="29"/>
      <c r="S737" s="29"/>
      <c r="T737" s="29"/>
      <c r="U737" s="29"/>
      <c r="V737" s="29"/>
      <c r="W737" s="29"/>
      <c r="X737" s="29"/>
      <c r="Y737" s="33"/>
      <c r="Z737" s="33"/>
      <c r="AA737" s="33"/>
      <c r="AB737" s="33"/>
      <c r="AC737" s="33"/>
      <c r="AD737" s="33"/>
      <c r="AE737" s="29"/>
      <c r="AF737" s="29"/>
      <c r="AG737" s="29"/>
      <c r="AH737" s="67" t="str">
        <f t="shared" si="177"/>
        <v/>
      </c>
      <c r="AI737" s="47" t="str">
        <f t="shared" si="170"/>
        <v/>
      </c>
      <c r="AJ737" s="67" t="str">
        <f t="shared" si="178"/>
        <v/>
      </c>
      <c r="AK737" s="68">
        <f t="shared" si="174"/>
        <v>0</v>
      </c>
      <c r="AL737" s="40" t="str">
        <f t="shared" si="180"/>
        <v/>
      </c>
      <c r="AM737" s="35">
        <f t="shared" si="171"/>
        <v>0</v>
      </c>
      <c r="AN737" s="36">
        <f t="shared" si="172"/>
        <v>0</v>
      </c>
      <c r="AO737" s="36">
        <f t="shared" si="173"/>
        <v>0</v>
      </c>
      <c r="AP737" s="36" t="str">
        <f t="shared" si="176"/>
        <v/>
      </c>
      <c r="AQ737" s="36" t="str">
        <f>+IF(C737="Econova","",(IF(B737="Réception",(IF(J737="La Mounine",(VLOOKUP(V737,[1]Distancier!A:E,5,FALSE)),(IF(J737="Brignoles",VLOOKUP(V737,[1]Distancier!A:C,3,FALSE),(IF(J737="FOS",VLOOKUP(V737,[1]Distancier!A:D,4,FALSE),(IF(J737="BT400",VLOOKUP(V737,[1]Distancier!A:F,6,FALSE))))))))),"")))</f>
        <v/>
      </c>
      <c r="AR737" s="36" t="str">
        <f t="shared" si="179"/>
        <v/>
      </c>
      <c r="AS737" s="34" t="str">
        <f>IF(AQ737="","",IF(#REF!="Round Wood",VLOOKUP(AQ737,'[1]Grilles Tarifaires'!A:C,3,FALSE),VLOOKUP(AQ737,'[1]Grilles Tarifaires'!A:B,2,FALSE)))</f>
        <v/>
      </c>
      <c r="AT737" s="36" t="str">
        <f t="shared" si="175"/>
        <v/>
      </c>
      <c r="AU737" s="36" t="str">
        <f>IF(AQ737="","",(IF(C737="","",((IF(A737="","0",(IF(A737="Round Wood",VLOOKUP(C737,'[1]Grilles Tarifaires'!E:F,2,FALSE),VLOOKUP(C737,'[1]Grilles Tarifaires'!E:G,3,FALSE)))))*AK737))))</f>
        <v/>
      </c>
      <c r="AV737" s="66"/>
      <c r="AW737" s="66"/>
      <c r="AX737" s="66"/>
      <c r="AY737" s="66"/>
    </row>
    <row r="738" spans="1:51" ht="15" hidden="1" customHeight="1" x14ac:dyDescent="0.25">
      <c r="B738" s="28"/>
      <c r="C738" s="29"/>
      <c r="D738" s="29"/>
      <c r="E738" s="30"/>
      <c r="F738" s="29"/>
      <c r="G738" s="29"/>
      <c r="H738" s="42"/>
      <c r="I738" s="42"/>
      <c r="J738" s="28"/>
      <c r="K738" s="93"/>
      <c r="L738" s="93"/>
      <c r="M738" s="94"/>
      <c r="N738" s="32"/>
      <c r="O738" s="32"/>
      <c r="P738" s="29"/>
      <c r="Q738" s="29"/>
      <c r="R738" s="29"/>
      <c r="S738" s="29"/>
      <c r="T738" s="29"/>
      <c r="U738" s="29"/>
      <c r="V738" s="29"/>
      <c r="W738" s="29"/>
      <c r="X738" s="29"/>
      <c r="Y738" s="33"/>
      <c r="Z738" s="33"/>
      <c r="AA738" s="33"/>
      <c r="AB738" s="33"/>
      <c r="AC738" s="33"/>
      <c r="AD738" s="33"/>
      <c r="AE738" s="29"/>
      <c r="AF738" s="29"/>
      <c r="AG738" s="29"/>
      <c r="AH738" s="67" t="str">
        <f t="shared" si="177"/>
        <v/>
      </c>
      <c r="AI738" s="47" t="str">
        <f t="shared" si="170"/>
        <v/>
      </c>
      <c r="AJ738" s="67" t="str">
        <f t="shared" si="178"/>
        <v/>
      </c>
      <c r="AK738" s="68">
        <f t="shared" si="174"/>
        <v>0</v>
      </c>
      <c r="AL738" s="40" t="str">
        <f t="shared" si="180"/>
        <v/>
      </c>
      <c r="AM738" s="35">
        <f t="shared" si="171"/>
        <v>0</v>
      </c>
      <c r="AN738" s="36">
        <f t="shared" si="172"/>
        <v>0</v>
      </c>
      <c r="AO738" s="36">
        <f t="shared" si="173"/>
        <v>0</v>
      </c>
      <c r="AP738" s="36" t="str">
        <f t="shared" si="176"/>
        <v/>
      </c>
      <c r="AQ738" s="36" t="str">
        <f>+IF(C738="Econova","",(IF(B738="Réception",(IF(J738="La Mounine",(VLOOKUP(V738,[1]Distancier!A:E,5,FALSE)),(IF(J738="Brignoles",VLOOKUP(V738,[1]Distancier!A:C,3,FALSE),(IF(J738="FOS",VLOOKUP(V738,[1]Distancier!A:D,4,FALSE),(IF(J738="BT400",VLOOKUP(V738,[1]Distancier!A:F,6,FALSE))))))))),"")))</f>
        <v/>
      </c>
      <c r="AR738" s="36" t="str">
        <f t="shared" si="179"/>
        <v/>
      </c>
      <c r="AS738" s="34" t="str">
        <f>IF(AQ738="","",IF(#REF!="Round Wood",VLOOKUP(AQ738,'[1]Grilles Tarifaires'!A:C,3,FALSE),VLOOKUP(AQ738,'[1]Grilles Tarifaires'!A:B,2,FALSE)))</f>
        <v/>
      </c>
      <c r="AT738" s="36" t="str">
        <f t="shared" si="175"/>
        <v/>
      </c>
      <c r="AU738" s="36" t="str">
        <f>IF(AQ738="","",(IF(C738="","",((IF(A738="","0",(IF(A738="Round Wood",VLOOKUP(C738,'[1]Grilles Tarifaires'!E:F,2,FALSE),VLOOKUP(C738,'[1]Grilles Tarifaires'!E:G,3,FALSE)))))*AK738))))</f>
        <v/>
      </c>
      <c r="AV738" s="66"/>
      <c r="AW738" s="66"/>
      <c r="AX738" s="66"/>
      <c r="AY738" s="66"/>
    </row>
    <row r="739" spans="1:51" ht="15" hidden="1" customHeight="1" x14ac:dyDescent="0.25">
      <c r="B739" s="28"/>
      <c r="C739" s="29"/>
      <c r="D739" s="29"/>
      <c r="E739" s="30"/>
      <c r="F739" s="29"/>
      <c r="G739" s="29"/>
      <c r="H739" s="42"/>
      <c r="I739" s="42"/>
      <c r="J739" s="28"/>
      <c r="K739" s="93"/>
      <c r="L739" s="93"/>
      <c r="M739" s="94"/>
      <c r="N739" s="32"/>
      <c r="O739" s="32"/>
      <c r="P739" s="29"/>
      <c r="Q739" s="29"/>
      <c r="R739" s="29"/>
      <c r="S739" s="29"/>
      <c r="T739" s="29"/>
      <c r="U739" s="29"/>
      <c r="V739" s="29"/>
      <c r="W739" s="29"/>
      <c r="X739" s="29"/>
      <c r="Y739" s="33"/>
      <c r="Z739" s="33"/>
      <c r="AA739" s="33"/>
      <c r="AB739" s="33"/>
      <c r="AC739" s="33"/>
      <c r="AD739" s="33"/>
      <c r="AE739" s="29"/>
      <c r="AF739" s="29"/>
      <c r="AG739" s="29"/>
      <c r="AH739" s="67" t="str">
        <f t="shared" si="177"/>
        <v/>
      </c>
      <c r="AI739" s="47" t="str">
        <f t="shared" si="170"/>
        <v/>
      </c>
      <c r="AJ739" s="67" t="str">
        <f t="shared" si="178"/>
        <v/>
      </c>
      <c r="AK739" s="68">
        <f t="shared" si="174"/>
        <v>0</v>
      </c>
      <c r="AL739" s="40" t="str">
        <f t="shared" si="180"/>
        <v/>
      </c>
      <c r="AM739" s="35">
        <f t="shared" si="171"/>
        <v>0</v>
      </c>
      <c r="AN739" s="36">
        <f t="shared" si="172"/>
        <v>0</v>
      </c>
      <c r="AO739" s="36">
        <f t="shared" si="173"/>
        <v>0</v>
      </c>
      <c r="AP739" s="36" t="str">
        <f t="shared" si="176"/>
        <v/>
      </c>
      <c r="AQ739" s="36" t="str">
        <f>+IF(C739="Econova","",(IF(B739="Réception",(IF(J739="La Mounine",(VLOOKUP(V739,[1]Distancier!A:E,5,FALSE)),(IF(J739="Brignoles",VLOOKUP(V739,[1]Distancier!A:C,3,FALSE),(IF(J739="FOS",VLOOKUP(V739,[1]Distancier!A:D,4,FALSE),(IF(J739="BT400",VLOOKUP(V739,[1]Distancier!A:F,6,FALSE))))))))),"")))</f>
        <v/>
      </c>
      <c r="AR739" s="36" t="str">
        <f t="shared" si="179"/>
        <v/>
      </c>
      <c r="AS739" s="34" t="str">
        <f>IF(AQ739="","",IF(#REF!="Round Wood",VLOOKUP(AQ739,'[1]Grilles Tarifaires'!A:C,3,FALSE),VLOOKUP(AQ739,'[1]Grilles Tarifaires'!A:B,2,FALSE)))</f>
        <v/>
      </c>
      <c r="AT739" s="36" t="str">
        <f t="shared" si="175"/>
        <v/>
      </c>
      <c r="AU739" s="36" t="str">
        <f>IF(AQ739="","",(IF(C739="","",((IF(A739="","0",(IF(A739="Round Wood",VLOOKUP(C739,'[1]Grilles Tarifaires'!E:F,2,FALSE),VLOOKUP(C739,'[1]Grilles Tarifaires'!E:G,3,FALSE)))))*AK739))))</f>
        <v/>
      </c>
      <c r="AV739" s="66"/>
      <c r="AW739" s="66"/>
      <c r="AX739" s="66"/>
      <c r="AY739" s="66"/>
    </row>
    <row r="740" spans="1:51" ht="15" hidden="1" customHeight="1" x14ac:dyDescent="0.25">
      <c r="B740" s="28"/>
      <c r="C740" s="29"/>
      <c r="D740" s="29"/>
      <c r="E740" s="30"/>
      <c r="F740" s="29"/>
      <c r="G740" s="29"/>
      <c r="H740" s="42"/>
      <c r="I740" s="42"/>
      <c r="J740" s="28"/>
      <c r="K740" s="93"/>
      <c r="L740" s="93"/>
      <c r="M740" s="94"/>
      <c r="N740" s="32"/>
      <c r="O740" s="32"/>
      <c r="P740" s="29"/>
      <c r="Q740" s="29"/>
      <c r="R740" s="29"/>
      <c r="S740" s="29"/>
      <c r="T740" s="29"/>
      <c r="U740" s="29"/>
      <c r="V740" s="29"/>
      <c r="W740" s="29"/>
      <c r="X740" s="29"/>
      <c r="Y740" s="33"/>
      <c r="Z740" s="33"/>
      <c r="AA740" s="33"/>
      <c r="AB740" s="33"/>
      <c r="AC740" s="33"/>
      <c r="AD740" s="33"/>
      <c r="AE740" s="29"/>
      <c r="AF740" s="29"/>
      <c r="AG740" s="29"/>
      <c r="AH740" s="67" t="str">
        <f t="shared" si="177"/>
        <v/>
      </c>
      <c r="AI740" s="47" t="str">
        <f t="shared" si="170"/>
        <v/>
      </c>
      <c r="AJ740" s="67" t="str">
        <f t="shared" si="178"/>
        <v/>
      </c>
      <c r="AK740" s="68">
        <f t="shared" si="174"/>
        <v>0</v>
      </c>
      <c r="AL740" s="40" t="str">
        <f t="shared" si="180"/>
        <v/>
      </c>
      <c r="AM740" s="35">
        <f t="shared" si="171"/>
        <v>0</v>
      </c>
      <c r="AN740" s="36">
        <f t="shared" si="172"/>
        <v>0</v>
      </c>
      <c r="AO740" s="36">
        <f t="shared" si="173"/>
        <v>0</v>
      </c>
      <c r="AP740" s="36" t="str">
        <f t="shared" si="176"/>
        <v/>
      </c>
      <c r="AQ740" s="36" t="str">
        <f>+IF(C740="Econova","",(IF(B740="Réception",(IF(J740="La Mounine",(VLOOKUP(V740,[1]Distancier!A:E,5,FALSE)),(IF(J740="Brignoles",VLOOKUP(V740,[1]Distancier!A:C,3,FALSE),(IF(J740="FOS",VLOOKUP(V740,[1]Distancier!A:D,4,FALSE),(IF(J740="BT400",VLOOKUP(V740,[1]Distancier!A:F,6,FALSE))))))))),"")))</f>
        <v/>
      </c>
      <c r="AR740" s="36" t="str">
        <f t="shared" si="179"/>
        <v/>
      </c>
      <c r="AS740" s="34" t="str">
        <f>IF(AQ740="","",IF(#REF!="Round Wood",VLOOKUP(AQ740,'[1]Grilles Tarifaires'!A:C,3,FALSE),VLOOKUP(AQ740,'[1]Grilles Tarifaires'!A:B,2,FALSE)))</f>
        <v/>
      </c>
      <c r="AT740" s="36" t="str">
        <f t="shared" si="175"/>
        <v/>
      </c>
      <c r="AU740" s="36" t="str">
        <f>IF(AQ740="","",(IF(C740="","",((IF(A740="","0",(IF(A740="Round Wood",VLOOKUP(C740,'[1]Grilles Tarifaires'!E:F,2,FALSE),VLOOKUP(C740,'[1]Grilles Tarifaires'!E:G,3,FALSE)))))*AK740))))</f>
        <v/>
      </c>
      <c r="AV740" s="66"/>
      <c r="AW740" s="66"/>
      <c r="AX740" s="66"/>
      <c r="AY740" s="66"/>
    </row>
    <row r="741" spans="1:51" ht="15" hidden="1" customHeight="1" x14ac:dyDescent="0.25">
      <c r="B741" s="28"/>
      <c r="C741" s="29"/>
      <c r="D741" s="29"/>
      <c r="E741" s="30"/>
      <c r="F741" s="29"/>
      <c r="G741" s="29"/>
      <c r="H741" s="42"/>
      <c r="I741" s="42"/>
      <c r="J741" s="28"/>
      <c r="K741" s="93"/>
      <c r="L741" s="93"/>
      <c r="M741" s="94"/>
      <c r="N741" s="32"/>
      <c r="O741" s="32"/>
      <c r="P741" s="29"/>
      <c r="Q741" s="29"/>
      <c r="R741" s="29"/>
      <c r="S741" s="29"/>
      <c r="T741" s="29"/>
      <c r="U741" s="29"/>
      <c r="V741" s="29"/>
      <c r="W741" s="29"/>
      <c r="X741" s="29"/>
      <c r="Y741" s="33"/>
      <c r="Z741" s="33"/>
      <c r="AA741" s="33"/>
      <c r="AB741" s="33"/>
      <c r="AC741" s="33"/>
      <c r="AD741" s="33"/>
      <c r="AE741" s="29"/>
      <c r="AF741" s="29"/>
      <c r="AG741" s="29"/>
      <c r="AH741" s="67" t="str">
        <f t="shared" si="177"/>
        <v/>
      </c>
      <c r="AI741" s="47" t="str">
        <f t="shared" si="170"/>
        <v/>
      </c>
      <c r="AJ741" s="67" t="str">
        <f t="shared" si="178"/>
        <v/>
      </c>
      <c r="AK741" s="68">
        <f t="shared" si="174"/>
        <v>0</v>
      </c>
      <c r="AL741" s="40" t="str">
        <f t="shared" si="180"/>
        <v/>
      </c>
      <c r="AM741" s="35">
        <f t="shared" si="171"/>
        <v>0</v>
      </c>
      <c r="AN741" s="36">
        <f t="shared" si="172"/>
        <v>0</v>
      </c>
      <c r="AO741" s="36">
        <f t="shared" si="173"/>
        <v>0</v>
      </c>
      <c r="AP741" s="36" t="str">
        <f t="shared" si="176"/>
        <v/>
      </c>
      <c r="AQ741" s="36" t="str">
        <f>+IF(C741="Econova","",(IF(B741="Réception",(IF(J741="La Mounine",(VLOOKUP(V741,[1]Distancier!A:E,5,FALSE)),(IF(J741="Brignoles",VLOOKUP(V741,[1]Distancier!A:C,3,FALSE),(IF(J741="FOS",VLOOKUP(V741,[1]Distancier!A:D,4,FALSE),(IF(J741="BT400",VLOOKUP(V741,[1]Distancier!A:F,6,FALSE))))))))),"")))</f>
        <v/>
      </c>
      <c r="AR741" s="36" t="str">
        <f t="shared" si="179"/>
        <v/>
      </c>
      <c r="AS741" s="34" t="str">
        <f>IF(AQ741="","",IF(#REF!="Round Wood",VLOOKUP(AQ741,'[1]Grilles Tarifaires'!A:C,3,FALSE),VLOOKUP(AQ741,'[1]Grilles Tarifaires'!A:B,2,FALSE)))</f>
        <v/>
      </c>
      <c r="AT741" s="36" t="str">
        <f t="shared" si="175"/>
        <v/>
      </c>
      <c r="AU741" s="36" t="str">
        <f>IF(AQ741="","",(IF(C741="","",((IF(A741="","0",(IF(A741="Round Wood",VLOOKUP(C741,'[1]Grilles Tarifaires'!E:F,2,FALSE),VLOOKUP(C741,'[1]Grilles Tarifaires'!E:G,3,FALSE)))))*AK741))))</f>
        <v/>
      </c>
      <c r="AV741" s="66"/>
      <c r="AW741" s="66"/>
      <c r="AX741" s="66"/>
      <c r="AY741" s="66"/>
    </row>
    <row r="742" spans="1:51" ht="15" hidden="1" customHeight="1" x14ac:dyDescent="0.25">
      <c r="B742" s="28"/>
      <c r="C742" s="29"/>
      <c r="D742" s="29"/>
      <c r="E742" s="30"/>
      <c r="F742" s="29"/>
      <c r="G742" s="29"/>
      <c r="H742" s="42"/>
      <c r="I742" s="42"/>
      <c r="J742" s="28"/>
      <c r="K742" s="93"/>
      <c r="L742" s="93"/>
      <c r="M742" s="94"/>
      <c r="N742" s="32"/>
      <c r="O742" s="32"/>
      <c r="P742" s="29"/>
      <c r="Q742" s="29"/>
      <c r="R742" s="29"/>
      <c r="S742" s="29"/>
      <c r="T742" s="29"/>
      <c r="U742" s="29"/>
      <c r="V742" s="29"/>
      <c r="W742" s="29"/>
      <c r="X742" s="29"/>
      <c r="Y742" s="33"/>
      <c r="Z742" s="33"/>
      <c r="AA742" s="33"/>
      <c r="AB742" s="33"/>
      <c r="AC742" s="33"/>
      <c r="AD742" s="33"/>
      <c r="AE742" s="29"/>
      <c r="AF742" s="29"/>
      <c r="AG742" s="29"/>
      <c r="AH742" s="40" t="str">
        <f t="shared" si="177"/>
        <v/>
      </c>
      <c r="AI742" s="47" t="str">
        <f t="shared" si="170"/>
        <v/>
      </c>
      <c r="AJ742" s="67" t="str">
        <f t="shared" si="178"/>
        <v/>
      </c>
      <c r="AK742" s="68">
        <f t="shared" si="174"/>
        <v>0</v>
      </c>
      <c r="AL742" s="40" t="str">
        <f t="shared" si="180"/>
        <v/>
      </c>
      <c r="AM742" s="35">
        <f t="shared" si="171"/>
        <v>0</v>
      </c>
      <c r="AN742" s="36">
        <f t="shared" si="172"/>
        <v>0</v>
      </c>
      <c r="AO742" s="36">
        <f t="shared" si="173"/>
        <v>0</v>
      </c>
      <c r="AP742" s="36" t="str">
        <f t="shared" si="176"/>
        <v/>
      </c>
      <c r="AQ742" s="36" t="str">
        <f>+IF(C742="Econova","",(IF(B742="Réception",(IF(J742="La Mounine",(VLOOKUP(V742,[1]Distancier!A:E,5,FALSE)),(IF(J742="Brignoles",VLOOKUP(V742,[1]Distancier!A:C,3,FALSE),(IF(J742="FOS",VLOOKUP(V742,[1]Distancier!A:D,4,FALSE),(IF(J742="BT400",VLOOKUP(V742,[1]Distancier!A:F,6,FALSE))))))))),"")))</f>
        <v/>
      </c>
      <c r="AR742" s="36" t="str">
        <f t="shared" si="179"/>
        <v/>
      </c>
      <c r="AS742" s="34" t="str">
        <f>IF(AQ742="","",IF(#REF!="Round Wood",VLOOKUP(AQ742,'[1]Grilles Tarifaires'!A:C,3,FALSE),VLOOKUP(AQ742,'[1]Grilles Tarifaires'!A:B,2,FALSE)))</f>
        <v/>
      </c>
      <c r="AT742" s="36" t="str">
        <f t="shared" si="175"/>
        <v/>
      </c>
      <c r="AU742" s="36" t="str">
        <f>IF(AQ742="","",(IF(C742="","",((IF(A742="","0",(IF(A742="Round Wood",VLOOKUP(C742,'[1]Grilles Tarifaires'!E:F,2,FALSE),VLOOKUP(C742,'[1]Grilles Tarifaires'!E:G,3,FALSE)))))*AK742))))</f>
        <v/>
      </c>
      <c r="AV742" s="66"/>
      <c r="AW742" s="66"/>
      <c r="AX742" s="66"/>
      <c r="AY742" s="66"/>
    </row>
    <row r="743" spans="1:51" ht="15" hidden="1" customHeight="1" x14ac:dyDescent="0.25">
      <c r="A743" s="48"/>
      <c r="B743" s="48"/>
      <c r="C743" s="49"/>
      <c r="D743" s="49"/>
      <c r="E743" s="50"/>
      <c r="F743" s="49"/>
      <c r="G743" s="49"/>
      <c r="H743" s="51"/>
      <c r="I743" s="51"/>
      <c r="J743" s="48"/>
      <c r="K743" s="95"/>
      <c r="L743" s="95"/>
      <c r="M743" s="96"/>
      <c r="N743" s="52"/>
      <c r="O743" s="52"/>
      <c r="P743" s="49"/>
      <c r="Q743" s="49"/>
      <c r="R743" s="49"/>
      <c r="S743" s="49"/>
      <c r="T743" s="49"/>
      <c r="U743" s="49"/>
      <c r="V743" s="49"/>
      <c r="W743" s="49"/>
      <c r="X743" s="49"/>
      <c r="Y743" s="53"/>
      <c r="Z743" s="53"/>
      <c r="AA743" s="53"/>
      <c r="AB743" s="53"/>
      <c r="AC743" s="53"/>
      <c r="AD743" s="53"/>
      <c r="AE743" s="49"/>
      <c r="AF743" s="49"/>
      <c r="AG743" s="49"/>
      <c r="AH743" s="67" t="str">
        <f t="shared" si="177"/>
        <v/>
      </c>
      <c r="AI743" s="47" t="str">
        <f t="shared" si="170"/>
        <v/>
      </c>
      <c r="AJ743" s="67" t="str">
        <f t="shared" si="178"/>
        <v/>
      </c>
      <c r="AK743" s="68">
        <f t="shared" si="174"/>
        <v>0</v>
      </c>
      <c r="AL743" s="67" t="str">
        <f t="shared" si="180"/>
        <v/>
      </c>
      <c r="AM743" s="69">
        <f t="shared" si="171"/>
        <v>0</v>
      </c>
      <c r="AN743" s="70">
        <f t="shared" si="172"/>
        <v>0</v>
      </c>
      <c r="AO743" s="70">
        <f t="shared" si="173"/>
        <v>0</v>
      </c>
      <c r="AP743" s="70" t="str">
        <f t="shared" si="176"/>
        <v/>
      </c>
      <c r="AQ743" s="70" t="str">
        <f>+IF(C743="Econova","",(IF(B743="Réception",(IF(J743="La Mounine",(VLOOKUP(V743,[1]Distancier!A:E,5,FALSE)),(IF(J743="Brignoles",VLOOKUP(V743,[1]Distancier!A:C,3,FALSE),(IF(J743="FOS",VLOOKUP(V743,[1]Distancier!A:D,4,FALSE),(IF(J743="BT400",VLOOKUP(V743,[1]Distancier!A:F,6,FALSE))))))))),"")))</f>
        <v/>
      </c>
      <c r="AR743" s="70" t="str">
        <f t="shared" si="179"/>
        <v/>
      </c>
      <c r="AS743" s="68" t="str">
        <f>IF(AQ743="","",IF(#REF!="Round Wood",VLOOKUP(AQ743,'[1]Grilles Tarifaires'!A:C,3,FALSE),VLOOKUP(AQ743,'[1]Grilles Tarifaires'!A:B,2,FALSE)))</f>
        <v/>
      </c>
      <c r="AT743" s="36" t="str">
        <f t="shared" si="175"/>
        <v/>
      </c>
      <c r="AU743" s="36" t="str">
        <f>IF(AQ743="","",(IF(C743="","",((IF(A743="","0",(IF(A743="Round Wood",VLOOKUP(C743,'[1]Grilles Tarifaires'!E:F,2,FALSE),VLOOKUP(C743,'[1]Grilles Tarifaires'!E:G,3,FALSE)))))*AK743))))</f>
        <v/>
      </c>
      <c r="AV743" s="72"/>
      <c r="AW743" s="72"/>
      <c r="AX743" s="72"/>
      <c r="AY743" s="72"/>
    </row>
    <row r="744" spans="1:51" s="66" customFormat="1" ht="15" hidden="1" customHeight="1" x14ac:dyDescent="0.25">
      <c r="A744" s="28"/>
      <c r="B744" s="28"/>
      <c r="C744" s="29"/>
      <c r="D744" s="29"/>
      <c r="E744" s="30"/>
      <c r="F744" s="29"/>
      <c r="G744" s="29"/>
      <c r="H744" s="42"/>
      <c r="I744" s="42"/>
      <c r="J744" s="28"/>
      <c r="K744" s="93"/>
      <c r="L744" s="93"/>
      <c r="M744" s="94"/>
      <c r="N744" s="32"/>
      <c r="O744" s="32"/>
      <c r="P744" s="29"/>
      <c r="Q744" s="29"/>
      <c r="R744" s="29"/>
      <c r="S744" s="29"/>
      <c r="T744" s="29"/>
      <c r="U744" s="29"/>
      <c r="V744" s="29"/>
      <c r="W744" s="29"/>
      <c r="X744" s="29"/>
      <c r="Y744" s="33"/>
      <c r="Z744" s="33"/>
      <c r="AA744" s="33"/>
      <c r="AB744" s="33"/>
      <c r="AC744" s="33"/>
      <c r="AD744" s="33"/>
      <c r="AE744" s="29"/>
      <c r="AF744" s="29"/>
      <c r="AG744" s="29"/>
      <c r="AH744" s="67" t="str">
        <f t="shared" si="177"/>
        <v/>
      </c>
      <c r="AI744" s="47" t="str">
        <f t="shared" ref="AI744:AI788" si="181">+IF(E744="","",E744)</f>
        <v/>
      </c>
      <c r="AJ744" s="67" t="str">
        <f t="shared" si="178"/>
        <v/>
      </c>
      <c r="AK744" s="68">
        <f t="shared" si="174"/>
        <v>0</v>
      </c>
      <c r="AL744" s="40" t="str">
        <f t="shared" si="180"/>
        <v/>
      </c>
      <c r="AM744" s="35">
        <f t="shared" si="171"/>
        <v>0</v>
      </c>
      <c r="AN744" s="36">
        <f t="shared" si="172"/>
        <v>0</v>
      </c>
      <c r="AO744" s="36">
        <f t="shared" si="173"/>
        <v>0</v>
      </c>
      <c r="AP744" s="36" t="str">
        <f t="shared" si="176"/>
        <v/>
      </c>
      <c r="AQ744" s="36" t="str">
        <f>+IF(C744="Econova","",(IF(B744="Réception",(IF(J744="La Mounine",(VLOOKUP(V744,[1]Distancier!A:E,5,FALSE)),(IF(J744="Brignoles",VLOOKUP(V744,[1]Distancier!A:C,3,FALSE),(IF(J744="FOS",VLOOKUP(V744,[1]Distancier!A:D,4,FALSE),(IF(J744="BT400",VLOOKUP(V744,[1]Distancier!A:F,6,FALSE))))))))),"")))</f>
        <v/>
      </c>
      <c r="AR744" s="36" t="str">
        <f t="shared" si="179"/>
        <v/>
      </c>
      <c r="AS744" s="34" t="str">
        <f>IF(AQ744="","",IF(#REF!="Round Wood",VLOOKUP(AQ744,'[1]Grilles Tarifaires'!A:C,3,FALSE),VLOOKUP(AQ744,'[1]Grilles Tarifaires'!A:B,2,FALSE)))</f>
        <v/>
      </c>
      <c r="AT744" s="36" t="str">
        <f t="shared" si="175"/>
        <v/>
      </c>
      <c r="AU744" s="36" t="str">
        <f>IF(AQ744="","",(IF(C744="","",((IF(A744="","0",(IF(A744="Round Wood",VLOOKUP(C744,'[1]Grilles Tarifaires'!E:F,2,FALSE),VLOOKUP(C744,'[1]Grilles Tarifaires'!E:G,3,FALSE)))))*AK744))))</f>
        <v/>
      </c>
    </row>
    <row r="745" spans="1:51" s="66" customFormat="1" ht="15" hidden="1" customHeight="1" x14ac:dyDescent="0.25">
      <c r="A745" s="28"/>
      <c r="B745" s="28"/>
      <c r="C745" s="29"/>
      <c r="D745" s="29"/>
      <c r="E745" s="30"/>
      <c r="F745" s="29"/>
      <c r="G745" s="29"/>
      <c r="H745" s="42"/>
      <c r="I745" s="42"/>
      <c r="J745" s="28"/>
      <c r="K745" s="93"/>
      <c r="L745" s="93"/>
      <c r="M745" s="94"/>
      <c r="N745" s="32"/>
      <c r="O745" s="32"/>
      <c r="P745" s="29"/>
      <c r="Q745" s="29"/>
      <c r="R745" s="29"/>
      <c r="S745" s="29"/>
      <c r="T745" s="29"/>
      <c r="U745" s="29"/>
      <c r="V745" s="29"/>
      <c r="W745" s="29"/>
      <c r="X745" s="29"/>
      <c r="Y745" s="33"/>
      <c r="Z745" s="33"/>
      <c r="AA745" s="33"/>
      <c r="AB745" s="33"/>
      <c r="AC745" s="33"/>
      <c r="AD745" s="33"/>
      <c r="AE745" s="29"/>
      <c r="AF745" s="29"/>
      <c r="AG745" s="29"/>
      <c r="AH745" s="67" t="str">
        <f t="shared" si="177"/>
        <v/>
      </c>
      <c r="AI745" s="47" t="str">
        <f t="shared" si="181"/>
        <v/>
      </c>
      <c r="AJ745" s="67" t="str">
        <f t="shared" si="178"/>
        <v/>
      </c>
      <c r="AK745" s="68">
        <f t="shared" si="174"/>
        <v>0</v>
      </c>
      <c r="AL745" s="40" t="str">
        <f t="shared" si="180"/>
        <v/>
      </c>
      <c r="AM745" s="35">
        <f t="shared" si="171"/>
        <v>0</v>
      </c>
      <c r="AN745" s="36">
        <f t="shared" si="172"/>
        <v>0</v>
      </c>
      <c r="AO745" s="36">
        <f t="shared" si="173"/>
        <v>0</v>
      </c>
      <c r="AP745" s="36" t="str">
        <f t="shared" si="176"/>
        <v/>
      </c>
      <c r="AQ745" s="36" t="str">
        <f>+IF(C745="Econova","",(IF(B745="Réception",(IF(J745="La Mounine",(VLOOKUP(V745,[1]Distancier!A:E,5,FALSE)),(IF(J745="Brignoles",VLOOKUP(V745,[1]Distancier!A:C,3,FALSE),(IF(J745="FOS",VLOOKUP(V745,[1]Distancier!A:D,4,FALSE),(IF(J745="BT400",VLOOKUP(V745,[1]Distancier!A:F,6,FALSE))))))))),"")))</f>
        <v/>
      </c>
      <c r="AR745" s="36" t="str">
        <f t="shared" si="179"/>
        <v/>
      </c>
      <c r="AS745" s="34" t="str">
        <f>IF(AQ745="","",IF(#REF!="Round Wood",VLOOKUP(AQ745,'[1]Grilles Tarifaires'!A:C,3,FALSE),VLOOKUP(AQ745,'[1]Grilles Tarifaires'!A:B,2,FALSE)))</f>
        <v/>
      </c>
      <c r="AT745" s="36" t="str">
        <f t="shared" si="175"/>
        <v/>
      </c>
      <c r="AU745" s="36" t="str">
        <f>IF(AQ745="","",(IF(C745="","",((IF(A745="","0",(IF(A745="Round Wood",VLOOKUP(C745,'[1]Grilles Tarifaires'!E:F,2,FALSE),VLOOKUP(C745,'[1]Grilles Tarifaires'!E:G,3,FALSE)))))*AK745))))</f>
        <v/>
      </c>
    </row>
    <row r="746" spans="1:51" s="66" customFormat="1" ht="15" hidden="1" customHeight="1" x14ac:dyDescent="0.25">
      <c r="A746" s="28"/>
      <c r="B746" s="28"/>
      <c r="C746" s="29"/>
      <c r="D746" s="29"/>
      <c r="E746" s="30"/>
      <c r="F746" s="29"/>
      <c r="G746" s="29"/>
      <c r="H746" s="42"/>
      <c r="I746" s="42"/>
      <c r="J746" s="28"/>
      <c r="K746" s="93"/>
      <c r="L746" s="93"/>
      <c r="M746" s="94"/>
      <c r="N746" s="32"/>
      <c r="O746" s="32"/>
      <c r="P746" s="29"/>
      <c r="Q746" s="29"/>
      <c r="R746" s="29"/>
      <c r="S746" s="29"/>
      <c r="T746" s="29"/>
      <c r="U746" s="29"/>
      <c r="V746" s="29"/>
      <c r="W746" s="29"/>
      <c r="X746" s="29"/>
      <c r="Y746" s="33"/>
      <c r="Z746" s="33"/>
      <c r="AA746" s="33"/>
      <c r="AB746" s="33"/>
      <c r="AC746" s="33"/>
      <c r="AD746" s="33"/>
      <c r="AE746" s="29"/>
      <c r="AF746" s="29"/>
      <c r="AG746" s="29"/>
      <c r="AH746" s="67" t="str">
        <f t="shared" si="177"/>
        <v/>
      </c>
      <c r="AI746" s="47" t="str">
        <f t="shared" si="181"/>
        <v/>
      </c>
      <c r="AJ746" s="67" t="str">
        <f t="shared" si="178"/>
        <v/>
      </c>
      <c r="AK746" s="68">
        <f t="shared" si="174"/>
        <v>0</v>
      </c>
      <c r="AL746" s="40" t="str">
        <f t="shared" si="180"/>
        <v/>
      </c>
      <c r="AM746" s="35">
        <f t="shared" si="171"/>
        <v>0</v>
      </c>
      <c r="AN746" s="36">
        <f t="shared" si="172"/>
        <v>0</v>
      </c>
      <c r="AO746" s="36">
        <f t="shared" si="173"/>
        <v>0</v>
      </c>
      <c r="AP746" s="36" t="str">
        <f t="shared" si="176"/>
        <v/>
      </c>
      <c r="AQ746" s="36" t="str">
        <f>+IF(C746="Econova","",(IF(B746="Réception",(IF(J746="La Mounine",(VLOOKUP(V746,[1]Distancier!A:E,5,FALSE)),(IF(J746="Brignoles",VLOOKUP(V746,[1]Distancier!A:C,3,FALSE),(IF(J746="FOS",VLOOKUP(V746,[1]Distancier!A:D,4,FALSE),(IF(J746="BT400",VLOOKUP(V746,[1]Distancier!A:F,6,FALSE))))))))),"")))</f>
        <v/>
      </c>
      <c r="AR746" s="36" t="str">
        <f t="shared" si="179"/>
        <v/>
      </c>
      <c r="AS746" s="34" t="str">
        <f>IF(AQ746="","",IF(#REF!="Round Wood",VLOOKUP(AQ746,'[1]Grilles Tarifaires'!A:C,3,FALSE),VLOOKUP(AQ746,'[1]Grilles Tarifaires'!A:B,2,FALSE)))</f>
        <v/>
      </c>
      <c r="AT746" s="36" t="str">
        <f t="shared" si="175"/>
        <v/>
      </c>
      <c r="AU746" s="36" t="str">
        <f>IF(AQ746="","",(IF(C746="","",((IF(A746="","0",(IF(A746="Round Wood",VLOOKUP(C746,'[1]Grilles Tarifaires'!E:F,2,FALSE),VLOOKUP(C746,'[1]Grilles Tarifaires'!E:G,3,FALSE)))))*AK746))))</f>
        <v/>
      </c>
    </row>
    <row r="747" spans="1:51" s="66" customFormat="1" ht="15" hidden="1" customHeight="1" x14ac:dyDescent="0.25">
      <c r="A747" s="28"/>
      <c r="B747" s="28"/>
      <c r="C747" s="29"/>
      <c r="D747" s="29"/>
      <c r="E747" s="30"/>
      <c r="F747" s="29"/>
      <c r="G747" s="29"/>
      <c r="H747" s="42"/>
      <c r="I747" s="42"/>
      <c r="J747" s="28"/>
      <c r="K747" s="93"/>
      <c r="L747" s="93"/>
      <c r="M747" s="94"/>
      <c r="N747" s="32"/>
      <c r="O747" s="32"/>
      <c r="P747" s="29"/>
      <c r="Q747" s="29"/>
      <c r="R747" s="29"/>
      <c r="S747" s="29"/>
      <c r="T747" s="29"/>
      <c r="U747" s="29"/>
      <c r="V747" s="29"/>
      <c r="W747" s="29"/>
      <c r="X747" s="29"/>
      <c r="Y747" s="33"/>
      <c r="Z747" s="33"/>
      <c r="AA747" s="33"/>
      <c r="AB747" s="33"/>
      <c r="AC747" s="33"/>
      <c r="AD747" s="33"/>
      <c r="AE747" s="29"/>
      <c r="AF747" s="29"/>
      <c r="AG747" s="29"/>
      <c r="AH747" s="67" t="str">
        <f t="shared" si="177"/>
        <v/>
      </c>
      <c r="AI747" s="47" t="str">
        <f t="shared" si="181"/>
        <v/>
      </c>
      <c r="AJ747" s="67" t="str">
        <f t="shared" si="178"/>
        <v/>
      </c>
      <c r="AK747" s="68">
        <f t="shared" si="174"/>
        <v>0</v>
      </c>
      <c r="AL747" s="40" t="str">
        <f t="shared" si="180"/>
        <v/>
      </c>
      <c r="AM747" s="35">
        <f t="shared" si="171"/>
        <v>0</v>
      </c>
      <c r="AN747" s="36">
        <f t="shared" si="172"/>
        <v>0</v>
      </c>
      <c r="AO747" s="36">
        <f t="shared" si="173"/>
        <v>0</v>
      </c>
      <c r="AP747" s="36" t="str">
        <f t="shared" si="176"/>
        <v/>
      </c>
      <c r="AQ747" s="36" t="str">
        <f>+IF(C747="Econova","",(IF(B747="Réception",(IF(J747="La Mounine",(VLOOKUP(V747,[1]Distancier!A:E,5,FALSE)),(IF(J747="Brignoles",VLOOKUP(V747,[1]Distancier!A:C,3,FALSE),(IF(J747="FOS",VLOOKUP(V747,[1]Distancier!A:D,4,FALSE),(IF(J747="BT400",VLOOKUP(V747,[1]Distancier!A:F,6,FALSE))))))))),"")))</f>
        <v/>
      </c>
      <c r="AR747" s="36" t="str">
        <f t="shared" si="179"/>
        <v/>
      </c>
      <c r="AS747" s="34" t="str">
        <f>IF(AQ747="","",IF(#REF!="Round Wood",VLOOKUP(AQ747,'[1]Grilles Tarifaires'!A:C,3,FALSE),VLOOKUP(AQ747,'[1]Grilles Tarifaires'!A:B,2,FALSE)))</f>
        <v/>
      </c>
      <c r="AT747" s="36" t="str">
        <f t="shared" si="175"/>
        <v/>
      </c>
      <c r="AU747" s="36" t="str">
        <f>IF(AQ747="","",(IF(C747="","",((IF(A747="","0",(IF(A747="Round Wood",VLOOKUP(C747,'[1]Grilles Tarifaires'!E:F,2,FALSE),VLOOKUP(C747,'[1]Grilles Tarifaires'!E:G,3,FALSE)))))*AK747))))</f>
        <v/>
      </c>
    </row>
    <row r="748" spans="1:51" s="66" customFormat="1" ht="15" hidden="1" customHeight="1" x14ac:dyDescent="0.25">
      <c r="A748" s="28"/>
      <c r="B748" s="28"/>
      <c r="C748" s="29"/>
      <c r="D748" s="29"/>
      <c r="E748" s="30"/>
      <c r="F748" s="29"/>
      <c r="G748" s="29"/>
      <c r="H748" s="42"/>
      <c r="I748" s="42"/>
      <c r="J748" s="28"/>
      <c r="K748" s="93"/>
      <c r="L748" s="93"/>
      <c r="M748" s="94"/>
      <c r="N748" s="32"/>
      <c r="O748" s="32"/>
      <c r="P748" s="29"/>
      <c r="Q748" s="29"/>
      <c r="R748" s="29"/>
      <c r="S748" s="29"/>
      <c r="T748" s="29"/>
      <c r="U748" s="29"/>
      <c r="V748" s="29"/>
      <c r="W748" s="29"/>
      <c r="X748" s="29"/>
      <c r="Y748" s="33"/>
      <c r="Z748" s="33"/>
      <c r="AA748" s="33"/>
      <c r="AB748" s="33"/>
      <c r="AC748" s="33"/>
      <c r="AD748" s="33"/>
      <c r="AE748" s="29"/>
      <c r="AF748" s="29"/>
      <c r="AG748" s="29"/>
      <c r="AH748" s="67" t="str">
        <f t="shared" si="177"/>
        <v/>
      </c>
      <c r="AI748" s="47" t="str">
        <f t="shared" si="181"/>
        <v/>
      </c>
      <c r="AJ748" s="67" t="str">
        <f t="shared" si="178"/>
        <v/>
      </c>
      <c r="AK748" s="68">
        <f t="shared" si="174"/>
        <v>0</v>
      </c>
      <c r="AL748" s="40" t="str">
        <f t="shared" si="180"/>
        <v/>
      </c>
      <c r="AM748" s="35">
        <f t="shared" si="171"/>
        <v>0</v>
      </c>
      <c r="AN748" s="36">
        <f t="shared" si="172"/>
        <v>0</v>
      </c>
      <c r="AO748" s="36">
        <f t="shared" si="173"/>
        <v>0</v>
      </c>
      <c r="AP748" s="36" t="str">
        <f t="shared" si="176"/>
        <v/>
      </c>
      <c r="AQ748" s="36" t="str">
        <f>+IF(C748="Econova","",(IF(B748="Réception",(IF(J748="La Mounine",(VLOOKUP(V748,[1]Distancier!A:E,5,FALSE)),(IF(J748="Brignoles",VLOOKUP(V748,[1]Distancier!A:C,3,FALSE),(IF(J748="FOS",VLOOKUP(V748,[1]Distancier!A:D,4,FALSE),(IF(J748="BT400",VLOOKUP(V748,[1]Distancier!A:F,6,FALSE))))))))),"")))</f>
        <v/>
      </c>
      <c r="AR748" s="36" t="str">
        <f t="shared" si="179"/>
        <v/>
      </c>
      <c r="AS748" s="34" t="str">
        <f>IF(AQ748="","",IF(#REF!="Round Wood",VLOOKUP(AQ748,'[1]Grilles Tarifaires'!A:C,3,FALSE),VLOOKUP(AQ748,'[1]Grilles Tarifaires'!A:B,2,FALSE)))</f>
        <v/>
      </c>
      <c r="AT748" s="36" t="str">
        <f t="shared" si="175"/>
        <v/>
      </c>
      <c r="AU748" s="36" t="str">
        <f>IF(AQ748="","",(IF(C748="","",((IF(A748="","0",(IF(A748="Round Wood",VLOOKUP(C748,'[1]Grilles Tarifaires'!E:F,2,FALSE),VLOOKUP(C748,'[1]Grilles Tarifaires'!E:G,3,FALSE)))))*AK748))))</f>
        <v/>
      </c>
    </row>
    <row r="749" spans="1:51" s="66" customFormat="1" ht="15" hidden="1" customHeight="1" x14ac:dyDescent="0.25">
      <c r="A749" s="28"/>
      <c r="B749" s="28"/>
      <c r="C749" s="29"/>
      <c r="D749" s="29"/>
      <c r="E749" s="30"/>
      <c r="F749" s="29"/>
      <c r="G749" s="29"/>
      <c r="H749" s="42"/>
      <c r="I749" s="42"/>
      <c r="J749" s="28"/>
      <c r="K749" s="93"/>
      <c r="L749" s="93"/>
      <c r="M749" s="94"/>
      <c r="N749" s="32"/>
      <c r="O749" s="32"/>
      <c r="P749" s="29"/>
      <c r="Q749" s="29"/>
      <c r="R749" s="29"/>
      <c r="S749" s="29"/>
      <c r="T749" s="29"/>
      <c r="U749" s="29"/>
      <c r="V749" s="29"/>
      <c r="W749" s="29"/>
      <c r="X749" s="29"/>
      <c r="Y749" s="33"/>
      <c r="Z749" s="33"/>
      <c r="AA749" s="33"/>
      <c r="AB749" s="33"/>
      <c r="AC749" s="33"/>
      <c r="AD749" s="33"/>
      <c r="AE749" s="29"/>
      <c r="AF749" s="29"/>
      <c r="AG749" s="29"/>
      <c r="AH749" s="67" t="str">
        <f t="shared" si="177"/>
        <v/>
      </c>
      <c r="AI749" s="47" t="str">
        <f t="shared" si="181"/>
        <v/>
      </c>
      <c r="AJ749" s="67" t="str">
        <f t="shared" si="178"/>
        <v/>
      </c>
      <c r="AK749" s="68">
        <f t="shared" si="174"/>
        <v>0</v>
      </c>
      <c r="AL749" s="40" t="str">
        <f t="shared" si="180"/>
        <v/>
      </c>
      <c r="AM749" s="35">
        <f t="shared" si="171"/>
        <v>0</v>
      </c>
      <c r="AN749" s="36">
        <f t="shared" si="172"/>
        <v>0</v>
      </c>
      <c r="AO749" s="36">
        <f t="shared" si="173"/>
        <v>0</v>
      </c>
      <c r="AP749" s="36" t="str">
        <f t="shared" si="176"/>
        <v/>
      </c>
      <c r="AQ749" s="36" t="str">
        <f>+IF(C749="Econova","",(IF(B749="Réception",(IF(J749="La Mounine",(VLOOKUP(V749,[1]Distancier!A:E,5,FALSE)),(IF(J749="Brignoles",VLOOKUP(V749,[1]Distancier!A:C,3,FALSE),(IF(J749="FOS",VLOOKUP(V749,[1]Distancier!A:D,4,FALSE),(IF(J749="BT400",VLOOKUP(V749,[1]Distancier!A:F,6,FALSE))))))))),"")))</f>
        <v/>
      </c>
      <c r="AR749" s="36" t="str">
        <f t="shared" si="179"/>
        <v/>
      </c>
      <c r="AS749" s="34" t="str">
        <f>IF(AQ749="","",IF(#REF!="Round Wood",VLOOKUP(AQ749,'[1]Grilles Tarifaires'!A:C,3,FALSE),VLOOKUP(AQ749,'[1]Grilles Tarifaires'!A:B,2,FALSE)))</f>
        <v/>
      </c>
      <c r="AT749" s="36" t="str">
        <f>+IF(AQ749="","",(IF(#REF!="Round Wood",(IF(K749&gt;32,32*AS749,(IF(K749&lt;29,29*AS749,K749*AS749)))),(IF(K749&gt;30,30*AS749,(IF(K749&lt;24,24*AS749,K749*AS749)))))))</f>
        <v/>
      </c>
      <c r="AU749" s="36" t="str">
        <f>IF(AQ749="","",(IF(#REF!="","",((IF(#REF!="","0",(IF(#REF!="Round Wood",VLOOKUP(#REF!,'[1]Grilles Tarifaires'!E:F,2,FALSE),VLOOKUP(#REF!,'[1]Grilles Tarifaires'!E:G,3,FALSE)))))*AK749))))</f>
        <v/>
      </c>
    </row>
    <row r="750" spans="1:51" s="66" customFormat="1" ht="15" hidden="1" customHeight="1" x14ac:dyDescent="0.25">
      <c r="A750" s="28"/>
      <c r="B750" s="28"/>
      <c r="C750" s="29"/>
      <c r="D750" s="29"/>
      <c r="E750" s="30"/>
      <c r="F750" s="29"/>
      <c r="G750" s="29"/>
      <c r="H750" s="42"/>
      <c r="I750" s="42"/>
      <c r="J750" s="28"/>
      <c r="K750" s="93"/>
      <c r="L750" s="93"/>
      <c r="M750" s="94"/>
      <c r="N750" s="32"/>
      <c r="O750" s="32"/>
      <c r="P750" s="29"/>
      <c r="Q750" s="29"/>
      <c r="R750" s="29"/>
      <c r="S750" s="29"/>
      <c r="T750" s="29"/>
      <c r="U750" s="29"/>
      <c r="V750" s="29"/>
      <c r="W750" s="29"/>
      <c r="X750" s="29"/>
      <c r="Y750" s="33"/>
      <c r="Z750" s="33"/>
      <c r="AA750" s="33"/>
      <c r="AB750" s="33"/>
      <c r="AC750" s="33"/>
      <c r="AD750" s="33"/>
      <c r="AE750" s="29"/>
      <c r="AF750" s="29"/>
      <c r="AG750" s="29"/>
      <c r="AH750" s="67" t="str">
        <f t="shared" si="177"/>
        <v/>
      </c>
      <c r="AI750" s="47" t="str">
        <f t="shared" si="181"/>
        <v/>
      </c>
      <c r="AJ750" s="67" t="str">
        <f t="shared" si="178"/>
        <v/>
      </c>
      <c r="AK750" s="68">
        <f t="shared" si="174"/>
        <v>0</v>
      </c>
      <c r="AL750" s="40" t="str">
        <f t="shared" si="180"/>
        <v/>
      </c>
      <c r="AM750" s="35">
        <f t="shared" si="171"/>
        <v>0</v>
      </c>
      <c r="AN750" s="36">
        <f t="shared" si="172"/>
        <v>0</v>
      </c>
      <c r="AO750" s="36">
        <f t="shared" si="173"/>
        <v>0</v>
      </c>
      <c r="AP750" s="36" t="str">
        <f t="shared" si="176"/>
        <v/>
      </c>
      <c r="AQ750" s="36" t="str">
        <f>+IF(C750="Econova","",(IF(B750="Réception",(IF(J750="La Mounine",(VLOOKUP(V750,[1]Distancier!A:E,5,FALSE)),(IF(J750="Brignoles",VLOOKUP(V750,[1]Distancier!A:C,3,FALSE),(IF(J750="FOS",VLOOKUP(V750,[1]Distancier!A:D,4,FALSE),(IF(J750="BT400",VLOOKUP(V750,[1]Distancier!A:F,6,FALSE))))))))),"")))</f>
        <v/>
      </c>
      <c r="AR750" s="36" t="str">
        <f t="shared" si="179"/>
        <v/>
      </c>
      <c r="AS750" s="34" t="str">
        <f>IF(AQ750="","",IF(#REF!="Round Wood",VLOOKUP(AQ750,'[1]Grilles Tarifaires'!A:C,3,FALSE),VLOOKUP(AQ750,'[1]Grilles Tarifaires'!A:B,2,FALSE)))</f>
        <v/>
      </c>
      <c r="AT750" s="36" t="str">
        <f>+IF(AQ750="","",(IF(#REF!="Round Wood",(IF(K750&gt;32,32*AS750,(IF(K750&lt;29,29*AS750,K750*AS750)))),(IF(K750&gt;30,30*AS750,(IF(K750&lt;24,24*AS750,K750*AS750)))))))</f>
        <v/>
      </c>
      <c r="AU750" s="36" t="str">
        <f>IF(AQ750="","",(IF(#REF!="","",((IF(#REF!="","0",(IF(#REF!="Round Wood",VLOOKUP(#REF!,'[1]Grilles Tarifaires'!E:F,2,FALSE),VLOOKUP(#REF!,'[1]Grilles Tarifaires'!E:G,3,FALSE)))))*AK750))))</f>
        <v/>
      </c>
    </row>
    <row r="751" spans="1:51" s="66" customFormat="1" ht="15" hidden="1" customHeight="1" x14ac:dyDescent="0.25">
      <c r="A751" s="28"/>
      <c r="B751" s="28"/>
      <c r="C751" s="29"/>
      <c r="D751" s="29"/>
      <c r="E751" s="30"/>
      <c r="F751" s="29"/>
      <c r="G751" s="29"/>
      <c r="H751" s="42"/>
      <c r="I751" s="42"/>
      <c r="J751" s="28"/>
      <c r="K751" s="93"/>
      <c r="L751" s="93"/>
      <c r="M751" s="94"/>
      <c r="N751" s="32"/>
      <c r="O751" s="32"/>
      <c r="P751" s="29"/>
      <c r="Q751" s="29"/>
      <c r="R751" s="29"/>
      <c r="S751" s="29"/>
      <c r="T751" s="29"/>
      <c r="U751" s="29"/>
      <c r="V751" s="29"/>
      <c r="W751" s="29"/>
      <c r="X751" s="29"/>
      <c r="Y751" s="33"/>
      <c r="Z751" s="33"/>
      <c r="AA751" s="33"/>
      <c r="AB751" s="33"/>
      <c r="AC751" s="33"/>
      <c r="AD751" s="33"/>
      <c r="AE751" s="29"/>
      <c r="AF751" s="29"/>
      <c r="AG751" s="29"/>
      <c r="AH751" s="67" t="str">
        <f t="shared" si="177"/>
        <v/>
      </c>
      <c r="AI751" s="47" t="str">
        <f t="shared" si="181"/>
        <v/>
      </c>
      <c r="AJ751" s="67" t="str">
        <f t="shared" si="178"/>
        <v/>
      </c>
      <c r="AK751" s="68">
        <f t="shared" si="174"/>
        <v>0</v>
      </c>
      <c r="AL751" s="40" t="str">
        <f t="shared" si="180"/>
        <v/>
      </c>
      <c r="AM751" s="35">
        <f t="shared" ref="AM751:AM788" si="182">IF(K751="",0,1)</f>
        <v>0</v>
      </c>
      <c r="AN751" s="36">
        <f t="shared" ref="AN751:AN788" si="183">IF(L751&gt;0,1,0)</f>
        <v>0</v>
      </c>
      <c r="AO751" s="36">
        <f t="shared" ref="AO751:AO788" si="184">IF(M751&gt;0.02,1,0)</f>
        <v>0</v>
      </c>
      <c r="AP751" s="36" t="str">
        <f t="shared" si="176"/>
        <v/>
      </c>
      <c r="AQ751" s="36" t="str">
        <f>+IF(C751="Econova","",(IF(B751="Réception",(IF(J751="La Mounine",(VLOOKUP(V751,[1]Distancier!A:E,5,FALSE)),(IF(J751="Brignoles",VLOOKUP(V751,[1]Distancier!A:C,3,FALSE),(IF(J751="FOS",VLOOKUP(V751,[1]Distancier!A:D,4,FALSE),(IF(J751="BT400",VLOOKUP(V751,[1]Distancier!A:F,6,FALSE))))))))),"")))</f>
        <v/>
      </c>
      <c r="AR751" s="36" t="str">
        <f t="shared" si="179"/>
        <v/>
      </c>
      <c r="AS751" s="34" t="str">
        <f>IF(AQ751="","",IF(#REF!="Round Wood",VLOOKUP(AQ751,'[1]Grilles Tarifaires'!A:C,3,FALSE),VLOOKUP(AQ751,'[1]Grilles Tarifaires'!A:B,2,FALSE)))</f>
        <v/>
      </c>
      <c r="AT751" s="36" t="str">
        <f>+IF(AQ751="","",(IF(#REF!="Round Wood",(IF(K751&gt;32,32*AS751,(IF(K751&lt;29,29*AS751,K751*AS751)))),(IF(K751&gt;30,30*AS751,(IF(K751&lt;24,24*AS751,K751*AS751)))))))</f>
        <v/>
      </c>
      <c r="AU751" s="36" t="str">
        <f>IF(AQ751="","",(IF(#REF!="","",((IF(#REF!="","0",(IF(#REF!="Round Wood",VLOOKUP(#REF!,'[1]Grilles Tarifaires'!E:F,2,FALSE),VLOOKUP(#REF!,'[1]Grilles Tarifaires'!E:G,3,FALSE)))))*AK751))))</f>
        <v/>
      </c>
    </row>
    <row r="752" spans="1:51" s="66" customFormat="1" ht="15" hidden="1" customHeight="1" x14ac:dyDescent="0.25">
      <c r="A752" s="28"/>
      <c r="B752" s="28"/>
      <c r="C752" s="29"/>
      <c r="D752" s="29"/>
      <c r="E752" s="30"/>
      <c r="F752" s="29"/>
      <c r="G752" s="29"/>
      <c r="H752" s="42"/>
      <c r="I752" s="42"/>
      <c r="J752" s="28"/>
      <c r="K752" s="93"/>
      <c r="L752" s="93"/>
      <c r="M752" s="94"/>
      <c r="N752" s="32"/>
      <c r="O752" s="32"/>
      <c r="P752" s="29"/>
      <c r="Q752" s="29"/>
      <c r="R752" s="29"/>
      <c r="S752" s="29"/>
      <c r="T752" s="29"/>
      <c r="U752" s="29"/>
      <c r="V752" s="29"/>
      <c r="W752" s="29"/>
      <c r="X752" s="29"/>
      <c r="Y752" s="33"/>
      <c r="Z752" s="33"/>
      <c r="AA752" s="33"/>
      <c r="AB752" s="33"/>
      <c r="AC752" s="33"/>
      <c r="AD752" s="33"/>
      <c r="AE752" s="29"/>
      <c r="AF752" s="29"/>
      <c r="AG752" s="29"/>
      <c r="AH752" s="67" t="str">
        <f t="shared" si="177"/>
        <v/>
      </c>
      <c r="AI752" s="47" t="str">
        <f t="shared" si="181"/>
        <v/>
      </c>
      <c r="AJ752" s="67" t="str">
        <f t="shared" si="178"/>
        <v/>
      </c>
      <c r="AK752" s="68">
        <f t="shared" si="174"/>
        <v>0</v>
      </c>
      <c r="AL752" s="40" t="str">
        <f t="shared" si="180"/>
        <v/>
      </c>
      <c r="AM752" s="35">
        <f t="shared" si="182"/>
        <v>0</v>
      </c>
      <c r="AN752" s="36">
        <f t="shared" si="183"/>
        <v>0</v>
      </c>
      <c r="AO752" s="36">
        <f t="shared" si="184"/>
        <v>0</v>
      </c>
      <c r="AP752" s="36" t="str">
        <f t="shared" si="176"/>
        <v/>
      </c>
      <c r="AQ752" s="36" t="str">
        <f>+IF(C752="Econova","",(IF(B752="Réception",(IF(J752="La Mounine",(VLOOKUP(V752,[1]Distancier!A:E,5,FALSE)),(IF(J752="Brignoles",VLOOKUP(V752,[1]Distancier!A:C,3,FALSE),(IF(J752="FOS",VLOOKUP(V752,[1]Distancier!A:D,4,FALSE),(IF(J752="BT400",VLOOKUP(V752,[1]Distancier!A:F,6,FALSE))))))))),"")))</f>
        <v/>
      </c>
      <c r="AR752" s="36" t="str">
        <f t="shared" si="179"/>
        <v/>
      </c>
      <c r="AS752" s="34" t="str">
        <f>IF(AQ752="","",IF(#REF!="Round Wood",VLOOKUP(AQ752,'[1]Grilles Tarifaires'!A:C,3,FALSE),VLOOKUP(AQ752,'[1]Grilles Tarifaires'!A:B,2,FALSE)))</f>
        <v/>
      </c>
      <c r="AT752" s="36" t="str">
        <f>+IF(AQ752="","",(IF(#REF!="Round Wood",(IF(K752&gt;32,32*AS752,(IF(K752&lt;29,29*AS752,K752*AS752)))),(IF(K752&gt;30,30*AS752,(IF(K752&lt;24,24*AS752,K752*AS752)))))))</f>
        <v/>
      </c>
      <c r="AU752" s="36" t="str">
        <f>IF(AQ752="","",(IF(#REF!="","",((IF(#REF!="","0",(IF(#REF!="Round Wood",VLOOKUP(#REF!,'[1]Grilles Tarifaires'!E:F,2,FALSE),VLOOKUP(#REF!,'[1]Grilles Tarifaires'!E:G,3,FALSE)))))*AK752))))</f>
        <v/>
      </c>
    </row>
    <row r="753" spans="1:51" s="66" customFormat="1" ht="15" hidden="1" customHeight="1" x14ac:dyDescent="0.25">
      <c r="A753" s="28"/>
      <c r="B753" s="28"/>
      <c r="C753" s="29"/>
      <c r="D753" s="29"/>
      <c r="E753" s="30"/>
      <c r="F753" s="29"/>
      <c r="G753" s="29"/>
      <c r="H753" s="42"/>
      <c r="I753" s="42"/>
      <c r="J753" s="28"/>
      <c r="K753" s="93"/>
      <c r="L753" s="93"/>
      <c r="M753" s="94"/>
      <c r="N753" s="32"/>
      <c r="O753" s="32"/>
      <c r="P753" s="29"/>
      <c r="Q753" s="29"/>
      <c r="R753" s="29"/>
      <c r="S753" s="29"/>
      <c r="T753" s="29"/>
      <c r="U753" s="29"/>
      <c r="V753" s="29"/>
      <c r="W753" s="29"/>
      <c r="X753" s="29"/>
      <c r="Y753" s="33"/>
      <c r="Z753" s="33"/>
      <c r="AA753" s="33"/>
      <c r="AB753" s="33"/>
      <c r="AC753" s="33"/>
      <c r="AD753" s="33"/>
      <c r="AE753" s="29"/>
      <c r="AF753" s="29"/>
      <c r="AG753" s="29"/>
      <c r="AH753" s="67" t="str">
        <f t="shared" si="177"/>
        <v/>
      </c>
      <c r="AI753" s="47" t="str">
        <f t="shared" si="181"/>
        <v/>
      </c>
      <c r="AJ753" s="67" t="str">
        <f t="shared" si="178"/>
        <v/>
      </c>
      <c r="AK753" s="68">
        <f t="shared" si="174"/>
        <v>0</v>
      </c>
      <c r="AL753" s="40" t="str">
        <f t="shared" si="180"/>
        <v/>
      </c>
      <c r="AM753" s="35">
        <f t="shared" si="182"/>
        <v>0</v>
      </c>
      <c r="AN753" s="36">
        <f t="shared" si="183"/>
        <v>0</v>
      </c>
      <c r="AO753" s="36">
        <f t="shared" si="184"/>
        <v>0</v>
      </c>
      <c r="AP753" s="36" t="str">
        <f t="shared" si="176"/>
        <v/>
      </c>
      <c r="AQ753" s="36" t="str">
        <f>+IF(C753="Econova","",(IF(B753="Réception",(IF(J753="La Mounine",(VLOOKUP(V753,[1]Distancier!A:E,5,FALSE)),(IF(J753="Brignoles",VLOOKUP(V753,[1]Distancier!A:C,3,FALSE),(IF(J753="FOS",VLOOKUP(V753,[1]Distancier!A:D,4,FALSE),(IF(J753="BT400",VLOOKUP(V753,[1]Distancier!A:F,6,FALSE))))))))),"")))</f>
        <v/>
      </c>
      <c r="AR753" s="36" t="str">
        <f t="shared" si="179"/>
        <v/>
      </c>
      <c r="AS753" s="34" t="str">
        <f>IF(AQ753="","",IF(#REF!="Round Wood",VLOOKUP(AQ753,'[1]Grilles Tarifaires'!A:C,3,FALSE),VLOOKUP(AQ753,'[1]Grilles Tarifaires'!A:B,2,FALSE)))</f>
        <v/>
      </c>
      <c r="AT753" s="36" t="str">
        <f>+IF(AQ753="","",(IF(#REF!="Round Wood",(IF(K753&gt;32,32*AS753,(IF(K753&lt;29,29*AS753,K753*AS753)))),(IF(K753&gt;30,30*AS753,(IF(K753&lt;24,24*AS753,K753*AS753)))))))</f>
        <v/>
      </c>
      <c r="AU753" s="36" t="str">
        <f>IF(AQ753="","",(IF(#REF!="","",((IF(#REF!="","0",(IF(#REF!="Round Wood",VLOOKUP(#REF!,'[1]Grilles Tarifaires'!E:F,2,FALSE),VLOOKUP(#REF!,'[1]Grilles Tarifaires'!E:G,3,FALSE)))))*AK753))))</f>
        <v/>
      </c>
    </row>
    <row r="754" spans="1:51" s="66" customFormat="1" ht="15" hidden="1" customHeight="1" x14ac:dyDescent="0.25">
      <c r="A754" s="28"/>
      <c r="B754" s="28"/>
      <c r="C754" s="29"/>
      <c r="D754" s="29"/>
      <c r="E754" s="30"/>
      <c r="F754" s="29"/>
      <c r="G754" s="29"/>
      <c r="H754" s="42"/>
      <c r="I754" s="42"/>
      <c r="J754" s="28"/>
      <c r="K754" s="93"/>
      <c r="L754" s="93"/>
      <c r="M754" s="94"/>
      <c r="N754" s="32"/>
      <c r="O754" s="32"/>
      <c r="P754" s="29"/>
      <c r="Q754" s="29"/>
      <c r="R754" s="29"/>
      <c r="S754" s="29"/>
      <c r="T754" s="29"/>
      <c r="U754" s="29"/>
      <c r="V754" s="29"/>
      <c r="W754" s="29"/>
      <c r="X754" s="29"/>
      <c r="Y754" s="33"/>
      <c r="Z754" s="33"/>
      <c r="AA754" s="33"/>
      <c r="AB754" s="33"/>
      <c r="AC754" s="33"/>
      <c r="AD754" s="33"/>
      <c r="AE754" s="29"/>
      <c r="AF754" s="29"/>
      <c r="AG754" s="29"/>
      <c r="AH754" s="67" t="str">
        <f t="shared" si="177"/>
        <v/>
      </c>
      <c r="AI754" s="47" t="str">
        <f t="shared" si="181"/>
        <v/>
      </c>
      <c r="AJ754" s="67" t="str">
        <f t="shared" si="178"/>
        <v/>
      </c>
      <c r="AK754" s="68">
        <f t="shared" si="174"/>
        <v>0</v>
      </c>
      <c r="AL754" s="40" t="str">
        <f t="shared" si="180"/>
        <v/>
      </c>
      <c r="AM754" s="35">
        <f t="shared" si="182"/>
        <v>0</v>
      </c>
      <c r="AN754" s="36">
        <f t="shared" si="183"/>
        <v>0</v>
      </c>
      <c r="AO754" s="36">
        <f t="shared" si="184"/>
        <v>0</v>
      </c>
      <c r="AP754" s="36" t="str">
        <f t="shared" si="176"/>
        <v/>
      </c>
      <c r="AQ754" s="36" t="str">
        <f>+IF(C754="Econova","",(IF(B754="Réception",(IF(J754="La Mounine",(VLOOKUP(V754,[1]Distancier!A:E,5,FALSE)),(IF(J754="Brignoles",VLOOKUP(V754,[1]Distancier!A:C,3,FALSE),(IF(J754="FOS",VLOOKUP(V754,[1]Distancier!A:D,4,FALSE),(IF(J754="BT400",VLOOKUP(V754,[1]Distancier!A:F,6,FALSE))))))))),"")))</f>
        <v/>
      </c>
      <c r="AR754" s="36" t="str">
        <f t="shared" si="179"/>
        <v/>
      </c>
      <c r="AS754" s="34" t="str">
        <f>IF(AQ754="","",IF(#REF!="Round Wood",VLOOKUP(AQ754,'[1]Grilles Tarifaires'!A:C,3,FALSE),VLOOKUP(AQ754,'[1]Grilles Tarifaires'!A:B,2,FALSE)))</f>
        <v/>
      </c>
      <c r="AT754" s="36" t="str">
        <f>+IF(AQ754="","",(IF(#REF!="Round Wood",(IF(K754&gt;32,32*AS754,(IF(K754&lt;29,29*AS754,K754*AS754)))),(IF(K754&gt;30,30*AS754,(IF(K754&lt;24,24*AS754,K754*AS754)))))))</f>
        <v/>
      </c>
      <c r="AU754" s="36" t="str">
        <f>IF(AQ754="","",(IF(#REF!="","",((IF(#REF!="","0",(IF(#REF!="Round Wood",VLOOKUP(#REF!,'[1]Grilles Tarifaires'!E:F,2,FALSE),VLOOKUP(#REF!,'[1]Grilles Tarifaires'!E:G,3,FALSE)))))*AK754))))</f>
        <v/>
      </c>
    </row>
    <row r="755" spans="1:51" ht="15" hidden="1" customHeight="1" x14ac:dyDescent="0.25">
      <c r="A755" s="97"/>
      <c r="B755" s="97"/>
      <c r="C755" s="98"/>
      <c r="D755" s="98"/>
      <c r="E755" s="99"/>
      <c r="F755" s="98"/>
      <c r="G755" s="98"/>
      <c r="H755" s="100"/>
      <c r="I755" s="100"/>
      <c r="J755" s="97"/>
      <c r="K755" s="101"/>
      <c r="L755" s="101"/>
      <c r="M755" s="102"/>
      <c r="N755" s="103"/>
      <c r="O755" s="103"/>
      <c r="P755" s="98"/>
      <c r="Q755" s="98"/>
      <c r="R755" s="98"/>
      <c r="S755" s="98"/>
      <c r="T755" s="29"/>
      <c r="U755" s="98"/>
      <c r="V755" s="98"/>
      <c r="W755" s="98"/>
      <c r="X755" s="31" t="str">
        <f t="shared" ref="X755" si="185">+IF(AE755="oui",K755,"")</f>
        <v/>
      </c>
      <c r="Y755" s="104"/>
      <c r="Z755" s="104"/>
      <c r="AA755" s="104"/>
      <c r="AB755" s="104"/>
      <c r="AC755" s="104"/>
      <c r="AD755" s="104"/>
      <c r="AE755" s="98"/>
      <c r="AF755" s="98"/>
      <c r="AG755" s="98"/>
      <c r="AH755" s="67" t="str">
        <f t="shared" si="177"/>
        <v/>
      </c>
      <c r="AI755" s="47" t="str">
        <f t="shared" si="181"/>
        <v/>
      </c>
      <c r="AJ755" s="67" t="str">
        <f t="shared" si="178"/>
        <v/>
      </c>
      <c r="AK755" s="68">
        <f t="shared" si="174"/>
        <v>0</v>
      </c>
      <c r="AL755" s="40" t="str">
        <f t="shared" si="180"/>
        <v/>
      </c>
      <c r="AM755" s="35">
        <f t="shared" si="182"/>
        <v>0</v>
      </c>
      <c r="AN755" s="36">
        <f t="shared" si="183"/>
        <v>0</v>
      </c>
      <c r="AO755" s="36">
        <f t="shared" si="184"/>
        <v>0</v>
      </c>
      <c r="AP755" s="36" t="str">
        <f t="shared" si="176"/>
        <v/>
      </c>
      <c r="AQ755" s="36" t="str">
        <f>+IF(C755="Econova","",(IF(B755="Réception",(IF(J755="La Mounine",(VLOOKUP(V755,[1]Distancier!A:E,5,FALSE)),(IF(J755="Brignoles",VLOOKUP(V755,[1]Distancier!A:C,3,FALSE),(IF(J755="FOS",VLOOKUP(V755,[1]Distancier!A:D,4,FALSE),(IF(J755="BT400",VLOOKUP(V755,[1]Distancier!A:F,6,FALSE))))))))),"")))</f>
        <v/>
      </c>
      <c r="AR755" s="36" t="str">
        <f t="shared" si="179"/>
        <v/>
      </c>
      <c r="AS755" s="34" t="str">
        <f>IF(AQ755="","",IF(#REF!="Round Wood",VLOOKUP(AQ755,'[1]Grilles Tarifaires'!A:C,3,FALSE),VLOOKUP(AQ755,'[1]Grilles Tarifaires'!A:B,2,FALSE)))</f>
        <v/>
      </c>
      <c r="AT755" s="36" t="str">
        <f>+IF(AQ755="","",(IF(#REF!="Round Wood",(IF(K755&gt;32,32*AS755,(IF(K755&lt;29,29*AS755,K755*AS755)))),(IF(K755&gt;30,30*AS755,(IF(K755&lt;24,24*AS755,K755*AS755)))))))</f>
        <v/>
      </c>
      <c r="AU755" s="36" t="str">
        <f>IF(AQ755="","",(IF(#REF!="","",((IF(#REF!="","0",(IF(#REF!="Round Wood",VLOOKUP(#REF!,'[1]Grilles Tarifaires'!E:F,2,FALSE),VLOOKUP(#REF!,'[1]Grilles Tarifaires'!E:G,3,FALSE)))))*AK755))))</f>
        <v/>
      </c>
      <c r="AV755" s="105"/>
      <c r="AW755" s="105"/>
      <c r="AX755" s="105"/>
      <c r="AY755" s="105"/>
    </row>
    <row r="756" spans="1:51" s="66" customFormat="1" ht="15" hidden="1" customHeight="1" x14ac:dyDescent="0.25">
      <c r="N756" s="106"/>
      <c r="O756" s="106"/>
      <c r="R756" s="29"/>
      <c r="S756" s="29"/>
      <c r="T756" s="29"/>
      <c r="U756" s="29"/>
      <c r="V756" s="29"/>
      <c r="W756" s="29"/>
      <c r="X756" s="31" t="str">
        <f>+IF(AE756="oui",#REF!,"")</f>
        <v/>
      </c>
      <c r="Y756" s="33"/>
      <c r="Z756" s="33"/>
      <c r="AA756" s="33"/>
      <c r="AB756" s="33"/>
      <c r="AC756" s="33"/>
      <c r="AD756" s="33"/>
      <c r="AE756" s="29"/>
      <c r="AF756" s="29"/>
      <c r="AG756" s="29"/>
      <c r="AH756" s="67" t="str">
        <f t="shared" si="177"/>
        <v/>
      </c>
      <c r="AI756" s="47" t="str">
        <f t="shared" si="181"/>
        <v/>
      </c>
      <c r="AJ756" s="67" t="str">
        <f t="shared" si="178"/>
        <v/>
      </c>
      <c r="AK756" s="68">
        <f t="shared" si="174"/>
        <v>0</v>
      </c>
      <c r="AL756" s="40" t="str">
        <f t="shared" si="180"/>
        <v/>
      </c>
      <c r="AM756" s="35">
        <f t="shared" si="182"/>
        <v>0</v>
      </c>
      <c r="AN756" s="36">
        <f t="shared" si="183"/>
        <v>0</v>
      </c>
      <c r="AO756" s="36">
        <f t="shared" si="184"/>
        <v>0</v>
      </c>
      <c r="AP756" s="36" t="str">
        <f t="shared" si="176"/>
        <v/>
      </c>
      <c r="AQ756" s="36" t="str">
        <f>+IF(C756="Econova","",(IF(B756="Réception",(IF(J756="La Mounine",(VLOOKUP(V756,[1]Distancier!A:E,5,FALSE)),(IF(J756="Brignoles",VLOOKUP(V756,[1]Distancier!A:C,3,FALSE),(IF(J756="FOS",VLOOKUP(V756,[1]Distancier!A:D,4,FALSE),(IF(J756="BT400",VLOOKUP(V756,[1]Distancier!A:F,6,FALSE))))))))),"")))</f>
        <v/>
      </c>
      <c r="AR756" s="36" t="str">
        <f t="shared" si="179"/>
        <v/>
      </c>
      <c r="AS756" s="34" t="str">
        <f>IF(AQ756="","",IF(#REF!="Round Wood",VLOOKUP(AQ756,'[1]Grilles Tarifaires'!A:C,3,FALSE),VLOOKUP(AQ756,'[1]Grilles Tarifaires'!A:B,2,FALSE)))</f>
        <v/>
      </c>
      <c r="AT756" s="36" t="str">
        <f>+IF(AQ756="","",(IF(#REF!="Round Wood",(IF(K756&gt;32,32*AS756,(IF(K756&lt;29,29*AS756,K756*AS756)))),(IF(K756&gt;30,30*AS756,(IF(K756&lt;24,24*AS756,K756*AS756)))))))</f>
        <v/>
      </c>
      <c r="AU756" s="36" t="str">
        <f>IF(AQ756="","",(IF(#REF!="","",((IF(#REF!="","0",(IF(#REF!="Round Wood",VLOOKUP(#REF!,'[1]Grilles Tarifaires'!E:F,2,FALSE),VLOOKUP(#REF!,'[1]Grilles Tarifaires'!E:G,3,FALSE)))))*AK756))))</f>
        <v/>
      </c>
    </row>
    <row r="757" spans="1:51" s="66" customFormat="1" ht="15" hidden="1" customHeight="1" x14ac:dyDescent="0.25">
      <c r="N757" s="106"/>
      <c r="O757" s="106"/>
      <c r="R757" s="29"/>
      <c r="S757" s="29"/>
      <c r="T757" s="29"/>
      <c r="U757" s="29"/>
      <c r="V757" s="29"/>
      <c r="W757" s="29"/>
      <c r="X757" s="31" t="str">
        <f>+IF(AE757="oui",#REF!,"")</f>
        <v/>
      </c>
      <c r="Y757" s="33"/>
      <c r="Z757" s="33"/>
      <c r="AA757" s="33"/>
      <c r="AB757" s="33"/>
      <c r="AC757" s="33"/>
      <c r="AD757" s="33"/>
      <c r="AE757" s="29"/>
      <c r="AF757" s="29"/>
      <c r="AG757" s="29"/>
      <c r="AH757" s="67" t="str">
        <f t="shared" si="177"/>
        <v/>
      </c>
      <c r="AI757" s="47" t="str">
        <f t="shared" si="181"/>
        <v/>
      </c>
      <c r="AJ757" s="67" t="str">
        <f t="shared" si="178"/>
        <v/>
      </c>
      <c r="AK757" s="68">
        <f t="shared" si="174"/>
        <v>0</v>
      </c>
      <c r="AL757" s="40" t="str">
        <f t="shared" si="180"/>
        <v/>
      </c>
      <c r="AM757" s="35">
        <f t="shared" si="182"/>
        <v>0</v>
      </c>
      <c r="AN757" s="36">
        <f t="shared" si="183"/>
        <v>0</v>
      </c>
      <c r="AO757" s="36">
        <f t="shared" si="184"/>
        <v>0</v>
      </c>
      <c r="AP757" s="36" t="str">
        <f t="shared" si="176"/>
        <v/>
      </c>
      <c r="AQ757" s="36" t="str">
        <f>+IF(C757="Econova","",(IF(B757="Réception",(IF(J757="La Mounine",(VLOOKUP(V757,[1]Distancier!A:E,5,FALSE)),(IF(J757="Brignoles",VLOOKUP(V757,[1]Distancier!A:C,3,FALSE),(IF(J757="FOS",VLOOKUP(V757,[1]Distancier!A:D,4,FALSE),(IF(J757="BT400",VLOOKUP(V757,[1]Distancier!A:F,6,FALSE))))))))),"")))</f>
        <v/>
      </c>
      <c r="AR757" s="36" t="str">
        <f t="shared" si="179"/>
        <v/>
      </c>
      <c r="AS757" s="34" t="str">
        <f>IF(AQ757="","",IF(#REF!="Round Wood",VLOOKUP(AQ757,'[1]Grilles Tarifaires'!A:C,3,FALSE),VLOOKUP(AQ757,'[1]Grilles Tarifaires'!A:B,2,FALSE)))</f>
        <v/>
      </c>
      <c r="AT757" s="36" t="str">
        <f>+IF(AQ757="","",(IF(#REF!="Round Wood",(IF(K757&gt;32,32*AS757,(IF(K757&lt;29,29*AS757,K757*AS757)))),(IF(K757&gt;30,30*AS757,(IF(K757&lt;24,24*AS757,K757*AS757)))))))</f>
        <v/>
      </c>
      <c r="AU757" s="36" t="str">
        <f>IF(AQ757="","",(IF(#REF!="","",((IF(#REF!="","0",(IF(#REF!="Round Wood",VLOOKUP(#REF!,'[1]Grilles Tarifaires'!E:F,2,FALSE),VLOOKUP(#REF!,'[1]Grilles Tarifaires'!E:G,3,FALSE)))))*AK757))))</f>
        <v/>
      </c>
    </row>
    <row r="758" spans="1:51" s="66" customFormat="1" ht="15" hidden="1" customHeight="1" x14ac:dyDescent="0.25">
      <c r="N758" s="106"/>
      <c r="O758" s="106"/>
      <c r="R758" s="29"/>
      <c r="S758" s="29"/>
      <c r="T758" s="29"/>
      <c r="U758" s="29"/>
      <c r="V758" s="29"/>
      <c r="W758" s="29"/>
      <c r="X758" s="31" t="str">
        <f>+IF(AE758="oui",#REF!,"")</f>
        <v/>
      </c>
      <c r="Y758" s="33"/>
      <c r="Z758" s="33"/>
      <c r="AA758" s="33"/>
      <c r="AB758" s="33"/>
      <c r="AC758" s="33"/>
      <c r="AD758" s="33"/>
      <c r="AE758" s="29"/>
      <c r="AF758" s="29"/>
      <c r="AG758" s="29"/>
      <c r="AH758" s="67" t="str">
        <f t="shared" si="177"/>
        <v/>
      </c>
      <c r="AI758" s="47" t="str">
        <f t="shared" si="181"/>
        <v/>
      </c>
      <c r="AJ758" s="67" t="str">
        <f t="shared" si="178"/>
        <v/>
      </c>
      <c r="AK758" s="68">
        <f t="shared" si="174"/>
        <v>0</v>
      </c>
      <c r="AL758" s="40" t="str">
        <f t="shared" si="180"/>
        <v/>
      </c>
      <c r="AM758" s="35">
        <f t="shared" si="182"/>
        <v>0</v>
      </c>
      <c r="AN758" s="36">
        <f t="shared" si="183"/>
        <v>0</v>
      </c>
      <c r="AO758" s="36">
        <f t="shared" si="184"/>
        <v>0</v>
      </c>
      <c r="AP758" s="36" t="str">
        <f t="shared" si="176"/>
        <v/>
      </c>
      <c r="AQ758" s="36" t="str">
        <f>+IF(C758="Econova","",(IF(B758="Réception",(IF(J758="La Mounine",(VLOOKUP(V758,[1]Distancier!A:E,5,FALSE)),(IF(J758="Brignoles",VLOOKUP(V758,[1]Distancier!A:C,3,FALSE),(IF(J758="FOS",VLOOKUP(V758,[1]Distancier!A:D,4,FALSE),(IF(J758="BT400",VLOOKUP(V758,[1]Distancier!A:F,6,FALSE))))))))),"")))</f>
        <v/>
      </c>
      <c r="AR758" s="36" t="str">
        <f t="shared" si="179"/>
        <v/>
      </c>
      <c r="AS758" s="34" t="str">
        <f>IF(AQ758="","",IF(#REF!="Round Wood",VLOOKUP(AQ758,'[1]Grilles Tarifaires'!A:C,3,FALSE),VLOOKUP(AQ758,'[1]Grilles Tarifaires'!A:B,2,FALSE)))</f>
        <v/>
      </c>
      <c r="AT758" s="36" t="str">
        <f>+IF(AQ758="","",(IF(#REF!="Round Wood",(IF(K758&gt;32,32*AS758,(IF(K758&lt;29,29*AS758,K758*AS758)))),(IF(K758&gt;30,30*AS758,(IF(K758&lt;24,24*AS758,K758*AS758)))))))</f>
        <v/>
      </c>
      <c r="AU758" s="36" t="str">
        <f>IF(AQ758="","",(IF(#REF!="","",((IF(#REF!="","0",(IF(#REF!="Round Wood",VLOOKUP(#REF!,'[1]Grilles Tarifaires'!E:F,2,FALSE),VLOOKUP(#REF!,'[1]Grilles Tarifaires'!E:G,3,FALSE)))))*AK758))))</f>
        <v/>
      </c>
    </row>
    <row r="759" spans="1:51" s="66" customFormat="1" ht="15" hidden="1" customHeight="1" x14ac:dyDescent="0.25">
      <c r="N759" s="106"/>
      <c r="O759" s="106"/>
      <c r="R759" s="29"/>
      <c r="S759" s="29"/>
      <c r="T759" s="29"/>
      <c r="U759" s="29"/>
      <c r="V759" s="29"/>
      <c r="W759" s="29"/>
      <c r="X759" s="31" t="str">
        <f>+IF(AE759="oui",#REF!,"")</f>
        <v/>
      </c>
      <c r="Y759" s="33"/>
      <c r="Z759" s="33"/>
      <c r="AA759" s="33"/>
      <c r="AB759" s="33"/>
      <c r="AC759" s="33"/>
      <c r="AD759" s="33"/>
      <c r="AE759" s="29"/>
      <c r="AF759" s="29"/>
      <c r="AG759" s="29"/>
      <c r="AH759" s="67" t="str">
        <f t="shared" si="177"/>
        <v/>
      </c>
      <c r="AI759" s="47" t="str">
        <f t="shared" si="181"/>
        <v/>
      </c>
      <c r="AJ759" s="67" t="str">
        <f t="shared" si="178"/>
        <v/>
      </c>
      <c r="AK759" s="68">
        <f t="shared" ref="AK759:AK788" si="186">+IF(M759&gt;0.02,IF(G759=5,($AW$2-I759)/1000,IF(G759=6,($AX$2-I759)/1000,IF(G759="FMA",($AY$2-I759)/1000,K759))),K759)</f>
        <v>0</v>
      </c>
      <c r="AL759" s="40" t="str">
        <f t="shared" si="180"/>
        <v/>
      </c>
      <c r="AM759" s="35">
        <f t="shared" si="182"/>
        <v>0</v>
      </c>
      <c r="AN759" s="36">
        <f t="shared" si="183"/>
        <v>0</v>
      </c>
      <c r="AO759" s="36">
        <f t="shared" si="184"/>
        <v>0</v>
      </c>
      <c r="AP759" s="36" t="str">
        <f t="shared" si="176"/>
        <v/>
      </c>
      <c r="AQ759" s="36" t="str">
        <f>+IF(C759="Econova","",(IF(B759="Réception",(IF(J759="La Mounine",(VLOOKUP(V759,[1]Distancier!A:E,5,FALSE)),(IF(J759="Brignoles",VLOOKUP(V759,[1]Distancier!A:C,3,FALSE),(IF(J759="FOS",VLOOKUP(V759,[1]Distancier!A:D,4,FALSE),(IF(J759="BT400",VLOOKUP(V759,[1]Distancier!A:F,6,FALSE))))))))),"")))</f>
        <v/>
      </c>
      <c r="AR759" s="36" t="str">
        <f t="shared" si="179"/>
        <v/>
      </c>
      <c r="AS759" s="34" t="str">
        <f>IF(AQ759="","",IF(#REF!="Round Wood",VLOOKUP(AQ759,'[1]Grilles Tarifaires'!A:C,3,FALSE),VLOOKUP(AQ759,'[1]Grilles Tarifaires'!A:B,2,FALSE)))</f>
        <v/>
      </c>
      <c r="AT759" s="36" t="str">
        <f>+IF(AQ759="","",(IF(#REF!="Round Wood",(IF(K759&gt;32,32*AS759,(IF(K759&lt;29,29*AS759,K759*AS759)))),(IF(K759&gt;30,30*AS759,(IF(K759&lt;24,24*AS759,K759*AS759)))))))</f>
        <v/>
      </c>
      <c r="AU759" s="36" t="str">
        <f>IF(AQ759="","",(IF(#REF!="","",((IF(#REF!="","0",(IF(#REF!="Round Wood",VLOOKUP(#REF!,'[1]Grilles Tarifaires'!E:F,2,FALSE),VLOOKUP(#REF!,'[1]Grilles Tarifaires'!E:G,3,FALSE)))))*AK759))))</f>
        <v/>
      </c>
    </row>
    <row r="760" spans="1:51" s="66" customFormat="1" ht="15" hidden="1" customHeight="1" x14ac:dyDescent="0.25">
      <c r="N760" s="106"/>
      <c r="O760" s="106"/>
      <c r="R760" s="29"/>
      <c r="S760" s="29"/>
      <c r="T760" s="29"/>
      <c r="U760" s="29"/>
      <c r="V760" s="29"/>
      <c r="W760" s="29"/>
      <c r="X760" s="31" t="str">
        <f>+IF(AE760="oui",#REF!,"")</f>
        <v/>
      </c>
      <c r="Y760" s="33"/>
      <c r="Z760" s="33"/>
      <c r="AA760" s="33"/>
      <c r="AB760" s="33"/>
      <c r="AC760" s="33"/>
      <c r="AD760" s="33"/>
      <c r="AE760" s="29"/>
      <c r="AF760" s="29"/>
      <c r="AG760" s="29"/>
      <c r="AH760" s="67" t="str">
        <f t="shared" si="177"/>
        <v/>
      </c>
      <c r="AI760" s="47" t="str">
        <f t="shared" si="181"/>
        <v/>
      </c>
      <c r="AJ760" s="67" t="str">
        <f t="shared" si="178"/>
        <v/>
      </c>
      <c r="AK760" s="68">
        <f t="shared" si="186"/>
        <v>0</v>
      </c>
      <c r="AL760" s="40" t="str">
        <f t="shared" si="180"/>
        <v/>
      </c>
      <c r="AM760" s="35">
        <f t="shared" si="182"/>
        <v>0</v>
      </c>
      <c r="AN760" s="36">
        <f t="shared" si="183"/>
        <v>0</v>
      </c>
      <c r="AO760" s="36">
        <f t="shared" si="184"/>
        <v>0</v>
      </c>
      <c r="AP760" s="36" t="str">
        <f t="shared" si="176"/>
        <v/>
      </c>
      <c r="AQ760" s="36" t="str">
        <f>+IF(C760="Econova","",(IF(B760="Réception",(IF(J760="La Mounine",(VLOOKUP(V760,[1]Distancier!A:E,5,FALSE)),(IF(J760="Brignoles",VLOOKUP(V760,[1]Distancier!A:C,3,FALSE),(IF(J760="FOS",VLOOKUP(V760,[1]Distancier!A:D,4,FALSE),(IF(J760="BT400",VLOOKUP(V760,[1]Distancier!A:F,6,FALSE))))))))),"")))</f>
        <v/>
      </c>
      <c r="AR760" s="36" t="str">
        <f t="shared" si="179"/>
        <v/>
      </c>
      <c r="AS760" s="34" t="str">
        <f>IF(AQ760="","",IF(#REF!="Round Wood",VLOOKUP(AQ760,'[1]Grilles Tarifaires'!A:C,3,FALSE),VLOOKUP(AQ760,'[1]Grilles Tarifaires'!A:B,2,FALSE)))</f>
        <v/>
      </c>
      <c r="AT760" s="36" t="str">
        <f>+IF(AQ760="","",(IF(#REF!="Round Wood",(IF(K760&gt;32,32*AS760,(IF(K760&lt;29,29*AS760,K760*AS760)))),(IF(K760&gt;30,30*AS760,(IF(K760&lt;24,24*AS760,K760*AS760)))))))</f>
        <v/>
      </c>
      <c r="AU760" s="36" t="str">
        <f>IF(AQ760="","",(IF(#REF!="","",((IF(#REF!="","0",(IF(#REF!="Round Wood",VLOOKUP(#REF!,'[1]Grilles Tarifaires'!E:F,2,FALSE),VLOOKUP(#REF!,'[1]Grilles Tarifaires'!E:G,3,FALSE)))))*AK760))))</f>
        <v/>
      </c>
    </row>
    <row r="761" spans="1:51" s="66" customFormat="1" ht="15" hidden="1" customHeight="1" x14ac:dyDescent="0.25">
      <c r="N761" s="106"/>
      <c r="O761" s="106"/>
      <c r="R761" s="29"/>
      <c r="S761" s="29"/>
      <c r="T761" s="29"/>
      <c r="U761" s="29"/>
      <c r="V761" s="29"/>
      <c r="W761" s="29"/>
      <c r="X761" s="31" t="str">
        <f>+IF(AE761="oui",#REF!,"")</f>
        <v/>
      </c>
      <c r="Y761" s="33"/>
      <c r="Z761" s="33"/>
      <c r="AA761" s="33"/>
      <c r="AB761" s="33"/>
      <c r="AC761" s="33"/>
      <c r="AD761" s="33"/>
      <c r="AE761" s="29"/>
      <c r="AF761" s="29"/>
      <c r="AG761" s="29"/>
      <c r="AH761" s="67" t="str">
        <f t="shared" si="177"/>
        <v/>
      </c>
      <c r="AI761" s="47" t="str">
        <f t="shared" si="181"/>
        <v/>
      </c>
      <c r="AJ761" s="67" t="str">
        <f t="shared" si="178"/>
        <v/>
      </c>
      <c r="AK761" s="68">
        <f t="shared" si="186"/>
        <v>0</v>
      </c>
      <c r="AL761" s="40" t="str">
        <f t="shared" si="180"/>
        <v/>
      </c>
      <c r="AM761" s="35">
        <f t="shared" si="182"/>
        <v>0</v>
      </c>
      <c r="AN761" s="36">
        <f t="shared" si="183"/>
        <v>0</v>
      </c>
      <c r="AO761" s="36">
        <f t="shared" si="184"/>
        <v>0</v>
      </c>
      <c r="AP761" s="36" t="str">
        <f t="shared" si="176"/>
        <v/>
      </c>
      <c r="AQ761" s="36" t="str">
        <f>+IF(C761="Econova","",(IF(B761="Réception",(IF(J761="La Mounine",(VLOOKUP(V761,[1]Distancier!A:E,5,FALSE)),(IF(J761="Brignoles",VLOOKUP(V761,[1]Distancier!A:C,3,FALSE),(IF(J761="FOS",VLOOKUP(V761,[1]Distancier!A:D,4,FALSE),(IF(J761="BT400",VLOOKUP(V761,[1]Distancier!A:F,6,FALSE))))))))),"")))</f>
        <v/>
      </c>
      <c r="AR761" s="36" t="str">
        <f t="shared" si="179"/>
        <v/>
      </c>
      <c r="AS761" s="34" t="str">
        <f>IF(AQ761="","",IF(#REF!="Round Wood",VLOOKUP(AQ761,'[1]Grilles Tarifaires'!A:C,3,FALSE),VLOOKUP(AQ761,'[1]Grilles Tarifaires'!A:B,2,FALSE)))</f>
        <v/>
      </c>
      <c r="AT761" s="36" t="str">
        <f>+IF(AQ761="","",(IF(#REF!="Round Wood",(IF(K761&gt;32,32*AS761,(IF(K761&lt;29,29*AS761,K761*AS761)))),(IF(K761&gt;30,30*AS761,(IF(K761&lt;24,24*AS761,K761*AS761)))))))</f>
        <v/>
      </c>
      <c r="AU761" s="36" t="str">
        <f>IF(AQ761="","",(IF(#REF!="","",((IF(#REF!="","0",(IF(#REF!="Round Wood",VLOOKUP(#REF!,'[1]Grilles Tarifaires'!E:F,2,FALSE),VLOOKUP(#REF!,'[1]Grilles Tarifaires'!E:G,3,FALSE)))))*AK761))))</f>
        <v/>
      </c>
    </row>
    <row r="762" spans="1:51" s="66" customFormat="1" ht="15" hidden="1" customHeight="1" x14ac:dyDescent="0.25">
      <c r="N762" s="106"/>
      <c r="O762" s="106"/>
      <c r="R762" s="29"/>
      <c r="S762" s="29"/>
      <c r="T762" s="29"/>
      <c r="U762" s="29"/>
      <c r="V762" s="29"/>
      <c r="W762" s="29"/>
      <c r="X762" s="31" t="str">
        <f>+IF(AE762="oui",#REF!,"")</f>
        <v/>
      </c>
      <c r="Y762" s="33"/>
      <c r="Z762" s="33"/>
      <c r="AA762" s="33"/>
      <c r="AB762" s="33"/>
      <c r="AC762" s="33"/>
      <c r="AD762" s="33"/>
      <c r="AE762" s="29"/>
      <c r="AF762" s="29"/>
      <c r="AG762" s="29"/>
      <c r="AH762" s="67" t="str">
        <f t="shared" si="177"/>
        <v/>
      </c>
      <c r="AI762" s="47" t="str">
        <f t="shared" si="181"/>
        <v/>
      </c>
      <c r="AJ762" s="67" t="str">
        <f t="shared" si="178"/>
        <v/>
      </c>
      <c r="AK762" s="68">
        <f t="shared" si="186"/>
        <v>0</v>
      </c>
      <c r="AL762" s="40" t="str">
        <f t="shared" si="180"/>
        <v/>
      </c>
      <c r="AM762" s="35">
        <f t="shared" si="182"/>
        <v>0</v>
      </c>
      <c r="AN762" s="36">
        <f t="shared" si="183"/>
        <v>0</v>
      </c>
      <c r="AO762" s="36">
        <f t="shared" si="184"/>
        <v>0</v>
      </c>
      <c r="AP762" s="36" t="str">
        <f t="shared" si="176"/>
        <v/>
      </c>
      <c r="AQ762" s="36" t="str">
        <f>+IF(C762="Econova","",(IF(B762="Réception",(IF(J762="La Mounine",(VLOOKUP(V762,[1]Distancier!A:E,5,FALSE)),(IF(J762="Brignoles",VLOOKUP(V762,[1]Distancier!A:C,3,FALSE),(IF(J762="FOS",VLOOKUP(V762,[1]Distancier!A:D,4,FALSE),(IF(J762="BT400",VLOOKUP(V762,[1]Distancier!A:F,6,FALSE))))))))),"")))</f>
        <v/>
      </c>
      <c r="AR762" s="36" t="str">
        <f t="shared" si="179"/>
        <v/>
      </c>
      <c r="AS762" s="34" t="str">
        <f>IF(AQ762="","",IF(#REF!="Round Wood",VLOOKUP(AQ762,'[1]Grilles Tarifaires'!A:C,3,FALSE),VLOOKUP(AQ762,'[1]Grilles Tarifaires'!A:B,2,FALSE)))</f>
        <v/>
      </c>
      <c r="AT762" s="36" t="str">
        <f>+IF(AQ762="","",(IF(#REF!="Round Wood",(IF(K762&gt;32,32*AS762,(IF(K762&lt;29,29*AS762,K762*AS762)))),(IF(K762&gt;30,30*AS762,(IF(K762&lt;24,24*AS762,K762*AS762)))))))</f>
        <v/>
      </c>
      <c r="AU762" s="36" t="str">
        <f>IF(AQ762="","",(IF(#REF!="","",((IF(#REF!="","0",(IF(#REF!="Round Wood",VLOOKUP(#REF!,'[1]Grilles Tarifaires'!E:F,2,FALSE),VLOOKUP(#REF!,'[1]Grilles Tarifaires'!E:G,3,FALSE)))))*AK762))))</f>
        <v/>
      </c>
    </row>
    <row r="763" spans="1:51" s="66" customFormat="1" ht="15" hidden="1" customHeight="1" x14ac:dyDescent="0.25">
      <c r="N763" s="106"/>
      <c r="O763" s="106"/>
      <c r="R763" s="29"/>
      <c r="S763" s="29"/>
      <c r="T763" s="29"/>
      <c r="U763" s="29"/>
      <c r="V763" s="29"/>
      <c r="W763" s="29"/>
      <c r="X763" s="31" t="str">
        <f>+IF(AE763="oui",#REF!,"")</f>
        <v/>
      </c>
      <c r="Y763" s="33"/>
      <c r="Z763" s="33"/>
      <c r="AA763" s="33"/>
      <c r="AB763" s="33"/>
      <c r="AC763" s="33"/>
      <c r="AD763" s="33"/>
      <c r="AE763" s="29"/>
      <c r="AF763" s="29"/>
      <c r="AG763" s="29"/>
      <c r="AH763" s="67" t="str">
        <f t="shared" si="177"/>
        <v/>
      </c>
      <c r="AI763" s="47" t="str">
        <f t="shared" si="181"/>
        <v/>
      </c>
      <c r="AJ763" s="67" t="str">
        <f t="shared" si="178"/>
        <v/>
      </c>
      <c r="AK763" s="68">
        <f t="shared" si="186"/>
        <v>0</v>
      </c>
      <c r="AL763" s="40" t="str">
        <f t="shared" si="180"/>
        <v/>
      </c>
      <c r="AM763" s="35">
        <f t="shared" si="182"/>
        <v>0</v>
      </c>
      <c r="AN763" s="36">
        <f t="shared" si="183"/>
        <v>0</v>
      </c>
      <c r="AO763" s="36">
        <f t="shared" si="184"/>
        <v>0</v>
      </c>
      <c r="AP763" s="36" t="str">
        <f t="shared" si="176"/>
        <v/>
      </c>
      <c r="AQ763" s="36" t="str">
        <f>+IF(C763="Econova","",(IF(B763="Réception",(IF(J763="La Mounine",(VLOOKUP(V763,[1]Distancier!A:E,5,FALSE)),(IF(J763="Brignoles",VLOOKUP(V763,[1]Distancier!A:C,3,FALSE),(IF(J763="FOS",VLOOKUP(V763,[1]Distancier!A:D,4,FALSE),(IF(J763="BT400",VLOOKUP(V763,[1]Distancier!A:F,6,FALSE))))))))),"")))</f>
        <v/>
      </c>
      <c r="AR763" s="36" t="str">
        <f t="shared" si="179"/>
        <v/>
      </c>
      <c r="AS763" s="34" t="str">
        <f>IF(AQ763="","",IF(#REF!="Round Wood",VLOOKUP(AQ763,'[1]Grilles Tarifaires'!A:C,3,FALSE),VLOOKUP(AQ763,'[1]Grilles Tarifaires'!A:B,2,FALSE)))</f>
        <v/>
      </c>
      <c r="AT763" s="36" t="str">
        <f>+IF(AQ763="","",(IF(#REF!="Round Wood",(IF(K763&gt;32,32*AS763,(IF(K763&lt;29,29*AS763,K763*AS763)))),(IF(K763&gt;30,30*AS763,(IF(K763&lt;24,24*AS763,K763*AS763)))))))</f>
        <v/>
      </c>
      <c r="AU763" s="36" t="str">
        <f>IF(AQ763="","",(IF(#REF!="","",((IF(#REF!="","0",(IF(#REF!="Round Wood",VLOOKUP(#REF!,'[1]Grilles Tarifaires'!E:F,2,FALSE),VLOOKUP(#REF!,'[1]Grilles Tarifaires'!E:G,3,FALSE)))))*AK763))))</f>
        <v/>
      </c>
    </row>
    <row r="764" spans="1:51" s="66" customFormat="1" ht="15" hidden="1" customHeight="1" x14ac:dyDescent="0.25">
      <c r="N764" s="106"/>
      <c r="O764" s="106"/>
      <c r="R764" s="29"/>
      <c r="S764" s="29"/>
      <c r="T764" s="29"/>
      <c r="U764" s="29"/>
      <c r="V764" s="29"/>
      <c r="W764" s="29"/>
      <c r="X764" s="31" t="str">
        <f>+IF(AE764="oui",#REF!,"")</f>
        <v/>
      </c>
      <c r="Y764" s="33"/>
      <c r="Z764" s="33"/>
      <c r="AA764" s="33"/>
      <c r="AB764" s="33"/>
      <c r="AC764" s="33"/>
      <c r="AD764" s="33"/>
      <c r="AE764" s="29"/>
      <c r="AF764" s="29"/>
      <c r="AG764" s="29"/>
      <c r="AH764" s="67" t="str">
        <f t="shared" si="177"/>
        <v/>
      </c>
      <c r="AI764" s="47" t="str">
        <f t="shared" si="181"/>
        <v/>
      </c>
      <c r="AJ764" s="67" t="str">
        <f t="shared" si="178"/>
        <v/>
      </c>
      <c r="AK764" s="68">
        <f t="shared" si="186"/>
        <v>0</v>
      </c>
      <c r="AL764" s="40" t="str">
        <f t="shared" si="180"/>
        <v/>
      </c>
      <c r="AM764" s="35">
        <f t="shared" si="182"/>
        <v>0</v>
      </c>
      <c r="AN764" s="36">
        <f t="shared" si="183"/>
        <v>0</v>
      </c>
      <c r="AO764" s="36">
        <f t="shared" si="184"/>
        <v>0</v>
      </c>
      <c r="AP764" s="36" t="str">
        <f t="shared" si="176"/>
        <v/>
      </c>
      <c r="AQ764" s="36" t="str">
        <f>+IF(C764="Econova","",(IF(B764="Réception",(IF(J764="La Mounine",(VLOOKUP(V764,[1]Distancier!A:E,5,FALSE)),(IF(J764="Brignoles",VLOOKUP(V764,[1]Distancier!A:C,3,FALSE),(IF(J764="FOS",VLOOKUP(V764,[1]Distancier!A:D,4,FALSE),(IF(J764="BT400",VLOOKUP(V764,[1]Distancier!A:F,6,FALSE))))))))),"")))</f>
        <v/>
      </c>
      <c r="AR764" s="36" t="str">
        <f t="shared" si="179"/>
        <v/>
      </c>
      <c r="AS764" s="34" t="str">
        <f>IF(AQ764="","",IF(#REF!="Round Wood",VLOOKUP(AQ764,'[1]Grilles Tarifaires'!A:C,3,FALSE),VLOOKUP(AQ764,'[1]Grilles Tarifaires'!A:B,2,FALSE)))</f>
        <v/>
      </c>
      <c r="AT764" s="36" t="str">
        <f>+IF(AQ764="","",(IF(#REF!="Round Wood",(IF(K764&gt;32,32*AS764,(IF(K764&lt;29,29*AS764,K764*AS764)))),(IF(K764&gt;30,30*AS764,(IF(K764&lt;24,24*AS764,K764*AS764)))))))</f>
        <v/>
      </c>
      <c r="AU764" s="36" t="str">
        <f>IF(AQ764="","",(IF(#REF!="","",((IF(#REF!="","0",(IF(#REF!="Round Wood",VLOOKUP(#REF!,'[1]Grilles Tarifaires'!E:F,2,FALSE),VLOOKUP(#REF!,'[1]Grilles Tarifaires'!E:G,3,FALSE)))))*AK764))))</f>
        <v/>
      </c>
    </row>
    <row r="765" spans="1:51" s="66" customFormat="1" ht="15" hidden="1" customHeight="1" x14ac:dyDescent="0.25">
      <c r="N765" s="106"/>
      <c r="O765" s="106"/>
      <c r="R765" s="29"/>
      <c r="S765" s="29"/>
      <c r="T765" s="29"/>
      <c r="U765" s="29"/>
      <c r="V765" s="29"/>
      <c r="W765" s="29"/>
      <c r="X765" s="31" t="str">
        <f>+IF(AE765="oui",#REF!,"")</f>
        <v/>
      </c>
      <c r="Y765" s="33"/>
      <c r="Z765" s="33"/>
      <c r="AA765" s="33"/>
      <c r="AB765" s="33"/>
      <c r="AC765" s="33"/>
      <c r="AD765" s="33"/>
      <c r="AE765" s="29"/>
      <c r="AF765" s="29"/>
      <c r="AG765" s="29"/>
      <c r="AH765" s="67" t="str">
        <f t="shared" si="177"/>
        <v/>
      </c>
      <c r="AI765" s="47" t="str">
        <f t="shared" si="181"/>
        <v/>
      </c>
      <c r="AJ765" s="67" t="str">
        <f t="shared" si="178"/>
        <v/>
      </c>
      <c r="AK765" s="68">
        <f t="shared" si="186"/>
        <v>0</v>
      </c>
      <c r="AL765" s="40" t="str">
        <f t="shared" si="180"/>
        <v/>
      </c>
      <c r="AM765" s="35">
        <f t="shared" si="182"/>
        <v>0</v>
      </c>
      <c r="AN765" s="36">
        <f t="shared" si="183"/>
        <v>0</v>
      </c>
      <c r="AO765" s="36">
        <f t="shared" si="184"/>
        <v>0</v>
      </c>
      <c r="AP765" s="36" t="str">
        <f t="shared" si="176"/>
        <v/>
      </c>
      <c r="AQ765" s="36" t="str">
        <f>+IF(C765="Econova","",(IF(B765="Réception",(IF(J765="La Mounine",(VLOOKUP(V765,[1]Distancier!A:E,5,FALSE)),(IF(J765="Brignoles",VLOOKUP(V765,[1]Distancier!A:C,3,FALSE),(IF(J765="FOS",VLOOKUP(V765,[1]Distancier!A:D,4,FALSE),(IF(J765="BT400",VLOOKUP(V765,[1]Distancier!A:F,6,FALSE))))))))),"")))</f>
        <v/>
      </c>
      <c r="AR765" s="36" t="str">
        <f t="shared" si="179"/>
        <v/>
      </c>
      <c r="AS765" s="34" t="str">
        <f>IF(AQ765="","",IF(#REF!="Round Wood",VLOOKUP(AQ765,'[1]Grilles Tarifaires'!A:C,3,FALSE),VLOOKUP(AQ765,'[1]Grilles Tarifaires'!A:B,2,FALSE)))</f>
        <v/>
      </c>
      <c r="AT765" s="36" t="str">
        <f>+IF(AQ765="","",(IF(#REF!="Round Wood",(IF(K765&gt;32,32*AS765,(IF(K765&lt;29,29*AS765,K765*AS765)))),(IF(K765&gt;30,30*AS765,(IF(K765&lt;24,24*AS765,K765*AS765)))))))</f>
        <v/>
      </c>
      <c r="AU765" s="36" t="str">
        <f>IF(AQ765="","",(IF(#REF!="","",((IF(#REF!="","0",(IF(#REF!="Round Wood",VLOOKUP(#REF!,'[1]Grilles Tarifaires'!E:F,2,FALSE),VLOOKUP(#REF!,'[1]Grilles Tarifaires'!E:G,3,FALSE)))))*AK765))))</f>
        <v/>
      </c>
    </row>
    <row r="766" spans="1:51" s="66" customFormat="1" ht="15" hidden="1" customHeight="1" x14ac:dyDescent="0.25">
      <c r="N766" s="106"/>
      <c r="O766" s="106"/>
      <c r="R766" s="29"/>
      <c r="S766" s="29"/>
      <c r="T766" s="29"/>
      <c r="U766" s="29"/>
      <c r="V766" s="29"/>
      <c r="W766" s="29"/>
      <c r="X766" s="31" t="str">
        <f>+IF(AE766="oui",#REF!,"")</f>
        <v/>
      </c>
      <c r="Y766" s="33"/>
      <c r="Z766" s="33"/>
      <c r="AA766" s="33"/>
      <c r="AB766" s="33"/>
      <c r="AC766" s="33"/>
      <c r="AD766" s="33"/>
      <c r="AE766" s="29"/>
      <c r="AF766" s="29"/>
      <c r="AG766" s="29"/>
      <c r="AH766" s="67" t="str">
        <f t="shared" si="177"/>
        <v/>
      </c>
      <c r="AI766" s="47" t="str">
        <f t="shared" si="181"/>
        <v/>
      </c>
      <c r="AJ766" s="67" t="str">
        <f t="shared" si="178"/>
        <v/>
      </c>
      <c r="AK766" s="68">
        <f t="shared" si="186"/>
        <v>0</v>
      </c>
      <c r="AL766" s="40" t="str">
        <f t="shared" si="180"/>
        <v/>
      </c>
      <c r="AM766" s="35">
        <f t="shared" si="182"/>
        <v>0</v>
      </c>
      <c r="AN766" s="36">
        <f t="shared" si="183"/>
        <v>0</v>
      </c>
      <c r="AO766" s="36">
        <f t="shared" si="184"/>
        <v>0</v>
      </c>
      <c r="AP766" s="36" t="str">
        <f t="shared" si="176"/>
        <v/>
      </c>
      <c r="AQ766" s="36" t="str">
        <f>+IF(C766="Econova","",(IF(B766="Réception",(IF(J766="La Mounine",(VLOOKUP(V766,[1]Distancier!A:E,5,FALSE)),(IF(J766="Brignoles",VLOOKUP(V766,[1]Distancier!A:C,3,FALSE),(IF(J766="FOS",VLOOKUP(V766,[1]Distancier!A:D,4,FALSE),(IF(J766="BT400",VLOOKUP(V766,[1]Distancier!A:F,6,FALSE))))))))),"")))</f>
        <v/>
      </c>
      <c r="AR766" s="36" t="str">
        <f t="shared" si="179"/>
        <v/>
      </c>
      <c r="AS766" s="34" t="str">
        <f>IF(AQ766="","",IF(#REF!="Round Wood",VLOOKUP(AQ766,'[1]Grilles Tarifaires'!A:C,3,FALSE),VLOOKUP(AQ766,'[1]Grilles Tarifaires'!A:B,2,FALSE)))</f>
        <v/>
      </c>
      <c r="AT766" s="36" t="str">
        <f>+IF(AQ766="","",(IF(#REF!="Round Wood",(IF(K766&gt;32,32*AS766,(IF(K766&lt;29,29*AS766,K766*AS766)))),(IF(K766&gt;30,30*AS766,(IF(K766&lt;24,24*AS766,K766*AS766)))))))</f>
        <v/>
      </c>
      <c r="AU766" s="36" t="str">
        <f>IF(AQ766="","",(IF(#REF!="","",((IF(#REF!="","0",(IF(#REF!="Round Wood",VLOOKUP(#REF!,'[1]Grilles Tarifaires'!E:F,2,FALSE),VLOOKUP(#REF!,'[1]Grilles Tarifaires'!E:G,3,FALSE)))))*AK766))))</f>
        <v/>
      </c>
    </row>
    <row r="767" spans="1:51" ht="15" hidden="1" customHeight="1" x14ac:dyDescent="0.25">
      <c r="A767" s="10"/>
      <c r="R767" s="73"/>
      <c r="S767" s="73"/>
      <c r="T767" s="29"/>
      <c r="U767" s="73"/>
      <c r="V767" s="73"/>
      <c r="W767" s="73"/>
      <c r="X767" s="73"/>
      <c r="Y767" s="74"/>
      <c r="Z767" s="74"/>
      <c r="AA767" s="74"/>
      <c r="AB767" s="74"/>
      <c r="AC767" s="74"/>
      <c r="AD767" s="74"/>
      <c r="AE767" s="73"/>
      <c r="AF767" s="73"/>
      <c r="AG767" s="73"/>
      <c r="AH767" s="67" t="str">
        <f t="shared" si="177"/>
        <v/>
      </c>
      <c r="AI767" s="47" t="str">
        <f t="shared" si="181"/>
        <v/>
      </c>
      <c r="AJ767" s="67" t="str">
        <f t="shared" si="178"/>
        <v/>
      </c>
      <c r="AK767" s="68">
        <f t="shared" si="186"/>
        <v>0</v>
      </c>
      <c r="AL767" s="40" t="str">
        <f t="shared" si="180"/>
        <v/>
      </c>
      <c r="AM767" s="35">
        <f t="shared" si="182"/>
        <v>0</v>
      </c>
      <c r="AN767" s="36">
        <f t="shared" si="183"/>
        <v>0</v>
      </c>
      <c r="AO767" s="36">
        <f t="shared" si="184"/>
        <v>0</v>
      </c>
      <c r="AP767" s="36" t="str">
        <f t="shared" si="176"/>
        <v/>
      </c>
      <c r="AQ767" s="36" t="str">
        <f>+IF(C767="Econova","",(IF(B767="Réception",(IF(J767="La Mounine",(VLOOKUP(V767,[1]Distancier!A:E,5,FALSE)),(IF(J767="Brignoles",VLOOKUP(V767,[1]Distancier!A:C,3,FALSE),(IF(J767="FOS",VLOOKUP(V767,[1]Distancier!A:D,4,FALSE),(IF(J767="BT400",VLOOKUP(V767,[1]Distancier!A:F,6,FALSE))))))))),"")))</f>
        <v/>
      </c>
      <c r="AR767" s="36" t="str">
        <f t="shared" si="179"/>
        <v/>
      </c>
      <c r="AS767" s="34" t="str">
        <f>IF(AQ767="","",IF(#REF!="Round Wood",VLOOKUP(AQ767,'[1]Grilles Tarifaires'!A:C,3,FALSE),VLOOKUP(AQ767,'[1]Grilles Tarifaires'!A:B,2,FALSE)))</f>
        <v/>
      </c>
      <c r="AT767" s="36" t="str">
        <f>+IF(AQ767="","",(IF(#REF!="Round Wood",(IF(K767&gt;32,32*AS767,(IF(K767&lt;29,29*AS767,K767*AS767)))),(IF(K767&gt;30,30*AS767,(IF(K767&lt;24,24*AS767,K767*AS767)))))))</f>
        <v/>
      </c>
      <c r="AU767" s="36" t="str">
        <f>IF(AQ767="","",(IF(#REF!="","",((IF(#REF!="","0",(IF(#REF!="Round Wood",VLOOKUP(#REF!,'[1]Grilles Tarifaires'!E:F,2,FALSE),VLOOKUP(#REF!,'[1]Grilles Tarifaires'!E:G,3,FALSE)))))*AK767))))</f>
        <v/>
      </c>
      <c r="AV767" s="75"/>
      <c r="AW767" s="75"/>
      <c r="AX767" s="75"/>
      <c r="AY767" s="75"/>
    </row>
    <row r="768" spans="1:51" hidden="1" x14ac:dyDescent="0.25">
      <c r="A768" s="10"/>
      <c r="B768" s="28"/>
      <c r="C768" s="29"/>
      <c r="D768" s="29"/>
      <c r="E768" s="30"/>
      <c r="F768" s="29"/>
      <c r="G768" s="29"/>
      <c r="H768" s="42"/>
      <c r="I768" s="42"/>
      <c r="J768" s="28"/>
      <c r="K768" s="28"/>
      <c r="L768" s="28"/>
      <c r="M768" s="28"/>
      <c r="N768" s="32"/>
      <c r="O768" s="32"/>
      <c r="P768" s="29"/>
      <c r="Q768" s="29"/>
      <c r="R768" s="29"/>
      <c r="S768" s="29"/>
      <c r="T768" s="29"/>
      <c r="U768" s="29"/>
      <c r="V768" s="29"/>
      <c r="W768" s="29"/>
      <c r="X768" s="29"/>
      <c r="Y768" s="33"/>
      <c r="Z768" s="33"/>
      <c r="AA768" s="33"/>
      <c r="AB768" s="33"/>
      <c r="AC768" s="33"/>
      <c r="AD768" s="33"/>
      <c r="AE768" s="29"/>
      <c r="AF768" s="29"/>
      <c r="AG768" s="29"/>
      <c r="AH768" s="67" t="str">
        <f t="shared" si="177"/>
        <v/>
      </c>
      <c r="AI768" s="47" t="str">
        <f t="shared" si="181"/>
        <v/>
      </c>
      <c r="AJ768" s="67" t="str">
        <f t="shared" si="178"/>
        <v/>
      </c>
      <c r="AK768" s="68">
        <f t="shared" si="186"/>
        <v>0</v>
      </c>
      <c r="AL768" s="40" t="str">
        <f t="shared" si="180"/>
        <v/>
      </c>
      <c r="AM768" s="35">
        <f t="shared" si="182"/>
        <v>0</v>
      </c>
      <c r="AN768" s="36">
        <f t="shared" si="183"/>
        <v>0</v>
      </c>
      <c r="AO768" s="36">
        <f t="shared" si="184"/>
        <v>0</v>
      </c>
      <c r="AP768" s="36" t="str">
        <f t="shared" si="176"/>
        <v/>
      </c>
      <c r="AQ768" s="36" t="str">
        <f>+IF(C768="Econova","",(IF(B768="Réception",(IF(J768="La Mounine",(VLOOKUP(V768,[1]Distancier!A:E,5,FALSE)),(IF(J768="Brignoles",VLOOKUP(V768,[1]Distancier!A:C,3,FALSE),(IF(J768="FOS",VLOOKUP(V768,[1]Distancier!A:D,4,FALSE),(IF(J768="BT400",VLOOKUP(V768,[1]Distancier!A:F,6,FALSE))))))))),"")))</f>
        <v/>
      </c>
      <c r="AR768" s="36" t="str">
        <f t="shared" si="179"/>
        <v/>
      </c>
      <c r="AS768" s="34" t="str">
        <f>IF(AQ768="","",IF(#REF!="Round Wood",VLOOKUP(AQ768,'[1]Grilles Tarifaires'!A:C,3,FALSE),VLOOKUP(AQ768,'[1]Grilles Tarifaires'!A:B,2,FALSE)))</f>
        <v/>
      </c>
      <c r="AT768" s="36" t="str">
        <f>+IF(AQ768="","",(IF(#REF!="Round Wood",(IF(K768&gt;32,32*AS768,(IF(K768&lt;29,29*AS768,K768*AS768)))),(IF(K768&gt;30,30*AS768,(IF(K768&lt;24,24*AS768,K768*AS768)))))))</f>
        <v/>
      </c>
      <c r="AU768" s="36" t="str">
        <f>IF(AQ768="","",(IF(#REF!="","",((IF(#REF!="","0",(IF(#REF!="Round Wood",VLOOKUP(#REF!,'[1]Grilles Tarifaires'!E:F,2,FALSE),VLOOKUP(#REF!,'[1]Grilles Tarifaires'!E:G,3,FALSE)))))*AK768))))</f>
        <v/>
      </c>
      <c r="AV768" s="66"/>
      <c r="AW768" s="66"/>
      <c r="AX768" s="66"/>
      <c r="AY768" s="66"/>
    </row>
    <row r="769" spans="1:51" hidden="1" x14ac:dyDescent="0.25">
      <c r="A769" s="10"/>
      <c r="AH769" s="67" t="str">
        <f t="shared" si="177"/>
        <v/>
      </c>
      <c r="AI769" s="47" t="str">
        <f t="shared" si="181"/>
        <v/>
      </c>
      <c r="AJ769" s="67" t="str">
        <f t="shared" si="178"/>
        <v/>
      </c>
      <c r="AK769" s="68">
        <f t="shared" si="186"/>
        <v>0</v>
      </c>
      <c r="AL769" s="40" t="str">
        <f t="shared" si="180"/>
        <v/>
      </c>
      <c r="AM769" s="35">
        <f t="shared" si="182"/>
        <v>0</v>
      </c>
      <c r="AN769" s="36">
        <f t="shared" si="183"/>
        <v>0</v>
      </c>
      <c r="AO769" s="36">
        <f t="shared" si="184"/>
        <v>0</v>
      </c>
      <c r="AP769" s="36" t="str">
        <f t="shared" si="176"/>
        <v/>
      </c>
      <c r="AQ769" s="36" t="str">
        <f>+IF(C769="Econova","",(IF(B769="Réception",(IF(J769="La Mounine",(VLOOKUP(V769,[1]Distancier!A:E,5,FALSE)),(IF(J769="Brignoles",VLOOKUP(V769,[1]Distancier!A:C,3,FALSE),(IF(J769="FOS",VLOOKUP(V769,[1]Distancier!A:D,4,FALSE),(IF(J769="BT400",VLOOKUP(V769,[1]Distancier!A:F,6,FALSE))))))))),"")))</f>
        <v/>
      </c>
      <c r="AR769" s="36" t="str">
        <f t="shared" si="179"/>
        <v/>
      </c>
      <c r="AS769" s="34" t="str">
        <f>IF(AQ769="","",IF(#REF!="Round Wood",VLOOKUP(AQ769,'[1]Grilles Tarifaires'!A:C,3,FALSE),VLOOKUP(AQ769,'[1]Grilles Tarifaires'!A:B,2,FALSE)))</f>
        <v/>
      </c>
      <c r="AT769" s="36" t="str">
        <f>+IF(AQ769="","",(IF(#REF!="Round Wood",(IF(K769&gt;32,32*AS769,(IF(K769&lt;29,29*AS769,K769*AS769)))),(IF(K769&gt;30,30*AS769,(IF(K769&lt;24,24*AS769,K769*AS769)))))))</f>
        <v/>
      </c>
      <c r="AU769" s="36" t="str">
        <f>IF(AQ769="","",(IF(#REF!="","",((IF(#REF!="","0",(IF(#REF!="Round Wood",VLOOKUP(#REF!,'[1]Grilles Tarifaires'!E:F,2,FALSE),VLOOKUP(#REF!,'[1]Grilles Tarifaires'!E:G,3,FALSE)))))*AK769))))</f>
        <v/>
      </c>
      <c r="AV769" s="66"/>
      <c r="AW769" s="66"/>
      <c r="AX769" s="66"/>
      <c r="AY769" s="66"/>
    </row>
    <row r="770" spans="1:51" hidden="1" x14ac:dyDescent="0.25">
      <c r="A770" s="10"/>
      <c r="AH770" s="67" t="str">
        <f t="shared" si="177"/>
        <v/>
      </c>
      <c r="AI770" s="47" t="str">
        <f t="shared" si="181"/>
        <v/>
      </c>
      <c r="AJ770" s="67" t="str">
        <f t="shared" si="178"/>
        <v/>
      </c>
      <c r="AK770" s="68">
        <f t="shared" si="186"/>
        <v>0</v>
      </c>
      <c r="AL770" s="40" t="str">
        <f t="shared" si="180"/>
        <v/>
      </c>
      <c r="AM770" s="35">
        <f t="shared" si="182"/>
        <v>0</v>
      </c>
      <c r="AN770" s="36">
        <f t="shared" si="183"/>
        <v>0</v>
      </c>
      <c r="AO770" s="36">
        <f t="shared" si="184"/>
        <v>0</v>
      </c>
      <c r="AP770" s="36" t="str">
        <f t="shared" si="176"/>
        <v/>
      </c>
      <c r="AQ770" s="36" t="str">
        <f>+IF(C770="Econova","",(IF(B770="Réception",(IF(J770="La Mounine",(VLOOKUP(V770,[1]Distancier!A:E,5,FALSE)),(IF(J770="Brignoles",VLOOKUP(V770,[1]Distancier!A:C,3,FALSE),(IF(J770="FOS",VLOOKUP(V770,[1]Distancier!A:D,4,FALSE),(IF(J770="BT400",VLOOKUP(V770,[1]Distancier!A:F,6,FALSE))))))))),"")))</f>
        <v/>
      </c>
      <c r="AR770" s="36" t="str">
        <f t="shared" si="179"/>
        <v/>
      </c>
      <c r="AS770" s="34" t="str">
        <f>IF(AQ770="","",IF(#REF!="Round Wood",VLOOKUP(AQ770,'[1]Grilles Tarifaires'!A:C,3,FALSE),VLOOKUP(AQ770,'[1]Grilles Tarifaires'!A:B,2,FALSE)))</f>
        <v/>
      </c>
      <c r="AT770" s="36" t="str">
        <f>+IF(AQ770="","",(IF(#REF!="Round Wood",(IF(K770&gt;32,32*AS770,(IF(K770&lt;29,29*AS770,K770*AS770)))),(IF(K770&gt;30,30*AS770,(IF(K770&lt;24,24*AS770,K770*AS770)))))))</f>
        <v/>
      </c>
      <c r="AU770" s="36" t="str">
        <f>IF(AQ770="","",(IF(#REF!="","",((IF(#REF!="","0",(IF(#REF!="Round Wood",VLOOKUP(#REF!,'[1]Grilles Tarifaires'!E:F,2,FALSE),VLOOKUP(#REF!,'[1]Grilles Tarifaires'!E:G,3,FALSE)))))*AK770))))</f>
        <v/>
      </c>
      <c r="AV770" s="66"/>
      <c r="AW770" s="66"/>
      <c r="AX770" s="66"/>
      <c r="AY770" s="66"/>
    </row>
    <row r="771" spans="1:51" hidden="1" x14ac:dyDescent="0.25">
      <c r="A771" s="10"/>
      <c r="AH771" s="67" t="str">
        <f t="shared" si="177"/>
        <v/>
      </c>
      <c r="AI771" s="47" t="str">
        <f t="shared" si="181"/>
        <v/>
      </c>
      <c r="AJ771" s="67" t="str">
        <f t="shared" si="178"/>
        <v/>
      </c>
      <c r="AK771" s="68">
        <f t="shared" si="186"/>
        <v>0</v>
      </c>
      <c r="AL771" s="40" t="str">
        <f t="shared" si="180"/>
        <v/>
      </c>
      <c r="AM771" s="35">
        <f t="shared" si="182"/>
        <v>0</v>
      </c>
      <c r="AN771" s="36">
        <f t="shared" si="183"/>
        <v>0</v>
      </c>
      <c r="AO771" s="36">
        <f t="shared" si="184"/>
        <v>0</v>
      </c>
      <c r="AP771" s="36" t="str">
        <f t="shared" si="176"/>
        <v/>
      </c>
      <c r="AQ771" s="36" t="str">
        <f>+IF(C771="Econova","",(IF(B771="Réception",(IF(J771="La Mounine",(VLOOKUP(V771,[1]Distancier!A:E,5,FALSE)),(IF(J771="Brignoles",VLOOKUP(V771,[1]Distancier!A:C,3,FALSE),(IF(J771="FOS",VLOOKUP(V771,[1]Distancier!A:D,4,FALSE),(IF(J771="BT400",VLOOKUP(V771,[1]Distancier!A:F,6,FALSE))))))))),"")))</f>
        <v/>
      </c>
      <c r="AR771" s="36" t="str">
        <f t="shared" si="179"/>
        <v/>
      </c>
      <c r="AS771" s="34" t="str">
        <f>IF(AQ771="","",IF(#REF!="Round Wood",VLOOKUP(AQ771,'[1]Grilles Tarifaires'!A:C,3,FALSE),VLOOKUP(AQ771,'[1]Grilles Tarifaires'!A:B,2,FALSE)))</f>
        <v/>
      </c>
      <c r="AT771" s="36" t="str">
        <f>+IF(AQ771="","",(IF(#REF!="Round Wood",(IF(K771&gt;32,32*AS771,(IF(K771&lt;29,29*AS771,K771*AS771)))),(IF(K771&gt;30,30*AS771,(IF(K771&lt;24,24*AS771,K771*AS771)))))))</f>
        <v/>
      </c>
      <c r="AU771" s="36" t="str">
        <f>IF(AQ771="","",(IF(#REF!="","",((IF(#REF!="","0",(IF(#REF!="Round Wood",VLOOKUP(#REF!,'[1]Grilles Tarifaires'!E:F,2,FALSE),VLOOKUP(#REF!,'[1]Grilles Tarifaires'!E:G,3,FALSE)))))*AK771))))</f>
        <v/>
      </c>
      <c r="AV771" s="66"/>
      <c r="AW771" s="66"/>
      <c r="AX771" s="66"/>
      <c r="AY771" s="66"/>
    </row>
    <row r="772" spans="1:51" hidden="1" x14ac:dyDescent="0.25">
      <c r="A772" s="10"/>
      <c r="B772" s="28"/>
      <c r="C772" s="29"/>
      <c r="D772" s="29"/>
      <c r="E772" s="30"/>
      <c r="F772" s="29"/>
      <c r="G772" s="29"/>
      <c r="H772" s="42"/>
      <c r="I772" s="42"/>
      <c r="J772" s="28"/>
      <c r="K772" s="28"/>
      <c r="L772" s="28"/>
      <c r="M772" s="28"/>
      <c r="N772" s="32"/>
      <c r="O772" s="32"/>
      <c r="P772" s="29"/>
      <c r="Q772" s="29"/>
      <c r="R772" s="29"/>
      <c r="S772" s="29"/>
      <c r="T772" s="29"/>
      <c r="U772" s="29"/>
      <c r="V772" s="29"/>
      <c r="W772" s="29"/>
      <c r="X772" s="31" t="str">
        <f t="shared" ref="X772:X780" si="187">+IF(AE772="oui",K772,"")</f>
        <v/>
      </c>
      <c r="Y772" s="33"/>
      <c r="Z772" s="33"/>
      <c r="AA772" s="33"/>
      <c r="AB772" s="33"/>
      <c r="AC772" s="33"/>
      <c r="AD772" s="33"/>
      <c r="AE772" s="29"/>
      <c r="AF772" s="29"/>
      <c r="AG772" s="29"/>
      <c r="AH772" s="67" t="str">
        <f t="shared" si="177"/>
        <v/>
      </c>
      <c r="AI772" s="47" t="str">
        <f t="shared" si="181"/>
        <v/>
      </c>
      <c r="AJ772" s="67" t="str">
        <f t="shared" si="178"/>
        <v/>
      </c>
      <c r="AK772" s="68">
        <f t="shared" si="186"/>
        <v>0</v>
      </c>
      <c r="AL772" s="40" t="str">
        <f t="shared" si="180"/>
        <v/>
      </c>
      <c r="AM772" s="35">
        <f t="shared" si="182"/>
        <v>0</v>
      </c>
      <c r="AN772" s="36">
        <f t="shared" si="183"/>
        <v>0</v>
      </c>
      <c r="AO772" s="36">
        <f t="shared" si="184"/>
        <v>0</v>
      </c>
      <c r="AP772" s="36" t="str">
        <f t="shared" si="176"/>
        <v/>
      </c>
      <c r="AQ772" s="36" t="str">
        <f>+IF(C772="Econova","",(IF(B772="Réception",(IF(J772="La Mounine",(VLOOKUP(V772,[1]Distancier!A:E,5,FALSE)),(IF(J772="Brignoles",VLOOKUP(V772,[1]Distancier!A:C,3,FALSE),(IF(J772="FOS",VLOOKUP(V772,[1]Distancier!A:D,4,FALSE),(IF(J772="BT400",VLOOKUP(V772,[1]Distancier!A:F,6,FALSE))))))))),"")))</f>
        <v/>
      </c>
      <c r="AR772" s="36" t="str">
        <f t="shared" si="179"/>
        <v/>
      </c>
      <c r="AS772" s="34" t="str">
        <f>IF(AQ772="","",IF(#REF!="Round Wood",VLOOKUP(AQ772,'[1]Grilles Tarifaires'!A:C,3,FALSE),VLOOKUP(AQ772,'[1]Grilles Tarifaires'!A:B,2,FALSE)))</f>
        <v/>
      </c>
      <c r="AT772" s="36" t="str">
        <f>+IF(AQ772="","",(IF(#REF!="Round Wood",(IF(K772&gt;32,32*AS772,(IF(K772&lt;29,29*AS772,K772*AS772)))),(IF(K772&gt;30,30*AS772,(IF(K772&lt;24,24*AS772,K772*AS772)))))))</f>
        <v/>
      </c>
      <c r="AU772" s="36" t="str">
        <f>IF(AQ772="","",(IF(#REF!="","",((IF(#REF!="","0",(IF(#REF!="Round Wood",VLOOKUP(#REF!,'[1]Grilles Tarifaires'!E:F,2,FALSE),VLOOKUP(#REF!,'[1]Grilles Tarifaires'!E:G,3,FALSE)))))*AK772))))</f>
        <v/>
      </c>
      <c r="AV772" s="66"/>
      <c r="AW772" s="66"/>
      <c r="AX772" s="66"/>
      <c r="AY772" s="66"/>
    </row>
    <row r="773" spans="1:51" hidden="1" x14ac:dyDescent="0.25">
      <c r="A773" s="10"/>
      <c r="B773" s="28"/>
      <c r="C773" s="29"/>
      <c r="D773" s="29"/>
      <c r="E773" s="30"/>
      <c r="F773" s="29"/>
      <c r="G773" s="29"/>
      <c r="H773" s="42"/>
      <c r="I773" s="42"/>
      <c r="J773" s="28"/>
      <c r="K773" s="28"/>
      <c r="L773" s="28"/>
      <c r="M773" s="28"/>
      <c r="N773" s="32"/>
      <c r="O773" s="32"/>
      <c r="P773" s="29"/>
      <c r="Q773" s="29"/>
      <c r="R773" s="29"/>
      <c r="S773" s="29"/>
      <c r="T773" s="29"/>
      <c r="U773" s="29"/>
      <c r="V773" s="29"/>
      <c r="W773" s="29"/>
      <c r="X773" s="31" t="str">
        <f t="shared" si="187"/>
        <v/>
      </c>
      <c r="Y773" s="33"/>
      <c r="Z773" s="33"/>
      <c r="AA773" s="33"/>
      <c r="AB773" s="33"/>
      <c r="AC773" s="33"/>
      <c r="AD773" s="33"/>
      <c r="AE773" s="29"/>
      <c r="AF773" s="29"/>
      <c r="AG773" s="29"/>
      <c r="AH773" s="67" t="str">
        <f t="shared" si="177"/>
        <v/>
      </c>
      <c r="AI773" s="47" t="str">
        <f t="shared" si="181"/>
        <v/>
      </c>
      <c r="AJ773" s="67" t="str">
        <f t="shared" si="178"/>
        <v/>
      </c>
      <c r="AK773" s="68">
        <f t="shared" si="186"/>
        <v>0</v>
      </c>
      <c r="AL773" s="40" t="str">
        <f t="shared" si="180"/>
        <v/>
      </c>
      <c r="AM773" s="35">
        <f t="shared" si="182"/>
        <v>0</v>
      </c>
      <c r="AN773" s="36">
        <f t="shared" si="183"/>
        <v>0</v>
      </c>
      <c r="AO773" s="36">
        <f t="shared" si="184"/>
        <v>0</v>
      </c>
      <c r="AP773" s="36" t="str">
        <f t="shared" si="176"/>
        <v/>
      </c>
      <c r="AQ773" s="36" t="str">
        <f>+IF(C773="Econova","",(IF(B773="Réception",(IF(J773="La Mounine",(VLOOKUP(V773,[1]Distancier!A:E,5,FALSE)),(IF(J773="Brignoles",VLOOKUP(V773,[1]Distancier!A:C,3,FALSE),(IF(J773="FOS",VLOOKUP(V773,[1]Distancier!A:D,4,FALSE),(IF(J773="BT400",VLOOKUP(V773,[1]Distancier!A:F,6,FALSE))))))))),"")))</f>
        <v/>
      </c>
      <c r="AR773" s="36" t="str">
        <f t="shared" si="179"/>
        <v/>
      </c>
      <c r="AS773" s="34" t="str">
        <f>IF(AQ773="","",IF(A773="Round Wood",VLOOKUP(AQ773,'[1]Grilles Tarifaires'!A:C,3,FALSE),VLOOKUP(AQ773,'[1]Grilles Tarifaires'!A:B,2,FALSE)))</f>
        <v/>
      </c>
      <c r="AT773" s="36" t="str">
        <f t="shared" ref="AT773:AT788" si="188">+IF(AQ773="","",(IF(A773="Round Wood",(IF(K773&gt;32,32*AS773,(IF(K773&lt;29,29*AS773,K773*AS773)))),(IF(K773&gt;30,30*AS773,(IF(K773&lt;24,24*AS773,K773*AS773)))))))</f>
        <v/>
      </c>
      <c r="AU773" s="36" t="str">
        <f>IF(AQ773="","",(IF(C773="","",((IF(A773="","0",(IF(A773="Round Wood",VLOOKUP(C773,'[1]Grilles Tarifaires'!E:F,2,FALSE),VLOOKUP(C773,'[1]Grilles Tarifaires'!E:G,3,FALSE)))))*AK773))))</f>
        <v/>
      </c>
      <c r="AV773" s="66"/>
      <c r="AW773" s="66"/>
      <c r="AX773" s="66"/>
      <c r="AY773" s="66"/>
    </row>
    <row r="774" spans="1:51" hidden="1" x14ac:dyDescent="0.25">
      <c r="A774" s="10"/>
      <c r="B774" s="28"/>
      <c r="C774" s="29"/>
      <c r="D774" s="29"/>
      <c r="E774" s="30"/>
      <c r="F774" s="29"/>
      <c r="G774" s="29"/>
      <c r="H774" s="42"/>
      <c r="I774" s="42"/>
      <c r="J774" s="28"/>
      <c r="K774" s="28"/>
      <c r="L774" s="28"/>
      <c r="M774" s="28"/>
      <c r="N774" s="32"/>
      <c r="O774" s="32"/>
      <c r="P774" s="29"/>
      <c r="Q774" s="29"/>
      <c r="R774" s="29"/>
      <c r="S774" s="29"/>
      <c r="T774" s="29"/>
      <c r="U774" s="29"/>
      <c r="V774" s="29"/>
      <c r="W774" s="29"/>
      <c r="X774" s="31" t="str">
        <f t="shared" si="187"/>
        <v/>
      </c>
      <c r="Y774" s="33"/>
      <c r="Z774" s="33"/>
      <c r="AA774" s="33"/>
      <c r="AB774" s="33"/>
      <c r="AC774" s="33"/>
      <c r="AD774" s="33"/>
      <c r="AE774" s="29"/>
      <c r="AF774" s="29"/>
      <c r="AG774" s="29"/>
      <c r="AH774" s="67" t="str">
        <f t="shared" si="177"/>
        <v/>
      </c>
      <c r="AI774" s="47" t="str">
        <f t="shared" si="181"/>
        <v/>
      </c>
      <c r="AJ774" s="67" t="str">
        <f t="shared" si="178"/>
        <v/>
      </c>
      <c r="AK774" s="68">
        <f t="shared" si="186"/>
        <v>0</v>
      </c>
      <c r="AL774" s="40" t="str">
        <f t="shared" si="180"/>
        <v/>
      </c>
      <c r="AM774" s="35">
        <f t="shared" si="182"/>
        <v>0</v>
      </c>
      <c r="AN774" s="36">
        <f t="shared" si="183"/>
        <v>0</v>
      </c>
      <c r="AO774" s="36">
        <f t="shared" si="184"/>
        <v>0</v>
      </c>
      <c r="AP774" s="36" t="str">
        <f t="shared" si="176"/>
        <v/>
      </c>
      <c r="AQ774" s="36" t="str">
        <f>+IF(C774="Econova","",(IF(B774="Réception",(IF(J774="La Mounine",(VLOOKUP(V774,[1]Distancier!A:E,5,FALSE)),(IF(J774="Brignoles",VLOOKUP(V774,[1]Distancier!A:C,3,FALSE),(IF(J774="FOS",VLOOKUP(V774,[1]Distancier!A:D,4,FALSE),(IF(J774="BT400",VLOOKUP(V774,[1]Distancier!A:F,6,FALSE))))))))),"")))</f>
        <v/>
      </c>
      <c r="AR774" s="36" t="str">
        <f t="shared" si="179"/>
        <v/>
      </c>
      <c r="AS774" s="34" t="str">
        <f>IF(AQ774="","",IF(A774="Round Wood",VLOOKUP(AQ774,'[1]Grilles Tarifaires'!A:C,3,FALSE),VLOOKUP(AQ774,'[1]Grilles Tarifaires'!A:B,2,FALSE)))</f>
        <v/>
      </c>
      <c r="AT774" s="36" t="str">
        <f t="shared" si="188"/>
        <v/>
      </c>
      <c r="AU774" s="36" t="str">
        <f>IF(AQ774="","",(IF(C774="","",((IF(A774="","0",(IF(A774="Round Wood",VLOOKUP(C774,'[1]Grilles Tarifaires'!E:F,2,FALSE),VLOOKUP(C774,'[1]Grilles Tarifaires'!E:G,3,FALSE)))))*AK774))))</f>
        <v/>
      </c>
      <c r="AV774" s="66"/>
      <c r="AW774" s="66"/>
      <c r="AX774" s="66"/>
      <c r="AY774" s="66"/>
    </row>
    <row r="775" spans="1:51" hidden="1" x14ac:dyDescent="0.25">
      <c r="A775" s="10"/>
      <c r="B775" s="28"/>
      <c r="C775" s="29"/>
      <c r="D775" s="29"/>
      <c r="E775" s="30"/>
      <c r="F775" s="29"/>
      <c r="G775" s="29"/>
      <c r="H775" s="42"/>
      <c r="I775" s="42"/>
      <c r="J775" s="28"/>
      <c r="K775" s="28"/>
      <c r="L775" s="28"/>
      <c r="M775" s="28"/>
      <c r="N775" s="32"/>
      <c r="O775" s="32"/>
      <c r="P775" s="29"/>
      <c r="Q775" s="29"/>
      <c r="R775" s="29"/>
      <c r="S775" s="29"/>
      <c r="T775" s="29"/>
      <c r="U775" s="29"/>
      <c r="V775" s="29"/>
      <c r="W775" s="29"/>
      <c r="X775" s="31" t="str">
        <f t="shared" si="187"/>
        <v/>
      </c>
      <c r="Y775" s="33"/>
      <c r="Z775" s="33"/>
      <c r="AA775" s="33"/>
      <c r="AB775" s="33"/>
      <c r="AC775" s="33"/>
      <c r="AD775" s="33"/>
      <c r="AE775" s="29"/>
      <c r="AF775" s="29"/>
      <c r="AG775" s="29"/>
      <c r="AH775" s="67" t="str">
        <f t="shared" si="177"/>
        <v/>
      </c>
      <c r="AI775" s="47" t="str">
        <f t="shared" si="181"/>
        <v/>
      </c>
      <c r="AJ775" s="67" t="str">
        <f t="shared" si="178"/>
        <v/>
      </c>
      <c r="AK775" s="68">
        <f t="shared" si="186"/>
        <v>0</v>
      </c>
      <c r="AL775" s="40" t="str">
        <f t="shared" si="180"/>
        <v/>
      </c>
      <c r="AM775" s="35">
        <f t="shared" si="182"/>
        <v>0</v>
      </c>
      <c r="AN775" s="36">
        <f t="shared" si="183"/>
        <v>0</v>
      </c>
      <c r="AO775" s="36">
        <f t="shared" si="184"/>
        <v>0</v>
      </c>
      <c r="AP775" s="36" t="str">
        <f t="shared" ref="AP775:AP788" si="189">+IF(K775="","",(Y775*K775))</f>
        <v/>
      </c>
      <c r="AQ775" s="36" t="str">
        <f>+IF(C775="Econova","",(IF(B775="Réception",(IF(J775="La Mounine",(VLOOKUP(V775,[1]Distancier!A:E,5,FALSE)),(IF(J775="Brignoles",VLOOKUP(V775,[1]Distancier!A:C,3,FALSE),(IF(J775="FOS",VLOOKUP(V775,[1]Distancier!A:D,4,FALSE),(IF(J775="BT400",VLOOKUP(V775,[1]Distancier!A:F,6,FALSE))))))))),"")))</f>
        <v/>
      </c>
      <c r="AR775" s="36" t="str">
        <f t="shared" si="179"/>
        <v/>
      </c>
      <c r="AS775" s="34" t="str">
        <f>IF(AQ775="","",IF(A775="Round Wood",VLOOKUP(AQ775,'[1]Grilles Tarifaires'!A:C,3,FALSE),VLOOKUP(AQ775,'[1]Grilles Tarifaires'!A:B,2,FALSE)))</f>
        <v/>
      </c>
      <c r="AT775" s="36" t="str">
        <f t="shared" si="188"/>
        <v/>
      </c>
      <c r="AU775" s="36" t="str">
        <f>IF(AQ775="","",(IF(C775="","",((IF(A775="","0",(IF(A775="Round Wood",VLOOKUP(C775,'[1]Grilles Tarifaires'!E:F,2,FALSE),VLOOKUP(C775,'[1]Grilles Tarifaires'!E:G,3,FALSE)))))*AK775))))</f>
        <v/>
      </c>
      <c r="AV775" s="66"/>
      <c r="AW775" s="66"/>
      <c r="AX775" s="66"/>
      <c r="AY775" s="66"/>
    </row>
    <row r="776" spans="1:51" hidden="1" x14ac:dyDescent="0.25">
      <c r="A776" s="10"/>
      <c r="B776" s="28"/>
      <c r="C776" s="29"/>
      <c r="D776" s="29"/>
      <c r="E776" s="30"/>
      <c r="F776" s="29"/>
      <c r="G776" s="29"/>
      <c r="H776" s="42"/>
      <c r="I776" s="42"/>
      <c r="J776" s="28"/>
      <c r="K776" s="28"/>
      <c r="L776" s="28"/>
      <c r="M776" s="28"/>
      <c r="N776" s="32"/>
      <c r="O776" s="32"/>
      <c r="P776" s="29"/>
      <c r="Q776" s="29"/>
      <c r="R776" s="29"/>
      <c r="S776" s="29"/>
      <c r="T776" s="29"/>
      <c r="U776" s="29"/>
      <c r="V776" s="29"/>
      <c r="W776" s="29"/>
      <c r="X776" s="31" t="str">
        <f t="shared" si="187"/>
        <v/>
      </c>
      <c r="Y776" s="33"/>
      <c r="Z776" s="33"/>
      <c r="AA776" s="33"/>
      <c r="AB776" s="33"/>
      <c r="AC776" s="33"/>
      <c r="AD776" s="33"/>
      <c r="AE776" s="29"/>
      <c r="AF776" s="29"/>
      <c r="AG776" s="29"/>
      <c r="AH776" s="67" t="str">
        <f t="shared" si="177"/>
        <v/>
      </c>
      <c r="AI776" s="47" t="str">
        <f t="shared" si="181"/>
        <v/>
      </c>
      <c r="AJ776" s="67" t="str">
        <f t="shared" si="178"/>
        <v/>
      </c>
      <c r="AK776" s="68">
        <f t="shared" si="186"/>
        <v>0</v>
      </c>
      <c r="AL776" s="40" t="str">
        <f t="shared" si="180"/>
        <v/>
      </c>
      <c r="AM776" s="35">
        <f t="shared" si="182"/>
        <v>0</v>
      </c>
      <c r="AN776" s="36">
        <f t="shared" si="183"/>
        <v>0</v>
      </c>
      <c r="AO776" s="36">
        <f t="shared" si="184"/>
        <v>0</v>
      </c>
      <c r="AP776" s="36" t="str">
        <f t="shared" si="189"/>
        <v/>
      </c>
      <c r="AQ776" s="36" t="str">
        <f>+IF(C776="Econova","",(IF(B776="Réception",(IF(J776="La Mounine",(VLOOKUP(V776,[1]Distancier!A:E,5,FALSE)),(IF(J776="Brignoles",VLOOKUP(V776,[1]Distancier!A:C,3,FALSE),(IF(J776="FOS",VLOOKUP(V776,[1]Distancier!A:D,4,FALSE),(IF(J776="BT400",VLOOKUP(V776,[1]Distancier!A:F,6,FALSE))))))))),"")))</f>
        <v/>
      </c>
      <c r="AR776" s="36" t="str">
        <f t="shared" si="179"/>
        <v/>
      </c>
      <c r="AS776" s="34" t="str">
        <f>IF(AQ776="","",IF(A776="Round Wood",VLOOKUP(AQ776,'[1]Grilles Tarifaires'!A:C,3,FALSE),VLOOKUP(AQ776,'[1]Grilles Tarifaires'!A:B,2,FALSE)))</f>
        <v/>
      </c>
      <c r="AT776" s="36" t="str">
        <f t="shared" si="188"/>
        <v/>
      </c>
      <c r="AU776" s="36" t="str">
        <f>IF(AQ776="","",(IF(C776="","",((IF(A776="","0",(IF(A776="Round Wood",VLOOKUP(C776,'[1]Grilles Tarifaires'!E:F,2,FALSE),VLOOKUP(C776,'[1]Grilles Tarifaires'!E:G,3,FALSE)))))*AK776))))</f>
        <v/>
      </c>
      <c r="AV776" s="66"/>
      <c r="AW776" s="66"/>
      <c r="AX776" s="66"/>
      <c r="AY776" s="66"/>
    </row>
    <row r="777" spans="1:51" hidden="1" x14ac:dyDescent="0.25">
      <c r="A777" s="10"/>
      <c r="B777" s="28"/>
      <c r="C777" s="29"/>
      <c r="D777" s="29"/>
      <c r="E777" s="30"/>
      <c r="F777" s="29"/>
      <c r="G777" s="29"/>
      <c r="H777" s="42"/>
      <c r="I777" s="42"/>
      <c r="J777" s="28"/>
      <c r="K777" s="28"/>
      <c r="L777" s="28"/>
      <c r="M777" s="28"/>
      <c r="N777" s="32"/>
      <c r="O777" s="32"/>
      <c r="P777" s="29"/>
      <c r="Q777" s="29"/>
      <c r="R777" s="29"/>
      <c r="S777" s="29"/>
      <c r="T777" s="29"/>
      <c r="U777" s="29"/>
      <c r="V777" s="29"/>
      <c r="W777" s="29"/>
      <c r="X777" s="31" t="str">
        <f t="shared" si="187"/>
        <v/>
      </c>
      <c r="Y777" s="33"/>
      <c r="Z777" s="33"/>
      <c r="AA777" s="33"/>
      <c r="AB777" s="33"/>
      <c r="AC777" s="33"/>
      <c r="AD777" s="33"/>
      <c r="AE777" s="29"/>
      <c r="AF777" s="29"/>
      <c r="AG777" s="29"/>
      <c r="AH777" s="67" t="str">
        <f t="shared" si="177"/>
        <v/>
      </c>
      <c r="AI777" s="47" t="str">
        <f t="shared" si="181"/>
        <v/>
      </c>
      <c r="AJ777" s="67" t="str">
        <f t="shared" si="178"/>
        <v/>
      </c>
      <c r="AK777" s="68">
        <f t="shared" si="186"/>
        <v>0</v>
      </c>
      <c r="AL777" s="40" t="str">
        <f t="shared" si="180"/>
        <v/>
      </c>
      <c r="AM777" s="35">
        <f t="shared" si="182"/>
        <v>0</v>
      </c>
      <c r="AN777" s="36">
        <f t="shared" si="183"/>
        <v>0</v>
      </c>
      <c r="AO777" s="36">
        <f t="shared" si="184"/>
        <v>0</v>
      </c>
      <c r="AP777" s="36" t="str">
        <f t="shared" si="189"/>
        <v/>
      </c>
      <c r="AQ777" s="36" t="str">
        <f>+IF(C777="Econova","",(IF(B777="Réception",(IF(J777="La Mounine",(VLOOKUP(V777,[1]Distancier!A:E,5,FALSE)),(IF(J777="Brignoles",VLOOKUP(V777,[1]Distancier!A:C,3,FALSE),(IF(J777="FOS",VLOOKUP(V777,[1]Distancier!A:D,4,FALSE),(IF(J777="BT400",VLOOKUP(V777,[1]Distancier!A:F,6,FALSE))))))))),"")))</f>
        <v/>
      </c>
      <c r="AR777" s="36" t="str">
        <f t="shared" si="179"/>
        <v/>
      </c>
      <c r="AS777" s="34" t="str">
        <f>IF(AQ777="","",IF(A777="Round Wood",VLOOKUP(AQ777,'[1]Grilles Tarifaires'!A:C,3,FALSE),VLOOKUP(AQ777,'[1]Grilles Tarifaires'!A:B,2,FALSE)))</f>
        <v/>
      </c>
      <c r="AT777" s="36" t="str">
        <f t="shared" si="188"/>
        <v/>
      </c>
      <c r="AU777" s="36" t="str">
        <f>IF(AQ777="","",(IF(C777="","",((IF(A777="","0",(IF(A777="Round Wood",VLOOKUP(C777,'[1]Grilles Tarifaires'!E:F,2,FALSE),VLOOKUP(C777,'[1]Grilles Tarifaires'!E:G,3,FALSE)))))*AK777))))</f>
        <v/>
      </c>
      <c r="AV777" s="66"/>
      <c r="AW777" s="66"/>
      <c r="AX777" s="66"/>
      <c r="AY777" s="66"/>
    </row>
    <row r="778" spans="1:51" hidden="1" x14ac:dyDescent="0.25">
      <c r="A778" s="10"/>
      <c r="B778" s="28"/>
      <c r="C778" s="29"/>
      <c r="D778" s="29"/>
      <c r="E778" s="30"/>
      <c r="F778" s="29"/>
      <c r="G778" s="29"/>
      <c r="H778" s="42"/>
      <c r="I778" s="42"/>
      <c r="J778" s="28"/>
      <c r="K778" s="28"/>
      <c r="L778" s="28"/>
      <c r="M778" s="28"/>
      <c r="N778" s="32"/>
      <c r="O778" s="32"/>
      <c r="P778" s="29"/>
      <c r="Q778" s="29"/>
      <c r="R778" s="29"/>
      <c r="S778" s="29"/>
      <c r="T778" s="29"/>
      <c r="U778" s="29"/>
      <c r="V778" s="29"/>
      <c r="W778" s="29"/>
      <c r="X778" s="31" t="str">
        <f t="shared" si="187"/>
        <v/>
      </c>
      <c r="Y778" s="33"/>
      <c r="Z778" s="33"/>
      <c r="AA778" s="33"/>
      <c r="AB778" s="33"/>
      <c r="AC778" s="33"/>
      <c r="AD778" s="33"/>
      <c r="AE778" s="29"/>
      <c r="AF778" s="29"/>
      <c r="AG778" s="29"/>
      <c r="AH778" s="67" t="str">
        <f t="shared" si="177"/>
        <v/>
      </c>
      <c r="AI778" s="47" t="str">
        <f t="shared" si="181"/>
        <v/>
      </c>
      <c r="AJ778" s="67" t="str">
        <f t="shared" si="178"/>
        <v/>
      </c>
      <c r="AK778" s="68">
        <f t="shared" si="186"/>
        <v>0</v>
      </c>
      <c r="AL778" s="40" t="str">
        <f t="shared" si="180"/>
        <v/>
      </c>
      <c r="AM778" s="35">
        <f t="shared" si="182"/>
        <v>0</v>
      </c>
      <c r="AN778" s="36">
        <f t="shared" si="183"/>
        <v>0</v>
      </c>
      <c r="AO778" s="36">
        <f t="shared" si="184"/>
        <v>0</v>
      </c>
      <c r="AP778" s="36" t="str">
        <f t="shared" si="189"/>
        <v/>
      </c>
      <c r="AQ778" s="36" t="str">
        <f>+IF(C778="Econova","",(IF(B778="Réception",(IF(J778="La Mounine",(VLOOKUP(V778,[1]Distancier!A:E,5,FALSE)),(IF(J778="Brignoles",VLOOKUP(V778,[1]Distancier!A:C,3,FALSE),(IF(J778="FOS",VLOOKUP(V778,[1]Distancier!A:D,4,FALSE),(IF(J778="BT400",VLOOKUP(V778,[1]Distancier!A:F,6,FALSE))))))))),"")))</f>
        <v/>
      </c>
      <c r="AR778" s="36" t="str">
        <f t="shared" si="179"/>
        <v/>
      </c>
      <c r="AS778" s="34" t="str">
        <f>IF(AQ778="","",IF(A778="Round Wood",VLOOKUP(AQ778,'[1]Grilles Tarifaires'!A:C,3,FALSE),VLOOKUP(AQ778,'[1]Grilles Tarifaires'!A:B,2,FALSE)))</f>
        <v/>
      </c>
      <c r="AT778" s="36" t="str">
        <f t="shared" si="188"/>
        <v/>
      </c>
      <c r="AU778" s="36" t="str">
        <f>IF(AQ778="","",(IF(C778="","",((IF(A778="","0",(IF(A778="Round Wood",VLOOKUP(C778,'[1]Grilles Tarifaires'!E:F,2,FALSE),VLOOKUP(C778,'[1]Grilles Tarifaires'!E:G,3,FALSE)))))*AK778))))</f>
        <v/>
      </c>
      <c r="AV778" s="66"/>
      <c r="AW778" s="66"/>
      <c r="AX778" s="66"/>
      <c r="AY778" s="66"/>
    </row>
    <row r="779" spans="1:51" hidden="1" x14ac:dyDescent="0.25">
      <c r="A779" s="10"/>
      <c r="B779" s="28"/>
      <c r="C779" s="29"/>
      <c r="D779" s="29"/>
      <c r="E779" s="30"/>
      <c r="F779" s="29"/>
      <c r="G779" s="29"/>
      <c r="H779" s="42"/>
      <c r="I779" s="42"/>
      <c r="J779" s="28"/>
      <c r="K779" s="28"/>
      <c r="L779" s="28"/>
      <c r="M779" s="28"/>
      <c r="N779" s="32"/>
      <c r="O779" s="32"/>
      <c r="P779" s="29"/>
      <c r="Q779" s="29"/>
      <c r="R779" s="29"/>
      <c r="S779" s="29"/>
      <c r="T779" s="29"/>
      <c r="U779" s="29"/>
      <c r="V779" s="29"/>
      <c r="W779" s="29"/>
      <c r="X779" s="31" t="str">
        <f t="shared" si="187"/>
        <v/>
      </c>
      <c r="Y779" s="33"/>
      <c r="Z779" s="33"/>
      <c r="AA779" s="33"/>
      <c r="AB779" s="33"/>
      <c r="AC779" s="33"/>
      <c r="AD779" s="33"/>
      <c r="AE779" s="29"/>
      <c r="AF779" s="29"/>
      <c r="AG779" s="29"/>
      <c r="AH779" s="67" t="str">
        <f t="shared" si="177"/>
        <v/>
      </c>
      <c r="AI779" s="47" t="str">
        <f t="shared" si="181"/>
        <v/>
      </c>
      <c r="AJ779" s="67" t="str">
        <f t="shared" si="178"/>
        <v/>
      </c>
      <c r="AK779" s="68">
        <f t="shared" si="186"/>
        <v>0</v>
      </c>
      <c r="AL779" s="40" t="str">
        <f t="shared" si="180"/>
        <v/>
      </c>
      <c r="AM779" s="35">
        <f t="shared" si="182"/>
        <v>0</v>
      </c>
      <c r="AN779" s="36">
        <f t="shared" si="183"/>
        <v>0</v>
      </c>
      <c r="AO779" s="36">
        <f t="shared" si="184"/>
        <v>0</v>
      </c>
      <c r="AP779" s="36" t="str">
        <f t="shared" si="189"/>
        <v/>
      </c>
      <c r="AQ779" s="36" t="str">
        <f>+IF(C779="Econova","",(IF(B779="Réception",(IF(J779="La Mounine",(VLOOKUP(V779,[1]Distancier!A:E,5,FALSE)),(IF(J779="Brignoles",VLOOKUP(V779,[1]Distancier!A:C,3,FALSE),(IF(J779="FOS",VLOOKUP(V779,[1]Distancier!A:D,4,FALSE),(IF(J779="BT400",VLOOKUP(V779,[1]Distancier!A:F,6,FALSE))))))))),"")))</f>
        <v/>
      </c>
      <c r="AR779" s="36" t="str">
        <f t="shared" si="179"/>
        <v/>
      </c>
      <c r="AS779" s="34" t="str">
        <f>IF(AQ779="","",IF(A779="Round Wood",VLOOKUP(AQ779,'[1]Grilles Tarifaires'!A:C,3,FALSE),VLOOKUP(AQ779,'[1]Grilles Tarifaires'!A:B,2,FALSE)))</f>
        <v/>
      </c>
      <c r="AT779" s="36" t="str">
        <f t="shared" si="188"/>
        <v/>
      </c>
      <c r="AU779" s="36" t="str">
        <f>IF(AQ779="","",(IF(C779="","",((IF(A779="","0",(IF(A779="Round Wood",VLOOKUP(C779,'[1]Grilles Tarifaires'!E:F,2,FALSE),VLOOKUP(C779,'[1]Grilles Tarifaires'!E:G,3,FALSE)))))*AK779))))</f>
        <v/>
      </c>
      <c r="AV779" s="66"/>
      <c r="AW779" s="66"/>
      <c r="AX779" s="66"/>
      <c r="AY779" s="66"/>
    </row>
    <row r="780" spans="1:51" hidden="1" x14ac:dyDescent="0.25">
      <c r="A780" s="10"/>
      <c r="B780" s="28"/>
      <c r="C780" s="29"/>
      <c r="D780" s="29"/>
      <c r="E780" s="30"/>
      <c r="F780" s="29"/>
      <c r="G780" s="29"/>
      <c r="H780" s="42"/>
      <c r="I780" s="42"/>
      <c r="J780" s="28"/>
      <c r="K780" s="28"/>
      <c r="L780" s="28"/>
      <c r="M780" s="28"/>
      <c r="N780" s="32"/>
      <c r="O780" s="32"/>
      <c r="P780" s="29"/>
      <c r="Q780" s="29"/>
      <c r="R780" s="29"/>
      <c r="S780" s="29"/>
      <c r="T780" s="29"/>
      <c r="U780" s="29"/>
      <c r="V780" s="29"/>
      <c r="W780" s="29"/>
      <c r="X780" s="31" t="str">
        <f t="shared" si="187"/>
        <v/>
      </c>
      <c r="Y780" s="33"/>
      <c r="Z780" s="33"/>
      <c r="AA780" s="33"/>
      <c r="AB780" s="33"/>
      <c r="AC780" s="33"/>
      <c r="AD780" s="33"/>
      <c r="AE780" s="29"/>
      <c r="AF780" s="29"/>
      <c r="AG780" s="29"/>
      <c r="AH780" s="67" t="str">
        <f t="shared" si="177"/>
        <v/>
      </c>
      <c r="AI780" s="47" t="str">
        <f t="shared" si="181"/>
        <v/>
      </c>
      <c r="AJ780" s="67" t="str">
        <f t="shared" si="178"/>
        <v/>
      </c>
      <c r="AK780" s="68">
        <f t="shared" si="186"/>
        <v>0</v>
      </c>
      <c r="AL780" s="40" t="str">
        <f t="shared" si="180"/>
        <v/>
      </c>
      <c r="AM780" s="35">
        <f t="shared" si="182"/>
        <v>0</v>
      </c>
      <c r="AN780" s="36">
        <f t="shared" si="183"/>
        <v>0</v>
      </c>
      <c r="AO780" s="36">
        <f t="shared" si="184"/>
        <v>0</v>
      </c>
      <c r="AP780" s="36" t="str">
        <f t="shared" si="189"/>
        <v/>
      </c>
      <c r="AQ780" s="36" t="str">
        <f>+IF(C780="Econova","",(IF(B780="Réception",(IF(J780="La Mounine",(VLOOKUP(V780,[1]Distancier!A:E,5,FALSE)),(IF(J780="Brignoles",VLOOKUP(V780,[1]Distancier!A:C,3,FALSE),(IF(J780="FOS",VLOOKUP(V780,[1]Distancier!A:D,4,FALSE),(IF(J780="BT400",VLOOKUP(V780,[1]Distancier!A:F,6,FALSE))))))))),"")))</f>
        <v/>
      </c>
      <c r="AR780" s="36" t="str">
        <f t="shared" si="179"/>
        <v/>
      </c>
      <c r="AS780" s="34" t="str">
        <f>IF(AQ780="","",IF(A780="Round Wood",VLOOKUP(AQ780,'[1]Grilles Tarifaires'!A:C,3,FALSE),VLOOKUP(AQ780,'[1]Grilles Tarifaires'!A:B,2,FALSE)))</f>
        <v/>
      </c>
      <c r="AT780" s="36" t="str">
        <f t="shared" si="188"/>
        <v/>
      </c>
      <c r="AU780" s="36" t="str">
        <f>IF(AQ780="","",(IF(C780="","",((IF(A780="","0",(IF(A780="Round Wood",VLOOKUP(C780,'[1]Grilles Tarifaires'!E:F,2,FALSE),VLOOKUP(C780,'[1]Grilles Tarifaires'!E:G,3,FALSE)))))*AK780))))</f>
        <v/>
      </c>
      <c r="AV780" s="66"/>
      <c r="AW780" s="66"/>
      <c r="AX780" s="66"/>
      <c r="AY780" s="66"/>
    </row>
    <row r="781" spans="1:51" hidden="1" x14ac:dyDescent="0.25">
      <c r="A781" s="10"/>
      <c r="B781" s="28"/>
      <c r="C781" s="29"/>
      <c r="D781" s="29"/>
      <c r="E781" s="30"/>
      <c r="F781" s="29"/>
      <c r="G781" s="29"/>
      <c r="H781" s="42"/>
      <c r="I781" s="42"/>
      <c r="J781" s="28"/>
      <c r="K781" s="93"/>
      <c r="L781" s="93"/>
      <c r="M781" s="94"/>
      <c r="N781" s="32"/>
      <c r="O781" s="32"/>
      <c r="P781" s="29"/>
      <c r="Q781" s="29"/>
      <c r="R781" s="29"/>
      <c r="S781" s="29"/>
      <c r="T781" s="29"/>
      <c r="U781" s="29"/>
      <c r="V781" s="29"/>
      <c r="W781" s="29"/>
      <c r="X781" s="29"/>
      <c r="Y781" s="33"/>
      <c r="Z781" s="33"/>
      <c r="AA781" s="33"/>
      <c r="AB781" s="33"/>
      <c r="AC781" s="33"/>
      <c r="AD781" s="33"/>
      <c r="AE781" s="29"/>
      <c r="AF781" s="29"/>
      <c r="AG781" s="29"/>
      <c r="AH781" s="67" t="str">
        <f t="shared" si="177"/>
        <v/>
      </c>
      <c r="AI781" s="47" t="str">
        <f t="shared" si="181"/>
        <v/>
      </c>
      <c r="AJ781" s="67" t="str">
        <f t="shared" si="178"/>
        <v/>
      </c>
      <c r="AK781" s="68">
        <f t="shared" si="186"/>
        <v>0</v>
      </c>
      <c r="AL781" s="40" t="str">
        <f t="shared" si="180"/>
        <v/>
      </c>
      <c r="AM781" s="35">
        <f t="shared" si="182"/>
        <v>0</v>
      </c>
      <c r="AN781" s="36">
        <f t="shared" si="183"/>
        <v>0</v>
      </c>
      <c r="AO781" s="36">
        <f t="shared" si="184"/>
        <v>0</v>
      </c>
      <c r="AP781" s="36" t="str">
        <f t="shared" si="189"/>
        <v/>
      </c>
      <c r="AQ781" s="36" t="str">
        <f>+IF(C781="Econova","",(IF(B781="Réception",(IF(J781="La Mounine",(VLOOKUP(V781,[1]Distancier!A:E,5,FALSE)),(IF(J781="Brignoles",VLOOKUP(V781,[1]Distancier!A:C,3,FALSE),(IF(J781="FOS",VLOOKUP(V781,[1]Distancier!A:D,4,FALSE),(IF(J781="BT400",VLOOKUP(V781,[1]Distancier!A:F,6,FALSE))))))))),"")))</f>
        <v/>
      </c>
      <c r="AR781" s="36" t="str">
        <f t="shared" si="179"/>
        <v/>
      </c>
      <c r="AS781" s="34" t="str">
        <f>IF(AQ781="","",IF(A781="Round Wood",VLOOKUP(AQ781,'[1]Grilles Tarifaires'!A:C,3,FALSE),VLOOKUP(AQ781,'[1]Grilles Tarifaires'!A:B,2,FALSE)))</f>
        <v/>
      </c>
      <c r="AT781" s="36" t="str">
        <f t="shared" si="188"/>
        <v/>
      </c>
      <c r="AU781" s="36" t="str">
        <f>IF(AQ781="","",(IF(C781="","",((IF(A781="","0",(IF(A781="Round Wood",VLOOKUP(C781,'[1]Grilles Tarifaires'!E:F,2,FALSE),VLOOKUP(C781,'[1]Grilles Tarifaires'!E:G,3,FALSE)))))*AK781))))</f>
        <v/>
      </c>
      <c r="AV781" s="66"/>
      <c r="AW781" s="66"/>
      <c r="AX781" s="66"/>
      <c r="AY781" s="66"/>
    </row>
    <row r="782" spans="1:51" hidden="1" x14ac:dyDescent="0.25">
      <c r="A782" s="10"/>
      <c r="B782" s="28"/>
      <c r="C782" s="29"/>
      <c r="D782" s="29"/>
      <c r="E782" s="30"/>
      <c r="F782" s="29"/>
      <c r="G782" s="29"/>
      <c r="H782" s="42"/>
      <c r="I782" s="42"/>
      <c r="J782" s="28"/>
      <c r="K782" s="93"/>
      <c r="L782" s="93"/>
      <c r="M782" s="94"/>
      <c r="N782" s="32"/>
      <c r="O782" s="32"/>
      <c r="P782" s="29"/>
      <c r="Q782" s="29"/>
      <c r="R782" s="29"/>
      <c r="S782" s="29"/>
      <c r="T782" s="29"/>
      <c r="U782" s="29"/>
      <c r="V782" s="29"/>
      <c r="W782" s="29"/>
      <c r="X782" s="29"/>
      <c r="Y782" s="33"/>
      <c r="Z782" s="33"/>
      <c r="AA782" s="33"/>
      <c r="AB782" s="33"/>
      <c r="AC782" s="33"/>
      <c r="AD782" s="33"/>
      <c r="AE782" s="29"/>
      <c r="AF782" s="29"/>
      <c r="AG782" s="29"/>
      <c r="AH782" s="67" t="str">
        <f t="shared" si="177"/>
        <v/>
      </c>
      <c r="AI782" s="47" t="str">
        <f t="shared" si="181"/>
        <v/>
      </c>
      <c r="AJ782" s="67" t="str">
        <f t="shared" si="178"/>
        <v/>
      </c>
      <c r="AK782" s="68">
        <f t="shared" si="186"/>
        <v>0</v>
      </c>
      <c r="AL782" s="40" t="str">
        <f t="shared" si="180"/>
        <v/>
      </c>
      <c r="AM782" s="35">
        <f t="shared" si="182"/>
        <v>0</v>
      </c>
      <c r="AN782" s="36">
        <f t="shared" si="183"/>
        <v>0</v>
      </c>
      <c r="AO782" s="36">
        <f t="shared" si="184"/>
        <v>0</v>
      </c>
      <c r="AP782" s="36" t="str">
        <f t="shared" si="189"/>
        <v/>
      </c>
      <c r="AQ782" s="36" t="str">
        <f>+IF(C782="Econova","",(IF(B782="Réception",(IF(J782="La Mounine",(VLOOKUP(V782,[1]Distancier!A:E,5,FALSE)),(IF(J782="Brignoles",VLOOKUP(V782,[1]Distancier!A:C,3,FALSE),(IF(J782="FOS",VLOOKUP(V782,[1]Distancier!A:D,4,FALSE),(IF(J782="BT400",VLOOKUP(V782,[1]Distancier!A:F,6,FALSE))))))))),"")))</f>
        <v/>
      </c>
      <c r="AR782" s="36" t="str">
        <f t="shared" si="179"/>
        <v/>
      </c>
      <c r="AS782" s="34" t="str">
        <f>IF(AQ782="","",IF(A782="Round Wood",VLOOKUP(AQ782,'[1]Grilles Tarifaires'!A:C,3,FALSE),VLOOKUP(AQ782,'[1]Grilles Tarifaires'!A:B,2,FALSE)))</f>
        <v/>
      </c>
      <c r="AT782" s="36" t="str">
        <f t="shared" si="188"/>
        <v/>
      </c>
      <c r="AU782" s="36" t="str">
        <f>IF(AQ782="","",(IF(C782="","",((IF(A782="","0",(IF(A782="Round Wood",VLOOKUP(C782,'[1]Grilles Tarifaires'!E:F,2,FALSE),VLOOKUP(C782,'[1]Grilles Tarifaires'!E:G,3,FALSE)))))*AK782))))</f>
        <v/>
      </c>
      <c r="AV782" s="66"/>
      <c r="AW782" s="66"/>
      <c r="AX782" s="66"/>
      <c r="AY782" s="66"/>
    </row>
    <row r="783" spans="1:51" hidden="1" x14ac:dyDescent="0.25">
      <c r="A783" s="10"/>
      <c r="B783" s="28"/>
      <c r="C783" s="29"/>
      <c r="D783" s="29"/>
      <c r="E783" s="30"/>
      <c r="F783" s="29"/>
      <c r="G783" s="29"/>
      <c r="H783" s="42"/>
      <c r="I783" s="42"/>
      <c r="J783" s="28"/>
      <c r="K783" s="93"/>
      <c r="L783" s="93"/>
      <c r="M783" s="94"/>
      <c r="N783" s="32"/>
      <c r="O783" s="32"/>
      <c r="P783" s="29"/>
      <c r="Q783" s="29"/>
      <c r="R783" s="29"/>
      <c r="S783" s="29"/>
      <c r="T783" s="29"/>
      <c r="U783" s="29"/>
      <c r="V783" s="29"/>
      <c r="W783" s="29"/>
      <c r="X783" s="29"/>
      <c r="Y783" s="33"/>
      <c r="Z783" s="33"/>
      <c r="AA783" s="33"/>
      <c r="AB783" s="33"/>
      <c r="AC783" s="33"/>
      <c r="AD783" s="33"/>
      <c r="AE783" s="29"/>
      <c r="AF783" s="29"/>
      <c r="AG783" s="29"/>
      <c r="AH783" s="67" t="str">
        <f t="shared" si="177"/>
        <v/>
      </c>
      <c r="AI783" s="47" t="str">
        <f t="shared" si="181"/>
        <v/>
      </c>
      <c r="AJ783" s="67" t="str">
        <f t="shared" si="178"/>
        <v/>
      </c>
      <c r="AK783" s="68">
        <f t="shared" si="186"/>
        <v>0</v>
      </c>
      <c r="AL783" s="40" t="str">
        <f t="shared" si="180"/>
        <v/>
      </c>
      <c r="AM783" s="35">
        <f t="shared" si="182"/>
        <v>0</v>
      </c>
      <c r="AN783" s="36">
        <f t="shared" si="183"/>
        <v>0</v>
      </c>
      <c r="AO783" s="36">
        <f t="shared" si="184"/>
        <v>0</v>
      </c>
      <c r="AP783" s="36" t="str">
        <f t="shared" si="189"/>
        <v/>
      </c>
      <c r="AQ783" s="36" t="str">
        <f>+IF(C783="Econova","",(IF(B783="Réception",(IF(J783="La Mounine",(VLOOKUP(V783,[1]Distancier!A:E,5,FALSE)),(IF(J783="Brignoles",VLOOKUP(V783,[1]Distancier!A:C,3,FALSE),(IF(J783="FOS",VLOOKUP(V783,[1]Distancier!A:D,4,FALSE),(IF(J783="BT400",VLOOKUP(V783,[1]Distancier!A:F,6,FALSE))))))))),"")))</f>
        <v/>
      </c>
      <c r="AR783" s="36" t="str">
        <f t="shared" si="179"/>
        <v/>
      </c>
      <c r="AS783" s="34" t="str">
        <f>IF(AQ783="","",IF(A783="Round Wood",VLOOKUP(AQ783,'[1]Grilles Tarifaires'!A:C,3,FALSE),VLOOKUP(AQ783,'[1]Grilles Tarifaires'!A:B,2,FALSE)))</f>
        <v/>
      </c>
      <c r="AT783" s="36" t="str">
        <f t="shared" si="188"/>
        <v/>
      </c>
      <c r="AU783" s="36" t="str">
        <f>IF(AQ783="","",(IF(C783="","",((IF(A783="","0",(IF(A783="Round Wood",VLOOKUP(C783,'[1]Grilles Tarifaires'!E:F,2,FALSE),VLOOKUP(C783,'[1]Grilles Tarifaires'!E:G,3,FALSE)))))*AK783))))</f>
        <v/>
      </c>
      <c r="AV783" s="66"/>
      <c r="AW783" s="66"/>
      <c r="AX783" s="66"/>
      <c r="AY783" s="66"/>
    </row>
    <row r="784" spans="1:51" hidden="1" x14ac:dyDescent="0.25">
      <c r="A784" s="10"/>
      <c r="B784" s="28"/>
      <c r="C784" s="29"/>
      <c r="D784" s="29"/>
      <c r="E784" s="30"/>
      <c r="F784" s="29"/>
      <c r="G784" s="29"/>
      <c r="H784" s="42"/>
      <c r="I784" s="42"/>
      <c r="J784" s="28"/>
      <c r="K784" s="93"/>
      <c r="L784" s="93"/>
      <c r="M784" s="94"/>
      <c r="N784" s="32"/>
      <c r="O784" s="32"/>
      <c r="P784" s="29"/>
      <c r="Q784" s="29"/>
      <c r="R784" s="29"/>
      <c r="S784" s="29"/>
      <c r="T784" s="29"/>
      <c r="U784" s="29"/>
      <c r="V784" s="29"/>
      <c r="W784" s="29"/>
      <c r="X784" s="29"/>
      <c r="Y784" s="33"/>
      <c r="Z784" s="33"/>
      <c r="AA784" s="33"/>
      <c r="AB784" s="33"/>
      <c r="AC784" s="33"/>
      <c r="AD784" s="33"/>
      <c r="AE784" s="29"/>
      <c r="AF784" s="29"/>
      <c r="AG784" s="29"/>
      <c r="AH784" s="67" t="str">
        <f t="shared" si="177"/>
        <v/>
      </c>
      <c r="AI784" s="47" t="str">
        <f t="shared" si="181"/>
        <v/>
      </c>
      <c r="AJ784" s="67" t="str">
        <f t="shared" si="178"/>
        <v/>
      </c>
      <c r="AK784" s="68">
        <f t="shared" si="186"/>
        <v>0</v>
      </c>
      <c r="AL784" s="40" t="str">
        <f t="shared" si="180"/>
        <v/>
      </c>
      <c r="AM784" s="35">
        <f t="shared" si="182"/>
        <v>0</v>
      </c>
      <c r="AN784" s="36">
        <f t="shared" si="183"/>
        <v>0</v>
      </c>
      <c r="AO784" s="36">
        <f t="shared" si="184"/>
        <v>0</v>
      </c>
      <c r="AP784" s="36" t="str">
        <f t="shared" si="189"/>
        <v/>
      </c>
      <c r="AQ784" s="36" t="str">
        <f>+IF(C784="Econova","",(IF(B784="Réception",(IF(J784="La Mounine",(VLOOKUP(V784,[1]Distancier!A:E,5,FALSE)),(IF(J784="Brignoles",VLOOKUP(V784,[1]Distancier!A:C,3,FALSE),(IF(J784="FOS",VLOOKUP(V784,[1]Distancier!A:D,4,FALSE),(IF(J784="BT400",VLOOKUP(V784,[1]Distancier!A:F,6,FALSE))))))))),"")))</f>
        <v/>
      </c>
      <c r="AR784" s="36" t="str">
        <f t="shared" si="179"/>
        <v/>
      </c>
      <c r="AS784" s="34" t="str">
        <f>IF(AQ784="","",IF(A784="Round Wood",VLOOKUP(AQ784,'[1]Grilles Tarifaires'!A:C,3,FALSE),VLOOKUP(AQ784,'[1]Grilles Tarifaires'!A:B,2,FALSE)))</f>
        <v/>
      </c>
      <c r="AT784" s="36" t="str">
        <f t="shared" si="188"/>
        <v/>
      </c>
      <c r="AU784" s="36" t="str">
        <f>IF(AQ784="","",(IF(C784="","",((IF(A784="","0",(IF(A784="Round Wood",VLOOKUP(C784,'[1]Grilles Tarifaires'!E:F,2,FALSE),VLOOKUP(C784,'[1]Grilles Tarifaires'!E:G,3,FALSE)))))*AK784))))</f>
        <v/>
      </c>
      <c r="AV784" s="66"/>
      <c r="AW784" s="66"/>
      <c r="AX784" s="66"/>
      <c r="AY784" s="66"/>
    </row>
    <row r="785" spans="1:51" hidden="1" x14ac:dyDescent="0.25">
      <c r="A785" s="10"/>
      <c r="B785" s="28"/>
      <c r="C785" s="29"/>
      <c r="D785" s="29"/>
      <c r="E785" s="30"/>
      <c r="F785" s="29"/>
      <c r="G785" s="29"/>
      <c r="H785" s="42"/>
      <c r="I785" s="42"/>
      <c r="J785" s="28"/>
      <c r="K785" s="93"/>
      <c r="L785" s="93"/>
      <c r="M785" s="94"/>
      <c r="N785" s="32"/>
      <c r="O785" s="32"/>
      <c r="P785" s="29"/>
      <c r="Q785" s="29"/>
      <c r="R785" s="29"/>
      <c r="S785" s="29"/>
      <c r="T785" s="29"/>
      <c r="U785" s="29"/>
      <c r="V785" s="29"/>
      <c r="W785" s="29"/>
      <c r="X785" s="29"/>
      <c r="Y785" s="33"/>
      <c r="Z785" s="33"/>
      <c r="AA785" s="33"/>
      <c r="AB785" s="33"/>
      <c r="AC785" s="33"/>
      <c r="AD785" s="33"/>
      <c r="AE785" s="29"/>
      <c r="AF785" s="29"/>
      <c r="AG785" s="29"/>
      <c r="AH785" s="67" t="str">
        <f t="shared" ref="AH785:AH788" si="190">IF(E785="","",(YEAR(E785)))</f>
        <v/>
      </c>
      <c r="AI785" s="47" t="str">
        <f t="shared" si="181"/>
        <v/>
      </c>
      <c r="AJ785" s="67" t="str">
        <f t="shared" ref="AJ785:AJ788" si="191">IF(E785="","",(TEXT(E785,"mmmm")))</f>
        <v/>
      </c>
      <c r="AK785" s="68">
        <f t="shared" si="186"/>
        <v>0</v>
      </c>
      <c r="AL785" s="40" t="str">
        <f t="shared" si="180"/>
        <v/>
      </c>
      <c r="AM785" s="35">
        <f t="shared" si="182"/>
        <v>0</v>
      </c>
      <c r="AN785" s="36">
        <f t="shared" si="183"/>
        <v>0</v>
      </c>
      <c r="AO785" s="36">
        <f t="shared" si="184"/>
        <v>0</v>
      </c>
      <c r="AP785" s="36" t="str">
        <f t="shared" si="189"/>
        <v/>
      </c>
      <c r="AQ785" s="36" t="str">
        <f>+IF(C785="Econova","",(IF(B785="Réception",(IF(J785="La Mounine",(VLOOKUP(V785,[1]Distancier!A:E,5,FALSE)),(IF(J785="Brignoles",VLOOKUP(V785,[1]Distancier!A:C,3,FALSE),(IF(J785="FOS",VLOOKUP(V785,[1]Distancier!A:D,4,FALSE),(IF(J785="BT400",VLOOKUP(V785,[1]Distancier!A:F,6,FALSE))))))))),"")))</f>
        <v/>
      </c>
      <c r="AR785" s="36" t="str">
        <f t="shared" si="179"/>
        <v/>
      </c>
      <c r="AS785" s="34" t="str">
        <f>IF(AQ785="","",IF(A785="Round Wood",VLOOKUP(AQ785,'[1]Grilles Tarifaires'!A:C,3,FALSE),VLOOKUP(AQ785,'[1]Grilles Tarifaires'!A:B,2,FALSE)))</f>
        <v/>
      </c>
      <c r="AT785" s="36" t="str">
        <f t="shared" si="188"/>
        <v/>
      </c>
      <c r="AU785" s="36" t="str">
        <f>IF(AQ785="","",(IF(C785="","",((IF(A785="","0",(IF(A785="Round Wood",VLOOKUP(C785,'[1]Grilles Tarifaires'!E:F,2,FALSE),VLOOKUP(C785,'[1]Grilles Tarifaires'!E:G,3,FALSE)))))*AK785))))</f>
        <v/>
      </c>
      <c r="AV785" s="66"/>
      <c r="AW785" s="66"/>
      <c r="AX785" s="66"/>
      <c r="AY785" s="66"/>
    </row>
    <row r="786" spans="1:51" hidden="1" x14ac:dyDescent="0.25">
      <c r="A786" s="10"/>
      <c r="B786" s="28"/>
      <c r="C786" s="29"/>
      <c r="D786" s="29"/>
      <c r="E786" s="30"/>
      <c r="F786" s="29"/>
      <c r="G786" s="29"/>
      <c r="H786" s="42"/>
      <c r="I786" s="42"/>
      <c r="J786" s="28"/>
      <c r="K786" s="93"/>
      <c r="L786" s="93"/>
      <c r="M786" s="94"/>
      <c r="N786" s="32"/>
      <c r="O786" s="32"/>
      <c r="P786" s="29"/>
      <c r="Q786" s="29"/>
      <c r="R786" s="29"/>
      <c r="S786" s="29"/>
      <c r="T786" s="29"/>
      <c r="U786" s="29"/>
      <c r="V786" s="29"/>
      <c r="W786" s="29"/>
      <c r="X786" s="29"/>
      <c r="Y786" s="33"/>
      <c r="Z786" s="33"/>
      <c r="AA786" s="33"/>
      <c r="AB786" s="33"/>
      <c r="AC786" s="33"/>
      <c r="AD786" s="33"/>
      <c r="AE786" s="29"/>
      <c r="AF786" s="29"/>
      <c r="AG786" s="29"/>
      <c r="AH786" s="67" t="str">
        <f t="shared" si="190"/>
        <v/>
      </c>
      <c r="AI786" s="47" t="str">
        <f t="shared" si="181"/>
        <v/>
      </c>
      <c r="AJ786" s="67" t="str">
        <f t="shared" si="191"/>
        <v/>
      </c>
      <c r="AK786" s="68">
        <f t="shared" si="186"/>
        <v>0</v>
      </c>
      <c r="AL786" s="40" t="str">
        <f t="shared" si="180"/>
        <v/>
      </c>
      <c r="AM786" s="35">
        <f t="shared" si="182"/>
        <v>0</v>
      </c>
      <c r="AN786" s="36">
        <f t="shared" si="183"/>
        <v>0</v>
      </c>
      <c r="AO786" s="36">
        <f t="shared" si="184"/>
        <v>0</v>
      </c>
      <c r="AP786" s="36" t="str">
        <f t="shared" si="189"/>
        <v/>
      </c>
      <c r="AQ786" s="36" t="str">
        <f>+IF(C786="Econova","",(IF(B786="Réception",(IF(J786="La Mounine",(VLOOKUP(V786,[1]Distancier!A:E,5,FALSE)),(IF(J786="Brignoles",VLOOKUP(V786,[1]Distancier!A:C,3,FALSE),(IF(J786="FOS",VLOOKUP(V786,[1]Distancier!A:D,4,FALSE),(IF(J786="BT400",VLOOKUP(V786,[1]Distancier!A:F,6,FALSE))))))))),"")))</f>
        <v/>
      </c>
      <c r="AR786" s="36" t="str">
        <f t="shared" ref="AR786:AR788" si="192">+(IF(AQ786="","",(AQ786*K786)))</f>
        <v/>
      </c>
      <c r="AS786" s="34" t="str">
        <f>IF(AQ786="","",IF(A786="Round Wood",VLOOKUP(AQ786,'[1]Grilles Tarifaires'!A:C,3,FALSE),VLOOKUP(AQ786,'[1]Grilles Tarifaires'!A:B,2,FALSE)))</f>
        <v/>
      </c>
      <c r="AT786" s="36" t="str">
        <f t="shared" si="188"/>
        <v/>
      </c>
      <c r="AU786" s="36" t="str">
        <f>IF(AQ786="","",(IF(C786="","",((IF(A786="","0",(IF(A786="Round Wood",VLOOKUP(C786,'[1]Grilles Tarifaires'!E:F,2,FALSE),VLOOKUP(C786,'[1]Grilles Tarifaires'!E:G,3,FALSE)))))*AK786))))</f>
        <v/>
      </c>
      <c r="AV786" s="66"/>
      <c r="AW786" s="66"/>
      <c r="AX786" s="66"/>
      <c r="AY786" s="66"/>
    </row>
    <row r="787" spans="1:51" hidden="1" x14ac:dyDescent="0.25">
      <c r="A787" s="10"/>
      <c r="B787" s="28"/>
      <c r="C787" s="29"/>
      <c r="D787" s="29"/>
      <c r="E787" s="30"/>
      <c r="F787" s="29"/>
      <c r="G787" s="29"/>
      <c r="H787" s="42"/>
      <c r="I787" s="42"/>
      <c r="J787" s="28"/>
      <c r="K787" s="93"/>
      <c r="L787" s="93"/>
      <c r="M787" s="94"/>
      <c r="N787" s="32"/>
      <c r="O787" s="32"/>
      <c r="P787" s="29"/>
      <c r="Q787" s="29"/>
      <c r="R787" s="29"/>
      <c r="S787" s="29"/>
      <c r="T787" s="29"/>
      <c r="U787" s="29"/>
      <c r="V787" s="29"/>
      <c r="W787" s="29"/>
      <c r="X787" s="29"/>
      <c r="Y787" s="33"/>
      <c r="Z787" s="33"/>
      <c r="AA787" s="33"/>
      <c r="AB787" s="33"/>
      <c r="AC787" s="33"/>
      <c r="AD787" s="33"/>
      <c r="AE787" s="29"/>
      <c r="AF787" s="29"/>
      <c r="AG787" s="29"/>
      <c r="AH787" s="67" t="str">
        <f t="shared" si="190"/>
        <v/>
      </c>
      <c r="AI787" s="47" t="str">
        <f t="shared" si="181"/>
        <v/>
      </c>
      <c r="AJ787" s="67" t="str">
        <f t="shared" si="191"/>
        <v/>
      </c>
      <c r="AK787" s="68">
        <f t="shared" si="186"/>
        <v>0</v>
      </c>
      <c r="AL787" s="40" t="str">
        <f t="shared" ref="AL787:AL788" si="193">AJ787</f>
        <v/>
      </c>
      <c r="AM787" s="35">
        <f t="shared" si="182"/>
        <v>0</v>
      </c>
      <c r="AN787" s="36">
        <f t="shared" si="183"/>
        <v>0</v>
      </c>
      <c r="AO787" s="36">
        <f t="shared" si="184"/>
        <v>0</v>
      </c>
      <c r="AP787" s="36" t="str">
        <f t="shared" si="189"/>
        <v/>
      </c>
      <c r="AQ787" s="36" t="str">
        <f>+IF(C787="Econova","",(IF(B787="Réception",(IF(J787="La Mounine",(VLOOKUP(V787,[1]Distancier!A:E,5,FALSE)),(IF(J787="Brignoles",VLOOKUP(V787,[1]Distancier!A:C,3,FALSE),(IF(J787="FOS",VLOOKUP(V787,[1]Distancier!A:D,4,FALSE),(IF(J787="BT400",VLOOKUP(V787,[1]Distancier!A:F,6,FALSE))))))))),"")))</f>
        <v/>
      </c>
      <c r="AR787" s="36" t="str">
        <f t="shared" si="192"/>
        <v/>
      </c>
      <c r="AS787" s="34" t="str">
        <f>IF(AQ787="","",IF(A787="Round Wood",VLOOKUP(AQ787,'[1]Grilles Tarifaires'!A:C,3,FALSE),VLOOKUP(AQ787,'[1]Grilles Tarifaires'!A:B,2,FALSE)))</f>
        <v/>
      </c>
      <c r="AT787" s="36" t="str">
        <f t="shared" si="188"/>
        <v/>
      </c>
      <c r="AU787" s="36" t="str">
        <f>IF(AQ787="","",(IF(C787="","",((IF(A787="","0",(IF(A787="Round Wood",VLOOKUP(C787,'[1]Grilles Tarifaires'!E:F,2,FALSE),VLOOKUP(C787,'[1]Grilles Tarifaires'!E:G,3,FALSE)))))*AK787))))</f>
        <v/>
      </c>
      <c r="AV787" s="66"/>
      <c r="AW787" s="66"/>
      <c r="AX787" s="66"/>
      <c r="AY787" s="66"/>
    </row>
    <row r="788" spans="1:51" hidden="1" x14ac:dyDescent="0.25">
      <c r="A788" s="10"/>
      <c r="B788" s="28"/>
      <c r="C788" s="29"/>
      <c r="D788" s="29"/>
      <c r="E788" s="30"/>
      <c r="F788" s="29"/>
      <c r="G788" s="29"/>
      <c r="H788" s="42"/>
      <c r="I788" s="42"/>
      <c r="J788" s="28"/>
      <c r="K788" s="93"/>
      <c r="L788" s="93"/>
      <c r="M788" s="94"/>
      <c r="N788" s="32"/>
      <c r="O788" s="32"/>
      <c r="P788" s="29"/>
      <c r="Q788" s="29"/>
      <c r="R788" s="29"/>
      <c r="S788" s="29"/>
      <c r="T788" s="29"/>
      <c r="U788" s="29"/>
      <c r="V788" s="29"/>
      <c r="W788" s="29"/>
      <c r="X788" s="29"/>
      <c r="Y788" s="33"/>
      <c r="Z788" s="33"/>
      <c r="AA788" s="33"/>
      <c r="AB788" s="33"/>
      <c r="AC788" s="33"/>
      <c r="AD788" s="33"/>
      <c r="AE788" s="29"/>
      <c r="AF788" s="29"/>
      <c r="AG788" s="29"/>
      <c r="AH788" s="67" t="str">
        <f t="shared" si="190"/>
        <v/>
      </c>
      <c r="AI788" s="47" t="str">
        <f t="shared" si="181"/>
        <v/>
      </c>
      <c r="AJ788" s="67" t="str">
        <f t="shared" si="191"/>
        <v/>
      </c>
      <c r="AK788" s="68">
        <f t="shared" si="186"/>
        <v>0</v>
      </c>
      <c r="AL788" s="40" t="str">
        <f t="shared" si="193"/>
        <v/>
      </c>
      <c r="AM788" s="35">
        <f t="shared" si="182"/>
        <v>0</v>
      </c>
      <c r="AN788" s="36">
        <f t="shared" si="183"/>
        <v>0</v>
      </c>
      <c r="AO788" s="36">
        <f t="shared" si="184"/>
        <v>0</v>
      </c>
      <c r="AP788" s="36" t="str">
        <f t="shared" si="189"/>
        <v/>
      </c>
      <c r="AQ788" s="36" t="str">
        <f>+IF(C788="Econova","",(IF(B788="Réception",(IF(J788="La Mounine",(VLOOKUP(V788,[1]Distancier!A:E,5,FALSE)),(IF(J788="Brignoles",VLOOKUP(V788,[1]Distancier!A:C,3,FALSE),(IF(J788="FOS",VLOOKUP(V788,[1]Distancier!A:D,4,FALSE),(IF(J788="BT400",VLOOKUP(V788,[1]Distancier!A:F,6,FALSE))))))))),"")))</f>
        <v/>
      </c>
      <c r="AR788" s="36" t="str">
        <f t="shared" si="192"/>
        <v/>
      </c>
      <c r="AS788" s="34" t="str">
        <f>IF(AQ788="","",IF(A788="Round Wood",VLOOKUP(AQ788,'[1]Grilles Tarifaires'!A:C,3,FALSE),VLOOKUP(AQ788,'[1]Grilles Tarifaires'!A:B,2,FALSE)))</f>
        <v/>
      </c>
      <c r="AT788" s="36" t="str">
        <f t="shared" si="188"/>
        <v/>
      </c>
      <c r="AU788" s="36" t="str">
        <f>IF(AQ788="","",(IF(C788="","",((IF(A788="","0",(IF(A788="Round Wood",VLOOKUP(C788,'[1]Grilles Tarifaires'!E:F,2,FALSE),VLOOKUP(C788,'[1]Grilles Tarifaires'!E:G,3,FALSE)))))*AK788))))</f>
        <v/>
      </c>
      <c r="AV788" s="66"/>
      <c r="AW788" s="66"/>
      <c r="AX788" s="66"/>
      <c r="AY788" s="66"/>
    </row>
    <row r="789" spans="1:51" x14ac:dyDescent="0.25">
      <c r="B789" s="28"/>
      <c r="C789" s="29"/>
      <c r="D789" s="29"/>
      <c r="E789" s="30"/>
      <c r="F789" s="29"/>
      <c r="G789" s="29"/>
      <c r="H789" s="42"/>
      <c r="I789" s="42"/>
      <c r="J789" s="28"/>
      <c r="K789" s="93"/>
      <c r="L789" s="93"/>
      <c r="M789" s="94"/>
      <c r="N789" s="32"/>
      <c r="O789" s="32"/>
      <c r="P789" s="29"/>
      <c r="Q789" s="29"/>
      <c r="R789" s="29"/>
      <c r="S789" s="29"/>
      <c r="T789" s="29"/>
      <c r="U789" s="29"/>
      <c r="V789" s="29"/>
      <c r="W789" s="29"/>
      <c r="X789" s="29"/>
      <c r="Y789" s="33"/>
      <c r="Z789" s="33"/>
      <c r="AA789" s="33"/>
      <c r="AB789" s="33"/>
      <c r="AC789" s="41"/>
      <c r="AD789" s="33"/>
      <c r="AE789" s="29"/>
      <c r="AF789" s="29"/>
      <c r="AG789" s="29"/>
      <c r="AH789" s="66"/>
      <c r="AI789" s="115"/>
      <c r="AJ789" s="66"/>
      <c r="AK789" s="66"/>
      <c r="AL789" s="28"/>
      <c r="AM789" s="66"/>
      <c r="AN789" s="66"/>
      <c r="AO789" s="66"/>
      <c r="AP789" s="66"/>
      <c r="AQ789" s="66"/>
      <c r="AR789" s="66"/>
      <c r="AS789" s="66"/>
      <c r="AT789" s="66"/>
      <c r="AU789" s="66"/>
      <c r="AV789" s="66"/>
      <c r="AW789" s="66"/>
      <c r="AX789" s="66"/>
      <c r="AY789" s="66"/>
    </row>
    <row r="790" spans="1:51" x14ac:dyDescent="0.25">
      <c r="B790" s="28"/>
      <c r="C790" s="29"/>
      <c r="D790" s="29"/>
      <c r="E790" s="30"/>
      <c r="F790" s="29"/>
      <c r="G790" s="29"/>
      <c r="H790" s="42"/>
      <c r="I790" s="42"/>
      <c r="J790" s="28"/>
      <c r="K790" s="93"/>
      <c r="L790" s="93"/>
      <c r="M790" s="94"/>
      <c r="N790" s="32"/>
      <c r="O790" s="32"/>
      <c r="P790" s="29"/>
      <c r="Q790" s="29"/>
      <c r="R790" s="29"/>
      <c r="S790" s="29"/>
      <c r="T790" s="29"/>
      <c r="U790" s="29"/>
      <c r="V790" s="29"/>
      <c r="W790" s="29"/>
      <c r="X790" s="29"/>
      <c r="Y790" s="33"/>
      <c r="Z790" s="33"/>
      <c r="AA790" s="33"/>
      <c r="AB790" s="33"/>
      <c r="AC790" s="33"/>
      <c r="AD790" s="33"/>
      <c r="AE790" s="29"/>
      <c r="AF790" s="29"/>
      <c r="AG790" s="29"/>
      <c r="AH790" s="66"/>
      <c r="AI790" s="115"/>
      <c r="AJ790" s="66"/>
      <c r="AK790" s="66"/>
      <c r="AL790" s="28"/>
      <c r="AM790" s="66"/>
      <c r="AN790" s="66"/>
      <c r="AO790" s="66"/>
      <c r="AP790" s="66"/>
      <c r="AQ790" s="66"/>
      <c r="AR790" s="66"/>
      <c r="AS790" s="66"/>
      <c r="AT790" s="66"/>
      <c r="AU790" s="66"/>
      <c r="AV790" s="66"/>
      <c r="AW790" s="66"/>
      <c r="AX790" s="66"/>
      <c r="AY790" s="66"/>
    </row>
    <row r="791" spans="1:51" x14ac:dyDescent="0.25">
      <c r="B791" s="28"/>
      <c r="C791" s="29"/>
      <c r="D791" s="29"/>
      <c r="E791" s="30"/>
      <c r="F791" s="29"/>
      <c r="G791" s="29"/>
      <c r="H791" s="42"/>
      <c r="I791" s="42"/>
      <c r="J791" s="28"/>
      <c r="K791" s="93"/>
      <c r="L791" s="93"/>
      <c r="M791" s="94"/>
      <c r="N791" s="32"/>
      <c r="O791" s="32"/>
      <c r="P791" s="29"/>
      <c r="Q791" s="29"/>
      <c r="R791" s="29"/>
      <c r="S791" s="29"/>
      <c r="T791" s="29"/>
      <c r="U791" s="29"/>
      <c r="V791" s="29"/>
      <c r="W791" s="29"/>
      <c r="X791" s="29"/>
      <c r="Y791" s="33"/>
      <c r="Z791" s="33"/>
      <c r="AA791" s="33"/>
      <c r="AB791" s="33"/>
      <c r="AC791" s="33"/>
      <c r="AD791" s="33"/>
      <c r="AE791" s="29"/>
      <c r="AF791" s="29"/>
      <c r="AG791" s="29"/>
      <c r="AH791" s="66"/>
      <c r="AI791" s="115"/>
      <c r="AJ791" s="66"/>
      <c r="AK791" s="66"/>
      <c r="AL791" s="28"/>
      <c r="AM791" s="66"/>
      <c r="AN791" s="66"/>
      <c r="AO791" s="66"/>
      <c r="AP791" s="66"/>
      <c r="AQ791" s="66"/>
      <c r="AR791" s="66"/>
      <c r="AS791" s="66"/>
      <c r="AT791" s="66"/>
      <c r="AU791" s="66"/>
      <c r="AV791" s="66"/>
      <c r="AW791" s="66"/>
      <c r="AX791" s="66"/>
      <c r="AY791" s="66"/>
    </row>
    <row r="792" spans="1:51" x14ac:dyDescent="0.25">
      <c r="B792" s="28"/>
      <c r="C792" s="29"/>
      <c r="D792" s="29"/>
      <c r="E792" s="30"/>
      <c r="F792" s="29"/>
      <c r="G792" s="29"/>
      <c r="H792" s="42"/>
      <c r="I792" s="42"/>
      <c r="J792" s="28"/>
      <c r="K792" s="93"/>
      <c r="L792" s="93"/>
      <c r="M792" s="94"/>
      <c r="N792" s="32"/>
      <c r="O792" s="32"/>
      <c r="P792" s="29"/>
      <c r="Q792" s="29"/>
      <c r="R792" s="29"/>
      <c r="S792" s="29"/>
      <c r="T792" s="29"/>
      <c r="U792" s="29"/>
      <c r="V792" s="29"/>
      <c r="W792" s="29"/>
      <c r="X792" s="29"/>
      <c r="Y792" s="33"/>
      <c r="Z792" s="33"/>
      <c r="AA792" s="33"/>
      <c r="AB792" s="33"/>
      <c r="AC792" s="33"/>
      <c r="AD792" s="33"/>
      <c r="AE792" s="29"/>
      <c r="AF792" s="29"/>
      <c r="AG792" s="29"/>
      <c r="AH792" s="66"/>
      <c r="AI792" s="115"/>
      <c r="AJ792" s="66"/>
      <c r="AK792" s="66"/>
      <c r="AL792" s="28"/>
      <c r="AM792" s="66"/>
      <c r="AN792" s="66"/>
      <c r="AO792" s="66"/>
      <c r="AP792" s="66"/>
      <c r="AQ792" s="66"/>
      <c r="AR792" s="66"/>
      <c r="AS792" s="66"/>
      <c r="AT792" s="66"/>
      <c r="AU792" s="66"/>
      <c r="AV792" s="66"/>
      <c r="AW792" s="66"/>
      <c r="AX792" s="66"/>
      <c r="AY792" s="66"/>
    </row>
    <row r="793" spans="1:51" x14ac:dyDescent="0.25">
      <c r="B793" s="28"/>
      <c r="C793" s="29"/>
      <c r="D793" s="29"/>
      <c r="E793" s="30"/>
      <c r="F793" s="29"/>
      <c r="G793" s="29"/>
      <c r="H793" s="42"/>
      <c r="I793" s="42"/>
      <c r="J793" s="28"/>
      <c r="K793" s="93"/>
      <c r="L793" s="93"/>
      <c r="M793" s="94"/>
      <c r="N793" s="32"/>
      <c r="O793" s="32"/>
      <c r="P793" s="29"/>
      <c r="Q793" s="29"/>
      <c r="R793" s="29"/>
      <c r="S793" s="29"/>
      <c r="T793" s="29"/>
      <c r="U793" s="29"/>
      <c r="V793" s="29"/>
      <c r="W793" s="29"/>
      <c r="X793" s="29"/>
      <c r="Y793" s="33"/>
      <c r="Z793" s="33"/>
      <c r="AA793" s="33"/>
      <c r="AB793" s="33"/>
      <c r="AC793" s="33"/>
      <c r="AD793" s="33"/>
      <c r="AE793" s="29"/>
      <c r="AF793" s="29"/>
      <c r="AG793" s="29"/>
      <c r="AH793" s="66"/>
      <c r="AI793" s="115"/>
      <c r="AJ793" s="66"/>
      <c r="AK793" s="66"/>
      <c r="AL793" s="28"/>
      <c r="AM793" s="66"/>
      <c r="AN793" s="66"/>
      <c r="AO793" s="66"/>
      <c r="AP793" s="66"/>
      <c r="AQ793" s="66"/>
      <c r="AR793" s="66"/>
      <c r="AS793" s="66"/>
      <c r="AT793" s="66"/>
      <c r="AU793" s="66"/>
      <c r="AV793" s="66"/>
      <c r="AW793" s="66"/>
      <c r="AX793" s="66"/>
      <c r="AY793" s="66"/>
    </row>
    <row r="794" spans="1:51" x14ac:dyDescent="0.25">
      <c r="B794" s="28"/>
      <c r="C794" s="29"/>
      <c r="D794" s="29"/>
      <c r="E794" s="30"/>
      <c r="F794" s="29"/>
      <c r="G794" s="29"/>
      <c r="H794" s="42"/>
      <c r="I794" s="42"/>
      <c r="J794" s="28"/>
      <c r="K794" s="93"/>
      <c r="L794" s="93"/>
      <c r="M794" s="94"/>
      <c r="N794" s="32"/>
      <c r="O794" s="32"/>
      <c r="P794" s="29"/>
      <c r="Q794" s="29"/>
      <c r="R794" s="29"/>
      <c r="S794" s="29"/>
      <c r="T794" s="29"/>
      <c r="U794" s="29"/>
      <c r="V794" s="29"/>
      <c r="W794" s="29"/>
      <c r="X794" s="29"/>
      <c r="Y794" s="33"/>
      <c r="Z794" s="33"/>
      <c r="AA794" s="33"/>
      <c r="AB794" s="33"/>
      <c r="AC794" s="33"/>
      <c r="AD794" s="33"/>
      <c r="AE794" s="29"/>
      <c r="AF794" s="29"/>
      <c r="AG794" s="29"/>
      <c r="AH794" s="66"/>
      <c r="AI794" s="115"/>
      <c r="AJ794" s="66"/>
      <c r="AK794" s="66"/>
      <c r="AL794" s="28"/>
      <c r="AM794" s="66"/>
      <c r="AN794" s="66"/>
      <c r="AO794" s="66"/>
      <c r="AP794" s="66"/>
      <c r="AQ794" s="66"/>
      <c r="AR794" s="66"/>
      <c r="AS794" s="66"/>
      <c r="AT794" s="66"/>
      <c r="AU794" s="66"/>
      <c r="AV794" s="66"/>
      <c r="AW794" s="66"/>
      <c r="AX794" s="66"/>
      <c r="AY794" s="66"/>
    </row>
    <row r="795" spans="1:51" x14ac:dyDescent="0.25">
      <c r="B795" s="28"/>
      <c r="C795" s="29"/>
      <c r="D795" s="29"/>
      <c r="E795" s="30"/>
      <c r="F795" s="29"/>
      <c r="G795" s="29"/>
      <c r="H795" s="42"/>
      <c r="I795" s="42"/>
      <c r="J795" s="28"/>
      <c r="K795" s="93"/>
      <c r="L795" s="93"/>
      <c r="M795" s="94"/>
      <c r="N795" s="32"/>
      <c r="O795" s="32"/>
      <c r="P795" s="29"/>
      <c r="Q795" s="29"/>
      <c r="R795" s="29"/>
      <c r="S795" s="29"/>
      <c r="T795" s="29"/>
      <c r="U795" s="29"/>
      <c r="V795" s="29"/>
      <c r="W795" s="29"/>
      <c r="X795" s="29"/>
      <c r="Y795" s="33"/>
      <c r="Z795" s="33"/>
      <c r="AA795" s="33"/>
      <c r="AB795" s="33"/>
      <c r="AC795" s="33"/>
      <c r="AD795" s="33"/>
      <c r="AE795" s="29"/>
      <c r="AF795" s="29"/>
      <c r="AG795" s="29"/>
      <c r="AH795" s="66"/>
      <c r="AI795" s="115"/>
      <c r="AJ795" s="66"/>
      <c r="AK795" s="66"/>
      <c r="AL795" s="28"/>
      <c r="AM795" s="66"/>
      <c r="AN795" s="66"/>
      <c r="AO795" s="66"/>
      <c r="AP795" s="66"/>
      <c r="AQ795" s="66"/>
      <c r="AR795" s="66"/>
      <c r="AS795" s="66"/>
      <c r="AT795" s="66"/>
      <c r="AU795" s="66"/>
      <c r="AV795" s="66"/>
      <c r="AW795" s="66"/>
      <c r="AX795" s="66"/>
      <c r="AY795" s="66"/>
    </row>
    <row r="796" spans="1:51" x14ac:dyDescent="0.25">
      <c r="B796" s="28"/>
      <c r="C796" s="29"/>
      <c r="D796" s="29"/>
      <c r="E796" s="30"/>
      <c r="F796" s="29"/>
      <c r="G796" s="29"/>
      <c r="H796" s="42"/>
      <c r="I796" s="42"/>
      <c r="J796" s="28"/>
      <c r="K796" s="93"/>
      <c r="L796" s="93"/>
      <c r="M796" s="94"/>
      <c r="N796" s="32"/>
      <c r="O796" s="32"/>
      <c r="P796" s="29"/>
      <c r="Q796" s="29"/>
      <c r="R796" s="29"/>
      <c r="S796" s="29"/>
      <c r="T796" s="29"/>
      <c r="U796" s="29"/>
      <c r="V796" s="29"/>
      <c r="W796" s="29"/>
      <c r="X796" s="29"/>
      <c r="Y796" s="33"/>
      <c r="Z796" s="33"/>
      <c r="AA796" s="33"/>
      <c r="AB796" s="33"/>
      <c r="AC796" s="33"/>
      <c r="AD796" s="33"/>
      <c r="AE796" s="29"/>
      <c r="AF796" s="29"/>
      <c r="AG796" s="29"/>
      <c r="AH796" s="66"/>
      <c r="AI796" s="115"/>
      <c r="AJ796" s="66"/>
      <c r="AK796" s="66"/>
      <c r="AL796" s="28"/>
      <c r="AM796" s="66"/>
      <c r="AN796" s="66"/>
      <c r="AO796" s="66"/>
      <c r="AP796" s="66"/>
      <c r="AQ796" s="66"/>
      <c r="AR796" s="66"/>
      <c r="AS796" s="66"/>
      <c r="AT796" s="66"/>
      <c r="AU796" s="66"/>
      <c r="AV796" s="66"/>
      <c r="AW796" s="66"/>
      <c r="AX796" s="66"/>
      <c r="AY796" s="66"/>
    </row>
    <row r="797" spans="1:51" x14ac:dyDescent="0.25">
      <c r="B797" s="28"/>
      <c r="C797" s="29"/>
      <c r="D797" s="29"/>
      <c r="E797" s="30"/>
      <c r="F797" s="29"/>
      <c r="G797" s="29"/>
      <c r="H797" s="42"/>
      <c r="I797" s="42"/>
      <c r="J797" s="28"/>
      <c r="K797" s="93"/>
      <c r="L797" s="93"/>
      <c r="M797" s="94"/>
      <c r="N797" s="32"/>
      <c r="O797" s="32"/>
      <c r="P797" s="29"/>
      <c r="Q797" s="29"/>
      <c r="R797" s="29"/>
      <c r="S797" s="29"/>
      <c r="T797" s="29"/>
      <c r="U797" s="29"/>
      <c r="V797" s="29"/>
      <c r="W797" s="29"/>
      <c r="X797" s="29"/>
      <c r="Y797" s="33"/>
      <c r="Z797" s="33"/>
      <c r="AA797" s="33"/>
      <c r="AB797" s="33"/>
      <c r="AC797" s="33"/>
      <c r="AD797" s="33"/>
      <c r="AE797" s="29"/>
      <c r="AF797" s="29"/>
      <c r="AG797" s="29"/>
      <c r="AH797" s="66"/>
      <c r="AI797" s="115"/>
      <c r="AJ797" s="66"/>
      <c r="AK797" s="66"/>
      <c r="AL797" s="28"/>
      <c r="AM797" s="66"/>
      <c r="AN797" s="66"/>
      <c r="AO797" s="66"/>
      <c r="AP797" s="66"/>
      <c r="AQ797" s="66"/>
      <c r="AR797" s="66"/>
      <c r="AS797" s="66"/>
      <c r="AT797" s="66"/>
      <c r="AU797" s="66"/>
      <c r="AV797" s="66"/>
      <c r="AW797" s="66"/>
      <c r="AX797" s="66"/>
      <c r="AY797" s="66"/>
    </row>
    <row r="798" spans="1:51" x14ac:dyDescent="0.25">
      <c r="B798" s="28"/>
      <c r="C798" s="29"/>
      <c r="D798" s="29"/>
      <c r="E798" s="30"/>
      <c r="F798" s="29"/>
      <c r="G798" s="29"/>
      <c r="H798" s="42"/>
      <c r="I798" s="42"/>
      <c r="J798" s="28"/>
      <c r="K798" s="93"/>
      <c r="L798" s="93"/>
      <c r="M798" s="94"/>
      <c r="N798" s="32"/>
      <c r="O798" s="32"/>
      <c r="P798" s="29"/>
      <c r="Q798" s="29"/>
      <c r="R798" s="29"/>
      <c r="S798" s="29"/>
      <c r="T798" s="29"/>
      <c r="U798" s="29"/>
      <c r="V798" s="29"/>
      <c r="W798" s="29"/>
      <c r="X798" s="29"/>
      <c r="Y798" s="33"/>
      <c r="Z798" s="33"/>
      <c r="AA798" s="33"/>
      <c r="AB798" s="33"/>
      <c r="AC798" s="33"/>
      <c r="AD798" s="33"/>
      <c r="AE798" s="29"/>
      <c r="AF798" s="29"/>
      <c r="AG798" s="29"/>
      <c r="AH798" s="66"/>
      <c r="AI798" s="115"/>
      <c r="AJ798" s="66"/>
      <c r="AK798" s="66"/>
      <c r="AL798" s="28"/>
      <c r="AM798" s="66"/>
      <c r="AN798" s="66"/>
      <c r="AO798" s="66"/>
      <c r="AP798" s="66"/>
      <c r="AQ798" s="66"/>
      <c r="AR798" s="66"/>
      <c r="AS798" s="66"/>
      <c r="AT798" s="66"/>
      <c r="AU798" s="66"/>
      <c r="AV798" s="66"/>
      <c r="AW798" s="66"/>
      <c r="AX798" s="66"/>
      <c r="AY798" s="66"/>
    </row>
    <row r="799" spans="1:51" x14ac:dyDescent="0.25">
      <c r="B799" s="28"/>
      <c r="C799" s="29"/>
      <c r="D799" s="29"/>
      <c r="E799" s="30"/>
      <c r="F799" s="29"/>
      <c r="G799" s="29"/>
      <c r="H799" s="42"/>
      <c r="I799" s="42"/>
      <c r="J799" s="28"/>
      <c r="K799" s="93"/>
      <c r="L799" s="93"/>
      <c r="M799" s="94"/>
      <c r="N799" s="32"/>
      <c r="O799" s="32"/>
      <c r="P799" s="29"/>
      <c r="Q799" s="29"/>
      <c r="R799" s="29"/>
      <c r="S799" s="29"/>
      <c r="T799" s="29"/>
      <c r="U799" s="29"/>
      <c r="V799" s="29"/>
      <c r="W799" s="29"/>
      <c r="X799" s="29"/>
      <c r="Y799" s="33"/>
      <c r="Z799" s="33"/>
      <c r="AA799" s="33"/>
      <c r="AB799" s="33"/>
      <c r="AC799" s="33"/>
      <c r="AD799" s="33"/>
      <c r="AE799" s="29"/>
      <c r="AF799" s="29"/>
      <c r="AG799" s="29"/>
      <c r="AH799" s="66"/>
      <c r="AI799" s="115"/>
      <c r="AJ799" s="66"/>
      <c r="AK799" s="66"/>
      <c r="AL799" s="28"/>
      <c r="AM799" s="66"/>
      <c r="AN799" s="66"/>
      <c r="AO799" s="66"/>
      <c r="AP799" s="66"/>
      <c r="AQ799" s="66"/>
      <c r="AR799" s="66"/>
      <c r="AS799" s="66"/>
      <c r="AT799" s="66"/>
      <c r="AU799" s="66"/>
      <c r="AV799" s="66"/>
      <c r="AW799" s="66"/>
      <c r="AX799" s="66"/>
      <c r="AY799" s="66"/>
    </row>
    <row r="800" spans="1:51" x14ac:dyDescent="0.25">
      <c r="B800" s="28"/>
      <c r="C800" s="29"/>
      <c r="D800" s="29"/>
      <c r="E800" s="30"/>
      <c r="F800" s="29"/>
      <c r="G800" s="29"/>
      <c r="H800" s="42"/>
      <c r="I800" s="42"/>
      <c r="J800" s="28"/>
      <c r="K800" s="93"/>
      <c r="L800" s="93"/>
      <c r="M800" s="94"/>
      <c r="N800" s="32"/>
      <c r="O800" s="32"/>
      <c r="P800" s="29"/>
      <c r="Q800" s="29"/>
      <c r="R800" s="29"/>
      <c r="S800" s="29"/>
      <c r="T800" s="29"/>
      <c r="U800" s="29"/>
      <c r="V800" s="29"/>
      <c r="W800" s="29"/>
      <c r="X800" s="29"/>
      <c r="Y800" s="33"/>
      <c r="Z800" s="33"/>
      <c r="AA800" s="33"/>
      <c r="AB800" s="33"/>
      <c r="AC800" s="33"/>
      <c r="AD800" s="33"/>
      <c r="AE800" s="29"/>
      <c r="AF800" s="29"/>
      <c r="AG800" s="29"/>
      <c r="AH800" s="66"/>
      <c r="AI800" s="115"/>
      <c r="AJ800" s="66"/>
      <c r="AK800" s="66"/>
      <c r="AL800" s="28"/>
      <c r="AM800" s="66"/>
      <c r="AN800" s="66"/>
      <c r="AO800" s="66"/>
      <c r="AP800" s="66"/>
      <c r="AQ800" s="66"/>
      <c r="AR800" s="66"/>
      <c r="AS800" s="66"/>
      <c r="AT800" s="66"/>
      <c r="AU800" s="66"/>
      <c r="AV800" s="66"/>
      <c r="AW800" s="66"/>
      <c r="AX800" s="66"/>
      <c r="AY800" s="66"/>
    </row>
    <row r="801" spans="2:51" x14ac:dyDescent="0.25">
      <c r="B801" s="28"/>
      <c r="C801" s="29"/>
      <c r="D801" s="29"/>
      <c r="E801" s="30"/>
      <c r="F801" s="29"/>
      <c r="G801" s="29"/>
      <c r="H801" s="42"/>
      <c r="I801" s="42"/>
      <c r="J801" s="28"/>
      <c r="K801" s="93"/>
      <c r="L801" s="93"/>
      <c r="M801" s="94"/>
      <c r="N801" s="32"/>
      <c r="O801" s="32"/>
      <c r="P801" s="29"/>
      <c r="Q801" s="29"/>
      <c r="R801" s="29"/>
      <c r="S801" s="29"/>
      <c r="T801" s="29"/>
      <c r="U801" s="29"/>
      <c r="V801" s="29"/>
      <c r="W801" s="29"/>
      <c r="X801" s="29"/>
      <c r="Y801" s="33"/>
      <c r="Z801" s="33"/>
      <c r="AA801" s="33"/>
      <c r="AB801" s="33"/>
      <c r="AC801" s="33"/>
      <c r="AD801" s="33"/>
      <c r="AE801" s="29"/>
      <c r="AF801" s="29"/>
      <c r="AG801" s="29"/>
      <c r="AH801" s="66"/>
      <c r="AI801" s="115"/>
      <c r="AJ801" s="66"/>
      <c r="AK801" s="66"/>
      <c r="AL801" s="28"/>
      <c r="AM801" s="66"/>
      <c r="AN801" s="66"/>
      <c r="AO801" s="66"/>
      <c r="AP801" s="66"/>
      <c r="AQ801" s="66"/>
      <c r="AR801" s="66"/>
      <c r="AS801" s="66"/>
      <c r="AT801" s="66"/>
      <c r="AU801" s="66"/>
      <c r="AV801" s="66"/>
      <c r="AW801" s="66"/>
      <c r="AX801" s="66"/>
      <c r="AY801" s="66"/>
    </row>
    <row r="802" spans="2:51" x14ac:dyDescent="0.25">
      <c r="B802" s="28"/>
      <c r="C802" s="29"/>
      <c r="D802" s="29"/>
      <c r="E802" s="30"/>
      <c r="F802" s="29"/>
      <c r="G802" s="29"/>
      <c r="H802" s="42"/>
      <c r="I802" s="42"/>
      <c r="J802" s="28"/>
      <c r="K802" s="93"/>
      <c r="L802" s="93"/>
      <c r="M802" s="94"/>
      <c r="N802" s="32"/>
      <c r="O802" s="32"/>
      <c r="P802" s="29"/>
      <c r="Q802" s="29"/>
      <c r="R802" s="29"/>
      <c r="S802" s="29"/>
      <c r="T802" s="29"/>
      <c r="U802" s="29"/>
      <c r="V802" s="29"/>
      <c r="W802" s="29"/>
      <c r="X802" s="29"/>
      <c r="Y802" s="33"/>
      <c r="Z802" s="33"/>
      <c r="AA802" s="33"/>
      <c r="AB802" s="33"/>
      <c r="AC802" s="33"/>
      <c r="AD802" s="33"/>
      <c r="AE802" s="29"/>
      <c r="AF802" s="29"/>
      <c r="AG802" s="29"/>
      <c r="AH802" s="66"/>
      <c r="AI802" s="115"/>
      <c r="AJ802" s="66"/>
      <c r="AK802" s="66"/>
      <c r="AL802" s="28"/>
      <c r="AM802" s="66"/>
      <c r="AN802" s="66"/>
      <c r="AO802" s="66"/>
      <c r="AP802" s="66"/>
      <c r="AQ802" s="66"/>
      <c r="AR802" s="66"/>
      <c r="AS802" s="66"/>
      <c r="AT802" s="66"/>
      <c r="AU802" s="66"/>
      <c r="AV802" s="66"/>
      <c r="AW802" s="66"/>
      <c r="AX802" s="66"/>
      <c r="AY802" s="66"/>
    </row>
    <row r="803" spans="2:51" x14ac:dyDescent="0.25">
      <c r="B803" s="28"/>
      <c r="C803" s="29"/>
      <c r="D803" s="29"/>
      <c r="E803" s="30"/>
      <c r="F803" s="29"/>
      <c r="G803" s="29"/>
      <c r="H803" s="42"/>
      <c r="I803" s="42"/>
      <c r="J803" s="28"/>
      <c r="K803" s="93"/>
      <c r="L803" s="93"/>
      <c r="M803" s="94"/>
      <c r="N803" s="32"/>
      <c r="O803" s="32"/>
      <c r="P803" s="29"/>
      <c r="Q803" s="29"/>
      <c r="R803" s="29"/>
      <c r="S803" s="29"/>
      <c r="T803" s="29"/>
      <c r="U803" s="29"/>
      <c r="V803" s="29"/>
      <c r="W803" s="29"/>
      <c r="X803" s="29"/>
      <c r="Y803" s="33"/>
      <c r="Z803" s="33"/>
      <c r="AA803" s="33"/>
      <c r="AB803" s="33"/>
      <c r="AC803" s="33"/>
      <c r="AD803" s="33"/>
      <c r="AE803" s="29"/>
      <c r="AF803" s="29"/>
      <c r="AG803" s="29"/>
      <c r="AH803" s="66"/>
      <c r="AI803" s="115"/>
      <c r="AJ803" s="66"/>
      <c r="AK803" s="66"/>
      <c r="AL803" s="28"/>
      <c r="AM803" s="66"/>
      <c r="AN803" s="66"/>
      <c r="AO803" s="66"/>
      <c r="AP803" s="66"/>
      <c r="AQ803" s="66"/>
      <c r="AR803" s="66"/>
      <c r="AS803" s="66"/>
      <c r="AT803" s="66"/>
      <c r="AU803" s="66"/>
      <c r="AV803" s="66"/>
      <c r="AW803" s="66"/>
      <c r="AX803" s="66"/>
      <c r="AY803" s="66"/>
    </row>
    <row r="804" spans="2:51" x14ac:dyDescent="0.25">
      <c r="B804" s="28"/>
      <c r="C804" s="29"/>
      <c r="D804" s="29"/>
      <c r="E804" s="30"/>
      <c r="F804" s="29"/>
      <c r="G804" s="29"/>
      <c r="H804" s="42"/>
      <c r="I804" s="42"/>
      <c r="J804" s="28"/>
      <c r="K804" s="93"/>
      <c r="L804" s="93"/>
      <c r="M804" s="94"/>
      <c r="N804" s="32"/>
      <c r="O804" s="32"/>
      <c r="P804" s="29"/>
      <c r="Q804" s="29"/>
      <c r="R804" s="29"/>
      <c r="S804" s="29"/>
      <c r="T804" s="29"/>
      <c r="U804" s="29"/>
      <c r="V804" s="29"/>
      <c r="W804" s="29"/>
      <c r="X804" s="29"/>
      <c r="Y804" s="33"/>
      <c r="Z804" s="33"/>
      <c r="AA804" s="33"/>
      <c r="AB804" s="33"/>
      <c r="AC804" s="33"/>
      <c r="AD804" s="33"/>
      <c r="AE804" s="29"/>
      <c r="AF804" s="29"/>
      <c r="AG804" s="29"/>
      <c r="AH804" s="66"/>
      <c r="AI804" s="115"/>
      <c r="AJ804" s="66"/>
      <c r="AK804" s="66"/>
      <c r="AL804" s="28"/>
      <c r="AM804" s="66"/>
      <c r="AN804" s="66"/>
      <c r="AO804" s="66"/>
      <c r="AP804" s="66"/>
      <c r="AQ804" s="66"/>
      <c r="AR804" s="66"/>
      <c r="AS804" s="66"/>
      <c r="AT804" s="66"/>
      <c r="AU804" s="66"/>
      <c r="AV804" s="66"/>
      <c r="AW804" s="66"/>
      <c r="AX804" s="66"/>
      <c r="AY804" s="66"/>
    </row>
    <row r="805" spans="2:51" x14ac:dyDescent="0.25">
      <c r="B805" s="28"/>
      <c r="C805" s="29"/>
      <c r="D805" s="29"/>
      <c r="E805" s="30"/>
      <c r="F805" s="29"/>
      <c r="G805" s="29"/>
      <c r="H805" s="42"/>
      <c r="I805" s="42"/>
      <c r="J805" s="28"/>
      <c r="K805" s="93"/>
      <c r="L805" s="93"/>
      <c r="M805" s="94"/>
      <c r="N805" s="32"/>
      <c r="O805" s="32"/>
      <c r="P805" s="29"/>
      <c r="Q805" s="29"/>
      <c r="R805" s="29"/>
      <c r="S805" s="29"/>
      <c r="T805" s="29"/>
      <c r="U805" s="29"/>
      <c r="V805" s="29"/>
      <c r="W805" s="29"/>
      <c r="X805" s="29"/>
      <c r="Y805" s="33"/>
      <c r="Z805" s="33"/>
      <c r="AA805" s="33"/>
      <c r="AB805" s="33"/>
      <c r="AC805" s="33"/>
      <c r="AD805" s="33"/>
      <c r="AE805" s="29"/>
      <c r="AF805" s="29"/>
      <c r="AG805" s="29"/>
      <c r="AH805" s="66"/>
      <c r="AI805" s="115"/>
      <c r="AJ805" s="66"/>
      <c r="AK805" s="66"/>
      <c r="AL805" s="28"/>
      <c r="AM805" s="66"/>
      <c r="AN805" s="66"/>
      <c r="AO805" s="66"/>
      <c r="AP805" s="66"/>
      <c r="AQ805" s="66"/>
      <c r="AR805" s="66"/>
      <c r="AS805" s="66"/>
      <c r="AT805" s="66"/>
      <c r="AU805" s="66"/>
      <c r="AV805" s="66"/>
      <c r="AW805" s="66"/>
      <c r="AX805" s="66"/>
      <c r="AY805" s="66"/>
    </row>
    <row r="806" spans="2:51" x14ac:dyDescent="0.25">
      <c r="B806" s="28"/>
      <c r="C806" s="29"/>
      <c r="D806" s="29"/>
      <c r="E806" s="30"/>
      <c r="F806" s="29"/>
      <c r="G806" s="29"/>
      <c r="H806" s="42"/>
      <c r="I806" s="42"/>
      <c r="J806" s="28"/>
      <c r="K806" s="93"/>
      <c r="L806" s="93"/>
      <c r="M806" s="94"/>
      <c r="N806" s="32"/>
      <c r="O806" s="32"/>
      <c r="P806" s="29"/>
      <c r="Q806" s="29"/>
      <c r="R806" s="29"/>
      <c r="S806" s="29"/>
      <c r="T806" s="29"/>
      <c r="U806" s="29"/>
      <c r="V806" s="29"/>
      <c r="W806" s="29"/>
      <c r="X806" s="29"/>
      <c r="Y806" s="33"/>
      <c r="Z806" s="33"/>
      <c r="AA806" s="33"/>
      <c r="AB806" s="33"/>
      <c r="AC806" s="33"/>
      <c r="AD806" s="33"/>
      <c r="AE806" s="29"/>
      <c r="AF806" s="29"/>
      <c r="AG806" s="29"/>
      <c r="AH806" s="66"/>
      <c r="AI806" s="115"/>
      <c r="AJ806" s="66"/>
      <c r="AK806" s="66"/>
      <c r="AL806" s="28"/>
      <c r="AM806" s="66"/>
      <c r="AN806" s="66"/>
      <c r="AO806" s="66"/>
      <c r="AP806" s="66"/>
      <c r="AQ806" s="66"/>
      <c r="AR806" s="66"/>
      <c r="AS806" s="66"/>
      <c r="AT806" s="66"/>
      <c r="AU806" s="66"/>
      <c r="AV806" s="66"/>
      <c r="AW806" s="66"/>
      <c r="AX806" s="66"/>
      <c r="AY806" s="66"/>
    </row>
    <row r="807" spans="2:51" x14ac:dyDescent="0.25">
      <c r="B807" s="28"/>
      <c r="C807" s="29"/>
      <c r="D807" s="29"/>
      <c r="E807" s="30"/>
      <c r="F807" s="29"/>
      <c r="G807" s="29"/>
      <c r="H807" s="42"/>
      <c r="I807" s="42"/>
      <c r="J807" s="28"/>
      <c r="K807" s="93"/>
      <c r="L807" s="93"/>
      <c r="M807" s="94"/>
      <c r="N807" s="32"/>
      <c r="O807" s="32"/>
      <c r="P807" s="29"/>
      <c r="Q807" s="29"/>
      <c r="R807" s="29"/>
      <c r="S807" s="29"/>
      <c r="T807" s="29"/>
      <c r="U807" s="29"/>
      <c r="V807" s="29"/>
      <c r="W807" s="29"/>
      <c r="X807" s="29"/>
      <c r="Y807" s="33"/>
      <c r="Z807" s="33"/>
      <c r="AA807" s="33"/>
      <c r="AB807" s="33"/>
      <c r="AC807" s="33"/>
      <c r="AD807" s="33"/>
      <c r="AE807" s="29"/>
      <c r="AF807" s="29"/>
      <c r="AG807" s="29"/>
      <c r="AH807" s="66"/>
      <c r="AI807" s="115"/>
      <c r="AJ807" s="66"/>
      <c r="AK807" s="66"/>
      <c r="AL807" s="28"/>
      <c r="AM807" s="66"/>
      <c r="AN807" s="66"/>
      <c r="AO807" s="66"/>
      <c r="AP807" s="66"/>
      <c r="AQ807" s="66"/>
      <c r="AR807" s="66"/>
      <c r="AS807" s="66"/>
      <c r="AT807" s="66"/>
      <c r="AU807" s="66"/>
      <c r="AV807" s="66"/>
      <c r="AW807" s="66"/>
      <c r="AX807" s="66"/>
      <c r="AY807" s="66"/>
    </row>
    <row r="808" spans="2:51" x14ac:dyDescent="0.25">
      <c r="B808" s="28"/>
      <c r="C808" s="29"/>
      <c r="D808" s="29"/>
      <c r="E808" s="30"/>
      <c r="F808" s="29"/>
      <c r="G808" s="29"/>
      <c r="H808" s="42"/>
      <c r="I808" s="42"/>
      <c r="J808" s="28"/>
      <c r="K808" s="93"/>
      <c r="L808" s="93"/>
      <c r="M808" s="94"/>
      <c r="N808" s="32"/>
      <c r="O808" s="32"/>
      <c r="P808" s="29"/>
      <c r="Q808" s="29"/>
      <c r="R808" s="29"/>
      <c r="S808" s="29"/>
      <c r="T808" s="29"/>
      <c r="U808" s="29"/>
      <c r="V808" s="29"/>
      <c r="W808" s="29"/>
      <c r="X808" s="29"/>
      <c r="Y808" s="33"/>
      <c r="Z808" s="33"/>
      <c r="AA808" s="33"/>
      <c r="AB808" s="33"/>
      <c r="AC808" s="33"/>
      <c r="AD808" s="33"/>
      <c r="AE808" s="29"/>
      <c r="AF808" s="29"/>
      <c r="AG808" s="29"/>
      <c r="AH808" s="66"/>
      <c r="AI808" s="115"/>
      <c r="AJ808" s="66"/>
      <c r="AK808" s="66"/>
      <c r="AL808" s="28"/>
      <c r="AM808" s="66"/>
      <c r="AN808" s="66"/>
      <c r="AO808" s="66"/>
      <c r="AP808" s="66"/>
      <c r="AQ808" s="66"/>
      <c r="AR808" s="66"/>
      <c r="AS808" s="66"/>
      <c r="AT808" s="66"/>
      <c r="AU808" s="66"/>
      <c r="AV808" s="66"/>
      <c r="AW808" s="66"/>
      <c r="AX808" s="66"/>
      <c r="AY808" s="66"/>
    </row>
    <row r="809" spans="2:51" x14ac:dyDescent="0.25">
      <c r="B809" s="28"/>
      <c r="C809" s="29"/>
      <c r="D809" s="29"/>
      <c r="E809" s="30"/>
      <c r="F809" s="29"/>
      <c r="G809" s="29"/>
      <c r="H809" s="42"/>
      <c r="I809" s="42"/>
      <c r="J809" s="28"/>
      <c r="K809" s="93"/>
      <c r="L809" s="93"/>
      <c r="M809" s="94"/>
      <c r="N809" s="32"/>
      <c r="O809" s="32"/>
      <c r="P809" s="29"/>
      <c r="Q809" s="29"/>
      <c r="R809" s="29"/>
      <c r="S809" s="29"/>
      <c r="T809" s="29"/>
      <c r="U809" s="29"/>
      <c r="V809" s="29"/>
      <c r="W809" s="29"/>
      <c r="X809" s="29"/>
      <c r="Y809" s="33"/>
      <c r="Z809" s="33"/>
      <c r="AA809" s="33"/>
      <c r="AB809" s="33"/>
      <c r="AC809" s="33"/>
      <c r="AD809" s="33"/>
      <c r="AE809" s="29"/>
      <c r="AF809" s="29"/>
      <c r="AG809" s="29"/>
      <c r="AH809" s="66"/>
      <c r="AI809" s="115"/>
      <c r="AJ809" s="66"/>
      <c r="AK809" s="66"/>
      <c r="AL809" s="28"/>
      <c r="AM809" s="66"/>
      <c r="AN809" s="66"/>
      <c r="AO809" s="66"/>
      <c r="AP809" s="66"/>
      <c r="AQ809" s="66"/>
      <c r="AR809" s="66"/>
      <c r="AS809" s="66"/>
      <c r="AT809" s="66"/>
      <c r="AU809" s="66"/>
      <c r="AV809" s="66"/>
      <c r="AW809" s="66"/>
      <c r="AX809" s="66"/>
      <c r="AY809" s="66"/>
    </row>
    <row r="810" spans="2:51" x14ac:dyDescent="0.25">
      <c r="B810" s="28"/>
      <c r="C810" s="29"/>
      <c r="D810" s="29"/>
      <c r="E810" s="30"/>
      <c r="F810" s="29"/>
      <c r="G810" s="29"/>
      <c r="H810" s="42"/>
      <c r="I810" s="42"/>
      <c r="J810" s="28"/>
      <c r="K810" s="93"/>
      <c r="L810" s="93"/>
      <c r="M810" s="94"/>
      <c r="N810" s="32"/>
      <c r="O810" s="32"/>
      <c r="P810" s="29"/>
      <c r="Q810" s="29"/>
      <c r="R810" s="29"/>
      <c r="S810" s="29"/>
      <c r="T810" s="29"/>
      <c r="U810" s="29"/>
      <c r="V810" s="29"/>
      <c r="W810" s="29"/>
      <c r="X810" s="29"/>
      <c r="Y810" s="33"/>
      <c r="Z810" s="33"/>
      <c r="AA810" s="33"/>
      <c r="AB810" s="33"/>
      <c r="AC810" s="33"/>
      <c r="AD810" s="33"/>
      <c r="AE810" s="29"/>
      <c r="AF810" s="29"/>
      <c r="AG810" s="29"/>
      <c r="AH810" s="66"/>
      <c r="AI810" s="115"/>
      <c r="AJ810" s="66"/>
      <c r="AK810" s="66"/>
      <c r="AL810" s="28"/>
      <c r="AM810" s="66"/>
      <c r="AN810" s="66"/>
      <c r="AO810" s="66"/>
      <c r="AP810" s="66"/>
      <c r="AQ810" s="66"/>
      <c r="AR810" s="66"/>
      <c r="AS810" s="66"/>
      <c r="AT810" s="66"/>
      <c r="AU810" s="66"/>
      <c r="AV810" s="66"/>
      <c r="AW810" s="66"/>
      <c r="AX810" s="66"/>
      <c r="AY810" s="66"/>
    </row>
    <row r="811" spans="2:51" x14ac:dyDescent="0.25">
      <c r="B811" s="28"/>
      <c r="C811" s="29"/>
      <c r="D811" s="29"/>
      <c r="E811" s="30"/>
      <c r="F811" s="29"/>
      <c r="G811" s="29"/>
      <c r="H811" s="42"/>
      <c r="I811" s="42"/>
      <c r="J811" s="28"/>
      <c r="K811" s="93"/>
      <c r="L811" s="93"/>
      <c r="M811" s="94"/>
      <c r="N811" s="32"/>
      <c r="O811" s="32"/>
      <c r="P811" s="29"/>
      <c r="Q811" s="29"/>
      <c r="R811" s="29"/>
      <c r="S811" s="29"/>
      <c r="T811" s="29"/>
      <c r="U811" s="29"/>
      <c r="V811" s="29"/>
      <c r="W811" s="29"/>
      <c r="X811" s="29"/>
      <c r="Y811" s="33"/>
      <c r="Z811" s="33"/>
      <c r="AA811" s="33"/>
      <c r="AB811" s="33"/>
      <c r="AC811" s="33"/>
      <c r="AD811" s="33"/>
      <c r="AE811" s="29"/>
      <c r="AF811" s="29"/>
      <c r="AG811" s="29"/>
      <c r="AH811" s="66"/>
      <c r="AI811" s="115"/>
      <c r="AJ811" s="66"/>
      <c r="AK811" s="66"/>
      <c r="AL811" s="28"/>
      <c r="AM811" s="66"/>
      <c r="AN811" s="66"/>
      <c r="AO811" s="66"/>
      <c r="AP811" s="66"/>
      <c r="AQ811" s="66"/>
      <c r="AR811" s="66"/>
      <c r="AS811" s="66"/>
      <c r="AT811" s="66"/>
      <c r="AU811" s="66"/>
      <c r="AV811" s="66"/>
      <c r="AW811" s="66"/>
      <c r="AX811" s="66"/>
      <c r="AY811" s="66"/>
    </row>
    <row r="812" spans="2:51" x14ac:dyDescent="0.25">
      <c r="B812" s="28"/>
      <c r="C812" s="29"/>
      <c r="D812" s="29"/>
      <c r="E812" s="30"/>
      <c r="F812" s="29"/>
      <c r="G812" s="29"/>
      <c r="H812" s="42"/>
      <c r="I812" s="42"/>
      <c r="J812" s="28"/>
      <c r="K812" s="93"/>
      <c r="L812" s="93"/>
      <c r="M812" s="94"/>
      <c r="N812" s="32"/>
      <c r="O812" s="32"/>
      <c r="P812" s="29"/>
      <c r="Q812" s="29"/>
      <c r="R812" s="29"/>
      <c r="S812" s="29"/>
      <c r="T812" s="29"/>
      <c r="U812" s="29"/>
      <c r="V812" s="29"/>
      <c r="W812" s="29"/>
      <c r="X812" s="29"/>
      <c r="Y812" s="33"/>
      <c r="Z812" s="33"/>
      <c r="AA812" s="33"/>
      <c r="AB812" s="33"/>
      <c r="AC812" s="33"/>
      <c r="AD812" s="33"/>
      <c r="AE812" s="29"/>
      <c r="AF812" s="29"/>
      <c r="AG812" s="29"/>
      <c r="AH812" s="66"/>
      <c r="AI812" s="115"/>
      <c r="AJ812" s="66"/>
      <c r="AK812" s="66"/>
      <c r="AL812" s="28"/>
      <c r="AM812" s="66"/>
      <c r="AN812" s="66"/>
      <c r="AO812" s="66"/>
      <c r="AP812" s="66"/>
      <c r="AQ812" s="66"/>
      <c r="AR812" s="66"/>
      <c r="AS812" s="66"/>
      <c r="AT812" s="66"/>
      <c r="AU812" s="66"/>
      <c r="AV812" s="66"/>
      <c r="AW812" s="66"/>
      <c r="AX812" s="66"/>
      <c r="AY812" s="66"/>
    </row>
    <row r="813" spans="2:51" x14ac:dyDescent="0.25">
      <c r="B813" s="28"/>
      <c r="C813" s="29"/>
      <c r="D813" s="29"/>
      <c r="E813" s="30"/>
      <c r="F813" s="29"/>
      <c r="G813" s="29"/>
      <c r="H813" s="42"/>
      <c r="I813" s="42"/>
      <c r="J813" s="28"/>
      <c r="K813" s="93"/>
      <c r="L813" s="93"/>
      <c r="M813" s="94"/>
      <c r="N813" s="32"/>
      <c r="O813" s="32"/>
      <c r="P813" s="29"/>
      <c r="Q813" s="29"/>
      <c r="R813" s="29"/>
      <c r="S813" s="29"/>
      <c r="T813" s="29"/>
      <c r="U813" s="29"/>
      <c r="V813" s="29"/>
      <c r="W813" s="29"/>
      <c r="X813" s="29"/>
      <c r="Y813" s="33"/>
      <c r="Z813" s="33"/>
      <c r="AA813" s="33"/>
      <c r="AB813" s="33"/>
      <c r="AC813" s="33"/>
      <c r="AD813" s="33"/>
      <c r="AE813" s="29"/>
      <c r="AF813" s="29"/>
      <c r="AG813" s="29"/>
      <c r="AH813" s="66"/>
      <c r="AI813" s="115"/>
      <c r="AJ813" s="66"/>
      <c r="AK813" s="66"/>
      <c r="AL813" s="28"/>
      <c r="AM813" s="66"/>
      <c r="AN813" s="66"/>
      <c r="AO813" s="66"/>
      <c r="AP813" s="66"/>
      <c r="AQ813" s="66"/>
      <c r="AR813" s="66"/>
      <c r="AS813" s="66"/>
      <c r="AT813" s="66"/>
      <c r="AU813" s="66"/>
      <c r="AV813" s="66"/>
      <c r="AW813" s="66"/>
      <c r="AX813" s="66"/>
      <c r="AY813" s="66"/>
    </row>
    <row r="814" spans="2:51" x14ac:dyDescent="0.25">
      <c r="B814" s="28"/>
      <c r="C814" s="29"/>
      <c r="D814" s="29"/>
      <c r="E814" s="30"/>
      <c r="F814" s="29"/>
      <c r="G814" s="29"/>
      <c r="H814" s="42"/>
      <c r="I814" s="42"/>
      <c r="J814" s="28"/>
      <c r="K814" s="93"/>
      <c r="L814" s="93"/>
      <c r="M814" s="94"/>
      <c r="N814" s="32"/>
      <c r="O814" s="32"/>
      <c r="P814" s="29"/>
      <c r="Q814" s="29"/>
      <c r="R814" s="29"/>
      <c r="S814" s="29"/>
      <c r="T814" s="29"/>
      <c r="U814" s="29"/>
      <c r="V814" s="29"/>
      <c r="W814" s="29"/>
      <c r="X814" s="29"/>
      <c r="Y814" s="33"/>
      <c r="Z814" s="33"/>
      <c r="AA814" s="33"/>
      <c r="AB814" s="33"/>
      <c r="AC814" s="33"/>
      <c r="AD814" s="33"/>
      <c r="AE814" s="29"/>
      <c r="AF814" s="29"/>
      <c r="AG814" s="29"/>
      <c r="AH814" s="66"/>
      <c r="AI814" s="115"/>
      <c r="AJ814" s="66"/>
      <c r="AK814" s="66"/>
      <c r="AL814" s="28"/>
      <c r="AM814" s="66"/>
      <c r="AN814" s="66"/>
      <c r="AO814" s="66"/>
      <c r="AP814" s="66"/>
      <c r="AQ814" s="66"/>
      <c r="AR814" s="66"/>
      <c r="AS814" s="66"/>
      <c r="AT814" s="66"/>
      <c r="AU814" s="66"/>
      <c r="AV814" s="66"/>
      <c r="AW814" s="66"/>
      <c r="AX814" s="66"/>
      <c r="AY814" s="66"/>
    </row>
    <row r="815" spans="2:51" x14ac:dyDescent="0.25">
      <c r="B815" s="28"/>
      <c r="C815" s="29"/>
      <c r="D815" s="29"/>
      <c r="E815" s="30"/>
      <c r="F815" s="29"/>
      <c r="G815" s="29"/>
      <c r="H815" s="42"/>
      <c r="I815" s="42"/>
      <c r="J815" s="28"/>
      <c r="K815" s="93"/>
      <c r="L815" s="93"/>
      <c r="M815" s="94"/>
      <c r="N815" s="32"/>
      <c r="O815" s="32"/>
      <c r="P815" s="29"/>
      <c r="Q815" s="29"/>
      <c r="R815" s="29"/>
      <c r="S815" s="29"/>
      <c r="T815" s="29"/>
      <c r="U815" s="29"/>
      <c r="V815" s="29"/>
      <c r="W815" s="29"/>
      <c r="X815" s="29"/>
      <c r="Y815" s="33"/>
      <c r="Z815" s="33"/>
      <c r="AA815" s="33"/>
      <c r="AB815" s="33"/>
      <c r="AC815" s="33"/>
      <c r="AD815" s="33"/>
      <c r="AE815" s="29"/>
      <c r="AF815" s="29"/>
      <c r="AG815" s="29"/>
      <c r="AH815" s="66"/>
      <c r="AI815" s="115"/>
      <c r="AJ815" s="66"/>
      <c r="AK815" s="66"/>
      <c r="AL815" s="28"/>
      <c r="AM815" s="66"/>
      <c r="AN815" s="66"/>
      <c r="AO815" s="66"/>
      <c r="AP815" s="66"/>
      <c r="AQ815" s="66"/>
      <c r="AR815" s="66"/>
      <c r="AS815" s="66"/>
      <c r="AT815" s="66"/>
      <c r="AU815" s="66"/>
      <c r="AV815" s="66"/>
      <c r="AW815" s="66"/>
      <c r="AX815" s="66"/>
      <c r="AY815" s="66"/>
    </row>
    <row r="816" spans="2:51" x14ac:dyDescent="0.25">
      <c r="B816" s="28"/>
      <c r="C816" s="29"/>
      <c r="D816" s="29"/>
      <c r="E816" s="30"/>
      <c r="F816" s="29"/>
      <c r="G816" s="29"/>
      <c r="H816" s="42"/>
      <c r="I816" s="42"/>
      <c r="J816" s="28"/>
      <c r="K816" s="93"/>
      <c r="L816" s="93"/>
      <c r="M816" s="94"/>
      <c r="N816" s="32"/>
      <c r="O816" s="32"/>
      <c r="P816" s="29"/>
      <c r="Q816" s="29"/>
      <c r="R816" s="29"/>
      <c r="S816" s="29"/>
      <c r="T816" s="29"/>
      <c r="U816" s="29"/>
      <c r="V816" s="29"/>
      <c r="W816" s="29"/>
      <c r="X816" s="29"/>
      <c r="Y816" s="33"/>
      <c r="Z816" s="33"/>
      <c r="AA816" s="33"/>
      <c r="AB816" s="33"/>
      <c r="AC816" s="33"/>
      <c r="AD816" s="33"/>
      <c r="AE816" s="29"/>
      <c r="AF816" s="29"/>
      <c r="AG816" s="29"/>
      <c r="AH816" s="66"/>
      <c r="AI816" s="115"/>
      <c r="AJ816" s="66"/>
      <c r="AK816" s="66"/>
      <c r="AL816" s="28"/>
      <c r="AM816" s="66"/>
      <c r="AN816" s="66"/>
      <c r="AO816" s="66"/>
      <c r="AP816" s="66"/>
      <c r="AQ816" s="66"/>
      <c r="AR816" s="66"/>
      <c r="AS816" s="66"/>
      <c r="AT816" s="66"/>
      <c r="AU816" s="66"/>
      <c r="AV816" s="66"/>
      <c r="AW816" s="66"/>
      <c r="AX816" s="66"/>
      <c r="AY816" s="66"/>
    </row>
    <row r="817" spans="2:51" x14ac:dyDescent="0.25">
      <c r="B817" s="28"/>
      <c r="C817" s="29"/>
      <c r="D817" s="29"/>
      <c r="E817" s="30"/>
      <c r="F817" s="29"/>
      <c r="G817" s="29"/>
      <c r="H817" s="42"/>
      <c r="I817" s="42"/>
      <c r="J817" s="28"/>
      <c r="K817" s="93"/>
      <c r="L817" s="93"/>
      <c r="M817" s="94"/>
      <c r="N817" s="32"/>
      <c r="O817" s="32"/>
      <c r="P817" s="29"/>
      <c r="Q817" s="29"/>
      <c r="R817" s="29"/>
      <c r="S817" s="29"/>
      <c r="T817" s="29"/>
      <c r="U817" s="29"/>
      <c r="V817" s="29"/>
      <c r="W817" s="29"/>
      <c r="X817" s="29"/>
      <c r="Y817" s="33"/>
      <c r="Z817" s="33"/>
      <c r="AA817" s="33"/>
      <c r="AB817" s="33"/>
      <c r="AC817" s="33"/>
      <c r="AD817" s="33"/>
      <c r="AE817" s="29"/>
      <c r="AF817" s="29"/>
      <c r="AG817" s="29"/>
      <c r="AH817" s="66"/>
      <c r="AI817" s="115"/>
      <c r="AJ817" s="66"/>
      <c r="AK817" s="66"/>
      <c r="AL817" s="28"/>
      <c r="AM817" s="66"/>
      <c r="AN817" s="66"/>
      <c r="AO817" s="66"/>
      <c r="AP817" s="66"/>
      <c r="AQ817" s="66"/>
      <c r="AR817" s="66"/>
      <c r="AS817" s="66"/>
      <c r="AT817" s="66"/>
      <c r="AU817" s="66"/>
      <c r="AV817" s="66"/>
      <c r="AW817" s="66"/>
      <c r="AX817" s="66"/>
      <c r="AY817" s="66"/>
    </row>
    <row r="818" spans="2:51" x14ac:dyDescent="0.25">
      <c r="B818" s="28"/>
      <c r="C818" s="29"/>
      <c r="D818" s="29"/>
      <c r="E818" s="30"/>
      <c r="F818" s="29"/>
      <c r="G818" s="29"/>
      <c r="H818" s="42"/>
      <c r="I818" s="42"/>
      <c r="J818" s="28"/>
      <c r="K818" s="93"/>
      <c r="L818" s="93"/>
      <c r="M818" s="94"/>
      <c r="N818" s="32"/>
      <c r="O818" s="32"/>
      <c r="P818" s="29"/>
      <c r="Q818" s="29"/>
      <c r="R818" s="29"/>
      <c r="S818" s="29"/>
      <c r="T818" s="29"/>
      <c r="U818" s="29"/>
      <c r="V818" s="29"/>
      <c r="W818" s="29"/>
      <c r="X818" s="29"/>
      <c r="Y818" s="33"/>
      <c r="Z818" s="33"/>
      <c r="AA818" s="33"/>
      <c r="AB818" s="33"/>
      <c r="AC818" s="33"/>
      <c r="AD818" s="33"/>
      <c r="AE818" s="29"/>
      <c r="AF818" s="29"/>
      <c r="AG818" s="29"/>
      <c r="AH818" s="66"/>
      <c r="AI818" s="115"/>
      <c r="AJ818" s="66"/>
      <c r="AK818" s="66"/>
      <c r="AL818" s="28"/>
      <c r="AM818" s="66"/>
      <c r="AN818" s="66"/>
      <c r="AO818" s="66"/>
      <c r="AP818" s="66"/>
      <c r="AQ818" s="66"/>
      <c r="AR818" s="66"/>
      <c r="AS818" s="66"/>
      <c r="AT818" s="66"/>
      <c r="AU818" s="66"/>
      <c r="AV818" s="66"/>
      <c r="AW818" s="66"/>
      <c r="AX818" s="66"/>
      <c r="AY818" s="66"/>
    </row>
    <row r="819" spans="2:51" x14ac:dyDescent="0.25">
      <c r="B819" s="28"/>
      <c r="C819" s="29"/>
      <c r="D819" s="29"/>
      <c r="E819" s="30"/>
      <c r="F819" s="29"/>
      <c r="G819" s="29"/>
      <c r="H819" s="42"/>
      <c r="I819" s="42"/>
      <c r="J819" s="28"/>
      <c r="K819" s="93"/>
      <c r="L819" s="93"/>
      <c r="M819" s="94"/>
      <c r="N819" s="32"/>
      <c r="O819" s="32"/>
      <c r="P819" s="29"/>
      <c r="Q819" s="29"/>
      <c r="R819" s="29"/>
      <c r="S819" s="29"/>
      <c r="T819" s="29"/>
      <c r="U819" s="29"/>
      <c r="V819" s="29"/>
      <c r="W819" s="29"/>
      <c r="X819" s="29"/>
      <c r="Y819" s="33"/>
      <c r="Z819" s="33"/>
      <c r="AA819" s="33"/>
      <c r="AB819" s="33"/>
      <c r="AC819" s="33"/>
      <c r="AD819" s="33"/>
      <c r="AE819" s="29"/>
      <c r="AF819" s="29"/>
      <c r="AG819" s="29"/>
      <c r="AH819" s="66"/>
      <c r="AI819" s="115"/>
      <c r="AJ819" s="66"/>
      <c r="AK819" s="66"/>
      <c r="AL819" s="28"/>
      <c r="AM819" s="66"/>
      <c r="AN819" s="66"/>
      <c r="AO819" s="66"/>
      <c r="AP819" s="66"/>
      <c r="AQ819" s="66"/>
      <c r="AR819" s="66"/>
      <c r="AS819" s="66"/>
      <c r="AT819" s="66"/>
      <c r="AU819" s="66"/>
      <c r="AV819" s="66"/>
      <c r="AW819" s="66"/>
      <c r="AX819" s="66"/>
      <c r="AY819" s="66"/>
    </row>
    <row r="820" spans="2:51" x14ac:dyDescent="0.25">
      <c r="B820" s="28"/>
      <c r="C820" s="29"/>
      <c r="D820" s="29"/>
      <c r="E820" s="30"/>
      <c r="F820" s="29"/>
      <c r="G820" s="29"/>
      <c r="H820" s="42"/>
      <c r="I820" s="42"/>
      <c r="J820" s="28"/>
      <c r="K820" s="93"/>
      <c r="L820" s="93"/>
      <c r="M820" s="94"/>
      <c r="N820" s="32"/>
      <c r="O820" s="32"/>
      <c r="P820" s="29"/>
      <c r="Q820" s="29"/>
      <c r="R820" s="29"/>
      <c r="S820" s="29"/>
      <c r="T820" s="29"/>
      <c r="U820" s="29"/>
      <c r="V820" s="29"/>
      <c r="W820" s="29"/>
      <c r="X820" s="29"/>
      <c r="Y820" s="33"/>
      <c r="Z820" s="33"/>
      <c r="AA820" s="33"/>
      <c r="AB820" s="33"/>
      <c r="AC820" s="33"/>
      <c r="AD820" s="33"/>
      <c r="AE820" s="29"/>
      <c r="AF820" s="29"/>
      <c r="AG820" s="29"/>
      <c r="AH820" s="66"/>
      <c r="AI820" s="115"/>
      <c r="AJ820" s="66"/>
      <c r="AK820" s="66"/>
      <c r="AL820" s="28"/>
      <c r="AM820" s="66"/>
      <c r="AN820" s="66"/>
      <c r="AO820" s="66"/>
      <c r="AP820" s="66"/>
      <c r="AQ820" s="66"/>
      <c r="AR820" s="66"/>
      <c r="AS820" s="66"/>
      <c r="AT820" s="66"/>
      <c r="AU820" s="66"/>
      <c r="AV820" s="66"/>
      <c r="AW820" s="66"/>
      <c r="AX820" s="66"/>
      <c r="AY820" s="66"/>
    </row>
    <row r="821" spans="2:51" x14ac:dyDescent="0.25">
      <c r="B821" s="28"/>
      <c r="C821" s="29"/>
      <c r="D821" s="29"/>
      <c r="E821" s="30"/>
      <c r="F821" s="29"/>
      <c r="G821" s="29"/>
      <c r="H821" s="42"/>
      <c r="I821" s="42"/>
      <c r="J821" s="28"/>
      <c r="K821" s="93"/>
      <c r="L821" s="93"/>
      <c r="M821" s="94"/>
      <c r="N821" s="32"/>
      <c r="O821" s="32"/>
      <c r="P821" s="29"/>
      <c r="Q821" s="29"/>
      <c r="R821" s="29"/>
      <c r="S821" s="29"/>
      <c r="T821" s="29"/>
      <c r="U821" s="29"/>
      <c r="V821" s="29"/>
      <c r="W821" s="29"/>
      <c r="X821" s="29"/>
      <c r="Y821" s="33"/>
      <c r="Z821" s="33"/>
      <c r="AA821" s="33"/>
      <c r="AB821" s="33"/>
      <c r="AC821" s="33"/>
      <c r="AD821" s="33"/>
      <c r="AE821" s="29"/>
      <c r="AF821" s="29"/>
      <c r="AG821" s="29"/>
      <c r="AH821" s="66"/>
      <c r="AI821" s="115"/>
      <c r="AJ821" s="66"/>
      <c r="AK821" s="66"/>
      <c r="AL821" s="28"/>
      <c r="AM821" s="66"/>
      <c r="AN821" s="66"/>
      <c r="AO821" s="66"/>
      <c r="AP821" s="66"/>
      <c r="AQ821" s="66"/>
      <c r="AR821" s="66"/>
      <c r="AS821" s="66"/>
      <c r="AT821" s="66"/>
      <c r="AU821" s="66"/>
      <c r="AV821" s="66"/>
      <c r="AW821" s="66"/>
      <c r="AX821" s="66"/>
      <c r="AY821" s="66"/>
    </row>
    <row r="822" spans="2:51" x14ac:dyDescent="0.25">
      <c r="B822" s="28"/>
      <c r="C822" s="29"/>
      <c r="D822" s="29"/>
      <c r="E822" s="30"/>
      <c r="F822" s="29"/>
      <c r="G822" s="29"/>
      <c r="H822" s="42"/>
      <c r="I822" s="42"/>
      <c r="J822" s="28"/>
      <c r="K822" s="93"/>
      <c r="L822" s="93"/>
      <c r="M822" s="94"/>
      <c r="N822" s="32"/>
      <c r="O822" s="32"/>
      <c r="P822" s="29"/>
      <c r="Q822" s="29"/>
      <c r="R822" s="29"/>
      <c r="S822" s="29"/>
      <c r="T822" s="29"/>
      <c r="U822" s="29"/>
      <c r="V822" s="29"/>
      <c r="W822" s="29"/>
      <c r="X822" s="29"/>
      <c r="Y822" s="33"/>
      <c r="Z822" s="33"/>
      <c r="AA822" s="33"/>
      <c r="AB822" s="33"/>
      <c r="AC822" s="33"/>
      <c r="AD822" s="33"/>
      <c r="AE822" s="29"/>
      <c r="AF822" s="29"/>
      <c r="AG822" s="29"/>
      <c r="AH822" s="66"/>
      <c r="AI822" s="115"/>
      <c r="AJ822" s="66"/>
      <c r="AK822" s="66"/>
      <c r="AL822" s="28"/>
      <c r="AM822" s="66"/>
      <c r="AN822" s="66"/>
      <c r="AO822" s="66"/>
      <c r="AP822" s="66"/>
      <c r="AQ822" s="66"/>
      <c r="AR822" s="66"/>
      <c r="AS822" s="66"/>
      <c r="AT822" s="66"/>
      <c r="AU822" s="66"/>
      <c r="AV822" s="66"/>
      <c r="AW822" s="66"/>
      <c r="AX822" s="66"/>
      <c r="AY822" s="66"/>
    </row>
    <row r="823" spans="2:51" x14ac:dyDescent="0.25">
      <c r="B823" s="28"/>
      <c r="C823" s="29"/>
      <c r="D823" s="29"/>
      <c r="E823" s="30"/>
      <c r="F823" s="29"/>
      <c r="G823" s="29"/>
      <c r="H823" s="42"/>
      <c r="I823" s="42"/>
      <c r="J823" s="28"/>
      <c r="K823" s="93"/>
      <c r="L823" s="93"/>
      <c r="M823" s="94"/>
      <c r="N823" s="32"/>
      <c r="O823" s="32"/>
      <c r="P823" s="29"/>
      <c r="Q823" s="29"/>
      <c r="R823" s="29"/>
      <c r="S823" s="29"/>
      <c r="T823" s="29"/>
      <c r="U823" s="29"/>
      <c r="V823" s="29"/>
      <c r="W823" s="29"/>
      <c r="X823" s="29"/>
      <c r="Y823" s="33"/>
      <c r="Z823" s="33"/>
      <c r="AA823" s="33"/>
      <c r="AB823" s="33"/>
      <c r="AC823" s="33"/>
      <c r="AD823" s="33"/>
      <c r="AE823" s="29"/>
      <c r="AF823" s="29"/>
      <c r="AG823" s="29"/>
      <c r="AH823" s="66"/>
      <c r="AI823" s="115"/>
      <c r="AJ823" s="66"/>
      <c r="AK823" s="66"/>
      <c r="AL823" s="28"/>
      <c r="AM823" s="66"/>
      <c r="AN823" s="66"/>
      <c r="AO823" s="66"/>
      <c r="AP823" s="66"/>
      <c r="AQ823" s="66"/>
      <c r="AR823" s="66"/>
      <c r="AS823" s="66"/>
      <c r="AT823" s="66"/>
      <c r="AU823" s="66"/>
      <c r="AV823" s="66"/>
      <c r="AW823" s="66"/>
      <c r="AX823" s="66"/>
      <c r="AY823" s="66"/>
    </row>
    <row r="824" spans="2:51" x14ac:dyDescent="0.25">
      <c r="B824" s="28"/>
      <c r="C824" s="29"/>
      <c r="D824" s="29"/>
      <c r="E824" s="30"/>
      <c r="F824" s="29"/>
      <c r="G824" s="29"/>
      <c r="H824" s="42"/>
      <c r="I824" s="42"/>
      <c r="J824" s="28"/>
      <c r="K824" s="93"/>
      <c r="L824" s="93"/>
      <c r="M824" s="94"/>
      <c r="N824" s="32"/>
      <c r="O824" s="32"/>
      <c r="P824" s="29"/>
      <c r="Q824" s="29"/>
      <c r="R824" s="29"/>
      <c r="S824" s="29"/>
      <c r="T824" s="29"/>
      <c r="U824" s="29"/>
      <c r="V824" s="29"/>
      <c r="W824" s="29"/>
      <c r="X824" s="29"/>
      <c r="Y824" s="33"/>
      <c r="Z824" s="33"/>
      <c r="AA824" s="33"/>
      <c r="AB824" s="33"/>
      <c r="AC824" s="33"/>
      <c r="AD824" s="33"/>
      <c r="AE824" s="29"/>
      <c r="AF824" s="29"/>
      <c r="AG824" s="29"/>
      <c r="AH824" s="66"/>
      <c r="AI824" s="115"/>
      <c r="AJ824" s="66"/>
      <c r="AK824" s="66"/>
      <c r="AL824" s="28"/>
      <c r="AM824" s="66"/>
      <c r="AN824" s="66"/>
      <c r="AO824" s="66"/>
      <c r="AP824" s="66"/>
      <c r="AQ824" s="66"/>
      <c r="AR824" s="66"/>
      <c r="AS824" s="66"/>
      <c r="AT824" s="66"/>
      <c r="AU824" s="66"/>
      <c r="AV824" s="66"/>
      <c r="AW824" s="66"/>
      <c r="AX824" s="66"/>
      <c r="AY824" s="66"/>
    </row>
    <row r="825" spans="2:51" x14ac:dyDescent="0.25">
      <c r="B825" s="28"/>
      <c r="C825" s="29"/>
      <c r="D825" s="29"/>
      <c r="E825" s="30"/>
      <c r="F825" s="29"/>
      <c r="G825" s="29"/>
      <c r="H825" s="42"/>
      <c r="I825" s="42"/>
      <c r="J825" s="28"/>
      <c r="K825" s="93"/>
      <c r="L825" s="93"/>
      <c r="M825" s="94"/>
      <c r="N825" s="32"/>
      <c r="O825" s="32"/>
      <c r="P825" s="29"/>
      <c r="Q825" s="29"/>
      <c r="R825" s="29"/>
      <c r="S825" s="29"/>
      <c r="T825" s="29"/>
      <c r="U825" s="29"/>
      <c r="V825" s="29"/>
      <c r="W825" s="29"/>
      <c r="X825" s="29"/>
      <c r="Y825" s="33"/>
      <c r="Z825" s="33"/>
      <c r="AA825" s="33"/>
      <c r="AB825" s="33"/>
      <c r="AC825" s="33"/>
      <c r="AD825" s="33"/>
      <c r="AE825" s="29"/>
      <c r="AF825" s="29"/>
      <c r="AG825" s="29"/>
      <c r="AH825" s="66"/>
      <c r="AI825" s="115"/>
      <c r="AJ825" s="66"/>
      <c r="AK825" s="66"/>
      <c r="AL825" s="28"/>
      <c r="AM825" s="66"/>
      <c r="AN825" s="66"/>
      <c r="AO825" s="66"/>
      <c r="AP825" s="66"/>
      <c r="AQ825" s="66"/>
      <c r="AR825" s="66"/>
      <c r="AS825" s="66"/>
      <c r="AT825" s="66"/>
      <c r="AU825" s="66"/>
      <c r="AV825" s="66"/>
      <c r="AW825" s="66"/>
      <c r="AX825" s="66"/>
      <c r="AY825" s="66"/>
    </row>
    <row r="826" spans="2:51" x14ac:dyDescent="0.25">
      <c r="B826" s="28"/>
      <c r="C826" s="29"/>
      <c r="D826" s="29"/>
      <c r="E826" s="30"/>
      <c r="F826" s="29"/>
      <c r="G826" s="29"/>
      <c r="H826" s="42"/>
      <c r="I826" s="42"/>
      <c r="J826" s="28"/>
      <c r="K826" s="93"/>
      <c r="L826" s="93"/>
      <c r="M826" s="94"/>
      <c r="N826" s="32"/>
      <c r="O826" s="32"/>
      <c r="P826" s="29"/>
      <c r="Q826" s="29"/>
      <c r="R826" s="29"/>
      <c r="S826" s="29"/>
      <c r="T826" s="29"/>
      <c r="U826" s="29"/>
      <c r="V826" s="29"/>
      <c r="W826" s="29"/>
      <c r="X826" s="29"/>
      <c r="Y826" s="33"/>
      <c r="Z826" s="33"/>
      <c r="AA826" s="33"/>
      <c r="AB826" s="33"/>
      <c r="AC826" s="33"/>
      <c r="AD826" s="33"/>
      <c r="AE826" s="29"/>
      <c r="AF826" s="29"/>
      <c r="AG826" s="29"/>
      <c r="AH826" s="66"/>
      <c r="AI826" s="115"/>
      <c r="AJ826" s="66"/>
      <c r="AK826" s="66"/>
      <c r="AL826" s="28"/>
      <c r="AM826" s="66"/>
      <c r="AN826" s="66"/>
      <c r="AO826" s="66"/>
      <c r="AP826" s="66"/>
      <c r="AQ826" s="66"/>
      <c r="AR826" s="66"/>
      <c r="AS826" s="66"/>
      <c r="AT826" s="66"/>
      <c r="AU826" s="66"/>
      <c r="AV826" s="66"/>
      <c r="AW826" s="66"/>
      <c r="AX826" s="66"/>
      <c r="AY826" s="66"/>
    </row>
    <row r="827" spans="2:51" x14ac:dyDescent="0.25">
      <c r="B827" s="28"/>
      <c r="C827" s="29"/>
      <c r="D827" s="29"/>
      <c r="E827" s="30"/>
      <c r="F827" s="29"/>
      <c r="G827" s="29"/>
      <c r="H827" s="42"/>
      <c r="I827" s="42"/>
      <c r="J827" s="28"/>
      <c r="K827" s="93"/>
      <c r="L827" s="93"/>
      <c r="M827" s="94"/>
      <c r="N827" s="32"/>
      <c r="O827" s="32"/>
      <c r="P827" s="29"/>
      <c r="Q827" s="29"/>
      <c r="R827" s="29"/>
      <c r="S827" s="29"/>
      <c r="T827" s="29"/>
      <c r="U827" s="29"/>
      <c r="V827" s="29"/>
      <c r="W827" s="29"/>
      <c r="X827" s="29"/>
      <c r="Y827" s="33"/>
      <c r="Z827" s="33"/>
      <c r="AA827" s="33"/>
      <c r="AB827" s="33"/>
      <c r="AC827" s="33"/>
      <c r="AD827" s="33"/>
      <c r="AE827" s="29"/>
      <c r="AF827" s="29"/>
      <c r="AG827" s="29"/>
      <c r="AH827" s="66"/>
      <c r="AI827" s="115"/>
      <c r="AJ827" s="66"/>
      <c r="AK827" s="66"/>
      <c r="AL827" s="28"/>
      <c r="AM827" s="66"/>
      <c r="AN827" s="66"/>
      <c r="AO827" s="66"/>
      <c r="AP827" s="66"/>
      <c r="AQ827" s="66"/>
      <c r="AR827" s="66"/>
      <c r="AS827" s="66"/>
      <c r="AT827" s="66"/>
      <c r="AU827" s="66"/>
      <c r="AV827" s="66"/>
      <c r="AW827" s="66"/>
      <c r="AX827" s="66"/>
      <c r="AY827" s="66"/>
    </row>
    <row r="828" spans="2:51" x14ac:dyDescent="0.25">
      <c r="B828" s="28"/>
      <c r="C828" s="29"/>
      <c r="D828" s="29"/>
      <c r="E828" s="30"/>
      <c r="F828" s="29"/>
      <c r="G828" s="29"/>
      <c r="H828" s="42"/>
      <c r="I828" s="42"/>
      <c r="J828" s="28"/>
      <c r="K828" s="93"/>
      <c r="L828" s="93"/>
      <c r="M828" s="94"/>
      <c r="N828" s="32"/>
      <c r="O828" s="32"/>
      <c r="P828" s="29"/>
      <c r="Q828" s="29"/>
      <c r="R828" s="29"/>
      <c r="S828" s="29"/>
      <c r="T828" s="29"/>
      <c r="U828" s="29"/>
      <c r="V828" s="29"/>
      <c r="W828" s="29"/>
      <c r="X828" s="29"/>
      <c r="Y828" s="33"/>
      <c r="Z828" s="33"/>
      <c r="AA828" s="33"/>
      <c r="AB828" s="33"/>
      <c r="AC828" s="33"/>
      <c r="AD828" s="33"/>
      <c r="AE828" s="29"/>
      <c r="AF828" s="29"/>
      <c r="AG828" s="29"/>
      <c r="AH828" s="66"/>
      <c r="AI828" s="115"/>
      <c r="AJ828" s="66"/>
      <c r="AK828" s="66"/>
      <c r="AL828" s="28"/>
      <c r="AM828" s="66"/>
      <c r="AN828" s="66"/>
      <c r="AO828" s="66"/>
      <c r="AP828" s="66"/>
      <c r="AQ828" s="66"/>
      <c r="AR828" s="66"/>
      <c r="AS828" s="66"/>
      <c r="AT828" s="66"/>
      <c r="AU828" s="66"/>
      <c r="AV828" s="66"/>
      <c r="AW828" s="66"/>
      <c r="AX828" s="66"/>
      <c r="AY828" s="66"/>
    </row>
    <row r="829" spans="2:51" x14ac:dyDescent="0.25">
      <c r="B829" s="28"/>
      <c r="C829" s="29"/>
      <c r="D829" s="29"/>
      <c r="E829" s="30"/>
      <c r="F829" s="29"/>
      <c r="G829" s="29"/>
      <c r="H829" s="42"/>
      <c r="I829" s="42"/>
      <c r="J829" s="28"/>
      <c r="K829" s="93"/>
      <c r="L829" s="93"/>
      <c r="M829" s="94"/>
      <c r="N829" s="32"/>
      <c r="O829" s="32"/>
      <c r="P829" s="29"/>
      <c r="Q829" s="29"/>
      <c r="R829" s="29"/>
      <c r="S829" s="29"/>
      <c r="T829" s="29"/>
      <c r="U829" s="29"/>
      <c r="V829" s="29"/>
      <c r="W829" s="29"/>
      <c r="X829" s="29"/>
      <c r="Y829" s="33"/>
      <c r="Z829" s="33"/>
      <c r="AA829" s="33"/>
      <c r="AB829" s="33"/>
      <c r="AC829" s="33"/>
      <c r="AD829" s="33"/>
      <c r="AE829" s="29"/>
      <c r="AF829" s="29"/>
      <c r="AG829" s="29"/>
      <c r="AH829" s="66"/>
      <c r="AI829" s="115"/>
      <c r="AJ829" s="66"/>
      <c r="AK829" s="66"/>
      <c r="AL829" s="28"/>
      <c r="AM829" s="66"/>
      <c r="AN829" s="66"/>
      <c r="AO829" s="66"/>
      <c r="AP829" s="66"/>
      <c r="AQ829" s="66"/>
      <c r="AR829" s="66"/>
      <c r="AS829" s="66"/>
      <c r="AT829" s="66"/>
      <c r="AU829" s="66"/>
      <c r="AV829" s="66"/>
      <c r="AW829" s="66"/>
      <c r="AX829" s="66"/>
      <c r="AY829" s="66"/>
    </row>
    <row r="830" spans="2:51" x14ac:dyDescent="0.25">
      <c r="B830" s="28"/>
      <c r="C830" s="29"/>
      <c r="D830" s="29"/>
      <c r="E830" s="30"/>
      <c r="F830" s="29"/>
      <c r="G830" s="29"/>
      <c r="H830" s="42"/>
      <c r="I830" s="42"/>
      <c r="J830" s="28"/>
      <c r="K830" s="93"/>
      <c r="L830" s="93"/>
      <c r="M830" s="94"/>
      <c r="N830" s="32"/>
      <c r="O830" s="32"/>
      <c r="P830" s="29"/>
      <c r="Q830" s="29"/>
      <c r="R830" s="29"/>
      <c r="S830" s="29"/>
      <c r="T830" s="29"/>
      <c r="U830" s="29"/>
      <c r="V830" s="29"/>
      <c r="W830" s="29"/>
      <c r="X830" s="29"/>
      <c r="Y830" s="33"/>
      <c r="Z830" s="33"/>
      <c r="AA830" s="33"/>
      <c r="AB830" s="33"/>
      <c r="AC830" s="33"/>
      <c r="AD830" s="33"/>
      <c r="AE830" s="29"/>
      <c r="AF830" s="29"/>
      <c r="AG830" s="29"/>
      <c r="AH830" s="66"/>
      <c r="AI830" s="115"/>
      <c r="AJ830" s="66"/>
      <c r="AK830" s="66"/>
      <c r="AL830" s="28"/>
      <c r="AM830" s="66"/>
      <c r="AN830" s="66"/>
      <c r="AO830" s="66"/>
      <c r="AP830" s="66"/>
      <c r="AQ830" s="66"/>
      <c r="AR830" s="66"/>
      <c r="AS830" s="66"/>
      <c r="AT830" s="66"/>
      <c r="AU830" s="66"/>
      <c r="AV830" s="66"/>
      <c r="AW830" s="66"/>
      <c r="AX830" s="66"/>
      <c r="AY830" s="66"/>
    </row>
    <row r="831" spans="2:51" x14ac:dyDescent="0.25">
      <c r="B831" s="28"/>
      <c r="C831" s="29"/>
      <c r="D831" s="29"/>
      <c r="E831" s="30"/>
      <c r="F831" s="29"/>
      <c r="G831" s="29"/>
      <c r="H831" s="42"/>
      <c r="I831" s="42"/>
      <c r="J831" s="28"/>
      <c r="K831" s="93"/>
      <c r="L831" s="93"/>
      <c r="M831" s="94"/>
      <c r="N831" s="32"/>
      <c r="O831" s="32"/>
      <c r="P831" s="29"/>
      <c r="Q831" s="29"/>
      <c r="R831" s="29"/>
      <c r="S831" s="29"/>
      <c r="T831" s="29"/>
      <c r="U831" s="29"/>
      <c r="V831" s="29"/>
      <c r="W831" s="29"/>
      <c r="X831" s="29"/>
      <c r="Y831" s="33"/>
      <c r="Z831" s="33"/>
      <c r="AA831" s="33"/>
      <c r="AB831" s="33"/>
      <c r="AC831" s="33"/>
      <c r="AD831" s="33"/>
      <c r="AE831" s="29"/>
      <c r="AF831" s="29"/>
      <c r="AG831" s="29"/>
      <c r="AH831" s="66"/>
      <c r="AI831" s="115"/>
      <c r="AJ831" s="66"/>
      <c r="AK831" s="66"/>
      <c r="AL831" s="28"/>
      <c r="AM831" s="66"/>
      <c r="AN831" s="66"/>
      <c r="AO831" s="66"/>
      <c r="AP831" s="66"/>
      <c r="AQ831" s="66"/>
      <c r="AR831" s="66"/>
      <c r="AS831" s="66"/>
      <c r="AT831" s="66"/>
      <c r="AU831" s="66"/>
      <c r="AV831" s="66"/>
      <c r="AW831" s="66"/>
      <c r="AX831" s="66"/>
      <c r="AY831" s="66"/>
    </row>
    <row r="832" spans="2:51" x14ac:dyDescent="0.25">
      <c r="B832" s="28"/>
      <c r="C832" s="29"/>
      <c r="D832" s="29"/>
      <c r="E832" s="30"/>
      <c r="F832" s="29"/>
      <c r="G832" s="29"/>
      <c r="H832" s="42"/>
      <c r="I832" s="42"/>
      <c r="J832" s="28"/>
      <c r="K832" s="93"/>
      <c r="L832" s="93"/>
      <c r="M832" s="94"/>
      <c r="N832" s="32"/>
      <c r="O832" s="32"/>
      <c r="P832" s="29"/>
      <c r="Q832" s="29"/>
      <c r="R832" s="29"/>
      <c r="S832" s="29"/>
      <c r="T832" s="29"/>
      <c r="U832" s="29"/>
      <c r="V832" s="29"/>
      <c r="W832" s="29"/>
      <c r="X832" s="29"/>
      <c r="Y832" s="33"/>
      <c r="Z832" s="33"/>
      <c r="AA832" s="33"/>
      <c r="AB832" s="33"/>
      <c r="AC832" s="33"/>
      <c r="AD832" s="33"/>
      <c r="AE832" s="29"/>
      <c r="AF832" s="29"/>
      <c r="AG832" s="29"/>
      <c r="AH832" s="66"/>
      <c r="AI832" s="115"/>
      <c r="AJ832" s="66"/>
      <c r="AK832" s="66"/>
      <c r="AL832" s="28"/>
      <c r="AM832" s="66"/>
      <c r="AN832" s="66"/>
      <c r="AO832" s="66"/>
      <c r="AP832" s="66"/>
      <c r="AQ832" s="66"/>
      <c r="AR832" s="66"/>
      <c r="AS832" s="66"/>
      <c r="AT832" s="66"/>
      <c r="AU832" s="66"/>
      <c r="AV832" s="66"/>
      <c r="AW832" s="66"/>
      <c r="AX832" s="66"/>
      <c r="AY832" s="66"/>
    </row>
    <row r="833" spans="2:51" x14ac:dyDescent="0.25">
      <c r="B833" s="28"/>
      <c r="C833" s="29"/>
      <c r="D833" s="29"/>
      <c r="E833" s="30"/>
      <c r="F833" s="29"/>
      <c r="G833" s="29"/>
      <c r="H833" s="42"/>
      <c r="I833" s="42"/>
      <c r="J833" s="28"/>
      <c r="K833" s="93"/>
      <c r="L833" s="93"/>
      <c r="M833" s="94"/>
      <c r="N833" s="32"/>
      <c r="O833" s="32"/>
      <c r="P833" s="29"/>
      <c r="Q833" s="29"/>
      <c r="R833" s="29"/>
      <c r="S833" s="29"/>
      <c r="T833" s="29"/>
      <c r="U833" s="29"/>
      <c r="V833" s="29"/>
      <c r="W833" s="29"/>
      <c r="X833" s="29"/>
      <c r="Y833" s="33"/>
      <c r="Z833" s="33"/>
      <c r="AA833" s="33"/>
      <c r="AB833" s="33"/>
      <c r="AC833" s="33"/>
      <c r="AD833" s="33"/>
      <c r="AE833" s="29"/>
      <c r="AF833" s="29"/>
      <c r="AG833" s="29"/>
      <c r="AH833" s="66"/>
      <c r="AI833" s="115"/>
      <c r="AJ833" s="66"/>
      <c r="AK833" s="66"/>
      <c r="AL833" s="28"/>
      <c r="AM833" s="66"/>
      <c r="AN833" s="66"/>
      <c r="AO833" s="66"/>
      <c r="AP833" s="66"/>
      <c r="AQ833" s="66"/>
      <c r="AR833" s="66"/>
      <c r="AS833" s="66"/>
      <c r="AT833" s="66"/>
      <c r="AU833" s="66"/>
      <c r="AV833" s="66"/>
      <c r="AW833" s="66"/>
      <c r="AX833" s="66"/>
      <c r="AY833" s="66"/>
    </row>
    <row r="834" spans="2:51" x14ac:dyDescent="0.25">
      <c r="B834" s="28"/>
      <c r="C834" s="29"/>
      <c r="D834" s="29"/>
      <c r="E834" s="30"/>
      <c r="F834" s="29"/>
      <c r="G834" s="29"/>
      <c r="H834" s="42"/>
      <c r="I834" s="42"/>
      <c r="J834" s="28"/>
      <c r="K834" s="93"/>
      <c r="L834" s="93"/>
      <c r="M834" s="94"/>
      <c r="N834" s="32"/>
      <c r="O834" s="32"/>
      <c r="P834" s="29"/>
      <c r="Q834" s="29"/>
      <c r="R834" s="29"/>
      <c r="S834" s="29"/>
      <c r="T834" s="29"/>
      <c r="U834" s="29"/>
      <c r="V834" s="29"/>
      <c r="W834" s="29"/>
      <c r="X834" s="29"/>
      <c r="Y834" s="33"/>
      <c r="Z834" s="33"/>
      <c r="AA834" s="33"/>
      <c r="AB834" s="33"/>
      <c r="AC834" s="33"/>
      <c r="AD834" s="33"/>
      <c r="AE834" s="29"/>
      <c r="AF834" s="29"/>
      <c r="AG834" s="29"/>
      <c r="AH834" s="66"/>
      <c r="AI834" s="115"/>
      <c r="AJ834" s="66"/>
      <c r="AK834" s="66"/>
      <c r="AL834" s="28"/>
      <c r="AM834" s="66"/>
      <c r="AN834" s="66"/>
      <c r="AO834" s="66"/>
      <c r="AP834" s="66"/>
      <c r="AQ834" s="66"/>
      <c r="AR834" s="66"/>
      <c r="AS834" s="66"/>
      <c r="AT834" s="66"/>
      <c r="AU834" s="66"/>
      <c r="AV834" s="66"/>
      <c r="AW834" s="66"/>
      <c r="AX834" s="66"/>
      <c r="AY834" s="66"/>
    </row>
    <row r="835" spans="2:51" x14ac:dyDescent="0.25">
      <c r="B835" s="28"/>
      <c r="C835" s="29"/>
      <c r="D835" s="29"/>
      <c r="E835" s="30"/>
      <c r="F835" s="29"/>
      <c r="G835" s="29"/>
      <c r="H835" s="42"/>
      <c r="I835" s="42"/>
      <c r="J835" s="28"/>
      <c r="K835" s="93"/>
      <c r="L835" s="93"/>
      <c r="M835" s="94"/>
      <c r="N835" s="32"/>
      <c r="O835" s="32"/>
      <c r="P835" s="29"/>
      <c r="Q835" s="29"/>
      <c r="R835" s="29"/>
      <c r="S835" s="29"/>
      <c r="T835" s="29"/>
      <c r="U835" s="29"/>
      <c r="V835" s="29"/>
      <c r="W835" s="29"/>
      <c r="X835" s="29"/>
      <c r="Y835" s="33"/>
      <c r="Z835" s="33"/>
      <c r="AA835" s="33"/>
      <c r="AB835" s="33"/>
      <c r="AC835" s="33"/>
      <c r="AD835" s="33"/>
      <c r="AE835" s="29"/>
      <c r="AF835" s="29"/>
      <c r="AG835" s="29"/>
      <c r="AH835" s="66"/>
      <c r="AI835" s="115"/>
      <c r="AJ835" s="66"/>
      <c r="AK835" s="66"/>
      <c r="AL835" s="28"/>
      <c r="AM835" s="66"/>
      <c r="AN835" s="66"/>
      <c r="AO835" s="66"/>
      <c r="AP835" s="66"/>
      <c r="AQ835" s="66"/>
      <c r="AR835" s="66"/>
      <c r="AS835" s="66"/>
      <c r="AT835" s="66"/>
      <c r="AU835" s="66"/>
      <c r="AV835" s="66"/>
      <c r="AW835" s="66"/>
      <c r="AX835" s="66"/>
      <c r="AY835" s="66"/>
    </row>
    <row r="836" spans="2:51" x14ac:dyDescent="0.25">
      <c r="B836" s="28"/>
      <c r="C836" s="29"/>
      <c r="D836" s="29"/>
      <c r="E836" s="30"/>
      <c r="F836" s="29"/>
      <c r="G836" s="29"/>
      <c r="H836" s="42"/>
      <c r="I836" s="42"/>
      <c r="J836" s="28"/>
      <c r="K836" s="93"/>
      <c r="L836" s="93"/>
      <c r="M836" s="94"/>
      <c r="N836" s="32"/>
      <c r="O836" s="32"/>
      <c r="P836" s="29"/>
      <c r="Q836" s="29"/>
      <c r="R836" s="29"/>
      <c r="S836" s="29"/>
      <c r="T836" s="29"/>
      <c r="U836" s="29"/>
      <c r="V836" s="29"/>
      <c r="W836" s="29"/>
      <c r="X836" s="29"/>
      <c r="Y836" s="33"/>
      <c r="Z836" s="33"/>
      <c r="AA836" s="33"/>
      <c r="AB836" s="33"/>
      <c r="AC836" s="33"/>
      <c r="AD836" s="33"/>
      <c r="AE836" s="29"/>
      <c r="AF836" s="29"/>
      <c r="AG836" s="29"/>
      <c r="AH836" s="66"/>
      <c r="AI836" s="115"/>
      <c r="AJ836" s="66"/>
      <c r="AK836" s="66"/>
      <c r="AL836" s="28"/>
      <c r="AM836" s="66"/>
      <c r="AN836" s="66"/>
      <c r="AO836" s="66"/>
      <c r="AP836" s="66"/>
      <c r="AQ836" s="66"/>
      <c r="AR836" s="66"/>
      <c r="AS836" s="66"/>
      <c r="AT836" s="66"/>
      <c r="AU836" s="66"/>
      <c r="AV836" s="66"/>
      <c r="AW836" s="66"/>
      <c r="AX836" s="66"/>
      <c r="AY836" s="66"/>
    </row>
    <row r="837" spans="2:51" x14ac:dyDescent="0.25">
      <c r="B837" s="28"/>
      <c r="C837" s="29"/>
      <c r="D837" s="29"/>
      <c r="E837" s="30"/>
      <c r="F837" s="29"/>
      <c r="G837" s="29"/>
      <c r="H837" s="42"/>
      <c r="I837" s="42"/>
      <c r="J837" s="28"/>
      <c r="K837" s="93"/>
      <c r="L837" s="93"/>
      <c r="M837" s="94"/>
      <c r="N837" s="32"/>
      <c r="O837" s="32"/>
      <c r="P837" s="29"/>
      <c r="Q837" s="29"/>
      <c r="R837" s="29"/>
      <c r="S837" s="29"/>
      <c r="T837" s="29"/>
      <c r="U837" s="29"/>
      <c r="V837" s="29"/>
      <c r="W837" s="29"/>
      <c r="X837" s="29"/>
      <c r="Y837" s="33"/>
      <c r="Z837" s="33"/>
      <c r="AA837" s="33"/>
      <c r="AB837" s="33"/>
      <c r="AC837" s="33"/>
      <c r="AD837" s="33"/>
      <c r="AE837" s="29"/>
      <c r="AF837" s="29"/>
      <c r="AG837" s="29"/>
      <c r="AH837" s="66"/>
      <c r="AI837" s="115"/>
      <c r="AJ837" s="66"/>
      <c r="AK837" s="66"/>
      <c r="AL837" s="28"/>
      <c r="AM837" s="66"/>
      <c r="AN837" s="66"/>
      <c r="AO837" s="66"/>
      <c r="AP837" s="66"/>
      <c r="AQ837" s="66"/>
      <c r="AR837" s="66"/>
      <c r="AS837" s="66"/>
      <c r="AT837" s="66"/>
      <c r="AU837" s="66"/>
      <c r="AV837" s="66"/>
      <c r="AW837" s="66"/>
      <c r="AX837" s="66"/>
      <c r="AY837" s="66"/>
    </row>
    <row r="838" spans="2:51" x14ac:dyDescent="0.25">
      <c r="B838" s="28"/>
      <c r="C838" s="29"/>
      <c r="D838" s="29"/>
      <c r="E838" s="30"/>
      <c r="F838" s="29"/>
      <c r="G838" s="29"/>
      <c r="H838" s="42"/>
      <c r="I838" s="42"/>
      <c r="J838" s="28"/>
      <c r="K838" s="93"/>
      <c r="L838" s="93"/>
      <c r="M838" s="94"/>
      <c r="N838" s="32"/>
      <c r="O838" s="32"/>
      <c r="P838" s="29"/>
      <c r="Q838" s="29"/>
      <c r="R838" s="29"/>
      <c r="S838" s="29"/>
      <c r="T838" s="29"/>
      <c r="U838" s="29"/>
      <c r="V838" s="29"/>
      <c r="W838" s="29"/>
      <c r="X838" s="29"/>
      <c r="Y838" s="33"/>
      <c r="Z838" s="33"/>
      <c r="AA838" s="33"/>
      <c r="AB838" s="33"/>
      <c r="AC838" s="33"/>
      <c r="AD838" s="33"/>
      <c r="AE838" s="29"/>
      <c r="AF838" s="29"/>
      <c r="AG838" s="29"/>
      <c r="AH838" s="66"/>
      <c r="AI838" s="115"/>
      <c r="AJ838" s="66"/>
      <c r="AK838" s="66"/>
      <c r="AL838" s="28"/>
      <c r="AM838" s="66"/>
      <c r="AN838" s="66"/>
      <c r="AO838" s="66"/>
      <c r="AP838" s="66"/>
      <c r="AQ838" s="66"/>
      <c r="AR838" s="66"/>
      <c r="AS838" s="66"/>
      <c r="AT838" s="66"/>
      <c r="AU838" s="66"/>
      <c r="AV838" s="66"/>
      <c r="AW838" s="66"/>
      <c r="AX838" s="66"/>
      <c r="AY838" s="66"/>
    </row>
    <row r="839" spans="2:51" x14ac:dyDescent="0.25">
      <c r="B839" s="28"/>
      <c r="C839" s="29"/>
      <c r="D839" s="29"/>
      <c r="E839" s="30"/>
      <c r="F839" s="29"/>
      <c r="G839" s="29"/>
      <c r="H839" s="42"/>
      <c r="I839" s="42"/>
      <c r="J839" s="28"/>
      <c r="K839" s="93"/>
      <c r="L839" s="93"/>
      <c r="M839" s="94"/>
      <c r="N839" s="32"/>
      <c r="O839" s="32"/>
      <c r="P839" s="29"/>
      <c r="Q839" s="29"/>
      <c r="R839" s="29"/>
      <c r="S839" s="29"/>
      <c r="T839" s="29"/>
      <c r="U839" s="29"/>
      <c r="V839" s="29"/>
      <c r="W839" s="29"/>
      <c r="X839" s="29"/>
      <c r="Y839" s="33"/>
      <c r="Z839" s="33"/>
      <c r="AA839" s="33"/>
      <c r="AB839" s="33"/>
      <c r="AC839" s="33"/>
      <c r="AD839" s="33"/>
      <c r="AE839" s="29"/>
      <c r="AF839" s="29"/>
      <c r="AG839" s="29"/>
      <c r="AH839" s="66"/>
      <c r="AI839" s="115"/>
      <c r="AJ839" s="66"/>
      <c r="AK839" s="66"/>
      <c r="AL839" s="28"/>
      <c r="AM839" s="66"/>
      <c r="AN839" s="66"/>
      <c r="AO839" s="66"/>
      <c r="AP839" s="66"/>
      <c r="AQ839" s="66"/>
      <c r="AR839" s="66"/>
      <c r="AS839" s="66"/>
      <c r="AT839" s="66"/>
      <c r="AU839" s="66"/>
      <c r="AV839" s="66"/>
      <c r="AW839" s="66"/>
      <c r="AX839" s="66"/>
      <c r="AY839" s="66"/>
    </row>
    <row r="840" spans="2:51" x14ac:dyDescent="0.25">
      <c r="B840" s="28"/>
      <c r="C840" s="29"/>
      <c r="D840" s="29"/>
      <c r="E840" s="30"/>
      <c r="F840" s="29"/>
      <c r="G840" s="29"/>
      <c r="H840" s="42"/>
      <c r="I840" s="42"/>
      <c r="J840" s="28"/>
      <c r="K840" s="93"/>
      <c r="L840" s="93"/>
      <c r="M840" s="94"/>
      <c r="N840" s="32"/>
      <c r="O840" s="32"/>
      <c r="P840" s="29"/>
      <c r="Q840" s="29"/>
      <c r="R840" s="29"/>
      <c r="S840" s="29"/>
      <c r="T840" s="29"/>
      <c r="U840" s="29"/>
      <c r="V840" s="29"/>
      <c r="W840" s="29"/>
      <c r="X840" s="29"/>
      <c r="Y840" s="33"/>
      <c r="Z840" s="33"/>
      <c r="AA840" s="33"/>
      <c r="AB840" s="33"/>
      <c r="AC840" s="33"/>
      <c r="AD840" s="33"/>
      <c r="AE840" s="29"/>
      <c r="AF840" s="29"/>
      <c r="AG840" s="29"/>
      <c r="AH840" s="66"/>
      <c r="AI840" s="115"/>
      <c r="AJ840" s="66"/>
      <c r="AK840" s="66"/>
      <c r="AL840" s="28"/>
      <c r="AM840" s="66"/>
      <c r="AN840" s="66"/>
      <c r="AO840" s="66"/>
      <c r="AP840" s="66"/>
      <c r="AQ840" s="66"/>
      <c r="AR840" s="66"/>
      <c r="AS840" s="66"/>
      <c r="AT840" s="66"/>
      <c r="AU840" s="66"/>
      <c r="AV840" s="66"/>
      <c r="AW840" s="66"/>
      <c r="AX840" s="66"/>
      <c r="AY840" s="66"/>
    </row>
    <row r="841" spans="2:51" x14ac:dyDescent="0.25">
      <c r="B841" s="28"/>
      <c r="C841" s="29"/>
      <c r="D841" s="29"/>
      <c r="E841" s="30"/>
      <c r="F841" s="29"/>
      <c r="G841" s="29"/>
      <c r="H841" s="42"/>
      <c r="I841" s="42"/>
      <c r="J841" s="28"/>
      <c r="K841" s="93"/>
      <c r="L841" s="93"/>
      <c r="M841" s="94"/>
      <c r="N841" s="32"/>
      <c r="O841" s="32"/>
      <c r="P841" s="29"/>
      <c r="Q841" s="29"/>
      <c r="R841" s="29"/>
      <c r="S841" s="29"/>
      <c r="T841" s="29"/>
      <c r="U841" s="29"/>
      <c r="V841" s="29"/>
      <c r="W841" s="29"/>
      <c r="X841" s="29"/>
      <c r="Y841" s="33"/>
      <c r="Z841" s="33"/>
      <c r="AA841" s="33"/>
      <c r="AB841" s="33"/>
      <c r="AC841" s="33"/>
      <c r="AD841" s="33"/>
      <c r="AE841" s="29"/>
      <c r="AF841" s="29"/>
      <c r="AG841" s="29"/>
      <c r="AH841" s="66"/>
      <c r="AI841" s="115"/>
      <c r="AJ841" s="66"/>
      <c r="AK841" s="66"/>
      <c r="AL841" s="28"/>
      <c r="AM841" s="66"/>
      <c r="AN841" s="66"/>
      <c r="AO841" s="66"/>
      <c r="AP841" s="66"/>
      <c r="AQ841" s="66"/>
      <c r="AR841" s="66"/>
      <c r="AS841" s="66"/>
      <c r="AT841" s="66"/>
      <c r="AU841" s="66"/>
      <c r="AV841" s="66"/>
      <c r="AW841" s="66"/>
      <c r="AX841" s="66"/>
      <c r="AY841" s="66"/>
    </row>
    <row r="842" spans="2:51" x14ac:dyDescent="0.25">
      <c r="B842" s="28"/>
      <c r="C842" s="29"/>
      <c r="D842" s="29"/>
      <c r="E842" s="30"/>
      <c r="F842" s="29"/>
      <c r="G842" s="29"/>
      <c r="H842" s="42"/>
      <c r="I842" s="42"/>
      <c r="J842" s="28"/>
      <c r="K842" s="93"/>
      <c r="L842" s="93"/>
      <c r="M842" s="94"/>
      <c r="N842" s="32"/>
      <c r="O842" s="32"/>
      <c r="P842" s="29"/>
      <c r="Q842" s="29"/>
      <c r="R842" s="29"/>
      <c r="S842" s="29"/>
      <c r="T842" s="29"/>
      <c r="U842" s="29"/>
      <c r="V842" s="29"/>
      <c r="W842" s="29"/>
      <c r="X842" s="29"/>
      <c r="Y842" s="33"/>
      <c r="Z842" s="33"/>
      <c r="AA842" s="33"/>
      <c r="AB842" s="33"/>
      <c r="AC842" s="33"/>
      <c r="AD842" s="33"/>
      <c r="AE842" s="29"/>
      <c r="AF842" s="29"/>
      <c r="AG842" s="29"/>
      <c r="AH842" s="66"/>
      <c r="AI842" s="115"/>
      <c r="AJ842" s="66"/>
      <c r="AK842" s="66"/>
      <c r="AL842" s="28"/>
      <c r="AM842" s="66"/>
      <c r="AN842" s="66"/>
      <c r="AO842" s="66"/>
      <c r="AP842" s="66"/>
      <c r="AQ842" s="66"/>
      <c r="AR842" s="66"/>
      <c r="AS842" s="66"/>
      <c r="AT842" s="66"/>
      <c r="AU842" s="66"/>
      <c r="AV842" s="66"/>
      <c r="AW842" s="66"/>
      <c r="AX842" s="66"/>
      <c r="AY842" s="66"/>
    </row>
    <row r="843" spans="2:51" x14ac:dyDescent="0.25">
      <c r="B843" s="28"/>
      <c r="C843" s="29"/>
      <c r="D843" s="29"/>
      <c r="E843" s="30"/>
      <c r="F843" s="29"/>
      <c r="G843" s="29"/>
      <c r="H843" s="42"/>
      <c r="I843" s="42"/>
      <c r="J843" s="28"/>
      <c r="K843" s="93"/>
      <c r="L843" s="93"/>
      <c r="M843" s="94"/>
      <c r="N843" s="32"/>
      <c r="O843" s="32"/>
      <c r="P843" s="29"/>
      <c r="Q843" s="29"/>
      <c r="R843" s="29"/>
      <c r="S843" s="29"/>
      <c r="T843" s="29"/>
      <c r="U843" s="29"/>
      <c r="V843" s="29"/>
      <c r="W843" s="29"/>
      <c r="X843" s="29"/>
      <c r="Y843" s="33"/>
      <c r="Z843" s="33"/>
      <c r="AA843" s="33"/>
      <c r="AB843" s="33"/>
      <c r="AC843" s="33"/>
      <c r="AD843" s="33"/>
      <c r="AE843" s="29"/>
      <c r="AF843" s="29"/>
      <c r="AG843" s="29"/>
      <c r="AH843" s="66"/>
      <c r="AI843" s="115"/>
      <c r="AJ843" s="66"/>
      <c r="AK843" s="66"/>
      <c r="AL843" s="28"/>
      <c r="AM843" s="66"/>
      <c r="AN843" s="66"/>
      <c r="AO843" s="66"/>
      <c r="AP843" s="66"/>
      <c r="AQ843" s="66"/>
      <c r="AR843" s="66"/>
      <c r="AS843" s="66"/>
      <c r="AT843" s="66"/>
      <c r="AU843" s="66"/>
      <c r="AV843" s="66"/>
      <c r="AW843" s="66"/>
      <c r="AX843" s="66"/>
      <c r="AY843" s="66"/>
    </row>
    <row r="844" spans="2:51" x14ac:dyDescent="0.25">
      <c r="B844" s="28"/>
      <c r="C844" s="29"/>
      <c r="D844" s="29"/>
      <c r="E844" s="30"/>
      <c r="F844" s="29"/>
      <c r="G844" s="29"/>
      <c r="H844" s="42"/>
      <c r="I844" s="42"/>
      <c r="J844" s="28"/>
      <c r="K844" s="93"/>
      <c r="L844" s="93"/>
      <c r="M844" s="94"/>
      <c r="N844" s="32"/>
      <c r="O844" s="32"/>
      <c r="P844" s="29"/>
      <c r="Q844" s="29"/>
      <c r="R844" s="29"/>
      <c r="S844" s="29"/>
      <c r="T844" s="29"/>
      <c r="U844" s="29"/>
      <c r="V844" s="29"/>
      <c r="W844" s="29"/>
      <c r="X844" s="29"/>
      <c r="Y844" s="33"/>
      <c r="Z844" s="33"/>
      <c r="AA844" s="33"/>
      <c r="AB844" s="33"/>
      <c r="AC844" s="33"/>
      <c r="AD844" s="33"/>
      <c r="AE844" s="29"/>
      <c r="AF844" s="29"/>
      <c r="AG844" s="29"/>
      <c r="AH844" s="66"/>
      <c r="AI844" s="115"/>
      <c r="AJ844" s="66"/>
      <c r="AK844" s="66"/>
      <c r="AL844" s="28"/>
      <c r="AM844" s="66"/>
      <c r="AN844" s="66"/>
      <c r="AO844" s="66"/>
      <c r="AP844" s="66"/>
      <c r="AQ844" s="66"/>
      <c r="AR844" s="66"/>
      <c r="AS844" s="66"/>
      <c r="AT844" s="66"/>
      <c r="AU844" s="66"/>
      <c r="AV844" s="66"/>
      <c r="AW844" s="66"/>
      <c r="AX844" s="66"/>
      <c r="AY844" s="66"/>
    </row>
    <row r="845" spans="2:51" x14ac:dyDescent="0.25">
      <c r="B845" s="28"/>
      <c r="C845" s="29"/>
      <c r="D845" s="29"/>
      <c r="E845" s="30"/>
      <c r="F845" s="29"/>
      <c r="G845" s="29"/>
      <c r="H845" s="42"/>
      <c r="I845" s="42"/>
      <c r="J845" s="28"/>
      <c r="K845" s="93"/>
      <c r="L845" s="93"/>
      <c r="M845" s="94"/>
      <c r="N845" s="32"/>
      <c r="O845" s="32"/>
      <c r="P845" s="29"/>
      <c r="Q845" s="29"/>
      <c r="R845" s="29"/>
      <c r="S845" s="29"/>
      <c r="T845" s="29"/>
      <c r="U845" s="29"/>
      <c r="V845" s="29"/>
      <c r="W845" s="29"/>
      <c r="X845" s="29"/>
      <c r="Y845" s="33"/>
      <c r="Z845" s="33"/>
      <c r="AA845" s="33"/>
      <c r="AB845" s="33"/>
      <c r="AC845" s="33"/>
      <c r="AD845" s="33"/>
      <c r="AE845" s="29"/>
      <c r="AF845" s="29"/>
      <c r="AG845" s="29"/>
      <c r="AH845" s="66"/>
      <c r="AI845" s="115"/>
      <c r="AJ845" s="66"/>
      <c r="AK845" s="66"/>
      <c r="AL845" s="28"/>
      <c r="AM845" s="66"/>
      <c r="AN845" s="66"/>
      <c r="AO845" s="66"/>
      <c r="AP845" s="66"/>
      <c r="AQ845" s="66"/>
      <c r="AR845" s="66"/>
      <c r="AS845" s="66"/>
      <c r="AT845" s="66"/>
      <c r="AU845" s="66"/>
      <c r="AV845" s="66"/>
      <c r="AW845" s="66"/>
      <c r="AX845" s="66"/>
      <c r="AY845" s="66"/>
    </row>
    <row r="846" spans="2:51" x14ac:dyDescent="0.25">
      <c r="B846" s="28"/>
      <c r="C846" s="29"/>
      <c r="D846" s="29"/>
      <c r="E846" s="30"/>
      <c r="F846" s="29"/>
      <c r="G846" s="29"/>
      <c r="H846" s="42"/>
      <c r="I846" s="42"/>
      <c r="J846" s="28"/>
      <c r="K846" s="93"/>
      <c r="L846" s="93"/>
      <c r="M846" s="94"/>
      <c r="N846" s="32"/>
      <c r="O846" s="32"/>
      <c r="P846" s="29"/>
      <c r="Q846" s="29"/>
      <c r="R846" s="29"/>
      <c r="S846" s="29"/>
      <c r="T846" s="29"/>
      <c r="U846" s="29"/>
      <c r="V846" s="29"/>
      <c r="W846" s="29"/>
      <c r="X846" s="29"/>
      <c r="Y846" s="33"/>
      <c r="Z846" s="33"/>
      <c r="AA846" s="33"/>
      <c r="AB846" s="33"/>
      <c r="AC846" s="33"/>
      <c r="AD846" s="33"/>
      <c r="AE846" s="29"/>
      <c r="AF846" s="29"/>
      <c r="AG846" s="29"/>
      <c r="AH846" s="66"/>
      <c r="AI846" s="115"/>
      <c r="AJ846" s="66"/>
      <c r="AK846" s="66"/>
      <c r="AL846" s="28"/>
      <c r="AM846" s="66"/>
      <c r="AN846" s="66"/>
      <c r="AO846" s="66"/>
      <c r="AP846" s="66"/>
      <c r="AQ846" s="66"/>
      <c r="AR846" s="66"/>
      <c r="AS846" s="66"/>
      <c r="AT846" s="66"/>
      <c r="AU846" s="66"/>
      <c r="AV846" s="66"/>
      <c r="AW846" s="66"/>
      <c r="AX846" s="66"/>
      <c r="AY846" s="66"/>
    </row>
    <row r="847" spans="2:51" x14ac:dyDescent="0.25">
      <c r="B847" s="28"/>
      <c r="C847" s="29"/>
      <c r="D847" s="29"/>
      <c r="E847" s="30"/>
      <c r="F847" s="29"/>
      <c r="G847" s="29"/>
      <c r="H847" s="42"/>
      <c r="I847" s="42"/>
      <c r="J847" s="28"/>
      <c r="K847" s="93"/>
      <c r="L847" s="93"/>
      <c r="M847" s="94"/>
      <c r="N847" s="32"/>
      <c r="O847" s="32"/>
      <c r="P847" s="29"/>
      <c r="Q847" s="29"/>
      <c r="R847" s="29"/>
      <c r="S847" s="29"/>
      <c r="T847" s="29"/>
      <c r="U847" s="29"/>
      <c r="V847" s="29"/>
      <c r="W847" s="29"/>
      <c r="X847" s="29"/>
      <c r="Y847" s="33"/>
      <c r="Z847" s="33"/>
      <c r="AA847" s="33"/>
      <c r="AB847" s="33"/>
      <c r="AC847" s="33"/>
      <c r="AD847" s="33"/>
      <c r="AE847" s="29"/>
      <c r="AF847" s="29"/>
      <c r="AG847" s="29"/>
      <c r="AH847" s="66"/>
      <c r="AI847" s="115"/>
      <c r="AJ847" s="66"/>
      <c r="AK847" s="66"/>
      <c r="AL847" s="28"/>
      <c r="AM847" s="66"/>
      <c r="AN847" s="66"/>
      <c r="AO847" s="66"/>
      <c r="AP847" s="66"/>
      <c r="AQ847" s="66"/>
      <c r="AR847" s="66"/>
      <c r="AS847" s="66"/>
      <c r="AT847" s="66"/>
      <c r="AU847" s="66"/>
      <c r="AV847" s="66"/>
      <c r="AW847" s="66"/>
      <c r="AX847" s="66"/>
      <c r="AY847" s="66"/>
    </row>
    <row r="848" spans="2:51" x14ac:dyDescent="0.25">
      <c r="B848" s="28"/>
      <c r="C848" s="29"/>
      <c r="D848" s="29"/>
      <c r="E848" s="30"/>
      <c r="F848" s="29"/>
      <c r="G848" s="29"/>
      <c r="H848" s="42"/>
      <c r="I848" s="42"/>
      <c r="J848" s="28"/>
      <c r="K848" s="93"/>
      <c r="L848" s="93"/>
      <c r="M848" s="94"/>
      <c r="N848" s="32"/>
      <c r="O848" s="32"/>
      <c r="P848" s="29"/>
      <c r="Q848" s="29"/>
      <c r="R848" s="29"/>
      <c r="S848" s="29"/>
      <c r="T848" s="29"/>
      <c r="U848" s="29"/>
      <c r="V848" s="29"/>
      <c r="W848" s="29"/>
      <c r="X848" s="29"/>
      <c r="Y848" s="33"/>
      <c r="Z848" s="33"/>
      <c r="AA848" s="33"/>
      <c r="AB848" s="33"/>
      <c r="AC848" s="33"/>
      <c r="AD848" s="33"/>
      <c r="AE848" s="29"/>
      <c r="AF848" s="29"/>
      <c r="AG848" s="29"/>
      <c r="AH848" s="66"/>
      <c r="AI848" s="115"/>
      <c r="AJ848" s="66"/>
      <c r="AK848" s="66"/>
      <c r="AL848" s="28"/>
      <c r="AM848" s="66"/>
      <c r="AN848" s="66"/>
      <c r="AO848" s="66"/>
      <c r="AP848" s="66"/>
      <c r="AQ848" s="66"/>
      <c r="AR848" s="66"/>
      <c r="AS848" s="66"/>
      <c r="AT848" s="66"/>
      <c r="AU848" s="66"/>
      <c r="AV848" s="66"/>
      <c r="AW848" s="66"/>
      <c r="AX848" s="66"/>
      <c r="AY848" s="66"/>
    </row>
    <row r="849" spans="2:51" x14ac:dyDescent="0.25">
      <c r="B849" s="28"/>
      <c r="C849" s="29"/>
      <c r="D849" s="29"/>
      <c r="E849" s="30"/>
      <c r="F849" s="29"/>
      <c r="G849" s="29"/>
      <c r="H849" s="42"/>
      <c r="I849" s="42"/>
      <c r="J849" s="28"/>
      <c r="K849" s="93"/>
      <c r="L849" s="93"/>
      <c r="M849" s="94"/>
      <c r="N849" s="32"/>
      <c r="O849" s="32"/>
      <c r="P849" s="29"/>
      <c r="Q849" s="29"/>
      <c r="R849" s="29"/>
      <c r="S849" s="29"/>
      <c r="T849" s="29"/>
      <c r="U849" s="29"/>
      <c r="V849" s="29"/>
      <c r="W849" s="29"/>
      <c r="X849" s="29"/>
      <c r="Y849" s="33"/>
      <c r="Z849" s="33"/>
      <c r="AA849" s="33"/>
      <c r="AB849" s="33"/>
      <c r="AC849" s="33"/>
      <c r="AD849" s="33"/>
      <c r="AE849" s="29"/>
      <c r="AF849" s="29"/>
      <c r="AG849" s="29"/>
      <c r="AH849" s="66"/>
      <c r="AI849" s="115"/>
      <c r="AJ849" s="66"/>
      <c r="AK849" s="66"/>
      <c r="AL849" s="28"/>
      <c r="AM849" s="66"/>
      <c r="AN849" s="66"/>
      <c r="AO849" s="66"/>
      <c r="AP849" s="66"/>
      <c r="AQ849" s="66"/>
      <c r="AR849" s="66"/>
      <c r="AS849" s="66"/>
      <c r="AT849" s="66"/>
      <c r="AU849" s="66"/>
      <c r="AV849" s="66"/>
      <c r="AW849" s="66"/>
      <c r="AX849" s="66"/>
      <c r="AY849" s="66"/>
    </row>
    <row r="850" spans="2:51" x14ac:dyDescent="0.25">
      <c r="B850" s="28"/>
      <c r="C850" s="29"/>
      <c r="D850" s="29"/>
      <c r="E850" s="30"/>
      <c r="F850" s="29"/>
      <c r="G850" s="29"/>
      <c r="H850" s="42"/>
      <c r="I850" s="42"/>
      <c r="J850" s="28"/>
      <c r="K850" s="93"/>
      <c r="L850" s="93"/>
      <c r="M850" s="94"/>
      <c r="N850" s="32"/>
      <c r="O850" s="32"/>
      <c r="P850" s="29"/>
      <c r="Q850" s="29"/>
      <c r="R850" s="29"/>
      <c r="S850" s="29"/>
      <c r="T850" s="29"/>
      <c r="U850" s="29"/>
      <c r="V850" s="29"/>
      <c r="W850" s="29"/>
      <c r="X850" s="29"/>
      <c r="Y850" s="33"/>
      <c r="Z850" s="33"/>
      <c r="AA850" s="33"/>
      <c r="AB850" s="33"/>
      <c r="AC850" s="33"/>
      <c r="AD850" s="33"/>
      <c r="AE850" s="29"/>
      <c r="AF850" s="29"/>
      <c r="AG850" s="29"/>
      <c r="AH850" s="66"/>
      <c r="AI850" s="115"/>
      <c r="AJ850" s="66"/>
      <c r="AK850" s="66"/>
      <c r="AL850" s="28"/>
      <c r="AM850" s="66"/>
      <c r="AN850" s="66"/>
      <c r="AO850" s="66"/>
      <c r="AP850" s="66"/>
      <c r="AQ850" s="66"/>
      <c r="AR850" s="66"/>
      <c r="AS850" s="66"/>
      <c r="AT850" s="66"/>
      <c r="AU850" s="66"/>
      <c r="AV850" s="66"/>
      <c r="AW850" s="66"/>
      <c r="AX850" s="66"/>
      <c r="AY850" s="66"/>
    </row>
    <row r="851" spans="2:51" x14ac:dyDescent="0.25">
      <c r="B851" s="28"/>
      <c r="C851" s="29"/>
      <c r="D851" s="29"/>
      <c r="E851" s="30"/>
      <c r="F851" s="29"/>
      <c r="G851" s="29"/>
      <c r="H851" s="42"/>
      <c r="I851" s="42"/>
      <c r="J851" s="28"/>
      <c r="K851" s="93"/>
      <c r="L851" s="93"/>
      <c r="M851" s="94"/>
      <c r="N851" s="32"/>
      <c r="O851" s="32"/>
      <c r="P851" s="29"/>
      <c r="Q851" s="29"/>
      <c r="R851" s="29"/>
      <c r="S851" s="29"/>
      <c r="T851" s="29"/>
      <c r="U851" s="29"/>
      <c r="V851" s="29"/>
      <c r="W851" s="29"/>
      <c r="X851" s="29"/>
      <c r="Y851" s="33"/>
      <c r="Z851" s="33"/>
      <c r="AA851" s="33"/>
      <c r="AB851" s="33"/>
      <c r="AC851" s="33"/>
      <c r="AD851" s="33"/>
      <c r="AE851" s="29"/>
      <c r="AF851" s="29"/>
      <c r="AG851" s="29"/>
      <c r="AH851" s="66"/>
      <c r="AI851" s="115"/>
      <c r="AJ851" s="66"/>
      <c r="AK851" s="66"/>
      <c r="AL851" s="28"/>
      <c r="AM851" s="66"/>
      <c r="AN851" s="66"/>
      <c r="AO851" s="66"/>
      <c r="AP851" s="66"/>
      <c r="AQ851" s="66"/>
      <c r="AR851" s="66"/>
      <c r="AS851" s="66"/>
      <c r="AT851" s="66"/>
      <c r="AU851" s="66"/>
      <c r="AV851" s="66"/>
      <c r="AW851" s="66"/>
      <c r="AX851" s="66"/>
      <c r="AY851" s="66"/>
    </row>
    <row r="852" spans="2:51" x14ac:dyDescent="0.25">
      <c r="B852" s="28"/>
      <c r="C852" s="29"/>
      <c r="D852" s="29"/>
      <c r="E852" s="30"/>
      <c r="F852" s="29"/>
      <c r="G852" s="29"/>
      <c r="H852" s="42"/>
      <c r="I852" s="42"/>
      <c r="J852" s="28"/>
      <c r="K852" s="93"/>
      <c r="L852" s="93"/>
      <c r="M852" s="94"/>
      <c r="N852" s="32"/>
      <c r="O852" s="32"/>
      <c r="P852" s="29"/>
      <c r="Q852" s="29"/>
      <c r="R852" s="29"/>
      <c r="S852" s="29"/>
      <c r="T852" s="29"/>
      <c r="U852" s="29"/>
      <c r="V852" s="29"/>
      <c r="W852" s="29"/>
      <c r="X852" s="29"/>
      <c r="Y852" s="33"/>
      <c r="Z852" s="33"/>
      <c r="AA852" s="33"/>
      <c r="AB852" s="33"/>
      <c r="AC852" s="33"/>
      <c r="AD852" s="33"/>
      <c r="AE852" s="29"/>
      <c r="AF852" s="29"/>
      <c r="AG852" s="29"/>
      <c r="AH852" s="66"/>
      <c r="AI852" s="115"/>
      <c r="AJ852" s="66"/>
      <c r="AK852" s="66"/>
      <c r="AL852" s="28"/>
      <c r="AM852" s="66"/>
      <c r="AN852" s="66"/>
      <c r="AO852" s="66"/>
      <c r="AP852" s="66"/>
      <c r="AQ852" s="66"/>
      <c r="AR852" s="66"/>
      <c r="AS852" s="66"/>
      <c r="AT852" s="66"/>
      <c r="AU852" s="66"/>
      <c r="AV852" s="66"/>
      <c r="AW852" s="66"/>
      <c r="AX852" s="66"/>
      <c r="AY852" s="66"/>
    </row>
    <row r="853" spans="2:51" x14ac:dyDescent="0.25">
      <c r="B853" s="28"/>
      <c r="C853" s="29"/>
      <c r="D853" s="29"/>
      <c r="E853" s="30"/>
      <c r="F853" s="29"/>
      <c r="G853" s="29"/>
      <c r="H853" s="42"/>
      <c r="I853" s="42"/>
      <c r="J853" s="28"/>
      <c r="K853" s="93"/>
      <c r="L853" s="93"/>
      <c r="M853" s="94"/>
      <c r="N853" s="32"/>
      <c r="O853" s="32"/>
      <c r="P853" s="29"/>
      <c r="Q853" s="29"/>
      <c r="R853" s="29"/>
      <c r="S853" s="29"/>
      <c r="T853" s="29"/>
      <c r="U853" s="29"/>
      <c r="V853" s="29"/>
      <c r="W853" s="29"/>
      <c r="X853" s="29"/>
      <c r="Y853" s="33"/>
      <c r="Z853" s="33"/>
      <c r="AA853" s="33"/>
      <c r="AB853" s="33"/>
      <c r="AC853" s="33"/>
      <c r="AD853" s="33"/>
      <c r="AE853" s="29"/>
      <c r="AF853" s="29"/>
      <c r="AG853" s="29"/>
      <c r="AH853" s="66"/>
      <c r="AI853" s="115"/>
      <c r="AJ853" s="66"/>
      <c r="AK853" s="66"/>
      <c r="AL853" s="28"/>
      <c r="AM853" s="66"/>
      <c r="AN853" s="66"/>
      <c r="AO853" s="66"/>
      <c r="AP853" s="66"/>
      <c r="AQ853" s="66"/>
      <c r="AR853" s="66"/>
      <c r="AS853" s="66"/>
      <c r="AT853" s="66"/>
      <c r="AU853" s="66"/>
      <c r="AV853" s="66"/>
      <c r="AW853" s="66"/>
      <c r="AX853" s="66"/>
      <c r="AY853" s="66"/>
    </row>
    <row r="854" spans="2:51" x14ac:dyDescent="0.25">
      <c r="B854" s="28"/>
      <c r="C854" s="29"/>
      <c r="D854" s="29"/>
      <c r="E854" s="30"/>
      <c r="F854" s="29"/>
      <c r="G854" s="29"/>
      <c r="H854" s="42"/>
      <c r="I854" s="42"/>
      <c r="J854" s="28"/>
      <c r="K854" s="93"/>
      <c r="L854" s="93"/>
      <c r="M854" s="94"/>
      <c r="N854" s="32"/>
      <c r="O854" s="32"/>
      <c r="P854" s="29"/>
      <c r="Q854" s="29"/>
      <c r="R854" s="29"/>
      <c r="S854" s="29"/>
      <c r="T854" s="29"/>
      <c r="U854" s="29"/>
      <c r="V854" s="29"/>
      <c r="W854" s="29"/>
      <c r="X854" s="29"/>
      <c r="Y854" s="33"/>
      <c r="Z854" s="33"/>
      <c r="AA854" s="33"/>
      <c r="AB854" s="33"/>
      <c r="AC854" s="33"/>
      <c r="AD854" s="33"/>
      <c r="AE854" s="29"/>
      <c r="AF854" s="29"/>
      <c r="AG854" s="29"/>
      <c r="AH854" s="66"/>
      <c r="AI854" s="115"/>
      <c r="AJ854" s="66"/>
      <c r="AK854" s="66"/>
      <c r="AL854" s="28"/>
      <c r="AM854" s="66"/>
      <c r="AN854" s="66"/>
      <c r="AO854" s="66"/>
      <c r="AP854" s="66"/>
      <c r="AQ854" s="66"/>
      <c r="AR854" s="66"/>
      <c r="AS854" s="66"/>
      <c r="AT854" s="66"/>
      <c r="AU854" s="66"/>
      <c r="AV854" s="66"/>
      <c r="AW854" s="66"/>
      <c r="AX854" s="66"/>
      <c r="AY854" s="66"/>
    </row>
    <row r="855" spans="2:51" x14ac:dyDescent="0.25">
      <c r="B855" s="28"/>
      <c r="C855" s="29"/>
      <c r="D855" s="29"/>
      <c r="E855" s="30"/>
      <c r="F855" s="29"/>
      <c r="G855" s="29"/>
      <c r="H855" s="42"/>
      <c r="I855" s="42"/>
      <c r="J855" s="28"/>
      <c r="K855" s="93"/>
      <c r="L855" s="93"/>
      <c r="M855" s="94"/>
      <c r="N855" s="32"/>
      <c r="O855" s="32"/>
      <c r="P855" s="29"/>
      <c r="Q855" s="29"/>
      <c r="R855" s="29"/>
      <c r="S855" s="29"/>
      <c r="T855" s="29"/>
      <c r="U855" s="29"/>
      <c r="V855" s="29"/>
      <c r="W855" s="29"/>
      <c r="X855" s="29"/>
      <c r="Y855" s="33"/>
      <c r="Z855" s="33"/>
      <c r="AA855" s="33"/>
      <c r="AB855" s="33"/>
      <c r="AC855" s="33"/>
      <c r="AD855" s="33"/>
      <c r="AE855" s="29"/>
      <c r="AF855" s="29"/>
      <c r="AG855" s="29"/>
      <c r="AH855" s="66"/>
      <c r="AI855" s="115"/>
      <c r="AJ855" s="66"/>
      <c r="AK855" s="66"/>
      <c r="AL855" s="28"/>
      <c r="AM855" s="66"/>
      <c r="AN855" s="66"/>
      <c r="AO855" s="66"/>
      <c r="AP855" s="66"/>
      <c r="AQ855" s="66"/>
      <c r="AR855" s="66"/>
      <c r="AS855" s="66"/>
      <c r="AT855" s="66"/>
      <c r="AU855" s="66"/>
      <c r="AV855" s="66"/>
      <c r="AW855" s="66"/>
      <c r="AX855" s="66"/>
      <c r="AY855" s="66"/>
    </row>
    <row r="856" spans="2:51" x14ac:dyDescent="0.25">
      <c r="B856" s="28"/>
      <c r="C856" s="29"/>
      <c r="D856" s="29"/>
      <c r="E856" s="30"/>
      <c r="F856" s="29"/>
      <c r="G856" s="29"/>
      <c r="H856" s="42"/>
      <c r="I856" s="42"/>
      <c r="J856" s="28"/>
      <c r="K856" s="93"/>
      <c r="L856" s="93"/>
      <c r="M856" s="94"/>
      <c r="N856" s="32"/>
      <c r="O856" s="32"/>
      <c r="P856" s="29"/>
      <c r="Q856" s="29"/>
      <c r="R856" s="29"/>
      <c r="S856" s="29"/>
      <c r="T856" s="29"/>
      <c r="U856" s="29"/>
      <c r="V856" s="29"/>
      <c r="W856" s="29"/>
      <c r="X856" s="29"/>
      <c r="Y856" s="33"/>
      <c r="Z856" s="33"/>
      <c r="AA856" s="33"/>
      <c r="AB856" s="33"/>
      <c r="AC856" s="33"/>
      <c r="AD856" s="33"/>
      <c r="AE856" s="29"/>
      <c r="AF856" s="29"/>
      <c r="AG856" s="29"/>
      <c r="AH856" s="66"/>
      <c r="AI856" s="115"/>
      <c r="AJ856" s="66"/>
      <c r="AK856" s="66"/>
      <c r="AL856" s="28"/>
      <c r="AM856" s="66"/>
      <c r="AN856" s="66"/>
      <c r="AO856" s="66"/>
      <c r="AP856" s="66"/>
      <c r="AQ856" s="66"/>
      <c r="AR856" s="66"/>
      <c r="AS856" s="66"/>
      <c r="AT856" s="66"/>
      <c r="AU856" s="66"/>
      <c r="AV856" s="66"/>
      <c r="AW856" s="66"/>
      <c r="AX856" s="66"/>
      <c r="AY856" s="66"/>
    </row>
    <row r="857" spans="2:51" x14ac:dyDescent="0.25">
      <c r="B857" s="28"/>
      <c r="C857" s="29"/>
      <c r="D857" s="29"/>
      <c r="E857" s="30"/>
      <c r="F857" s="29"/>
      <c r="G857" s="29"/>
      <c r="H857" s="42"/>
      <c r="I857" s="42"/>
      <c r="J857" s="28"/>
      <c r="K857" s="93"/>
      <c r="L857" s="93"/>
      <c r="M857" s="94"/>
      <c r="N857" s="32"/>
      <c r="O857" s="32"/>
      <c r="P857" s="29"/>
      <c r="Q857" s="29"/>
      <c r="R857" s="29"/>
      <c r="S857" s="29"/>
      <c r="T857" s="29"/>
      <c r="U857" s="29"/>
      <c r="V857" s="29"/>
      <c r="W857" s="29"/>
      <c r="X857" s="29"/>
      <c r="Y857" s="33"/>
      <c r="Z857" s="33"/>
      <c r="AA857" s="33"/>
      <c r="AB857" s="33"/>
      <c r="AC857" s="33"/>
      <c r="AD857" s="33"/>
      <c r="AE857" s="29"/>
      <c r="AF857" s="29"/>
      <c r="AG857" s="29"/>
      <c r="AH857" s="66"/>
      <c r="AI857" s="115"/>
      <c r="AJ857" s="66"/>
      <c r="AK857" s="66"/>
      <c r="AL857" s="28"/>
      <c r="AM857" s="66"/>
      <c r="AN857" s="66"/>
      <c r="AO857" s="66"/>
      <c r="AP857" s="66"/>
      <c r="AQ857" s="66"/>
      <c r="AR857" s="66"/>
      <c r="AS857" s="66"/>
      <c r="AT857" s="66"/>
      <c r="AU857" s="66"/>
      <c r="AV857" s="66"/>
      <c r="AW857" s="66"/>
      <c r="AX857" s="66"/>
      <c r="AY857" s="66"/>
    </row>
    <row r="858" spans="2:51" x14ac:dyDescent="0.25">
      <c r="B858" s="28"/>
      <c r="C858" s="29"/>
      <c r="D858" s="29"/>
      <c r="E858" s="30"/>
      <c r="F858" s="29"/>
      <c r="G858" s="29"/>
      <c r="H858" s="42"/>
      <c r="I858" s="42"/>
      <c r="J858" s="28"/>
      <c r="K858" s="93"/>
      <c r="L858" s="93"/>
      <c r="M858" s="94"/>
      <c r="N858" s="32"/>
      <c r="O858" s="32"/>
      <c r="P858" s="29"/>
      <c r="Q858" s="29"/>
      <c r="R858" s="29"/>
      <c r="S858" s="29"/>
      <c r="T858" s="29"/>
      <c r="U858" s="29"/>
      <c r="V858" s="29"/>
      <c r="W858" s="29"/>
      <c r="X858" s="29"/>
      <c r="Y858" s="33"/>
      <c r="Z858" s="33"/>
      <c r="AA858" s="33"/>
      <c r="AB858" s="33"/>
      <c r="AC858" s="33"/>
      <c r="AD858" s="33"/>
      <c r="AE858" s="29"/>
      <c r="AF858" s="29"/>
      <c r="AG858" s="29"/>
      <c r="AH858" s="66"/>
      <c r="AI858" s="115"/>
      <c r="AJ858" s="66"/>
      <c r="AK858" s="66"/>
      <c r="AL858" s="28"/>
      <c r="AM858" s="66"/>
      <c r="AN858" s="66"/>
      <c r="AO858" s="66"/>
      <c r="AP858" s="66"/>
      <c r="AQ858" s="66"/>
      <c r="AR858" s="66"/>
      <c r="AS858" s="66"/>
      <c r="AT858" s="66"/>
      <c r="AU858" s="66"/>
      <c r="AV858" s="66"/>
      <c r="AW858" s="66"/>
      <c r="AX858" s="66"/>
      <c r="AY858" s="66"/>
    </row>
    <row r="859" spans="2:51" x14ac:dyDescent="0.25">
      <c r="B859" s="28"/>
      <c r="C859" s="29"/>
      <c r="D859" s="29"/>
      <c r="E859" s="30"/>
      <c r="F859" s="29"/>
      <c r="G859" s="29"/>
      <c r="H859" s="42"/>
      <c r="I859" s="42"/>
      <c r="J859" s="28"/>
      <c r="K859" s="93"/>
      <c r="L859" s="93"/>
      <c r="M859" s="94"/>
      <c r="N859" s="32"/>
      <c r="O859" s="32"/>
      <c r="P859" s="29"/>
      <c r="Q859" s="29"/>
      <c r="R859" s="29"/>
      <c r="S859" s="29"/>
      <c r="T859" s="29"/>
      <c r="U859" s="29"/>
      <c r="V859" s="29"/>
      <c r="W859" s="29"/>
      <c r="X859" s="29"/>
      <c r="Y859" s="33"/>
      <c r="Z859" s="33"/>
      <c r="AA859" s="33"/>
      <c r="AB859" s="33"/>
      <c r="AC859" s="33"/>
      <c r="AD859" s="33"/>
      <c r="AE859" s="29"/>
      <c r="AF859" s="29"/>
      <c r="AG859" s="29"/>
      <c r="AH859" s="66"/>
      <c r="AI859" s="115"/>
      <c r="AJ859" s="66"/>
      <c r="AK859" s="66"/>
      <c r="AL859" s="28"/>
      <c r="AM859" s="66"/>
      <c r="AN859" s="66"/>
      <c r="AO859" s="66"/>
      <c r="AP859" s="66"/>
      <c r="AQ859" s="66"/>
      <c r="AR859" s="66"/>
      <c r="AS859" s="66"/>
      <c r="AT859" s="66"/>
      <c r="AU859" s="66"/>
      <c r="AV859" s="66"/>
      <c r="AW859" s="66"/>
      <c r="AX859" s="66"/>
      <c r="AY859" s="66"/>
    </row>
    <row r="860" spans="2:51" x14ac:dyDescent="0.25">
      <c r="B860" s="28"/>
      <c r="C860" s="29"/>
      <c r="D860" s="29"/>
      <c r="E860" s="30"/>
      <c r="F860" s="29"/>
      <c r="G860" s="29"/>
      <c r="H860" s="42"/>
      <c r="I860" s="42"/>
      <c r="J860" s="28"/>
      <c r="K860" s="93"/>
      <c r="L860" s="93"/>
      <c r="M860" s="94"/>
      <c r="N860" s="32"/>
      <c r="O860" s="32"/>
      <c r="P860" s="29"/>
      <c r="Q860" s="29"/>
      <c r="R860" s="29"/>
      <c r="S860" s="29"/>
      <c r="T860" s="29"/>
      <c r="U860" s="29"/>
      <c r="V860" s="29"/>
      <c r="W860" s="29"/>
      <c r="X860" s="29"/>
      <c r="Y860" s="33"/>
      <c r="Z860" s="33"/>
      <c r="AA860" s="33"/>
      <c r="AB860" s="33"/>
      <c r="AC860" s="33"/>
      <c r="AD860" s="33"/>
      <c r="AE860" s="29"/>
      <c r="AF860" s="29"/>
      <c r="AG860" s="29"/>
      <c r="AH860" s="66"/>
      <c r="AI860" s="115"/>
      <c r="AJ860" s="66"/>
      <c r="AK860" s="66"/>
      <c r="AL860" s="28"/>
      <c r="AM860" s="66"/>
      <c r="AN860" s="66"/>
      <c r="AO860" s="66"/>
      <c r="AP860" s="66"/>
      <c r="AQ860" s="66"/>
      <c r="AR860" s="66"/>
      <c r="AS860" s="66"/>
      <c r="AT860" s="66"/>
      <c r="AU860" s="66"/>
      <c r="AV860" s="66"/>
      <c r="AW860" s="66"/>
      <c r="AX860" s="66"/>
      <c r="AY860" s="66"/>
    </row>
    <row r="861" spans="2:51" x14ac:dyDescent="0.25">
      <c r="B861" s="28"/>
      <c r="C861" s="29"/>
      <c r="D861" s="29"/>
      <c r="E861" s="30"/>
      <c r="F861" s="29"/>
      <c r="G861" s="29"/>
      <c r="H861" s="42"/>
      <c r="I861" s="42"/>
      <c r="J861" s="28"/>
      <c r="K861" s="93"/>
      <c r="L861" s="93"/>
      <c r="M861" s="94"/>
      <c r="N861" s="32"/>
      <c r="O861" s="32"/>
      <c r="P861" s="29"/>
      <c r="Q861" s="29"/>
      <c r="R861" s="29"/>
      <c r="S861" s="29"/>
      <c r="T861" s="29"/>
      <c r="U861" s="29"/>
      <c r="V861" s="29"/>
      <c r="W861" s="29"/>
      <c r="X861" s="29"/>
      <c r="Y861" s="33"/>
      <c r="Z861" s="33"/>
      <c r="AA861" s="33"/>
      <c r="AB861" s="33"/>
      <c r="AC861" s="33"/>
      <c r="AD861" s="33"/>
      <c r="AE861" s="29"/>
      <c r="AF861" s="29"/>
      <c r="AG861" s="29"/>
      <c r="AH861" s="66"/>
      <c r="AI861" s="115"/>
      <c r="AJ861" s="66"/>
      <c r="AK861" s="66"/>
      <c r="AL861" s="28"/>
      <c r="AM861" s="66"/>
      <c r="AN861" s="66"/>
      <c r="AO861" s="66"/>
      <c r="AP861" s="66"/>
      <c r="AQ861" s="66"/>
      <c r="AR861" s="66"/>
      <c r="AS861" s="66"/>
      <c r="AT861" s="66"/>
      <c r="AU861" s="66"/>
      <c r="AV861" s="66"/>
      <c r="AW861" s="66"/>
      <c r="AX861" s="66"/>
      <c r="AY861" s="66"/>
    </row>
    <row r="862" spans="2:51" x14ac:dyDescent="0.25">
      <c r="B862" s="28"/>
      <c r="C862" s="29"/>
      <c r="D862" s="29"/>
      <c r="E862" s="30"/>
      <c r="F862" s="29"/>
      <c r="G862" s="29"/>
      <c r="H862" s="42"/>
      <c r="I862" s="42"/>
      <c r="J862" s="28"/>
      <c r="K862" s="93"/>
      <c r="L862" s="93"/>
      <c r="M862" s="94"/>
      <c r="N862" s="32"/>
      <c r="O862" s="32"/>
      <c r="P862" s="29"/>
      <c r="Q862" s="29"/>
      <c r="R862" s="29"/>
      <c r="S862" s="29"/>
      <c r="T862" s="29"/>
      <c r="U862" s="29"/>
      <c r="V862" s="29"/>
      <c r="W862" s="29"/>
      <c r="X862" s="29"/>
      <c r="Y862" s="33"/>
      <c r="Z862" s="33"/>
      <c r="AA862" s="33"/>
      <c r="AB862" s="33"/>
      <c r="AC862" s="33"/>
      <c r="AD862" s="33"/>
      <c r="AE862" s="29"/>
      <c r="AF862" s="29"/>
      <c r="AG862" s="29"/>
      <c r="AH862" s="66"/>
      <c r="AI862" s="115"/>
      <c r="AJ862" s="66"/>
      <c r="AK862" s="66"/>
      <c r="AL862" s="28"/>
      <c r="AM862" s="66"/>
      <c r="AN862" s="66"/>
      <c r="AO862" s="66"/>
      <c r="AP862" s="66"/>
      <c r="AQ862" s="66"/>
      <c r="AR862" s="66"/>
      <c r="AS862" s="66"/>
      <c r="AT862" s="66"/>
      <c r="AU862" s="66"/>
      <c r="AV862" s="66"/>
      <c r="AW862" s="66"/>
      <c r="AX862" s="66"/>
      <c r="AY862" s="66"/>
    </row>
    <row r="863" spans="2:51" x14ac:dyDescent="0.25">
      <c r="B863" s="28"/>
      <c r="C863" s="29"/>
      <c r="D863" s="29"/>
      <c r="E863" s="30"/>
      <c r="F863" s="29"/>
      <c r="G863" s="29"/>
      <c r="H863" s="42"/>
      <c r="I863" s="42"/>
      <c r="J863" s="28"/>
      <c r="K863" s="93"/>
      <c r="L863" s="93"/>
      <c r="M863" s="94"/>
      <c r="N863" s="32"/>
      <c r="O863" s="32"/>
      <c r="P863" s="29"/>
      <c r="Q863" s="29"/>
      <c r="R863" s="29"/>
      <c r="S863" s="29"/>
      <c r="T863" s="29"/>
      <c r="U863" s="29"/>
      <c r="V863" s="29"/>
      <c r="W863" s="29"/>
      <c r="X863" s="29"/>
      <c r="Y863" s="33"/>
      <c r="Z863" s="33"/>
      <c r="AA863" s="33"/>
      <c r="AB863" s="33"/>
      <c r="AC863" s="33"/>
      <c r="AD863" s="33"/>
      <c r="AE863" s="29"/>
      <c r="AF863" s="29"/>
      <c r="AG863" s="29"/>
      <c r="AH863" s="66"/>
      <c r="AI863" s="115"/>
      <c r="AJ863" s="66"/>
      <c r="AK863" s="66"/>
      <c r="AL863" s="28"/>
      <c r="AM863" s="66"/>
      <c r="AN863" s="66"/>
      <c r="AO863" s="66"/>
      <c r="AP863" s="66"/>
      <c r="AQ863" s="66"/>
      <c r="AR863" s="66"/>
      <c r="AS863" s="66"/>
      <c r="AT863" s="66"/>
      <c r="AU863" s="66"/>
      <c r="AV863" s="66"/>
      <c r="AW863" s="66"/>
      <c r="AX863" s="66"/>
      <c r="AY863" s="66"/>
    </row>
    <row r="864" spans="2:51" x14ac:dyDescent="0.25">
      <c r="B864" s="28"/>
      <c r="C864" s="29"/>
      <c r="D864" s="29"/>
      <c r="E864" s="30"/>
      <c r="F864" s="29"/>
      <c r="G864" s="29"/>
      <c r="H864" s="42"/>
      <c r="I864" s="42"/>
      <c r="J864" s="28"/>
      <c r="K864" s="93"/>
      <c r="L864" s="93"/>
      <c r="M864" s="94"/>
      <c r="N864" s="32"/>
      <c r="O864" s="32"/>
      <c r="P864" s="29"/>
      <c r="Q864" s="29"/>
      <c r="R864" s="29"/>
      <c r="S864" s="29"/>
      <c r="T864" s="29"/>
      <c r="U864" s="29"/>
      <c r="V864" s="29"/>
      <c r="W864" s="29"/>
      <c r="X864" s="29"/>
      <c r="Y864" s="33"/>
      <c r="Z864" s="33"/>
      <c r="AA864" s="33"/>
      <c r="AB864" s="33"/>
      <c r="AC864" s="33"/>
      <c r="AD864" s="33"/>
      <c r="AE864" s="29"/>
      <c r="AF864" s="29"/>
      <c r="AG864" s="29"/>
      <c r="AH864" s="66"/>
      <c r="AI864" s="115"/>
      <c r="AJ864" s="66"/>
      <c r="AK864" s="66"/>
      <c r="AL864" s="28"/>
      <c r="AM864" s="66"/>
      <c r="AN864" s="66"/>
      <c r="AO864" s="66"/>
      <c r="AP864" s="66"/>
      <c r="AQ864" s="66"/>
      <c r="AR864" s="66"/>
      <c r="AS864" s="66"/>
      <c r="AT864" s="66"/>
      <c r="AU864" s="66"/>
      <c r="AV864" s="66"/>
      <c r="AW864" s="66"/>
      <c r="AX864" s="66"/>
      <c r="AY864" s="66"/>
    </row>
    <row r="865" spans="2:51" x14ac:dyDescent="0.25">
      <c r="B865" s="28"/>
      <c r="C865" s="29"/>
      <c r="D865" s="29"/>
      <c r="E865" s="30"/>
      <c r="F865" s="29"/>
      <c r="G865" s="29"/>
      <c r="H865" s="42"/>
      <c r="I865" s="42"/>
      <c r="J865" s="28"/>
      <c r="K865" s="93"/>
      <c r="L865" s="93"/>
      <c r="M865" s="94"/>
      <c r="N865" s="32"/>
      <c r="O865" s="32"/>
      <c r="P865" s="29"/>
      <c r="Q865" s="29"/>
      <c r="R865" s="29"/>
      <c r="S865" s="29"/>
      <c r="T865" s="29"/>
      <c r="U865" s="29"/>
      <c r="V865" s="29"/>
      <c r="W865" s="29"/>
      <c r="X865" s="29"/>
      <c r="Y865" s="33"/>
      <c r="Z865" s="33"/>
      <c r="AA865" s="33"/>
      <c r="AB865" s="33"/>
      <c r="AC865" s="33"/>
      <c r="AD865" s="33"/>
      <c r="AE865" s="29"/>
      <c r="AF865" s="29"/>
      <c r="AG865" s="29"/>
      <c r="AH865" s="66"/>
      <c r="AI865" s="115"/>
      <c r="AJ865" s="66"/>
      <c r="AK865" s="66"/>
      <c r="AL865" s="28"/>
      <c r="AM865" s="66"/>
      <c r="AN865" s="66"/>
      <c r="AO865" s="66"/>
      <c r="AP865" s="66"/>
      <c r="AQ865" s="66"/>
      <c r="AR865" s="66"/>
      <c r="AS865" s="66"/>
      <c r="AT865" s="66"/>
      <c r="AU865" s="66"/>
      <c r="AV865" s="66"/>
      <c r="AW865" s="66"/>
      <c r="AX865" s="66"/>
      <c r="AY865" s="66"/>
    </row>
    <row r="866" spans="2:51" x14ac:dyDescent="0.25">
      <c r="B866" s="28"/>
      <c r="C866" s="29"/>
      <c r="D866" s="29"/>
      <c r="E866" s="30"/>
      <c r="F866" s="29"/>
      <c r="G866" s="29"/>
      <c r="H866" s="42"/>
      <c r="I866" s="42"/>
      <c r="J866" s="28"/>
      <c r="K866" s="93"/>
      <c r="L866" s="93"/>
      <c r="M866" s="94"/>
      <c r="N866" s="32"/>
      <c r="O866" s="32"/>
      <c r="P866" s="29"/>
      <c r="Q866" s="29"/>
      <c r="R866" s="29"/>
      <c r="S866" s="29"/>
      <c r="T866" s="29"/>
      <c r="U866" s="29"/>
      <c r="V866" s="29"/>
      <c r="W866" s="29"/>
      <c r="X866" s="29"/>
      <c r="Y866" s="33"/>
      <c r="Z866" s="33"/>
      <c r="AA866" s="33"/>
      <c r="AB866" s="33"/>
      <c r="AC866" s="33"/>
      <c r="AD866" s="33"/>
      <c r="AE866" s="29"/>
      <c r="AF866" s="29"/>
      <c r="AG866" s="29"/>
      <c r="AH866" s="66"/>
      <c r="AI866" s="115"/>
      <c r="AJ866" s="66"/>
      <c r="AK866" s="66"/>
      <c r="AL866" s="28"/>
      <c r="AM866" s="66"/>
      <c r="AN866" s="66"/>
      <c r="AO866" s="66"/>
      <c r="AP866" s="66"/>
      <c r="AQ866" s="66"/>
      <c r="AR866" s="66"/>
      <c r="AS866" s="66"/>
      <c r="AT866" s="66"/>
      <c r="AU866" s="66"/>
      <c r="AV866" s="66"/>
      <c r="AW866" s="66"/>
      <c r="AX866" s="66"/>
      <c r="AY866" s="66"/>
    </row>
    <row r="867" spans="2:51" x14ac:dyDescent="0.25">
      <c r="B867" s="28"/>
      <c r="C867" s="29"/>
      <c r="D867" s="29"/>
      <c r="E867" s="30"/>
      <c r="F867" s="29"/>
      <c r="G867" s="29"/>
      <c r="H867" s="42"/>
      <c r="I867" s="42"/>
      <c r="J867" s="28"/>
      <c r="K867" s="93"/>
      <c r="L867" s="93"/>
      <c r="M867" s="94"/>
      <c r="N867" s="32"/>
      <c r="O867" s="32"/>
      <c r="P867" s="29"/>
      <c r="Q867" s="29"/>
      <c r="R867" s="29"/>
      <c r="S867" s="29"/>
      <c r="T867" s="29"/>
      <c r="U867" s="29"/>
      <c r="V867" s="29"/>
      <c r="W867" s="29"/>
      <c r="X867" s="29"/>
      <c r="Y867" s="33"/>
      <c r="Z867" s="33"/>
      <c r="AA867" s="33"/>
      <c r="AB867" s="33"/>
      <c r="AC867" s="33"/>
      <c r="AD867" s="33"/>
      <c r="AE867" s="29"/>
      <c r="AF867" s="29"/>
      <c r="AG867" s="29"/>
      <c r="AH867" s="66"/>
      <c r="AI867" s="115"/>
      <c r="AJ867" s="66"/>
      <c r="AK867" s="66"/>
      <c r="AL867" s="28"/>
      <c r="AM867" s="66"/>
      <c r="AN867" s="66"/>
      <c r="AO867" s="66"/>
      <c r="AP867" s="66"/>
      <c r="AQ867" s="66"/>
      <c r="AR867" s="66"/>
      <c r="AS867" s="66"/>
      <c r="AT867" s="66"/>
      <c r="AU867" s="66"/>
      <c r="AV867" s="66"/>
      <c r="AW867" s="66"/>
      <c r="AX867" s="66"/>
      <c r="AY867" s="66"/>
    </row>
    <row r="868" spans="2:51" x14ac:dyDescent="0.25">
      <c r="B868" s="28"/>
      <c r="C868" s="29"/>
      <c r="D868" s="29"/>
      <c r="E868" s="30"/>
      <c r="F868" s="29"/>
      <c r="G868" s="29"/>
      <c r="H868" s="42"/>
      <c r="I868" s="42"/>
      <c r="J868" s="28"/>
      <c r="K868" s="93"/>
      <c r="L868" s="93"/>
      <c r="M868" s="94"/>
      <c r="N868" s="32"/>
      <c r="O868" s="32"/>
      <c r="P868" s="29"/>
      <c r="Q868" s="29"/>
      <c r="R868" s="29"/>
      <c r="S868" s="29"/>
      <c r="T868" s="29"/>
      <c r="U868" s="29"/>
      <c r="V868" s="29"/>
      <c r="W868" s="29"/>
      <c r="X868" s="29"/>
      <c r="Y868" s="33"/>
      <c r="Z868" s="33"/>
      <c r="AA868" s="33"/>
      <c r="AB868" s="33"/>
      <c r="AC868" s="33"/>
      <c r="AD868" s="33"/>
      <c r="AE868" s="29"/>
      <c r="AF868" s="29"/>
      <c r="AG868" s="29"/>
      <c r="AH868" s="66"/>
      <c r="AI868" s="115"/>
      <c r="AJ868" s="66"/>
      <c r="AK868" s="66"/>
      <c r="AL868" s="28"/>
      <c r="AM868" s="66"/>
      <c r="AN868" s="66"/>
      <c r="AO868" s="66"/>
      <c r="AP868" s="66"/>
      <c r="AQ868" s="66"/>
      <c r="AR868" s="66"/>
      <c r="AS868" s="66"/>
      <c r="AT868" s="66"/>
      <c r="AU868" s="66"/>
      <c r="AV868" s="66"/>
      <c r="AW868" s="66"/>
      <c r="AX868" s="66"/>
      <c r="AY868" s="66"/>
    </row>
    <row r="869" spans="2:51" x14ac:dyDescent="0.25">
      <c r="B869" s="28"/>
      <c r="C869" s="29"/>
      <c r="D869" s="29"/>
      <c r="E869" s="30"/>
      <c r="F869" s="29"/>
      <c r="G869" s="29"/>
      <c r="H869" s="42"/>
      <c r="I869" s="42"/>
      <c r="J869" s="28"/>
      <c r="K869" s="93"/>
      <c r="L869" s="93"/>
      <c r="M869" s="94"/>
      <c r="N869" s="32"/>
      <c r="O869" s="32"/>
      <c r="P869" s="29"/>
      <c r="Q869" s="29"/>
      <c r="R869" s="29"/>
      <c r="S869" s="29"/>
      <c r="T869" s="29"/>
      <c r="U869" s="29"/>
      <c r="V869" s="29"/>
      <c r="W869" s="29"/>
      <c r="X869" s="29"/>
      <c r="Y869" s="33"/>
      <c r="Z869" s="33"/>
      <c r="AA869" s="33"/>
      <c r="AB869" s="33"/>
      <c r="AC869" s="33"/>
      <c r="AD869" s="33"/>
      <c r="AE869" s="29"/>
      <c r="AF869" s="29"/>
      <c r="AG869" s="29"/>
      <c r="AH869" s="66"/>
      <c r="AI869" s="115"/>
      <c r="AJ869" s="66"/>
      <c r="AK869" s="66"/>
      <c r="AL869" s="28"/>
      <c r="AM869" s="66"/>
      <c r="AN869" s="66"/>
      <c r="AO869" s="66"/>
      <c r="AP869" s="66"/>
      <c r="AQ869" s="66"/>
      <c r="AR869" s="66"/>
      <c r="AS869" s="66"/>
      <c r="AT869" s="66"/>
      <c r="AU869" s="66"/>
      <c r="AV869" s="66"/>
      <c r="AW869" s="66"/>
      <c r="AX869" s="66"/>
      <c r="AY869" s="66"/>
    </row>
    <row r="870" spans="2:51" x14ac:dyDescent="0.25">
      <c r="B870" s="28"/>
      <c r="C870" s="29"/>
      <c r="D870" s="29"/>
      <c r="E870" s="30"/>
      <c r="F870" s="29"/>
      <c r="G870" s="29"/>
      <c r="H870" s="42"/>
      <c r="I870" s="42"/>
      <c r="J870" s="28"/>
      <c r="K870" s="93"/>
      <c r="L870" s="93"/>
      <c r="M870" s="94"/>
      <c r="N870" s="32"/>
      <c r="O870" s="32"/>
      <c r="P870" s="29"/>
      <c r="Q870" s="29"/>
      <c r="R870" s="29"/>
      <c r="S870" s="29"/>
      <c r="T870" s="29"/>
      <c r="U870" s="29"/>
      <c r="V870" s="29"/>
      <c r="W870" s="29"/>
      <c r="X870" s="29"/>
      <c r="Y870" s="33"/>
      <c r="Z870" s="33"/>
      <c r="AA870" s="33"/>
      <c r="AB870" s="33"/>
      <c r="AC870" s="33"/>
      <c r="AD870" s="33"/>
      <c r="AE870" s="29"/>
      <c r="AF870" s="29"/>
      <c r="AG870" s="29"/>
      <c r="AH870" s="66"/>
      <c r="AI870" s="115"/>
      <c r="AJ870" s="66"/>
      <c r="AK870" s="66"/>
      <c r="AL870" s="28"/>
      <c r="AM870" s="66"/>
      <c r="AN870" s="66"/>
      <c r="AO870" s="66"/>
      <c r="AP870" s="66"/>
      <c r="AQ870" s="66"/>
      <c r="AR870" s="66"/>
      <c r="AS870" s="66"/>
      <c r="AT870" s="66"/>
      <c r="AU870" s="66"/>
      <c r="AV870" s="66"/>
      <c r="AW870" s="66"/>
      <c r="AX870" s="66"/>
      <c r="AY870" s="66"/>
    </row>
    <row r="871" spans="2:51" x14ac:dyDescent="0.25">
      <c r="B871" s="28"/>
      <c r="C871" s="29"/>
      <c r="D871" s="29"/>
      <c r="E871" s="30"/>
      <c r="F871" s="29"/>
      <c r="G871" s="29"/>
      <c r="H871" s="42"/>
      <c r="I871" s="42"/>
      <c r="J871" s="28"/>
      <c r="K871" s="93"/>
      <c r="L871" s="93"/>
      <c r="M871" s="94"/>
      <c r="N871" s="32"/>
      <c r="O871" s="32"/>
      <c r="P871" s="29"/>
      <c r="Q871" s="29"/>
      <c r="R871" s="29"/>
      <c r="S871" s="29"/>
      <c r="T871" s="29"/>
      <c r="U871" s="29"/>
      <c r="V871" s="29"/>
      <c r="W871" s="29"/>
      <c r="X871" s="29"/>
      <c r="Y871" s="33"/>
      <c r="Z871" s="33"/>
      <c r="AA871" s="33"/>
      <c r="AB871" s="33"/>
      <c r="AC871" s="33"/>
      <c r="AD871" s="33"/>
      <c r="AE871" s="29"/>
      <c r="AF871" s="29"/>
      <c r="AG871" s="29"/>
      <c r="AH871" s="66"/>
      <c r="AI871" s="115"/>
      <c r="AJ871" s="66"/>
      <c r="AK871" s="66"/>
      <c r="AL871" s="28"/>
      <c r="AM871" s="66"/>
      <c r="AN871" s="66"/>
      <c r="AO871" s="66"/>
      <c r="AP871" s="66"/>
      <c r="AQ871" s="66"/>
      <c r="AR871" s="66"/>
      <c r="AS871" s="66"/>
      <c r="AT871" s="66"/>
      <c r="AU871" s="66"/>
      <c r="AV871" s="66"/>
      <c r="AW871" s="66"/>
      <c r="AX871" s="66"/>
      <c r="AY871" s="66"/>
    </row>
    <row r="872" spans="2:51" x14ac:dyDescent="0.25">
      <c r="B872" s="28"/>
      <c r="C872" s="29"/>
      <c r="D872" s="29"/>
      <c r="E872" s="30"/>
      <c r="F872" s="29"/>
      <c r="G872" s="29"/>
      <c r="H872" s="42"/>
      <c r="I872" s="42"/>
      <c r="J872" s="28"/>
      <c r="K872" s="93"/>
      <c r="L872" s="93"/>
      <c r="M872" s="94"/>
      <c r="N872" s="32"/>
      <c r="O872" s="32"/>
      <c r="P872" s="29"/>
      <c r="Q872" s="29"/>
      <c r="R872" s="29"/>
      <c r="S872" s="29"/>
      <c r="T872" s="29"/>
      <c r="U872" s="29"/>
      <c r="V872" s="29"/>
      <c r="W872" s="29"/>
      <c r="X872" s="29"/>
      <c r="Y872" s="33"/>
      <c r="Z872" s="33"/>
      <c r="AA872" s="33"/>
      <c r="AB872" s="33"/>
      <c r="AC872" s="33"/>
      <c r="AD872" s="33"/>
      <c r="AE872" s="29"/>
      <c r="AF872" s="29"/>
      <c r="AG872" s="29"/>
      <c r="AH872" s="66"/>
      <c r="AI872" s="115"/>
      <c r="AJ872" s="66"/>
      <c r="AK872" s="66"/>
      <c r="AL872" s="28"/>
      <c r="AM872" s="66"/>
      <c r="AN872" s="66"/>
      <c r="AO872" s="66"/>
      <c r="AP872" s="66"/>
      <c r="AQ872" s="66"/>
      <c r="AR872" s="66"/>
      <c r="AS872" s="66"/>
      <c r="AT872" s="66"/>
      <c r="AU872" s="66"/>
      <c r="AV872" s="66"/>
      <c r="AW872" s="66"/>
      <c r="AX872" s="66"/>
      <c r="AY872" s="66"/>
    </row>
    <row r="873" spans="2:51" x14ac:dyDescent="0.25">
      <c r="B873" s="28"/>
      <c r="C873" s="29"/>
      <c r="D873" s="29"/>
      <c r="E873" s="30"/>
      <c r="F873" s="29"/>
      <c r="G873" s="29"/>
      <c r="H873" s="42"/>
      <c r="I873" s="42"/>
      <c r="J873" s="28"/>
      <c r="K873" s="93"/>
      <c r="L873" s="93"/>
      <c r="M873" s="94"/>
      <c r="N873" s="32"/>
      <c r="O873" s="32"/>
      <c r="P873" s="29"/>
      <c r="Q873" s="29"/>
      <c r="R873" s="29"/>
      <c r="S873" s="29"/>
      <c r="T873" s="29"/>
      <c r="U873" s="29"/>
      <c r="V873" s="29"/>
      <c r="W873" s="29"/>
      <c r="X873" s="29"/>
      <c r="Y873" s="33"/>
      <c r="Z873" s="33"/>
      <c r="AA873" s="33"/>
      <c r="AB873" s="33"/>
      <c r="AC873" s="33"/>
      <c r="AD873" s="33"/>
      <c r="AE873" s="29"/>
      <c r="AF873" s="29"/>
      <c r="AG873" s="29"/>
      <c r="AH873" s="66"/>
      <c r="AI873" s="115"/>
      <c r="AJ873" s="66"/>
      <c r="AK873" s="66"/>
      <c r="AL873" s="28"/>
      <c r="AM873" s="66"/>
      <c r="AN873" s="66"/>
      <c r="AO873" s="66"/>
      <c r="AP873" s="66"/>
      <c r="AQ873" s="66"/>
      <c r="AR873" s="66"/>
      <c r="AS873" s="66"/>
      <c r="AT873" s="66"/>
      <c r="AU873" s="66"/>
      <c r="AV873" s="66"/>
      <c r="AW873" s="66"/>
      <c r="AX873" s="66"/>
      <c r="AY873" s="66"/>
    </row>
    <row r="874" spans="2:51" x14ac:dyDescent="0.25">
      <c r="B874" s="28"/>
      <c r="C874" s="29"/>
      <c r="D874" s="29"/>
      <c r="E874" s="30"/>
      <c r="F874" s="29"/>
      <c r="G874" s="29"/>
      <c r="H874" s="42"/>
      <c r="I874" s="42"/>
      <c r="J874" s="28"/>
      <c r="K874" s="93"/>
      <c r="L874" s="93"/>
      <c r="M874" s="94"/>
      <c r="N874" s="32"/>
      <c r="O874" s="32"/>
      <c r="P874" s="29"/>
      <c r="Q874" s="29"/>
      <c r="R874" s="29"/>
      <c r="S874" s="29"/>
      <c r="T874" s="29"/>
      <c r="U874" s="29"/>
      <c r="V874" s="29"/>
      <c r="W874" s="29"/>
      <c r="X874" s="29"/>
      <c r="Y874" s="33"/>
      <c r="Z874" s="33"/>
      <c r="AA874" s="33"/>
      <c r="AB874" s="33"/>
      <c r="AC874" s="33"/>
      <c r="AD874" s="33"/>
      <c r="AE874" s="29"/>
      <c r="AF874" s="29"/>
      <c r="AG874" s="29"/>
      <c r="AH874" s="66"/>
      <c r="AI874" s="115"/>
      <c r="AJ874" s="66"/>
      <c r="AK874" s="66"/>
      <c r="AL874" s="28"/>
      <c r="AM874" s="66"/>
      <c r="AN874" s="66"/>
      <c r="AO874" s="66"/>
      <c r="AP874" s="66"/>
      <c r="AQ874" s="66"/>
      <c r="AR874" s="66"/>
      <c r="AS874" s="66"/>
      <c r="AT874" s="66"/>
      <c r="AU874" s="66"/>
      <c r="AV874" s="66"/>
      <c r="AW874" s="66"/>
      <c r="AX874" s="66"/>
      <c r="AY874" s="66"/>
    </row>
    <row r="875" spans="2:51" x14ac:dyDescent="0.25">
      <c r="B875" s="28"/>
      <c r="C875" s="29"/>
      <c r="D875" s="29"/>
      <c r="E875" s="30"/>
      <c r="F875" s="29"/>
      <c r="G875" s="29"/>
      <c r="H875" s="42"/>
      <c r="I875" s="42"/>
      <c r="J875" s="28"/>
      <c r="K875" s="93"/>
      <c r="L875" s="93"/>
      <c r="M875" s="94"/>
      <c r="N875" s="32"/>
      <c r="O875" s="32"/>
      <c r="P875" s="29"/>
      <c r="Q875" s="29"/>
      <c r="R875" s="29"/>
      <c r="S875" s="29"/>
      <c r="T875" s="29"/>
      <c r="U875" s="29"/>
      <c r="V875" s="29"/>
      <c r="W875" s="29"/>
      <c r="X875" s="29"/>
      <c r="Y875" s="33"/>
      <c r="Z875" s="33"/>
      <c r="AA875" s="33"/>
      <c r="AB875" s="33"/>
      <c r="AC875" s="33"/>
      <c r="AD875" s="33"/>
      <c r="AE875" s="29"/>
      <c r="AF875" s="29"/>
      <c r="AG875" s="29"/>
      <c r="AH875" s="66"/>
      <c r="AI875" s="115"/>
      <c r="AJ875" s="66"/>
      <c r="AK875" s="66"/>
      <c r="AL875" s="28"/>
      <c r="AM875" s="66"/>
      <c r="AN875" s="66"/>
      <c r="AO875" s="66"/>
      <c r="AP875" s="66"/>
      <c r="AQ875" s="66"/>
      <c r="AR875" s="66"/>
      <c r="AS875" s="66"/>
      <c r="AT875" s="66"/>
      <c r="AU875" s="66"/>
      <c r="AV875" s="66"/>
      <c r="AW875" s="66"/>
      <c r="AX875" s="66"/>
      <c r="AY875" s="66"/>
    </row>
    <row r="876" spans="2:51" x14ac:dyDescent="0.25">
      <c r="B876" s="28"/>
      <c r="C876" s="29"/>
      <c r="D876" s="29"/>
      <c r="E876" s="30"/>
      <c r="F876" s="29"/>
      <c r="G876" s="29"/>
      <c r="H876" s="42"/>
      <c r="I876" s="42"/>
      <c r="J876" s="28"/>
      <c r="K876" s="93"/>
      <c r="L876" s="93"/>
      <c r="M876" s="94"/>
      <c r="N876" s="32"/>
      <c r="O876" s="32"/>
      <c r="P876" s="29"/>
      <c r="Q876" s="29"/>
      <c r="R876" s="29"/>
      <c r="S876" s="29"/>
      <c r="T876" s="29"/>
      <c r="U876" s="29"/>
      <c r="V876" s="29"/>
      <c r="W876" s="29"/>
      <c r="X876" s="29"/>
      <c r="Y876" s="33"/>
      <c r="Z876" s="33"/>
      <c r="AA876" s="33"/>
      <c r="AB876" s="33"/>
      <c r="AC876" s="33"/>
      <c r="AD876" s="33"/>
      <c r="AE876" s="29"/>
      <c r="AF876" s="29"/>
      <c r="AG876" s="29"/>
      <c r="AH876" s="66"/>
      <c r="AI876" s="115"/>
      <c r="AJ876" s="66"/>
      <c r="AK876" s="66"/>
      <c r="AL876" s="28"/>
      <c r="AM876" s="66"/>
      <c r="AN876" s="66"/>
      <c r="AO876" s="66"/>
      <c r="AP876" s="66"/>
      <c r="AQ876" s="66"/>
      <c r="AR876" s="66"/>
      <c r="AS876" s="66"/>
      <c r="AT876" s="66"/>
      <c r="AU876" s="66"/>
      <c r="AV876" s="66"/>
      <c r="AW876" s="66"/>
      <c r="AX876" s="66"/>
      <c r="AY876" s="66"/>
    </row>
    <row r="877" spans="2:51" x14ac:dyDescent="0.25">
      <c r="B877" s="28"/>
      <c r="C877" s="29"/>
      <c r="D877" s="29"/>
      <c r="E877" s="30"/>
      <c r="F877" s="29"/>
      <c r="G877" s="29"/>
      <c r="H877" s="42"/>
      <c r="I877" s="42"/>
      <c r="J877" s="28"/>
      <c r="K877" s="93"/>
      <c r="L877" s="93"/>
      <c r="M877" s="94"/>
      <c r="N877" s="32"/>
      <c r="O877" s="32"/>
      <c r="P877" s="29"/>
      <c r="Q877" s="29"/>
      <c r="R877" s="29"/>
      <c r="S877" s="29"/>
      <c r="T877" s="29"/>
      <c r="U877" s="29"/>
      <c r="V877" s="29"/>
      <c r="W877" s="29"/>
      <c r="X877" s="29"/>
      <c r="Y877" s="33"/>
      <c r="Z877" s="33"/>
      <c r="AA877" s="33"/>
      <c r="AB877" s="33"/>
      <c r="AC877" s="33"/>
      <c r="AD877" s="33"/>
      <c r="AE877" s="29"/>
      <c r="AF877" s="29"/>
      <c r="AG877" s="29"/>
      <c r="AH877" s="66"/>
      <c r="AI877" s="115"/>
      <c r="AJ877" s="66"/>
      <c r="AK877" s="66"/>
      <c r="AL877" s="28"/>
      <c r="AM877" s="66"/>
      <c r="AN877" s="66"/>
      <c r="AO877" s="66"/>
      <c r="AP877" s="66"/>
      <c r="AQ877" s="66"/>
      <c r="AR877" s="66"/>
      <c r="AS877" s="66"/>
      <c r="AT877" s="66"/>
      <c r="AU877" s="66"/>
      <c r="AV877" s="66"/>
      <c r="AW877" s="66"/>
      <c r="AX877" s="66"/>
      <c r="AY877" s="66"/>
    </row>
    <row r="878" spans="2:51" x14ac:dyDescent="0.25">
      <c r="B878" s="28"/>
      <c r="C878" s="29"/>
      <c r="D878" s="29"/>
      <c r="E878" s="30"/>
      <c r="F878" s="29"/>
      <c r="G878" s="29"/>
      <c r="H878" s="42"/>
      <c r="I878" s="42"/>
      <c r="J878" s="28"/>
      <c r="K878" s="93"/>
      <c r="L878" s="93"/>
      <c r="M878" s="94"/>
      <c r="N878" s="32"/>
      <c r="O878" s="32"/>
      <c r="P878" s="29"/>
      <c r="Q878" s="29"/>
      <c r="R878" s="29"/>
      <c r="S878" s="29"/>
      <c r="T878" s="29"/>
      <c r="U878" s="29"/>
      <c r="V878" s="29"/>
      <c r="W878" s="29"/>
      <c r="X878" s="29"/>
      <c r="Y878" s="33"/>
      <c r="Z878" s="33"/>
      <c r="AA878" s="33"/>
      <c r="AB878" s="33"/>
      <c r="AC878" s="33"/>
      <c r="AD878" s="33"/>
      <c r="AE878" s="29"/>
      <c r="AF878" s="29"/>
      <c r="AG878" s="29"/>
      <c r="AH878" s="66"/>
      <c r="AI878" s="115"/>
      <c r="AJ878" s="66"/>
      <c r="AK878" s="66"/>
      <c r="AL878" s="28"/>
      <c r="AM878" s="66"/>
      <c r="AN878" s="66"/>
      <c r="AO878" s="66"/>
      <c r="AP878" s="66"/>
      <c r="AQ878" s="66"/>
      <c r="AR878" s="66"/>
      <c r="AS878" s="66"/>
      <c r="AT878" s="66"/>
      <c r="AU878" s="66"/>
      <c r="AV878" s="66"/>
      <c r="AW878" s="66"/>
      <c r="AX878" s="66"/>
      <c r="AY878" s="66"/>
    </row>
    <row r="879" spans="2:51" x14ac:dyDescent="0.25">
      <c r="B879" s="28"/>
      <c r="C879" s="29"/>
      <c r="D879" s="29"/>
      <c r="E879" s="30"/>
      <c r="F879" s="29"/>
      <c r="G879" s="29"/>
      <c r="H879" s="42"/>
      <c r="I879" s="42"/>
      <c r="J879" s="28"/>
      <c r="K879" s="93"/>
      <c r="L879" s="93"/>
      <c r="M879" s="94"/>
      <c r="N879" s="32"/>
      <c r="O879" s="32"/>
      <c r="P879" s="29"/>
      <c r="Q879" s="29"/>
      <c r="R879" s="29"/>
      <c r="S879" s="29"/>
      <c r="T879" s="29"/>
      <c r="U879" s="29"/>
      <c r="V879" s="29"/>
      <c r="W879" s="29"/>
      <c r="X879" s="29"/>
      <c r="Y879" s="33"/>
      <c r="Z879" s="33"/>
      <c r="AA879" s="33"/>
      <c r="AB879" s="33"/>
      <c r="AC879" s="33"/>
      <c r="AD879" s="33"/>
      <c r="AE879" s="29"/>
      <c r="AF879" s="29"/>
      <c r="AG879" s="29"/>
      <c r="AH879" s="66"/>
      <c r="AI879" s="115"/>
      <c r="AJ879" s="66"/>
      <c r="AK879" s="66"/>
      <c r="AL879" s="28"/>
      <c r="AM879" s="66"/>
      <c r="AN879" s="66"/>
      <c r="AO879" s="66"/>
      <c r="AP879" s="66"/>
      <c r="AQ879" s="66"/>
      <c r="AR879" s="66"/>
      <c r="AS879" s="66"/>
      <c r="AT879" s="66"/>
      <c r="AU879" s="66"/>
      <c r="AV879" s="66"/>
      <c r="AW879" s="66"/>
      <c r="AX879" s="66"/>
      <c r="AY879" s="66"/>
    </row>
    <row r="880" spans="2:51" x14ac:dyDescent="0.25">
      <c r="B880" s="28"/>
      <c r="C880" s="29"/>
      <c r="D880" s="29"/>
      <c r="E880" s="30"/>
      <c r="F880" s="29"/>
      <c r="G880" s="29"/>
      <c r="H880" s="42"/>
      <c r="I880" s="42"/>
      <c r="J880" s="28"/>
      <c r="K880" s="93"/>
      <c r="L880" s="93"/>
      <c r="M880" s="94"/>
      <c r="N880" s="32"/>
      <c r="O880" s="32"/>
      <c r="P880" s="29"/>
      <c r="Q880" s="29"/>
      <c r="R880" s="29"/>
      <c r="S880" s="29"/>
      <c r="T880" s="29"/>
      <c r="U880" s="29"/>
      <c r="V880" s="29"/>
      <c r="W880" s="29"/>
      <c r="X880" s="29"/>
      <c r="Y880" s="33"/>
      <c r="Z880" s="33"/>
      <c r="AA880" s="33"/>
      <c r="AB880" s="33"/>
      <c r="AC880" s="33"/>
      <c r="AD880" s="33"/>
      <c r="AE880" s="29"/>
      <c r="AF880" s="29"/>
      <c r="AG880" s="29"/>
      <c r="AH880" s="66"/>
      <c r="AI880" s="115"/>
      <c r="AJ880" s="66"/>
      <c r="AK880" s="66"/>
      <c r="AL880" s="28"/>
      <c r="AM880" s="66"/>
      <c r="AN880" s="66"/>
      <c r="AO880" s="66"/>
      <c r="AP880" s="66"/>
      <c r="AQ880" s="66"/>
      <c r="AR880" s="66"/>
      <c r="AS880" s="66"/>
      <c r="AT880" s="66"/>
      <c r="AU880" s="66"/>
      <c r="AV880" s="66"/>
      <c r="AW880" s="66"/>
      <c r="AX880" s="66"/>
      <c r="AY880" s="66"/>
    </row>
    <row r="881" spans="2:51" x14ac:dyDescent="0.25">
      <c r="B881" s="28"/>
      <c r="C881" s="29"/>
      <c r="D881" s="29"/>
      <c r="E881" s="30"/>
      <c r="F881" s="29"/>
      <c r="G881" s="29"/>
      <c r="H881" s="42"/>
      <c r="I881" s="42"/>
      <c r="J881" s="28"/>
      <c r="K881" s="93"/>
      <c r="L881" s="93"/>
      <c r="M881" s="94"/>
      <c r="N881" s="32"/>
      <c r="O881" s="32"/>
      <c r="P881" s="29"/>
      <c r="Q881" s="29"/>
      <c r="R881" s="29"/>
      <c r="S881" s="29"/>
      <c r="T881" s="29"/>
      <c r="U881" s="29"/>
      <c r="V881" s="29"/>
      <c r="W881" s="29"/>
      <c r="X881" s="29"/>
      <c r="Y881" s="33"/>
      <c r="Z881" s="33"/>
      <c r="AA881" s="33"/>
      <c r="AB881" s="33"/>
      <c r="AC881" s="33"/>
      <c r="AD881" s="33"/>
      <c r="AE881" s="29"/>
      <c r="AF881" s="29"/>
      <c r="AG881" s="29"/>
      <c r="AH881" s="66"/>
      <c r="AI881" s="115"/>
      <c r="AJ881" s="66"/>
      <c r="AK881" s="66"/>
      <c r="AL881" s="28"/>
      <c r="AM881" s="66"/>
      <c r="AN881" s="66"/>
      <c r="AO881" s="66"/>
      <c r="AP881" s="66"/>
      <c r="AQ881" s="66"/>
      <c r="AR881" s="66"/>
      <c r="AS881" s="66"/>
      <c r="AT881" s="66"/>
      <c r="AU881" s="66"/>
      <c r="AV881" s="66"/>
      <c r="AW881" s="66"/>
      <c r="AX881" s="66"/>
      <c r="AY881" s="66"/>
    </row>
    <row r="882" spans="2:51" x14ac:dyDescent="0.25">
      <c r="B882" s="28"/>
      <c r="C882" s="29"/>
      <c r="D882" s="29"/>
      <c r="E882" s="30"/>
      <c r="F882" s="29"/>
      <c r="G882" s="29"/>
      <c r="H882" s="42"/>
      <c r="I882" s="42"/>
      <c r="J882" s="28"/>
      <c r="K882" s="93"/>
      <c r="L882" s="93"/>
      <c r="M882" s="94"/>
      <c r="N882" s="32"/>
      <c r="O882" s="32"/>
      <c r="P882" s="29"/>
      <c r="Q882" s="29"/>
      <c r="R882" s="29"/>
      <c r="S882" s="29"/>
      <c r="T882" s="29"/>
      <c r="U882" s="29"/>
      <c r="V882" s="29"/>
      <c r="W882" s="29"/>
      <c r="X882" s="29"/>
      <c r="Y882" s="33"/>
      <c r="Z882" s="33"/>
      <c r="AA882" s="33"/>
      <c r="AB882" s="33"/>
      <c r="AC882" s="33"/>
      <c r="AD882" s="33"/>
      <c r="AE882" s="29"/>
      <c r="AF882" s="29"/>
      <c r="AG882" s="29"/>
      <c r="AH882" s="66"/>
      <c r="AI882" s="115"/>
      <c r="AJ882" s="66"/>
      <c r="AK882" s="66"/>
      <c r="AL882" s="28"/>
      <c r="AM882" s="66"/>
      <c r="AN882" s="66"/>
      <c r="AO882" s="66"/>
      <c r="AP882" s="66"/>
      <c r="AQ882" s="66"/>
      <c r="AR882" s="66"/>
      <c r="AS882" s="66"/>
      <c r="AT882" s="66"/>
      <c r="AU882" s="66"/>
      <c r="AV882" s="66"/>
      <c r="AW882" s="66"/>
      <c r="AX882" s="66"/>
      <c r="AY882" s="66"/>
    </row>
    <row r="883" spans="2:51" x14ac:dyDescent="0.25">
      <c r="B883" s="28"/>
      <c r="C883" s="29"/>
      <c r="D883" s="29"/>
      <c r="E883" s="30"/>
      <c r="F883" s="29"/>
      <c r="G883" s="29"/>
      <c r="H883" s="42"/>
      <c r="I883" s="42"/>
      <c r="J883" s="28"/>
      <c r="K883" s="93"/>
      <c r="L883" s="93"/>
      <c r="M883" s="94"/>
      <c r="N883" s="32"/>
      <c r="O883" s="32"/>
      <c r="P883" s="29"/>
      <c r="Q883" s="29"/>
      <c r="R883" s="29"/>
      <c r="S883" s="29"/>
      <c r="T883" s="29"/>
      <c r="U883" s="29"/>
      <c r="V883" s="29"/>
      <c r="W883" s="29"/>
      <c r="X883" s="29"/>
      <c r="Y883" s="33"/>
      <c r="Z883" s="33"/>
      <c r="AA883" s="33"/>
      <c r="AB883" s="33"/>
      <c r="AC883" s="33"/>
      <c r="AD883" s="33"/>
      <c r="AE883" s="29"/>
      <c r="AF883" s="29"/>
      <c r="AG883" s="29"/>
      <c r="AH883" s="66"/>
      <c r="AI883" s="115"/>
      <c r="AJ883" s="66"/>
      <c r="AK883" s="66"/>
      <c r="AL883" s="28"/>
      <c r="AM883" s="66"/>
      <c r="AN883" s="66"/>
      <c r="AO883" s="66"/>
      <c r="AP883" s="66"/>
      <c r="AQ883" s="66"/>
      <c r="AR883" s="66"/>
      <c r="AS883" s="66"/>
      <c r="AT883" s="66"/>
      <c r="AU883" s="66"/>
      <c r="AV883" s="66"/>
      <c r="AW883" s="66"/>
      <c r="AX883" s="66"/>
      <c r="AY883" s="66"/>
    </row>
    <row r="884" spans="2:51" x14ac:dyDescent="0.25">
      <c r="B884" s="28"/>
      <c r="C884" s="29"/>
      <c r="D884" s="29"/>
      <c r="E884" s="30"/>
      <c r="F884" s="29"/>
      <c r="G884" s="29"/>
      <c r="H884" s="42"/>
      <c r="I884" s="42"/>
      <c r="J884" s="28"/>
      <c r="K884" s="93"/>
      <c r="L884" s="93"/>
      <c r="M884" s="94"/>
      <c r="N884" s="32"/>
      <c r="O884" s="32"/>
      <c r="P884" s="29"/>
      <c r="Q884" s="29"/>
      <c r="R884" s="29"/>
      <c r="S884" s="29"/>
      <c r="T884" s="29"/>
      <c r="U884" s="29"/>
      <c r="V884" s="29"/>
      <c r="W884" s="29"/>
      <c r="X884" s="29"/>
      <c r="Y884" s="33"/>
      <c r="Z884" s="33"/>
      <c r="AA884" s="33"/>
      <c r="AB884" s="33"/>
      <c r="AC884" s="33"/>
      <c r="AD884" s="33"/>
      <c r="AE884" s="29"/>
      <c r="AF884" s="29"/>
      <c r="AG884" s="29"/>
      <c r="AH884" s="66"/>
      <c r="AI884" s="115"/>
      <c r="AJ884" s="66"/>
      <c r="AK884" s="66"/>
      <c r="AL884" s="28"/>
      <c r="AM884" s="66"/>
      <c r="AN884" s="66"/>
      <c r="AO884" s="66"/>
      <c r="AP884" s="66"/>
      <c r="AQ884" s="66"/>
      <c r="AR884" s="66"/>
      <c r="AS884" s="66"/>
      <c r="AT884" s="66"/>
      <c r="AU884" s="66"/>
      <c r="AV884" s="66"/>
      <c r="AW884" s="66"/>
      <c r="AX884" s="66"/>
      <c r="AY884" s="66"/>
    </row>
    <row r="885" spans="2:51" x14ac:dyDescent="0.25">
      <c r="B885" s="28"/>
      <c r="C885" s="29"/>
      <c r="D885" s="29"/>
      <c r="E885" s="30"/>
      <c r="F885" s="29"/>
      <c r="G885" s="29"/>
      <c r="H885" s="42"/>
      <c r="I885" s="42"/>
      <c r="J885" s="28"/>
      <c r="K885" s="93"/>
      <c r="L885" s="93"/>
      <c r="M885" s="94"/>
      <c r="N885" s="32"/>
      <c r="O885" s="32"/>
      <c r="P885" s="29"/>
      <c r="Q885" s="29"/>
      <c r="R885" s="29"/>
      <c r="S885" s="29"/>
      <c r="T885" s="29"/>
      <c r="U885" s="29"/>
      <c r="V885" s="29"/>
      <c r="W885" s="29"/>
      <c r="X885" s="29"/>
      <c r="Y885" s="33"/>
      <c r="Z885" s="33"/>
      <c r="AA885" s="33"/>
      <c r="AB885" s="33"/>
      <c r="AC885" s="33"/>
      <c r="AD885" s="33"/>
      <c r="AE885" s="29"/>
      <c r="AF885" s="29"/>
      <c r="AG885" s="29"/>
      <c r="AH885" s="66"/>
      <c r="AI885" s="115"/>
      <c r="AJ885" s="66"/>
      <c r="AK885" s="66"/>
      <c r="AL885" s="28"/>
      <c r="AM885" s="66"/>
      <c r="AN885" s="66"/>
      <c r="AO885" s="66"/>
      <c r="AP885" s="66"/>
      <c r="AQ885" s="66"/>
      <c r="AR885" s="66"/>
      <c r="AS885" s="66"/>
      <c r="AT885" s="66"/>
      <c r="AU885" s="66"/>
      <c r="AV885" s="66"/>
      <c r="AW885" s="66"/>
      <c r="AX885" s="66"/>
      <c r="AY885" s="66"/>
    </row>
    <row r="886" spans="2:51" x14ac:dyDescent="0.25">
      <c r="B886" s="28"/>
      <c r="C886" s="29"/>
      <c r="D886" s="29"/>
      <c r="E886" s="30"/>
      <c r="F886" s="29"/>
      <c r="G886" s="29"/>
      <c r="H886" s="42"/>
      <c r="I886" s="42"/>
      <c r="J886" s="28"/>
      <c r="K886" s="93"/>
      <c r="L886" s="93"/>
      <c r="M886" s="94"/>
      <c r="N886" s="32"/>
      <c r="O886" s="32"/>
      <c r="P886" s="29"/>
      <c r="Q886" s="29"/>
      <c r="R886" s="29"/>
      <c r="S886" s="29"/>
      <c r="T886" s="29"/>
      <c r="U886" s="29"/>
      <c r="V886" s="29"/>
      <c r="W886" s="29"/>
      <c r="X886" s="29"/>
      <c r="Y886" s="33"/>
      <c r="Z886" s="33"/>
      <c r="AA886" s="33"/>
      <c r="AB886" s="33"/>
      <c r="AC886" s="33"/>
      <c r="AD886" s="33"/>
      <c r="AE886" s="29"/>
      <c r="AF886" s="29"/>
      <c r="AG886" s="29"/>
      <c r="AH886" s="66"/>
      <c r="AI886" s="115"/>
      <c r="AJ886" s="66"/>
      <c r="AK886" s="66"/>
      <c r="AL886" s="28"/>
      <c r="AM886" s="66"/>
      <c r="AN886" s="66"/>
      <c r="AO886" s="66"/>
      <c r="AP886" s="66"/>
      <c r="AQ886" s="66"/>
      <c r="AR886" s="66"/>
      <c r="AS886" s="66"/>
      <c r="AT886" s="66"/>
      <c r="AU886" s="66"/>
      <c r="AV886" s="66"/>
      <c r="AW886" s="66"/>
      <c r="AX886" s="66"/>
      <c r="AY886" s="66"/>
    </row>
    <row r="887" spans="2:51" x14ac:dyDescent="0.25">
      <c r="B887" s="28"/>
      <c r="C887" s="29"/>
      <c r="D887" s="29"/>
      <c r="E887" s="30"/>
      <c r="F887" s="29"/>
      <c r="G887" s="29"/>
      <c r="H887" s="42"/>
      <c r="I887" s="42"/>
      <c r="J887" s="28"/>
      <c r="K887" s="93"/>
      <c r="L887" s="93"/>
      <c r="M887" s="94"/>
      <c r="N887" s="32"/>
      <c r="O887" s="32"/>
      <c r="P887" s="29"/>
      <c r="Q887" s="29"/>
      <c r="R887" s="29"/>
      <c r="S887" s="29"/>
      <c r="T887" s="29"/>
      <c r="U887" s="29"/>
      <c r="V887" s="29"/>
      <c r="W887" s="29"/>
      <c r="X887" s="29"/>
      <c r="Y887" s="33"/>
      <c r="Z887" s="33"/>
      <c r="AA887" s="33"/>
      <c r="AB887" s="33"/>
      <c r="AC887" s="33"/>
      <c r="AD887" s="33"/>
      <c r="AE887" s="29"/>
      <c r="AF887" s="29"/>
      <c r="AG887" s="29"/>
      <c r="AH887" s="66"/>
      <c r="AI887" s="115"/>
      <c r="AJ887" s="66"/>
      <c r="AK887" s="66"/>
      <c r="AL887" s="28"/>
      <c r="AM887" s="66"/>
      <c r="AN887" s="66"/>
      <c r="AO887" s="66"/>
      <c r="AP887" s="66"/>
      <c r="AQ887" s="66"/>
      <c r="AR887" s="66"/>
      <c r="AS887" s="66"/>
      <c r="AT887" s="66"/>
      <c r="AU887" s="66"/>
      <c r="AV887" s="66"/>
      <c r="AW887" s="66"/>
      <c r="AX887" s="66"/>
      <c r="AY887" s="66"/>
    </row>
    <row r="888" spans="2:51" x14ac:dyDescent="0.25">
      <c r="B888" s="28"/>
      <c r="C888" s="29"/>
      <c r="D888" s="29"/>
      <c r="E888" s="30"/>
      <c r="F888" s="29"/>
      <c r="G888" s="29"/>
      <c r="H888" s="42"/>
      <c r="I888" s="42"/>
      <c r="J888" s="28"/>
      <c r="K888" s="93"/>
      <c r="L888" s="93"/>
      <c r="M888" s="94"/>
      <c r="N888" s="32"/>
      <c r="O888" s="32"/>
      <c r="P888" s="29"/>
      <c r="Q888" s="29"/>
      <c r="R888" s="29"/>
      <c r="S888" s="29"/>
      <c r="T888" s="29"/>
      <c r="U888" s="29"/>
      <c r="V888" s="29"/>
      <c r="W888" s="29"/>
      <c r="X888" s="29"/>
      <c r="Y888" s="33"/>
      <c r="Z888" s="33"/>
      <c r="AA888" s="33"/>
      <c r="AB888" s="33"/>
      <c r="AC888" s="33"/>
      <c r="AD888" s="33"/>
      <c r="AE888" s="29"/>
      <c r="AF888" s="29"/>
      <c r="AG888" s="29"/>
      <c r="AH888" s="66"/>
      <c r="AI888" s="115"/>
      <c r="AJ888" s="66"/>
      <c r="AK888" s="66"/>
      <c r="AL888" s="28"/>
      <c r="AM888" s="66"/>
      <c r="AN888" s="66"/>
      <c r="AO888" s="66"/>
      <c r="AP888" s="66"/>
      <c r="AQ888" s="66"/>
      <c r="AR888" s="66"/>
      <c r="AS888" s="66"/>
      <c r="AT888" s="66"/>
      <c r="AU888" s="66"/>
      <c r="AV888" s="66"/>
      <c r="AW888" s="66"/>
      <c r="AX888" s="66"/>
      <c r="AY888" s="66"/>
    </row>
    <row r="889" spans="2:51" x14ac:dyDescent="0.25">
      <c r="B889" s="28"/>
      <c r="C889" s="29"/>
      <c r="D889" s="29"/>
      <c r="E889" s="30"/>
      <c r="F889" s="29"/>
      <c r="G889" s="29"/>
      <c r="H889" s="42"/>
      <c r="I889" s="42"/>
      <c r="J889" s="28"/>
      <c r="K889" s="93"/>
      <c r="L889" s="93"/>
      <c r="M889" s="94"/>
      <c r="N889" s="32"/>
      <c r="O889" s="32"/>
      <c r="P889" s="29"/>
      <c r="Q889" s="29"/>
      <c r="R889" s="29"/>
      <c r="S889" s="29"/>
      <c r="T889" s="29"/>
      <c r="U889" s="29"/>
      <c r="V889" s="29"/>
      <c r="W889" s="29"/>
      <c r="X889" s="29"/>
      <c r="Y889" s="33"/>
      <c r="Z889" s="33"/>
      <c r="AA889" s="33"/>
      <c r="AB889" s="33"/>
      <c r="AC889" s="33"/>
      <c r="AD889" s="33"/>
      <c r="AE889" s="29"/>
      <c r="AF889" s="29"/>
      <c r="AG889" s="29"/>
      <c r="AH889" s="66"/>
      <c r="AI889" s="115"/>
      <c r="AJ889" s="66"/>
      <c r="AK889" s="66"/>
      <c r="AL889" s="28"/>
      <c r="AM889" s="66"/>
      <c r="AN889" s="66"/>
      <c r="AO889" s="66"/>
      <c r="AP889" s="66"/>
      <c r="AQ889" s="66"/>
      <c r="AR889" s="66"/>
      <c r="AS889" s="66"/>
      <c r="AT889" s="66"/>
      <c r="AU889" s="66"/>
      <c r="AV889" s="66"/>
      <c r="AW889" s="66"/>
      <c r="AX889" s="66"/>
      <c r="AY889" s="66"/>
    </row>
    <row r="890" spans="2:51" x14ac:dyDescent="0.25">
      <c r="B890" s="28"/>
      <c r="C890" s="29"/>
      <c r="D890" s="29"/>
      <c r="E890" s="30"/>
      <c r="F890" s="29"/>
      <c r="G890" s="29"/>
      <c r="H890" s="42"/>
      <c r="I890" s="42"/>
      <c r="J890" s="28"/>
      <c r="K890" s="93"/>
      <c r="L890" s="93"/>
      <c r="M890" s="94"/>
      <c r="N890" s="32"/>
      <c r="O890" s="32"/>
      <c r="P890" s="29"/>
      <c r="Q890" s="29"/>
      <c r="R890" s="29"/>
      <c r="S890" s="29"/>
      <c r="T890" s="29"/>
      <c r="U890" s="29"/>
      <c r="V890" s="29"/>
      <c r="W890" s="29"/>
      <c r="X890" s="29"/>
      <c r="Y890" s="33"/>
      <c r="Z890" s="33"/>
      <c r="AA890" s="33"/>
      <c r="AB890" s="33"/>
      <c r="AC890" s="33"/>
      <c r="AD890" s="33"/>
      <c r="AE890" s="29"/>
      <c r="AF890" s="29"/>
      <c r="AG890" s="29"/>
      <c r="AH890" s="66"/>
      <c r="AI890" s="115"/>
      <c r="AJ890" s="66"/>
      <c r="AK890" s="66"/>
      <c r="AL890" s="28"/>
      <c r="AM890" s="66"/>
      <c r="AN890" s="66"/>
      <c r="AO890" s="66"/>
      <c r="AP890" s="66"/>
      <c r="AQ890" s="66"/>
      <c r="AR890" s="66"/>
      <c r="AS890" s="66"/>
      <c r="AT890" s="66"/>
      <c r="AU890" s="66"/>
      <c r="AV890" s="66"/>
      <c r="AW890" s="66"/>
      <c r="AX890" s="66"/>
      <c r="AY890" s="66"/>
    </row>
    <row r="891" spans="2:51" x14ac:dyDescent="0.25">
      <c r="B891" s="28"/>
      <c r="C891" s="29"/>
      <c r="D891" s="29"/>
      <c r="E891" s="30"/>
      <c r="F891" s="29"/>
      <c r="G891" s="29"/>
      <c r="H891" s="42"/>
      <c r="I891" s="42"/>
      <c r="J891" s="28"/>
      <c r="K891" s="93"/>
      <c r="L891" s="93"/>
      <c r="M891" s="94"/>
      <c r="N891" s="32"/>
      <c r="O891" s="32"/>
      <c r="P891" s="29"/>
      <c r="Q891" s="29"/>
      <c r="R891" s="29"/>
      <c r="S891" s="29"/>
      <c r="T891" s="29"/>
      <c r="U891" s="29"/>
      <c r="V891" s="29"/>
      <c r="W891" s="29"/>
      <c r="X891" s="29"/>
      <c r="Y891" s="33"/>
      <c r="Z891" s="33"/>
      <c r="AA891" s="33"/>
      <c r="AB891" s="33"/>
      <c r="AC891" s="33"/>
      <c r="AD891" s="33"/>
      <c r="AE891" s="29"/>
      <c r="AF891" s="29"/>
      <c r="AG891" s="29"/>
      <c r="AH891" s="66"/>
      <c r="AI891" s="115"/>
      <c r="AJ891" s="66"/>
      <c r="AK891" s="66"/>
      <c r="AL891" s="28"/>
      <c r="AM891" s="66"/>
      <c r="AN891" s="66"/>
      <c r="AO891" s="66"/>
      <c r="AP891" s="66"/>
      <c r="AQ891" s="66"/>
      <c r="AR891" s="66"/>
      <c r="AS891" s="66"/>
      <c r="AT891" s="66"/>
      <c r="AU891" s="66"/>
      <c r="AV891" s="66"/>
      <c r="AW891" s="66"/>
      <c r="AX891" s="66"/>
      <c r="AY891" s="66"/>
    </row>
    <row r="892" spans="2:51" x14ac:dyDescent="0.25">
      <c r="B892" s="28"/>
      <c r="C892" s="29"/>
      <c r="D892" s="29"/>
      <c r="E892" s="30"/>
      <c r="F892" s="29"/>
      <c r="G892" s="29"/>
      <c r="H892" s="42"/>
      <c r="I892" s="42"/>
      <c r="J892" s="28"/>
      <c r="K892" s="93"/>
      <c r="L892" s="93"/>
      <c r="M892" s="94"/>
      <c r="N892" s="32"/>
      <c r="O892" s="32"/>
      <c r="P892" s="29"/>
      <c r="Q892" s="29"/>
      <c r="R892" s="29"/>
      <c r="S892" s="29"/>
      <c r="T892" s="29"/>
      <c r="U892" s="29"/>
      <c r="V892" s="29"/>
      <c r="W892" s="29"/>
      <c r="X892" s="29"/>
      <c r="Y892" s="33"/>
      <c r="Z892" s="33"/>
      <c r="AA892" s="33"/>
      <c r="AB892" s="33"/>
      <c r="AC892" s="33"/>
      <c r="AD892" s="33"/>
      <c r="AE892" s="29"/>
      <c r="AF892" s="29"/>
      <c r="AG892" s="29"/>
      <c r="AH892" s="66"/>
      <c r="AI892" s="115"/>
      <c r="AJ892" s="66"/>
      <c r="AK892" s="66"/>
      <c r="AL892" s="28"/>
      <c r="AM892" s="66"/>
      <c r="AN892" s="66"/>
      <c r="AO892" s="66"/>
      <c r="AP892" s="66"/>
      <c r="AQ892" s="66"/>
      <c r="AR892" s="66"/>
      <c r="AS892" s="66"/>
      <c r="AT892" s="66"/>
      <c r="AU892" s="66"/>
      <c r="AV892" s="66"/>
      <c r="AW892" s="66"/>
      <c r="AX892" s="66"/>
      <c r="AY892" s="66"/>
    </row>
    <row r="893" spans="2:51" x14ac:dyDescent="0.25">
      <c r="B893" s="28"/>
      <c r="C893" s="29"/>
      <c r="D893" s="29"/>
      <c r="E893" s="30"/>
      <c r="F893" s="29"/>
      <c r="G893" s="29"/>
      <c r="H893" s="42"/>
      <c r="I893" s="42"/>
      <c r="J893" s="28"/>
      <c r="K893" s="93"/>
      <c r="L893" s="93"/>
      <c r="M893" s="94"/>
      <c r="N893" s="32"/>
      <c r="O893" s="32"/>
      <c r="P893" s="29"/>
      <c r="Q893" s="29"/>
      <c r="R893" s="29"/>
      <c r="S893" s="29"/>
      <c r="T893" s="29"/>
      <c r="U893" s="29"/>
      <c r="V893" s="29"/>
      <c r="W893" s="29"/>
      <c r="X893" s="29"/>
      <c r="Y893" s="33"/>
      <c r="Z893" s="33"/>
      <c r="AA893" s="33"/>
      <c r="AB893" s="33"/>
      <c r="AC893" s="33"/>
      <c r="AD893" s="33"/>
      <c r="AE893" s="29"/>
      <c r="AF893" s="29"/>
      <c r="AG893" s="29"/>
      <c r="AH893" s="66"/>
      <c r="AI893" s="115"/>
      <c r="AJ893" s="66"/>
      <c r="AK893" s="66"/>
      <c r="AL893" s="28"/>
      <c r="AM893" s="66"/>
      <c r="AN893" s="66"/>
      <c r="AO893" s="66"/>
      <c r="AP893" s="66"/>
      <c r="AQ893" s="66"/>
      <c r="AR893" s="66"/>
      <c r="AS893" s="66"/>
      <c r="AT893" s="66"/>
      <c r="AU893" s="66"/>
      <c r="AV893" s="66"/>
      <c r="AW893" s="66"/>
      <c r="AX893" s="66"/>
      <c r="AY893" s="66"/>
    </row>
    <row r="894" spans="2:51" x14ac:dyDescent="0.25">
      <c r="B894" s="28"/>
      <c r="C894" s="29"/>
      <c r="D894" s="29"/>
      <c r="E894" s="30"/>
      <c r="F894" s="29"/>
      <c r="G894" s="29"/>
      <c r="H894" s="42"/>
      <c r="I894" s="42"/>
      <c r="J894" s="28"/>
      <c r="K894" s="93"/>
      <c r="L894" s="93"/>
      <c r="M894" s="94"/>
      <c r="N894" s="32"/>
      <c r="O894" s="32"/>
      <c r="P894" s="29"/>
      <c r="Q894" s="29"/>
      <c r="R894" s="29"/>
      <c r="S894" s="29"/>
      <c r="T894" s="29"/>
      <c r="U894" s="29"/>
      <c r="V894" s="29"/>
      <c r="W894" s="29"/>
      <c r="X894" s="29"/>
      <c r="Y894" s="33"/>
      <c r="Z894" s="33"/>
      <c r="AA894" s="33"/>
      <c r="AB894" s="33"/>
      <c r="AC894" s="33"/>
      <c r="AD894" s="33"/>
      <c r="AE894" s="29"/>
      <c r="AF894" s="29"/>
      <c r="AG894" s="29"/>
      <c r="AH894" s="66"/>
      <c r="AI894" s="115"/>
      <c r="AJ894" s="66"/>
      <c r="AK894" s="66"/>
      <c r="AL894" s="28"/>
      <c r="AM894" s="66"/>
      <c r="AN894" s="66"/>
      <c r="AO894" s="66"/>
      <c r="AP894" s="66"/>
      <c r="AQ894" s="66"/>
      <c r="AR894" s="66"/>
      <c r="AS894" s="66"/>
      <c r="AT894" s="66"/>
      <c r="AU894" s="66"/>
      <c r="AV894" s="66"/>
      <c r="AW894" s="66"/>
      <c r="AX894" s="66"/>
      <c r="AY894" s="66"/>
    </row>
    <row r="895" spans="2:51" x14ac:dyDescent="0.25">
      <c r="B895" s="28"/>
      <c r="C895" s="29"/>
      <c r="D895" s="29"/>
      <c r="E895" s="30"/>
      <c r="F895" s="29"/>
      <c r="G895" s="29"/>
      <c r="H895" s="42"/>
      <c r="I895" s="42"/>
      <c r="J895" s="28"/>
      <c r="K895" s="93"/>
      <c r="L895" s="93"/>
      <c r="M895" s="94"/>
      <c r="N895" s="32"/>
      <c r="O895" s="32"/>
      <c r="P895" s="29"/>
      <c r="Q895" s="29"/>
      <c r="R895" s="29"/>
      <c r="S895" s="29"/>
      <c r="T895" s="29"/>
      <c r="U895" s="29"/>
      <c r="V895" s="29"/>
      <c r="W895" s="29"/>
      <c r="X895" s="29"/>
      <c r="Y895" s="33"/>
      <c r="Z895" s="33"/>
      <c r="AA895" s="33"/>
      <c r="AB895" s="33"/>
      <c r="AC895" s="33"/>
      <c r="AD895" s="33"/>
      <c r="AE895" s="29"/>
      <c r="AF895" s="29"/>
      <c r="AG895" s="29"/>
      <c r="AH895" s="66"/>
      <c r="AI895" s="115"/>
      <c r="AJ895" s="66"/>
      <c r="AK895" s="66"/>
      <c r="AL895" s="28"/>
      <c r="AM895" s="66"/>
      <c r="AN895" s="66"/>
      <c r="AO895" s="66"/>
      <c r="AP895" s="66"/>
      <c r="AQ895" s="66"/>
      <c r="AR895" s="66"/>
      <c r="AS895" s="66"/>
      <c r="AT895" s="66"/>
      <c r="AU895" s="66"/>
      <c r="AV895" s="66"/>
      <c r="AW895" s="66"/>
      <c r="AX895" s="66"/>
      <c r="AY895" s="66"/>
    </row>
    <row r="896" spans="2:51" x14ac:dyDescent="0.25">
      <c r="B896" s="28"/>
      <c r="C896" s="29"/>
      <c r="D896" s="29"/>
      <c r="E896" s="30"/>
      <c r="F896" s="29"/>
      <c r="G896" s="29"/>
      <c r="H896" s="42"/>
      <c r="I896" s="42"/>
      <c r="J896" s="28"/>
      <c r="K896" s="93"/>
      <c r="L896" s="93"/>
      <c r="M896" s="94"/>
      <c r="N896" s="32"/>
      <c r="O896" s="32"/>
      <c r="P896" s="29"/>
      <c r="Q896" s="29"/>
      <c r="R896" s="29"/>
      <c r="S896" s="29"/>
      <c r="T896" s="29"/>
      <c r="U896" s="29"/>
      <c r="V896" s="29"/>
      <c r="W896" s="29"/>
      <c r="X896" s="29"/>
      <c r="Y896" s="33"/>
      <c r="Z896" s="33"/>
      <c r="AA896" s="33"/>
      <c r="AB896" s="33"/>
      <c r="AC896" s="33"/>
      <c r="AD896" s="33"/>
      <c r="AE896" s="29"/>
      <c r="AF896" s="29"/>
      <c r="AG896" s="29"/>
      <c r="AH896" s="66"/>
      <c r="AI896" s="115"/>
      <c r="AJ896" s="66"/>
      <c r="AK896" s="66"/>
      <c r="AL896" s="28"/>
      <c r="AM896" s="66"/>
      <c r="AN896" s="66"/>
      <c r="AO896" s="66"/>
      <c r="AP896" s="66"/>
      <c r="AQ896" s="66"/>
      <c r="AR896" s="66"/>
      <c r="AS896" s="66"/>
      <c r="AT896" s="66"/>
      <c r="AU896" s="66"/>
      <c r="AV896" s="66"/>
      <c r="AW896" s="66"/>
      <c r="AX896" s="66"/>
      <c r="AY896" s="66"/>
    </row>
    <row r="897" spans="2:51" x14ac:dyDescent="0.25">
      <c r="B897" s="28"/>
      <c r="C897" s="29"/>
      <c r="D897" s="29"/>
      <c r="E897" s="30"/>
      <c r="F897" s="29"/>
      <c r="G897" s="29"/>
      <c r="H897" s="42"/>
      <c r="I897" s="42"/>
      <c r="J897" s="28"/>
      <c r="K897" s="93"/>
      <c r="L897" s="93"/>
      <c r="M897" s="94"/>
      <c r="N897" s="32"/>
      <c r="O897" s="32"/>
      <c r="P897" s="29"/>
      <c r="Q897" s="29"/>
      <c r="R897" s="29"/>
      <c r="S897" s="29"/>
      <c r="T897" s="29"/>
      <c r="U897" s="29"/>
      <c r="V897" s="29"/>
      <c r="W897" s="29"/>
      <c r="X897" s="29"/>
      <c r="Y897" s="33"/>
      <c r="Z897" s="33"/>
      <c r="AA897" s="33"/>
      <c r="AB897" s="33"/>
      <c r="AC897" s="33"/>
      <c r="AD897" s="33"/>
      <c r="AE897" s="29"/>
      <c r="AF897" s="29"/>
      <c r="AG897" s="29"/>
      <c r="AH897" s="66"/>
      <c r="AI897" s="115"/>
      <c r="AJ897" s="66"/>
      <c r="AK897" s="66"/>
      <c r="AL897" s="28"/>
      <c r="AM897" s="66"/>
      <c r="AN897" s="66"/>
      <c r="AO897" s="66"/>
      <c r="AP897" s="66"/>
      <c r="AQ897" s="66"/>
      <c r="AR897" s="66"/>
      <c r="AS897" s="66"/>
      <c r="AT897" s="66"/>
      <c r="AU897" s="66"/>
      <c r="AV897" s="66"/>
      <c r="AW897" s="66"/>
      <c r="AX897" s="66"/>
      <c r="AY897" s="66"/>
    </row>
    <row r="898" spans="2:51" x14ac:dyDescent="0.25">
      <c r="B898" s="28"/>
      <c r="C898" s="29"/>
      <c r="D898" s="29"/>
      <c r="E898" s="30"/>
      <c r="F898" s="29"/>
      <c r="G898" s="29"/>
      <c r="H898" s="42"/>
      <c r="I898" s="42"/>
      <c r="J898" s="28"/>
      <c r="K898" s="93"/>
      <c r="L898" s="93"/>
      <c r="M898" s="94"/>
      <c r="N898" s="32"/>
      <c r="O898" s="32"/>
      <c r="P898" s="29"/>
      <c r="Q898" s="29"/>
      <c r="R898" s="29"/>
      <c r="S898" s="29"/>
      <c r="T898" s="29"/>
      <c r="U898" s="29"/>
      <c r="V898" s="29"/>
      <c r="W898" s="29"/>
      <c r="X898" s="29"/>
      <c r="Y898" s="33"/>
      <c r="Z898" s="33"/>
      <c r="AA898" s="33"/>
      <c r="AB898" s="33"/>
      <c r="AC898" s="33"/>
      <c r="AD898" s="33"/>
      <c r="AE898" s="29"/>
      <c r="AF898" s="29"/>
      <c r="AG898" s="29"/>
      <c r="AH898" s="66"/>
      <c r="AI898" s="115"/>
      <c r="AJ898" s="66"/>
      <c r="AK898" s="66"/>
      <c r="AL898" s="28"/>
      <c r="AM898" s="66"/>
      <c r="AN898" s="66"/>
      <c r="AO898" s="66"/>
      <c r="AP898" s="66"/>
      <c r="AQ898" s="66"/>
      <c r="AR898" s="66"/>
      <c r="AS898" s="66"/>
      <c r="AT898" s="66"/>
      <c r="AU898" s="66"/>
      <c r="AV898" s="66"/>
      <c r="AW898" s="66"/>
      <c r="AX898" s="66"/>
      <c r="AY898" s="66"/>
    </row>
    <row r="899" spans="2:51" x14ac:dyDescent="0.25">
      <c r="B899" s="28"/>
      <c r="C899" s="29"/>
      <c r="D899" s="29"/>
      <c r="E899" s="30"/>
      <c r="F899" s="29"/>
      <c r="G899" s="29"/>
      <c r="H899" s="42"/>
      <c r="I899" s="42"/>
      <c r="J899" s="28"/>
      <c r="K899" s="93"/>
      <c r="L899" s="93"/>
      <c r="M899" s="94"/>
      <c r="N899" s="32"/>
      <c r="O899" s="32"/>
      <c r="P899" s="29"/>
      <c r="Q899" s="29"/>
      <c r="R899" s="29"/>
      <c r="S899" s="29"/>
      <c r="T899" s="29"/>
      <c r="U899" s="29"/>
      <c r="V899" s="29"/>
      <c r="W899" s="29"/>
      <c r="X899" s="29"/>
      <c r="Y899" s="33"/>
      <c r="Z899" s="33"/>
      <c r="AA899" s="33"/>
      <c r="AB899" s="33"/>
      <c r="AC899" s="33"/>
      <c r="AD899" s="33"/>
      <c r="AE899" s="29"/>
      <c r="AF899" s="29"/>
      <c r="AG899" s="29"/>
      <c r="AH899" s="66"/>
      <c r="AI899" s="115"/>
      <c r="AJ899" s="66"/>
      <c r="AK899" s="66"/>
      <c r="AL899" s="28"/>
      <c r="AM899" s="66"/>
      <c r="AN899" s="66"/>
      <c r="AO899" s="66"/>
      <c r="AP899" s="66"/>
      <c r="AQ899" s="66"/>
      <c r="AR899" s="66"/>
      <c r="AS899" s="66"/>
      <c r="AT899" s="66"/>
      <c r="AU899" s="66"/>
      <c r="AV899" s="66"/>
      <c r="AW899" s="66"/>
      <c r="AX899" s="66"/>
      <c r="AY899" s="66"/>
    </row>
    <row r="900" spans="2:51" x14ac:dyDescent="0.25">
      <c r="B900" s="28"/>
      <c r="C900" s="29"/>
      <c r="D900" s="29"/>
      <c r="E900" s="30"/>
      <c r="F900" s="29"/>
      <c r="G900" s="29"/>
      <c r="H900" s="42"/>
      <c r="I900" s="42"/>
      <c r="J900" s="28"/>
      <c r="K900" s="93"/>
      <c r="L900" s="93"/>
      <c r="M900" s="94"/>
      <c r="N900" s="32"/>
      <c r="O900" s="32"/>
      <c r="P900" s="29"/>
      <c r="Q900" s="29"/>
      <c r="R900" s="29"/>
      <c r="S900" s="29"/>
      <c r="T900" s="29"/>
      <c r="U900" s="29"/>
      <c r="V900" s="29"/>
      <c r="W900" s="29"/>
      <c r="X900" s="29"/>
      <c r="Y900" s="33"/>
      <c r="Z900" s="33"/>
      <c r="AA900" s="33"/>
      <c r="AB900" s="33"/>
      <c r="AC900" s="33"/>
      <c r="AD900" s="33"/>
      <c r="AE900" s="29"/>
      <c r="AF900" s="29"/>
      <c r="AG900" s="29"/>
      <c r="AH900" s="66"/>
      <c r="AI900" s="115"/>
      <c r="AJ900" s="66"/>
      <c r="AK900" s="66"/>
      <c r="AL900" s="28"/>
      <c r="AM900" s="66"/>
      <c r="AN900" s="66"/>
      <c r="AO900" s="66"/>
      <c r="AP900" s="66"/>
      <c r="AQ900" s="66"/>
      <c r="AR900" s="66"/>
      <c r="AS900" s="66"/>
      <c r="AT900" s="66"/>
      <c r="AU900" s="66"/>
      <c r="AV900" s="66"/>
      <c r="AW900" s="66"/>
      <c r="AX900" s="66"/>
      <c r="AY900" s="66"/>
    </row>
    <row r="901" spans="2:51" x14ac:dyDescent="0.25">
      <c r="B901" s="28"/>
      <c r="C901" s="29"/>
      <c r="D901" s="29"/>
      <c r="E901" s="30"/>
      <c r="F901" s="29"/>
      <c r="G901" s="29"/>
      <c r="H901" s="42"/>
      <c r="I901" s="42"/>
      <c r="J901" s="28"/>
      <c r="K901" s="93"/>
      <c r="L901" s="93"/>
      <c r="M901" s="94"/>
      <c r="N901" s="32"/>
      <c r="O901" s="32"/>
      <c r="P901" s="29"/>
      <c r="Q901" s="29"/>
      <c r="R901" s="29"/>
      <c r="S901" s="29"/>
      <c r="T901" s="29"/>
      <c r="U901" s="29"/>
      <c r="V901" s="29"/>
      <c r="W901" s="29"/>
      <c r="X901" s="29"/>
      <c r="Y901" s="33"/>
      <c r="Z901" s="33"/>
      <c r="AA901" s="33"/>
      <c r="AB901" s="33"/>
      <c r="AC901" s="33"/>
      <c r="AD901" s="33"/>
      <c r="AE901" s="29"/>
      <c r="AF901" s="29"/>
      <c r="AG901" s="29"/>
      <c r="AH901" s="66"/>
      <c r="AI901" s="115"/>
      <c r="AJ901" s="66"/>
      <c r="AK901" s="66"/>
      <c r="AL901" s="28"/>
      <c r="AM901" s="66"/>
      <c r="AN901" s="66"/>
      <c r="AO901" s="66"/>
      <c r="AP901" s="66"/>
      <c r="AQ901" s="66"/>
      <c r="AR901" s="66"/>
      <c r="AS901" s="66"/>
      <c r="AT901" s="66"/>
      <c r="AU901" s="66"/>
      <c r="AV901" s="66"/>
      <c r="AW901" s="66"/>
      <c r="AX901" s="66"/>
      <c r="AY901" s="66"/>
    </row>
    <row r="902" spans="2:51" x14ac:dyDescent="0.25">
      <c r="B902" s="28"/>
      <c r="C902" s="29"/>
      <c r="D902" s="29"/>
      <c r="E902" s="30"/>
      <c r="F902" s="29"/>
      <c r="G902" s="29"/>
      <c r="H902" s="42"/>
      <c r="I902" s="42"/>
      <c r="J902" s="28"/>
      <c r="K902" s="93"/>
      <c r="L902" s="93"/>
      <c r="M902" s="94"/>
      <c r="N902" s="32"/>
      <c r="O902" s="32"/>
      <c r="P902" s="29"/>
      <c r="Q902" s="29"/>
      <c r="R902" s="29"/>
      <c r="S902" s="29"/>
      <c r="T902" s="29"/>
      <c r="U902" s="29"/>
      <c r="V902" s="29"/>
      <c r="W902" s="29"/>
      <c r="X902" s="29"/>
      <c r="Y902" s="33"/>
      <c r="Z902" s="33"/>
      <c r="AA902" s="33"/>
      <c r="AB902" s="33"/>
      <c r="AC902" s="33"/>
      <c r="AD902" s="33"/>
      <c r="AE902" s="29"/>
      <c r="AF902" s="29"/>
      <c r="AG902" s="29"/>
      <c r="AH902" s="66"/>
      <c r="AI902" s="115"/>
      <c r="AJ902" s="66"/>
      <c r="AK902" s="66"/>
      <c r="AL902" s="28"/>
      <c r="AM902" s="66"/>
      <c r="AN902" s="66"/>
      <c r="AO902" s="66"/>
      <c r="AP902" s="66"/>
      <c r="AQ902" s="66"/>
      <c r="AR902" s="66"/>
      <c r="AS902" s="66"/>
      <c r="AT902" s="66"/>
      <c r="AU902" s="66"/>
      <c r="AV902" s="66"/>
      <c r="AW902" s="66"/>
      <c r="AX902" s="66"/>
      <c r="AY902" s="66"/>
    </row>
    <row r="903" spans="2:51" x14ac:dyDescent="0.25">
      <c r="B903" s="28"/>
      <c r="C903" s="29"/>
      <c r="D903" s="29"/>
      <c r="E903" s="30"/>
      <c r="F903" s="29"/>
      <c r="G903" s="29"/>
      <c r="H903" s="42"/>
      <c r="I903" s="42"/>
      <c r="J903" s="28"/>
      <c r="K903" s="93"/>
      <c r="L903" s="93"/>
      <c r="M903" s="94"/>
      <c r="N903" s="32"/>
      <c r="O903" s="32"/>
      <c r="P903" s="29"/>
      <c r="Q903" s="29"/>
      <c r="R903" s="29"/>
      <c r="S903" s="29"/>
      <c r="T903" s="29"/>
      <c r="U903" s="29"/>
      <c r="V903" s="29"/>
      <c r="W903" s="29"/>
      <c r="X903" s="29"/>
      <c r="Y903" s="33"/>
      <c r="Z903" s="33"/>
      <c r="AA903" s="33"/>
      <c r="AB903" s="33"/>
      <c r="AC903" s="33"/>
      <c r="AD903" s="33"/>
      <c r="AE903" s="29"/>
      <c r="AF903" s="29"/>
      <c r="AG903" s="29"/>
      <c r="AH903" s="66"/>
      <c r="AI903" s="115"/>
      <c r="AJ903" s="66"/>
      <c r="AK903" s="66"/>
      <c r="AL903" s="28"/>
      <c r="AM903" s="66"/>
      <c r="AN903" s="66"/>
      <c r="AO903" s="66"/>
      <c r="AP903" s="66"/>
      <c r="AQ903" s="66"/>
      <c r="AR903" s="66"/>
      <c r="AS903" s="66"/>
      <c r="AT903" s="66"/>
      <c r="AU903" s="66"/>
      <c r="AV903" s="66"/>
      <c r="AW903" s="66"/>
      <c r="AX903" s="66"/>
      <c r="AY903" s="66"/>
    </row>
    <row r="904" spans="2:51" x14ac:dyDescent="0.25">
      <c r="B904" s="28"/>
      <c r="C904" s="29"/>
      <c r="D904" s="29"/>
      <c r="E904" s="30"/>
      <c r="F904" s="29"/>
      <c r="G904" s="29"/>
      <c r="H904" s="42"/>
      <c r="I904" s="42"/>
      <c r="J904" s="28"/>
      <c r="K904" s="93"/>
      <c r="L904" s="93"/>
      <c r="M904" s="94"/>
      <c r="N904" s="32"/>
      <c r="O904" s="32"/>
      <c r="P904" s="29"/>
      <c r="Q904" s="29"/>
      <c r="R904" s="29"/>
      <c r="S904" s="29"/>
      <c r="T904" s="29"/>
      <c r="U904" s="29"/>
      <c r="V904" s="29"/>
      <c r="W904" s="29"/>
      <c r="X904" s="29"/>
      <c r="Y904" s="33"/>
      <c r="Z904" s="33"/>
      <c r="AA904" s="33"/>
      <c r="AB904" s="33"/>
      <c r="AC904" s="33"/>
      <c r="AD904" s="33"/>
      <c r="AE904" s="29"/>
      <c r="AF904" s="29"/>
      <c r="AG904" s="29"/>
      <c r="AH904" s="66"/>
      <c r="AI904" s="115"/>
      <c r="AJ904" s="66"/>
      <c r="AK904" s="66"/>
      <c r="AL904" s="28"/>
      <c r="AM904" s="66"/>
      <c r="AN904" s="66"/>
      <c r="AO904" s="66"/>
      <c r="AP904" s="66"/>
      <c r="AQ904" s="66"/>
      <c r="AR904" s="66"/>
      <c r="AS904" s="66"/>
      <c r="AT904" s="66"/>
      <c r="AU904" s="66"/>
      <c r="AV904" s="66"/>
      <c r="AW904" s="66"/>
      <c r="AX904" s="66"/>
      <c r="AY904" s="66"/>
    </row>
    <row r="905" spans="2:51" x14ac:dyDescent="0.25">
      <c r="B905" s="28"/>
      <c r="C905" s="29"/>
      <c r="D905" s="29"/>
      <c r="E905" s="30"/>
      <c r="F905" s="29"/>
      <c r="G905" s="29"/>
      <c r="H905" s="42"/>
      <c r="I905" s="42"/>
      <c r="J905" s="28"/>
      <c r="K905" s="93"/>
      <c r="L905" s="93"/>
      <c r="M905" s="94"/>
      <c r="N905" s="32"/>
      <c r="O905" s="32"/>
      <c r="P905" s="29"/>
      <c r="Q905" s="29"/>
      <c r="R905" s="29"/>
      <c r="S905" s="29"/>
      <c r="T905" s="29"/>
      <c r="U905" s="29"/>
      <c r="V905" s="29"/>
      <c r="W905" s="29"/>
      <c r="X905" s="29"/>
      <c r="Y905" s="33"/>
      <c r="Z905" s="33"/>
      <c r="AA905" s="33"/>
      <c r="AB905" s="33"/>
      <c r="AC905" s="33"/>
      <c r="AD905" s="33"/>
      <c r="AE905" s="29"/>
      <c r="AF905" s="29"/>
      <c r="AG905" s="29"/>
      <c r="AH905" s="66"/>
      <c r="AI905" s="115"/>
      <c r="AJ905" s="66"/>
      <c r="AK905" s="66"/>
      <c r="AL905" s="28"/>
      <c r="AM905" s="66"/>
      <c r="AN905" s="66"/>
      <c r="AO905" s="66"/>
      <c r="AP905" s="66"/>
      <c r="AQ905" s="66"/>
      <c r="AR905" s="66"/>
      <c r="AS905" s="66"/>
      <c r="AT905" s="66"/>
      <c r="AU905" s="66"/>
      <c r="AV905" s="66"/>
      <c r="AW905" s="66"/>
      <c r="AX905" s="66"/>
      <c r="AY905" s="66"/>
    </row>
    <row r="906" spans="2:51" x14ac:dyDescent="0.25">
      <c r="B906" s="28"/>
      <c r="C906" s="29"/>
      <c r="D906" s="29"/>
      <c r="E906" s="30"/>
      <c r="F906" s="29"/>
      <c r="G906" s="29"/>
      <c r="H906" s="42"/>
      <c r="I906" s="42"/>
      <c r="J906" s="28"/>
      <c r="K906" s="93"/>
      <c r="L906" s="93"/>
      <c r="M906" s="94"/>
      <c r="N906" s="32"/>
      <c r="O906" s="32"/>
      <c r="P906" s="29"/>
      <c r="Q906" s="29"/>
      <c r="R906" s="29"/>
      <c r="S906" s="29"/>
      <c r="T906" s="29"/>
      <c r="U906" s="29"/>
      <c r="V906" s="29"/>
      <c r="W906" s="29"/>
      <c r="X906" s="29"/>
      <c r="Y906" s="33"/>
      <c r="Z906" s="33"/>
      <c r="AA906" s="33"/>
      <c r="AB906" s="33"/>
      <c r="AC906" s="33"/>
      <c r="AD906" s="33"/>
      <c r="AE906" s="29"/>
      <c r="AF906" s="29"/>
      <c r="AG906" s="29"/>
      <c r="AH906" s="66"/>
      <c r="AI906" s="115"/>
      <c r="AJ906" s="66"/>
      <c r="AK906" s="66"/>
      <c r="AL906" s="28"/>
      <c r="AM906" s="66"/>
      <c r="AN906" s="66"/>
      <c r="AO906" s="66"/>
      <c r="AP906" s="66"/>
      <c r="AQ906" s="66"/>
      <c r="AR906" s="66"/>
      <c r="AS906" s="66"/>
      <c r="AT906" s="66"/>
      <c r="AU906" s="66"/>
      <c r="AV906" s="66"/>
      <c r="AW906" s="66"/>
      <c r="AX906" s="66"/>
      <c r="AY906" s="66"/>
    </row>
    <row r="907" spans="2:51" x14ac:dyDescent="0.25">
      <c r="B907" s="28"/>
      <c r="C907" s="29"/>
      <c r="D907" s="29"/>
      <c r="E907" s="30"/>
      <c r="F907" s="29"/>
      <c r="G907" s="29"/>
      <c r="H907" s="42"/>
      <c r="I907" s="42"/>
      <c r="J907" s="28"/>
      <c r="K907" s="93"/>
      <c r="L907" s="93"/>
      <c r="M907" s="94"/>
      <c r="N907" s="32"/>
      <c r="O907" s="32"/>
      <c r="P907" s="29"/>
      <c r="Q907" s="29"/>
      <c r="R907" s="29"/>
      <c r="S907" s="29"/>
      <c r="T907" s="29"/>
      <c r="U907" s="29"/>
      <c r="V907" s="29"/>
      <c r="W907" s="29"/>
      <c r="X907" s="29"/>
      <c r="Y907" s="33"/>
      <c r="Z907" s="33"/>
      <c r="AA907" s="33"/>
      <c r="AB907" s="33"/>
      <c r="AC907" s="33"/>
      <c r="AD907" s="33"/>
      <c r="AE907" s="29"/>
      <c r="AF907" s="29"/>
      <c r="AG907" s="29"/>
      <c r="AH907" s="66"/>
      <c r="AI907" s="115"/>
      <c r="AJ907" s="66"/>
      <c r="AK907" s="66"/>
      <c r="AL907" s="28"/>
      <c r="AM907" s="66"/>
      <c r="AN907" s="66"/>
      <c r="AO907" s="66"/>
      <c r="AP907" s="66"/>
      <c r="AQ907" s="66"/>
      <c r="AR907" s="66"/>
      <c r="AS907" s="66"/>
      <c r="AT907" s="66"/>
      <c r="AU907" s="66"/>
      <c r="AV907" s="66"/>
      <c r="AW907" s="66"/>
      <c r="AX907" s="66"/>
      <c r="AY907" s="66"/>
    </row>
    <row r="908" spans="2:51" x14ac:dyDescent="0.25">
      <c r="B908" s="28"/>
      <c r="C908" s="29"/>
      <c r="D908" s="29"/>
      <c r="E908" s="30"/>
      <c r="F908" s="29"/>
      <c r="G908" s="29"/>
      <c r="H908" s="42"/>
      <c r="I908" s="42"/>
      <c r="J908" s="28"/>
      <c r="K908" s="93"/>
      <c r="L908" s="93"/>
      <c r="M908" s="94"/>
      <c r="N908" s="32"/>
      <c r="O908" s="32"/>
      <c r="P908" s="29"/>
      <c r="Q908" s="29"/>
      <c r="R908" s="29"/>
      <c r="S908" s="29"/>
      <c r="T908" s="29"/>
      <c r="U908" s="29"/>
      <c r="V908" s="29"/>
      <c r="W908" s="29"/>
      <c r="X908" s="29"/>
      <c r="Y908" s="33"/>
      <c r="Z908" s="33"/>
      <c r="AA908" s="33"/>
      <c r="AB908" s="33"/>
      <c r="AC908" s="33"/>
      <c r="AD908" s="33"/>
      <c r="AE908" s="29"/>
      <c r="AF908" s="29"/>
      <c r="AG908" s="29"/>
      <c r="AH908" s="66"/>
      <c r="AI908" s="115"/>
      <c r="AJ908" s="66"/>
      <c r="AK908" s="66"/>
      <c r="AL908" s="28"/>
      <c r="AM908" s="66"/>
      <c r="AN908" s="66"/>
      <c r="AO908" s="66"/>
      <c r="AP908" s="66"/>
      <c r="AQ908" s="66"/>
      <c r="AR908" s="66"/>
      <c r="AS908" s="66"/>
      <c r="AT908" s="66"/>
      <c r="AU908" s="66"/>
      <c r="AV908" s="66"/>
      <c r="AW908" s="66"/>
      <c r="AX908" s="66"/>
      <c r="AY908" s="66"/>
    </row>
    <row r="909" spans="2:51" x14ac:dyDescent="0.25">
      <c r="B909" s="28"/>
      <c r="C909" s="29"/>
      <c r="D909" s="29"/>
      <c r="E909" s="30"/>
      <c r="F909" s="29"/>
      <c r="G909" s="29"/>
      <c r="H909" s="42"/>
      <c r="I909" s="42"/>
      <c r="J909" s="28"/>
      <c r="K909" s="93"/>
      <c r="L909" s="93"/>
      <c r="M909" s="94"/>
      <c r="N909" s="32"/>
      <c r="O909" s="32"/>
      <c r="P909" s="29"/>
      <c r="Q909" s="29"/>
      <c r="R909" s="29"/>
      <c r="S909" s="29"/>
      <c r="T909" s="29"/>
      <c r="U909" s="29"/>
      <c r="V909" s="29"/>
      <c r="W909" s="29"/>
      <c r="X909" s="29"/>
      <c r="Y909" s="33"/>
      <c r="Z909" s="33"/>
      <c r="AA909" s="33"/>
      <c r="AB909" s="33"/>
      <c r="AC909" s="33"/>
      <c r="AD909" s="33"/>
      <c r="AE909" s="29"/>
      <c r="AF909" s="29"/>
      <c r="AG909" s="29"/>
      <c r="AH909" s="66"/>
      <c r="AI909" s="115"/>
      <c r="AJ909" s="66"/>
      <c r="AK909" s="66"/>
      <c r="AL909" s="28"/>
      <c r="AM909" s="66"/>
      <c r="AN909" s="66"/>
      <c r="AO909" s="66"/>
      <c r="AP909" s="66"/>
      <c r="AQ909" s="66"/>
      <c r="AR909" s="66"/>
      <c r="AS909" s="66"/>
      <c r="AT909" s="66"/>
      <c r="AU909" s="66"/>
      <c r="AV909" s="66"/>
      <c r="AW909" s="66"/>
      <c r="AX909" s="66"/>
      <c r="AY909" s="66"/>
    </row>
    <row r="910" spans="2:51" x14ac:dyDescent="0.25">
      <c r="B910" s="28"/>
      <c r="C910" s="29"/>
      <c r="D910" s="29"/>
      <c r="E910" s="30"/>
      <c r="F910" s="29"/>
      <c r="G910" s="29"/>
      <c r="H910" s="42"/>
      <c r="I910" s="42"/>
      <c r="J910" s="28"/>
      <c r="K910" s="93"/>
      <c r="L910" s="93"/>
      <c r="M910" s="94"/>
      <c r="N910" s="32"/>
      <c r="O910" s="32"/>
      <c r="P910" s="29"/>
      <c r="Q910" s="29"/>
      <c r="R910" s="29"/>
      <c r="S910" s="29"/>
      <c r="T910" s="29"/>
      <c r="U910" s="29"/>
      <c r="V910" s="29"/>
      <c r="W910" s="29"/>
      <c r="X910" s="29"/>
      <c r="Y910" s="33"/>
      <c r="Z910" s="33"/>
      <c r="AA910" s="33"/>
      <c r="AB910" s="33"/>
      <c r="AC910" s="33"/>
      <c r="AD910" s="33"/>
      <c r="AE910" s="29"/>
      <c r="AF910" s="29"/>
      <c r="AG910" s="29"/>
      <c r="AH910" s="66"/>
      <c r="AI910" s="115"/>
      <c r="AJ910" s="66"/>
      <c r="AK910" s="66"/>
      <c r="AL910" s="28"/>
      <c r="AM910" s="66"/>
      <c r="AN910" s="66"/>
      <c r="AO910" s="66"/>
      <c r="AP910" s="66"/>
      <c r="AQ910" s="66"/>
      <c r="AR910" s="66"/>
      <c r="AS910" s="66"/>
      <c r="AT910" s="66"/>
      <c r="AU910" s="66"/>
      <c r="AV910" s="66"/>
      <c r="AW910" s="66"/>
      <c r="AX910" s="66"/>
      <c r="AY910" s="66"/>
    </row>
    <row r="911" spans="2:51" x14ac:dyDescent="0.25">
      <c r="B911" s="28"/>
      <c r="C911" s="29"/>
      <c r="D911" s="29"/>
      <c r="E911" s="30"/>
      <c r="F911" s="29"/>
      <c r="G911" s="29"/>
      <c r="H911" s="42"/>
      <c r="I911" s="42"/>
      <c r="J911" s="28"/>
      <c r="K911" s="93"/>
      <c r="L911" s="93"/>
      <c r="M911" s="94"/>
      <c r="N911" s="32"/>
      <c r="O911" s="32"/>
      <c r="P911" s="29"/>
      <c r="Q911" s="29"/>
      <c r="R911" s="29"/>
      <c r="S911" s="29"/>
      <c r="T911" s="29"/>
      <c r="U911" s="29"/>
      <c r="V911" s="29"/>
      <c r="W911" s="29"/>
      <c r="X911" s="29"/>
      <c r="Y911" s="33"/>
      <c r="Z911" s="33"/>
      <c r="AA911" s="33"/>
      <c r="AB911" s="33"/>
      <c r="AC911" s="33"/>
      <c r="AD911" s="33"/>
      <c r="AE911" s="29"/>
      <c r="AF911" s="29"/>
      <c r="AG911" s="29"/>
      <c r="AH911" s="66"/>
      <c r="AI911" s="115"/>
      <c r="AJ911" s="66"/>
      <c r="AK911" s="66"/>
      <c r="AL911" s="28"/>
      <c r="AM911" s="66"/>
      <c r="AN911" s="66"/>
      <c r="AO911" s="66"/>
      <c r="AP911" s="66"/>
      <c r="AQ911" s="66"/>
      <c r="AR911" s="66"/>
      <c r="AS911" s="66"/>
      <c r="AT911" s="66"/>
      <c r="AU911" s="66"/>
      <c r="AV911" s="66"/>
      <c r="AW911" s="66"/>
      <c r="AX911" s="66"/>
      <c r="AY911" s="66"/>
    </row>
    <row r="912" spans="2:51" x14ac:dyDescent="0.25">
      <c r="B912" s="28"/>
      <c r="C912" s="29"/>
      <c r="D912" s="29"/>
      <c r="E912" s="30"/>
      <c r="F912" s="29"/>
      <c r="G912" s="29"/>
      <c r="H912" s="42"/>
      <c r="I912" s="42"/>
      <c r="J912" s="28"/>
      <c r="K912" s="93"/>
      <c r="L912" s="93"/>
      <c r="M912" s="94"/>
      <c r="N912" s="32"/>
      <c r="O912" s="32"/>
      <c r="P912" s="29"/>
      <c r="Q912" s="29"/>
      <c r="R912" s="29"/>
      <c r="S912" s="29"/>
      <c r="T912" s="29"/>
      <c r="U912" s="29"/>
      <c r="V912" s="29"/>
      <c r="W912" s="29"/>
      <c r="X912" s="29"/>
      <c r="Y912" s="33"/>
      <c r="Z912" s="33"/>
      <c r="AA912" s="33"/>
      <c r="AB912" s="33"/>
      <c r="AC912" s="33"/>
      <c r="AD912" s="33"/>
      <c r="AE912" s="29"/>
      <c r="AF912" s="29"/>
      <c r="AG912" s="29"/>
      <c r="AH912" s="66"/>
      <c r="AI912" s="115"/>
      <c r="AJ912" s="66"/>
      <c r="AK912" s="66"/>
      <c r="AL912" s="28"/>
      <c r="AM912" s="66"/>
      <c r="AN912" s="66"/>
      <c r="AO912" s="66"/>
      <c r="AP912" s="66"/>
      <c r="AQ912" s="66"/>
      <c r="AR912" s="66"/>
      <c r="AS912" s="66"/>
      <c r="AT912" s="66"/>
      <c r="AU912" s="66"/>
      <c r="AV912" s="66"/>
      <c r="AW912" s="66"/>
      <c r="AX912" s="66"/>
      <c r="AY912" s="66"/>
    </row>
    <row r="913" spans="2:51" x14ac:dyDescent="0.25">
      <c r="B913" s="28"/>
      <c r="C913" s="29"/>
      <c r="D913" s="29"/>
      <c r="E913" s="30"/>
      <c r="F913" s="29"/>
      <c r="G913" s="29"/>
      <c r="H913" s="42"/>
      <c r="I913" s="42"/>
      <c r="J913" s="28"/>
      <c r="K913" s="93"/>
      <c r="L913" s="93"/>
      <c r="M913" s="94"/>
      <c r="N913" s="32"/>
      <c r="O913" s="32"/>
      <c r="P913" s="29"/>
      <c r="Q913" s="29"/>
      <c r="R913" s="29"/>
      <c r="S913" s="29"/>
      <c r="T913" s="29"/>
      <c r="U913" s="29"/>
      <c r="V913" s="29"/>
      <c r="W913" s="29"/>
      <c r="X913" s="29"/>
      <c r="Y913" s="33"/>
      <c r="Z913" s="33"/>
      <c r="AA913" s="33"/>
      <c r="AB913" s="33"/>
      <c r="AC913" s="33"/>
      <c r="AD913" s="33"/>
      <c r="AE913" s="29"/>
      <c r="AF913" s="29"/>
      <c r="AG913" s="29"/>
      <c r="AH913" s="66"/>
      <c r="AI913" s="115"/>
      <c r="AJ913" s="66"/>
      <c r="AK913" s="66"/>
      <c r="AL913" s="28"/>
      <c r="AM913" s="66"/>
      <c r="AN913" s="66"/>
      <c r="AO913" s="66"/>
      <c r="AP913" s="66"/>
      <c r="AQ913" s="66"/>
      <c r="AR913" s="66"/>
      <c r="AS913" s="66"/>
      <c r="AT913" s="66"/>
      <c r="AU913" s="66"/>
      <c r="AV913" s="66"/>
      <c r="AW913" s="66"/>
      <c r="AX913" s="66"/>
      <c r="AY913" s="66"/>
    </row>
    <row r="914" spans="2:51" x14ac:dyDescent="0.25">
      <c r="B914" s="28"/>
      <c r="C914" s="29"/>
      <c r="D914" s="29"/>
      <c r="E914" s="30"/>
      <c r="F914" s="29"/>
      <c r="G914" s="29"/>
      <c r="H914" s="42"/>
      <c r="I914" s="42"/>
      <c r="J914" s="28"/>
      <c r="K914" s="93"/>
      <c r="L914" s="93"/>
      <c r="M914" s="94"/>
      <c r="N914" s="32"/>
      <c r="O914" s="32"/>
      <c r="P914" s="29"/>
      <c r="Q914" s="29"/>
      <c r="R914" s="29"/>
      <c r="S914" s="29"/>
      <c r="T914" s="29"/>
      <c r="U914" s="29"/>
      <c r="V914" s="29"/>
      <c r="W914" s="29"/>
      <c r="X914" s="29"/>
      <c r="Y914" s="33"/>
      <c r="Z914" s="33"/>
      <c r="AA914" s="33"/>
      <c r="AB914" s="33"/>
      <c r="AC914" s="33"/>
      <c r="AD914" s="33"/>
      <c r="AE914" s="29"/>
      <c r="AF914" s="29"/>
      <c r="AG914" s="29"/>
      <c r="AH914" s="66"/>
      <c r="AI914" s="115"/>
      <c r="AJ914" s="66"/>
      <c r="AK914" s="66"/>
      <c r="AL914" s="28"/>
      <c r="AM914" s="66"/>
      <c r="AN914" s="66"/>
      <c r="AO914" s="66"/>
      <c r="AP914" s="66"/>
      <c r="AQ914" s="66"/>
      <c r="AR914" s="66"/>
      <c r="AS914" s="66"/>
      <c r="AT914" s="66"/>
      <c r="AU914" s="66"/>
      <c r="AV914" s="66"/>
      <c r="AW914" s="66"/>
      <c r="AX914" s="66"/>
      <c r="AY914" s="66"/>
    </row>
    <row r="915" spans="2:51" x14ac:dyDescent="0.25">
      <c r="B915" s="28"/>
      <c r="C915" s="29"/>
      <c r="D915" s="29"/>
      <c r="E915" s="30"/>
      <c r="F915" s="29"/>
      <c r="G915" s="29"/>
      <c r="H915" s="42"/>
      <c r="I915" s="42"/>
      <c r="J915" s="28"/>
      <c r="K915" s="93"/>
      <c r="L915" s="93"/>
      <c r="M915" s="94"/>
      <c r="N915" s="32"/>
      <c r="O915" s="32"/>
      <c r="P915" s="29"/>
      <c r="Q915" s="29"/>
      <c r="R915" s="29"/>
      <c r="S915" s="29"/>
      <c r="T915" s="29"/>
      <c r="U915" s="29"/>
      <c r="V915" s="29"/>
      <c r="W915" s="29"/>
      <c r="X915" s="29"/>
      <c r="Y915" s="33"/>
      <c r="Z915" s="33"/>
      <c r="AA915" s="33"/>
      <c r="AB915" s="33"/>
      <c r="AC915" s="33"/>
      <c r="AD915" s="33"/>
      <c r="AE915" s="29"/>
      <c r="AF915" s="29"/>
      <c r="AG915" s="29"/>
      <c r="AH915" s="66"/>
      <c r="AI915" s="115"/>
      <c r="AJ915" s="66"/>
      <c r="AK915" s="66"/>
      <c r="AL915" s="28"/>
      <c r="AM915" s="66"/>
      <c r="AN915" s="66"/>
      <c r="AO915" s="66"/>
      <c r="AP915" s="66"/>
      <c r="AQ915" s="66"/>
      <c r="AR915" s="66"/>
      <c r="AS915" s="66"/>
      <c r="AT915" s="66"/>
      <c r="AU915" s="66"/>
      <c r="AV915" s="66"/>
      <c r="AW915" s="66"/>
      <c r="AX915" s="66"/>
      <c r="AY915" s="66"/>
    </row>
    <row r="916" spans="2:51" x14ac:dyDescent="0.25">
      <c r="B916" s="28"/>
      <c r="C916" s="29"/>
      <c r="D916" s="29"/>
      <c r="E916" s="30"/>
      <c r="F916" s="29"/>
      <c r="G916" s="29"/>
      <c r="H916" s="42"/>
      <c r="I916" s="42"/>
      <c r="J916" s="28"/>
      <c r="K916" s="93"/>
      <c r="L916" s="93"/>
      <c r="M916" s="94"/>
      <c r="N916" s="32"/>
      <c r="O916" s="32"/>
      <c r="P916" s="29"/>
      <c r="Q916" s="29"/>
      <c r="R916" s="29"/>
      <c r="S916" s="29"/>
      <c r="T916" s="29"/>
      <c r="U916" s="29"/>
      <c r="V916" s="29"/>
      <c r="W916" s="29"/>
      <c r="X916" s="29"/>
      <c r="Y916" s="33"/>
      <c r="Z916" s="33"/>
      <c r="AA916" s="33"/>
      <c r="AB916" s="33"/>
      <c r="AC916" s="33"/>
      <c r="AD916" s="33"/>
      <c r="AE916" s="29"/>
      <c r="AF916" s="29"/>
      <c r="AG916" s="29"/>
      <c r="AH916" s="66"/>
      <c r="AI916" s="115"/>
      <c r="AJ916" s="66"/>
      <c r="AK916" s="66"/>
      <c r="AL916" s="28"/>
      <c r="AM916" s="66"/>
      <c r="AN916" s="66"/>
      <c r="AO916" s="66"/>
      <c r="AP916" s="66"/>
      <c r="AQ916" s="66"/>
      <c r="AR916" s="66"/>
      <c r="AS916" s="66"/>
      <c r="AT916" s="66"/>
      <c r="AU916" s="66"/>
      <c r="AV916" s="66"/>
      <c r="AW916" s="66"/>
      <c r="AX916" s="66"/>
      <c r="AY916" s="66"/>
    </row>
    <row r="917" spans="2:51" x14ac:dyDescent="0.25">
      <c r="B917" s="28"/>
      <c r="C917" s="29"/>
      <c r="D917" s="29"/>
      <c r="E917" s="30"/>
      <c r="F917" s="29"/>
      <c r="G917" s="29"/>
      <c r="H917" s="42"/>
      <c r="I917" s="42"/>
      <c r="J917" s="28"/>
      <c r="K917" s="93"/>
      <c r="L917" s="93"/>
      <c r="M917" s="94"/>
      <c r="N917" s="32"/>
      <c r="O917" s="32"/>
      <c r="P917" s="29"/>
      <c r="Q917" s="29"/>
      <c r="R917" s="29"/>
      <c r="S917" s="29"/>
      <c r="T917" s="29"/>
      <c r="U917" s="29"/>
      <c r="V917" s="29"/>
      <c r="W917" s="29"/>
      <c r="X917" s="29"/>
      <c r="Y917" s="33"/>
      <c r="Z917" s="33"/>
      <c r="AA917" s="33"/>
      <c r="AB917" s="33"/>
      <c r="AC917" s="33"/>
      <c r="AD917" s="33"/>
      <c r="AE917" s="29"/>
      <c r="AF917" s="29"/>
      <c r="AG917" s="29"/>
      <c r="AH917" s="66"/>
      <c r="AI917" s="115"/>
      <c r="AJ917" s="66"/>
      <c r="AK917" s="66"/>
      <c r="AL917" s="28"/>
      <c r="AM917" s="66"/>
      <c r="AN917" s="66"/>
      <c r="AO917" s="66"/>
      <c r="AP917" s="66"/>
      <c r="AQ917" s="66"/>
      <c r="AR917" s="66"/>
      <c r="AS917" s="66"/>
      <c r="AT917" s="66"/>
      <c r="AU917" s="66"/>
      <c r="AV917" s="66"/>
      <c r="AW917" s="66"/>
      <c r="AX917" s="66"/>
      <c r="AY917" s="66"/>
    </row>
    <row r="918" spans="2:51" x14ac:dyDescent="0.25">
      <c r="B918" s="28"/>
      <c r="C918" s="29"/>
      <c r="D918" s="29"/>
      <c r="E918" s="30"/>
      <c r="F918" s="29"/>
      <c r="G918" s="29"/>
      <c r="H918" s="42"/>
      <c r="I918" s="42"/>
      <c r="J918" s="28"/>
      <c r="K918" s="93"/>
      <c r="L918" s="93"/>
      <c r="M918" s="94"/>
      <c r="N918" s="32"/>
      <c r="O918" s="32"/>
      <c r="P918" s="29"/>
      <c r="Q918" s="29"/>
      <c r="R918" s="29"/>
      <c r="S918" s="29"/>
      <c r="T918" s="29"/>
      <c r="U918" s="29"/>
      <c r="V918" s="29"/>
      <c r="W918" s="29"/>
      <c r="X918" s="29"/>
      <c r="Y918" s="33"/>
      <c r="Z918" s="33"/>
      <c r="AA918" s="33"/>
      <c r="AB918" s="33"/>
      <c r="AC918" s="33"/>
      <c r="AD918" s="33"/>
      <c r="AE918" s="29"/>
      <c r="AF918" s="29"/>
      <c r="AG918" s="29"/>
      <c r="AH918" s="66"/>
      <c r="AI918" s="115"/>
      <c r="AJ918" s="66"/>
      <c r="AK918" s="66"/>
      <c r="AL918" s="28"/>
      <c r="AM918" s="66"/>
      <c r="AN918" s="66"/>
      <c r="AO918" s="66"/>
      <c r="AP918" s="66"/>
      <c r="AQ918" s="66"/>
      <c r="AR918" s="66"/>
      <c r="AS918" s="66"/>
      <c r="AT918" s="66"/>
      <c r="AU918" s="66"/>
      <c r="AV918" s="66"/>
      <c r="AW918" s="66"/>
      <c r="AX918" s="66"/>
      <c r="AY918" s="66"/>
    </row>
    <row r="919" spans="2:51" x14ac:dyDescent="0.25">
      <c r="B919" s="28"/>
      <c r="C919" s="29"/>
      <c r="D919" s="29"/>
      <c r="E919" s="30"/>
      <c r="F919" s="29"/>
      <c r="G919" s="29"/>
      <c r="H919" s="42"/>
      <c r="I919" s="42"/>
      <c r="J919" s="28"/>
      <c r="K919" s="93"/>
      <c r="L919" s="93"/>
      <c r="M919" s="94"/>
      <c r="N919" s="32"/>
      <c r="O919" s="32"/>
      <c r="P919" s="29"/>
      <c r="Q919" s="29"/>
      <c r="R919" s="29"/>
      <c r="S919" s="29"/>
      <c r="T919" s="29"/>
      <c r="U919" s="29"/>
      <c r="V919" s="29"/>
      <c r="W919" s="29"/>
      <c r="X919" s="29"/>
      <c r="Y919" s="33"/>
      <c r="Z919" s="33"/>
      <c r="AA919" s="33"/>
      <c r="AB919" s="33"/>
      <c r="AC919" s="33"/>
      <c r="AD919" s="33"/>
      <c r="AE919" s="29"/>
      <c r="AF919" s="29"/>
      <c r="AG919" s="29"/>
      <c r="AH919" s="66"/>
      <c r="AI919" s="115"/>
      <c r="AJ919" s="66"/>
      <c r="AK919" s="66"/>
      <c r="AL919" s="28"/>
      <c r="AM919" s="66"/>
      <c r="AN919" s="66"/>
      <c r="AO919" s="66"/>
      <c r="AP919" s="66"/>
      <c r="AQ919" s="66"/>
      <c r="AR919" s="66"/>
      <c r="AS919" s="66"/>
      <c r="AT919" s="66"/>
      <c r="AU919" s="66"/>
      <c r="AV919" s="66"/>
      <c r="AW919" s="66"/>
      <c r="AX919" s="66"/>
      <c r="AY919" s="66"/>
    </row>
    <row r="920" spans="2:51" x14ac:dyDescent="0.25">
      <c r="B920" s="28"/>
      <c r="C920" s="29"/>
      <c r="D920" s="29"/>
      <c r="E920" s="30"/>
      <c r="F920" s="29"/>
      <c r="G920" s="29"/>
      <c r="H920" s="42"/>
      <c r="I920" s="42"/>
      <c r="J920" s="28"/>
      <c r="K920" s="93"/>
      <c r="L920" s="93"/>
      <c r="M920" s="94"/>
      <c r="N920" s="32"/>
      <c r="O920" s="32"/>
      <c r="P920" s="29"/>
      <c r="Q920" s="29"/>
      <c r="R920" s="29"/>
      <c r="S920" s="29"/>
      <c r="T920" s="29"/>
      <c r="U920" s="29"/>
      <c r="V920" s="29"/>
      <c r="W920" s="29"/>
      <c r="X920" s="29"/>
      <c r="Y920" s="33"/>
      <c r="Z920" s="33"/>
      <c r="AA920" s="33"/>
      <c r="AB920" s="33"/>
      <c r="AC920" s="33"/>
      <c r="AD920" s="33"/>
      <c r="AE920" s="29"/>
      <c r="AF920" s="29"/>
      <c r="AG920" s="29"/>
      <c r="AH920" s="66"/>
      <c r="AI920" s="115"/>
      <c r="AJ920" s="66"/>
      <c r="AK920" s="66"/>
      <c r="AL920" s="28"/>
      <c r="AM920" s="66"/>
      <c r="AN920" s="66"/>
      <c r="AO920" s="66"/>
      <c r="AP920" s="66"/>
      <c r="AQ920" s="66"/>
      <c r="AR920" s="66"/>
      <c r="AS920" s="66"/>
      <c r="AT920" s="66"/>
      <c r="AU920" s="66"/>
      <c r="AV920" s="66"/>
      <c r="AW920" s="66"/>
      <c r="AX920" s="66"/>
      <c r="AY920" s="66"/>
    </row>
    <row r="921" spans="2:51" x14ac:dyDescent="0.25">
      <c r="B921" s="28"/>
      <c r="C921" s="29"/>
      <c r="D921" s="29"/>
      <c r="E921" s="30"/>
      <c r="F921" s="29"/>
      <c r="G921" s="29"/>
      <c r="H921" s="42"/>
      <c r="I921" s="42"/>
      <c r="J921" s="28"/>
      <c r="K921" s="93"/>
      <c r="L921" s="93"/>
      <c r="M921" s="94"/>
      <c r="N921" s="32"/>
      <c r="O921" s="32"/>
      <c r="P921" s="29"/>
      <c r="Q921" s="29"/>
      <c r="R921" s="29"/>
      <c r="S921" s="29"/>
      <c r="T921" s="29"/>
      <c r="U921" s="29"/>
      <c r="V921" s="29"/>
      <c r="W921" s="29"/>
      <c r="X921" s="29"/>
      <c r="Y921" s="33"/>
      <c r="Z921" s="33"/>
      <c r="AA921" s="33"/>
      <c r="AB921" s="33"/>
      <c r="AC921" s="33"/>
      <c r="AD921" s="33"/>
      <c r="AE921" s="29"/>
      <c r="AF921" s="29"/>
      <c r="AG921" s="29"/>
      <c r="AH921" s="66"/>
      <c r="AI921" s="115"/>
      <c r="AJ921" s="66"/>
      <c r="AK921" s="66"/>
      <c r="AL921" s="28"/>
      <c r="AM921" s="66"/>
      <c r="AN921" s="66"/>
      <c r="AO921" s="66"/>
      <c r="AP921" s="66"/>
      <c r="AQ921" s="66"/>
      <c r="AR921" s="66"/>
      <c r="AS921" s="66"/>
      <c r="AT921" s="66"/>
      <c r="AU921" s="66"/>
      <c r="AV921" s="66"/>
      <c r="AW921" s="66"/>
      <c r="AX921" s="66"/>
      <c r="AY921" s="66"/>
    </row>
    <row r="922" spans="2:51" x14ac:dyDescent="0.25">
      <c r="B922" s="28"/>
      <c r="C922" s="29"/>
      <c r="D922" s="29"/>
      <c r="E922" s="30"/>
      <c r="F922" s="29"/>
      <c r="G922" s="29"/>
      <c r="H922" s="42"/>
      <c r="I922" s="42"/>
      <c r="J922" s="28"/>
      <c r="K922" s="93"/>
      <c r="L922" s="93"/>
      <c r="M922" s="94"/>
      <c r="N922" s="32"/>
      <c r="O922" s="32"/>
      <c r="P922" s="29"/>
      <c r="Q922" s="29"/>
      <c r="R922" s="29"/>
      <c r="S922" s="29"/>
      <c r="T922" s="29"/>
      <c r="U922" s="29"/>
      <c r="V922" s="29"/>
      <c r="W922" s="29"/>
      <c r="X922" s="29"/>
      <c r="Y922" s="33"/>
      <c r="Z922" s="33"/>
      <c r="AA922" s="33"/>
      <c r="AB922" s="33"/>
      <c r="AC922" s="33"/>
      <c r="AD922" s="33"/>
      <c r="AE922" s="29"/>
      <c r="AF922" s="29"/>
      <c r="AG922" s="29"/>
      <c r="AH922" s="66"/>
      <c r="AI922" s="115"/>
      <c r="AJ922" s="66"/>
      <c r="AK922" s="66"/>
      <c r="AL922" s="28"/>
      <c r="AM922" s="66"/>
      <c r="AN922" s="66"/>
      <c r="AO922" s="66"/>
      <c r="AP922" s="66"/>
      <c r="AQ922" s="66"/>
      <c r="AR922" s="66"/>
      <c r="AS922" s="66"/>
      <c r="AT922" s="66"/>
      <c r="AU922" s="66"/>
      <c r="AV922" s="66"/>
      <c r="AW922" s="66"/>
      <c r="AX922" s="66"/>
      <c r="AY922" s="66"/>
    </row>
    <row r="923" spans="2:51" x14ac:dyDescent="0.25">
      <c r="B923" s="28"/>
      <c r="C923" s="29"/>
      <c r="D923" s="29"/>
      <c r="E923" s="30"/>
      <c r="F923" s="29"/>
      <c r="G923" s="29"/>
      <c r="H923" s="42"/>
      <c r="I923" s="42"/>
      <c r="J923" s="28"/>
      <c r="K923" s="93"/>
      <c r="L923" s="93"/>
      <c r="M923" s="94"/>
      <c r="N923" s="32"/>
      <c r="O923" s="32"/>
      <c r="P923" s="29"/>
      <c r="Q923" s="29"/>
      <c r="R923" s="29"/>
      <c r="S923" s="29"/>
      <c r="T923" s="29"/>
      <c r="U923" s="29"/>
      <c r="V923" s="29"/>
      <c r="W923" s="29"/>
      <c r="X923" s="29"/>
      <c r="Y923" s="33"/>
      <c r="Z923" s="33"/>
      <c r="AA923" s="33"/>
      <c r="AB923" s="33"/>
      <c r="AC923" s="33"/>
      <c r="AD923" s="33"/>
      <c r="AE923" s="29"/>
      <c r="AF923" s="29"/>
      <c r="AG923" s="29"/>
      <c r="AH923" s="66"/>
      <c r="AI923" s="115"/>
      <c r="AJ923" s="66"/>
      <c r="AK923" s="66"/>
      <c r="AL923" s="28"/>
      <c r="AM923" s="66"/>
      <c r="AN923" s="66"/>
      <c r="AO923" s="66"/>
      <c r="AP923" s="66"/>
      <c r="AQ923" s="66"/>
      <c r="AR923" s="66"/>
      <c r="AS923" s="66"/>
      <c r="AT923" s="66"/>
      <c r="AU923" s="66"/>
      <c r="AV923" s="66"/>
      <c r="AW923" s="66"/>
      <c r="AX923" s="66"/>
      <c r="AY923" s="66"/>
    </row>
    <row r="924" spans="2:51" x14ac:dyDescent="0.25">
      <c r="B924" s="28"/>
      <c r="C924" s="29"/>
      <c r="D924" s="29"/>
      <c r="E924" s="30"/>
      <c r="F924" s="29"/>
      <c r="G924" s="29"/>
      <c r="H924" s="42"/>
      <c r="I924" s="42"/>
      <c r="J924" s="28"/>
      <c r="K924" s="93"/>
      <c r="L924" s="93"/>
      <c r="M924" s="94"/>
      <c r="N924" s="32"/>
      <c r="O924" s="32"/>
      <c r="P924" s="29"/>
      <c r="Q924" s="29"/>
      <c r="R924" s="29"/>
      <c r="S924" s="29"/>
      <c r="T924" s="29"/>
      <c r="U924" s="29"/>
      <c r="V924" s="29"/>
      <c r="W924" s="29"/>
      <c r="X924" s="29"/>
      <c r="Y924" s="33"/>
      <c r="Z924" s="33"/>
      <c r="AA924" s="33"/>
      <c r="AB924" s="33"/>
      <c r="AC924" s="33"/>
      <c r="AD924" s="33"/>
      <c r="AE924" s="29"/>
      <c r="AF924" s="29"/>
      <c r="AG924" s="29"/>
      <c r="AH924" s="66"/>
      <c r="AI924" s="115"/>
      <c r="AJ924" s="66"/>
      <c r="AK924" s="66"/>
      <c r="AL924" s="28"/>
      <c r="AM924" s="66"/>
      <c r="AN924" s="66"/>
      <c r="AO924" s="66"/>
      <c r="AP924" s="66"/>
      <c r="AQ924" s="66"/>
      <c r="AR924" s="66"/>
      <c r="AS924" s="66"/>
      <c r="AT924" s="66"/>
      <c r="AU924" s="66"/>
      <c r="AV924" s="66"/>
      <c r="AW924" s="66"/>
      <c r="AX924" s="66"/>
      <c r="AY924" s="66"/>
    </row>
    <row r="925" spans="2:51" x14ac:dyDescent="0.25">
      <c r="B925" s="28"/>
      <c r="C925" s="29"/>
      <c r="D925" s="29"/>
      <c r="E925" s="30"/>
      <c r="F925" s="29"/>
      <c r="G925" s="29"/>
      <c r="H925" s="42"/>
      <c r="I925" s="42"/>
      <c r="J925" s="28"/>
      <c r="K925" s="93"/>
      <c r="L925" s="93"/>
      <c r="M925" s="94"/>
      <c r="N925" s="32"/>
      <c r="O925" s="32"/>
      <c r="P925" s="29"/>
      <c r="Q925" s="29"/>
      <c r="R925" s="29"/>
      <c r="S925" s="29"/>
      <c r="T925" s="29"/>
      <c r="U925" s="29"/>
      <c r="V925" s="29"/>
      <c r="W925" s="29"/>
      <c r="X925" s="29"/>
      <c r="Y925" s="33"/>
      <c r="Z925" s="33"/>
      <c r="AA925" s="33"/>
      <c r="AB925" s="33"/>
      <c r="AC925" s="33"/>
      <c r="AD925" s="33"/>
      <c r="AE925" s="29"/>
      <c r="AF925" s="29"/>
      <c r="AG925" s="29"/>
      <c r="AH925" s="66"/>
      <c r="AI925" s="115"/>
      <c r="AJ925" s="66"/>
      <c r="AK925" s="66"/>
      <c r="AL925" s="28"/>
      <c r="AM925" s="66"/>
      <c r="AN925" s="66"/>
      <c r="AO925" s="66"/>
      <c r="AP925" s="66"/>
      <c r="AQ925" s="66"/>
      <c r="AR925" s="66"/>
      <c r="AS925" s="66"/>
      <c r="AT925" s="66"/>
      <c r="AU925" s="66"/>
      <c r="AV925" s="66"/>
      <c r="AW925" s="66"/>
      <c r="AX925" s="66"/>
      <c r="AY925" s="66"/>
    </row>
    <row r="926" spans="2:51" x14ac:dyDescent="0.25">
      <c r="B926" s="28"/>
      <c r="C926" s="29"/>
      <c r="D926" s="29"/>
      <c r="E926" s="30"/>
      <c r="F926" s="29"/>
      <c r="G926" s="29"/>
      <c r="H926" s="42"/>
      <c r="I926" s="42"/>
      <c r="J926" s="28"/>
      <c r="K926" s="93"/>
      <c r="L926" s="93"/>
      <c r="M926" s="94"/>
      <c r="N926" s="32"/>
      <c r="O926" s="32"/>
      <c r="P926" s="29"/>
      <c r="Q926" s="29"/>
      <c r="R926" s="29"/>
      <c r="S926" s="29"/>
      <c r="T926" s="29"/>
      <c r="U926" s="29"/>
      <c r="V926" s="29"/>
      <c r="W926" s="29"/>
      <c r="X926" s="29"/>
      <c r="Y926" s="33"/>
      <c r="Z926" s="33"/>
      <c r="AA926" s="33"/>
      <c r="AB926" s="33"/>
      <c r="AC926" s="33"/>
      <c r="AD926" s="33"/>
      <c r="AE926" s="29"/>
      <c r="AF926" s="29"/>
      <c r="AG926" s="29"/>
      <c r="AH926" s="66"/>
      <c r="AI926" s="115"/>
      <c r="AJ926" s="66"/>
      <c r="AK926" s="66"/>
      <c r="AL926" s="28"/>
      <c r="AM926" s="66"/>
      <c r="AN926" s="66"/>
      <c r="AO926" s="66"/>
      <c r="AP926" s="66"/>
      <c r="AQ926" s="66"/>
      <c r="AR926" s="66"/>
      <c r="AS926" s="66"/>
      <c r="AT926" s="66"/>
      <c r="AU926" s="66"/>
      <c r="AV926" s="66"/>
      <c r="AW926" s="66"/>
      <c r="AX926" s="66"/>
      <c r="AY926" s="66"/>
    </row>
    <row r="927" spans="2:51" x14ac:dyDescent="0.25">
      <c r="B927" s="28"/>
      <c r="C927" s="29"/>
      <c r="D927" s="29"/>
      <c r="E927" s="30"/>
      <c r="F927" s="29"/>
      <c r="G927" s="29"/>
      <c r="H927" s="42"/>
      <c r="I927" s="42"/>
      <c r="J927" s="28"/>
      <c r="K927" s="93"/>
      <c r="L927" s="93"/>
      <c r="M927" s="94"/>
      <c r="N927" s="32"/>
      <c r="O927" s="32"/>
      <c r="P927" s="29"/>
      <c r="Q927" s="29"/>
      <c r="R927" s="29"/>
      <c r="S927" s="29"/>
      <c r="T927" s="29"/>
      <c r="U927" s="29"/>
      <c r="V927" s="29"/>
      <c r="W927" s="29"/>
      <c r="X927" s="29"/>
      <c r="Y927" s="33"/>
      <c r="Z927" s="33"/>
      <c r="AA927" s="33"/>
      <c r="AB927" s="33"/>
      <c r="AC927" s="33"/>
      <c r="AD927" s="33"/>
      <c r="AE927" s="29"/>
      <c r="AF927" s="29"/>
      <c r="AG927" s="29"/>
      <c r="AH927" s="66"/>
      <c r="AI927" s="115"/>
      <c r="AJ927" s="66"/>
      <c r="AK927" s="66"/>
      <c r="AL927" s="28"/>
      <c r="AM927" s="66"/>
      <c r="AN927" s="66"/>
      <c r="AO927" s="66"/>
      <c r="AP927" s="66"/>
      <c r="AQ927" s="66"/>
      <c r="AR927" s="66"/>
      <c r="AS927" s="66"/>
      <c r="AT927" s="66"/>
      <c r="AU927" s="66"/>
      <c r="AV927" s="66"/>
      <c r="AW927" s="66"/>
      <c r="AX927" s="66"/>
      <c r="AY927" s="66"/>
    </row>
    <row r="928" spans="2:51" x14ac:dyDescent="0.25">
      <c r="B928" s="28"/>
      <c r="C928" s="29"/>
      <c r="D928" s="29"/>
      <c r="E928" s="30"/>
      <c r="F928" s="29"/>
      <c r="G928" s="29"/>
      <c r="H928" s="42"/>
      <c r="I928" s="42"/>
      <c r="J928" s="28"/>
      <c r="K928" s="93"/>
      <c r="L928" s="93"/>
      <c r="M928" s="94"/>
      <c r="N928" s="32"/>
      <c r="O928" s="32"/>
      <c r="P928" s="29"/>
      <c r="Q928" s="29"/>
      <c r="R928" s="29"/>
      <c r="S928" s="29"/>
      <c r="T928" s="29"/>
      <c r="U928" s="29"/>
      <c r="V928" s="29"/>
      <c r="W928" s="29"/>
      <c r="X928" s="29"/>
      <c r="Y928" s="33"/>
      <c r="Z928" s="33"/>
      <c r="AA928" s="33"/>
      <c r="AB928" s="33"/>
      <c r="AC928" s="33"/>
      <c r="AD928" s="33"/>
      <c r="AE928" s="29"/>
      <c r="AF928" s="29"/>
      <c r="AG928" s="29"/>
      <c r="AH928" s="66"/>
      <c r="AI928" s="115"/>
      <c r="AJ928" s="66"/>
      <c r="AK928" s="66"/>
      <c r="AL928" s="28"/>
      <c r="AM928" s="66"/>
      <c r="AN928" s="66"/>
      <c r="AO928" s="66"/>
      <c r="AP928" s="66"/>
      <c r="AQ928" s="66"/>
      <c r="AR928" s="66"/>
      <c r="AS928" s="66"/>
      <c r="AT928" s="66"/>
      <c r="AU928" s="66"/>
      <c r="AV928" s="66"/>
      <c r="AW928" s="66"/>
      <c r="AX928" s="66"/>
      <c r="AY928" s="66"/>
    </row>
    <row r="929" spans="2:51" x14ac:dyDescent="0.25">
      <c r="B929" s="28"/>
      <c r="C929" s="29"/>
      <c r="D929" s="29"/>
      <c r="E929" s="30"/>
      <c r="F929" s="29"/>
      <c r="G929" s="29"/>
      <c r="H929" s="42"/>
      <c r="I929" s="42"/>
      <c r="J929" s="28"/>
      <c r="K929" s="93"/>
      <c r="L929" s="93"/>
      <c r="M929" s="94"/>
      <c r="N929" s="32"/>
      <c r="O929" s="32"/>
      <c r="P929" s="29"/>
      <c r="Q929" s="29"/>
      <c r="R929" s="29"/>
      <c r="S929" s="29"/>
      <c r="T929" s="29"/>
      <c r="U929" s="29"/>
      <c r="V929" s="29"/>
      <c r="W929" s="29"/>
      <c r="X929" s="29"/>
      <c r="Y929" s="33"/>
      <c r="Z929" s="33"/>
      <c r="AA929" s="33"/>
      <c r="AB929" s="33"/>
      <c r="AC929" s="33"/>
      <c r="AD929" s="33"/>
      <c r="AE929" s="29"/>
      <c r="AF929" s="29"/>
      <c r="AG929" s="29"/>
      <c r="AH929" s="66"/>
      <c r="AI929" s="115"/>
      <c r="AJ929" s="66"/>
      <c r="AK929" s="66"/>
      <c r="AL929" s="28"/>
      <c r="AM929" s="66"/>
      <c r="AN929" s="66"/>
      <c r="AO929" s="66"/>
      <c r="AP929" s="66"/>
      <c r="AQ929" s="66"/>
      <c r="AR929" s="66"/>
      <c r="AS929" s="66"/>
      <c r="AT929" s="66"/>
      <c r="AU929" s="66"/>
      <c r="AV929" s="66"/>
      <c r="AW929" s="66"/>
      <c r="AX929" s="66"/>
      <c r="AY929" s="66"/>
    </row>
    <row r="930" spans="2:51" x14ac:dyDescent="0.25">
      <c r="B930" s="28"/>
      <c r="C930" s="29"/>
      <c r="D930" s="29"/>
      <c r="E930" s="30"/>
      <c r="F930" s="29"/>
      <c r="G930" s="29"/>
      <c r="H930" s="42"/>
      <c r="I930" s="42"/>
      <c r="J930" s="28"/>
      <c r="K930" s="93"/>
      <c r="L930" s="93"/>
      <c r="M930" s="94"/>
      <c r="N930" s="32"/>
      <c r="O930" s="32"/>
      <c r="P930" s="29"/>
      <c r="Q930" s="29"/>
      <c r="R930" s="29"/>
      <c r="S930" s="29"/>
      <c r="T930" s="29"/>
      <c r="U930" s="29"/>
      <c r="V930" s="29"/>
      <c r="W930" s="29"/>
      <c r="X930" s="29"/>
      <c r="Y930" s="33"/>
      <c r="Z930" s="33"/>
      <c r="AA930" s="33"/>
      <c r="AB930" s="33"/>
      <c r="AC930" s="33"/>
      <c r="AD930" s="33"/>
      <c r="AE930" s="29"/>
      <c r="AF930" s="29"/>
      <c r="AG930" s="29"/>
      <c r="AH930" s="66"/>
      <c r="AI930" s="115"/>
      <c r="AJ930" s="66"/>
      <c r="AK930" s="66"/>
      <c r="AL930" s="28"/>
      <c r="AM930" s="66"/>
      <c r="AN930" s="66"/>
      <c r="AO930" s="66"/>
      <c r="AP930" s="66"/>
      <c r="AQ930" s="66"/>
      <c r="AR930" s="66"/>
      <c r="AS930" s="66"/>
      <c r="AT930" s="66"/>
      <c r="AU930" s="66"/>
      <c r="AV930" s="66"/>
      <c r="AW930" s="66"/>
      <c r="AX930" s="66"/>
      <c r="AY930" s="66"/>
    </row>
    <row r="931" spans="2:51" x14ac:dyDescent="0.25">
      <c r="B931" s="28"/>
      <c r="C931" s="29"/>
      <c r="D931" s="29"/>
      <c r="E931" s="30"/>
      <c r="F931" s="29"/>
      <c r="G931" s="29"/>
      <c r="H931" s="42"/>
      <c r="I931" s="42"/>
      <c r="J931" s="28"/>
      <c r="K931" s="93"/>
      <c r="L931" s="93"/>
      <c r="M931" s="94"/>
      <c r="N931" s="32"/>
      <c r="O931" s="32"/>
      <c r="P931" s="29"/>
      <c r="Q931" s="29"/>
      <c r="R931" s="29"/>
      <c r="S931" s="29"/>
      <c r="T931" s="29"/>
      <c r="U931" s="29"/>
      <c r="V931" s="29"/>
      <c r="W931" s="29"/>
      <c r="X931" s="29"/>
      <c r="Y931" s="33"/>
      <c r="Z931" s="33"/>
      <c r="AA931" s="33"/>
      <c r="AB931" s="33"/>
      <c r="AC931" s="33"/>
      <c r="AD931" s="33"/>
      <c r="AE931" s="29"/>
      <c r="AF931" s="29"/>
      <c r="AG931" s="29"/>
      <c r="AH931" s="66"/>
      <c r="AI931" s="115"/>
      <c r="AJ931" s="66"/>
      <c r="AK931" s="66"/>
      <c r="AL931" s="28"/>
      <c r="AM931" s="66"/>
      <c r="AN931" s="66"/>
      <c r="AO931" s="66"/>
      <c r="AP931" s="66"/>
      <c r="AQ931" s="66"/>
      <c r="AR931" s="66"/>
      <c r="AS931" s="66"/>
      <c r="AT931" s="66"/>
      <c r="AU931" s="66"/>
      <c r="AV931" s="66"/>
      <c r="AW931" s="66"/>
      <c r="AX931" s="66"/>
      <c r="AY931" s="66"/>
    </row>
    <row r="932" spans="2:51" x14ac:dyDescent="0.25">
      <c r="B932" s="28"/>
      <c r="C932" s="29"/>
      <c r="D932" s="29"/>
      <c r="E932" s="30"/>
      <c r="F932" s="29"/>
      <c r="G932" s="29"/>
      <c r="H932" s="42"/>
      <c r="I932" s="42"/>
      <c r="J932" s="28"/>
      <c r="K932" s="93"/>
      <c r="L932" s="93"/>
      <c r="M932" s="94"/>
      <c r="N932" s="32"/>
      <c r="O932" s="32"/>
      <c r="P932" s="29"/>
      <c r="Q932" s="29"/>
      <c r="R932" s="29"/>
      <c r="S932" s="29"/>
      <c r="T932" s="29"/>
      <c r="U932" s="29"/>
      <c r="V932" s="29"/>
      <c r="W932" s="29"/>
      <c r="X932" s="29"/>
      <c r="Y932" s="33"/>
      <c r="Z932" s="33"/>
      <c r="AA932" s="33"/>
      <c r="AB932" s="33"/>
      <c r="AC932" s="33"/>
      <c r="AD932" s="33"/>
      <c r="AE932" s="29"/>
      <c r="AF932" s="29"/>
      <c r="AG932" s="29"/>
      <c r="AH932" s="66"/>
      <c r="AI932" s="115"/>
      <c r="AJ932" s="66"/>
      <c r="AK932" s="66"/>
      <c r="AL932" s="28"/>
      <c r="AM932" s="66"/>
      <c r="AN932" s="66"/>
      <c r="AO932" s="66"/>
      <c r="AP932" s="66"/>
      <c r="AQ932" s="66"/>
      <c r="AR932" s="66"/>
      <c r="AS932" s="66"/>
      <c r="AT932" s="66"/>
      <c r="AU932" s="66"/>
      <c r="AV932" s="66"/>
      <c r="AW932" s="66"/>
      <c r="AX932" s="66"/>
      <c r="AY932" s="66"/>
    </row>
    <row r="933" spans="2:51" x14ac:dyDescent="0.25">
      <c r="B933" s="28"/>
      <c r="C933" s="29"/>
      <c r="D933" s="29"/>
      <c r="E933" s="30"/>
      <c r="F933" s="29"/>
      <c r="G933" s="29"/>
      <c r="H933" s="42"/>
      <c r="I933" s="42"/>
      <c r="J933" s="28"/>
      <c r="K933" s="93"/>
      <c r="L933" s="93"/>
      <c r="M933" s="94"/>
      <c r="N933" s="32"/>
      <c r="O933" s="32"/>
      <c r="P933" s="29"/>
      <c r="Q933" s="29"/>
      <c r="R933" s="29"/>
      <c r="S933" s="29"/>
      <c r="T933" s="29"/>
      <c r="U933" s="29"/>
      <c r="V933" s="29"/>
      <c r="W933" s="29"/>
      <c r="X933" s="29"/>
      <c r="Y933" s="33"/>
      <c r="Z933" s="33"/>
      <c r="AA933" s="33"/>
      <c r="AB933" s="33"/>
      <c r="AC933" s="33"/>
      <c r="AD933" s="33"/>
      <c r="AE933" s="29"/>
      <c r="AF933" s="29"/>
      <c r="AG933" s="29"/>
      <c r="AH933" s="66"/>
      <c r="AI933" s="115"/>
      <c r="AJ933" s="66"/>
      <c r="AK933" s="66"/>
      <c r="AL933" s="28"/>
      <c r="AM933" s="66"/>
      <c r="AN933" s="66"/>
      <c r="AO933" s="66"/>
      <c r="AP933" s="66"/>
      <c r="AQ933" s="66"/>
      <c r="AR933" s="66"/>
      <c r="AS933" s="66"/>
      <c r="AT933" s="66"/>
      <c r="AU933" s="66"/>
      <c r="AV933" s="66"/>
      <c r="AW933" s="66"/>
      <c r="AX933" s="66"/>
      <c r="AY933" s="66"/>
    </row>
    <row r="934" spans="2:51" x14ac:dyDescent="0.25">
      <c r="B934" s="28"/>
      <c r="C934" s="29"/>
      <c r="D934" s="29"/>
      <c r="E934" s="30"/>
      <c r="F934" s="29"/>
      <c r="G934" s="29"/>
      <c r="H934" s="42"/>
      <c r="I934" s="42"/>
      <c r="J934" s="28"/>
      <c r="K934" s="93"/>
      <c r="L934" s="93"/>
      <c r="M934" s="94"/>
      <c r="N934" s="32"/>
      <c r="O934" s="32"/>
      <c r="P934" s="29"/>
      <c r="Q934" s="29"/>
      <c r="R934" s="29"/>
      <c r="S934" s="29"/>
      <c r="T934" s="29"/>
      <c r="U934" s="29"/>
      <c r="V934" s="29"/>
      <c r="W934" s="29"/>
      <c r="X934" s="29"/>
      <c r="Y934" s="33"/>
      <c r="Z934" s="33"/>
      <c r="AA934" s="33"/>
      <c r="AB934" s="33"/>
      <c r="AC934" s="33"/>
      <c r="AD934" s="33"/>
      <c r="AE934" s="29"/>
      <c r="AF934" s="29"/>
      <c r="AG934" s="29"/>
      <c r="AH934" s="66"/>
      <c r="AI934" s="115"/>
      <c r="AJ934" s="66"/>
      <c r="AK934" s="66"/>
      <c r="AL934" s="28"/>
      <c r="AM934" s="66"/>
      <c r="AN934" s="66"/>
      <c r="AO934" s="66"/>
      <c r="AP934" s="66"/>
      <c r="AQ934" s="66"/>
      <c r="AR934" s="66"/>
      <c r="AS934" s="66"/>
      <c r="AT934" s="66"/>
      <c r="AU934" s="66"/>
      <c r="AV934" s="66"/>
      <c r="AW934" s="66"/>
      <c r="AX934" s="66"/>
      <c r="AY934" s="66"/>
    </row>
    <row r="935" spans="2:51" x14ac:dyDescent="0.25">
      <c r="B935" s="28"/>
      <c r="C935" s="29"/>
      <c r="D935" s="29"/>
      <c r="E935" s="30"/>
      <c r="F935" s="29"/>
      <c r="G935" s="29"/>
      <c r="H935" s="42"/>
      <c r="I935" s="42"/>
      <c r="J935" s="28"/>
      <c r="K935" s="93"/>
      <c r="L935" s="93"/>
      <c r="M935" s="94"/>
      <c r="N935" s="32"/>
      <c r="O935" s="32"/>
      <c r="P935" s="29"/>
      <c r="Q935" s="29"/>
      <c r="R935" s="29"/>
      <c r="S935" s="29"/>
      <c r="T935" s="29"/>
      <c r="U935" s="29"/>
      <c r="V935" s="29"/>
      <c r="W935" s="29"/>
      <c r="X935" s="29"/>
      <c r="Y935" s="33"/>
      <c r="Z935" s="33"/>
      <c r="AA935" s="33"/>
      <c r="AB935" s="33"/>
      <c r="AC935" s="33"/>
      <c r="AD935" s="33"/>
      <c r="AE935" s="29"/>
      <c r="AF935" s="29"/>
      <c r="AG935" s="29"/>
      <c r="AH935" s="66"/>
      <c r="AI935" s="115"/>
      <c r="AJ935" s="66"/>
      <c r="AK935" s="66"/>
      <c r="AL935" s="28"/>
      <c r="AM935" s="66"/>
      <c r="AN935" s="66"/>
      <c r="AO935" s="66"/>
      <c r="AP935" s="66"/>
      <c r="AQ935" s="66"/>
      <c r="AR935" s="66"/>
      <c r="AS935" s="66"/>
      <c r="AT935" s="66"/>
      <c r="AU935" s="66"/>
      <c r="AV935" s="66"/>
      <c r="AW935" s="66"/>
      <c r="AX935" s="66"/>
      <c r="AY935" s="66"/>
    </row>
    <row r="936" spans="2:51" x14ac:dyDescent="0.25">
      <c r="B936" s="28"/>
      <c r="C936" s="29"/>
      <c r="D936" s="29"/>
      <c r="E936" s="30"/>
      <c r="F936" s="29"/>
      <c r="G936" s="29"/>
      <c r="H936" s="42"/>
      <c r="I936" s="42"/>
      <c r="J936" s="28"/>
      <c r="K936" s="93"/>
      <c r="L936" s="93"/>
      <c r="M936" s="94"/>
      <c r="N936" s="32"/>
      <c r="O936" s="32"/>
      <c r="P936" s="29"/>
      <c r="Q936" s="29"/>
      <c r="R936" s="29"/>
      <c r="S936" s="29"/>
      <c r="T936" s="29"/>
      <c r="U936" s="29"/>
      <c r="V936" s="29"/>
      <c r="W936" s="29"/>
      <c r="X936" s="29"/>
      <c r="Y936" s="33"/>
      <c r="Z936" s="33"/>
      <c r="AA936" s="33"/>
      <c r="AB936" s="33"/>
      <c r="AC936" s="33"/>
      <c r="AD936" s="33"/>
      <c r="AE936" s="29"/>
      <c r="AF936" s="29"/>
      <c r="AG936" s="29"/>
      <c r="AH936" s="66"/>
      <c r="AI936" s="115"/>
      <c r="AJ936" s="66"/>
      <c r="AK936" s="66"/>
      <c r="AL936" s="28"/>
      <c r="AM936" s="66"/>
      <c r="AN936" s="66"/>
      <c r="AO936" s="66"/>
      <c r="AP936" s="66"/>
      <c r="AQ936" s="66"/>
      <c r="AR936" s="66"/>
      <c r="AS936" s="66"/>
      <c r="AT936" s="66"/>
      <c r="AU936" s="66"/>
      <c r="AV936" s="66"/>
      <c r="AW936" s="66"/>
      <c r="AX936" s="66"/>
      <c r="AY936" s="66"/>
    </row>
    <row r="937" spans="2:51" x14ac:dyDescent="0.25">
      <c r="B937" s="28"/>
      <c r="C937" s="29"/>
      <c r="D937" s="29"/>
      <c r="E937" s="30"/>
      <c r="F937" s="29"/>
      <c r="G937" s="29"/>
      <c r="H937" s="42"/>
      <c r="I937" s="42"/>
      <c r="J937" s="28"/>
      <c r="K937" s="93"/>
      <c r="L937" s="93"/>
      <c r="M937" s="94"/>
      <c r="N937" s="32"/>
      <c r="O937" s="32"/>
      <c r="P937" s="29"/>
      <c r="Q937" s="29"/>
      <c r="R937" s="29"/>
      <c r="S937" s="29"/>
      <c r="T937" s="29"/>
      <c r="U937" s="29"/>
      <c r="V937" s="29"/>
      <c r="W937" s="29"/>
      <c r="X937" s="29"/>
      <c r="Y937" s="33"/>
      <c r="Z937" s="33"/>
      <c r="AA937" s="33"/>
      <c r="AB937" s="33"/>
      <c r="AC937" s="33"/>
      <c r="AD937" s="33"/>
      <c r="AE937" s="29"/>
      <c r="AF937" s="29"/>
      <c r="AG937" s="29"/>
      <c r="AH937" s="66"/>
      <c r="AI937" s="115"/>
      <c r="AJ937" s="66"/>
      <c r="AK937" s="66"/>
      <c r="AL937" s="28"/>
      <c r="AM937" s="66"/>
      <c r="AN937" s="66"/>
      <c r="AO937" s="66"/>
      <c r="AP937" s="66"/>
      <c r="AQ937" s="66"/>
      <c r="AR937" s="66"/>
      <c r="AS937" s="66"/>
      <c r="AT937" s="66"/>
      <c r="AU937" s="66"/>
      <c r="AV937" s="66"/>
      <c r="AW937" s="66"/>
      <c r="AX937" s="66"/>
      <c r="AY937" s="66"/>
    </row>
    <row r="938" spans="2:51" x14ac:dyDescent="0.25">
      <c r="B938" s="28"/>
      <c r="C938" s="29"/>
      <c r="D938" s="29"/>
      <c r="E938" s="30"/>
      <c r="F938" s="29"/>
      <c r="G938" s="29"/>
      <c r="H938" s="42"/>
      <c r="I938" s="42"/>
      <c r="J938" s="28"/>
      <c r="K938" s="93"/>
      <c r="L938" s="93"/>
      <c r="M938" s="94"/>
      <c r="N938" s="32"/>
      <c r="O938" s="32"/>
      <c r="P938" s="29"/>
      <c r="Q938" s="29"/>
      <c r="R938" s="29"/>
      <c r="S938" s="29"/>
      <c r="T938" s="29"/>
      <c r="U938" s="29"/>
      <c r="V938" s="29"/>
      <c r="W938" s="29"/>
      <c r="X938" s="29"/>
      <c r="Y938" s="33"/>
      <c r="Z938" s="33"/>
      <c r="AA938" s="33"/>
      <c r="AB938" s="33"/>
      <c r="AC938" s="33"/>
      <c r="AD938" s="33"/>
      <c r="AE938" s="29"/>
      <c r="AF938" s="29"/>
      <c r="AG938" s="29"/>
      <c r="AH938" s="66"/>
      <c r="AI938" s="115"/>
      <c r="AJ938" s="66"/>
      <c r="AK938" s="66"/>
      <c r="AL938" s="28"/>
      <c r="AM938" s="66"/>
      <c r="AN938" s="66"/>
      <c r="AO938" s="66"/>
      <c r="AP938" s="66"/>
      <c r="AQ938" s="66"/>
      <c r="AR938" s="66"/>
      <c r="AS938" s="66"/>
      <c r="AT938" s="66"/>
      <c r="AU938" s="66"/>
      <c r="AV938" s="66"/>
      <c r="AW938" s="66"/>
      <c r="AX938" s="66"/>
      <c r="AY938" s="66"/>
    </row>
    <row r="939" spans="2:51" x14ac:dyDescent="0.25">
      <c r="B939" s="28"/>
      <c r="C939" s="29"/>
      <c r="D939" s="29"/>
      <c r="E939" s="30"/>
      <c r="F939" s="29"/>
      <c r="G939" s="29"/>
      <c r="H939" s="42"/>
      <c r="I939" s="42"/>
      <c r="J939" s="28"/>
      <c r="K939" s="93"/>
      <c r="L939" s="93"/>
      <c r="M939" s="94"/>
      <c r="N939" s="32"/>
      <c r="O939" s="32"/>
      <c r="P939" s="29"/>
      <c r="Q939" s="29"/>
      <c r="R939" s="29"/>
      <c r="S939" s="29"/>
      <c r="T939" s="29"/>
      <c r="U939" s="29"/>
      <c r="V939" s="29"/>
      <c r="W939" s="29"/>
      <c r="X939" s="29"/>
      <c r="Y939" s="33"/>
      <c r="Z939" s="33"/>
      <c r="AA939" s="33"/>
      <c r="AB939" s="33"/>
      <c r="AC939" s="33"/>
      <c r="AD939" s="33"/>
      <c r="AE939" s="29"/>
      <c r="AF939" s="29"/>
      <c r="AG939" s="29"/>
      <c r="AH939" s="66"/>
      <c r="AI939" s="115"/>
      <c r="AJ939" s="66"/>
      <c r="AK939" s="66"/>
      <c r="AL939" s="28"/>
      <c r="AM939" s="66"/>
      <c r="AN939" s="66"/>
      <c r="AO939" s="66"/>
      <c r="AP939" s="66"/>
      <c r="AQ939" s="66"/>
      <c r="AR939" s="66"/>
      <c r="AS939" s="66"/>
      <c r="AT939" s="66"/>
      <c r="AU939" s="66"/>
      <c r="AV939" s="66"/>
      <c r="AW939" s="66"/>
      <c r="AX939" s="66"/>
      <c r="AY939" s="66"/>
    </row>
    <row r="940" spans="2:51" x14ac:dyDescent="0.25">
      <c r="B940" s="28"/>
      <c r="C940" s="29"/>
      <c r="D940" s="29"/>
      <c r="E940" s="30"/>
      <c r="F940" s="29"/>
      <c r="G940" s="29"/>
      <c r="H940" s="42"/>
      <c r="I940" s="42"/>
      <c r="J940" s="28"/>
      <c r="K940" s="93"/>
      <c r="L940" s="93"/>
      <c r="M940" s="94"/>
      <c r="N940" s="32"/>
      <c r="O940" s="32"/>
      <c r="P940" s="29"/>
      <c r="Q940" s="29"/>
      <c r="R940" s="29"/>
      <c r="S940" s="29"/>
      <c r="T940" s="29"/>
      <c r="U940" s="29"/>
      <c r="V940" s="29"/>
      <c r="W940" s="29"/>
      <c r="X940" s="29"/>
      <c r="Y940" s="33"/>
      <c r="Z940" s="33"/>
      <c r="AA940" s="33"/>
      <c r="AB940" s="33"/>
      <c r="AC940" s="33"/>
      <c r="AD940" s="33"/>
      <c r="AE940" s="29"/>
      <c r="AF940" s="29"/>
      <c r="AG940" s="29"/>
      <c r="AH940" s="66"/>
      <c r="AI940" s="115"/>
      <c r="AJ940" s="66"/>
      <c r="AK940" s="66"/>
      <c r="AL940" s="28"/>
      <c r="AM940" s="66"/>
      <c r="AN940" s="66"/>
      <c r="AO940" s="66"/>
      <c r="AP940" s="66"/>
      <c r="AQ940" s="66"/>
      <c r="AR940" s="66"/>
      <c r="AS940" s="66"/>
      <c r="AT940" s="66"/>
      <c r="AU940" s="66"/>
      <c r="AV940" s="66"/>
      <c r="AW940" s="66"/>
      <c r="AX940" s="66"/>
      <c r="AY940" s="66"/>
    </row>
    <row r="941" spans="2:51" x14ac:dyDescent="0.25">
      <c r="B941" s="28"/>
      <c r="C941" s="29"/>
      <c r="D941" s="29"/>
      <c r="E941" s="30"/>
      <c r="F941" s="29"/>
      <c r="G941" s="29"/>
      <c r="H941" s="42"/>
      <c r="I941" s="42"/>
      <c r="J941" s="28"/>
      <c r="K941" s="93"/>
      <c r="L941" s="93"/>
      <c r="M941" s="94"/>
      <c r="N941" s="32"/>
      <c r="O941" s="32"/>
      <c r="P941" s="29"/>
      <c r="Q941" s="29"/>
      <c r="R941" s="29"/>
      <c r="S941" s="29"/>
      <c r="T941" s="29"/>
      <c r="U941" s="29"/>
      <c r="V941" s="29"/>
      <c r="W941" s="29"/>
      <c r="X941" s="29"/>
      <c r="Y941" s="33"/>
      <c r="Z941" s="33"/>
      <c r="AA941" s="33"/>
      <c r="AB941" s="33"/>
      <c r="AC941" s="33"/>
      <c r="AD941" s="33"/>
      <c r="AE941" s="29"/>
      <c r="AF941" s="29"/>
      <c r="AG941" s="29"/>
      <c r="AH941" s="66"/>
      <c r="AI941" s="115"/>
      <c r="AJ941" s="66"/>
      <c r="AK941" s="66"/>
      <c r="AL941" s="28"/>
      <c r="AM941" s="66"/>
      <c r="AN941" s="66"/>
      <c r="AO941" s="66"/>
      <c r="AP941" s="66"/>
      <c r="AQ941" s="66"/>
      <c r="AR941" s="66"/>
      <c r="AS941" s="66"/>
      <c r="AT941" s="66"/>
      <c r="AU941" s="66"/>
      <c r="AV941" s="66"/>
      <c r="AW941" s="66"/>
      <c r="AX941" s="66"/>
      <c r="AY941" s="66"/>
    </row>
    <row r="942" spans="2:51" x14ac:dyDescent="0.25">
      <c r="B942" s="28"/>
      <c r="C942" s="29"/>
      <c r="D942" s="29"/>
      <c r="E942" s="30"/>
      <c r="F942" s="29"/>
      <c r="G942" s="29"/>
      <c r="H942" s="42"/>
      <c r="I942" s="42"/>
      <c r="J942" s="28"/>
      <c r="K942" s="93"/>
      <c r="L942" s="93"/>
      <c r="M942" s="94"/>
      <c r="N942" s="32"/>
      <c r="O942" s="32"/>
      <c r="P942" s="29"/>
      <c r="Q942" s="29"/>
      <c r="R942" s="29"/>
      <c r="S942" s="29"/>
      <c r="T942" s="29"/>
      <c r="U942" s="29"/>
      <c r="V942" s="29"/>
      <c r="W942" s="29"/>
      <c r="X942" s="29"/>
      <c r="Y942" s="33"/>
      <c r="Z942" s="33"/>
      <c r="AA942" s="33"/>
      <c r="AB942" s="33"/>
      <c r="AC942" s="33"/>
      <c r="AD942" s="33"/>
      <c r="AE942" s="29"/>
      <c r="AF942" s="29"/>
      <c r="AG942" s="29"/>
      <c r="AH942" s="66"/>
      <c r="AI942" s="115"/>
      <c r="AJ942" s="66"/>
      <c r="AK942" s="66"/>
      <c r="AL942" s="28"/>
      <c r="AM942" s="66"/>
      <c r="AN942" s="66"/>
      <c r="AO942" s="66"/>
      <c r="AP942" s="66"/>
      <c r="AQ942" s="66"/>
      <c r="AR942" s="66"/>
      <c r="AS942" s="66"/>
      <c r="AT942" s="66"/>
      <c r="AU942" s="66"/>
      <c r="AV942" s="66"/>
      <c r="AW942" s="66"/>
      <c r="AX942" s="66"/>
      <c r="AY942" s="66"/>
    </row>
    <row r="943" spans="2:51" x14ac:dyDescent="0.25">
      <c r="B943" s="28"/>
      <c r="C943" s="29"/>
      <c r="D943" s="29"/>
      <c r="E943" s="30"/>
      <c r="F943" s="29"/>
      <c r="G943" s="29"/>
      <c r="H943" s="42"/>
      <c r="I943" s="42"/>
      <c r="J943" s="28"/>
      <c r="K943" s="93"/>
      <c r="L943" s="93"/>
      <c r="M943" s="94"/>
      <c r="N943" s="32"/>
      <c r="O943" s="32"/>
      <c r="P943" s="29"/>
      <c r="Q943" s="29"/>
      <c r="R943" s="29"/>
      <c r="S943" s="29"/>
      <c r="T943" s="29"/>
      <c r="U943" s="29"/>
      <c r="V943" s="29"/>
      <c r="W943" s="29"/>
      <c r="X943" s="29"/>
      <c r="Y943" s="33"/>
      <c r="Z943" s="33"/>
      <c r="AA943" s="33"/>
      <c r="AB943" s="33"/>
      <c r="AC943" s="33"/>
      <c r="AD943" s="33"/>
      <c r="AE943" s="29"/>
      <c r="AF943" s="29"/>
      <c r="AG943" s="29"/>
      <c r="AH943" s="66"/>
      <c r="AI943" s="115"/>
      <c r="AJ943" s="66"/>
      <c r="AK943" s="66"/>
      <c r="AL943" s="28"/>
      <c r="AM943" s="66"/>
      <c r="AN943" s="66"/>
      <c r="AO943" s="66"/>
      <c r="AP943" s="66"/>
      <c r="AQ943" s="66"/>
      <c r="AR943" s="66"/>
      <c r="AS943" s="66"/>
      <c r="AT943" s="66"/>
      <c r="AU943" s="66"/>
      <c r="AV943" s="66"/>
      <c r="AW943" s="66"/>
      <c r="AX943" s="66"/>
      <c r="AY943" s="66"/>
    </row>
    <row r="944" spans="2:51" x14ac:dyDescent="0.25">
      <c r="B944" s="28"/>
      <c r="C944" s="29"/>
      <c r="D944" s="29"/>
      <c r="E944" s="30"/>
      <c r="F944" s="29"/>
      <c r="G944" s="29"/>
      <c r="H944" s="42"/>
      <c r="I944" s="42"/>
      <c r="J944" s="28"/>
      <c r="K944" s="93"/>
      <c r="L944" s="93"/>
      <c r="M944" s="94"/>
      <c r="N944" s="32"/>
      <c r="O944" s="32"/>
      <c r="P944" s="29"/>
      <c r="Q944" s="29"/>
      <c r="R944" s="29"/>
      <c r="S944" s="29"/>
      <c r="T944" s="29"/>
      <c r="U944" s="29"/>
      <c r="V944" s="29"/>
      <c r="W944" s="29"/>
      <c r="X944" s="29"/>
      <c r="Y944" s="33"/>
      <c r="Z944" s="33"/>
      <c r="AA944" s="33"/>
      <c r="AB944" s="33"/>
      <c r="AC944" s="33"/>
      <c r="AD944" s="33"/>
      <c r="AE944" s="29"/>
      <c r="AF944" s="29"/>
      <c r="AG944" s="29"/>
      <c r="AH944" s="66"/>
      <c r="AI944" s="115"/>
      <c r="AJ944" s="66"/>
      <c r="AK944" s="66"/>
      <c r="AL944" s="28"/>
      <c r="AM944" s="66"/>
      <c r="AN944" s="66"/>
      <c r="AO944" s="66"/>
      <c r="AP944" s="66"/>
      <c r="AQ944" s="66"/>
      <c r="AR944" s="66"/>
      <c r="AS944" s="66"/>
      <c r="AT944" s="66"/>
      <c r="AU944" s="66"/>
      <c r="AV944" s="66"/>
      <c r="AW944" s="66"/>
      <c r="AX944" s="66"/>
      <c r="AY944" s="66"/>
    </row>
    <row r="945" spans="2:51" x14ac:dyDescent="0.25">
      <c r="B945" s="28"/>
      <c r="C945" s="29"/>
      <c r="D945" s="29"/>
      <c r="E945" s="30"/>
      <c r="F945" s="29"/>
      <c r="G945" s="29"/>
      <c r="H945" s="42"/>
      <c r="I945" s="42"/>
      <c r="J945" s="28"/>
      <c r="K945" s="93"/>
      <c r="L945" s="93"/>
      <c r="M945" s="94"/>
      <c r="N945" s="32"/>
      <c r="O945" s="32"/>
      <c r="P945" s="29"/>
      <c r="Q945" s="29"/>
      <c r="R945" s="29"/>
      <c r="S945" s="29"/>
      <c r="T945" s="29"/>
      <c r="U945" s="29"/>
      <c r="V945" s="29"/>
      <c r="W945" s="29"/>
      <c r="X945" s="29"/>
      <c r="Y945" s="33"/>
      <c r="Z945" s="33"/>
      <c r="AA945" s="33"/>
      <c r="AB945" s="33"/>
      <c r="AC945" s="33"/>
      <c r="AD945" s="33"/>
      <c r="AE945" s="29"/>
      <c r="AF945" s="29"/>
      <c r="AG945" s="29"/>
      <c r="AH945" s="66"/>
      <c r="AI945" s="115"/>
      <c r="AJ945" s="66"/>
      <c r="AK945" s="66"/>
      <c r="AL945" s="28"/>
      <c r="AM945" s="66"/>
      <c r="AN945" s="66"/>
      <c r="AO945" s="66"/>
      <c r="AP945" s="66"/>
      <c r="AQ945" s="66"/>
      <c r="AR945" s="66"/>
      <c r="AS945" s="66"/>
      <c r="AT945" s="66"/>
      <c r="AU945" s="66"/>
      <c r="AV945" s="66"/>
      <c r="AW945" s="66"/>
      <c r="AX945" s="66"/>
      <c r="AY945" s="66"/>
    </row>
    <row r="946" spans="2:51" x14ac:dyDescent="0.25">
      <c r="B946" s="28"/>
      <c r="C946" s="29"/>
      <c r="D946" s="29"/>
      <c r="E946" s="30"/>
      <c r="F946" s="29"/>
      <c r="G946" s="29"/>
      <c r="H946" s="42"/>
      <c r="I946" s="42"/>
      <c r="J946" s="28"/>
      <c r="K946" s="93"/>
      <c r="L946" s="93"/>
      <c r="M946" s="94"/>
      <c r="N946" s="32"/>
      <c r="O946" s="32"/>
      <c r="P946" s="29"/>
      <c r="Q946" s="29"/>
      <c r="R946" s="29"/>
      <c r="S946" s="29"/>
      <c r="T946" s="29"/>
      <c r="U946" s="29"/>
      <c r="V946" s="29"/>
      <c r="W946" s="29"/>
      <c r="X946" s="29"/>
      <c r="Y946" s="33"/>
      <c r="Z946" s="33"/>
      <c r="AA946" s="33"/>
      <c r="AB946" s="33"/>
      <c r="AC946" s="33"/>
      <c r="AD946" s="33"/>
      <c r="AE946" s="29"/>
      <c r="AF946" s="29"/>
      <c r="AG946" s="29"/>
      <c r="AH946" s="66"/>
      <c r="AI946" s="115"/>
      <c r="AJ946" s="66"/>
      <c r="AK946" s="66"/>
      <c r="AL946" s="28"/>
      <c r="AM946" s="66"/>
      <c r="AN946" s="66"/>
      <c r="AO946" s="66"/>
      <c r="AP946" s="66"/>
      <c r="AQ946" s="66"/>
      <c r="AR946" s="66"/>
      <c r="AS946" s="66"/>
      <c r="AT946" s="66"/>
      <c r="AU946" s="66"/>
      <c r="AV946" s="66"/>
      <c r="AW946" s="66"/>
      <c r="AX946" s="66"/>
      <c r="AY946" s="66"/>
    </row>
    <row r="947" spans="2:51" x14ac:dyDescent="0.25">
      <c r="B947" s="28"/>
      <c r="C947" s="29"/>
      <c r="D947" s="29"/>
      <c r="E947" s="30"/>
      <c r="F947" s="29"/>
      <c r="G947" s="29"/>
      <c r="H947" s="42"/>
      <c r="I947" s="42"/>
      <c r="J947" s="28"/>
      <c r="K947" s="93"/>
      <c r="L947" s="93"/>
      <c r="M947" s="94"/>
      <c r="N947" s="32"/>
      <c r="O947" s="32"/>
      <c r="P947" s="29"/>
      <c r="Q947" s="29"/>
      <c r="R947" s="29"/>
      <c r="S947" s="29"/>
      <c r="T947" s="29"/>
      <c r="U947" s="29"/>
      <c r="V947" s="29"/>
      <c r="W947" s="29"/>
      <c r="X947" s="29"/>
      <c r="Y947" s="33"/>
      <c r="Z947" s="33"/>
      <c r="AA947" s="33"/>
      <c r="AB947" s="33"/>
      <c r="AC947" s="33"/>
      <c r="AD947" s="33"/>
      <c r="AE947" s="29"/>
      <c r="AF947" s="29"/>
      <c r="AG947" s="29"/>
      <c r="AH947" s="66"/>
      <c r="AI947" s="115"/>
      <c r="AJ947" s="66"/>
      <c r="AK947" s="66"/>
      <c r="AL947" s="28"/>
      <c r="AM947" s="66"/>
      <c r="AN947" s="66"/>
      <c r="AO947" s="66"/>
      <c r="AP947" s="66"/>
      <c r="AQ947" s="66"/>
      <c r="AR947" s="66"/>
      <c r="AS947" s="66"/>
      <c r="AT947" s="66"/>
      <c r="AU947" s="66"/>
      <c r="AV947" s="66"/>
      <c r="AW947" s="66"/>
      <c r="AX947" s="66"/>
      <c r="AY947" s="66"/>
    </row>
    <row r="948" spans="2:51" x14ac:dyDescent="0.25">
      <c r="B948" s="28"/>
      <c r="C948" s="29"/>
      <c r="D948" s="29"/>
      <c r="E948" s="30"/>
      <c r="F948" s="29"/>
      <c r="G948" s="29"/>
      <c r="H948" s="42"/>
      <c r="I948" s="42"/>
      <c r="J948" s="28"/>
      <c r="K948" s="93"/>
      <c r="L948" s="93"/>
      <c r="M948" s="94"/>
      <c r="N948" s="32"/>
      <c r="O948" s="32"/>
      <c r="P948" s="29"/>
      <c r="Q948" s="29"/>
      <c r="R948" s="29"/>
      <c r="S948" s="29"/>
      <c r="T948" s="29"/>
      <c r="U948" s="29"/>
      <c r="V948" s="29"/>
      <c r="W948" s="29"/>
      <c r="X948" s="29"/>
      <c r="Y948" s="33"/>
      <c r="Z948" s="33"/>
      <c r="AA948" s="33"/>
      <c r="AB948" s="33"/>
      <c r="AC948" s="33"/>
      <c r="AD948" s="33"/>
      <c r="AE948" s="29"/>
      <c r="AF948" s="29"/>
      <c r="AG948" s="29"/>
      <c r="AH948" s="66"/>
      <c r="AI948" s="115"/>
      <c r="AJ948" s="66"/>
      <c r="AK948" s="66"/>
      <c r="AL948" s="28"/>
      <c r="AM948" s="66"/>
      <c r="AN948" s="66"/>
      <c r="AO948" s="66"/>
      <c r="AP948" s="66"/>
      <c r="AQ948" s="66"/>
      <c r="AR948" s="66"/>
      <c r="AS948" s="66"/>
      <c r="AT948" s="66"/>
      <c r="AU948" s="66"/>
      <c r="AV948" s="66"/>
      <c r="AW948" s="66"/>
      <c r="AX948" s="66"/>
      <c r="AY948" s="66"/>
    </row>
    <row r="949" spans="2:51" x14ac:dyDescent="0.25">
      <c r="B949" s="28"/>
      <c r="C949" s="29"/>
      <c r="D949" s="29"/>
      <c r="E949" s="30"/>
      <c r="F949" s="29"/>
      <c r="G949" s="29"/>
      <c r="H949" s="42"/>
      <c r="I949" s="42"/>
      <c r="J949" s="28"/>
      <c r="K949" s="93"/>
      <c r="L949" s="93"/>
      <c r="M949" s="94"/>
      <c r="N949" s="32"/>
      <c r="O949" s="32"/>
      <c r="P949" s="29"/>
      <c r="Q949" s="29"/>
      <c r="R949" s="29"/>
      <c r="S949" s="29"/>
      <c r="T949" s="29"/>
      <c r="U949" s="29"/>
      <c r="V949" s="29"/>
      <c r="W949" s="29"/>
      <c r="X949" s="29"/>
      <c r="Y949" s="33"/>
      <c r="Z949" s="33"/>
      <c r="AA949" s="33"/>
      <c r="AB949" s="33"/>
      <c r="AC949" s="33"/>
      <c r="AD949" s="33"/>
      <c r="AE949" s="29"/>
      <c r="AF949" s="29"/>
      <c r="AG949" s="29"/>
      <c r="AH949" s="66"/>
      <c r="AI949" s="115"/>
      <c r="AJ949" s="66"/>
      <c r="AK949" s="66"/>
      <c r="AL949" s="28"/>
      <c r="AM949" s="66"/>
      <c r="AN949" s="66"/>
      <c r="AO949" s="66"/>
      <c r="AP949" s="66"/>
      <c r="AQ949" s="66"/>
      <c r="AR949" s="66"/>
      <c r="AS949" s="66"/>
      <c r="AT949" s="66"/>
      <c r="AU949" s="66"/>
      <c r="AV949" s="66"/>
      <c r="AW949" s="66"/>
      <c r="AX949" s="66"/>
      <c r="AY949" s="66"/>
    </row>
    <row r="950" spans="2:51" x14ac:dyDescent="0.25">
      <c r="B950" s="28"/>
      <c r="C950" s="29"/>
      <c r="D950" s="29"/>
      <c r="E950" s="30"/>
      <c r="F950" s="29"/>
      <c r="G950" s="29"/>
      <c r="H950" s="42"/>
      <c r="I950" s="42"/>
      <c r="J950" s="28"/>
      <c r="K950" s="93"/>
      <c r="L950" s="93"/>
      <c r="M950" s="94"/>
      <c r="N950" s="32"/>
      <c r="O950" s="32"/>
      <c r="P950" s="29"/>
      <c r="Q950" s="29"/>
      <c r="R950" s="29"/>
      <c r="S950" s="29"/>
      <c r="T950" s="29"/>
      <c r="U950" s="29"/>
      <c r="V950" s="29"/>
      <c r="W950" s="29"/>
      <c r="X950" s="29"/>
      <c r="Y950" s="33"/>
      <c r="Z950" s="33"/>
      <c r="AA950" s="33"/>
      <c r="AB950" s="33"/>
      <c r="AC950" s="33"/>
      <c r="AD950" s="33"/>
      <c r="AE950" s="29"/>
      <c r="AF950" s="29"/>
      <c r="AG950" s="29"/>
      <c r="AH950" s="66"/>
      <c r="AI950" s="115"/>
      <c r="AJ950" s="66"/>
      <c r="AK950" s="66"/>
      <c r="AL950" s="28"/>
      <c r="AM950" s="66"/>
      <c r="AN950" s="66"/>
      <c r="AO950" s="66"/>
      <c r="AP950" s="66"/>
      <c r="AQ950" s="66"/>
      <c r="AR950" s="66"/>
      <c r="AS950" s="66"/>
      <c r="AT950" s="66"/>
      <c r="AU950" s="66"/>
      <c r="AV950" s="66"/>
      <c r="AW950" s="66"/>
      <c r="AX950" s="66"/>
      <c r="AY950" s="66"/>
    </row>
    <row r="951" spans="2:51" x14ac:dyDescent="0.25">
      <c r="B951" s="28"/>
      <c r="C951" s="29"/>
      <c r="D951" s="29"/>
      <c r="E951" s="30"/>
      <c r="F951" s="29"/>
      <c r="G951" s="29"/>
      <c r="H951" s="42"/>
      <c r="I951" s="42"/>
      <c r="J951" s="28"/>
      <c r="K951" s="93"/>
      <c r="L951" s="93"/>
      <c r="M951" s="94"/>
      <c r="N951" s="32"/>
      <c r="O951" s="32"/>
      <c r="P951" s="29"/>
      <c r="Q951" s="29"/>
      <c r="R951" s="29"/>
      <c r="S951" s="29"/>
      <c r="T951" s="29"/>
      <c r="U951" s="29"/>
      <c r="V951" s="29"/>
      <c r="W951" s="29"/>
      <c r="X951" s="29"/>
      <c r="Y951" s="33"/>
      <c r="Z951" s="33"/>
      <c r="AA951" s="33"/>
      <c r="AB951" s="33"/>
      <c r="AC951" s="33"/>
      <c r="AD951" s="33"/>
      <c r="AE951" s="29"/>
      <c r="AF951" s="29"/>
      <c r="AG951" s="29"/>
      <c r="AH951" s="66"/>
      <c r="AI951" s="115"/>
      <c r="AJ951" s="66"/>
      <c r="AK951" s="66"/>
      <c r="AL951" s="28"/>
      <c r="AM951" s="66"/>
      <c r="AN951" s="66"/>
      <c r="AO951" s="66"/>
      <c r="AP951" s="66"/>
      <c r="AQ951" s="66"/>
      <c r="AR951" s="66"/>
      <c r="AS951" s="66"/>
      <c r="AT951" s="66"/>
      <c r="AU951" s="66"/>
      <c r="AV951" s="66"/>
      <c r="AW951" s="66"/>
      <c r="AX951" s="66"/>
      <c r="AY951" s="66"/>
    </row>
    <row r="952" spans="2:51" x14ac:dyDescent="0.25">
      <c r="B952" s="28"/>
      <c r="C952" s="29"/>
      <c r="D952" s="29"/>
      <c r="E952" s="30"/>
      <c r="F952" s="29"/>
      <c r="G952" s="29"/>
      <c r="H952" s="42"/>
      <c r="I952" s="42"/>
      <c r="J952" s="28"/>
      <c r="K952" s="93"/>
      <c r="L952" s="93"/>
      <c r="M952" s="94"/>
      <c r="N952" s="32"/>
      <c r="O952" s="32"/>
      <c r="P952" s="29"/>
      <c r="Q952" s="29"/>
      <c r="R952" s="29"/>
      <c r="S952" s="29"/>
      <c r="T952" s="29"/>
      <c r="U952" s="29"/>
      <c r="V952" s="29"/>
      <c r="W952" s="29"/>
      <c r="X952" s="29"/>
      <c r="Y952" s="33"/>
      <c r="Z952" s="33"/>
      <c r="AA952" s="33"/>
      <c r="AB952" s="33"/>
      <c r="AC952" s="33"/>
      <c r="AD952" s="33"/>
      <c r="AE952" s="29"/>
      <c r="AF952" s="29"/>
      <c r="AG952" s="29"/>
      <c r="AH952" s="66"/>
      <c r="AI952" s="115"/>
      <c r="AJ952" s="66"/>
      <c r="AK952" s="66"/>
      <c r="AL952" s="28"/>
      <c r="AM952" s="66"/>
      <c r="AN952" s="66"/>
      <c r="AO952" s="66"/>
      <c r="AP952" s="66"/>
      <c r="AQ952" s="66"/>
      <c r="AR952" s="66"/>
      <c r="AS952" s="66"/>
      <c r="AT952" s="66"/>
      <c r="AU952" s="66"/>
      <c r="AV952" s="66"/>
      <c r="AW952" s="66"/>
      <c r="AX952" s="66"/>
      <c r="AY952" s="66"/>
    </row>
    <row r="953" spans="2:51" x14ac:dyDescent="0.25">
      <c r="B953" s="28"/>
      <c r="C953" s="29"/>
      <c r="D953" s="29"/>
      <c r="E953" s="30"/>
      <c r="F953" s="29"/>
      <c r="G953" s="29"/>
      <c r="H953" s="42"/>
      <c r="I953" s="42"/>
      <c r="J953" s="28"/>
      <c r="K953" s="93"/>
      <c r="L953" s="93"/>
      <c r="M953" s="94"/>
      <c r="N953" s="32"/>
      <c r="O953" s="32"/>
      <c r="P953" s="29"/>
      <c r="Q953" s="29"/>
      <c r="R953" s="29"/>
      <c r="S953" s="29"/>
      <c r="T953" s="29"/>
      <c r="U953" s="29"/>
      <c r="V953" s="29"/>
      <c r="W953" s="29"/>
      <c r="X953" s="29"/>
      <c r="Y953" s="33"/>
      <c r="Z953" s="33"/>
      <c r="AA953" s="33"/>
      <c r="AB953" s="33"/>
      <c r="AC953" s="33"/>
      <c r="AD953" s="33"/>
      <c r="AE953" s="29"/>
      <c r="AF953" s="29"/>
      <c r="AG953" s="29"/>
      <c r="AH953" s="66"/>
      <c r="AI953" s="115"/>
      <c r="AJ953" s="66"/>
      <c r="AK953" s="66"/>
      <c r="AL953" s="28"/>
      <c r="AM953" s="66"/>
      <c r="AN953" s="66"/>
      <c r="AO953" s="66"/>
      <c r="AP953" s="66"/>
      <c r="AQ953" s="66"/>
      <c r="AR953" s="66"/>
      <c r="AS953" s="66"/>
      <c r="AT953" s="66"/>
      <c r="AU953" s="66"/>
      <c r="AV953" s="66"/>
      <c r="AW953" s="66"/>
      <c r="AX953" s="66"/>
      <c r="AY953" s="66"/>
    </row>
    <row r="954" spans="2:51" x14ac:dyDescent="0.25">
      <c r="B954" s="28"/>
      <c r="C954" s="29"/>
      <c r="D954" s="29"/>
      <c r="E954" s="30"/>
      <c r="F954" s="29"/>
      <c r="G954" s="29"/>
      <c r="H954" s="42"/>
      <c r="I954" s="42"/>
      <c r="J954" s="28"/>
      <c r="K954" s="93"/>
      <c r="L954" s="93"/>
      <c r="M954" s="94"/>
      <c r="N954" s="32"/>
      <c r="O954" s="32"/>
      <c r="P954" s="29"/>
      <c r="Q954" s="29"/>
      <c r="R954" s="29"/>
      <c r="S954" s="29"/>
      <c r="T954" s="29"/>
      <c r="U954" s="29"/>
      <c r="V954" s="29"/>
      <c r="W954" s="29"/>
      <c r="X954" s="29"/>
      <c r="Y954" s="33"/>
      <c r="Z954" s="33"/>
      <c r="AA954" s="33"/>
      <c r="AB954" s="33"/>
      <c r="AC954" s="33"/>
      <c r="AD954" s="33"/>
      <c r="AE954" s="29"/>
      <c r="AF954" s="29"/>
      <c r="AG954" s="29"/>
      <c r="AH954" s="66"/>
      <c r="AI954" s="115"/>
      <c r="AJ954" s="66"/>
      <c r="AK954" s="66"/>
      <c r="AL954" s="28"/>
      <c r="AM954" s="66"/>
      <c r="AN954" s="66"/>
      <c r="AO954" s="66"/>
      <c r="AP954" s="66"/>
      <c r="AQ954" s="66"/>
      <c r="AR954" s="66"/>
      <c r="AS954" s="66"/>
      <c r="AT954" s="66"/>
      <c r="AU954" s="66"/>
      <c r="AV954" s="66"/>
      <c r="AW954" s="66"/>
      <c r="AX954" s="66"/>
      <c r="AY954" s="66"/>
    </row>
    <row r="955" spans="2:51" x14ac:dyDescent="0.25">
      <c r="B955" s="28"/>
      <c r="C955" s="29"/>
      <c r="D955" s="29"/>
      <c r="E955" s="30"/>
      <c r="F955" s="29"/>
      <c r="G955" s="29"/>
      <c r="H955" s="42"/>
      <c r="I955" s="42"/>
      <c r="J955" s="28"/>
      <c r="K955" s="93"/>
      <c r="L955" s="93"/>
      <c r="M955" s="94"/>
      <c r="N955" s="32"/>
      <c r="O955" s="32"/>
      <c r="P955" s="29"/>
      <c r="Q955" s="29"/>
      <c r="R955" s="29"/>
      <c r="S955" s="29"/>
      <c r="T955" s="29"/>
      <c r="U955" s="29"/>
      <c r="V955" s="29"/>
      <c r="W955" s="29"/>
      <c r="X955" s="29"/>
      <c r="Y955" s="33"/>
      <c r="Z955" s="33"/>
      <c r="AA955" s="33"/>
      <c r="AB955" s="33"/>
      <c r="AC955" s="33"/>
      <c r="AD955" s="33"/>
      <c r="AE955" s="29"/>
      <c r="AF955" s="29"/>
      <c r="AG955" s="29"/>
      <c r="AH955" s="66"/>
      <c r="AI955" s="115"/>
      <c r="AJ955" s="66"/>
      <c r="AK955" s="66"/>
      <c r="AL955" s="28"/>
      <c r="AM955" s="66"/>
      <c r="AN955" s="66"/>
      <c r="AO955" s="66"/>
      <c r="AP955" s="66"/>
      <c r="AQ955" s="66"/>
      <c r="AR955" s="66"/>
      <c r="AS955" s="66"/>
      <c r="AT955" s="66"/>
      <c r="AU955" s="66"/>
      <c r="AV955" s="66"/>
      <c r="AW955" s="66"/>
      <c r="AX955" s="66"/>
      <c r="AY955" s="66"/>
    </row>
    <row r="956" spans="2:51" x14ac:dyDescent="0.25">
      <c r="B956" s="28"/>
      <c r="C956" s="29"/>
      <c r="D956" s="29"/>
      <c r="E956" s="30"/>
      <c r="F956" s="29"/>
      <c r="G956" s="29"/>
      <c r="H956" s="42"/>
      <c r="I956" s="42"/>
      <c r="J956" s="28"/>
      <c r="K956" s="93"/>
      <c r="L956" s="93"/>
      <c r="M956" s="94"/>
      <c r="N956" s="32"/>
      <c r="O956" s="32"/>
      <c r="P956" s="29"/>
      <c r="Q956" s="29"/>
      <c r="R956" s="29"/>
      <c r="S956" s="29"/>
      <c r="T956" s="29"/>
      <c r="U956" s="29"/>
      <c r="V956" s="29"/>
      <c r="W956" s="29"/>
      <c r="X956" s="29"/>
      <c r="Y956" s="33"/>
      <c r="Z956" s="33"/>
      <c r="AA956" s="33"/>
      <c r="AB956" s="33"/>
      <c r="AC956" s="33"/>
      <c r="AD956" s="33"/>
      <c r="AE956" s="29"/>
      <c r="AF956" s="29"/>
      <c r="AG956" s="29"/>
      <c r="AH956" s="66"/>
      <c r="AI956" s="115"/>
      <c r="AJ956" s="66"/>
      <c r="AK956" s="66"/>
      <c r="AL956" s="28"/>
      <c r="AM956" s="66"/>
      <c r="AN956" s="66"/>
      <c r="AO956" s="66"/>
      <c r="AP956" s="66"/>
      <c r="AQ956" s="66"/>
      <c r="AR956" s="66"/>
      <c r="AS956" s="66"/>
      <c r="AT956" s="66"/>
      <c r="AU956" s="66"/>
      <c r="AV956" s="66"/>
      <c r="AW956" s="66"/>
      <c r="AX956" s="66"/>
      <c r="AY956" s="66"/>
    </row>
    <row r="957" spans="2:51" x14ac:dyDescent="0.25">
      <c r="B957" s="28"/>
      <c r="C957" s="29"/>
      <c r="D957" s="29"/>
      <c r="E957" s="30"/>
      <c r="F957" s="29"/>
      <c r="G957" s="29"/>
      <c r="H957" s="42"/>
      <c r="I957" s="42"/>
      <c r="J957" s="28"/>
      <c r="K957" s="93"/>
      <c r="L957" s="93"/>
      <c r="M957" s="94"/>
      <c r="N957" s="32"/>
      <c r="O957" s="32"/>
      <c r="P957" s="29"/>
      <c r="Q957" s="29"/>
      <c r="R957" s="29"/>
      <c r="S957" s="29"/>
      <c r="T957" s="29"/>
      <c r="U957" s="29"/>
      <c r="V957" s="29"/>
      <c r="W957" s="29"/>
      <c r="X957" s="29"/>
      <c r="Y957" s="33"/>
      <c r="Z957" s="33"/>
      <c r="AA957" s="33"/>
      <c r="AB957" s="33"/>
      <c r="AC957" s="33"/>
      <c r="AD957" s="33"/>
      <c r="AE957" s="29"/>
      <c r="AF957" s="29"/>
      <c r="AG957" s="29"/>
      <c r="AH957" s="66"/>
      <c r="AI957" s="115"/>
      <c r="AJ957" s="66"/>
      <c r="AK957" s="66"/>
      <c r="AL957" s="28"/>
      <c r="AM957" s="66"/>
      <c r="AN957" s="66"/>
      <c r="AO957" s="66"/>
      <c r="AP957" s="66"/>
      <c r="AQ957" s="66"/>
      <c r="AR957" s="66"/>
      <c r="AS957" s="66"/>
      <c r="AT957" s="66"/>
      <c r="AU957" s="66"/>
      <c r="AV957" s="66"/>
      <c r="AW957" s="66"/>
      <c r="AX957" s="66"/>
      <c r="AY957" s="66"/>
    </row>
    <row r="958" spans="2:51" x14ac:dyDescent="0.25">
      <c r="B958" s="28"/>
      <c r="C958" s="29"/>
      <c r="D958" s="29"/>
      <c r="E958" s="30"/>
      <c r="F958" s="29"/>
      <c r="G958" s="29"/>
      <c r="H958" s="42"/>
      <c r="I958" s="42"/>
      <c r="J958" s="28"/>
      <c r="K958" s="93"/>
      <c r="L958" s="93"/>
      <c r="M958" s="94"/>
      <c r="N958" s="32"/>
      <c r="O958" s="32"/>
      <c r="P958" s="29"/>
      <c r="Q958" s="29"/>
      <c r="R958" s="29"/>
      <c r="S958" s="29"/>
      <c r="T958" s="29"/>
      <c r="U958" s="29"/>
      <c r="V958" s="29"/>
      <c r="W958" s="29"/>
      <c r="X958" s="29"/>
      <c r="Y958" s="33"/>
      <c r="Z958" s="33"/>
      <c r="AA958" s="33"/>
      <c r="AB958" s="33"/>
      <c r="AC958" s="33"/>
      <c r="AD958" s="33"/>
      <c r="AE958" s="29"/>
      <c r="AF958" s="29"/>
      <c r="AG958" s="29"/>
      <c r="AH958" s="66"/>
      <c r="AI958" s="115"/>
      <c r="AJ958" s="66"/>
      <c r="AK958" s="66"/>
      <c r="AL958" s="28"/>
      <c r="AM958" s="66"/>
      <c r="AN958" s="66"/>
      <c r="AO958" s="66"/>
      <c r="AP958" s="66"/>
      <c r="AQ958" s="66"/>
      <c r="AR958" s="66"/>
      <c r="AS958" s="66"/>
      <c r="AT958" s="66"/>
      <c r="AU958" s="66"/>
      <c r="AV958" s="66"/>
      <c r="AW958" s="66"/>
      <c r="AX958" s="66"/>
      <c r="AY958" s="66"/>
    </row>
    <row r="959" spans="2:51" x14ac:dyDescent="0.25">
      <c r="B959" s="28"/>
      <c r="C959" s="29"/>
      <c r="D959" s="29"/>
      <c r="E959" s="30"/>
      <c r="F959" s="29"/>
      <c r="G959" s="29"/>
      <c r="H959" s="42"/>
      <c r="I959" s="42"/>
      <c r="J959" s="28"/>
      <c r="K959" s="93"/>
      <c r="L959" s="93"/>
      <c r="M959" s="94"/>
      <c r="N959" s="32"/>
      <c r="O959" s="32"/>
      <c r="P959" s="29"/>
      <c r="Q959" s="29"/>
      <c r="R959" s="29"/>
      <c r="S959" s="29"/>
      <c r="T959" s="29"/>
      <c r="U959" s="29"/>
      <c r="V959" s="29"/>
      <c r="W959" s="29"/>
      <c r="X959" s="29"/>
      <c r="Y959" s="33"/>
      <c r="Z959" s="33"/>
      <c r="AA959" s="33"/>
      <c r="AB959" s="33"/>
      <c r="AC959" s="33"/>
      <c r="AD959" s="33"/>
      <c r="AE959" s="29"/>
      <c r="AF959" s="29"/>
      <c r="AG959" s="29"/>
      <c r="AH959" s="66"/>
      <c r="AI959" s="115"/>
      <c r="AJ959" s="66"/>
      <c r="AK959" s="66"/>
      <c r="AL959" s="28"/>
      <c r="AM959" s="66"/>
      <c r="AN959" s="66"/>
      <c r="AO959" s="66"/>
      <c r="AP959" s="66"/>
      <c r="AQ959" s="66"/>
      <c r="AR959" s="66"/>
      <c r="AS959" s="66"/>
      <c r="AT959" s="66"/>
      <c r="AU959" s="66"/>
      <c r="AV959" s="66"/>
      <c r="AW959" s="66"/>
      <c r="AX959" s="66"/>
      <c r="AY959" s="66"/>
    </row>
    <row r="960" spans="2:51" x14ac:dyDescent="0.25">
      <c r="B960" s="28"/>
      <c r="C960" s="29"/>
      <c r="D960" s="29"/>
      <c r="E960" s="30"/>
      <c r="F960" s="29"/>
      <c r="G960" s="29"/>
      <c r="H960" s="42"/>
      <c r="I960" s="42"/>
      <c r="J960" s="28"/>
      <c r="K960" s="93"/>
      <c r="L960" s="93"/>
      <c r="M960" s="94"/>
      <c r="N960" s="32"/>
      <c r="O960" s="32"/>
      <c r="P960" s="29"/>
      <c r="Q960" s="29"/>
      <c r="R960" s="29"/>
      <c r="S960" s="29"/>
      <c r="T960" s="29"/>
      <c r="U960" s="29"/>
      <c r="V960" s="29"/>
      <c r="W960" s="29"/>
      <c r="X960" s="29"/>
      <c r="Y960" s="33"/>
      <c r="Z960" s="33"/>
      <c r="AA960" s="33"/>
      <c r="AB960" s="33"/>
      <c r="AC960" s="33"/>
      <c r="AD960" s="33"/>
      <c r="AE960" s="29"/>
      <c r="AF960" s="29"/>
      <c r="AG960" s="29"/>
      <c r="AH960" s="66"/>
      <c r="AI960" s="115"/>
      <c r="AJ960" s="66"/>
      <c r="AK960" s="66"/>
      <c r="AL960" s="28"/>
      <c r="AM960" s="66"/>
      <c r="AN960" s="66"/>
      <c r="AO960" s="66"/>
      <c r="AP960" s="66"/>
      <c r="AQ960" s="66"/>
      <c r="AR960" s="66"/>
      <c r="AS960" s="66"/>
      <c r="AT960" s="66"/>
      <c r="AU960" s="66"/>
      <c r="AV960" s="66"/>
      <c r="AW960" s="66"/>
      <c r="AX960" s="66"/>
      <c r="AY960" s="66"/>
    </row>
    <row r="961" spans="2:51" x14ac:dyDescent="0.25">
      <c r="B961" s="28"/>
      <c r="C961" s="29"/>
      <c r="D961" s="29"/>
      <c r="E961" s="30"/>
      <c r="F961" s="29"/>
      <c r="G961" s="29"/>
      <c r="H961" s="42"/>
      <c r="I961" s="42"/>
      <c r="J961" s="28"/>
      <c r="K961" s="93"/>
      <c r="L961" s="93"/>
      <c r="M961" s="94"/>
      <c r="N961" s="32"/>
      <c r="O961" s="32"/>
      <c r="P961" s="29"/>
      <c r="Q961" s="29"/>
      <c r="R961" s="29"/>
      <c r="S961" s="29"/>
      <c r="T961" s="29"/>
      <c r="U961" s="29"/>
      <c r="V961" s="29"/>
      <c r="W961" s="29"/>
      <c r="X961" s="29"/>
      <c r="Y961" s="33"/>
      <c r="Z961" s="33"/>
      <c r="AA961" s="33"/>
      <c r="AB961" s="33"/>
      <c r="AC961" s="33"/>
      <c r="AD961" s="33"/>
      <c r="AE961" s="29"/>
      <c r="AF961" s="29"/>
      <c r="AG961" s="29"/>
      <c r="AH961" s="66"/>
      <c r="AI961" s="115"/>
      <c r="AJ961" s="66"/>
      <c r="AK961" s="66"/>
      <c r="AL961" s="28"/>
      <c r="AM961" s="66"/>
      <c r="AN961" s="66"/>
      <c r="AO961" s="66"/>
      <c r="AP961" s="66"/>
      <c r="AQ961" s="66"/>
      <c r="AR961" s="66"/>
      <c r="AS961" s="66"/>
      <c r="AT961" s="66"/>
      <c r="AU961" s="66"/>
      <c r="AV961" s="66"/>
      <c r="AW961" s="66"/>
      <c r="AX961" s="66"/>
      <c r="AY961" s="66"/>
    </row>
    <row r="962" spans="2:51" x14ac:dyDescent="0.25">
      <c r="B962" s="28"/>
      <c r="C962" s="29"/>
      <c r="D962" s="29"/>
      <c r="E962" s="30"/>
      <c r="F962" s="29"/>
      <c r="G962" s="29"/>
      <c r="H962" s="42"/>
      <c r="I962" s="42"/>
      <c r="J962" s="28"/>
      <c r="K962" s="93"/>
      <c r="L962" s="93"/>
      <c r="M962" s="94"/>
      <c r="N962" s="32"/>
      <c r="O962" s="32"/>
      <c r="P962" s="29"/>
      <c r="Q962" s="29"/>
      <c r="R962" s="29"/>
      <c r="S962" s="29"/>
      <c r="T962" s="29"/>
      <c r="U962" s="29"/>
      <c r="V962" s="29"/>
      <c r="W962" s="29"/>
      <c r="X962" s="29"/>
      <c r="Y962" s="33"/>
      <c r="Z962" s="33"/>
      <c r="AA962" s="33"/>
      <c r="AB962" s="33"/>
      <c r="AC962" s="33"/>
      <c r="AD962" s="33"/>
      <c r="AE962" s="29"/>
      <c r="AF962" s="29"/>
      <c r="AG962" s="29"/>
      <c r="AH962" s="66"/>
      <c r="AI962" s="115"/>
      <c r="AJ962" s="66"/>
      <c r="AK962" s="66"/>
      <c r="AL962" s="28"/>
      <c r="AM962" s="66"/>
      <c r="AN962" s="66"/>
      <c r="AO962" s="66"/>
      <c r="AP962" s="66"/>
      <c r="AQ962" s="66"/>
      <c r="AR962" s="66"/>
      <c r="AS962" s="66"/>
      <c r="AT962" s="66"/>
      <c r="AU962" s="66"/>
      <c r="AV962" s="66"/>
      <c r="AW962" s="66"/>
      <c r="AX962" s="66"/>
      <c r="AY962" s="66"/>
    </row>
    <row r="963" spans="2:51" x14ac:dyDescent="0.25">
      <c r="B963" s="28"/>
      <c r="C963" s="29"/>
      <c r="D963" s="29"/>
      <c r="E963" s="30"/>
      <c r="F963" s="29"/>
      <c r="G963" s="29"/>
      <c r="H963" s="42"/>
      <c r="I963" s="42"/>
      <c r="J963" s="28"/>
      <c r="K963" s="93"/>
      <c r="L963" s="93"/>
      <c r="M963" s="94"/>
      <c r="N963" s="32"/>
      <c r="O963" s="32"/>
      <c r="P963" s="29"/>
      <c r="Q963" s="29"/>
      <c r="R963" s="29"/>
      <c r="S963" s="29"/>
      <c r="T963" s="29"/>
      <c r="U963" s="29"/>
      <c r="V963" s="29"/>
      <c r="W963" s="29"/>
      <c r="X963" s="29"/>
      <c r="Y963" s="33"/>
      <c r="Z963" s="33"/>
      <c r="AA963" s="33"/>
      <c r="AB963" s="33"/>
      <c r="AC963" s="33"/>
      <c r="AD963" s="33"/>
      <c r="AE963" s="29"/>
      <c r="AF963" s="29"/>
      <c r="AG963" s="29"/>
      <c r="AH963" s="66"/>
      <c r="AI963" s="115"/>
      <c r="AJ963" s="66"/>
      <c r="AK963" s="66"/>
      <c r="AL963" s="28"/>
      <c r="AM963" s="66"/>
      <c r="AN963" s="66"/>
      <c r="AO963" s="66"/>
      <c r="AP963" s="66"/>
      <c r="AQ963" s="66"/>
      <c r="AR963" s="66"/>
      <c r="AS963" s="66"/>
      <c r="AT963" s="66"/>
      <c r="AU963" s="66"/>
      <c r="AV963" s="66"/>
      <c r="AW963" s="66"/>
      <c r="AX963" s="66"/>
      <c r="AY963" s="66"/>
    </row>
    <row r="964" spans="2:51" x14ac:dyDescent="0.25">
      <c r="B964" s="28"/>
      <c r="C964" s="29"/>
      <c r="D964" s="29"/>
      <c r="E964" s="30"/>
      <c r="F964" s="29"/>
      <c r="G964" s="29"/>
      <c r="H964" s="42"/>
      <c r="I964" s="42"/>
      <c r="J964" s="28"/>
      <c r="K964" s="93"/>
      <c r="L964" s="93"/>
      <c r="M964" s="94"/>
      <c r="N964" s="32"/>
      <c r="O964" s="32"/>
      <c r="P964" s="29"/>
      <c r="Q964" s="29"/>
      <c r="R964" s="29"/>
      <c r="S964" s="29"/>
      <c r="T964" s="29"/>
      <c r="U964" s="29"/>
      <c r="V964" s="29"/>
      <c r="W964" s="29"/>
      <c r="X964" s="29"/>
      <c r="Y964" s="33"/>
      <c r="Z964" s="33"/>
      <c r="AA964" s="33"/>
      <c r="AB964" s="33"/>
      <c r="AC964" s="33"/>
      <c r="AD964" s="33"/>
      <c r="AE964" s="29"/>
      <c r="AF964" s="29"/>
      <c r="AG964" s="29"/>
      <c r="AH964" s="66"/>
      <c r="AI964" s="115"/>
      <c r="AJ964" s="66"/>
      <c r="AK964" s="66"/>
      <c r="AL964" s="28"/>
      <c r="AM964" s="66"/>
      <c r="AN964" s="66"/>
      <c r="AO964" s="66"/>
      <c r="AP964" s="66"/>
      <c r="AQ964" s="66"/>
      <c r="AR964" s="66"/>
      <c r="AS964" s="66"/>
      <c r="AT964" s="66"/>
      <c r="AU964" s="66"/>
      <c r="AV964" s="66"/>
      <c r="AW964" s="66"/>
      <c r="AX964" s="66"/>
      <c r="AY964" s="66"/>
    </row>
    <row r="965" spans="2:51" x14ac:dyDescent="0.25">
      <c r="B965" s="28"/>
      <c r="C965" s="29"/>
      <c r="D965" s="29"/>
      <c r="E965" s="30"/>
      <c r="F965" s="29"/>
      <c r="G965" s="29"/>
      <c r="H965" s="42"/>
      <c r="I965" s="42"/>
      <c r="J965" s="28"/>
      <c r="K965" s="93"/>
      <c r="L965" s="93"/>
      <c r="M965" s="94"/>
      <c r="N965" s="32"/>
      <c r="O965" s="32"/>
      <c r="P965" s="29"/>
      <c r="Q965" s="29"/>
      <c r="R965" s="29"/>
      <c r="S965" s="29"/>
      <c r="T965" s="29"/>
      <c r="U965" s="29"/>
      <c r="V965" s="29"/>
      <c r="W965" s="29"/>
      <c r="X965" s="29"/>
      <c r="Y965" s="33"/>
      <c r="Z965" s="33"/>
      <c r="AA965" s="33"/>
      <c r="AB965" s="33"/>
      <c r="AC965" s="33"/>
      <c r="AD965" s="33"/>
      <c r="AE965" s="29"/>
      <c r="AF965" s="29"/>
      <c r="AG965" s="29"/>
      <c r="AH965" s="66"/>
      <c r="AI965" s="115"/>
      <c r="AJ965" s="66"/>
      <c r="AK965" s="66"/>
      <c r="AL965" s="28"/>
      <c r="AM965" s="66"/>
      <c r="AN965" s="66"/>
      <c r="AO965" s="66"/>
      <c r="AP965" s="66"/>
      <c r="AQ965" s="66"/>
      <c r="AR965" s="66"/>
      <c r="AS965" s="66"/>
      <c r="AT965" s="66"/>
      <c r="AU965" s="66"/>
      <c r="AV965" s="66"/>
      <c r="AW965" s="66"/>
      <c r="AX965" s="66"/>
      <c r="AY965" s="66"/>
    </row>
    <row r="966" spans="2:51" x14ac:dyDescent="0.25">
      <c r="B966" s="28"/>
      <c r="C966" s="29"/>
      <c r="D966" s="29"/>
      <c r="E966" s="30"/>
      <c r="F966" s="29"/>
      <c r="G966" s="29"/>
      <c r="H966" s="42"/>
      <c r="I966" s="42"/>
      <c r="J966" s="28"/>
      <c r="K966" s="93"/>
      <c r="L966" s="93"/>
      <c r="M966" s="94"/>
      <c r="N966" s="32"/>
      <c r="O966" s="32"/>
      <c r="P966" s="29"/>
      <c r="Q966" s="29"/>
      <c r="R966" s="29"/>
      <c r="S966" s="29"/>
      <c r="T966" s="29"/>
      <c r="U966" s="29"/>
      <c r="V966" s="29"/>
      <c r="W966" s="29"/>
      <c r="X966" s="29"/>
      <c r="Y966" s="33"/>
      <c r="Z966" s="33"/>
      <c r="AA966" s="33"/>
      <c r="AB966" s="33"/>
      <c r="AC966" s="33"/>
      <c r="AD966" s="33"/>
      <c r="AE966" s="29"/>
      <c r="AF966" s="29"/>
      <c r="AG966" s="29"/>
      <c r="AH966" s="66"/>
      <c r="AI966" s="115"/>
      <c r="AJ966" s="66"/>
      <c r="AK966" s="66"/>
      <c r="AL966" s="28"/>
      <c r="AM966" s="66"/>
      <c r="AN966" s="66"/>
      <c r="AO966" s="66"/>
      <c r="AP966" s="66"/>
      <c r="AQ966" s="66"/>
      <c r="AR966" s="66"/>
      <c r="AS966" s="66"/>
      <c r="AT966" s="66"/>
      <c r="AU966" s="66"/>
      <c r="AV966" s="66"/>
      <c r="AW966" s="66"/>
      <c r="AX966" s="66"/>
      <c r="AY966" s="66"/>
    </row>
    <row r="967" spans="2:51" x14ac:dyDescent="0.25">
      <c r="B967" s="28"/>
      <c r="C967" s="29"/>
      <c r="D967" s="29"/>
      <c r="E967" s="30"/>
      <c r="F967" s="29"/>
      <c r="G967" s="29"/>
      <c r="H967" s="42"/>
      <c r="I967" s="42"/>
      <c r="J967" s="28"/>
      <c r="K967" s="93"/>
      <c r="L967" s="93"/>
      <c r="M967" s="94"/>
      <c r="N967" s="32"/>
      <c r="O967" s="32"/>
      <c r="P967" s="29"/>
      <c r="Q967" s="29"/>
      <c r="R967" s="29"/>
      <c r="S967" s="29"/>
      <c r="T967" s="29"/>
      <c r="U967" s="29"/>
      <c r="V967" s="29"/>
      <c r="W967" s="29"/>
      <c r="X967" s="29"/>
      <c r="Y967" s="33"/>
      <c r="Z967" s="33"/>
      <c r="AA967" s="33"/>
      <c r="AB967" s="33"/>
      <c r="AC967" s="33"/>
      <c r="AD967" s="33"/>
      <c r="AE967" s="29"/>
      <c r="AF967" s="29"/>
      <c r="AG967" s="29"/>
      <c r="AH967" s="66"/>
      <c r="AI967" s="115"/>
      <c r="AJ967" s="66"/>
      <c r="AK967" s="66"/>
      <c r="AL967" s="28"/>
      <c r="AM967" s="66"/>
      <c r="AN967" s="66"/>
      <c r="AO967" s="66"/>
      <c r="AP967" s="66"/>
      <c r="AQ967" s="66"/>
      <c r="AR967" s="66"/>
      <c r="AS967" s="66"/>
      <c r="AT967" s="66"/>
      <c r="AU967" s="66"/>
      <c r="AV967" s="66"/>
      <c r="AW967" s="66"/>
      <c r="AX967" s="66"/>
      <c r="AY967" s="66"/>
    </row>
    <row r="968" spans="2:51" x14ac:dyDescent="0.25">
      <c r="B968" s="28"/>
      <c r="C968" s="29"/>
      <c r="D968" s="29"/>
      <c r="E968" s="30"/>
      <c r="F968" s="29"/>
      <c r="G968" s="29"/>
      <c r="H968" s="42"/>
      <c r="I968" s="42"/>
      <c r="J968" s="28"/>
      <c r="K968" s="93"/>
      <c r="L968" s="93"/>
      <c r="M968" s="94"/>
      <c r="N968" s="32"/>
      <c r="O968" s="32"/>
      <c r="P968" s="29"/>
      <c r="Q968" s="29"/>
      <c r="R968" s="29"/>
      <c r="S968" s="29"/>
      <c r="T968" s="29"/>
      <c r="U968" s="29"/>
      <c r="V968" s="29"/>
      <c r="W968" s="29"/>
      <c r="X968" s="29"/>
      <c r="Y968" s="33"/>
      <c r="Z968" s="33"/>
      <c r="AA968" s="33"/>
      <c r="AB968" s="33"/>
      <c r="AC968" s="33"/>
      <c r="AD968" s="33"/>
      <c r="AE968" s="29"/>
      <c r="AF968" s="29"/>
      <c r="AG968" s="29"/>
      <c r="AH968" s="66"/>
      <c r="AI968" s="115"/>
      <c r="AJ968" s="66"/>
      <c r="AK968" s="66"/>
      <c r="AL968" s="28"/>
      <c r="AM968" s="66"/>
      <c r="AN968" s="66"/>
      <c r="AO968" s="66"/>
      <c r="AP968" s="66"/>
      <c r="AQ968" s="66"/>
      <c r="AR968" s="66"/>
      <c r="AS968" s="66"/>
      <c r="AT968" s="66"/>
      <c r="AU968" s="66"/>
      <c r="AV968" s="66"/>
      <c r="AW968" s="66"/>
      <c r="AX968" s="66"/>
      <c r="AY968" s="66"/>
    </row>
    <row r="969" spans="2:51" x14ac:dyDescent="0.25">
      <c r="B969" s="28"/>
      <c r="C969" s="29"/>
      <c r="D969" s="29"/>
      <c r="E969" s="30"/>
      <c r="F969" s="29"/>
      <c r="G969" s="29"/>
      <c r="H969" s="42"/>
      <c r="I969" s="42"/>
      <c r="J969" s="28"/>
      <c r="K969" s="93"/>
      <c r="L969" s="93"/>
      <c r="M969" s="94"/>
      <c r="N969" s="32"/>
      <c r="O969" s="32"/>
      <c r="P969" s="29"/>
      <c r="Q969" s="29"/>
      <c r="R969" s="29"/>
      <c r="S969" s="29"/>
      <c r="T969" s="29"/>
      <c r="U969" s="29"/>
      <c r="V969" s="29"/>
      <c r="W969" s="29"/>
      <c r="X969" s="29"/>
      <c r="Y969" s="33"/>
      <c r="Z969" s="33"/>
      <c r="AA969" s="33"/>
      <c r="AB969" s="33"/>
      <c r="AC969" s="33"/>
      <c r="AD969" s="33"/>
      <c r="AE969" s="29"/>
      <c r="AF969" s="29"/>
      <c r="AG969" s="29"/>
      <c r="AH969" s="66"/>
      <c r="AI969" s="115"/>
      <c r="AJ969" s="66"/>
      <c r="AK969" s="66"/>
      <c r="AL969" s="28"/>
      <c r="AM969" s="66"/>
      <c r="AN969" s="66"/>
      <c r="AO969" s="66"/>
      <c r="AP969" s="66"/>
      <c r="AQ969" s="66"/>
      <c r="AR969" s="66"/>
      <c r="AS969" s="66"/>
      <c r="AT969" s="66"/>
      <c r="AU969" s="66"/>
      <c r="AV969" s="66"/>
      <c r="AW969" s="66"/>
      <c r="AX969" s="66"/>
      <c r="AY969" s="66"/>
    </row>
    <row r="970" spans="2:51" x14ac:dyDescent="0.25">
      <c r="B970" s="28"/>
      <c r="C970" s="29"/>
      <c r="D970" s="29"/>
      <c r="E970" s="30"/>
      <c r="F970" s="29"/>
      <c r="G970" s="29"/>
      <c r="H970" s="42"/>
      <c r="I970" s="42"/>
      <c r="J970" s="28"/>
      <c r="K970" s="93"/>
      <c r="L970" s="93"/>
      <c r="M970" s="94"/>
      <c r="N970" s="32"/>
      <c r="O970" s="32"/>
      <c r="P970" s="29"/>
      <c r="Q970" s="29"/>
      <c r="R970" s="29"/>
      <c r="S970" s="29"/>
      <c r="T970" s="29"/>
      <c r="U970" s="29"/>
      <c r="V970" s="29"/>
      <c r="W970" s="29"/>
      <c r="X970" s="29"/>
      <c r="Y970" s="33"/>
      <c r="Z970" s="33"/>
      <c r="AA970" s="33"/>
      <c r="AB970" s="33"/>
      <c r="AC970" s="33"/>
      <c r="AD970" s="33"/>
      <c r="AE970" s="29"/>
      <c r="AF970" s="29"/>
      <c r="AG970" s="29"/>
      <c r="AH970" s="66"/>
      <c r="AI970" s="115"/>
      <c r="AJ970" s="66"/>
      <c r="AK970" s="66"/>
      <c r="AL970" s="28"/>
      <c r="AM970" s="66"/>
      <c r="AN970" s="66"/>
      <c r="AO970" s="66"/>
      <c r="AP970" s="66"/>
      <c r="AQ970" s="66"/>
      <c r="AR970" s="66"/>
      <c r="AS970" s="66"/>
      <c r="AT970" s="66"/>
      <c r="AU970" s="66"/>
      <c r="AV970" s="66"/>
      <c r="AW970" s="66"/>
      <c r="AX970" s="66"/>
      <c r="AY970" s="66"/>
    </row>
    <row r="971" spans="2:51" x14ac:dyDescent="0.25">
      <c r="B971" s="28"/>
      <c r="C971" s="29"/>
      <c r="D971" s="29"/>
      <c r="E971" s="30"/>
      <c r="F971" s="29"/>
      <c r="G971" s="29"/>
      <c r="H971" s="42"/>
      <c r="I971" s="42"/>
      <c r="J971" s="28"/>
      <c r="K971" s="93"/>
      <c r="L971" s="93"/>
      <c r="M971" s="94"/>
      <c r="N971" s="32"/>
      <c r="O971" s="32"/>
      <c r="P971" s="29"/>
      <c r="Q971" s="29"/>
      <c r="R971" s="29"/>
      <c r="S971" s="29"/>
      <c r="T971" s="29"/>
      <c r="U971" s="29"/>
      <c r="V971" s="29"/>
      <c r="W971" s="29"/>
      <c r="X971" s="29"/>
      <c r="Y971" s="33"/>
      <c r="Z971" s="33"/>
      <c r="AA971" s="33"/>
      <c r="AB971" s="33"/>
      <c r="AC971" s="33"/>
      <c r="AD971" s="33"/>
      <c r="AE971" s="29"/>
      <c r="AF971" s="29"/>
      <c r="AG971" s="29"/>
      <c r="AH971" s="66"/>
      <c r="AI971" s="115"/>
      <c r="AJ971" s="66"/>
      <c r="AK971" s="66"/>
      <c r="AL971" s="28"/>
      <c r="AM971" s="66"/>
      <c r="AN971" s="66"/>
      <c r="AO971" s="66"/>
      <c r="AP971" s="66"/>
      <c r="AQ971" s="66"/>
      <c r="AR971" s="66"/>
      <c r="AS971" s="66"/>
      <c r="AT971" s="66"/>
      <c r="AU971" s="66"/>
      <c r="AV971" s="66"/>
      <c r="AW971" s="66"/>
      <c r="AX971" s="66"/>
      <c r="AY971" s="66"/>
    </row>
    <row r="972" spans="2:51" x14ac:dyDescent="0.25">
      <c r="B972" s="28"/>
      <c r="C972" s="29"/>
      <c r="D972" s="29"/>
      <c r="E972" s="30"/>
      <c r="F972" s="29"/>
      <c r="G972" s="29"/>
      <c r="H972" s="42"/>
      <c r="I972" s="42"/>
      <c r="J972" s="28"/>
      <c r="K972" s="93"/>
      <c r="L972" s="93"/>
      <c r="M972" s="94"/>
      <c r="N972" s="32"/>
      <c r="O972" s="32"/>
      <c r="P972" s="29"/>
      <c r="Q972" s="29"/>
      <c r="R972" s="29"/>
      <c r="S972" s="29"/>
      <c r="T972" s="29"/>
      <c r="U972" s="29"/>
      <c r="V972" s="29"/>
      <c r="W972" s="29"/>
      <c r="X972" s="29"/>
      <c r="Y972" s="33"/>
      <c r="Z972" s="33"/>
      <c r="AA972" s="33"/>
      <c r="AB972" s="33"/>
      <c r="AC972" s="33"/>
      <c r="AD972" s="33"/>
      <c r="AE972" s="29"/>
      <c r="AF972" s="29"/>
      <c r="AG972" s="29"/>
      <c r="AH972" s="66"/>
      <c r="AI972" s="115"/>
      <c r="AJ972" s="66"/>
      <c r="AK972" s="66"/>
      <c r="AL972" s="28"/>
      <c r="AM972" s="66"/>
      <c r="AN972" s="66"/>
      <c r="AO972" s="66"/>
      <c r="AP972" s="66"/>
      <c r="AQ972" s="66"/>
      <c r="AR972" s="66"/>
      <c r="AS972" s="66"/>
      <c r="AT972" s="66"/>
      <c r="AU972" s="66"/>
      <c r="AV972" s="66"/>
      <c r="AW972" s="66"/>
      <c r="AX972" s="66"/>
      <c r="AY972" s="66"/>
    </row>
    <row r="973" spans="2:51" x14ac:dyDescent="0.25">
      <c r="B973" s="28"/>
      <c r="C973" s="29"/>
      <c r="D973" s="29"/>
      <c r="E973" s="30"/>
      <c r="F973" s="29"/>
      <c r="G973" s="29"/>
      <c r="H973" s="42"/>
      <c r="I973" s="42"/>
      <c r="J973" s="28"/>
      <c r="K973" s="93"/>
      <c r="L973" s="93"/>
      <c r="M973" s="94"/>
      <c r="N973" s="32"/>
      <c r="O973" s="32"/>
      <c r="P973" s="29"/>
      <c r="Q973" s="29"/>
      <c r="R973" s="29"/>
      <c r="S973" s="29"/>
      <c r="T973" s="29"/>
      <c r="U973" s="29"/>
      <c r="V973" s="29"/>
      <c r="W973" s="29"/>
      <c r="X973" s="29"/>
      <c r="Y973" s="33"/>
      <c r="Z973" s="33"/>
      <c r="AA973" s="33"/>
      <c r="AB973" s="33"/>
      <c r="AC973" s="33"/>
      <c r="AD973" s="33"/>
      <c r="AE973" s="29"/>
      <c r="AF973" s="29"/>
      <c r="AG973" s="29"/>
      <c r="AH973" s="66"/>
      <c r="AI973" s="115"/>
      <c r="AJ973" s="66"/>
      <c r="AK973" s="66"/>
      <c r="AL973" s="28"/>
      <c r="AM973" s="66"/>
      <c r="AN973" s="66"/>
      <c r="AO973" s="66"/>
      <c r="AP973" s="66"/>
      <c r="AQ973" s="66"/>
      <c r="AR973" s="66"/>
      <c r="AS973" s="66"/>
      <c r="AT973" s="66"/>
      <c r="AU973" s="66"/>
      <c r="AV973" s="66"/>
      <c r="AW973" s="66"/>
      <c r="AX973" s="66"/>
      <c r="AY973" s="66"/>
    </row>
    <row r="974" spans="2:51" x14ac:dyDescent="0.25">
      <c r="B974" s="28"/>
      <c r="C974" s="29"/>
      <c r="D974" s="29"/>
      <c r="E974" s="30"/>
      <c r="F974" s="29"/>
      <c r="G974" s="29"/>
      <c r="H974" s="42"/>
      <c r="I974" s="42"/>
      <c r="J974" s="28"/>
      <c r="K974" s="93"/>
      <c r="L974" s="93"/>
      <c r="M974" s="94"/>
      <c r="N974" s="32"/>
      <c r="O974" s="32"/>
      <c r="P974" s="29"/>
      <c r="Q974" s="29"/>
      <c r="R974" s="29"/>
      <c r="S974" s="29"/>
      <c r="T974" s="29"/>
      <c r="U974" s="29"/>
      <c r="V974" s="29"/>
      <c r="W974" s="29"/>
      <c r="X974" s="29"/>
      <c r="Y974" s="33"/>
      <c r="Z974" s="33"/>
      <c r="AA974" s="33"/>
      <c r="AB974" s="33"/>
      <c r="AC974" s="33"/>
      <c r="AD974" s="33"/>
      <c r="AE974" s="29"/>
      <c r="AF974" s="29"/>
      <c r="AG974" s="29"/>
      <c r="AH974" s="66"/>
      <c r="AI974" s="115"/>
      <c r="AJ974" s="66"/>
      <c r="AK974" s="66"/>
      <c r="AL974" s="28"/>
      <c r="AM974" s="66"/>
      <c r="AN974" s="66"/>
      <c r="AO974" s="66"/>
      <c r="AP974" s="66"/>
      <c r="AQ974" s="66"/>
      <c r="AR974" s="66"/>
      <c r="AS974" s="66"/>
      <c r="AT974" s="66"/>
      <c r="AU974" s="66"/>
      <c r="AV974" s="66"/>
      <c r="AW974" s="66"/>
      <c r="AX974" s="66"/>
      <c r="AY974" s="66"/>
    </row>
    <row r="975" spans="2:51" x14ac:dyDescent="0.25">
      <c r="B975" s="28"/>
      <c r="C975" s="29"/>
      <c r="D975" s="29"/>
      <c r="E975" s="30"/>
      <c r="F975" s="29"/>
      <c r="G975" s="29"/>
      <c r="H975" s="42"/>
      <c r="I975" s="42"/>
      <c r="J975" s="28"/>
      <c r="K975" s="93"/>
      <c r="L975" s="93"/>
      <c r="M975" s="94"/>
      <c r="N975" s="32"/>
      <c r="O975" s="32"/>
      <c r="P975" s="29"/>
      <c r="Q975" s="29"/>
      <c r="R975" s="29"/>
      <c r="S975" s="29"/>
      <c r="T975" s="29"/>
      <c r="U975" s="29"/>
      <c r="V975" s="29"/>
      <c r="W975" s="29"/>
      <c r="X975" s="29"/>
      <c r="Y975" s="33"/>
      <c r="Z975" s="33"/>
      <c r="AA975" s="33"/>
      <c r="AB975" s="33"/>
      <c r="AC975" s="33"/>
      <c r="AD975" s="33"/>
      <c r="AE975" s="29"/>
      <c r="AF975" s="29"/>
      <c r="AG975" s="29"/>
      <c r="AH975" s="66"/>
      <c r="AI975" s="115"/>
      <c r="AJ975" s="66"/>
      <c r="AK975" s="66"/>
      <c r="AL975" s="28"/>
      <c r="AM975" s="66"/>
      <c r="AN975" s="66"/>
      <c r="AO975" s="66"/>
      <c r="AP975" s="66"/>
      <c r="AQ975" s="66"/>
      <c r="AR975" s="66"/>
      <c r="AS975" s="66"/>
      <c r="AT975" s="66"/>
      <c r="AU975" s="66"/>
      <c r="AV975" s="66"/>
      <c r="AW975" s="66"/>
      <c r="AX975" s="66"/>
      <c r="AY975" s="66"/>
    </row>
    <row r="976" spans="2:51" x14ac:dyDescent="0.25">
      <c r="B976" s="28"/>
      <c r="C976" s="29"/>
      <c r="D976" s="29"/>
      <c r="E976" s="30"/>
      <c r="F976" s="29"/>
      <c r="G976" s="29"/>
      <c r="H976" s="42"/>
      <c r="I976" s="42"/>
      <c r="J976" s="28"/>
      <c r="K976" s="93"/>
      <c r="L976" s="93"/>
      <c r="M976" s="94"/>
      <c r="N976" s="32"/>
      <c r="O976" s="32"/>
      <c r="P976" s="29"/>
      <c r="Q976" s="29"/>
      <c r="R976" s="29"/>
      <c r="S976" s="29"/>
      <c r="T976" s="29"/>
      <c r="U976" s="29"/>
      <c r="V976" s="29"/>
      <c r="W976" s="29"/>
      <c r="X976" s="29"/>
      <c r="Y976" s="33"/>
      <c r="Z976" s="33"/>
      <c r="AA976" s="33"/>
      <c r="AB976" s="33"/>
      <c r="AC976" s="33"/>
      <c r="AD976" s="33"/>
      <c r="AE976" s="29"/>
      <c r="AF976" s="29"/>
      <c r="AG976" s="29"/>
      <c r="AH976" s="66"/>
      <c r="AI976" s="115"/>
      <c r="AJ976" s="66"/>
      <c r="AK976" s="66"/>
      <c r="AL976" s="28"/>
      <c r="AM976" s="66"/>
      <c r="AN976" s="66"/>
      <c r="AO976" s="66"/>
      <c r="AP976" s="66"/>
      <c r="AQ976" s="66"/>
      <c r="AR976" s="66"/>
      <c r="AS976" s="66"/>
      <c r="AT976" s="66"/>
      <c r="AU976" s="66"/>
      <c r="AV976" s="66"/>
      <c r="AW976" s="66"/>
      <c r="AX976" s="66"/>
      <c r="AY976" s="66"/>
    </row>
    <row r="977" spans="2:51" x14ac:dyDescent="0.25">
      <c r="B977" s="28"/>
      <c r="C977" s="29"/>
      <c r="D977" s="29"/>
      <c r="E977" s="30"/>
      <c r="F977" s="29"/>
      <c r="G977" s="29"/>
      <c r="H977" s="42"/>
      <c r="I977" s="42"/>
      <c r="J977" s="28"/>
      <c r="K977" s="93"/>
      <c r="L977" s="93"/>
      <c r="M977" s="94"/>
      <c r="N977" s="32"/>
      <c r="O977" s="32"/>
      <c r="P977" s="29"/>
      <c r="Q977" s="29"/>
      <c r="R977" s="29"/>
      <c r="S977" s="29"/>
      <c r="T977" s="29"/>
      <c r="U977" s="29"/>
      <c r="V977" s="29"/>
      <c r="W977" s="29"/>
      <c r="X977" s="29"/>
      <c r="Y977" s="33"/>
      <c r="Z977" s="33"/>
      <c r="AA977" s="33"/>
      <c r="AB977" s="33"/>
      <c r="AC977" s="33"/>
      <c r="AD977" s="33"/>
      <c r="AE977" s="29"/>
      <c r="AF977" s="29"/>
      <c r="AG977" s="29"/>
      <c r="AH977" s="66"/>
      <c r="AI977" s="115"/>
      <c r="AJ977" s="66"/>
      <c r="AK977" s="66"/>
      <c r="AL977" s="28"/>
      <c r="AM977" s="66"/>
      <c r="AN977" s="66"/>
      <c r="AO977" s="66"/>
      <c r="AP977" s="66"/>
      <c r="AQ977" s="66"/>
      <c r="AR977" s="66"/>
      <c r="AS977" s="66"/>
      <c r="AT977" s="66"/>
      <c r="AU977" s="66"/>
      <c r="AV977" s="66"/>
      <c r="AW977" s="66"/>
      <c r="AX977" s="66"/>
      <c r="AY977" s="66"/>
    </row>
    <row r="978" spans="2:51" x14ac:dyDescent="0.25">
      <c r="B978" s="28"/>
      <c r="C978" s="29"/>
      <c r="D978" s="29"/>
      <c r="E978" s="30"/>
      <c r="F978" s="29"/>
      <c r="G978" s="29"/>
      <c r="H978" s="42"/>
      <c r="I978" s="42"/>
      <c r="J978" s="28"/>
      <c r="K978" s="93"/>
      <c r="L978" s="93"/>
      <c r="M978" s="94"/>
      <c r="N978" s="32"/>
      <c r="O978" s="32"/>
      <c r="P978" s="29"/>
      <c r="Q978" s="29"/>
      <c r="R978" s="29"/>
      <c r="S978" s="29"/>
      <c r="T978" s="29"/>
      <c r="U978" s="29"/>
      <c r="V978" s="29"/>
      <c r="W978" s="29"/>
      <c r="X978" s="29"/>
      <c r="Y978" s="33"/>
      <c r="Z978" s="33"/>
      <c r="AA978" s="33"/>
      <c r="AB978" s="33"/>
      <c r="AC978" s="33"/>
      <c r="AD978" s="33"/>
      <c r="AE978" s="29"/>
      <c r="AF978" s="29"/>
      <c r="AG978" s="29"/>
      <c r="AH978" s="66"/>
      <c r="AI978" s="115"/>
      <c r="AJ978" s="66"/>
      <c r="AK978" s="66"/>
      <c r="AL978" s="28"/>
      <c r="AM978" s="66"/>
      <c r="AN978" s="66"/>
      <c r="AO978" s="66"/>
      <c r="AP978" s="66"/>
      <c r="AQ978" s="66"/>
      <c r="AR978" s="66"/>
      <c r="AS978" s="66"/>
      <c r="AT978" s="66"/>
      <c r="AU978" s="66"/>
      <c r="AV978" s="66"/>
      <c r="AW978" s="66"/>
      <c r="AX978" s="66"/>
      <c r="AY978" s="66"/>
    </row>
    <row r="979" spans="2:51" x14ac:dyDescent="0.25">
      <c r="B979" s="28"/>
      <c r="C979" s="29"/>
      <c r="D979" s="29"/>
      <c r="E979" s="30"/>
      <c r="F979" s="29"/>
      <c r="G979" s="29"/>
      <c r="H979" s="42"/>
      <c r="I979" s="42"/>
      <c r="J979" s="28"/>
      <c r="K979" s="93"/>
      <c r="L979" s="93"/>
      <c r="M979" s="94"/>
      <c r="N979" s="32"/>
      <c r="O979" s="32"/>
      <c r="P979" s="29"/>
      <c r="Q979" s="29"/>
      <c r="R979" s="29"/>
      <c r="S979" s="29"/>
      <c r="T979" s="29"/>
      <c r="U979" s="29"/>
      <c r="V979" s="29"/>
      <c r="W979" s="29"/>
      <c r="X979" s="29"/>
      <c r="Y979" s="33"/>
      <c r="Z979" s="33"/>
      <c r="AA979" s="33"/>
      <c r="AB979" s="33"/>
      <c r="AC979" s="33"/>
      <c r="AD979" s="33"/>
      <c r="AE979" s="29"/>
      <c r="AF979" s="29"/>
      <c r="AG979" s="29"/>
      <c r="AH979" s="66"/>
      <c r="AI979" s="115"/>
      <c r="AJ979" s="66"/>
      <c r="AK979" s="66"/>
      <c r="AL979" s="28"/>
      <c r="AM979" s="66"/>
      <c r="AN979" s="66"/>
      <c r="AO979" s="66"/>
      <c r="AP979" s="66"/>
      <c r="AQ979" s="66"/>
      <c r="AR979" s="66"/>
      <c r="AS979" s="66"/>
      <c r="AT979" s="66"/>
      <c r="AU979" s="66"/>
      <c r="AV979" s="66"/>
      <c r="AW979" s="66"/>
      <c r="AX979" s="66"/>
      <c r="AY979" s="66"/>
    </row>
    <row r="980" spans="2:51" x14ac:dyDescent="0.25">
      <c r="B980" s="28"/>
      <c r="C980" s="29"/>
      <c r="D980" s="29"/>
      <c r="E980" s="30"/>
      <c r="F980" s="29"/>
      <c r="G980" s="29"/>
      <c r="H980" s="42"/>
      <c r="I980" s="42"/>
      <c r="J980" s="28"/>
      <c r="K980" s="93"/>
      <c r="L980" s="93"/>
      <c r="M980" s="94"/>
      <c r="N980" s="32"/>
      <c r="O980" s="32"/>
      <c r="P980" s="29"/>
      <c r="Q980" s="29"/>
      <c r="R980" s="29"/>
      <c r="S980" s="29"/>
      <c r="T980" s="29"/>
      <c r="U980" s="29"/>
      <c r="V980" s="29"/>
      <c r="W980" s="29"/>
      <c r="X980" s="29"/>
      <c r="Y980" s="33"/>
      <c r="Z980" s="33"/>
      <c r="AA980" s="33"/>
      <c r="AB980" s="33"/>
      <c r="AC980" s="33"/>
      <c r="AD980" s="33"/>
      <c r="AE980" s="29"/>
      <c r="AF980" s="29"/>
      <c r="AG980" s="29"/>
      <c r="AH980" s="66"/>
      <c r="AI980" s="115"/>
      <c r="AJ980" s="66"/>
      <c r="AK980" s="66"/>
      <c r="AL980" s="28"/>
      <c r="AM980" s="66"/>
      <c r="AN980" s="66"/>
      <c r="AO980" s="66"/>
      <c r="AP980" s="66"/>
      <c r="AQ980" s="66"/>
      <c r="AR980" s="66"/>
      <c r="AS980" s="66"/>
      <c r="AT980" s="66"/>
      <c r="AU980" s="66"/>
      <c r="AV980" s="66"/>
      <c r="AW980" s="66"/>
      <c r="AX980" s="66"/>
      <c r="AY980" s="66"/>
    </row>
    <row r="981" spans="2:51" x14ac:dyDescent="0.25">
      <c r="B981" s="28"/>
      <c r="C981" s="29"/>
      <c r="D981" s="29"/>
      <c r="E981" s="30"/>
      <c r="F981" s="29"/>
      <c r="G981" s="29"/>
      <c r="H981" s="42"/>
      <c r="I981" s="42"/>
      <c r="J981" s="28"/>
      <c r="K981" s="93"/>
      <c r="L981" s="93"/>
      <c r="M981" s="94"/>
      <c r="N981" s="32"/>
      <c r="O981" s="32"/>
      <c r="P981" s="29"/>
      <c r="Q981" s="29"/>
      <c r="R981" s="29"/>
      <c r="S981" s="29"/>
      <c r="T981" s="29"/>
      <c r="U981" s="29"/>
      <c r="V981" s="29"/>
      <c r="W981" s="29"/>
      <c r="X981" s="29"/>
      <c r="Y981" s="33"/>
      <c r="Z981" s="33"/>
      <c r="AA981" s="33"/>
      <c r="AB981" s="33"/>
      <c r="AC981" s="33"/>
      <c r="AD981" s="33"/>
      <c r="AE981" s="29"/>
      <c r="AF981" s="29"/>
      <c r="AG981" s="29"/>
      <c r="AH981" s="66"/>
      <c r="AI981" s="115"/>
      <c r="AJ981" s="66"/>
      <c r="AK981" s="66"/>
      <c r="AL981" s="28"/>
      <c r="AM981" s="66"/>
      <c r="AN981" s="66"/>
      <c r="AO981" s="66"/>
      <c r="AP981" s="66"/>
      <c r="AQ981" s="66"/>
      <c r="AR981" s="66"/>
      <c r="AS981" s="66"/>
      <c r="AT981" s="66"/>
      <c r="AU981" s="66"/>
      <c r="AV981" s="66"/>
      <c r="AW981" s="66"/>
      <c r="AX981" s="66"/>
      <c r="AY981" s="66"/>
    </row>
    <row r="982" spans="2:51" x14ac:dyDescent="0.25">
      <c r="B982" s="28"/>
      <c r="C982" s="29"/>
      <c r="D982" s="29"/>
      <c r="E982" s="30"/>
      <c r="F982" s="29"/>
      <c r="G982" s="29"/>
      <c r="H982" s="42"/>
      <c r="I982" s="42"/>
      <c r="J982" s="28"/>
      <c r="K982" s="93"/>
      <c r="L982" s="93"/>
      <c r="M982" s="94"/>
      <c r="N982" s="32"/>
      <c r="O982" s="32"/>
      <c r="P982" s="29"/>
      <c r="Q982" s="29"/>
      <c r="R982" s="29"/>
      <c r="S982" s="29"/>
      <c r="T982" s="29"/>
      <c r="U982" s="29"/>
      <c r="V982" s="29"/>
      <c r="W982" s="29"/>
      <c r="X982" s="29"/>
      <c r="Y982" s="33"/>
      <c r="Z982" s="33"/>
      <c r="AA982" s="33"/>
      <c r="AB982" s="33"/>
      <c r="AC982" s="33"/>
      <c r="AD982" s="33"/>
      <c r="AE982" s="29"/>
      <c r="AF982" s="29"/>
      <c r="AG982" s="29"/>
      <c r="AH982" s="66"/>
      <c r="AI982" s="115"/>
      <c r="AJ982" s="66"/>
      <c r="AK982" s="66"/>
      <c r="AL982" s="28"/>
      <c r="AM982" s="66"/>
      <c r="AN982" s="66"/>
      <c r="AO982" s="66"/>
      <c r="AP982" s="66"/>
      <c r="AQ982" s="66"/>
      <c r="AR982" s="66"/>
      <c r="AS982" s="66"/>
      <c r="AT982" s="66"/>
      <c r="AU982" s="66"/>
      <c r="AV982" s="66"/>
      <c r="AW982" s="66"/>
      <c r="AX982" s="66"/>
      <c r="AY982" s="66"/>
    </row>
    <row r="983" spans="2:51" x14ac:dyDescent="0.25">
      <c r="B983" s="28"/>
      <c r="C983" s="29"/>
      <c r="D983" s="29"/>
      <c r="E983" s="30"/>
      <c r="F983" s="29"/>
      <c r="G983" s="29"/>
      <c r="H983" s="42"/>
      <c r="I983" s="42"/>
      <c r="J983" s="28"/>
      <c r="K983" s="93"/>
      <c r="L983" s="93"/>
      <c r="M983" s="94"/>
      <c r="N983" s="32"/>
      <c r="O983" s="32"/>
      <c r="P983" s="29"/>
      <c r="Q983" s="29"/>
      <c r="R983" s="29"/>
      <c r="S983" s="29"/>
      <c r="T983" s="29"/>
      <c r="U983" s="29"/>
      <c r="V983" s="29"/>
      <c r="W983" s="29"/>
      <c r="X983" s="29"/>
      <c r="Y983" s="33"/>
      <c r="Z983" s="33"/>
      <c r="AA983" s="33"/>
      <c r="AB983" s="33"/>
      <c r="AC983" s="33"/>
      <c r="AD983" s="33"/>
      <c r="AE983" s="29"/>
      <c r="AF983" s="29"/>
      <c r="AG983" s="29"/>
      <c r="AH983" s="66"/>
      <c r="AI983" s="115"/>
      <c r="AJ983" s="66"/>
      <c r="AK983" s="66"/>
      <c r="AL983" s="28"/>
      <c r="AM983" s="66"/>
      <c r="AN983" s="66"/>
      <c r="AO983" s="66"/>
      <c r="AP983" s="66"/>
      <c r="AQ983" s="66"/>
      <c r="AR983" s="66"/>
      <c r="AS983" s="66"/>
      <c r="AT983" s="66"/>
      <c r="AU983" s="66"/>
      <c r="AV983" s="66"/>
      <c r="AW983" s="66"/>
      <c r="AX983" s="66"/>
      <c r="AY983" s="66"/>
    </row>
    <row r="984" spans="2:51" x14ac:dyDescent="0.25">
      <c r="B984" s="28"/>
      <c r="C984" s="29"/>
      <c r="D984" s="29"/>
      <c r="E984" s="30"/>
      <c r="F984" s="29"/>
      <c r="G984" s="29"/>
      <c r="H984" s="42"/>
      <c r="I984" s="42"/>
      <c r="J984" s="28"/>
      <c r="K984" s="93"/>
      <c r="L984" s="93"/>
      <c r="M984" s="94"/>
      <c r="N984" s="32"/>
      <c r="O984" s="32"/>
      <c r="P984" s="29"/>
      <c r="Q984" s="29"/>
      <c r="R984" s="29"/>
      <c r="S984" s="29"/>
      <c r="T984" s="29"/>
      <c r="U984" s="29"/>
      <c r="V984" s="29"/>
      <c r="W984" s="29"/>
      <c r="X984" s="29"/>
      <c r="Y984" s="33"/>
      <c r="Z984" s="33"/>
      <c r="AA984" s="33"/>
      <c r="AB984" s="33"/>
      <c r="AC984" s="33"/>
      <c r="AD984" s="33"/>
      <c r="AE984" s="29"/>
      <c r="AF984" s="29"/>
      <c r="AG984" s="29"/>
      <c r="AH984" s="66"/>
      <c r="AI984" s="115"/>
      <c r="AJ984" s="66"/>
      <c r="AK984" s="66"/>
      <c r="AL984" s="28"/>
      <c r="AM984" s="66"/>
      <c r="AN984" s="66"/>
      <c r="AO984" s="66"/>
      <c r="AP984" s="66"/>
      <c r="AQ984" s="66"/>
      <c r="AR984" s="66"/>
      <c r="AS984" s="66"/>
      <c r="AT984" s="66"/>
      <c r="AU984" s="66"/>
      <c r="AV984" s="66"/>
      <c r="AW984" s="66"/>
      <c r="AX984" s="66"/>
      <c r="AY984" s="66"/>
    </row>
    <row r="985" spans="2:51" x14ac:dyDescent="0.25">
      <c r="B985" s="28"/>
      <c r="C985" s="29"/>
      <c r="D985" s="29"/>
      <c r="E985" s="30"/>
      <c r="F985" s="29"/>
      <c r="G985" s="29"/>
      <c r="H985" s="42"/>
      <c r="I985" s="42"/>
      <c r="J985" s="28"/>
      <c r="K985" s="93"/>
      <c r="L985" s="93"/>
      <c r="M985" s="94"/>
      <c r="N985" s="32"/>
      <c r="O985" s="32"/>
      <c r="P985" s="29"/>
      <c r="Q985" s="29"/>
      <c r="R985" s="29"/>
      <c r="S985" s="29"/>
      <c r="T985" s="29"/>
      <c r="U985" s="29"/>
      <c r="V985" s="29"/>
      <c r="W985" s="29"/>
      <c r="X985" s="29"/>
      <c r="Y985" s="33"/>
      <c r="Z985" s="33"/>
      <c r="AA985" s="33"/>
      <c r="AB985" s="33"/>
      <c r="AC985" s="33"/>
      <c r="AD985" s="33"/>
      <c r="AE985" s="29"/>
      <c r="AF985" s="29"/>
      <c r="AG985" s="29"/>
      <c r="AH985" s="66"/>
      <c r="AI985" s="115"/>
      <c r="AJ985" s="66"/>
      <c r="AK985" s="66"/>
      <c r="AL985" s="28"/>
      <c r="AM985" s="66"/>
      <c r="AN985" s="66"/>
      <c r="AO985" s="66"/>
      <c r="AP985" s="66"/>
      <c r="AQ985" s="66"/>
      <c r="AR985" s="66"/>
      <c r="AS985" s="66"/>
      <c r="AT985" s="66"/>
      <c r="AU985" s="66"/>
      <c r="AV985" s="66"/>
      <c r="AW985" s="66"/>
      <c r="AX985" s="66"/>
      <c r="AY985" s="66"/>
    </row>
    <row r="986" spans="2:51" x14ac:dyDescent="0.25">
      <c r="B986" s="28"/>
      <c r="C986" s="29"/>
      <c r="D986" s="29"/>
      <c r="E986" s="30"/>
      <c r="F986" s="29"/>
      <c r="G986" s="29"/>
      <c r="H986" s="42"/>
      <c r="I986" s="42"/>
      <c r="J986" s="28"/>
      <c r="K986" s="93"/>
      <c r="L986" s="93"/>
      <c r="M986" s="94"/>
      <c r="N986" s="32"/>
      <c r="O986" s="32"/>
      <c r="P986" s="29"/>
      <c r="Q986" s="29"/>
      <c r="R986" s="29"/>
      <c r="S986" s="29"/>
      <c r="T986" s="29"/>
      <c r="U986" s="29"/>
      <c r="V986" s="29"/>
      <c r="W986" s="29"/>
      <c r="X986" s="29"/>
      <c r="Y986" s="33"/>
      <c r="Z986" s="33"/>
      <c r="AA986" s="33"/>
      <c r="AB986" s="33"/>
      <c r="AC986" s="33"/>
      <c r="AD986" s="33"/>
      <c r="AE986" s="29"/>
      <c r="AF986" s="29"/>
      <c r="AG986" s="29"/>
      <c r="AH986" s="66"/>
      <c r="AI986" s="115"/>
      <c r="AJ986" s="66"/>
      <c r="AK986" s="66"/>
      <c r="AL986" s="28"/>
      <c r="AM986" s="66"/>
      <c r="AN986" s="66"/>
      <c r="AO986" s="66"/>
      <c r="AP986" s="66"/>
      <c r="AQ986" s="66"/>
      <c r="AR986" s="66"/>
      <c r="AS986" s="66"/>
      <c r="AT986" s="66"/>
      <c r="AU986" s="66"/>
      <c r="AV986" s="66"/>
      <c r="AW986" s="66"/>
      <c r="AX986" s="66"/>
      <c r="AY986" s="66"/>
    </row>
    <row r="987" spans="2:51" x14ac:dyDescent="0.25">
      <c r="B987" s="28"/>
      <c r="C987" s="29"/>
      <c r="D987" s="29"/>
      <c r="E987" s="30"/>
      <c r="F987" s="29"/>
      <c r="G987" s="29"/>
      <c r="H987" s="42"/>
      <c r="I987" s="42"/>
      <c r="J987" s="28"/>
      <c r="K987" s="93"/>
      <c r="L987" s="93"/>
      <c r="M987" s="94"/>
      <c r="N987" s="32"/>
      <c r="O987" s="32"/>
      <c r="P987" s="29"/>
      <c r="Q987" s="29"/>
      <c r="R987" s="29"/>
      <c r="S987" s="29"/>
      <c r="T987" s="29"/>
      <c r="U987" s="29"/>
      <c r="V987" s="29"/>
      <c r="W987" s="29"/>
      <c r="X987" s="29"/>
      <c r="Y987" s="33"/>
      <c r="Z987" s="33"/>
      <c r="AA987" s="33"/>
      <c r="AB987" s="33"/>
      <c r="AC987" s="33"/>
      <c r="AD987" s="33"/>
      <c r="AE987" s="29"/>
      <c r="AF987" s="29"/>
      <c r="AG987" s="29"/>
      <c r="AH987" s="66"/>
      <c r="AI987" s="115"/>
      <c r="AJ987" s="66"/>
      <c r="AK987" s="66"/>
      <c r="AL987" s="28"/>
      <c r="AM987" s="66"/>
      <c r="AN987" s="66"/>
      <c r="AO987" s="66"/>
      <c r="AP987" s="66"/>
      <c r="AQ987" s="66"/>
      <c r="AR987" s="66"/>
      <c r="AS987" s="66"/>
      <c r="AT987" s="66"/>
      <c r="AU987" s="66"/>
      <c r="AV987" s="66"/>
      <c r="AW987" s="66"/>
      <c r="AX987" s="66"/>
      <c r="AY987" s="66"/>
    </row>
    <row r="988" spans="2:51" x14ac:dyDescent="0.25">
      <c r="B988" s="28"/>
      <c r="C988" s="29"/>
      <c r="D988" s="29"/>
      <c r="E988" s="30"/>
      <c r="F988" s="29"/>
      <c r="G988" s="29"/>
      <c r="H988" s="42"/>
      <c r="I988" s="42"/>
      <c r="J988" s="28"/>
      <c r="K988" s="93"/>
      <c r="L988" s="93"/>
      <c r="M988" s="94"/>
      <c r="N988" s="32"/>
      <c r="O988" s="32"/>
      <c r="P988" s="29"/>
      <c r="Q988" s="29"/>
      <c r="R988" s="29"/>
      <c r="S988" s="29"/>
      <c r="T988" s="29"/>
      <c r="U988" s="29"/>
      <c r="V988" s="29"/>
      <c r="W988" s="29"/>
      <c r="X988" s="29"/>
      <c r="Y988" s="33"/>
      <c r="Z988" s="33"/>
      <c r="AA988" s="33"/>
      <c r="AB988" s="33"/>
      <c r="AC988" s="33"/>
      <c r="AD988" s="33"/>
      <c r="AE988" s="29"/>
      <c r="AF988" s="29"/>
      <c r="AG988" s="29"/>
      <c r="AH988" s="66"/>
      <c r="AI988" s="115"/>
      <c r="AJ988" s="66"/>
      <c r="AK988" s="66"/>
      <c r="AL988" s="28"/>
      <c r="AM988" s="66"/>
      <c r="AN988" s="66"/>
      <c r="AO988" s="66"/>
      <c r="AP988" s="66"/>
      <c r="AQ988" s="66"/>
      <c r="AR988" s="66"/>
      <c r="AS988" s="66"/>
      <c r="AT988" s="66"/>
      <c r="AU988" s="66"/>
      <c r="AV988" s="66"/>
      <c r="AW988" s="66"/>
      <c r="AX988" s="66"/>
      <c r="AY988" s="66"/>
    </row>
    <row r="989" spans="2:51" x14ac:dyDescent="0.25">
      <c r="B989" s="28"/>
      <c r="C989" s="29"/>
      <c r="D989" s="29"/>
      <c r="E989" s="30"/>
      <c r="F989" s="29"/>
      <c r="G989" s="29"/>
      <c r="H989" s="42"/>
      <c r="I989" s="42"/>
      <c r="J989" s="28"/>
      <c r="K989" s="93"/>
      <c r="L989" s="93"/>
      <c r="M989" s="94"/>
      <c r="N989" s="32"/>
      <c r="O989" s="32"/>
      <c r="P989" s="29"/>
      <c r="Q989" s="29"/>
      <c r="R989" s="29"/>
      <c r="S989" s="29"/>
      <c r="T989" s="29"/>
      <c r="U989" s="29"/>
      <c r="V989" s="29"/>
      <c r="W989" s="29"/>
      <c r="X989" s="29"/>
      <c r="Y989" s="33"/>
      <c r="Z989" s="33"/>
      <c r="AA989" s="33"/>
      <c r="AB989" s="33"/>
      <c r="AC989" s="33"/>
      <c r="AD989" s="33"/>
      <c r="AE989" s="29"/>
      <c r="AF989" s="29"/>
      <c r="AG989" s="29"/>
      <c r="AH989" s="66"/>
      <c r="AI989" s="115"/>
      <c r="AJ989" s="66"/>
      <c r="AK989" s="66"/>
      <c r="AL989" s="28"/>
      <c r="AM989" s="66"/>
      <c r="AN989" s="66"/>
      <c r="AO989" s="66"/>
      <c r="AP989" s="66"/>
      <c r="AQ989" s="66"/>
      <c r="AR989" s="66"/>
      <c r="AS989" s="66"/>
      <c r="AT989" s="66"/>
      <c r="AU989" s="66"/>
      <c r="AV989" s="66"/>
      <c r="AW989" s="66"/>
      <c r="AX989" s="66"/>
      <c r="AY989" s="66"/>
    </row>
    <row r="990" spans="2:51" x14ac:dyDescent="0.25">
      <c r="B990" s="28"/>
      <c r="C990" s="29"/>
      <c r="D990" s="29"/>
      <c r="E990" s="30"/>
      <c r="F990" s="29"/>
      <c r="G990" s="29"/>
      <c r="H990" s="42"/>
      <c r="I990" s="42"/>
      <c r="J990" s="28"/>
      <c r="K990" s="93"/>
      <c r="L990" s="93"/>
      <c r="M990" s="94"/>
      <c r="N990" s="32"/>
      <c r="O990" s="32"/>
      <c r="P990" s="29"/>
      <c r="Q990" s="29"/>
      <c r="R990" s="29"/>
      <c r="S990" s="29"/>
      <c r="T990" s="29"/>
      <c r="U990" s="29"/>
      <c r="V990" s="29"/>
      <c r="W990" s="29"/>
      <c r="X990" s="29"/>
      <c r="Y990" s="33"/>
      <c r="Z990" s="33"/>
      <c r="AA990" s="33"/>
      <c r="AB990" s="33"/>
      <c r="AC990" s="33"/>
      <c r="AD990" s="33"/>
      <c r="AE990" s="29"/>
      <c r="AF990" s="29"/>
      <c r="AG990" s="29"/>
      <c r="AH990" s="66"/>
      <c r="AI990" s="115"/>
      <c r="AJ990" s="66"/>
      <c r="AK990" s="66"/>
      <c r="AL990" s="28"/>
      <c r="AM990" s="66"/>
      <c r="AN990" s="66"/>
      <c r="AO990" s="66"/>
      <c r="AP990" s="66"/>
      <c r="AQ990" s="66"/>
      <c r="AR990" s="66"/>
      <c r="AS990" s="66"/>
      <c r="AT990" s="66"/>
      <c r="AU990" s="66"/>
      <c r="AV990" s="66"/>
      <c r="AW990" s="66"/>
      <c r="AX990" s="66"/>
      <c r="AY990" s="66"/>
    </row>
    <row r="991" spans="2:51" x14ac:dyDescent="0.25">
      <c r="B991" s="28"/>
      <c r="C991" s="29"/>
      <c r="D991" s="29"/>
      <c r="E991" s="30"/>
      <c r="F991" s="29"/>
      <c r="G991" s="29"/>
      <c r="H991" s="42"/>
      <c r="I991" s="42"/>
      <c r="J991" s="28"/>
      <c r="K991" s="93"/>
      <c r="L991" s="93"/>
      <c r="M991" s="94"/>
      <c r="N991" s="32"/>
      <c r="O991" s="32"/>
      <c r="P991" s="29"/>
      <c r="Q991" s="29"/>
      <c r="R991" s="29"/>
      <c r="S991" s="29"/>
      <c r="T991" s="29"/>
      <c r="U991" s="29"/>
      <c r="V991" s="29"/>
      <c r="W991" s="29"/>
      <c r="X991" s="29"/>
      <c r="Y991" s="33"/>
      <c r="Z991" s="33"/>
      <c r="AA991" s="33"/>
      <c r="AB991" s="33"/>
      <c r="AC991" s="33"/>
      <c r="AD991" s="33"/>
      <c r="AE991" s="29"/>
      <c r="AF991" s="29"/>
      <c r="AG991" s="29"/>
      <c r="AH991" s="66"/>
      <c r="AI991" s="115"/>
      <c r="AJ991" s="66"/>
      <c r="AK991" s="66"/>
      <c r="AL991" s="28"/>
      <c r="AM991" s="66"/>
      <c r="AN991" s="66"/>
      <c r="AO991" s="66"/>
      <c r="AP991" s="66"/>
      <c r="AQ991" s="66"/>
      <c r="AR991" s="66"/>
      <c r="AS991" s="66"/>
      <c r="AT991" s="66"/>
      <c r="AU991" s="66"/>
      <c r="AV991" s="66"/>
      <c r="AW991" s="66"/>
      <c r="AX991" s="66"/>
      <c r="AY991" s="66"/>
    </row>
    <row r="992" spans="2:51" x14ac:dyDescent="0.25">
      <c r="B992" s="28"/>
      <c r="C992" s="29"/>
      <c r="D992" s="29"/>
      <c r="E992" s="30"/>
      <c r="F992" s="29"/>
      <c r="G992" s="29"/>
      <c r="H992" s="42"/>
      <c r="I992" s="42"/>
      <c r="J992" s="28"/>
      <c r="K992" s="93"/>
      <c r="L992" s="93"/>
      <c r="M992" s="94"/>
      <c r="N992" s="32"/>
      <c r="O992" s="32"/>
      <c r="P992" s="29"/>
      <c r="Q992" s="29"/>
      <c r="R992" s="29"/>
      <c r="S992" s="29"/>
      <c r="T992" s="29"/>
      <c r="U992" s="29"/>
      <c r="V992" s="29"/>
      <c r="W992" s="29"/>
      <c r="X992" s="29"/>
      <c r="Y992" s="33"/>
      <c r="Z992" s="33"/>
      <c r="AA992" s="33"/>
      <c r="AB992" s="33"/>
      <c r="AC992" s="33"/>
      <c r="AD992" s="33"/>
      <c r="AE992" s="29"/>
      <c r="AF992" s="29"/>
      <c r="AG992" s="29"/>
      <c r="AH992" s="66"/>
      <c r="AI992" s="115"/>
      <c r="AJ992" s="66"/>
      <c r="AK992" s="66"/>
      <c r="AL992" s="28"/>
      <c r="AM992" s="66"/>
      <c r="AN992" s="66"/>
      <c r="AO992" s="66"/>
      <c r="AP992" s="66"/>
      <c r="AQ992" s="66"/>
      <c r="AR992" s="66"/>
      <c r="AS992" s="66"/>
      <c r="AT992" s="66"/>
      <c r="AU992" s="66"/>
      <c r="AV992" s="66"/>
      <c r="AW992" s="66"/>
      <c r="AX992" s="66"/>
      <c r="AY992" s="66"/>
    </row>
    <row r="993" spans="2:51" x14ac:dyDescent="0.25">
      <c r="B993" s="28"/>
      <c r="C993" s="29"/>
      <c r="D993" s="29"/>
      <c r="E993" s="30"/>
      <c r="F993" s="29"/>
      <c r="G993" s="29"/>
      <c r="H993" s="42"/>
      <c r="I993" s="42"/>
      <c r="J993" s="28"/>
      <c r="K993" s="93"/>
      <c r="L993" s="93"/>
      <c r="M993" s="94"/>
      <c r="N993" s="32"/>
      <c r="O993" s="32"/>
      <c r="P993" s="29"/>
      <c r="Q993" s="29"/>
      <c r="R993" s="29"/>
      <c r="S993" s="29"/>
      <c r="T993" s="29"/>
      <c r="U993" s="29"/>
      <c r="V993" s="29"/>
      <c r="W993" s="29"/>
      <c r="X993" s="29"/>
      <c r="Y993" s="33"/>
      <c r="Z993" s="33"/>
      <c r="AA993" s="33"/>
      <c r="AB993" s="33"/>
      <c r="AC993" s="33"/>
      <c r="AD993" s="33"/>
      <c r="AE993" s="29"/>
      <c r="AF993" s="29"/>
      <c r="AG993" s="29"/>
      <c r="AH993" s="66"/>
      <c r="AI993" s="115"/>
      <c r="AJ993" s="66"/>
      <c r="AK993" s="66"/>
      <c r="AL993" s="28"/>
      <c r="AM993" s="66"/>
      <c r="AN993" s="66"/>
      <c r="AO993" s="66"/>
      <c r="AP993" s="66"/>
      <c r="AQ993" s="66"/>
      <c r="AR993" s="66"/>
      <c r="AS993" s="66"/>
      <c r="AT993" s="66"/>
      <c r="AU993" s="66"/>
      <c r="AV993" s="66"/>
      <c r="AW993" s="66"/>
      <c r="AX993" s="66"/>
      <c r="AY993" s="66"/>
    </row>
    <row r="994" spans="2:51" x14ac:dyDescent="0.25">
      <c r="B994" s="28"/>
      <c r="C994" s="29"/>
      <c r="D994" s="29"/>
      <c r="E994" s="30"/>
      <c r="F994" s="29"/>
      <c r="G994" s="29"/>
      <c r="H994" s="42"/>
      <c r="I994" s="42"/>
      <c r="J994" s="28"/>
      <c r="K994" s="93"/>
      <c r="L994" s="93"/>
      <c r="M994" s="94"/>
      <c r="N994" s="32"/>
      <c r="O994" s="32"/>
      <c r="P994" s="29"/>
      <c r="Q994" s="29"/>
      <c r="R994" s="29"/>
      <c r="S994" s="29"/>
      <c r="T994" s="29"/>
      <c r="U994" s="29"/>
      <c r="V994" s="29"/>
      <c r="W994" s="29"/>
      <c r="X994" s="29"/>
      <c r="Y994" s="33"/>
      <c r="Z994" s="33"/>
      <c r="AA994" s="33"/>
      <c r="AB994" s="33"/>
      <c r="AC994" s="33"/>
      <c r="AD994" s="33"/>
      <c r="AE994" s="29"/>
      <c r="AF994" s="29"/>
      <c r="AG994" s="29"/>
      <c r="AH994" s="66"/>
      <c r="AI994" s="115"/>
      <c r="AJ994" s="66"/>
      <c r="AK994" s="66"/>
      <c r="AL994" s="28"/>
      <c r="AM994" s="66"/>
      <c r="AN994" s="66"/>
      <c r="AO994" s="66"/>
      <c r="AP994" s="66"/>
      <c r="AQ994" s="66"/>
      <c r="AR994" s="66"/>
      <c r="AS994" s="66"/>
      <c r="AT994" s="66"/>
      <c r="AU994" s="66"/>
      <c r="AV994" s="66"/>
      <c r="AW994" s="66"/>
      <c r="AX994" s="66"/>
      <c r="AY994" s="66"/>
    </row>
    <row r="995" spans="2:51" x14ac:dyDescent="0.25">
      <c r="B995" s="28"/>
      <c r="C995" s="29"/>
      <c r="D995" s="29"/>
      <c r="E995" s="30"/>
      <c r="F995" s="29"/>
      <c r="G995" s="29"/>
      <c r="H995" s="42"/>
      <c r="I995" s="42"/>
      <c r="J995" s="28"/>
      <c r="K995" s="93"/>
      <c r="L995" s="93"/>
      <c r="M995" s="94"/>
      <c r="N995" s="32"/>
      <c r="O995" s="32"/>
      <c r="P995" s="29"/>
      <c r="Q995" s="29"/>
      <c r="R995" s="29"/>
      <c r="S995" s="29"/>
      <c r="T995" s="29"/>
      <c r="U995" s="29"/>
      <c r="V995" s="29"/>
      <c r="W995" s="29"/>
      <c r="X995" s="29"/>
      <c r="Y995" s="33"/>
      <c r="Z995" s="33"/>
      <c r="AA995" s="33"/>
      <c r="AB995" s="33"/>
      <c r="AC995" s="33"/>
      <c r="AD995" s="33"/>
      <c r="AE995" s="29"/>
      <c r="AF995" s="29"/>
      <c r="AG995" s="29"/>
      <c r="AH995" s="66"/>
      <c r="AI995" s="115"/>
      <c r="AJ995" s="66"/>
      <c r="AK995" s="66"/>
      <c r="AL995" s="28"/>
      <c r="AM995" s="66"/>
      <c r="AN995" s="66"/>
      <c r="AO995" s="66"/>
      <c r="AP995" s="66"/>
      <c r="AQ995" s="66"/>
      <c r="AR995" s="66"/>
      <c r="AS995" s="66"/>
      <c r="AT995" s="66"/>
      <c r="AU995" s="66"/>
      <c r="AV995" s="66"/>
      <c r="AW995" s="66"/>
      <c r="AX995" s="66"/>
      <c r="AY995" s="66"/>
    </row>
    <row r="996" spans="2:51" x14ac:dyDescent="0.25">
      <c r="B996" s="28"/>
      <c r="C996" s="29"/>
      <c r="D996" s="29"/>
      <c r="E996" s="30"/>
      <c r="F996" s="29"/>
      <c r="G996" s="29"/>
      <c r="H996" s="42"/>
      <c r="I996" s="42"/>
      <c r="J996" s="28"/>
      <c r="K996" s="93"/>
      <c r="L996" s="93"/>
      <c r="M996" s="94"/>
      <c r="N996" s="32"/>
      <c r="O996" s="32"/>
      <c r="P996" s="29"/>
      <c r="Q996" s="29"/>
      <c r="R996" s="29"/>
      <c r="S996" s="29"/>
      <c r="T996" s="29"/>
      <c r="U996" s="29"/>
      <c r="V996" s="29"/>
      <c r="W996" s="29"/>
      <c r="X996" s="29"/>
      <c r="Y996" s="33"/>
      <c r="Z996" s="33"/>
      <c r="AA996" s="33"/>
      <c r="AB996" s="33"/>
      <c r="AC996" s="33"/>
      <c r="AD996" s="33"/>
      <c r="AE996" s="29"/>
      <c r="AF996" s="29"/>
      <c r="AG996" s="29"/>
      <c r="AH996" s="66"/>
      <c r="AI996" s="115"/>
      <c r="AJ996" s="66"/>
      <c r="AK996" s="66"/>
      <c r="AL996" s="28"/>
      <c r="AM996" s="66"/>
      <c r="AN996" s="66"/>
      <c r="AO996" s="66"/>
      <c r="AP996" s="66"/>
      <c r="AQ996" s="66"/>
      <c r="AR996" s="66"/>
      <c r="AS996" s="66"/>
      <c r="AT996" s="66"/>
      <c r="AU996" s="66"/>
      <c r="AV996" s="66"/>
      <c r="AW996" s="66"/>
      <c r="AX996" s="66"/>
      <c r="AY996" s="66"/>
    </row>
    <row r="997" spans="2:51" x14ac:dyDescent="0.25">
      <c r="B997" s="28"/>
      <c r="C997" s="29"/>
      <c r="D997" s="29"/>
      <c r="E997" s="30"/>
      <c r="F997" s="29"/>
      <c r="G997" s="29"/>
      <c r="H997" s="42"/>
      <c r="I997" s="42"/>
      <c r="J997" s="28"/>
      <c r="K997" s="93"/>
      <c r="L997" s="93"/>
      <c r="M997" s="94"/>
      <c r="N997" s="32"/>
      <c r="O997" s="32"/>
      <c r="P997" s="29"/>
      <c r="Q997" s="29"/>
      <c r="R997" s="29"/>
      <c r="S997" s="29"/>
      <c r="T997" s="29"/>
      <c r="U997" s="29"/>
      <c r="V997" s="29"/>
      <c r="W997" s="29"/>
      <c r="X997" s="29"/>
      <c r="Y997" s="33"/>
      <c r="Z997" s="33"/>
      <c r="AA997" s="33"/>
      <c r="AB997" s="33"/>
      <c r="AC997" s="33"/>
      <c r="AD997" s="33"/>
      <c r="AE997" s="29"/>
      <c r="AF997" s="29"/>
      <c r="AG997" s="29"/>
      <c r="AH997" s="66"/>
      <c r="AI997" s="115"/>
      <c r="AJ997" s="66"/>
      <c r="AK997" s="66"/>
      <c r="AL997" s="28"/>
      <c r="AM997" s="66"/>
      <c r="AN997" s="66"/>
      <c r="AO997" s="66"/>
      <c r="AP997" s="66"/>
      <c r="AQ997" s="66"/>
      <c r="AR997" s="66"/>
      <c r="AS997" s="66"/>
      <c r="AT997" s="66"/>
      <c r="AU997" s="66"/>
      <c r="AV997" s="66"/>
      <c r="AW997" s="66"/>
      <c r="AX997" s="66"/>
      <c r="AY997" s="66"/>
    </row>
    <row r="998" spans="2:51" x14ac:dyDescent="0.25">
      <c r="B998" s="28"/>
      <c r="C998" s="29"/>
      <c r="D998" s="29"/>
      <c r="E998" s="30"/>
      <c r="F998" s="29"/>
      <c r="G998" s="29"/>
      <c r="H998" s="42"/>
      <c r="I998" s="42"/>
      <c r="J998" s="28"/>
      <c r="K998" s="93"/>
      <c r="L998" s="93"/>
      <c r="M998" s="94"/>
      <c r="N998" s="32"/>
      <c r="O998" s="32"/>
      <c r="P998" s="29"/>
      <c r="Q998" s="29"/>
      <c r="R998" s="29"/>
      <c r="S998" s="29"/>
      <c r="T998" s="29"/>
      <c r="U998" s="29"/>
      <c r="V998" s="29"/>
      <c r="W998" s="29"/>
      <c r="X998" s="29"/>
      <c r="Y998" s="33"/>
      <c r="Z998" s="33"/>
      <c r="AA998" s="33"/>
      <c r="AB998" s="33"/>
      <c r="AC998" s="33"/>
      <c r="AD998" s="33"/>
      <c r="AE998" s="29"/>
      <c r="AF998" s="29"/>
      <c r="AG998" s="29"/>
      <c r="AH998" s="66"/>
      <c r="AI998" s="115"/>
      <c r="AJ998" s="66"/>
      <c r="AK998" s="66"/>
      <c r="AL998" s="28"/>
      <c r="AM998" s="66"/>
      <c r="AN998" s="66"/>
      <c r="AO998" s="66"/>
      <c r="AP998" s="66"/>
      <c r="AQ998" s="66"/>
      <c r="AR998" s="66"/>
      <c r="AS998" s="66"/>
      <c r="AT998" s="66"/>
      <c r="AU998" s="66"/>
      <c r="AV998" s="66"/>
      <c r="AW998" s="66"/>
      <c r="AX998" s="66"/>
      <c r="AY998" s="66"/>
    </row>
    <row r="999" spans="2:51" x14ac:dyDescent="0.25">
      <c r="B999" s="28"/>
      <c r="C999" s="29"/>
      <c r="D999" s="29"/>
      <c r="E999" s="30"/>
      <c r="F999" s="29"/>
      <c r="G999" s="29"/>
      <c r="H999" s="42"/>
      <c r="I999" s="42"/>
      <c r="J999" s="28"/>
      <c r="K999" s="93"/>
      <c r="L999" s="93"/>
      <c r="M999" s="94"/>
      <c r="N999" s="32"/>
      <c r="O999" s="32"/>
      <c r="P999" s="29"/>
      <c r="Q999" s="29"/>
      <c r="R999" s="29"/>
      <c r="S999" s="29"/>
      <c r="T999" s="29"/>
      <c r="U999" s="29"/>
      <c r="V999" s="29"/>
      <c r="W999" s="29"/>
      <c r="X999" s="29"/>
      <c r="Y999" s="33"/>
      <c r="Z999" s="33"/>
      <c r="AA999" s="33"/>
      <c r="AB999" s="33"/>
      <c r="AC999" s="33"/>
      <c r="AD999" s="33"/>
      <c r="AE999" s="29"/>
      <c r="AF999" s="29"/>
      <c r="AG999" s="29"/>
      <c r="AH999" s="66"/>
      <c r="AI999" s="115"/>
      <c r="AJ999" s="66"/>
      <c r="AK999" s="66"/>
      <c r="AL999" s="28"/>
      <c r="AM999" s="66"/>
      <c r="AN999" s="66"/>
      <c r="AO999" s="66"/>
      <c r="AP999" s="66"/>
      <c r="AQ999" s="66"/>
      <c r="AR999" s="66"/>
      <c r="AS999" s="66"/>
      <c r="AT999" s="66"/>
      <c r="AU999" s="66"/>
      <c r="AV999" s="66"/>
      <c r="AW999" s="66"/>
      <c r="AX999" s="66"/>
      <c r="AY999" s="66"/>
    </row>
    <row r="1000" spans="2:51" x14ac:dyDescent="0.25">
      <c r="B1000" s="28"/>
      <c r="C1000" s="29"/>
      <c r="D1000" s="29"/>
      <c r="E1000" s="30"/>
      <c r="F1000" s="29"/>
      <c r="G1000" s="29"/>
      <c r="H1000" s="42"/>
      <c r="I1000" s="42"/>
      <c r="J1000" s="28"/>
      <c r="K1000" s="93"/>
      <c r="L1000" s="93"/>
      <c r="M1000" s="94"/>
      <c r="N1000" s="32"/>
      <c r="O1000" s="32"/>
      <c r="P1000" s="29"/>
      <c r="Q1000" s="29"/>
      <c r="R1000" s="29"/>
      <c r="S1000" s="29"/>
      <c r="T1000" s="29"/>
      <c r="U1000" s="29"/>
      <c r="V1000" s="29"/>
      <c r="W1000" s="29"/>
      <c r="X1000" s="29"/>
      <c r="Y1000" s="33"/>
      <c r="Z1000" s="33"/>
      <c r="AA1000" s="33"/>
      <c r="AB1000" s="33"/>
      <c r="AC1000" s="33"/>
      <c r="AD1000" s="33"/>
      <c r="AE1000" s="29"/>
      <c r="AF1000" s="29"/>
      <c r="AG1000" s="29"/>
      <c r="AH1000" s="66"/>
      <c r="AI1000" s="115"/>
      <c r="AJ1000" s="66"/>
      <c r="AK1000" s="66"/>
      <c r="AL1000" s="28"/>
      <c r="AM1000" s="66"/>
      <c r="AN1000" s="66"/>
      <c r="AO1000" s="66"/>
      <c r="AP1000" s="66"/>
      <c r="AQ1000" s="66"/>
      <c r="AR1000" s="66"/>
      <c r="AS1000" s="66"/>
      <c r="AT1000" s="66"/>
      <c r="AU1000" s="66"/>
      <c r="AV1000" s="66"/>
      <c r="AW1000" s="66"/>
      <c r="AX1000" s="66"/>
      <c r="AY1000" s="66"/>
    </row>
    <row r="1001" spans="2:51" x14ac:dyDescent="0.25">
      <c r="B1001" s="28"/>
      <c r="C1001" s="29"/>
      <c r="D1001" s="29"/>
      <c r="E1001" s="30"/>
      <c r="F1001" s="29"/>
      <c r="G1001" s="29"/>
      <c r="H1001" s="42"/>
      <c r="I1001" s="42"/>
      <c r="J1001" s="28"/>
      <c r="K1001" s="93"/>
      <c r="L1001" s="93"/>
      <c r="M1001" s="94"/>
      <c r="N1001" s="32"/>
      <c r="O1001" s="32"/>
      <c r="P1001" s="29"/>
      <c r="Q1001" s="29"/>
      <c r="R1001" s="29"/>
      <c r="S1001" s="29"/>
      <c r="T1001" s="29"/>
      <c r="U1001" s="29"/>
      <c r="V1001" s="29"/>
      <c r="W1001" s="29"/>
      <c r="X1001" s="29"/>
      <c r="Y1001" s="33"/>
      <c r="Z1001" s="33"/>
      <c r="AA1001" s="33"/>
      <c r="AB1001" s="33"/>
      <c r="AC1001" s="33"/>
      <c r="AD1001" s="33"/>
      <c r="AE1001" s="29"/>
      <c r="AF1001" s="29"/>
      <c r="AG1001" s="29"/>
      <c r="AH1001" s="66"/>
      <c r="AI1001" s="115"/>
      <c r="AJ1001" s="66"/>
      <c r="AK1001" s="66"/>
      <c r="AL1001" s="28"/>
      <c r="AM1001" s="66"/>
      <c r="AN1001" s="66"/>
      <c r="AO1001" s="66"/>
      <c r="AP1001" s="66"/>
      <c r="AQ1001" s="66"/>
      <c r="AR1001" s="66"/>
      <c r="AS1001" s="66"/>
      <c r="AT1001" s="66"/>
      <c r="AU1001" s="66"/>
      <c r="AV1001" s="66"/>
      <c r="AW1001" s="66"/>
      <c r="AX1001" s="66"/>
      <c r="AY1001" s="66"/>
    </row>
    <row r="1002" spans="2:51" x14ac:dyDescent="0.25">
      <c r="B1002" s="28"/>
      <c r="C1002" s="29"/>
      <c r="D1002" s="29"/>
      <c r="E1002" s="30"/>
      <c r="F1002" s="29"/>
      <c r="G1002" s="29"/>
      <c r="H1002" s="42"/>
      <c r="I1002" s="42"/>
      <c r="J1002" s="28"/>
      <c r="K1002" s="93"/>
      <c r="L1002" s="93"/>
      <c r="M1002" s="94"/>
      <c r="N1002" s="32"/>
      <c r="O1002" s="32"/>
      <c r="P1002" s="29"/>
      <c r="Q1002" s="29"/>
      <c r="R1002" s="29"/>
      <c r="S1002" s="29"/>
      <c r="T1002" s="29"/>
      <c r="U1002" s="29"/>
      <c r="V1002" s="29"/>
      <c r="W1002" s="29"/>
      <c r="X1002" s="29"/>
      <c r="Y1002" s="33"/>
      <c r="Z1002" s="33"/>
      <c r="AA1002" s="33"/>
      <c r="AB1002" s="33"/>
      <c r="AC1002" s="33"/>
      <c r="AD1002" s="33"/>
      <c r="AE1002" s="29"/>
      <c r="AF1002" s="29"/>
      <c r="AG1002" s="29"/>
      <c r="AH1002" s="66"/>
      <c r="AI1002" s="115"/>
      <c r="AJ1002" s="66"/>
      <c r="AK1002" s="66"/>
      <c r="AL1002" s="28"/>
      <c r="AM1002" s="66"/>
      <c r="AN1002" s="66"/>
      <c r="AO1002" s="66"/>
      <c r="AP1002" s="66"/>
      <c r="AQ1002" s="66"/>
      <c r="AR1002" s="66"/>
      <c r="AS1002" s="66"/>
      <c r="AT1002" s="66"/>
      <c r="AU1002" s="66"/>
      <c r="AV1002" s="66"/>
      <c r="AW1002" s="66"/>
      <c r="AX1002" s="66"/>
      <c r="AY1002" s="66"/>
    </row>
    <row r="1003" spans="2:51" x14ac:dyDescent="0.25">
      <c r="B1003" s="28"/>
      <c r="C1003" s="29"/>
      <c r="D1003" s="29"/>
      <c r="E1003" s="30"/>
      <c r="F1003" s="29"/>
      <c r="G1003" s="29"/>
      <c r="H1003" s="42"/>
      <c r="I1003" s="42"/>
      <c r="J1003" s="28"/>
      <c r="K1003" s="93"/>
      <c r="L1003" s="93"/>
      <c r="M1003" s="94"/>
      <c r="N1003" s="32"/>
      <c r="O1003" s="32"/>
      <c r="P1003" s="29"/>
      <c r="Q1003" s="29"/>
      <c r="R1003" s="29"/>
      <c r="S1003" s="29"/>
      <c r="T1003" s="29"/>
      <c r="U1003" s="29"/>
      <c r="V1003" s="29"/>
      <c r="W1003" s="29"/>
      <c r="X1003" s="29"/>
      <c r="Y1003" s="33"/>
      <c r="Z1003" s="33"/>
      <c r="AA1003" s="33"/>
      <c r="AB1003" s="33"/>
      <c r="AC1003" s="33"/>
      <c r="AD1003" s="33"/>
      <c r="AE1003" s="29"/>
      <c r="AF1003" s="29"/>
      <c r="AG1003" s="29"/>
      <c r="AH1003" s="66"/>
      <c r="AI1003" s="115"/>
      <c r="AJ1003" s="66"/>
      <c r="AK1003" s="66"/>
      <c r="AL1003" s="28"/>
      <c r="AM1003" s="66"/>
      <c r="AN1003" s="66"/>
      <c r="AO1003" s="66"/>
      <c r="AP1003" s="66"/>
      <c r="AQ1003" s="66"/>
      <c r="AR1003" s="66"/>
      <c r="AS1003" s="66"/>
      <c r="AT1003" s="66"/>
      <c r="AU1003" s="66"/>
      <c r="AV1003" s="66"/>
      <c r="AW1003" s="66"/>
      <c r="AX1003" s="66"/>
      <c r="AY1003" s="66"/>
    </row>
    <row r="1004" spans="2:51" x14ac:dyDescent="0.25">
      <c r="B1004" s="28"/>
      <c r="C1004" s="29"/>
      <c r="D1004" s="29"/>
      <c r="E1004" s="30"/>
      <c r="F1004" s="29"/>
      <c r="G1004" s="29"/>
      <c r="H1004" s="42"/>
      <c r="I1004" s="42"/>
      <c r="J1004" s="28"/>
      <c r="K1004" s="93"/>
      <c r="L1004" s="93"/>
      <c r="M1004" s="94"/>
      <c r="N1004" s="32"/>
      <c r="O1004" s="32"/>
      <c r="P1004" s="29"/>
      <c r="Q1004" s="29"/>
      <c r="R1004" s="29"/>
      <c r="S1004" s="29"/>
      <c r="T1004" s="29"/>
      <c r="U1004" s="29"/>
      <c r="V1004" s="29"/>
      <c r="W1004" s="29"/>
      <c r="X1004" s="29"/>
      <c r="Y1004" s="33"/>
      <c r="Z1004" s="33"/>
      <c r="AA1004" s="33"/>
      <c r="AB1004" s="33"/>
      <c r="AC1004" s="33"/>
      <c r="AD1004" s="33"/>
      <c r="AE1004" s="29"/>
      <c r="AF1004" s="29"/>
      <c r="AG1004" s="29"/>
      <c r="AH1004" s="66"/>
      <c r="AI1004" s="115"/>
      <c r="AJ1004" s="66"/>
      <c r="AK1004" s="66"/>
      <c r="AL1004" s="28"/>
      <c r="AM1004" s="66"/>
      <c r="AN1004" s="66"/>
      <c r="AO1004" s="66"/>
      <c r="AP1004" s="66"/>
      <c r="AQ1004" s="66"/>
      <c r="AR1004" s="66"/>
      <c r="AS1004" s="66"/>
      <c r="AT1004" s="66"/>
      <c r="AU1004" s="66"/>
      <c r="AV1004" s="66"/>
      <c r="AW1004" s="66"/>
      <c r="AX1004" s="66"/>
      <c r="AY1004" s="66"/>
    </row>
    <row r="1005" spans="2:51" x14ac:dyDescent="0.25">
      <c r="B1005" s="28"/>
      <c r="C1005" s="29"/>
      <c r="D1005" s="29"/>
      <c r="E1005" s="30"/>
      <c r="F1005" s="29"/>
      <c r="G1005" s="29"/>
      <c r="H1005" s="42"/>
      <c r="I1005" s="42"/>
      <c r="J1005" s="28"/>
      <c r="K1005" s="93"/>
      <c r="L1005" s="93"/>
      <c r="M1005" s="94"/>
      <c r="N1005" s="32"/>
      <c r="O1005" s="32"/>
      <c r="P1005" s="29"/>
      <c r="Q1005" s="29"/>
      <c r="R1005" s="29"/>
      <c r="S1005" s="29"/>
      <c r="T1005" s="29"/>
      <c r="U1005" s="29"/>
      <c r="V1005" s="29"/>
      <c r="W1005" s="29"/>
      <c r="X1005" s="29"/>
      <c r="Y1005" s="33"/>
      <c r="Z1005" s="33"/>
      <c r="AA1005" s="33"/>
      <c r="AB1005" s="33"/>
      <c r="AC1005" s="33"/>
      <c r="AD1005" s="33"/>
      <c r="AE1005" s="29"/>
      <c r="AF1005" s="29"/>
      <c r="AG1005" s="29"/>
      <c r="AH1005" s="66"/>
      <c r="AI1005" s="115"/>
      <c r="AJ1005" s="66"/>
      <c r="AK1005" s="66"/>
      <c r="AL1005" s="28"/>
      <c r="AM1005" s="66"/>
      <c r="AN1005" s="66"/>
      <c r="AO1005" s="66"/>
      <c r="AP1005" s="66"/>
      <c r="AQ1005" s="66"/>
      <c r="AR1005" s="66"/>
      <c r="AS1005" s="66"/>
      <c r="AT1005" s="66"/>
      <c r="AU1005" s="66"/>
      <c r="AV1005" s="66"/>
      <c r="AW1005" s="66"/>
      <c r="AX1005" s="66"/>
      <c r="AY1005" s="66"/>
    </row>
    <row r="1006" spans="2:51" x14ac:dyDescent="0.25">
      <c r="B1006" s="28"/>
      <c r="C1006" s="29"/>
      <c r="D1006" s="29"/>
      <c r="E1006" s="30"/>
      <c r="F1006" s="29"/>
      <c r="G1006" s="29"/>
      <c r="H1006" s="42"/>
      <c r="I1006" s="42"/>
      <c r="J1006" s="28"/>
      <c r="K1006" s="93"/>
      <c r="L1006" s="93"/>
      <c r="M1006" s="94"/>
      <c r="N1006" s="32"/>
      <c r="O1006" s="32"/>
      <c r="P1006" s="29"/>
      <c r="Q1006" s="29"/>
      <c r="R1006" s="29"/>
      <c r="S1006" s="29"/>
      <c r="T1006" s="29"/>
      <c r="U1006" s="29"/>
      <c r="V1006" s="29"/>
      <c r="W1006" s="29"/>
      <c r="X1006" s="29"/>
      <c r="Y1006" s="33"/>
      <c r="Z1006" s="33"/>
      <c r="AA1006" s="33"/>
      <c r="AB1006" s="33"/>
      <c r="AC1006" s="33"/>
      <c r="AD1006" s="33"/>
      <c r="AE1006" s="29"/>
      <c r="AF1006" s="29"/>
      <c r="AG1006" s="29"/>
      <c r="AH1006" s="66"/>
      <c r="AI1006" s="115"/>
      <c r="AJ1006" s="66"/>
      <c r="AK1006" s="66"/>
      <c r="AL1006" s="28"/>
      <c r="AM1006" s="66"/>
      <c r="AN1006" s="66"/>
      <c r="AO1006" s="66"/>
      <c r="AP1006" s="66"/>
      <c r="AQ1006" s="66"/>
      <c r="AR1006" s="66"/>
      <c r="AS1006" s="66"/>
      <c r="AT1006" s="66"/>
      <c r="AU1006" s="66"/>
      <c r="AV1006" s="66"/>
      <c r="AW1006" s="66"/>
      <c r="AX1006" s="66"/>
      <c r="AY1006" s="66"/>
    </row>
    <row r="1007" spans="2:51" x14ac:dyDescent="0.25">
      <c r="B1007" s="28"/>
      <c r="C1007" s="29"/>
      <c r="D1007" s="29"/>
      <c r="E1007" s="30"/>
      <c r="F1007" s="29"/>
      <c r="G1007" s="29"/>
      <c r="H1007" s="42"/>
      <c r="I1007" s="42"/>
      <c r="J1007" s="28"/>
      <c r="K1007" s="93"/>
      <c r="L1007" s="93"/>
      <c r="M1007" s="94"/>
      <c r="N1007" s="32"/>
      <c r="O1007" s="32"/>
      <c r="P1007" s="29"/>
      <c r="Q1007" s="29"/>
      <c r="R1007" s="29"/>
      <c r="S1007" s="29"/>
      <c r="T1007" s="29"/>
      <c r="U1007" s="29"/>
      <c r="V1007" s="29"/>
      <c r="W1007" s="29"/>
      <c r="X1007" s="29"/>
      <c r="Y1007" s="33"/>
      <c r="Z1007" s="33"/>
      <c r="AA1007" s="33"/>
      <c r="AB1007" s="33"/>
      <c r="AC1007" s="33"/>
      <c r="AD1007" s="33"/>
      <c r="AE1007" s="29"/>
      <c r="AF1007" s="29"/>
      <c r="AG1007" s="29"/>
      <c r="AH1007" s="66"/>
      <c r="AI1007" s="115"/>
      <c r="AJ1007" s="66"/>
      <c r="AK1007" s="66"/>
      <c r="AL1007" s="28"/>
      <c r="AM1007" s="66"/>
      <c r="AN1007" s="66"/>
      <c r="AO1007" s="66"/>
      <c r="AP1007" s="66"/>
      <c r="AQ1007" s="66"/>
      <c r="AR1007" s="66"/>
      <c r="AS1007" s="66"/>
      <c r="AT1007" s="66"/>
      <c r="AU1007" s="66"/>
      <c r="AV1007" s="66"/>
      <c r="AW1007" s="66"/>
      <c r="AX1007" s="66"/>
      <c r="AY1007" s="66"/>
    </row>
    <row r="1008" spans="2:51" x14ac:dyDescent="0.25">
      <c r="B1008" s="28"/>
      <c r="C1008" s="29"/>
      <c r="D1008" s="29"/>
      <c r="E1008" s="30"/>
      <c r="F1008" s="29"/>
      <c r="G1008" s="29"/>
      <c r="H1008" s="42"/>
      <c r="I1008" s="42"/>
      <c r="J1008" s="28"/>
      <c r="K1008" s="93"/>
      <c r="L1008" s="93"/>
      <c r="M1008" s="94"/>
      <c r="N1008" s="32"/>
      <c r="O1008" s="32"/>
      <c r="P1008" s="29"/>
      <c r="Q1008" s="29"/>
      <c r="R1008" s="29"/>
      <c r="S1008" s="29"/>
      <c r="T1008" s="29"/>
      <c r="U1008" s="29"/>
      <c r="V1008" s="29"/>
      <c r="W1008" s="29"/>
      <c r="X1008" s="29"/>
      <c r="Y1008" s="33"/>
      <c r="Z1008" s="33"/>
      <c r="AA1008" s="33"/>
      <c r="AB1008" s="33"/>
      <c r="AC1008" s="33"/>
      <c r="AD1008" s="33"/>
      <c r="AE1008" s="29"/>
      <c r="AF1008" s="29"/>
      <c r="AG1008" s="29"/>
      <c r="AH1008" s="66"/>
      <c r="AI1008" s="115"/>
      <c r="AJ1008" s="66"/>
      <c r="AK1008" s="66"/>
      <c r="AL1008" s="28"/>
      <c r="AM1008" s="66"/>
      <c r="AN1008" s="66"/>
      <c r="AO1008" s="66"/>
      <c r="AP1008" s="66"/>
      <c r="AQ1008" s="66"/>
      <c r="AR1008" s="66"/>
      <c r="AS1008" s="66"/>
      <c r="AT1008" s="66"/>
      <c r="AU1008" s="66"/>
      <c r="AV1008" s="66"/>
      <c r="AW1008" s="66"/>
      <c r="AX1008" s="66"/>
      <c r="AY1008" s="66"/>
    </row>
    <row r="1009" spans="2:51" x14ac:dyDescent="0.25">
      <c r="B1009" s="28"/>
      <c r="C1009" s="29"/>
      <c r="D1009" s="29"/>
      <c r="E1009" s="30"/>
      <c r="F1009" s="29"/>
      <c r="G1009" s="29"/>
      <c r="H1009" s="42"/>
      <c r="I1009" s="42"/>
      <c r="J1009" s="28"/>
      <c r="K1009" s="93"/>
      <c r="L1009" s="93"/>
      <c r="M1009" s="94"/>
      <c r="N1009" s="32"/>
      <c r="O1009" s="32"/>
      <c r="P1009" s="29"/>
      <c r="Q1009" s="29"/>
      <c r="R1009" s="29"/>
      <c r="S1009" s="29"/>
      <c r="T1009" s="29"/>
      <c r="U1009" s="29"/>
      <c r="V1009" s="29"/>
      <c r="W1009" s="29"/>
      <c r="X1009" s="29"/>
      <c r="Y1009" s="33"/>
      <c r="Z1009" s="33"/>
      <c r="AA1009" s="33"/>
      <c r="AB1009" s="33"/>
      <c r="AC1009" s="33"/>
      <c r="AD1009" s="33"/>
      <c r="AE1009" s="29"/>
      <c r="AF1009" s="29"/>
      <c r="AG1009" s="29"/>
      <c r="AH1009" s="66"/>
      <c r="AI1009" s="115"/>
      <c r="AJ1009" s="66"/>
      <c r="AK1009" s="66"/>
      <c r="AL1009" s="28"/>
      <c r="AM1009" s="66"/>
      <c r="AN1009" s="66"/>
      <c r="AO1009" s="66"/>
      <c r="AP1009" s="66"/>
      <c r="AQ1009" s="66"/>
      <c r="AR1009" s="66"/>
      <c r="AS1009" s="66"/>
      <c r="AT1009" s="66"/>
      <c r="AU1009" s="66"/>
      <c r="AV1009" s="66"/>
      <c r="AW1009" s="66"/>
      <c r="AX1009" s="66"/>
      <c r="AY1009" s="66"/>
    </row>
    <row r="1010" spans="2:51" x14ac:dyDescent="0.25">
      <c r="B1010" s="28"/>
      <c r="C1010" s="29"/>
      <c r="D1010" s="29"/>
      <c r="E1010" s="30"/>
      <c r="F1010" s="29"/>
      <c r="G1010" s="29"/>
      <c r="H1010" s="42"/>
      <c r="I1010" s="42"/>
      <c r="J1010" s="28"/>
      <c r="K1010" s="93"/>
      <c r="L1010" s="93"/>
      <c r="M1010" s="94"/>
      <c r="N1010" s="32"/>
      <c r="O1010" s="32"/>
      <c r="P1010" s="29"/>
      <c r="Q1010" s="29"/>
      <c r="R1010" s="29"/>
      <c r="S1010" s="29"/>
      <c r="T1010" s="29"/>
      <c r="U1010" s="29"/>
      <c r="V1010" s="29"/>
      <c r="W1010" s="29"/>
      <c r="X1010" s="29"/>
      <c r="Y1010" s="33"/>
      <c r="Z1010" s="33"/>
      <c r="AA1010" s="33"/>
      <c r="AB1010" s="33"/>
      <c r="AC1010" s="33"/>
      <c r="AD1010" s="33"/>
      <c r="AE1010" s="29"/>
      <c r="AF1010" s="29"/>
      <c r="AG1010" s="29"/>
      <c r="AH1010" s="66"/>
      <c r="AI1010" s="115"/>
      <c r="AJ1010" s="66"/>
      <c r="AK1010" s="66"/>
      <c r="AL1010" s="28"/>
      <c r="AM1010" s="66"/>
      <c r="AN1010" s="66"/>
      <c r="AO1010" s="66"/>
      <c r="AP1010" s="66"/>
      <c r="AQ1010" s="66"/>
      <c r="AR1010" s="66"/>
      <c r="AS1010" s="66"/>
      <c r="AT1010" s="66"/>
      <c r="AU1010" s="66"/>
      <c r="AV1010" s="66"/>
      <c r="AW1010" s="66"/>
      <c r="AX1010" s="66"/>
      <c r="AY1010" s="66"/>
    </row>
    <row r="1011" spans="2:51" x14ac:dyDescent="0.25">
      <c r="B1011" s="28"/>
      <c r="C1011" s="29"/>
      <c r="D1011" s="29"/>
      <c r="E1011" s="30"/>
      <c r="F1011" s="29"/>
      <c r="G1011" s="29"/>
      <c r="H1011" s="42"/>
      <c r="I1011" s="42"/>
      <c r="J1011" s="28"/>
      <c r="K1011" s="93"/>
      <c r="L1011" s="93"/>
      <c r="M1011" s="94"/>
      <c r="N1011" s="32"/>
      <c r="O1011" s="32"/>
      <c r="P1011" s="29"/>
      <c r="Q1011" s="29"/>
      <c r="R1011" s="29"/>
      <c r="S1011" s="29"/>
      <c r="T1011" s="29"/>
      <c r="U1011" s="29"/>
      <c r="V1011" s="29"/>
      <c r="W1011" s="29"/>
      <c r="X1011" s="29"/>
      <c r="Y1011" s="33"/>
      <c r="Z1011" s="33"/>
      <c r="AA1011" s="33"/>
      <c r="AB1011" s="33"/>
      <c r="AC1011" s="33"/>
      <c r="AD1011" s="33"/>
      <c r="AE1011" s="29"/>
      <c r="AF1011" s="29"/>
      <c r="AG1011" s="29"/>
      <c r="AH1011" s="66"/>
      <c r="AI1011" s="115"/>
      <c r="AJ1011" s="66"/>
      <c r="AK1011" s="66"/>
      <c r="AL1011" s="28"/>
      <c r="AM1011" s="66"/>
      <c r="AN1011" s="66"/>
      <c r="AO1011" s="66"/>
      <c r="AP1011" s="66"/>
      <c r="AQ1011" s="66"/>
      <c r="AR1011" s="66"/>
      <c r="AS1011" s="66"/>
      <c r="AT1011" s="66"/>
      <c r="AU1011" s="66"/>
      <c r="AV1011" s="66"/>
      <c r="AW1011" s="66"/>
      <c r="AX1011" s="66"/>
      <c r="AY1011" s="66"/>
    </row>
    <row r="1012" spans="2:51" x14ac:dyDescent="0.25">
      <c r="B1012" s="28"/>
      <c r="C1012" s="29"/>
      <c r="D1012" s="29"/>
      <c r="E1012" s="30"/>
      <c r="F1012" s="29"/>
      <c r="G1012" s="29"/>
      <c r="H1012" s="42"/>
      <c r="I1012" s="42"/>
      <c r="J1012" s="28"/>
      <c r="K1012" s="93"/>
      <c r="L1012" s="93"/>
      <c r="M1012" s="94"/>
      <c r="N1012" s="32"/>
      <c r="O1012" s="32"/>
      <c r="P1012" s="29"/>
      <c r="Q1012" s="29"/>
      <c r="R1012" s="29"/>
      <c r="S1012" s="29"/>
      <c r="T1012" s="29"/>
      <c r="U1012" s="29"/>
      <c r="V1012" s="29"/>
      <c r="W1012" s="29"/>
      <c r="X1012" s="29"/>
      <c r="Y1012" s="33"/>
      <c r="Z1012" s="33"/>
      <c r="AA1012" s="33"/>
      <c r="AB1012" s="33"/>
      <c r="AC1012" s="33"/>
      <c r="AD1012" s="33"/>
      <c r="AE1012" s="29"/>
      <c r="AF1012" s="29"/>
      <c r="AG1012" s="29"/>
      <c r="AH1012" s="66"/>
      <c r="AI1012" s="115"/>
      <c r="AJ1012" s="66"/>
      <c r="AK1012" s="66"/>
      <c r="AL1012" s="28"/>
      <c r="AM1012" s="66"/>
      <c r="AN1012" s="66"/>
      <c r="AO1012" s="66"/>
      <c r="AP1012" s="66"/>
      <c r="AQ1012" s="66"/>
      <c r="AR1012" s="66"/>
      <c r="AS1012" s="66"/>
      <c r="AT1012" s="66"/>
      <c r="AU1012" s="66"/>
      <c r="AV1012" s="66"/>
      <c r="AW1012" s="66"/>
      <c r="AX1012" s="66"/>
      <c r="AY1012" s="66"/>
    </row>
    <row r="1013" spans="2:51" x14ac:dyDescent="0.25">
      <c r="B1013" s="28"/>
      <c r="C1013" s="29"/>
      <c r="D1013" s="29"/>
      <c r="E1013" s="30"/>
      <c r="F1013" s="29"/>
      <c r="G1013" s="29"/>
      <c r="H1013" s="42"/>
      <c r="I1013" s="42"/>
      <c r="J1013" s="28"/>
      <c r="K1013" s="93"/>
      <c r="L1013" s="93"/>
      <c r="M1013" s="94"/>
      <c r="N1013" s="32"/>
      <c r="O1013" s="32"/>
      <c r="P1013" s="29"/>
      <c r="Q1013" s="29"/>
      <c r="R1013" s="29"/>
      <c r="S1013" s="29"/>
      <c r="T1013" s="29"/>
      <c r="U1013" s="29"/>
      <c r="V1013" s="29"/>
      <c r="W1013" s="29"/>
      <c r="X1013" s="29"/>
      <c r="Y1013" s="33"/>
      <c r="Z1013" s="33"/>
      <c r="AA1013" s="33"/>
      <c r="AB1013" s="33"/>
      <c r="AC1013" s="33"/>
      <c r="AD1013" s="33"/>
      <c r="AE1013" s="29"/>
      <c r="AF1013" s="29"/>
      <c r="AG1013" s="29"/>
      <c r="AH1013" s="66"/>
      <c r="AI1013" s="115"/>
      <c r="AJ1013" s="66"/>
      <c r="AK1013" s="66"/>
      <c r="AL1013" s="28"/>
      <c r="AM1013" s="66"/>
      <c r="AN1013" s="66"/>
      <c r="AO1013" s="66"/>
      <c r="AP1013" s="66"/>
      <c r="AQ1013" s="66"/>
      <c r="AR1013" s="66"/>
      <c r="AS1013" s="66"/>
      <c r="AT1013" s="66"/>
      <c r="AU1013" s="66"/>
      <c r="AV1013" s="66"/>
      <c r="AW1013" s="66"/>
      <c r="AX1013" s="66"/>
      <c r="AY1013" s="66"/>
    </row>
    <row r="1014" spans="2:51" x14ac:dyDescent="0.25">
      <c r="B1014" s="28"/>
      <c r="C1014" s="29"/>
      <c r="D1014" s="29"/>
      <c r="E1014" s="30"/>
      <c r="F1014" s="29"/>
      <c r="G1014" s="29"/>
      <c r="H1014" s="42"/>
      <c r="I1014" s="42"/>
      <c r="J1014" s="28"/>
      <c r="K1014" s="93"/>
      <c r="L1014" s="93"/>
      <c r="M1014" s="94"/>
      <c r="N1014" s="32"/>
      <c r="O1014" s="32"/>
      <c r="P1014" s="29"/>
      <c r="Q1014" s="29"/>
      <c r="R1014" s="29"/>
      <c r="S1014" s="29"/>
      <c r="T1014" s="29"/>
      <c r="U1014" s="29"/>
      <c r="V1014" s="29"/>
      <c r="W1014" s="29"/>
      <c r="X1014" s="29"/>
      <c r="Y1014" s="33"/>
      <c r="Z1014" s="33"/>
      <c r="AA1014" s="33"/>
      <c r="AB1014" s="33"/>
      <c r="AC1014" s="33"/>
      <c r="AD1014" s="33"/>
      <c r="AE1014" s="29"/>
      <c r="AF1014" s="29"/>
      <c r="AG1014" s="29"/>
      <c r="AH1014" s="66"/>
      <c r="AI1014" s="115"/>
      <c r="AJ1014" s="66"/>
      <c r="AK1014" s="66"/>
      <c r="AL1014" s="28"/>
      <c r="AM1014" s="66"/>
      <c r="AN1014" s="66"/>
      <c r="AO1014" s="66"/>
      <c r="AP1014" s="66"/>
      <c r="AQ1014" s="66"/>
      <c r="AR1014" s="66"/>
      <c r="AS1014" s="66"/>
      <c r="AT1014" s="66"/>
      <c r="AU1014" s="66"/>
      <c r="AV1014" s="66"/>
      <c r="AW1014" s="66"/>
      <c r="AX1014" s="66"/>
      <c r="AY1014" s="66"/>
    </row>
    <row r="1015" spans="2:51" x14ac:dyDescent="0.25">
      <c r="B1015" s="28"/>
      <c r="C1015" s="29"/>
      <c r="D1015" s="29"/>
      <c r="E1015" s="30"/>
      <c r="F1015" s="29"/>
      <c r="G1015" s="29"/>
      <c r="H1015" s="42"/>
      <c r="I1015" s="42"/>
      <c r="J1015" s="28"/>
      <c r="K1015" s="93"/>
      <c r="L1015" s="93"/>
      <c r="M1015" s="94"/>
      <c r="N1015" s="32"/>
      <c r="O1015" s="32"/>
      <c r="P1015" s="29"/>
      <c r="Q1015" s="29"/>
      <c r="R1015" s="29"/>
      <c r="S1015" s="29"/>
      <c r="T1015" s="29"/>
      <c r="U1015" s="29"/>
      <c r="V1015" s="29"/>
      <c r="W1015" s="29"/>
      <c r="X1015" s="29"/>
      <c r="Y1015" s="33"/>
      <c r="Z1015" s="33"/>
      <c r="AA1015" s="33"/>
      <c r="AB1015" s="33"/>
      <c r="AC1015" s="33"/>
      <c r="AD1015" s="33"/>
      <c r="AE1015" s="29"/>
      <c r="AF1015" s="29"/>
      <c r="AG1015" s="29"/>
      <c r="AH1015" s="66"/>
      <c r="AI1015" s="115"/>
      <c r="AJ1015" s="66"/>
      <c r="AK1015" s="66"/>
      <c r="AL1015" s="28"/>
      <c r="AM1015" s="66"/>
      <c r="AN1015" s="66"/>
      <c r="AO1015" s="66"/>
      <c r="AP1015" s="66"/>
      <c r="AQ1015" s="66"/>
      <c r="AR1015" s="66"/>
      <c r="AS1015" s="66"/>
      <c r="AT1015" s="66"/>
      <c r="AU1015" s="66"/>
      <c r="AV1015" s="66"/>
      <c r="AW1015" s="66"/>
      <c r="AX1015" s="66"/>
      <c r="AY1015" s="66"/>
    </row>
    <row r="1016" spans="2:51" x14ac:dyDescent="0.25">
      <c r="B1016" s="28"/>
      <c r="C1016" s="29"/>
      <c r="D1016" s="29"/>
      <c r="E1016" s="30"/>
      <c r="F1016" s="29"/>
      <c r="G1016" s="29"/>
      <c r="H1016" s="42"/>
      <c r="I1016" s="42"/>
      <c r="J1016" s="28"/>
      <c r="K1016" s="93"/>
      <c r="L1016" s="93"/>
      <c r="M1016" s="94"/>
      <c r="N1016" s="32"/>
      <c r="O1016" s="32"/>
      <c r="P1016" s="29"/>
      <c r="Q1016" s="29"/>
      <c r="R1016" s="29"/>
      <c r="S1016" s="29"/>
      <c r="T1016" s="29"/>
      <c r="U1016" s="29"/>
      <c r="V1016" s="29"/>
      <c r="W1016" s="29"/>
      <c r="X1016" s="29"/>
      <c r="Y1016" s="33"/>
      <c r="Z1016" s="33"/>
      <c r="AA1016" s="33"/>
      <c r="AB1016" s="33"/>
      <c r="AC1016" s="33"/>
      <c r="AD1016" s="33"/>
      <c r="AE1016" s="29"/>
      <c r="AF1016" s="29"/>
      <c r="AG1016" s="29"/>
      <c r="AH1016" s="66"/>
      <c r="AI1016" s="115"/>
      <c r="AJ1016" s="66"/>
      <c r="AK1016" s="66"/>
      <c r="AL1016" s="28"/>
      <c r="AM1016" s="66"/>
      <c r="AN1016" s="66"/>
      <c r="AO1016" s="66"/>
      <c r="AP1016" s="66"/>
      <c r="AQ1016" s="66"/>
      <c r="AR1016" s="66"/>
      <c r="AS1016" s="66"/>
      <c r="AT1016" s="66"/>
      <c r="AU1016" s="66"/>
      <c r="AV1016" s="66"/>
      <c r="AW1016" s="66"/>
      <c r="AX1016" s="66"/>
      <c r="AY1016" s="66"/>
    </row>
    <row r="1017" spans="2:51" x14ac:dyDescent="0.25">
      <c r="B1017" s="28"/>
      <c r="C1017" s="29"/>
      <c r="D1017" s="29"/>
      <c r="E1017" s="30"/>
      <c r="F1017" s="29"/>
      <c r="G1017" s="29"/>
      <c r="H1017" s="42"/>
      <c r="I1017" s="42"/>
      <c r="J1017" s="28"/>
      <c r="K1017" s="93"/>
      <c r="L1017" s="93"/>
      <c r="M1017" s="94"/>
      <c r="N1017" s="32"/>
      <c r="O1017" s="32"/>
      <c r="P1017" s="29"/>
      <c r="Q1017" s="29"/>
      <c r="R1017" s="29"/>
      <c r="S1017" s="29"/>
      <c r="T1017" s="29"/>
      <c r="U1017" s="29"/>
      <c r="V1017" s="29"/>
      <c r="W1017" s="29"/>
      <c r="X1017" s="29"/>
      <c r="Y1017" s="33"/>
      <c r="Z1017" s="33"/>
      <c r="AA1017" s="33"/>
      <c r="AB1017" s="33"/>
      <c r="AC1017" s="33"/>
      <c r="AD1017" s="33"/>
      <c r="AE1017" s="29"/>
      <c r="AF1017" s="29"/>
      <c r="AG1017" s="29"/>
      <c r="AH1017" s="66"/>
      <c r="AI1017" s="115"/>
      <c r="AJ1017" s="66"/>
      <c r="AK1017" s="66"/>
      <c r="AL1017" s="28"/>
      <c r="AM1017" s="66"/>
      <c r="AN1017" s="66"/>
      <c r="AO1017" s="66"/>
      <c r="AP1017" s="66"/>
      <c r="AQ1017" s="66"/>
      <c r="AR1017" s="66"/>
      <c r="AS1017" s="66"/>
      <c r="AT1017" s="66"/>
      <c r="AU1017" s="66"/>
      <c r="AV1017" s="66"/>
      <c r="AW1017" s="66"/>
      <c r="AX1017" s="66"/>
      <c r="AY1017" s="66"/>
    </row>
    <row r="1018" spans="2:51" x14ac:dyDescent="0.25">
      <c r="B1018" s="28"/>
      <c r="C1018" s="29"/>
      <c r="D1018" s="29"/>
      <c r="E1018" s="30"/>
      <c r="F1018" s="29"/>
      <c r="G1018" s="29"/>
      <c r="H1018" s="42"/>
      <c r="I1018" s="42"/>
      <c r="J1018" s="28"/>
      <c r="K1018" s="93"/>
      <c r="L1018" s="93"/>
      <c r="M1018" s="94"/>
      <c r="N1018" s="32"/>
      <c r="O1018" s="32"/>
      <c r="P1018" s="29"/>
      <c r="Q1018" s="29"/>
      <c r="R1018" s="29"/>
      <c r="S1018" s="29"/>
      <c r="T1018" s="29"/>
      <c r="U1018" s="29"/>
      <c r="V1018" s="29"/>
      <c r="W1018" s="29"/>
      <c r="X1018" s="29"/>
      <c r="Y1018" s="33"/>
      <c r="Z1018" s="33"/>
      <c r="AA1018" s="33"/>
      <c r="AB1018" s="33"/>
      <c r="AC1018" s="33"/>
      <c r="AD1018" s="33"/>
      <c r="AE1018" s="29"/>
      <c r="AF1018" s="29"/>
      <c r="AG1018" s="29"/>
      <c r="AH1018" s="66"/>
      <c r="AI1018" s="115"/>
      <c r="AJ1018" s="66"/>
      <c r="AK1018" s="66"/>
      <c r="AL1018" s="28"/>
      <c r="AM1018" s="66"/>
      <c r="AN1018" s="66"/>
      <c r="AO1018" s="66"/>
      <c r="AP1018" s="66"/>
      <c r="AQ1018" s="66"/>
      <c r="AR1018" s="66"/>
      <c r="AS1018" s="66"/>
      <c r="AT1018" s="66"/>
      <c r="AU1018" s="66"/>
      <c r="AV1018" s="66"/>
      <c r="AW1018" s="66"/>
      <c r="AX1018" s="66"/>
      <c r="AY1018" s="66"/>
    </row>
    <row r="1019" spans="2:51" x14ac:dyDescent="0.25">
      <c r="B1019" s="28"/>
      <c r="C1019" s="29"/>
      <c r="D1019" s="29"/>
      <c r="E1019" s="30"/>
      <c r="F1019" s="29"/>
      <c r="G1019" s="29"/>
      <c r="H1019" s="42"/>
      <c r="I1019" s="42"/>
      <c r="J1019" s="28"/>
      <c r="K1019" s="93"/>
      <c r="L1019" s="93"/>
      <c r="M1019" s="94"/>
      <c r="N1019" s="32"/>
      <c r="O1019" s="32"/>
      <c r="P1019" s="29"/>
      <c r="Q1019" s="29"/>
      <c r="R1019" s="29"/>
      <c r="S1019" s="29"/>
      <c r="T1019" s="29"/>
      <c r="U1019" s="29"/>
      <c r="V1019" s="29"/>
      <c r="W1019" s="29"/>
      <c r="X1019" s="29"/>
      <c r="Y1019" s="33"/>
      <c r="Z1019" s="33"/>
      <c r="AA1019" s="33"/>
      <c r="AB1019" s="33"/>
      <c r="AC1019" s="33"/>
      <c r="AD1019" s="33"/>
      <c r="AE1019" s="29"/>
      <c r="AF1019" s="29"/>
      <c r="AG1019" s="29"/>
      <c r="AH1019" s="66"/>
      <c r="AI1019" s="115"/>
      <c r="AJ1019" s="66"/>
      <c r="AK1019" s="66"/>
      <c r="AL1019" s="28"/>
      <c r="AM1019" s="66"/>
      <c r="AN1019" s="66"/>
      <c r="AO1019" s="66"/>
      <c r="AP1019" s="66"/>
      <c r="AQ1019" s="66"/>
      <c r="AR1019" s="66"/>
      <c r="AS1019" s="66"/>
      <c r="AT1019" s="66"/>
      <c r="AU1019" s="66"/>
      <c r="AV1019" s="66"/>
      <c r="AW1019" s="66"/>
      <c r="AX1019" s="66"/>
      <c r="AY1019" s="66"/>
    </row>
    <row r="1020" spans="2:51" x14ac:dyDescent="0.25">
      <c r="B1020" s="28"/>
      <c r="C1020" s="29"/>
      <c r="D1020" s="29"/>
      <c r="E1020" s="30"/>
      <c r="F1020" s="29"/>
      <c r="G1020" s="29"/>
      <c r="H1020" s="42"/>
      <c r="I1020" s="42"/>
      <c r="J1020" s="28"/>
      <c r="K1020" s="93"/>
      <c r="L1020" s="93"/>
      <c r="M1020" s="94"/>
      <c r="N1020" s="32"/>
      <c r="O1020" s="32"/>
      <c r="P1020" s="29"/>
      <c r="Q1020" s="29"/>
      <c r="R1020" s="29"/>
      <c r="S1020" s="29"/>
      <c r="T1020" s="29"/>
      <c r="U1020" s="29"/>
      <c r="V1020" s="29"/>
      <c r="W1020" s="29"/>
      <c r="X1020" s="29"/>
      <c r="Y1020" s="33"/>
      <c r="Z1020" s="33"/>
      <c r="AA1020" s="33"/>
      <c r="AB1020" s="33"/>
      <c r="AC1020" s="33"/>
      <c r="AD1020" s="33"/>
      <c r="AE1020" s="29"/>
      <c r="AF1020" s="29"/>
      <c r="AG1020" s="29"/>
      <c r="AH1020" s="66"/>
      <c r="AI1020" s="115"/>
      <c r="AJ1020" s="66"/>
      <c r="AK1020" s="66"/>
      <c r="AL1020" s="28"/>
      <c r="AM1020" s="66"/>
      <c r="AN1020" s="66"/>
      <c r="AO1020" s="66"/>
      <c r="AP1020" s="66"/>
      <c r="AQ1020" s="66"/>
      <c r="AR1020" s="66"/>
      <c r="AS1020" s="66"/>
      <c r="AT1020" s="66"/>
      <c r="AU1020" s="66"/>
      <c r="AV1020" s="66"/>
      <c r="AW1020" s="66"/>
      <c r="AX1020" s="66"/>
      <c r="AY1020" s="66"/>
    </row>
    <row r="1021" spans="2:51" x14ac:dyDescent="0.25">
      <c r="B1021" s="28"/>
      <c r="C1021" s="29"/>
      <c r="D1021" s="29"/>
      <c r="E1021" s="30"/>
      <c r="F1021" s="29"/>
      <c r="G1021" s="29"/>
      <c r="H1021" s="42"/>
      <c r="I1021" s="42"/>
      <c r="J1021" s="28"/>
      <c r="K1021" s="93"/>
      <c r="L1021" s="93"/>
      <c r="M1021" s="94"/>
      <c r="N1021" s="32"/>
      <c r="O1021" s="32"/>
      <c r="P1021" s="29"/>
      <c r="Q1021" s="29"/>
      <c r="R1021" s="29"/>
      <c r="S1021" s="29"/>
      <c r="T1021" s="29"/>
      <c r="U1021" s="29"/>
      <c r="V1021" s="29"/>
      <c r="W1021" s="29"/>
      <c r="X1021" s="29"/>
      <c r="Y1021" s="33"/>
      <c r="Z1021" s="33"/>
      <c r="AA1021" s="33"/>
      <c r="AB1021" s="33"/>
      <c r="AC1021" s="33"/>
      <c r="AD1021" s="33"/>
      <c r="AE1021" s="29"/>
      <c r="AF1021" s="29"/>
      <c r="AG1021" s="29"/>
      <c r="AH1021" s="66"/>
      <c r="AI1021" s="115"/>
      <c r="AJ1021" s="66"/>
      <c r="AK1021" s="66"/>
      <c r="AL1021" s="28"/>
      <c r="AM1021" s="66"/>
      <c r="AN1021" s="66"/>
      <c r="AO1021" s="66"/>
      <c r="AP1021" s="66"/>
      <c r="AQ1021" s="66"/>
      <c r="AR1021" s="66"/>
      <c r="AS1021" s="66"/>
      <c r="AT1021" s="66"/>
      <c r="AU1021" s="66"/>
      <c r="AV1021" s="66"/>
      <c r="AW1021" s="66"/>
      <c r="AX1021" s="66"/>
      <c r="AY1021" s="66"/>
    </row>
    <row r="1022" spans="2:51" x14ac:dyDescent="0.25">
      <c r="B1022" s="28"/>
      <c r="C1022" s="29"/>
      <c r="D1022" s="29"/>
      <c r="E1022" s="30"/>
      <c r="F1022" s="29"/>
      <c r="G1022" s="29"/>
      <c r="H1022" s="42"/>
      <c r="I1022" s="42"/>
      <c r="J1022" s="28"/>
      <c r="K1022" s="93"/>
      <c r="L1022" s="93"/>
      <c r="M1022" s="94"/>
      <c r="N1022" s="32"/>
      <c r="O1022" s="32"/>
      <c r="P1022" s="29"/>
      <c r="Q1022" s="29"/>
      <c r="R1022" s="29"/>
      <c r="S1022" s="29"/>
      <c r="T1022" s="29"/>
      <c r="U1022" s="29"/>
      <c r="V1022" s="29"/>
      <c r="W1022" s="29"/>
      <c r="X1022" s="29"/>
      <c r="Y1022" s="33"/>
      <c r="Z1022" s="33"/>
      <c r="AA1022" s="33"/>
      <c r="AB1022" s="33"/>
      <c r="AC1022" s="33"/>
      <c r="AD1022" s="33"/>
      <c r="AE1022" s="29"/>
      <c r="AF1022" s="29"/>
      <c r="AG1022" s="29"/>
      <c r="AH1022" s="66"/>
      <c r="AI1022" s="115"/>
      <c r="AJ1022" s="66"/>
      <c r="AK1022" s="66"/>
      <c r="AL1022" s="28"/>
      <c r="AM1022" s="66"/>
      <c r="AN1022" s="66"/>
      <c r="AO1022" s="66"/>
      <c r="AP1022" s="66"/>
      <c r="AQ1022" s="66"/>
      <c r="AR1022" s="66"/>
      <c r="AS1022" s="66"/>
      <c r="AT1022" s="66"/>
      <c r="AU1022" s="66"/>
      <c r="AV1022" s="66"/>
      <c r="AW1022" s="66"/>
      <c r="AX1022" s="66"/>
      <c r="AY1022" s="66"/>
    </row>
    <row r="1023" spans="2:51" x14ac:dyDescent="0.25">
      <c r="B1023" s="28"/>
      <c r="C1023" s="29"/>
      <c r="D1023" s="29"/>
      <c r="E1023" s="30"/>
      <c r="F1023" s="29"/>
      <c r="G1023" s="29"/>
      <c r="H1023" s="42"/>
      <c r="I1023" s="42"/>
      <c r="J1023" s="28"/>
      <c r="K1023" s="93"/>
      <c r="L1023" s="93"/>
      <c r="M1023" s="94"/>
      <c r="N1023" s="32"/>
      <c r="O1023" s="32"/>
      <c r="P1023" s="29"/>
      <c r="Q1023" s="29"/>
      <c r="R1023" s="29"/>
      <c r="S1023" s="29"/>
      <c r="T1023" s="29"/>
      <c r="U1023" s="29"/>
      <c r="V1023" s="29"/>
      <c r="W1023" s="29"/>
      <c r="X1023" s="29"/>
      <c r="Y1023" s="33"/>
      <c r="Z1023" s="33"/>
      <c r="AA1023" s="33"/>
      <c r="AB1023" s="33"/>
      <c r="AC1023" s="33"/>
      <c r="AD1023" s="33"/>
      <c r="AE1023" s="29"/>
      <c r="AF1023" s="29"/>
      <c r="AG1023" s="29"/>
      <c r="AH1023" s="66"/>
      <c r="AI1023" s="115"/>
      <c r="AJ1023" s="66"/>
      <c r="AK1023" s="66"/>
      <c r="AL1023" s="28"/>
      <c r="AM1023" s="66"/>
      <c r="AN1023" s="66"/>
      <c r="AO1023" s="66"/>
      <c r="AP1023" s="66"/>
      <c r="AQ1023" s="66"/>
      <c r="AR1023" s="66"/>
      <c r="AS1023" s="66"/>
      <c r="AT1023" s="66"/>
      <c r="AU1023" s="66"/>
      <c r="AV1023" s="66"/>
      <c r="AW1023" s="66"/>
      <c r="AX1023" s="66"/>
      <c r="AY1023" s="66"/>
    </row>
    <row r="1024" spans="2:51" x14ac:dyDescent="0.25">
      <c r="B1024" s="28"/>
      <c r="C1024" s="29"/>
      <c r="D1024" s="29"/>
      <c r="E1024" s="30"/>
      <c r="F1024" s="29"/>
      <c r="G1024" s="29"/>
      <c r="H1024" s="42"/>
      <c r="I1024" s="42"/>
      <c r="J1024" s="28"/>
      <c r="K1024" s="93"/>
      <c r="L1024" s="93"/>
      <c r="M1024" s="94"/>
      <c r="N1024" s="32"/>
      <c r="O1024" s="32"/>
      <c r="P1024" s="29"/>
      <c r="Q1024" s="29"/>
      <c r="R1024" s="29"/>
      <c r="S1024" s="29"/>
      <c r="T1024" s="29"/>
      <c r="U1024" s="29"/>
      <c r="V1024" s="29"/>
      <c r="W1024" s="29"/>
      <c r="X1024" s="29"/>
      <c r="Y1024" s="33"/>
      <c r="Z1024" s="33"/>
      <c r="AA1024" s="33"/>
      <c r="AB1024" s="33"/>
      <c r="AC1024" s="33"/>
      <c r="AD1024" s="33"/>
      <c r="AE1024" s="29"/>
      <c r="AF1024" s="29"/>
      <c r="AG1024" s="29"/>
      <c r="AH1024" s="66"/>
      <c r="AI1024" s="115"/>
      <c r="AJ1024" s="66"/>
      <c r="AK1024" s="66"/>
      <c r="AL1024" s="28"/>
      <c r="AM1024" s="66"/>
      <c r="AN1024" s="66"/>
      <c r="AO1024" s="66"/>
      <c r="AP1024" s="66"/>
      <c r="AQ1024" s="66"/>
      <c r="AR1024" s="66"/>
      <c r="AS1024" s="66"/>
      <c r="AT1024" s="66"/>
      <c r="AU1024" s="66"/>
      <c r="AV1024" s="66"/>
      <c r="AW1024" s="66"/>
      <c r="AX1024" s="66"/>
      <c r="AY1024" s="66"/>
    </row>
    <row r="1025" spans="2:51" x14ac:dyDescent="0.25">
      <c r="B1025" s="28"/>
      <c r="C1025" s="29"/>
      <c r="D1025" s="29"/>
      <c r="E1025" s="30"/>
      <c r="F1025" s="29"/>
      <c r="G1025" s="29"/>
      <c r="H1025" s="42"/>
      <c r="I1025" s="42"/>
      <c r="J1025" s="28"/>
      <c r="K1025" s="93"/>
      <c r="L1025" s="93"/>
      <c r="M1025" s="94"/>
      <c r="N1025" s="32"/>
      <c r="O1025" s="32"/>
      <c r="P1025" s="29"/>
      <c r="Q1025" s="29"/>
      <c r="R1025" s="29"/>
      <c r="S1025" s="29"/>
      <c r="T1025" s="29"/>
      <c r="U1025" s="29"/>
      <c r="V1025" s="29"/>
      <c r="W1025" s="29"/>
      <c r="X1025" s="29"/>
      <c r="Y1025" s="33"/>
      <c r="Z1025" s="33"/>
      <c r="AA1025" s="33"/>
      <c r="AB1025" s="33"/>
      <c r="AC1025" s="33"/>
      <c r="AD1025" s="33"/>
      <c r="AE1025" s="29"/>
      <c r="AF1025" s="29"/>
      <c r="AG1025" s="29"/>
      <c r="AH1025" s="66"/>
      <c r="AI1025" s="115"/>
      <c r="AJ1025" s="66"/>
      <c r="AK1025" s="66"/>
      <c r="AL1025" s="28"/>
      <c r="AM1025" s="66"/>
      <c r="AN1025" s="66"/>
      <c r="AO1025" s="66"/>
      <c r="AP1025" s="66"/>
      <c r="AQ1025" s="66"/>
      <c r="AR1025" s="66"/>
      <c r="AS1025" s="66"/>
      <c r="AT1025" s="66"/>
      <c r="AU1025" s="66"/>
      <c r="AV1025" s="66"/>
      <c r="AW1025" s="66"/>
      <c r="AX1025" s="66"/>
      <c r="AY1025" s="66"/>
    </row>
    <row r="1026" spans="2:51" x14ac:dyDescent="0.25">
      <c r="B1026" s="28"/>
      <c r="C1026" s="29"/>
      <c r="D1026" s="29"/>
      <c r="E1026" s="30"/>
      <c r="F1026" s="29"/>
      <c r="G1026" s="29"/>
      <c r="H1026" s="42"/>
      <c r="I1026" s="42"/>
      <c r="J1026" s="28"/>
      <c r="K1026" s="93"/>
      <c r="L1026" s="93"/>
      <c r="M1026" s="94"/>
      <c r="N1026" s="32"/>
      <c r="O1026" s="32"/>
      <c r="P1026" s="29"/>
      <c r="Q1026" s="29"/>
      <c r="R1026" s="29"/>
      <c r="S1026" s="29"/>
      <c r="T1026" s="29"/>
      <c r="U1026" s="29"/>
      <c r="V1026" s="29"/>
      <c r="W1026" s="29"/>
      <c r="X1026" s="29"/>
      <c r="Y1026" s="33"/>
      <c r="Z1026" s="33"/>
      <c r="AA1026" s="33"/>
      <c r="AB1026" s="33"/>
      <c r="AC1026" s="33"/>
      <c r="AD1026" s="33"/>
      <c r="AE1026" s="29"/>
      <c r="AF1026" s="29"/>
      <c r="AG1026" s="29"/>
      <c r="AH1026" s="66"/>
      <c r="AI1026" s="115"/>
      <c r="AJ1026" s="66"/>
      <c r="AK1026" s="66"/>
      <c r="AL1026" s="28"/>
      <c r="AM1026" s="66"/>
      <c r="AN1026" s="66"/>
      <c r="AO1026" s="66"/>
      <c r="AP1026" s="66"/>
      <c r="AQ1026" s="66"/>
      <c r="AR1026" s="66"/>
      <c r="AS1026" s="66"/>
      <c r="AT1026" s="66"/>
      <c r="AU1026" s="66"/>
      <c r="AV1026" s="66"/>
      <c r="AW1026" s="66"/>
      <c r="AX1026" s="66"/>
      <c r="AY1026" s="66"/>
    </row>
    <row r="1027" spans="2:51" x14ac:dyDescent="0.25">
      <c r="B1027" s="28"/>
      <c r="C1027" s="29"/>
      <c r="D1027" s="29"/>
      <c r="E1027" s="30"/>
      <c r="F1027" s="29"/>
      <c r="G1027" s="29"/>
      <c r="H1027" s="42"/>
      <c r="I1027" s="42"/>
      <c r="J1027" s="28"/>
      <c r="K1027" s="93"/>
      <c r="L1027" s="93"/>
      <c r="M1027" s="94"/>
      <c r="N1027" s="32"/>
      <c r="O1027" s="32"/>
      <c r="P1027" s="29"/>
      <c r="Q1027" s="29"/>
      <c r="R1027" s="29"/>
      <c r="S1027" s="29"/>
      <c r="T1027" s="29"/>
      <c r="U1027" s="29"/>
      <c r="V1027" s="29"/>
      <c r="W1027" s="29"/>
      <c r="X1027" s="29"/>
      <c r="Y1027" s="33"/>
      <c r="Z1027" s="33"/>
      <c r="AA1027" s="33"/>
      <c r="AB1027" s="33"/>
      <c r="AC1027" s="33"/>
      <c r="AD1027" s="33"/>
      <c r="AE1027" s="29"/>
      <c r="AF1027" s="29"/>
      <c r="AG1027" s="29"/>
      <c r="AH1027" s="66"/>
      <c r="AI1027" s="115"/>
      <c r="AJ1027" s="66"/>
      <c r="AK1027" s="66"/>
      <c r="AL1027" s="28"/>
      <c r="AM1027" s="66"/>
      <c r="AN1027" s="66"/>
      <c r="AO1027" s="66"/>
      <c r="AP1027" s="66"/>
      <c r="AQ1027" s="66"/>
      <c r="AR1027" s="66"/>
      <c r="AS1027" s="66"/>
      <c r="AT1027" s="66"/>
      <c r="AU1027" s="66"/>
      <c r="AV1027" s="66"/>
      <c r="AW1027" s="66"/>
      <c r="AX1027" s="66"/>
      <c r="AY1027" s="66"/>
    </row>
    <row r="1028" spans="2:51" x14ac:dyDescent="0.25">
      <c r="B1028" s="28"/>
      <c r="C1028" s="29"/>
      <c r="D1028" s="29"/>
      <c r="E1028" s="30"/>
      <c r="F1028" s="29"/>
      <c r="G1028" s="29"/>
      <c r="H1028" s="42"/>
      <c r="I1028" s="42"/>
      <c r="J1028" s="28"/>
      <c r="K1028" s="93"/>
      <c r="L1028" s="93"/>
      <c r="M1028" s="94"/>
      <c r="N1028" s="32"/>
      <c r="O1028" s="32"/>
      <c r="P1028" s="29"/>
      <c r="Q1028" s="29"/>
      <c r="R1028" s="29"/>
      <c r="S1028" s="29"/>
      <c r="T1028" s="29"/>
      <c r="U1028" s="29"/>
      <c r="V1028" s="29"/>
      <c r="W1028" s="29"/>
      <c r="X1028" s="29"/>
      <c r="Y1028" s="33"/>
      <c r="Z1028" s="33"/>
      <c r="AA1028" s="33"/>
      <c r="AB1028" s="33"/>
      <c r="AC1028" s="33"/>
      <c r="AD1028" s="33"/>
      <c r="AE1028" s="29"/>
      <c r="AF1028" s="29"/>
      <c r="AG1028" s="29"/>
      <c r="AH1028" s="66"/>
      <c r="AI1028" s="115"/>
      <c r="AJ1028" s="66"/>
      <c r="AK1028" s="66"/>
      <c r="AL1028" s="28"/>
      <c r="AM1028" s="66"/>
      <c r="AN1028" s="66"/>
      <c r="AO1028" s="66"/>
      <c r="AP1028" s="66"/>
      <c r="AQ1028" s="66"/>
      <c r="AR1028" s="66"/>
      <c r="AS1028" s="66"/>
      <c r="AT1028" s="66"/>
      <c r="AU1028" s="66"/>
      <c r="AV1028" s="66"/>
      <c r="AW1028" s="66"/>
      <c r="AX1028" s="66"/>
      <c r="AY1028" s="66"/>
    </row>
    <row r="1029" spans="2:51" x14ac:dyDescent="0.25">
      <c r="B1029" s="28"/>
      <c r="C1029" s="29"/>
      <c r="D1029" s="29"/>
      <c r="E1029" s="30"/>
      <c r="F1029" s="29"/>
      <c r="G1029" s="29"/>
      <c r="H1029" s="42"/>
      <c r="I1029" s="42"/>
      <c r="J1029" s="28"/>
      <c r="K1029" s="93"/>
      <c r="L1029" s="93"/>
      <c r="M1029" s="94"/>
      <c r="N1029" s="32"/>
      <c r="O1029" s="32"/>
      <c r="P1029" s="29"/>
      <c r="Q1029" s="29"/>
      <c r="R1029" s="29"/>
      <c r="S1029" s="29"/>
      <c r="T1029" s="29"/>
      <c r="U1029" s="29"/>
      <c r="V1029" s="29"/>
      <c r="W1029" s="29"/>
      <c r="X1029" s="29"/>
      <c r="Y1029" s="33"/>
      <c r="Z1029" s="33"/>
      <c r="AA1029" s="33"/>
      <c r="AB1029" s="33"/>
      <c r="AC1029" s="33"/>
      <c r="AD1029" s="33"/>
      <c r="AE1029" s="29"/>
      <c r="AF1029" s="29"/>
      <c r="AG1029" s="29"/>
      <c r="AH1029" s="66"/>
      <c r="AI1029" s="115"/>
      <c r="AJ1029" s="66"/>
      <c r="AK1029" s="66"/>
      <c r="AL1029" s="28"/>
      <c r="AM1029" s="66"/>
      <c r="AN1029" s="66"/>
      <c r="AO1029" s="66"/>
      <c r="AP1029" s="66"/>
      <c r="AQ1029" s="66"/>
      <c r="AR1029" s="66"/>
      <c r="AS1029" s="66"/>
      <c r="AT1029" s="66"/>
      <c r="AU1029" s="66"/>
      <c r="AV1029" s="66"/>
      <c r="AW1029" s="66"/>
      <c r="AX1029" s="66"/>
      <c r="AY1029" s="66"/>
    </row>
    <row r="1030" spans="2:51" x14ac:dyDescent="0.25">
      <c r="B1030" s="28"/>
      <c r="C1030" s="29"/>
      <c r="D1030" s="29"/>
      <c r="E1030" s="30"/>
      <c r="F1030" s="29"/>
      <c r="G1030" s="29"/>
      <c r="H1030" s="42"/>
      <c r="I1030" s="42"/>
      <c r="J1030" s="28"/>
      <c r="K1030" s="93"/>
      <c r="L1030" s="93"/>
      <c r="M1030" s="94"/>
      <c r="N1030" s="32"/>
      <c r="O1030" s="32"/>
      <c r="P1030" s="29"/>
      <c r="Q1030" s="29"/>
      <c r="R1030" s="29"/>
      <c r="S1030" s="29"/>
      <c r="T1030" s="29"/>
      <c r="U1030" s="29"/>
      <c r="V1030" s="29"/>
      <c r="W1030" s="29"/>
      <c r="X1030" s="29"/>
      <c r="Y1030" s="33"/>
      <c r="Z1030" s="33"/>
      <c r="AA1030" s="33"/>
      <c r="AB1030" s="33"/>
      <c r="AC1030" s="33"/>
      <c r="AD1030" s="33"/>
      <c r="AE1030" s="29"/>
      <c r="AF1030" s="29"/>
      <c r="AG1030" s="29"/>
      <c r="AH1030" s="66"/>
      <c r="AI1030" s="115"/>
      <c r="AJ1030" s="66"/>
      <c r="AK1030" s="66"/>
      <c r="AL1030" s="28"/>
      <c r="AM1030" s="66"/>
      <c r="AN1030" s="66"/>
      <c r="AO1030" s="66"/>
      <c r="AP1030" s="66"/>
      <c r="AQ1030" s="66"/>
      <c r="AR1030" s="66"/>
      <c r="AS1030" s="66"/>
      <c r="AT1030" s="66"/>
      <c r="AU1030" s="66"/>
      <c r="AV1030" s="66"/>
      <c r="AW1030" s="66"/>
      <c r="AX1030" s="66"/>
      <c r="AY1030" s="66"/>
    </row>
    <row r="1031" spans="2:51" x14ac:dyDescent="0.25">
      <c r="B1031" s="28"/>
      <c r="C1031" s="29"/>
      <c r="D1031" s="29"/>
      <c r="E1031" s="30"/>
      <c r="F1031" s="29"/>
      <c r="G1031" s="29"/>
      <c r="H1031" s="42"/>
      <c r="I1031" s="42"/>
      <c r="J1031" s="28"/>
      <c r="K1031" s="93"/>
      <c r="L1031" s="93"/>
      <c r="M1031" s="94"/>
      <c r="N1031" s="32"/>
      <c r="O1031" s="32"/>
      <c r="P1031" s="29"/>
      <c r="Q1031" s="29"/>
      <c r="R1031" s="29"/>
      <c r="S1031" s="29"/>
      <c r="T1031" s="29"/>
      <c r="U1031" s="29"/>
      <c r="V1031" s="29"/>
      <c r="W1031" s="29"/>
      <c r="X1031" s="29"/>
      <c r="Y1031" s="33"/>
      <c r="Z1031" s="33"/>
      <c r="AA1031" s="33"/>
      <c r="AB1031" s="33"/>
      <c r="AC1031" s="33"/>
      <c r="AD1031" s="33"/>
      <c r="AE1031" s="29"/>
      <c r="AF1031" s="29"/>
      <c r="AG1031" s="29"/>
      <c r="AH1031" s="66"/>
      <c r="AI1031" s="115"/>
      <c r="AJ1031" s="66"/>
      <c r="AK1031" s="66"/>
      <c r="AL1031" s="28"/>
      <c r="AM1031" s="66"/>
      <c r="AN1031" s="66"/>
      <c r="AO1031" s="66"/>
      <c r="AP1031" s="66"/>
      <c r="AQ1031" s="66"/>
      <c r="AR1031" s="66"/>
      <c r="AS1031" s="66"/>
      <c r="AT1031" s="66"/>
      <c r="AU1031" s="66"/>
      <c r="AV1031" s="66"/>
      <c r="AW1031" s="66"/>
      <c r="AX1031" s="66"/>
      <c r="AY1031" s="66"/>
    </row>
    <row r="1032" spans="2:51" x14ac:dyDescent="0.25">
      <c r="B1032" s="28"/>
      <c r="C1032" s="29"/>
      <c r="D1032" s="29"/>
      <c r="E1032" s="30"/>
      <c r="F1032" s="29"/>
      <c r="G1032" s="29"/>
      <c r="H1032" s="42"/>
      <c r="I1032" s="42"/>
      <c r="J1032" s="28"/>
      <c r="K1032" s="93"/>
      <c r="L1032" s="93"/>
      <c r="M1032" s="94"/>
      <c r="N1032" s="32"/>
      <c r="O1032" s="32"/>
      <c r="P1032" s="29"/>
      <c r="Q1032" s="29"/>
      <c r="R1032" s="29"/>
      <c r="S1032" s="29"/>
      <c r="T1032" s="29"/>
      <c r="U1032" s="29"/>
      <c r="V1032" s="29"/>
      <c r="W1032" s="29"/>
      <c r="X1032" s="29"/>
      <c r="Y1032" s="33"/>
      <c r="Z1032" s="33"/>
      <c r="AA1032" s="33"/>
      <c r="AB1032" s="33"/>
      <c r="AC1032" s="33"/>
      <c r="AD1032" s="33"/>
      <c r="AE1032" s="29"/>
      <c r="AF1032" s="29"/>
      <c r="AG1032" s="29"/>
      <c r="AH1032" s="66"/>
      <c r="AI1032" s="115"/>
      <c r="AJ1032" s="66"/>
      <c r="AK1032" s="66"/>
      <c r="AL1032" s="28"/>
      <c r="AM1032" s="66"/>
      <c r="AN1032" s="66"/>
      <c r="AO1032" s="66"/>
      <c r="AP1032" s="66"/>
      <c r="AQ1032" s="66"/>
      <c r="AR1032" s="66"/>
      <c r="AS1032" s="66"/>
      <c r="AT1032" s="66"/>
      <c r="AU1032" s="66"/>
      <c r="AV1032" s="66"/>
      <c r="AW1032" s="66"/>
      <c r="AX1032" s="66"/>
      <c r="AY1032" s="66"/>
    </row>
    <row r="1033" spans="2:51" x14ac:dyDescent="0.25">
      <c r="B1033" s="28"/>
      <c r="C1033" s="29"/>
      <c r="D1033" s="29"/>
      <c r="E1033" s="30"/>
      <c r="F1033" s="29"/>
      <c r="G1033" s="29"/>
      <c r="H1033" s="42"/>
      <c r="I1033" s="42"/>
      <c r="J1033" s="28"/>
      <c r="K1033" s="93"/>
      <c r="L1033" s="93"/>
      <c r="M1033" s="94"/>
      <c r="N1033" s="32"/>
      <c r="O1033" s="32"/>
      <c r="P1033" s="29"/>
      <c r="Q1033" s="29"/>
      <c r="R1033" s="29"/>
      <c r="S1033" s="29"/>
      <c r="T1033" s="29"/>
      <c r="U1033" s="29"/>
      <c r="V1033" s="29"/>
      <c r="W1033" s="29"/>
      <c r="X1033" s="29"/>
      <c r="Y1033" s="33"/>
      <c r="Z1033" s="33"/>
      <c r="AA1033" s="33"/>
      <c r="AB1033" s="33"/>
      <c r="AC1033" s="33"/>
      <c r="AD1033" s="33"/>
      <c r="AE1033" s="29"/>
      <c r="AF1033" s="29"/>
      <c r="AG1033" s="29"/>
      <c r="AH1033" s="66"/>
      <c r="AI1033" s="115"/>
      <c r="AJ1033" s="66"/>
      <c r="AK1033" s="66"/>
      <c r="AL1033" s="28"/>
      <c r="AM1033" s="66"/>
      <c r="AN1033" s="66"/>
      <c r="AO1033" s="66"/>
      <c r="AP1033" s="66"/>
      <c r="AQ1033" s="66"/>
      <c r="AR1033" s="66"/>
      <c r="AS1033" s="66"/>
      <c r="AT1033" s="66"/>
      <c r="AU1033" s="66"/>
      <c r="AV1033" s="66"/>
      <c r="AW1033" s="66"/>
      <c r="AX1033" s="66"/>
      <c r="AY1033" s="66"/>
    </row>
    <row r="1034" spans="2:51" x14ac:dyDescent="0.25">
      <c r="B1034" s="28"/>
      <c r="C1034" s="29"/>
      <c r="D1034" s="29"/>
      <c r="E1034" s="30"/>
      <c r="F1034" s="29"/>
      <c r="G1034" s="29"/>
      <c r="H1034" s="42"/>
      <c r="I1034" s="42"/>
      <c r="J1034" s="28"/>
      <c r="K1034" s="93"/>
      <c r="L1034" s="93"/>
      <c r="M1034" s="94"/>
      <c r="N1034" s="32"/>
      <c r="O1034" s="32"/>
      <c r="P1034" s="29"/>
      <c r="Q1034" s="29"/>
      <c r="R1034" s="29"/>
      <c r="S1034" s="29"/>
      <c r="T1034" s="29"/>
      <c r="U1034" s="29"/>
      <c r="V1034" s="29"/>
      <c r="W1034" s="29"/>
      <c r="X1034" s="29"/>
      <c r="Y1034" s="33"/>
      <c r="Z1034" s="33"/>
      <c r="AA1034" s="33"/>
      <c r="AB1034" s="33"/>
      <c r="AC1034" s="33"/>
      <c r="AD1034" s="33"/>
      <c r="AE1034" s="29"/>
      <c r="AF1034" s="29"/>
      <c r="AG1034" s="29"/>
      <c r="AH1034" s="66"/>
      <c r="AI1034" s="115"/>
      <c r="AJ1034" s="66"/>
      <c r="AK1034" s="66"/>
      <c r="AL1034" s="28"/>
      <c r="AM1034" s="66"/>
      <c r="AN1034" s="66"/>
      <c r="AO1034" s="66"/>
      <c r="AP1034" s="66"/>
      <c r="AQ1034" s="66"/>
      <c r="AR1034" s="66"/>
      <c r="AS1034" s="66"/>
      <c r="AT1034" s="66"/>
      <c r="AU1034" s="66"/>
      <c r="AV1034" s="66"/>
      <c r="AW1034" s="66"/>
      <c r="AX1034" s="66"/>
      <c r="AY1034" s="66"/>
    </row>
    <row r="1035" spans="2:51" x14ac:dyDescent="0.25">
      <c r="B1035" s="28"/>
      <c r="C1035" s="29"/>
      <c r="D1035" s="29"/>
      <c r="E1035" s="30"/>
      <c r="F1035" s="29"/>
      <c r="G1035" s="29"/>
      <c r="H1035" s="42"/>
      <c r="I1035" s="42"/>
      <c r="J1035" s="28"/>
      <c r="K1035" s="93"/>
      <c r="L1035" s="93"/>
      <c r="M1035" s="94"/>
      <c r="N1035" s="32"/>
      <c r="O1035" s="32"/>
      <c r="P1035" s="29"/>
      <c r="Q1035" s="29"/>
      <c r="R1035" s="29"/>
      <c r="S1035" s="29"/>
      <c r="T1035" s="29"/>
      <c r="U1035" s="29"/>
      <c r="V1035" s="29"/>
      <c r="W1035" s="29"/>
      <c r="X1035" s="29"/>
      <c r="Y1035" s="33"/>
      <c r="Z1035" s="33"/>
      <c r="AA1035" s="33"/>
      <c r="AB1035" s="33"/>
      <c r="AC1035" s="33"/>
      <c r="AD1035" s="33"/>
      <c r="AE1035" s="29"/>
      <c r="AF1035" s="29"/>
      <c r="AG1035" s="29"/>
      <c r="AH1035" s="66"/>
      <c r="AI1035" s="115"/>
      <c r="AJ1035" s="66"/>
      <c r="AK1035" s="66"/>
      <c r="AL1035" s="28"/>
      <c r="AM1035" s="66"/>
      <c r="AN1035" s="66"/>
      <c r="AO1035" s="66"/>
      <c r="AP1035" s="66"/>
      <c r="AQ1035" s="66"/>
      <c r="AR1035" s="66"/>
      <c r="AS1035" s="66"/>
      <c r="AT1035" s="66"/>
      <c r="AU1035" s="66"/>
      <c r="AV1035" s="66"/>
      <c r="AW1035" s="66"/>
      <c r="AX1035" s="66"/>
      <c r="AY1035" s="66"/>
    </row>
    <row r="1036" spans="2:51" x14ac:dyDescent="0.25">
      <c r="B1036" s="28"/>
      <c r="C1036" s="29"/>
      <c r="D1036" s="29"/>
      <c r="E1036" s="30"/>
      <c r="F1036" s="29"/>
      <c r="G1036" s="29"/>
      <c r="H1036" s="42"/>
      <c r="I1036" s="42"/>
      <c r="J1036" s="28"/>
      <c r="K1036" s="93"/>
      <c r="L1036" s="93"/>
      <c r="M1036" s="94"/>
      <c r="N1036" s="32"/>
      <c r="O1036" s="32"/>
      <c r="P1036" s="29"/>
      <c r="Q1036" s="29"/>
      <c r="R1036" s="29"/>
      <c r="S1036" s="29"/>
      <c r="T1036" s="29"/>
      <c r="U1036" s="29"/>
      <c r="V1036" s="29"/>
      <c r="W1036" s="29"/>
      <c r="X1036" s="29"/>
      <c r="Y1036" s="33"/>
      <c r="Z1036" s="33"/>
      <c r="AA1036" s="33"/>
      <c r="AB1036" s="33"/>
      <c r="AC1036" s="33"/>
      <c r="AD1036" s="33"/>
      <c r="AE1036" s="29"/>
      <c r="AF1036" s="29"/>
      <c r="AG1036" s="29"/>
      <c r="AH1036" s="66"/>
      <c r="AI1036" s="115"/>
      <c r="AJ1036" s="66"/>
      <c r="AK1036" s="66"/>
      <c r="AL1036" s="28"/>
      <c r="AM1036" s="66"/>
      <c r="AN1036" s="66"/>
      <c r="AO1036" s="66"/>
      <c r="AP1036" s="66"/>
      <c r="AQ1036" s="66"/>
      <c r="AR1036" s="66"/>
      <c r="AS1036" s="66"/>
      <c r="AT1036" s="66"/>
      <c r="AU1036" s="66"/>
      <c r="AV1036" s="66"/>
      <c r="AW1036" s="66"/>
      <c r="AX1036" s="66"/>
      <c r="AY1036" s="66"/>
    </row>
    <row r="1037" spans="2:51" x14ac:dyDescent="0.25">
      <c r="B1037" s="28"/>
      <c r="C1037" s="29"/>
      <c r="D1037" s="29"/>
      <c r="E1037" s="30"/>
      <c r="F1037" s="29"/>
      <c r="G1037" s="29"/>
      <c r="H1037" s="42"/>
      <c r="I1037" s="42"/>
      <c r="J1037" s="28"/>
      <c r="K1037" s="93"/>
      <c r="L1037" s="93"/>
      <c r="M1037" s="94"/>
      <c r="N1037" s="32"/>
      <c r="O1037" s="32"/>
      <c r="P1037" s="29"/>
      <c r="Q1037" s="29"/>
      <c r="R1037" s="29"/>
      <c r="S1037" s="29"/>
      <c r="T1037" s="29"/>
      <c r="U1037" s="29"/>
      <c r="V1037" s="29"/>
      <c r="W1037" s="29"/>
      <c r="X1037" s="29"/>
      <c r="Y1037" s="33"/>
      <c r="Z1037" s="33"/>
      <c r="AA1037" s="33"/>
      <c r="AB1037" s="33"/>
      <c r="AC1037" s="33"/>
      <c r="AD1037" s="33"/>
      <c r="AE1037" s="29"/>
      <c r="AF1037" s="29"/>
      <c r="AG1037" s="29"/>
      <c r="AH1037" s="66"/>
      <c r="AI1037" s="115"/>
      <c r="AJ1037" s="66"/>
      <c r="AK1037" s="66"/>
      <c r="AL1037" s="28"/>
      <c r="AM1037" s="66"/>
      <c r="AN1037" s="66"/>
      <c r="AO1037" s="66"/>
      <c r="AP1037" s="66"/>
      <c r="AQ1037" s="66"/>
      <c r="AR1037" s="66"/>
      <c r="AS1037" s="66"/>
      <c r="AT1037" s="66"/>
      <c r="AU1037" s="66"/>
      <c r="AV1037" s="66"/>
      <c r="AW1037" s="66"/>
      <c r="AX1037" s="66"/>
      <c r="AY1037" s="66"/>
    </row>
    <row r="1038" spans="2:51" x14ac:dyDescent="0.25">
      <c r="B1038" s="28"/>
      <c r="C1038" s="29"/>
      <c r="D1038" s="29"/>
      <c r="E1038" s="30"/>
      <c r="F1038" s="29"/>
      <c r="G1038" s="29"/>
      <c r="H1038" s="42"/>
      <c r="I1038" s="42"/>
      <c r="J1038" s="28"/>
      <c r="K1038" s="93"/>
      <c r="L1038" s="93"/>
      <c r="M1038" s="94"/>
      <c r="N1038" s="32"/>
      <c r="O1038" s="32"/>
      <c r="P1038" s="29"/>
      <c r="Q1038" s="29"/>
      <c r="R1038" s="29"/>
      <c r="S1038" s="29"/>
      <c r="T1038" s="29"/>
      <c r="U1038" s="29"/>
      <c r="V1038" s="29"/>
      <c r="W1038" s="29"/>
      <c r="X1038" s="29"/>
      <c r="Y1038" s="33"/>
      <c r="Z1038" s="33"/>
      <c r="AA1038" s="33"/>
      <c r="AB1038" s="33"/>
      <c r="AC1038" s="33"/>
      <c r="AD1038" s="33"/>
      <c r="AE1038" s="29"/>
      <c r="AF1038" s="29"/>
      <c r="AG1038" s="29"/>
      <c r="AH1038" s="66"/>
      <c r="AI1038" s="115"/>
      <c r="AJ1038" s="66"/>
      <c r="AK1038" s="66"/>
      <c r="AL1038" s="28"/>
      <c r="AM1038" s="66"/>
      <c r="AN1038" s="66"/>
      <c r="AO1038" s="66"/>
      <c r="AP1038" s="66"/>
      <c r="AQ1038" s="66"/>
      <c r="AR1038" s="66"/>
      <c r="AS1038" s="66"/>
      <c r="AT1038" s="66"/>
      <c r="AU1038" s="66"/>
      <c r="AV1038" s="66"/>
      <c r="AW1038" s="66"/>
      <c r="AX1038" s="66"/>
      <c r="AY1038" s="66"/>
    </row>
    <row r="1039" spans="2:51" x14ac:dyDescent="0.25">
      <c r="B1039" s="28"/>
      <c r="C1039" s="29"/>
      <c r="D1039" s="29"/>
      <c r="E1039" s="30"/>
      <c r="F1039" s="29"/>
      <c r="G1039" s="29"/>
      <c r="H1039" s="42"/>
      <c r="I1039" s="42"/>
      <c r="J1039" s="28"/>
      <c r="K1039" s="93"/>
      <c r="L1039" s="93"/>
      <c r="M1039" s="94"/>
      <c r="N1039" s="32"/>
      <c r="O1039" s="32"/>
      <c r="P1039" s="29"/>
      <c r="Q1039" s="29"/>
      <c r="R1039" s="29"/>
      <c r="S1039" s="29"/>
      <c r="T1039" s="29"/>
      <c r="U1039" s="29"/>
      <c r="V1039" s="29"/>
      <c r="W1039" s="29"/>
      <c r="X1039" s="29"/>
      <c r="Y1039" s="33"/>
      <c r="Z1039" s="33"/>
      <c r="AA1039" s="33"/>
      <c r="AB1039" s="33"/>
      <c r="AC1039" s="33"/>
      <c r="AD1039" s="33"/>
      <c r="AE1039" s="29"/>
      <c r="AF1039" s="29"/>
      <c r="AG1039" s="29"/>
      <c r="AH1039" s="66"/>
      <c r="AI1039" s="115"/>
      <c r="AJ1039" s="66"/>
      <c r="AK1039" s="66"/>
      <c r="AL1039" s="28"/>
      <c r="AM1039" s="66"/>
      <c r="AN1039" s="66"/>
      <c r="AO1039" s="66"/>
      <c r="AP1039" s="66"/>
      <c r="AQ1039" s="66"/>
      <c r="AR1039" s="66"/>
      <c r="AS1039" s="66"/>
      <c r="AT1039" s="66"/>
      <c r="AU1039" s="66"/>
      <c r="AV1039" s="66"/>
      <c r="AW1039" s="66"/>
      <c r="AX1039" s="66"/>
      <c r="AY1039" s="66"/>
    </row>
    <row r="1040" spans="2:51" x14ac:dyDescent="0.25">
      <c r="B1040" s="28"/>
      <c r="C1040" s="29"/>
      <c r="D1040" s="29"/>
      <c r="E1040" s="30"/>
      <c r="F1040" s="29"/>
      <c r="G1040" s="29"/>
      <c r="H1040" s="42"/>
      <c r="I1040" s="42"/>
      <c r="J1040" s="28"/>
      <c r="K1040" s="93"/>
      <c r="L1040" s="93"/>
      <c r="M1040" s="94"/>
      <c r="N1040" s="32"/>
      <c r="O1040" s="32"/>
      <c r="P1040" s="29"/>
      <c r="Q1040" s="29"/>
      <c r="R1040" s="29"/>
      <c r="S1040" s="29"/>
      <c r="T1040" s="29"/>
      <c r="U1040" s="29"/>
      <c r="V1040" s="29"/>
      <c r="W1040" s="29"/>
      <c r="X1040" s="29"/>
      <c r="Y1040" s="33"/>
      <c r="Z1040" s="33"/>
      <c r="AA1040" s="33"/>
      <c r="AB1040" s="33"/>
      <c r="AC1040" s="33"/>
      <c r="AD1040" s="33"/>
      <c r="AE1040" s="29"/>
      <c r="AF1040" s="29"/>
      <c r="AG1040" s="29"/>
      <c r="AH1040" s="66"/>
      <c r="AI1040" s="115"/>
      <c r="AJ1040" s="66"/>
      <c r="AK1040" s="66"/>
      <c r="AL1040" s="28"/>
      <c r="AM1040" s="66"/>
      <c r="AN1040" s="66"/>
      <c r="AO1040" s="66"/>
      <c r="AP1040" s="66"/>
      <c r="AQ1040" s="66"/>
      <c r="AR1040" s="66"/>
      <c r="AS1040" s="66"/>
      <c r="AT1040" s="66"/>
      <c r="AU1040" s="66"/>
      <c r="AV1040" s="66"/>
      <c r="AW1040" s="66"/>
      <c r="AX1040" s="66"/>
      <c r="AY1040" s="66"/>
    </row>
    <row r="1041" spans="2:51" x14ac:dyDescent="0.25">
      <c r="B1041" s="28"/>
      <c r="C1041" s="29"/>
      <c r="D1041" s="29"/>
      <c r="E1041" s="30"/>
      <c r="F1041" s="29"/>
      <c r="G1041" s="29"/>
      <c r="H1041" s="42"/>
      <c r="I1041" s="42"/>
      <c r="J1041" s="28"/>
      <c r="K1041" s="93"/>
      <c r="L1041" s="93"/>
      <c r="M1041" s="94"/>
      <c r="N1041" s="32"/>
      <c r="O1041" s="32"/>
      <c r="P1041" s="29"/>
      <c r="Q1041" s="29"/>
      <c r="R1041" s="29"/>
      <c r="S1041" s="29"/>
      <c r="T1041" s="29"/>
      <c r="U1041" s="29"/>
      <c r="V1041" s="29"/>
      <c r="W1041" s="29"/>
      <c r="X1041" s="29"/>
      <c r="Y1041" s="33"/>
      <c r="Z1041" s="33"/>
      <c r="AA1041" s="33"/>
      <c r="AB1041" s="33"/>
      <c r="AC1041" s="33"/>
      <c r="AD1041" s="33"/>
      <c r="AE1041" s="29"/>
      <c r="AF1041" s="29"/>
      <c r="AG1041" s="29"/>
      <c r="AH1041" s="66"/>
      <c r="AI1041" s="115"/>
      <c r="AJ1041" s="66"/>
      <c r="AK1041" s="66"/>
      <c r="AL1041" s="28"/>
      <c r="AM1041" s="66"/>
      <c r="AN1041" s="66"/>
      <c r="AO1041" s="66"/>
      <c r="AP1041" s="66"/>
      <c r="AQ1041" s="66"/>
      <c r="AR1041" s="66"/>
      <c r="AS1041" s="66"/>
      <c r="AT1041" s="66"/>
      <c r="AU1041" s="66"/>
      <c r="AV1041" s="66"/>
      <c r="AW1041" s="66"/>
      <c r="AX1041" s="66"/>
      <c r="AY1041" s="66"/>
    </row>
    <row r="1042" spans="2:51" x14ac:dyDescent="0.25">
      <c r="B1042" s="28"/>
      <c r="C1042" s="29"/>
      <c r="D1042" s="29"/>
      <c r="E1042" s="30"/>
      <c r="F1042" s="29"/>
      <c r="G1042" s="29"/>
      <c r="H1042" s="42"/>
      <c r="I1042" s="42"/>
      <c r="J1042" s="28"/>
      <c r="K1042" s="93"/>
      <c r="L1042" s="93"/>
      <c r="M1042" s="94"/>
      <c r="N1042" s="32"/>
      <c r="O1042" s="32"/>
      <c r="P1042" s="29"/>
      <c r="Q1042" s="29"/>
      <c r="R1042" s="29"/>
      <c r="S1042" s="29"/>
      <c r="T1042" s="29"/>
      <c r="U1042" s="29"/>
      <c r="V1042" s="29"/>
      <c r="W1042" s="29"/>
      <c r="X1042" s="29"/>
      <c r="Y1042" s="33"/>
      <c r="Z1042" s="33"/>
      <c r="AA1042" s="33"/>
      <c r="AB1042" s="33"/>
      <c r="AC1042" s="33"/>
      <c r="AD1042" s="33"/>
      <c r="AE1042" s="29"/>
      <c r="AF1042" s="29"/>
      <c r="AG1042" s="29"/>
      <c r="AH1042" s="66"/>
      <c r="AI1042" s="115"/>
      <c r="AJ1042" s="66"/>
      <c r="AK1042" s="66"/>
      <c r="AL1042" s="28"/>
      <c r="AM1042" s="66"/>
      <c r="AN1042" s="66"/>
      <c r="AO1042" s="66"/>
      <c r="AP1042" s="66"/>
      <c r="AQ1042" s="66"/>
      <c r="AR1042" s="66"/>
      <c r="AS1042" s="66"/>
      <c r="AT1042" s="66"/>
      <c r="AU1042" s="66"/>
      <c r="AV1042" s="66"/>
      <c r="AW1042" s="66"/>
      <c r="AX1042" s="66"/>
      <c r="AY1042" s="66"/>
    </row>
    <row r="1043" spans="2:51" x14ac:dyDescent="0.25">
      <c r="B1043" s="28"/>
      <c r="C1043" s="29"/>
      <c r="D1043" s="29"/>
      <c r="E1043" s="30"/>
      <c r="F1043" s="29"/>
      <c r="G1043" s="29"/>
      <c r="H1043" s="42"/>
      <c r="I1043" s="42"/>
      <c r="J1043" s="28"/>
      <c r="K1043" s="93"/>
      <c r="L1043" s="93"/>
      <c r="M1043" s="94"/>
      <c r="N1043" s="32"/>
      <c r="O1043" s="32"/>
      <c r="P1043" s="29"/>
      <c r="Q1043" s="29"/>
      <c r="R1043" s="29"/>
      <c r="S1043" s="29"/>
      <c r="T1043" s="29"/>
      <c r="U1043" s="29"/>
      <c r="V1043" s="29"/>
      <c r="W1043" s="29"/>
      <c r="X1043" s="29"/>
      <c r="Y1043" s="33"/>
      <c r="Z1043" s="33"/>
      <c r="AA1043" s="33"/>
      <c r="AB1043" s="33"/>
      <c r="AC1043" s="33"/>
      <c r="AD1043" s="33"/>
      <c r="AE1043" s="29"/>
      <c r="AF1043" s="29"/>
      <c r="AG1043" s="29"/>
      <c r="AH1043" s="66"/>
      <c r="AI1043" s="115"/>
      <c r="AJ1043" s="66"/>
      <c r="AK1043" s="66"/>
      <c r="AL1043" s="28"/>
      <c r="AM1043" s="66"/>
      <c r="AN1043" s="66"/>
      <c r="AO1043" s="66"/>
      <c r="AP1043" s="66"/>
      <c r="AQ1043" s="66"/>
      <c r="AR1043" s="66"/>
      <c r="AS1043" s="66"/>
      <c r="AT1043" s="66"/>
      <c r="AU1043" s="66"/>
      <c r="AV1043" s="66"/>
      <c r="AW1043" s="66"/>
      <c r="AX1043" s="66"/>
      <c r="AY1043" s="66"/>
    </row>
    <row r="1044" spans="2:51" x14ac:dyDescent="0.25">
      <c r="B1044" s="28"/>
      <c r="C1044" s="29"/>
      <c r="D1044" s="29"/>
      <c r="E1044" s="30"/>
      <c r="F1044" s="29"/>
      <c r="G1044" s="29"/>
      <c r="H1044" s="42"/>
      <c r="I1044" s="42"/>
      <c r="J1044" s="28"/>
      <c r="K1044" s="93"/>
      <c r="L1044" s="93"/>
      <c r="M1044" s="94"/>
      <c r="N1044" s="32"/>
      <c r="O1044" s="32"/>
      <c r="P1044" s="29"/>
      <c r="Q1044" s="29"/>
      <c r="R1044" s="29"/>
      <c r="S1044" s="29"/>
      <c r="T1044" s="29"/>
      <c r="U1044" s="29"/>
      <c r="V1044" s="29"/>
      <c r="W1044" s="29"/>
      <c r="X1044" s="29"/>
      <c r="Y1044" s="33"/>
      <c r="Z1044" s="33"/>
      <c r="AA1044" s="33"/>
      <c r="AB1044" s="33"/>
      <c r="AC1044" s="33"/>
      <c r="AD1044" s="33"/>
      <c r="AE1044" s="29"/>
      <c r="AF1044" s="29"/>
      <c r="AG1044" s="29"/>
      <c r="AH1044" s="66"/>
      <c r="AI1044" s="115"/>
      <c r="AJ1044" s="66"/>
      <c r="AK1044" s="66"/>
      <c r="AL1044" s="28"/>
      <c r="AM1044" s="66"/>
      <c r="AN1044" s="66"/>
      <c r="AO1044" s="66"/>
      <c r="AP1044" s="66"/>
      <c r="AQ1044" s="66"/>
      <c r="AR1044" s="66"/>
      <c r="AS1044" s="66"/>
      <c r="AT1044" s="66"/>
      <c r="AU1044" s="66"/>
      <c r="AV1044" s="66"/>
      <c r="AW1044" s="66"/>
      <c r="AX1044" s="66"/>
      <c r="AY1044" s="66"/>
    </row>
    <row r="1045" spans="2:51" x14ac:dyDescent="0.25">
      <c r="B1045" s="28"/>
      <c r="C1045" s="29"/>
      <c r="D1045" s="29"/>
      <c r="E1045" s="30"/>
      <c r="F1045" s="29"/>
      <c r="G1045" s="29"/>
      <c r="H1045" s="42"/>
      <c r="I1045" s="42"/>
      <c r="J1045" s="28"/>
      <c r="K1045" s="93"/>
      <c r="L1045" s="93"/>
      <c r="M1045" s="94"/>
      <c r="N1045" s="32"/>
      <c r="O1045" s="32"/>
      <c r="P1045" s="29"/>
      <c r="Q1045" s="29"/>
      <c r="R1045" s="29"/>
      <c r="S1045" s="29"/>
      <c r="T1045" s="29"/>
      <c r="U1045" s="29"/>
      <c r="V1045" s="29"/>
      <c r="W1045" s="29"/>
      <c r="X1045" s="29"/>
      <c r="Y1045" s="33"/>
      <c r="Z1045" s="33"/>
      <c r="AA1045" s="33"/>
      <c r="AB1045" s="33"/>
      <c r="AC1045" s="33"/>
      <c r="AD1045" s="33"/>
      <c r="AE1045" s="29"/>
      <c r="AF1045" s="29"/>
      <c r="AG1045" s="29"/>
      <c r="AH1045" s="66"/>
      <c r="AI1045" s="115"/>
      <c r="AJ1045" s="66"/>
      <c r="AK1045" s="66"/>
      <c r="AL1045" s="28"/>
      <c r="AM1045" s="66"/>
      <c r="AN1045" s="66"/>
      <c r="AO1045" s="66"/>
      <c r="AP1045" s="66"/>
      <c r="AQ1045" s="66"/>
      <c r="AR1045" s="66"/>
      <c r="AS1045" s="66"/>
      <c r="AT1045" s="66"/>
      <c r="AU1045" s="66"/>
      <c r="AV1045" s="66"/>
      <c r="AW1045" s="66"/>
      <c r="AX1045" s="66"/>
      <c r="AY1045" s="66"/>
    </row>
    <row r="1046" spans="2:51" x14ac:dyDescent="0.25">
      <c r="B1046" s="28"/>
      <c r="C1046" s="29"/>
      <c r="D1046" s="29"/>
      <c r="E1046" s="30"/>
      <c r="F1046" s="29"/>
      <c r="G1046" s="29"/>
      <c r="H1046" s="42"/>
      <c r="I1046" s="42"/>
      <c r="J1046" s="28"/>
      <c r="K1046" s="93"/>
      <c r="L1046" s="93"/>
      <c r="M1046" s="94"/>
      <c r="N1046" s="32"/>
      <c r="O1046" s="32"/>
      <c r="P1046" s="29"/>
      <c r="Q1046" s="29"/>
      <c r="R1046" s="29"/>
      <c r="S1046" s="29"/>
      <c r="T1046" s="29"/>
      <c r="U1046" s="29"/>
      <c r="V1046" s="29"/>
      <c r="W1046" s="29"/>
      <c r="X1046" s="29"/>
      <c r="Y1046" s="33"/>
      <c r="Z1046" s="33"/>
      <c r="AA1046" s="33"/>
      <c r="AB1046" s="33"/>
      <c r="AC1046" s="33"/>
      <c r="AD1046" s="33"/>
      <c r="AE1046" s="29"/>
      <c r="AF1046" s="29"/>
      <c r="AG1046" s="29"/>
      <c r="AH1046" s="66"/>
      <c r="AI1046" s="115"/>
      <c r="AJ1046" s="66"/>
      <c r="AK1046" s="66"/>
      <c r="AL1046" s="28"/>
      <c r="AM1046" s="66"/>
      <c r="AN1046" s="66"/>
      <c r="AO1046" s="66"/>
      <c r="AP1046" s="66"/>
      <c r="AQ1046" s="66"/>
      <c r="AR1046" s="66"/>
      <c r="AS1046" s="66"/>
      <c r="AT1046" s="66"/>
      <c r="AU1046" s="66"/>
      <c r="AV1046" s="66"/>
      <c r="AW1046" s="66"/>
      <c r="AX1046" s="66"/>
      <c r="AY1046" s="66"/>
    </row>
    <row r="1047" spans="2:51" x14ac:dyDescent="0.25">
      <c r="B1047" s="28"/>
      <c r="C1047" s="29"/>
      <c r="D1047" s="29"/>
      <c r="E1047" s="30"/>
      <c r="F1047" s="29"/>
      <c r="G1047" s="29"/>
      <c r="H1047" s="42"/>
      <c r="I1047" s="42"/>
      <c r="J1047" s="28"/>
      <c r="K1047" s="93"/>
      <c r="L1047" s="93"/>
      <c r="M1047" s="94"/>
      <c r="N1047" s="32"/>
      <c r="O1047" s="32"/>
      <c r="P1047" s="29"/>
      <c r="Q1047" s="29"/>
      <c r="R1047" s="29"/>
      <c r="S1047" s="29"/>
      <c r="T1047" s="29"/>
      <c r="U1047" s="29"/>
      <c r="V1047" s="29"/>
      <c r="W1047" s="29"/>
      <c r="X1047" s="29"/>
      <c r="Y1047" s="33"/>
      <c r="Z1047" s="33"/>
      <c r="AA1047" s="33"/>
      <c r="AB1047" s="33"/>
      <c r="AC1047" s="33"/>
      <c r="AD1047" s="33"/>
      <c r="AE1047" s="29"/>
      <c r="AF1047" s="29"/>
      <c r="AG1047" s="29"/>
      <c r="AH1047" s="66"/>
      <c r="AI1047" s="115"/>
      <c r="AJ1047" s="66"/>
      <c r="AK1047" s="66"/>
      <c r="AL1047" s="28"/>
      <c r="AM1047" s="66"/>
      <c r="AN1047" s="66"/>
      <c r="AO1047" s="66"/>
      <c r="AP1047" s="66"/>
      <c r="AQ1047" s="66"/>
      <c r="AR1047" s="66"/>
      <c r="AS1047" s="66"/>
      <c r="AT1047" s="66"/>
      <c r="AU1047" s="66"/>
      <c r="AV1047" s="66"/>
      <c r="AW1047" s="66"/>
      <c r="AX1047" s="66"/>
      <c r="AY1047" s="66"/>
    </row>
    <row r="1048" spans="2:51" x14ac:dyDescent="0.25">
      <c r="B1048" s="28"/>
      <c r="C1048" s="29"/>
      <c r="D1048" s="29"/>
      <c r="E1048" s="30"/>
      <c r="F1048" s="29"/>
      <c r="G1048" s="29"/>
      <c r="H1048" s="42"/>
      <c r="I1048" s="42"/>
      <c r="J1048" s="28"/>
      <c r="K1048" s="93"/>
      <c r="L1048" s="93"/>
      <c r="M1048" s="94"/>
      <c r="N1048" s="32"/>
      <c r="O1048" s="32"/>
      <c r="P1048" s="29"/>
      <c r="Q1048" s="29"/>
      <c r="R1048" s="29"/>
      <c r="S1048" s="29"/>
      <c r="T1048" s="29"/>
      <c r="U1048" s="29"/>
      <c r="V1048" s="29"/>
      <c r="W1048" s="29"/>
      <c r="X1048" s="29"/>
      <c r="Y1048" s="33"/>
      <c r="Z1048" s="33"/>
      <c r="AA1048" s="33"/>
      <c r="AB1048" s="33"/>
      <c r="AC1048" s="33"/>
      <c r="AD1048" s="33"/>
      <c r="AE1048" s="29"/>
      <c r="AF1048" s="29"/>
      <c r="AG1048" s="29"/>
      <c r="AH1048" s="66"/>
      <c r="AI1048" s="115"/>
      <c r="AJ1048" s="66"/>
      <c r="AK1048" s="66"/>
      <c r="AL1048" s="28"/>
      <c r="AM1048" s="66"/>
      <c r="AN1048" s="66"/>
      <c r="AO1048" s="66"/>
      <c r="AP1048" s="66"/>
      <c r="AQ1048" s="66"/>
      <c r="AR1048" s="66"/>
      <c r="AS1048" s="66"/>
      <c r="AT1048" s="66"/>
      <c r="AU1048" s="66"/>
      <c r="AV1048" s="66"/>
      <c r="AW1048" s="66"/>
      <c r="AX1048" s="66"/>
      <c r="AY1048" s="66"/>
    </row>
    <row r="1049" spans="2:51" x14ac:dyDescent="0.25">
      <c r="B1049" s="28"/>
      <c r="C1049" s="29"/>
      <c r="D1049" s="29"/>
      <c r="E1049" s="30"/>
      <c r="F1049" s="29"/>
      <c r="G1049" s="29"/>
      <c r="H1049" s="42"/>
      <c r="I1049" s="42"/>
      <c r="J1049" s="28"/>
      <c r="K1049" s="93"/>
      <c r="L1049" s="93"/>
      <c r="M1049" s="94"/>
      <c r="N1049" s="32"/>
      <c r="O1049" s="32"/>
      <c r="P1049" s="29"/>
      <c r="Q1049" s="29"/>
      <c r="R1049" s="29"/>
      <c r="S1049" s="29"/>
      <c r="T1049" s="29"/>
      <c r="U1049" s="29"/>
      <c r="V1049" s="29"/>
      <c r="W1049" s="29"/>
      <c r="X1049" s="29"/>
      <c r="Y1049" s="33"/>
      <c r="Z1049" s="33"/>
      <c r="AA1049" s="33"/>
      <c r="AB1049" s="33"/>
      <c r="AC1049" s="33"/>
      <c r="AD1049" s="33"/>
      <c r="AE1049" s="29"/>
      <c r="AF1049" s="29"/>
      <c r="AG1049" s="29"/>
      <c r="AH1049" s="66"/>
      <c r="AI1049" s="115"/>
      <c r="AJ1049" s="66"/>
      <c r="AK1049" s="66"/>
      <c r="AL1049" s="28"/>
      <c r="AM1049" s="66"/>
      <c r="AN1049" s="66"/>
      <c r="AO1049" s="66"/>
      <c r="AP1049" s="66"/>
      <c r="AQ1049" s="66"/>
      <c r="AR1049" s="66"/>
      <c r="AS1049" s="66"/>
      <c r="AT1049" s="66"/>
      <c r="AU1049" s="66"/>
      <c r="AV1049" s="66"/>
      <c r="AW1049" s="66"/>
      <c r="AX1049" s="66"/>
      <c r="AY1049" s="66"/>
    </row>
    <row r="1050" spans="2:51" x14ac:dyDescent="0.25">
      <c r="B1050" s="28"/>
      <c r="C1050" s="29"/>
      <c r="D1050" s="29"/>
      <c r="E1050" s="30"/>
      <c r="F1050" s="29"/>
      <c r="G1050" s="29"/>
      <c r="H1050" s="42"/>
      <c r="I1050" s="42"/>
      <c r="J1050" s="28"/>
      <c r="K1050" s="93"/>
      <c r="L1050" s="93"/>
      <c r="M1050" s="94"/>
      <c r="N1050" s="32"/>
      <c r="O1050" s="32"/>
      <c r="P1050" s="29"/>
      <c r="Q1050" s="29"/>
      <c r="R1050" s="29"/>
      <c r="S1050" s="29"/>
      <c r="T1050" s="29"/>
      <c r="U1050" s="29"/>
      <c r="V1050" s="29"/>
      <c r="W1050" s="29"/>
      <c r="X1050" s="29"/>
      <c r="Y1050" s="33"/>
      <c r="Z1050" s="33"/>
      <c r="AA1050" s="33"/>
      <c r="AB1050" s="33"/>
      <c r="AC1050" s="33"/>
      <c r="AD1050" s="33"/>
      <c r="AE1050" s="29"/>
      <c r="AF1050" s="29"/>
      <c r="AG1050" s="29"/>
      <c r="AH1050" s="66"/>
      <c r="AI1050" s="115"/>
      <c r="AJ1050" s="66"/>
      <c r="AK1050" s="66"/>
      <c r="AL1050" s="28"/>
      <c r="AM1050" s="66"/>
      <c r="AN1050" s="66"/>
      <c r="AO1050" s="66"/>
      <c r="AP1050" s="66"/>
      <c r="AQ1050" s="66"/>
      <c r="AR1050" s="66"/>
      <c r="AS1050" s="66"/>
      <c r="AT1050" s="66"/>
      <c r="AU1050" s="66"/>
      <c r="AV1050" s="66"/>
      <c r="AW1050" s="66"/>
      <c r="AX1050" s="66"/>
      <c r="AY1050" s="66"/>
    </row>
    <row r="1051" spans="2:51" x14ac:dyDescent="0.25">
      <c r="B1051" s="28"/>
      <c r="C1051" s="29"/>
      <c r="D1051" s="29"/>
      <c r="E1051" s="30"/>
      <c r="F1051" s="29"/>
      <c r="G1051" s="29"/>
      <c r="H1051" s="42"/>
      <c r="I1051" s="42"/>
      <c r="J1051" s="28"/>
      <c r="K1051" s="93"/>
      <c r="L1051" s="93"/>
      <c r="M1051" s="94"/>
      <c r="N1051" s="32"/>
      <c r="O1051" s="32"/>
      <c r="P1051" s="29"/>
      <c r="Q1051" s="29"/>
      <c r="R1051" s="29"/>
      <c r="S1051" s="29"/>
      <c r="T1051" s="29"/>
      <c r="U1051" s="29"/>
      <c r="V1051" s="29"/>
      <c r="W1051" s="29"/>
      <c r="X1051" s="29"/>
      <c r="Y1051" s="33"/>
      <c r="Z1051" s="33"/>
      <c r="AA1051" s="33"/>
      <c r="AB1051" s="33"/>
      <c r="AC1051" s="33"/>
      <c r="AD1051" s="33"/>
      <c r="AE1051" s="29"/>
      <c r="AF1051" s="29"/>
      <c r="AG1051" s="29"/>
      <c r="AH1051" s="66"/>
      <c r="AI1051" s="115"/>
      <c r="AJ1051" s="66"/>
      <c r="AK1051" s="66"/>
      <c r="AL1051" s="28"/>
      <c r="AM1051" s="66"/>
      <c r="AN1051" s="66"/>
      <c r="AO1051" s="66"/>
      <c r="AP1051" s="66"/>
      <c r="AQ1051" s="66"/>
      <c r="AR1051" s="66"/>
      <c r="AS1051" s="66"/>
      <c r="AT1051" s="66"/>
      <c r="AU1051" s="66"/>
      <c r="AV1051" s="66"/>
      <c r="AW1051" s="66"/>
      <c r="AX1051" s="66"/>
      <c r="AY1051" s="66"/>
    </row>
    <row r="1052" spans="2:51" x14ac:dyDescent="0.25">
      <c r="B1052" s="28"/>
      <c r="C1052" s="29"/>
      <c r="D1052" s="29"/>
      <c r="E1052" s="30"/>
      <c r="F1052" s="29"/>
      <c r="G1052" s="29"/>
      <c r="H1052" s="42"/>
      <c r="I1052" s="42"/>
      <c r="J1052" s="28"/>
      <c r="K1052" s="93"/>
      <c r="L1052" s="93"/>
      <c r="M1052" s="94"/>
      <c r="N1052" s="32"/>
      <c r="O1052" s="32"/>
      <c r="P1052" s="29"/>
      <c r="Q1052" s="29"/>
      <c r="R1052" s="29"/>
      <c r="S1052" s="29"/>
      <c r="T1052" s="29"/>
      <c r="U1052" s="29"/>
      <c r="V1052" s="29"/>
      <c r="W1052" s="29"/>
      <c r="X1052" s="29"/>
      <c r="Y1052" s="33"/>
      <c r="Z1052" s="33"/>
      <c r="AA1052" s="33"/>
      <c r="AB1052" s="33"/>
      <c r="AC1052" s="33"/>
      <c r="AD1052" s="33"/>
      <c r="AE1052" s="29"/>
      <c r="AF1052" s="29"/>
      <c r="AG1052" s="29"/>
      <c r="AH1052" s="66"/>
      <c r="AI1052" s="115"/>
      <c r="AJ1052" s="66"/>
      <c r="AK1052" s="66"/>
      <c r="AL1052" s="28"/>
      <c r="AM1052" s="66"/>
      <c r="AN1052" s="66"/>
      <c r="AO1052" s="66"/>
      <c r="AP1052" s="66"/>
      <c r="AQ1052" s="66"/>
      <c r="AR1052" s="66"/>
      <c r="AS1052" s="66"/>
      <c r="AT1052" s="66"/>
      <c r="AU1052" s="66"/>
      <c r="AV1052" s="66"/>
      <c r="AW1052" s="66"/>
      <c r="AX1052" s="66"/>
      <c r="AY1052" s="66"/>
    </row>
    <row r="1053" spans="2:51" x14ac:dyDescent="0.25">
      <c r="B1053" s="28"/>
      <c r="C1053" s="29"/>
      <c r="D1053" s="29"/>
      <c r="E1053" s="30"/>
      <c r="F1053" s="29"/>
      <c r="G1053" s="29"/>
      <c r="H1053" s="42"/>
      <c r="I1053" s="42"/>
      <c r="J1053" s="28"/>
      <c r="K1053" s="93"/>
      <c r="L1053" s="93"/>
      <c r="M1053" s="94"/>
      <c r="N1053" s="32"/>
      <c r="O1053" s="32"/>
      <c r="P1053" s="29"/>
      <c r="Q1053" s="29"/>
      <c r="R1053" s="29"/>
      <c r="S1053" s="29"/>
      <c r="T1053" s="29"/>
      <c r="U1053" s="29"/>
      <c r="V1053" s="29"/>
      <c r="W1053" s="29"/>
      <c r="X1053" s="29"/>
      <c r="Y1053" s="33"/>
      <c r="Z1053" s="33"/>
      <c r="AA1053" s="33"/>
      <c r="AB1053" s="33"/>
      <c r="AC1053" s="33"/>
      <c r="AD1053" s="33"/>
      <c r="AE1053" s="29"/>
      <c r="AF1053" s="29"/>
      <c r="AG1053" s="29"/>
      <c r="AH1053" s="66"/>
      <c r="AI1053" s="115"/>
      <c r="AJ1053" s="66"/>
      <c r="AK1053" s="66"/>
      <c r="AL1053" s="28"/>
      <c r="AM1053" s="66"/>
      <c r="AN1053" s="66"/>
      <c r="AO1053" s="66"/>
      <c r="AP1053" s="66"/>
      <c r="AQ1053" s="66"/>
      <c r="AR1053" s="66"/>
      <c r="AS1053" s="66"/>
      <c r="AT1053" s="66"/>
      <c r="AU1053" s="66"/>
      <c r="AV1053" s="66"/>
      <c r="AW1053" s="66"/>
      <c r="AX1053" s="66"/>
      <c r="AY1053" s="66"/>
    </row>
    <row r="1054" spans="2:51" x14ac:dyDescent="0.25">
      <c r="B1054" s="28"/>
      <c r="C1054" s="29"/>
      <c r="D1054" s="29"/>
      <c r="E1054" s="30"/>
      <c r="F1054" s="29"/>
      <c r="G1054" s="29"/>
      <c r="H1054" s="42"/>
      <c r="I1054" s="42"/>
      <c r="J1054" s="28"/>
      <c r="K1054" s="93"/>
      <c r="L1054" s="93"/>
      <c r="M1054" s="94"/>
      <c r="N1054" s="32"/>
      <c r="O1054" s="32"/>
      <c r="P1054" s="29"/>
      <c r="Q1054" s="29"/>
      <c r="R1054" s="29"/>
      <c r="S1054" s="29"/>
      <c r="T1054" s="29"/>
      <c r="U1054" s="29"/>
      <c r="V1054" s="29"/>
      <c r="W1054" s="29"/>
      <c r="X1054" s="29"/>
      <c r="Y1054" s="33"/>
      <c r="Z1054" s="33"/>
      <c r="AA1054" s="33"/>
      <c r="AB1054" s="33"/>
      <c r="AC1054" s="33"/>
      <c r="AD1054" s="33"/>
      <c r="AE1054" s="29"/>
      <c r="AF1054" s="29"/>
      <c r="AG1054" s="29"/>
      <c r="AH1054" s="66"/>
      <c r="AI1054" s="115"/>
      <c r="AJ1054" s="66"/>
      <c r="AK1054" s="66"/>
      <c r="AL1054" s="28"/>
      <c r="AM1054" s="66"/>
      <c r="AN1054" s="66"/>
      <c r="AO1054" s="66"/>
      <c r="AP1054" s="66"/>
      <c r="AQ1054" s="66"/>
      <c r="AR1054" s="66"/>
      <c r="AS1054" s="66"/>
      <c r="AT1054" s="66"/>
      <c r="AU1054" s="66"/>
      <c r="AV1054" s="66"/>
      <c r="AW1054" s="66"/>
      <c r="AX1054" s="66"/>
      <c r="AY1054" s="66"/>
    </row>
    <row r="1055" spans="2:51" x14ac:dyDescent="0.25">
      <c r="B1055" s="28"/>
      <c r="C1055" s="29"/>
      <c r="D1055" s="29"/>
      <c r="E1055" s="30"/>
      <c r="F1055" s="29"/>
      <c r="G1055" s="29"/>
      <c r="H1055" s="42"/>
      <c r="I1055" s="42"/>
      <c r="J1055" s="28"/>
      <c r="K1055" s="93"/>
      <c r="L1055" s="93"/>
      <c r="M1055" s="94"/>
      <c r="N1055" s="32"/>
      <c r="O1055" s="32"/>
      <c r="P1055" s="29"/>
      <c r="Q1055" s="29"/>
      <c r="R1055" s="29"/>
      <c r="S1055" s="29"/>
      <c r="T1055" s="29"/>
      <c r="U1055" s="29"/>
      <c r="V1055" s="29"/>
      <c r="W1055" s="29"/>
      <c r="X1055" s="29"/>
      <c r="Y1055" s="33"/>
      <c r="Z1055" s="33"/>
      <c r="AA1055" s="33"/>
      <c r="AB1055" s="33"/>
      <c r="AC1055" s="33"/>
      <c r="AD1055" s="33"/>
      <c r="AE1055" s="29"/>
      <c r="AF1055" s="29"/>
      <c r="AG1055" s="29"/>
      <c r="AH1055" s="66"/>
      <c r="AI1055" s="115"/>
      <c r="AJ1055" s="66"/>
      <c r="AK1055" s="66"/>
      <c r="AL1055" s="28"/>
      <c r="AM1055" s="66"/>
      <c r="AN1055" s="66"/>
      <c r="AO1055" s="66"/>
      <c r="AP1055" s="66"/>
      <c r="AQ1055" s="66"/>
      <c r="AR1055" s="66"/>
      <c r="AS1055" s="66"/>
      <c r="AT1055" s="66"/>
      <c r="AU1055" s="66"/>
      <c r="AV1055" s="66"/>
      <c r="AW1055" s="66"/>
      <c r="AX1055" s="66"/>
      <c r="AY1055" s="66"/>
    </row>
    <row r="1056" spans="2:51" x14ac:dyDescent="0.25">
      <c r="B1056" s="28"/>
      <c r="C1056" s="29"/>
      <c r="D1056" s="29"/>
      <c r="E1056" s="30"/>
      <c r="F1056" s="29"/>
      <c r="G1056" s="29"/>
      <c r="H1056" s="42"/>
      <c r="I1056" s="42"/>
      <c r="J1056" s="28"/>
      <c r="K1056" s="93"/>
      <c r="L1056" s="93"/>
      <c r="M1056" s="94"/>
      <c r="N1056" s="32"/>
      <c r="O1056" s="32"/>
      <c r="P1056" s="29"/>
      <c r="Q1056" s="29"/>
      <c r="R1056" s="29"/>
      <c r="S1056" s="29"/>
      <c r="T1056" s="29"/>
      <c r="U1056" s="29"/>
      <c r="V1056" s="29"/>
      <c r="W1056" s="29"/>
      <c r="X1056" s="29"/>
      <c r="Y1056" s="33"/>
      <c r="Z1056" s="33"/>
      <c r="AA1056" s="33"/>
      <c r="AB1056" s="33"/>
      <c r="AC1056" s="33"/>
      <c r="AD1056" s="33"/>
      <c r="AE1056" s="29"/>
      <c r="AF1056" s="29"/>
      <c r="AG1056" s="29"/>
      <c r="AH1056" s="66"/>
      <c r="AI1056" s="115"/>
      <c r="AJ1056" s="66"/>
      <c r="AK1056" s="66"/>
      <c r="AL1056" s="28"/>
      <c r="AM1056" s="66"/>
      <c r="AN1056" s="66"/>
      <c r="AO1056" s="66"/>
      <c r="AP1056" s="66"/>
      <c r="AQ1056" s="66"/>
      <c r="AR1056" s="66"/>
      <c r="AS1056" s="66"/>
      <c r="AT1056" s="66"/>
      <c r="AU1056" s="66"/>
      <c r="AV1056" s="66"/>
      <c r="AW1056" s="66"/>
      <c r="AX1056" s="66"/>
      <c r="AY1056" s="66"/>
    </row>
    <row r="1057" spans="2:51" x14ac:dyDescent="0.25">
      <c r="B1057" s="28"/>
      <c r="C1057" s="29"/>
      <c r="D1057" s="29"/>
      <c r="E1057" s="30"/>
      <c r="F1057" s="29"/>
      <c r="G1057" s="29"/>
      <c r="H1057" s="42"/>
      <c r="I1057" s="42"/>
      <c r="J1057" s="28"/>
      <c r="K1057" s="93"/>
      <c r="L1057" s="93"/>
      <c r="M1057" s="94"/>
      <c r="N1057" s="32"/>
      <c r="O1057" s="32"/>
      <c r="P1057" s="29"/>
      <c r="Q1057" s="29"/>
      <c r="R1057" s="29"/>
      <c r="S1057" s="29"/>
      <c r="T1057" s="29"/>
      <c r="U1057" s="29"/>
      <c r="V1057" s="29"/>
      <c r="W1057" s="29"/>
      <c r="X1057" s="29"/>
      <c r="Y1057" s="33"/>
      <c r="Z1057" s="33"/>
      <c r="AA1057" s="33"/>
      <c r="AB1057" s="33"/>
      <c r="AC1057" s="33"/>
      <c r="AD1057" s="33"/>
      <c r="AE1057" s="29"/>
      <c r="AF1057" s="29"/>
      <c r="AG1057" s="29"/>
      <c r="AH1057" s="66"/>
      <c r="AI1057" s="115"/>
      <c r="AJ1057" s="66"/>
      <c r="AK1057" s="66"/>
      <c r="AL1057" s="28"/>
      <c r="AM1057" s="66"/>
      <c r="AN1057" s="66"/>
      <c r="AO1057" s="66"/>
      <c r="AP1057" s="66"/>
      <c r="AQ1057" s="66"/>
      <c r="AR1057" s="66"/>
      <c r="AS1057" s="66"/>
      <c r="AT1057" s="66"/>
      <c r="AU1057" s="66"/>
      <c r="AV1057" s="66"/>
      <c r="AW1057" s="66"/>
      <c r="AX1057" s="66"/>
      <c r="AY1057" s="66"/>
    </row>
    <row r="1058" spans="2:51" x14ac:dyDescent="0.25">
      <c r="B1058" s="28"/>
      <c r="C1058" s="29"/>
      <c r="D1058" s="29"/>
      <c r="E1058" s="30"/>
      <c r="F1058" s="29"/>
      <c r="G1058" s="29"/>
      <c r="H1058" s="42"/>
      <c r="I1058" s="42"/>
      <c r="J1058" s="28"/>
      <c r="K1058" s="93"/>
      <c r="L1058" s="93"/>
      <c r="M1058" s="94"/>
      <c r="N1058" s="32"/>
      <c r="O1058" s="32"/>
      <c r="P1058" s="29"/>
      <c r="Q1058" s="29"/>
      <c r="R1058" s="29"/>
      <c r="S1058" s="29"/>
      <c r="T1058" s="29"/>
      <c r="U1058" s="29"/>
      <c r="V1058" s="29"/>
      <c r="W1058" s="29"/>
      <c r="X1058" s="29"/>
      <c r="Y1058" s="33"/>
      <c r="Z1058" s="33"/>
      <c r="AA1058" s="33"/>
      <c r="AB1058" s="33"/>
      <c r="AC1058" s="33"/>
      <c r="AD1058" s="33"/>
      <c r="AE1058" s="29"/>
      <c r="AF1058" s="29"/>
      <c r="AG1058" s="29"/>
      <c r="AH1058" s="66"/>
      <c r="AI1058" s="115"/>
      <c r="AJ1058" s="66"/>
      <c r="AK1058" s="66"/>
      <c r="AL1058" s="28"/>
      <c r="AM1058" s="66"/>
      <c r="AN1058" s="66"/>
      <c r="AO1058" s="66"/>
      <c r="AP1058" s="66"/>
      <c r="AQ1058" s="66"/>
      <c r="AR1058" s="66"/>
      <c r="AS1058" s="66"/>
      <c r="AT1058" s="66"/>
      <c r="AU1058" s="66"/>
      <c r="AV1058" s="66"/>
      <c r="AW1058" s="66"/>
      <c r="AX1058" s="66"/>
      <c r="AY1058" s="66"/>
    </row>
    <row r="1059" spans="2:51" x14ac:dyDescent="0.25">
      <c r="B1059" s="28"/>
      <c r="C1059" s="29"/>
      <c r="D1059" s="29"/>
      <c r="E1059" s="30"/>
      <c r="F1059" s="29"/>
      <c r="G1059" s="29"/>
      <c r="H1059" s="42"/>
      <c r="I1059" s="42"/>
      <c r="J1059" s="28"/>
      <c r="K1059" s="93"/>
      <c r="L1059" s="93"/>
      <c r="M1059" s="94"/>
      <c r="N1059" s="32"/>
      <c r="O1059" s="32"/>
      <c r="P1059" s="29"/>
      <c r="Q1059" s="29"/>
      <c r="R1059" s="29"/>
      <c r="S1059" s="29"/>
      <c r="T1059" s="29"/>
      <c r="U1059" s="29"/>
      <c r="V1059" s="29"/>
      <c r="W1059" s="29"/>
      <c r="X1059" s="29"/>
      <c r="Y1059" s="33"/>
      <c r="Z1059" s="33"/>
      <c r="AA1059" s="33"/>
      <c r="AB1059" s="33"/>
      <c r="AC1059" s="33"/>
      <c r="AD1059" s="33"/>
      <c r="AE1059" s="29"/>
      <c r="AF1059" s="29"/>
      <c r="AG1059" s="29"/>
      <c r="AH1059" s="66"/>
      <c r="AI1059" s="115"/>
      <c r="AJ1059" s="66"/>
      <c r="AK1059" s="66"/>
      <c r="AL1059" s="28"/>
      <c r="AM1059" s="66"/>
      <c r="AN1059" s="66"/>
      <c r="AO1059" s="66"/>
      <c r="AP1059" s="66"/>
      <c r="AQ1059" s="66"/>
      <c r="AR1059" s="66"/>
      <c r="AS1059" s="66"/>
      <c r="AT1059" s="66"/>
      <c r="AU1059" s="66"/>
      <c r="AV1059" s="66"/>
      <c r="AW1059" s="66"/>
      <c r="AX1059" s="66"/>
      <c r="AY1059" s="66"/>
    </row>
    <row r="1060" spans="2:51" x14ac:dyDescent="0.25">
      <c r="B1060" s="28"/>
      <c r="C1060" s="29"/>
      <c r="D1060" s="29"/>
      <c r="E1060" s="30"/>
      <c r="F1060" s="29"/>
      <c r="G1060" s="29"/>
      <c r="H1060" s="42"/>
      <c r="I1060" s="42"/>
      <c r="J1060" s="28"/>
      <c r="K1060" s="93"/>
      <c r="L1060" s="93"/>
      <c r="M1060" s="94"/>
      <c r="N1060" s="32"/>
      <c r="O1060" s="32"/>
      <c r="P1060" s="29"/>
      <c r="Q1060" s="29"/>
      <c r="R1060" s="29"/>
      <c r="S1060" s="29"/>
      <c r="T1060" s="29"/>
      <c r="U1060" s="29"/>
      <c r="V1060" s="29"/>
      <c r="W1060" s="29"/>
      <c r="X1060" s="29"/>
      <c r="Y1060" s="33"/>
      <c r="Z1060" s="33"/>
      <c r="AA1060" s="33"/>
      <c r="AB1060" s="33"/>
      <c r="AC1060" s="33"/>
      <c r="AD1060" s="33"/>
      <c r="AE1060" s="29"/>
      <c r="AF1060" s="29"/>
      <c r="AG1060" s="29"/>
      <c r="AH1060" s="66"/>
      <c r="AI1060" s="115"/>
      <c r="AJ1060" s="66"/>
      <c r="AK1060" s="66"/>
      <c r="AL1060" s="28"/>
      <c r="AM1060" s="66"/>
      <c r="AN1060" s="66"/>
      <c r="AO1060" s="66"/>
      <c r="AP1060" s="66"/>
      <c r="AQ1060" s="66"/>
      <c r="AR1060" s="66"/>
      <c r="AS1060" s="66"/>
      <c r="AT1060" s="66"/>
      <c r="AU1060" s="66"/>
      <c r="AV1060" s="66"/>
      <c r="AW1060" s="66"/>
      <c r="AX1060" s="66"/>
      <c r="AY1060" s="66"/>
    </row>
    <row r="1061" spans="2:51" x14ac:dyDescent="0.25">
      <c r="B1061" s="28"/>
      <c r="C1061" s="29"/>
      <c r="D1061" s="29"/>
      <c r="E1061" s="30"/>
      <c r="F1061" s="29"/>
      <c r="G1061" s="29"/>
      <c r="H1061" s="42"/>
      <c r="I1061" s="42"/>
      <c r="J1061" s="28"/>
      <c r="K1061" s="93"/>
      <c r="L1061" s="93"/>
      <c r="M1061" s="94"/>
      <c r="N1061" s="32"/>
      <c r="O1061" s="32"/>
      <c r="P1061" s="29"/>
      <c r="Q1061" s="29"/>
      <c r="R1061" s="29"/>
      <c r="S1061" s="29"/>
      <c r="T1061" s="29"/>
      <c r="U1061" s="29"/>
      <c r="V1061" s="29"/>
      <c r="W1061" s="29"/>
      <c r="X1061" s="29"/>
      <c r="Y1061" s="33"/>
      <c r="Z1061" s="33"/>
      <c r="AA1061" s="33"/>
      <c r="AB1061" s="33"/>
      <c r="AC1061" s="33"/>
      <c r="AD1061" s="33"/>
      <c r="AE1061" s="29"/>
      <c r="AF1061" s="29"/>
      <c r="AG1061" s="29"/>
      <c r="AH1061" s="66"/>
      <c r="AI1061" s="115"/>
      <c r="AJ1061" s="66"/>
      <c r="AK1061" s="66"/>
      <c r="AL1061" s="28"/>
      <c r="AM1061" s="66"/>
      <c r="AN1061" s="66"/>
      <c r="AO1061" s="66"/>
      <c r="AP1061" s="66"/>
      <c r="AQ1061" s="66"/>
      <c r="AR1061" s="66"/>
      <c r="AS1061" s="66"/>
      <c r="AT1061" s="66"/>
      <c r="AU1061" s="66"/>
      <c r="AV1061" s="66"/>
      <c r="AW1061" s="66"/>
      <c r="AX1061" s="66"/>
      <c r="AY1061" s="66"/>
    </row>
    <row r="1062" spans="2:51" x14ac:dyDescent="0.25">
      <c r="B1062" s="28"/>
      <c r="C1062" s="29"/>
      <c r="D1062" s="29"/>
      <c r="E1062" s="30"/>
      <c r="F1062" s="29"/>
      <c r="G1062" s="29"/>
      <c r="H1062" s="42"/>
      <c r="I1062" s="42"/>
      <c r="J1062" s="28"/>
      <c r="K1062" s="93"/>
      <c r="L1062" s="93"/>
      <c r="M1062" s="94"/>
      <c r="N1062" s="32"/>
      <c r="O1062" s="32"/>
      <c r="P1062" s="29"/>
      <c r="Q1062" s="29"/>
      <c r="R1062" s="29"/>
      <c r="S1062" s="29"/>
      <c r="T1062" s="29"/>
      <c r="U1062" s="29"/>
      <c r="V1062" s="29"/>
      <c r="W1062" s="29"/>
      <c r="X1062" s="29"/>
      <c r="Y1062" s="33"/>
      <c r="Z1062" s="33"/>
      <c r="AA1062" s="33"/>
      <c r="AB1062" s="33"/>
      <c r="AC1062" s="33"/>
      <c r="AD1062" s="33"/>
      <c r="AE1062" s="29"/>
      <c r="AF1062" s="29"/>
      <c r="AG1062" s="29"/>
      <c r="AH1062" s="66"/>
      <c r="AI1062" s="115"/>
      <c r="AJ1062" s="66"/>
      <c r="AK1062" s="66"/>
      <c r="AL1062" s="28"/>
      <c r="AM1062" s="66"/>
      <c r="AN1062" s="66"/>
      <c r="AO1062" s="66"/>
      <c r="AP1062" s="66"/>
      <c r="AQ1062" s="66"/>
      <c r="AR1062" s="66"/>
      <c r="AS1062" s="66"/>
      <c r="AT1062" s="66"/>
      <c r="AU1062" s="66"/>
      <c r="AV1062" s="66"/>
      <c r="AW1062" s="66"/>
      <c r="AX1062" s="66"/>
      <c r="AY1062" s="66"/>
    </row>
    <row r="1063" spans="2:51" x14ac:dyDescent="0.25">
      <c r="B1063" s="28"/>
      <c r="C1063" s="29"/>
      <c r="D1063" s="29"/>
      <c r="E1063" s="30"/>
      <c r="F1063" s="29"/>
      <c r="G1063" s="29"/>
      <c r="H1063" s="42"/>
      <c r="I1063" s="42"/>
      <c r="J1063" s="28"/>
      <c r="K1063" s="93"/>
      <c r="L1063" s="93"/>
      <c r="M1063" s="94"/>
      <c r="N1063" s="32"/>
      <c r="O1063" s="32"/>
      <c r="P1063" s="29"/>
      <c r="Q1063" s="29"/>
      <c r="R1063" s="29"/>
      <c r="S1063" s="29"/>
      <c r="T1063" s="29"/>
      <c r="U1063" s="29"/>
      <c r="V1063" s="29"/>
      <c r="W1063" s="29"/>
      <c r="X1063" s="29"/>
      <c r="Y1063" s="33"/>
      <c r="Z1063" s="33"/>
      <c r="AA1063" s="33"/>
      <c r="AB1063" s="33"/>
      <c r="AC1063" s="33"/>
      <c r="AD1063" s="33"/>
      <c r="AE1063" s="29"/>
      <c r="AF1063" s="29"/>
      <c r="AG1063" s="29"/>
      <c r="AH1063" s="66"/>
      <c r="AI1063" s="115"/>
      <c r="AJ1063" s="66"/>
      <c r="AK1063" s="66"/>
      <c r="AL1063" s="28"/>
      <c r="AM1063" s="66"/>
      <c r="AN1063" s="66"/>
      <c r="AO1063" s="66"/>
      <c r="AP1063" s="66"/>
      <c r="AQ1063" s="66"/>
      <c r="AR1063" s="66"/>
      <c r="AS1063" s="66"/>
      <c r="AT1063" s="66"/>
      <c r="AU1063" s="66"/>
      <c r="AV1063" s="66"/>
      <c r="AW1063" s="66"/>
      <c r="AX1063" s="66"/>
      <c r="AY1063" s="66"/>
    </row>
    <row r="1064" spans="2:51" x14ac:dyDescent="0.25">
      <c r="B1064" s="28"/>
      <c r="C1064" s="29"/>
      <c r="D1064" s="29"/>
      <c r="E1064" s="30"/>
      <c r="F1064" s="29"/>
      <c r="G1064" s="29"/>
      <c r="H1064" s="42"/>
      <c r="I1064" s="42"/>
      <c r="J1064" s="28"/>
      <c r="K1064" s="93"/>
      <c r="L1064" s="93"/>
      <c r="M1064" s="94"/>
      <c r="N1064" s="32"/>
      <c r="O1064" s="32"/>
      <c r="P1064" s="29"/>
      <c r="Q1064" s="29"/>
      <c r="R1064" s="29"/>
      <c r="S1064" s="29"/>
      <c r="T1064" s="29"/>
      <c r="U1064" s="29"/>
      <c r="V1064" s="29"/>
      <c r="W1064" s="29"/>
      <c r="X1064" s="29"/>
      <c r="Y1064" s="33"/>
      <c r="Z1064" s="33"/>
      <c r="AA1064" s="33"/>
      <c r="AB1064" s="33"/>
      <c r="AC1064" s="33"/>
      <c r="AD1064" s="33"/>
      <c r="AE1064" s="29"/>
      <c r="AF1064" s="29"/>
      <c r="AG1064" s="29"/>
      <c r="AH1064" s="66"/>
      <c r="AI1064" s="115"/>
      <c r="AJ1064" s="66"/>
      <c r="AK1064" s="66"/>
      <c r="AL1064" s="28"/>
      <c r="AM1064" s="66"/>
      <c r="AN1064" s="66"/>
      <c r="AO1064" s="66"/>
      <c r="AP1064" s="66"/>
      <c r="AQ1064" s="66"/>
      <c r="AR1064" s="66"/>
      <c r="AS1064" s="66"/>
      <c r="AT1064" s="66"/>
      <c r="AU1064" s="66"/>
      <c r="AV1064" s="66"/>
      <c r="AW1064" s="66"/>
      <c r="AX1064" s="66"/>
      <c r="AY1064" s="66"/>
    </row>
    <row r="1065" spans="2:51" x14ac:dyDescent="0.25">
      <c r="B1065" s="28"/>
      <c r="C1065" s="29"/>
      <c r="D1065" s="29"/>
      <c r="E1065" s="30"/>
      <c r="F1065" s="29"/>
      <c r="G1065" s="29"/>
      <c r="H1065" s="42"/>
      <c r="I1065" s="42"/>
      <c r="J1065" s="28"/>
      <c r="K1065" s="93"/>
      <c r="L1065" s="93"/>
      <c r="M1065" s="94"/>
      <c r="N1065" s="32"/>
      <c r="O1065" s="32"/>
      <c r="P1065" s="29"/>
      <c r="Q1065" s="29"/>
      <c r="R1065" s="29"/>
      <c r="S1065" s="29"/>
      <c r="T1065" s="29"/>
      <c r="U1065" s="29"/>
      <c r="V1065" s="29"/>
      <c r="W1065" s="29"/>
      <c r="X1065" s="29"/>
      <c r="Y1065" s="33"/>
      <c r="Z1065" s="33"/>
      <c r="AA1065" s="33"/>
      <c r="AB1065" s="33"/>
      <c r="AC1065" s="33"/>
      <c r="AD1065" s="33"/>
      <c r="AE1065" s="29"/>
      <c r="AF1065" s="29"/>
      <c r="AG1065" s="29"/>
      <c r="AH1065" s="66"/>
      <c r="AI1065" s="115"/>
      <c r="AJ1065" s="66"/>
      <c r="AK1065" s="66"/>
      <c r="AL1065" s="28"/>
      <c r="AM1065" s="66"/>
      <c r="AN1065" s="66"/>
      <c r="AO1065" s="66"/>
      <c r="AP1065" s="66"/>
      <c r="AQ1065" s="66"/>
      <c r="AR1065" s="66"/>
      <c r="AS1065" s="66"/>
      <c r="AT1065" s="66"/>
      <c r="AU1065" s="66"/>
      <c r="AV1065" s="66"/>
      <c r="AW1065" s="66"/>
      <c r="AX1065" s="66"/>
      <c r="AY1065" s="66"/>
    </row>
    <row r="1066" spans="2:51" x14ac:dyDescent="0.25">
      <c r="B1066" s="28"/>
      <c r="C1066" s="29"/>
      <c r="D1066" s="29"/>
      <c r="E1066" s="30"/>
      <c r="F1066" s="29"/>
      <c r="G1066" s="29"/>
      <c r="H1066" s="42"/>
      <c r="I1066" s="42"/>
      <c r="J1066" s="28"/>
      <c r="K1066" s="93"/>
      <c r="L1066" s="93"/>
      <c r="M1066" s="94"/>
      <c r="N1066" s="32"/>
      <c r="O1066" s="32"/>
      <c r="P1066" s="29"/>
      <c r="Q1066" s="29"/>
      <c r="R1066" s="29"/>
      <c r="S1066" s="29"/>
      <c r="T1066" s="29"/>
      <c r="U1066" s="29"/>
      <c r="V1066" s="29"/>
      <c r="W1066" s="29"/>
      <c r="X1066" s="29"/>
      <c r="Y1066" s="33"/>
      <c r="Z1066" s="33"/>
      <c r="AA1066" s="33"/>
      <c r="AB1066" s="33"/>
      <c r="AC1066" s="33"/>
      <c r="AD1066" s="33"/>
      <c r="AE1066" s="29"/>
      <c r="AF1066" s="29"/>
      <c r="AG1066" s="29"/>
      <c r="AH1066" s="66"/>
      <c r="AI1066" s="115"/>
      <c r="AJ1066" s="66"/>
      <c r="AK1066" s="66"/>
      <c r="AL1066" s="28"/>
      <c r="AM1066" s="66"/>
      <c r="AN1066" s="66"/>
      <c r="AO1066" s="66"/>
      <c r="AP1066" s="66"/>
      <c r="AQ1066" s="66"/>
      <c r="AR1066" s="66"/>
      <c r="AS1066" s="66"/>
      <c r="AT1066" s="66"/>
      <c r="AU1066" s="66"/>
      <c r="AV1066" s="66"/>
      <c r="AW1066" s="66"/>
      <c r="AX1066" s="66"/>
      <c r="AY1066" s="66"/>
    </row>
    <row r="1067" spans="2:51" x14ac:dyDescent="0.25">
      <c r="B1067" s="28"/>
      <c r="C1067" s="29"/>
      <c r="D1067" s="29"/>
      <c r="E1067" s="30"/>
      <c r="F1067" s="29"/>
      <c r="G1067" s="29"/>
      <c r="H1067" s="42"/>
      <c r="I1067" s="42"/>
      <c r="J1067" s="28"/>
      <c r="K1067" s="93"/>
      <c r="L1067" s="93"/>
      <c r="M1067" s="94"/>
      <c r="N1067" s="32"/>
      <c r="O1067" s="32"/>
      <c r="P1067" s="29"/>
      <c r="Q1067" s="29"/>
      <c r="R1067" s="29"/>
      <c r="S1067" s="29"/>
      <c r="T1067" s="29"/>
      <c r="U1067" s="29"/>
      <c r="V1067" s="29"/>
      <c r="W1067" s="29"/>
      <c r="X1067" s="29"/>
      <c r="Y1067" s="33"/>
      <c r="Z1067" s="33"/>
      <c r="AA1067" s="33"/>
      <c r="AB1067" s="33"/>
      <c r="AC1067" s="33"/>
      <c r="AD1067" s="33"/>
      <c r="AE1067" s="29"/>
      <c r="AF1067" s="29"/>
      <c r="AG1067" s="29"/>
      <c r="AH1067" s="66"/>
      <c r="AI1067" s="115"/>
      <c r="AJ1067" s="66"/>
      <c r="AK1067" s="66"/>
      <c r="AL1067" s="28"/>
      <c r="AM1067" s="66"/>
      <c r="AN1067" s="66"/>
      <c r="AO1067" s="66"/>
      <c r="AP1067" s="66"/>
      <c r="AQ1067" s="66"/>
      <c r="AR1067" s="66"/>
      <c r="AS1067" s="66"/>
      <c r="AT1067" s="66"/>
      <c r="AU1067" s="66"/>
      <c r="AV1067" s="66"/>
      <c r="AW1067" s="66"/>
      <c r="AX1067" s="66"/>
      <c r="AY1067" s="66"/>
    </row>
    <row r="1068" spans="2:51" x14ac:dyDescent="0.25">
      <c r="B1068" s="28"/>
      <c r="C1068" s="29"/>
      <c r="D1068" s="29"/>
      <c r="E1068" s="30"/>
      <c r="F1068" s="29"/>
      <c r="G1068" s="29"/>
      <c r="H1068" s="42"/>
      <c r="I1068" s="42"/>
      <c r="J1068" s="28"/>
      <c r="K1068" s="93"/>
      <c r="L1068" s="93"/>
      <c r="M1068" s="94"/>
      <c r="N1068" s="32"/>
      <c r="O1068" s="32"/>
      <c r="P1068" s="29"/>
      <c r="Q1068" s="29"/>
      <c r="R1068" s="29"/>
      <c r="S1068" s="29"/>
      <c r="T1068" s="29"/>
      <c r="U1068" s="29"/>
      <c r="V1068" s="29"/>
      <c r="W1068" s="29"/>
      <c r="X1068" s="29"/>
      <c r="Y1068" s="33"/>
      <c r="Z1068" s="33"/>
      <c r="AA1068" s="33"/>
      <c r="AB1068" s="33"/>
      <c r="AC1068" s="33"/>
      <c r="AD1068" s="33"/>
      <c r="AE1068" s="29"/>
      <c r="AF1068" s="29"/>
      <c r="AG1068" s="29"/>
      <c r="AH1068" s="66"/>
      <c r="AI1068" s="115"/>
      <c r="AJ1068" s="66"/>
      <c r="AK1068" s="66"/>
      <c r="AL1068" s="28"/>
      <c r="AM1068" s="66"/>
      <c r="AN1068" s="66"/>
      <c r="AO1068" s="66"/>
      <c r="AP1068" s="66"/>
      <c r="AQ1068" s="66"/>
      <c r="AR1068" s="66"/>
      <c r="AS1068" s="66"/>
      <c r="AT1068" s="66"/>
      <c r="AU1068" s="66"/>
      <c r="AV1068" s="66"/>
      <c r="AW1068" s="66"/>
      <c r="AX1068" s="66"/>
      <c r="AY1068" s="66"/>
    </row>
    <row r="1069" spans="2:51" x14ac:dyDescent="0.25">
      <c r="B1069" s="28"/>
      <c r="C1069" s="29"/>
      <c r="D1069" s="29"/>
      <c r="E1069" s="30"/>
      <c r="F1069" s="29"/>
      <c r="G1069" s="29"/>
      <c r="H1069" s="42"/>
      <c r="I1069" s="42"/>
      <c r="J1069" s="28"/>
      <c r="K1069" s="93"/>
      <c r="L1069" s="93"/>
      <c r="M1069" s="94"/>
      <c r="N1069" s="32"/>
      <c r="O1069" s="32"/>
      <c r="P1069" s="29"/>
      <c r="Q1069" s="29"/>
      <c r="R1069" s="29"/>
      <c r="S1069" s="29"/>
      <c r="T1069" s="29"/>
      <c r="U1069" s="29"/>
      <c r="V1069" s="29"/>
      <c r="W1069" s="29"/>
      <c r="X1069" s="29"/>
      <c r="Y1069" s="33"/>
      <c r="Z1069" s="33"/>
      <c r="AA1069" s="33"/>
      <c r="AB1069" s="33"/>
      <c r="AC1069" s="33"/>
      <c r="AD1069" s="33"/>
      <c r="AE1069" s="29"/>
      <c r="AF1069" s="29"/>
      <c r="AG1069" s="29"/>
      <c r="AH1069" s="66"/>
      <c r="AI1069" s="115"/>
      <c r="AJ1069" s="66"/>
      <c r="AK1069" s="66"/>
      <c r="AL1069" s="28"/>
      <c r="AM1069" s="66"/>
      <c r="AN1069" s="66"/>
      <c r="AO1069" s="66"/>
      <c r="AP1069" s="66"/>
      <c r="AQ1069" s="66"/>
      <c r="AR1069" s="66"/>
      <c r="AS1069" s="66"/>
      <c r="AT1069" s="66"/>
      <c r="AU1069" s="66"/>
      <c r="AV1069" s="66"/>
      <c r="AW1069" s="66"/>
      <c r="AX1069" s="66"/>
      <c r="AY1069" s="66"/>
    </row>
    <row r="1070" spans="2:51" x14ac:dyDescent="0.25">
      <c r="B1070" s="28"/>
      <c r="C1070" s="29"/>
      <c r="D1070" s="29"/>
      <c r="E1070" s="30"/>
      <c r="F1070" s="29"/>
      <c r="G1070" s="29"/>
      <c r="H1070" s="42"/>
      <c r="I1070" s="42"/>
      <c r="J1070" s="28"/>
      <c r="K1070" s="93"/>
      <c r="L1070" s="93"/>
      <c r="M1070" s="94"/>
      <c r="N1070" s="32"/>
      <c r="O1070" s="32"/>
      <c r="P1070" s="29"/>
      <c r="Q1070" s="29"/>
      <c r="R1070" s="29"/>
      <c r="S1070" s="29"/>
      <c r="T1070" s="29"/>
      <c r="U1070" s="29"/>
      <c r="V1070" s="29"/>
      <c r="W1070" s="29"/>
      <c r="X1070" s="29"/>
      <c r="Y1070" s="33"/>
      <c r="Z1070" s="33"/>
      <c r="AA1070" s="33"/>
      <c r="AB1070" s="33"/>
      <c r="AC1070" s="33"/>
      <c r="AD1070" s="33"/>
      <c r="AE1070" s="29"/>
      <c r="AF1070" s="29"/>
      <c r="AG1070" s="29"/>
      <c r="AH1070" s="66"/>
      <c r="AI1070" s="115"/>
      <c r="AJ1070" s="66"/>
      <c r="AK1070" s="66"/>
      <c r="AL1070" s="28"/>
      <c r="AM1070" s="66"/>
      <c r="AN1070" s="66"/>
      <c r="AO1070" s="66"/>
      <c r="AP1070" s="66"/>
      <c r="AQ1070" s="66"/>
      <c r="AR1070" s="66"/>
      <c r="AS1070" s="66"/>
      <c r="AT1070" s="66"/>
      <c r="AU1070" s="66"/>
      <c r="AV1070" s="66"/>
      <c r="AW1070" s="66"/>
      <c r="AX1070" s="66"/>
      <c r="AY1070" s="66"/>
    </row>
    <row r="1071" spans="2:51" x14ac:dyDescent="0.25">
      <c r="B1071" s="28"/>
      <c r="C1071" s="29"/>
      <c r="D1071" s="29"/>
      <c r="E1071" s="30"/>
      <c r="F1071" s="29"/>
      <c r="G1071" s="29"/>
      <c r="H1071" s="42"/>
      <c r="I1071" s="42"/>
      <c r="J1071" s="28"/>
      <c r="K1071" s="93"/>
      <c r="L1071" s="93"/>
      <c r="M1071" s="94"/>
      <c r="N1071" s="32"/>
      <c r="O1071" s="32"/>
      <c r="P1071" s="29"/>
      <c r="Q1071" s="29"/>
      <c r="R1071" s="29"/>
      <c r="S1071" s="29"/>
      <c r="T1071" s="29"/>
      <c r="U1071" s="29"/>
      <c r="V1071" s="29"/>
      <c r="W1071" s="29"/>
      <c r="X1071" s="29"/>
      <c r="Y1071" s="33"/>
      <c r="Z1071" s="33"/>
      <c r="AA1071" s="33"/>
      <c r="AB1071" s="33"/>
      <c r="AC1071" s="33"/>
      <c r="AD1071" s="33"/>
      <c r="AE1071" s="29"/>
      <c r="AF1071" s="29"/>
      <c r="AG1071" s="29"/>
      <c r="AH1071" s="66"/>
      <c r="AI1071" s="115"/>
      <c r="AJ1071" s="66"/>
      <c r="AK1071" s="66"/>
      <c r="AL1071" s="28"/>
      <c r="AM1071" s="66"/>
      <c r="AN1071" s="66"/>
      <c r="AO1071" s="66"/>
      <c r="AP1071" s="66"/>
      <c r="AQ1071" s="66"/>
      <c r="AR1071" s="66"/>
      <c r="AS1071" s="66"/>
      <c r="AT1071" s="66"/>
      <c r="AU1071" s="66"/>
      <c r="AV1071" s="66"/>
      <c r="AW1071" s="66"/>
      <c r="AX1071" s="66"/>
      <c r="AY1071" s="66"/>
    </row>
    <row r="1072" spans="2:51" x14ac:dyDescent="0.25">
      <c r="B1072" s="28"/>
      <c r="C1072" s="29"/>
      <c r="D1072" s="29"/>
      <c r="E1072" s="30"/>
      <c r="F1072" s="29"/>
      <c r="G1072" s="29"/>
      <c r="H1072" s="42"/>
      <c r="I1072" s="42"/>
      <c r="J1072" s="28"/>
      <c r="K1072" s="93"/>
      <c r="L1072" s="93"/>
      <c r="M1072" s="94"/>
      <c r="N1072" s="32"/>
      <c r="O1072" s="32"/>
      <c r="P1072" s="29"/>
      <c r="Q1072" s="29"/>
      <c r="R1072" s="29"/>
      <c r="S1072" s="29"/>
      <c r="T1072" s="29"/>
      <c r="U1072" s="29"/>
      <c r="V1072" s="29"/>
      <c r="W1072" s="29"/>
      <c r="X1072" s="29"/>
      <c r="Y1072" s="33"/>
      <c r="Z1072" s="33"/>
      <c r="AA1072" s="33"/>
      <c r="AB1072" s="33"/>
      <c r="AC1072" s="33"/>
      <c r="AD1072" s="33"/>
      <c r="AE1072" s="29"/>
      <c r="AF1072" s="29"/>
      <c r="AG1072" s="29"/>
      <c r="AH1072" s="66"/>
      <c r="AI1072" s="115"/>
      <c r="AJ1072" s="66"/>
      <c r="AK1072" s="66"/>
      <c r="AL1072" s="28"/>
      <c r="AM1072" s="66"/>
      <c r="AN1072" s="66"/>
      <c r="AO1072" s="66"/>
      <c r="AP1072" s="66"/>
      <c r="AQ1072" s="66"/>
      <c r="AR1072" s="66"/>
      <c r="AS1072" s="66"/>
      <c r="AT1072" s="66"/>
      <c r="AU1072" s="66"/>
      <c r="AV1072" s="66"/>
      <c r="AW1072" s="66"/>
      <c r="AX1072" s="66"/>
      <c r="AY1072" s="66"/>
    </row>
    <row r="1073" spans="2:51" x14ac:dyDescent="0.25">
      <c r="B1073" s="28"/>
      <c r="C1073" s="29"/>
      <c r="D1073" s="29"/>
      <c r="E1073" s="30"/>
      <c r="F1073" s="29"/>
      <c r="G1073" s="29"/>
      <c r="H1073" s="42"/>
      <c r="I1073" s="42"/>
      <c r="J1073" s="28"/>
      <c r="K1073" s="93"/>
      <c r="L1073" s="93"/>
      <c r="M1073" s="94"/>
      <c r="N1073" s="32"/>
      <c r="O1073" s="32"/>
      <c r="P1073" s="29"/>
      <c r="Q1073" s="29"/>
      <c r="R1073" s="29"/>
      <c r="S1073" s="29"/>
      <c r="T1073" s="29"/>
      <c r="U1073" s="29"/>
      <c r="V1073" s="29"/>
      <c r="W1073" s="29"/>
      <c r="X1073" s="29"/>
      <c r="Y1073" s="33"/>
      <c r="Z1073" s="33"/>
      <c r="AA1073" s="33"/>
      <c r="AB1073" s="33"/>
      <c r="AC1073" s="33"/>
      <c r="AD1073" s="33"/>
      <c r="AE1073" s="29"/>
      <c r="AF1073" s="29"/>
      <c r="AG1073" s="29"/>
      <c r="AH1073" s="66"/>
      <c r="AI1073" s="115"/>
      <c r="AJ1073" s="66"/>
      <c r="AK1073" s="66"/>
      <c r="AL1073" s="28"/>
      <c r="AM1073" s="66"/>
      <c r="AN1073" s="66"/>
      <c r="AO1073" s="66"/>
      <c r="AP1073" s="66"/>
      <c r="AQ1073" s="66"/>
      <c r="AR1073" s="66"/>
      <c r="AS1073" s="66"/>
      <c r="AT1073" s="66"/>
      <c r="AU1073" s="66"/>
      <c r="AV1073" s="66"/>
      <c r="AW1073" s="66"/>
      <c r="AX1073" s="66"/>
      <c r="AY1073" s="66"/>
    </row>
    <row r="1074" spans="2:51" x14ac:dyDescent="0.25">
      <c r="B1074" s="28"/>
      <c r="C1074" s="29"/>
      <c r="D1074" s="29"/>
      <c r="E1074" s="30"/>
      <c r="F1074" s="29"/>
      <c r="G1074" s="29"/>
      <c r="H1074" s="42"/>
      <c r="I1074" s="42"/>
      <c r="J1074" s="28"/>
      <c r="K1074" s="93"/>
      <c r="L1074" s="93"/>
      <c r="M1074" s="94"/>
      <c r="N1074" s="32"/>
      <c r="O1074" s="32"/>
      <c r="P1074" s="29"/>
      <c r="Q1074" s="29"/>
      <c r="R1074" s="29"/>
      <c r="S1074" s="29"/>
      <c r="T1074" s="29"/>
      <c r="U1074" s="29"/>
      <c r="V1074" s="29"/>
      <c r="W1074" s="29"/>
      <c r="X1074" s="29"/>
      <c r="Y1074" s="33"/>
      <c r="Z1074" s="33"/>
      <c r="AA1074" s="33"/>
      <c r="AB1074" s="33"/>
      <c r="AC1074" s="33"/>
      <c r="AD1074" s="33"/>
      <c r="AE1074" s="29"/>
      <c r="AF1074" s="29"/>
      <c r="AG1074" s="29"/>
      <c r="AH1074" s="66"/>
      <c r="AI1074" s="115"/>
      <c r="AJ1074" s="66"/>
      <c r="AK1074" s="66"/>
      <c r="AL1074" s="28"/>
      <c r="AM1074" s="66"/>
      <c r="AN1074" s="66"/>
      <c r="AO1074" s="66"/>
      <c r="AP1074" s="66"/>
      <c r="AQ1074" s="66"/>
      <c r="AR1074" s="66"/>
      <c r="AS1074" s="66"/>
      <c r="AT1074" s="66"/>
      <c r="AU1074" s="66"/>
      <c r="AV1074" s="66"/>
      <c r="AW1074" s="66"/>
      <c r="AX1074" s="66"/>
      <c r="AY1074" s="66"/>
    </row>
    <row r="1075" spans="2:51" x14ac:dyDescent="0.25">
      <c r="B1075" s="28"/>
      <c r="C1075" s="29"/>
      <c r="D1075" s="29"/>
      <c r="E1075" s="30"/>
      <c r="F1075" s="29"/>
      <c r="G1075" s="29"/>
      <c r="H1075" s="42"/>
      <c r="I1075" s="42"/>
      <c r="J1075" s="28"/>
      <c r="K1075" s="93"/>
      <c r="L1075" s="93"/>
      <c r="M1075" s="94"/>
      <c r="N1075" s="32"/>
      <c r="O1075" s="32"/>
      <c r="P1075" s="29"/>
      <c r="Q1075" s="29"/>
      <c r="R1075" s="29"/>
      <c r="S1075" s="29"/>
      <c r="T1075" s="29"/>
      <c r="U1075" s="29"/>
      <c r="V1075" s="29"/>
      <c r="W1075" s="29"/>
      <c r="X1075" s="29"/>
      <c r="Y1075" s="33"/>
      <c r="Z1075" s="33"/>
      <c r="AA1075" s="33"/>
      <c r="AB1075" s="33"/>
      <c r="AC1075" s="33"/>
      <c r="AD1075" s="33"/>
      <c r="AE1075" s="29"/>
      <c r="AF1075" s="29"/>
      <c r="AG1075" s="29"/>
      <c r="AH1075" s="66"/>
      <c r="AI1075" s="115"/>
      <c r="AJ1075" s="66"/>
      <c r="AK1075" s="66"/>
      <c r="AL1075" s="28"/>
      <c r="AM1075" s="66"/>
      <c r="AN1075" s="66"/>
      <c r="AO1075" s="66"/>
      <c r="AP1075" s="66"/>
      <c r="AQ1075" s="66"/>
      <c r="AR1075" s="66"/>
      <c r="AS1075" s="66"/>
      <c r="AT1075" s="66"/>
      <c r="AU1075" s="66"/>
      <c r="AV1075" s="66"/>
      <c r="AW1075" s="66"/>
      <c r="AX1075" s="66"/>
      <c r="AY1075" s="66"/>
    </row>
    <row r="1076" spans="2:51" x14ac:dyDescent="0.25">
      <c r="B1076" s="28"/>
      <c r="C1076" s="29"/>
      <c r="D1076" s="29"/>
      <c r="E1076" s="30"/>
      <c r="F1076" s="29"/>
      <c r="G1076" s="29"/>
      <c r="H1076" s="42"/>
      <c r="I1076" s="42"/>
      <c r="J1076" s="28"/>
      <c r="K1076" s="93"/>
      <c r="L1076" s="93"/>
      <c r="M1076" s="94"/>
      <c r="N1076" s="32"/>
      <c r="O1076" s="32"/>
      <c r="P1076" s="29"/>
      <c r="Q1076" s="29"/>
      <c r="R1076" s="29"/>
      <c r="S1076" s="29"/>
      <c r="T1076" s="29"/>
      <c r="U1076" s="29"/>
      <c r="V1076" s="29"/>
      <c r="W1076" s="29"/>
      <c r="X1076" s="29"/>
      <c r="Y1076" s="33"/>
      <c r="Z1076" s="33"/>
      <c r="AA1076" s="33"/>
      <c r="AB1076" s="33"/>
      <c r="AC1076" s="33"/>
      <c r="AD1076" s="33"/>
      <c r="AE1076" s="29"/>
      <c r="AF1076" s="29"/>
      <c r="AG1076" s="29"/>
      <c r="AH1076" s="66"/>
      <c r="AI1076" s="115"/>
      <c r="AJ1076" s="66"/>
      <c r="AK1076" s="66"/>
      <c r="AL1076" s="28"/>
      <c r="AM1076" s="66"/>
      <c r="AN1076" s="66"/>
      <c r="AO1076" s="66"/>
      <c r="AP1076" s="66"/>
      <c r="AQ1076" s="66"/>
      <c r="AR1076" s="66"/>
      <c r="AS1076" s="66"/>
      <c r="AT1076" s="66"/>
      <c r="AU1076" s="66"/>
      <c r="AV1076" s="66"/>
      <c r="AW1076" s="66"/>
      <c r="AX1076" s="66"/>
      <c r="AY1076" s="66"/>
    </row>
    <row r="1077" spans="2:51" x14ac:dyDescent="0.25">
      <c r="B1077" s="28"/>
      <c r="C1077" s="29"/>
      <c r="D1077" s="29"/>
      <c r="E1077" s="30"/>
      <c r="F1077" s="29"/>
      <c r="G1077" s="29"/>
      <c r="H1077" s="42"/>
      <c r="I1077" s="42"/>
      <c r="J1077" s="28"/>
      <c r="K1077" s="93"/>
      <c r="L1077" s="93"/>
      <c r="M1077" s="94"/>
      <c r="N1077" s="32"/>
      <c r="O1077" s="32"/>
      <c r="P1077" s="29"/>
      <c r="Q1077" s="29"/>
      <c r="R1077" s="29"/>
      <c r="S1077" s="29"/>
      <c r="T1077" s="29"/>
      <c r="U1077" s="29"/>
      <c r="V1077" s="29"/>
      <c r="W1077" s="29"/>
      <c r="X1077" s="29"/>
      <c r="Y1077" s="33"/>
      <c r="Z1077" s="33"/>
      <c r="AA1077" s="33"/>
      <c r="AB1077" s="33"/>
      <c r="AC1077" s="33"/>
      <c r="AD1077" s="33"/>
      <c r="AE1077" s="29"/>
      <c r="AF1077" s="29"/>
      <c r="AG1077" s="29"/>
      <c r="AH1077" s="66"/>
      <c r="AI1077" s="115"/>
      <c r="AJ1077" s="66"/>
      <c r="AK1077" s="66"/>
      <c r="AL1077" s="28"/>
      <c r="AM1077" s="66"/>
      <c r="AN1077" s="66"/>
      <c r="AO1077" s="66"/>
      <c r="AP1077" s="66"/>
      <c r="AQ1077" s="66"/>
      <c r="AR1077" s="66"/>
      <c r="AS1077" s="66"/>
      <c r="AT1077" s="66"/>
      <c r="AU1077" s="66"/>
      <c r="AV1077" s="66"/>
      <c r="AW1077" s="66"/>
      <c r="AX1077" s="66"/>
      <c r="AY1077" s="66"/>
    </row>
    <row r="1078" spans="2:51" x14ac:dyDescent="0.25">
      <c r="B1078" s="28"/>
      <c r="C1078" s="29"/>
      <c r="D1078" s="29"/>
      <c r="E1078" s="30"/>
      <c r="F1078" s="29"/>
      <c r="G1078" s="29"/>
      <c r="H1078" s="42"/>
      <c r="I1078" s="42"/>
      <c r="J1078" s="28"/>
      <c r="K1078" s="93"/>
      <c r="L1078" s="93"/>
      <c r="M1078" s="94"/>
      <c r="N1078" s="32"/>
      <c r="O1078" s="32"/>
      <c r="P1078" s="29"/>
      <c r="Q1078" s="29"/>
      <c r="R1078" s="29"/>
      <c r="S1078" s="29"/>
      <c r="T1078" s="29"/>
      <c r="U1078" s="29"/>
      <c r="V1078" s="29"/>
      <c r="W1078" s="29"/>
      <c r="X1078" s="29"/>
      <c r="Y1078" s="33"/>
      <c r="Z1078" s="33"/>
      <c r="AA1078" s="33"/>
      <c r="AB1078" s="33"/>
      <c r="AC1078" s="33"/>
      <c r="AD1078" s="33"/>
      <c r="AE1078" s="29"/>
      <c r="AF1078" s="29"/>
      <c r="AG1078" s="29"/>
      <c r="AH1078" s="66"/>
      <c r="AI1078" s="115"/>
      <c r="AJ1078" s="66"/>
      <c r="AK1078" s="66"/>
      <c r="AL1078" s="28"/>
      <c r="AM1078" s="66"/>
      <c r="AN1078" s="66"/>
      <c r="AO1078" s="66"/>
      <c r="AP1078" s="66"/>
      <c r="AQ1078" s="66"/>
      <c r="AR1078" s="66"/>
      <c r="AS1078" s="66"/>
      <c r="AT1078" s="66"/>
      <c r="AU1078" s="66"/>
      <c r="AV1078" s="66"/>
      <c r="AW1078" s="66"/>
      <c r="AX1078" s="66"/>
      <c r="AY1078" s="66"/>
    </row>
    <row r="1079" spans="2:51" x14ac:dyDescent="0.25">
      <c r="B1079" s="28"/>
      <c r="C1079" s="29"/>
      <c r="D1079" s="29"/>
      <c r="E1079" s="30"/>
      <c r="F1079" s="29"/>
      <c r="G1079" s="29"/>
      <c r="H1079" s="42"/>
      <c r="I1079" s="42"/>
      <c r="J1079" s="28"/>
      <c r="K1079" s="93"/>
      <c r="L1079" s="93"/>
      <c r="M1079" s="94"/>
      <c r="N1079" s="32"/>
      <c r="O1079" s="32"/>
      <c r="P1079" s="29"/>
      <c r="Q1079" s="29"/>
      <c r="R1079" s="29"/>
      <c r="S1079" s="29"/>
      <c r="T1079" s="29"/>
      <c r="U1079" s="29"/>
      <c r="V1079" s="29"/>
      <c r="W1079" s="29"/>
      <c r="X1079" s="29"/>
      <c r="Y1079" s="33"/>
      <c r="Z1079" s="33"/>
      <c r="AA1079" s="33"/>
      <c r="AB1079" s="33"/>
      <c r="AC1079" s="33"/>
      <c r="AD1079" s="33"/>
      <c r="AE1079" s="29"/>
      <c r="AF1079" s="29"/>
      <c r="AG1079" s="29"/>
      <c r="AH1079" s="66"/>
      <c r="AI1079" s="115"/>
      <c r="AJ1079" s="66"/>
      <c r="AK1079" s="66"/>
      <c r="AL1079" s="28"/>
      <c r="AM1079" s="66"/>
      <c r="AN1079" s="66"/>
      <c r="AO1079" s="66"/>
      <c r="AP1079" s="66"/>
      <c r="AQ1079" s="66"/>
      <c r="AR1079" s="66"/>
      <c r="AS1079" s="66"/>
      <c r="AT1079" s="66"/>
      <c r="AU1079" s="66"/>
      <c r="AV1079" s="66"/>
      <c r="AW1079" s="66"/>
      <c r="AX1079" s="66"/>
      <c r="AY1079" s="66"/>
    </row>
    <row r="1080" spans="2:51" x14ac:dyDescent="0.25">
      <c r="B1080" s="28"/>
      <c r="C1080" s="29"/>
      <c r="D1080" s="29"/>
      <c r="E1080" s="30"/>
      <c r="F1080" s="29"/>
      <c r="G1080" s="29"/>
      <c r="H1080" s="42"/>
      <c r="I1080" s="42"/>
      <c r="J1080" s="28"/>
      <c r="K1080" s="93"/>
      <c r="L1080" s="93"/>
      <c r="M1080" s="94"/>
      <c r="N1080" s="32"/>
      <c r="O1080" s="32"/>
      <c r="P1080" s="29"/>
      <c r="Q1080" s="29"/>
      <c r="R1080" s="29"/>
      <c r="S1080" s="29"/>
      <c r="T1080" s="29"/>
      <c r="U1080" s="29"/>
      <c r="V1080" s="29"/>
      <c r="W1080" s="29"/>
      <c r="X1080" s="29"/>
      <c r="Y1080" s="33"/>
      <c r="Z1080" s="33"/>
      <c r="AA1080" s="33"/>
      <c r="AB1080" s="33"/>
      <c r="AC1080" s="33"/>
      <c r="AD1080" s="33"/>
      <c r="AE1080" s="29"/>
      <c r="AF1080" s="29"/>
      <c r="AG1080" s="29"/>
      <c r="AH1080" s="66"/>
      <c r="AI1080" s="115"/>
      <c r="AJ1080" s="66"/>
      <c r="AK1080" s="66"/>
      <c r="AL1080" s="28"/>
      <c r="AM1080" s="66"/>
      <c r="AN1080" s="66"/>
      <c r="AO1080" s="66"/>
      <c r="AP1080" s="66"/>
      <c r="AQ1080" s="66"/>
      <c r="AR1080" s="66"/>
      <c r="AS1080" s="66"/>
      <c r="AT1080" s="66"/>
      <c r="AU1080" s="66"/>
      <c r="AV1080" s="66"/>
      <c r="AW1080" s="66"/>
      <c r="AX1080" s="66"/>
      <c r="AY1080" s="66"/>
    </row>
    <row r="1081" spans="2:51" x14ac:dyDescent="0.25">
      <c r="B1081" s="28"/>
      <c r="C1081" s="29"/>
      <c r="D1081" s="29"/>
      <c r="E1081" s="30"/>
      <c r="F1081" s="29"/>
      <c r="G1081" s="29"/>
      <c r="H1081" s="42"/>
      <c r="I1081" s="42"/>
      <c r="J1081" s="28"/>
      <c r="K1081" s="93"/>
      <c r="L1081" s="93"/>
      <c r="M1081" s="94"/>
      <c r="N1081" s="32"/>
      <c r="O1081" s="32"/>
      <c r="P1081" s="29"/>
      <c r="Q1081" s="29"/>
      <c r="R1081" s="29"/>
      <c r="S1081" s="29"/>
      <c r="T1081" s="29"/>
      <c r="U1081" s="29"/>
      <c r="V1081" s="29"/>
      <c r="W1081" s="29"/>
      <c r="X1081" s="29"/>
      <c r="Y1081" s="33"/>
      <c r="Z1081" s="33"/>
      <c r="AA1081" s="33"/>
      <c r="AB1081" s="33"/>
      <c r="AC1081" s="33"/>
      <c r="AD1081" s="33"/>
      <c r="AE1081" s="29"/>
      <c r="AF1081" s="29"/>
      <c r="AG1081" s="29"/>
      <c r="AH1081" s="66"/>
      <c r="AI1081" s="115"/>
      <c r="AJ1081" s="66"/>
      <c r="AK1081" s="66"/>
      <c r="AL1081" s="28"/>
      <c r="AM1081" s="66"/>
      <c r="AN1081" s="66"/>
      <c r="AO1081" s="66"/>
      <c r="AP1081" s="66"/>
      <c r="AQ1081" s="66"/>
      <c r="AR1081" s="66"/>
      <c r="AS1081" s="66"/>
      <c r="AT1081" s="66"/>
      <c r="AU1081" s="66"/>
      <c r="AV1081" s="66"/>
      <c r="AW1081" s="66"/>
      <c r="AX1081" s="66"/>
      <c r="AY1081" s="66"/>
    </row>
    <row r="1082" spans="2:51" x14ac:dyDescent="0.25">
      <c r="B1082" s="28"/>
      <c r="C1082" s="29"/>
      <c r="D1082" s="29"/>
      <c r="E1082" s="30"/>
      <c r="F1082" s="29"/>
      <c r="G1082" s="29"/>
      <c r="H1082" s="42"/>
      <c r="I1082" s="42"/>
      <c r="J1082" s="28"/>
      <c r="K1082" s="93"/>
      <c r="L1082" s="93"/>
      <c r="M1082" s="94"/>
      <c r="N1082" s="32"/>
      <c r="O1082" s="32"/>
      <c r="P1082" s="29"/>
      <c r="Q1082" s="29"/>
      <c r="R1082" s="29"/>
      <c r="S1082" s="29"/>
      <c r="T1082" s="29"/>
      <c r="U1082" s="29"/>
      <c r="V1082" s="29"/>
      <c r="W1082" s="29"/>
      <c r="X1082" s="29"/>
      <c r="Y1082" s="33"/>
      <c r="Z1082" s="33"/>
      <c r="AA1082" s="33"/>
      <c r="AB1082" s="33"/>
      <c r="AC1082" s="33"/>
      <c r="AD1082" s="33"/>
      <c r="AE1082" s="29"/>
      <c r="AF1082" s="29"/>
      <c r="AG1082" s="29"/>
      <c r="AH1082" s="66"/>
      <c r="AI1082" s="115"/>
      <c r="AJ1082" s="66"/>
      <c r="AK1082" s="66"/>
      <c r="AL1082" s="28"/>
      <c r="AM1082" s="66"/>
      <c r="AN1082" s="66"/>
      <c r="AO1082" s="66"/>
      <c r="AP1082" s="66"/>
      <c r="AQ1082" s="66"/>
      <c r="AR1082" s="66"/>
      <c r="AS1082" s="66"/>
      <c r="AT1082" s="66"/>
      <c r="AU1082" s="66"/>
      <c r="AV1082" s="66"/>
      <c r="AW1082" s="66"/>
      <c r="AX1082" s="66"/>
      <c r="AY1082" s="66"/>
    </row>
    <row r="1083" spans="2:51" x14ac:dyDescent="0.25">
      <c r="B1083" s="28"/>
      <c r="C1083" s="29"/>
      <c r="D1083" s="29"/>
      <c r="E1083" s="30"/>
      <c r="F1083" s="29"/>
      <c r="G1083" s="29"/>
      <c r="H1083" s="42"/>
      <c r="I1083" s="42"/>
      <c r="J1083" s="28"/>
      <c r="K1083" s="93"/>
      <c r="L1083" s="93"/>
      <c r="M1083" s="94"/>
      <c r="N1083" s="32"/>
      <c r="O1083" s="32"/>
      <c r="P1083" s="29"/>
      <c r="Q1083" s="29"/>
      <c r="R1083" s="29"/>
      <c r="S1083" s="29"/>
      <c r="T1083" s="29"/>
      <c r="U1083" s="29"/>
      <c r="V1083" s="29"/>
      <c r="W1083" s="29"/>
      <c r="X1083" s="29"/>
      <c r="Y1083" s="33"/>
      <c r="Z1083" s="33"/>
      <c r="AA1083" s="33"/>
      <c r="AB1083" s="33"/>
      <c r="AC1083" s="33"/>
      <c r="AD1083" s="33"/>
      <c r="AE1083" s="29"/>
      <c r="AF1083" s="29"/>
      <c r="AG1083" s="29"/>
      <c r="AH1083" s="66"/>
      <c r="AI1083" s="115"/>
      <c r="AJ1083" s="66"/>
      <c r="AK1083" s="66"/>
      <c r="AL1083" s="28"/>
      <c r="AM1083" s="66"/>
      <c r="AN1083" s="66"/>
      <c r="AO1083" s="66"/>
      <c r="AP1083" s="66"/>
      <c r="AQ1083" s="66"/>
      <c r="AR1083" s="66"/>
      <c r="AS1083" s="66"/>
      <c r="AT1083" s="66"/>
      <c r="AU1083" s="66"/>
      <c r="AV1083" s="66"/>
      <c r="AW1083" s="66"/>
      <c r="AX1083" s="66"/>
      <c r="AY1083" s="66"/>
    </row>
    <row r="1084" spans="2:51" x14ac:dyDescent="0.25">
      <c r="B1084" s="28"/>
      <c r="C1084" s="29"/>
      <c r="D1084" s="29"/>
      <c r="E1084" s="30"/>
      <c r="F1084" s="29"/>
      <c r="G1084" s="29"/>
      <c r="H1084" s="42"/>
      <c r="I1084" s="42"/>
      <c r="J1084" s="28"/>
      <c r="K1084" s="93"/>
      <c r="L1084" s="93"/>
      <c r="M1084" s="94"/>
      <c r="N1084" s="32"/>
      <c r="O1084" s="32"/>
      <c r="P1084" s="29"/>
      <c r="Q1084" s="29"/>
      <c r="R1084" s="29"/>
      <c r="S1084" s="29"/>
      <c r="T1084" s="29"/>
      <c r="U1084" s="29"/>
      <c r="V1084" s="29"/>
      <c r="W1084" s="29"/>
      <c r="X1084" s="29"/>
      <c r="Y1084" s="33"/>
      <c r="Z1084" s="33"/>
      <c r="AA1084" s="33"/>
      <c r="AB1084" s="33"/>
      <c r="AC1084" s="33"/>
      <c r="AD1084" s="33"/>
      <c r="AE1084" s="29"/>
      <c r="AF1084" s="29"/>
      <c r="AG1084" s="29"/>
      <c r="AH1084" s="66"/>
      <c r="AI1084" s="115"/>
      <c r="AJ1084" s="66"/>
      <c r="AK1084" s="66"/>
      <c r="AL1084" s="28"/>
      <c r="AM1084" s="66"/>
      <c r="AN1084" s="66"/>
      <c r="AO1084" s="66"/>
      <c r="AP1084" s="66"/>
      <c r="AQ1084" s="66"/>
      <c r="AR1084" s="66"/>
      <c r="AS1084" s="66"/>
      <c r="AT1084" s="66"/>
      <c r="AU1084" s="66"/>
      <c r="AV1084" s="66"/>
      <c r="AW1084" s="66"/>
      <c r="AX1084" s="66"/>
      <c r="AY1084" s="66"/>
    </row>
    <row r="1085" spans="2:51" x14ac:dyDescent="0.25">
      <c r="B1085" s="28"/>
      <c r="C1085" s="29"/>
      <c r="D1085" s="29"/>
      <c r="E1085" s="30"/>
      <c r="F1085" s="29"/>
      <c r="G1085" s="29"/>
      <c r="H1085" s="42"/>
      <c r="I1085" s="42"/>
      <c r="J1085" s="28"/>
      <c r="K1085" s="93"/>
      <c r="L1085" s="93"/>
      <c r="M1085" s="94"/>
      <c r="N1085" s="32"/>
      <c r="O1085" s="32"/>
      <c r="P1085" s="29"/>
      <c r="Q1085" s="29"/>
      <c r="R1085" s="29"/>
      <c r="S1085" s="29"/>
      <c r="T1085" s="29"/>
      <c r="U1085" s="29"/>
      <c r="V1085" s="29"/>
      <c r="W1085" s="29"/>
      <c r="X1085" s="29"/>
      <c r="Y1085" s="33"/>
      <c r="Z1085" s="33"/>
      <c r="AA1085" s="33"/>
      <c r="AB1085" s="33"/>
      <c r="AC1085" s="33"/>
      <c r="AD1085" s="33"/>
      <c r="AE1085" s="29"/>
      <c r="AF1085" s="29"/>
      <c r="AG1085" s="29"/>
      <c r="AH1085" s="66"/>
      <c r="AI1085" s="115"/>
      <c r="AJ1085" s="66"/>
      <c r="AK1085" s="66"/>
      <c r="AL1085" s="28"/>
      <c r="AM1085" s="66"/>
      <c r="AN1085" s="66"/>
      <c r="AO1085" s="66"/>
      <c r="AP1085" s="66"/>
      <c r="AQ1085" s="66"/>
      <c r="AR1085" s="66"/>
      <c r="AS1085" s="66"/>
      <c r="AT1085" s="66"/>
      <c r="AU1085" s="66"/>
      <c r="AV1085" s="66"/>
      <c r="AW1085" s="66"/>
      <c r="AX1085" s="66"/>
      <c r="AY1085" s="66"/>
    </row>
    <row r="1086" spans="2:51" x14ac:dyDescent="0.25">
      <c r="B1086" s="28"/>
      <c r="C1086" s="29"/>
      <c r="D1086" s="29"/>
      <c r="E1086" s="30"/>
      <c r="F1086" s="29"/>
      <c r="G1086" s="29"/>
      <c r="H1086" s="42"/>
      <c r="I1086" s="42"/>
      <c r="J1086" s="28"/>
      <c r="K1086" s="93"/>
      <c r="L1086" s="93"/>
      <c r="M1086" s="94"/>
      <c r="N1086" s="32"/>
      <c r="O1086" s="32"/>
      <c r="P1086" s="29"/>
      <c r="Q1086" s="29"/>
      <c r="R1086" s="29"/>
      <c r="S1086" s="29"/>
      <c r="T1086" s="29"/>
      <c r="U1086" s="29"/>
      <c r="V1086" s="29"/>
      <c r="W1086" s="29"/>
      <c r="X1086" s="29"/>
      <c r="Y1086" s="33"/>
      <c r="Z1086" s="33"/>
      <c r="AA1086" s="33"/>
      <c r="AB1086" s="33"/>
      <c r="AC1086" s="33"/>
      <c r="AD1086" s="33"/>
      <c r="AE1086" s="29"/>
      <c r="AF1086" s="29"/>
      <c r="AG1086" s="29"/>
      <c r="AH1086" s="66"/>
      <c r="AI1086" s="115"/>
      <c r="AJ1086" s="66"/>
      <c r="AK1086" s="66"/>
      <c r="AL1086" s="28"/>
      <c r="AM1086" s="66"/>
      <c r="AN1086" s="66"/>
      <c r="AO1086" s="66"/>
      <c r="AP1086" s="66"/>
      <c r="AQ1086" s="66"/>
      <c r="AR1086" s="66"/>
      <c r="AS1086" s="66"/>
      <c r="AT1086" s="66"/>
      <c r="AU1086" s="66"/>
      <c r="AV1086" s="66"/>
      <c r="AW1086" s="66"/>
      <c r="AX1086" s="66"/>
      <c r="AY1086" s="66"/>
    </row>
    <row r="1087" spans="2:51" x14ac:dyDescent="0.25">
      <c r="B1087" s="28"/>
      <c r="C1087" s="29"/>
      <c r="D1087" s="29"/>
      <c r="E1087" s="30"/>
      <c r="F1087" s="29"/>
      <c r="G1087" s="29"/>
      <c r="H1087" s="42"/>
      <c r="I1087" s="42"/>
      <c r="J1087" s="28"/>
      <c r="K1087" s="93"/>
      <c r="L1087" s="93"/>
      <c r="M1087" s="94"/>
      <c r="N1087" s="32"/>
      <c r="O1087" s="32"/>
      <c r="P1087" s="29"/>
      <c r="Q1087" s="29"/>
      <c r="R1087" s="29"/>
      <c r="S1087" s="29"/>
      <c r="T1087" s="29"/>
      <c r="U1087" s="29"/>
      <c r="V1087" s="29"/>
      <c r="W1087" s="29"/>
      <c r="X1087" s="29"/>
      <c r="Y1087" s="33"/>
      <c r="Z1087" s="33"/>
      <c r="AA1087" s="33"/>
      <c r="AB1087" s="33"/>
      <c r="AC1087" s="33"/>
      <c r="AD1087" s="33"/>
      <c r="AE1087" s="29"/>
      <c r="AF1087" s="29"/>
      <c r="AG1087" s="29"/>
      <c r="AH1087" s="66"/>
      <c r="AI1087" s="115"/>
      <c r="AJ1087" s="66"/>
      <c r="AK1087" s="66"/>
      <c r="AL1087" s="28"/>
      <c r="AM1087" s="66"/>
      <c r="AN1087" s="66"/>
      <c r="AO1087" s="66"/>
      <c r="AP1087" s="66"/>
      <c r="AQ1087" s="66"/>
      <c r="AR1087" s="66"/>
      <c r="AS1087" s="66"/>
      <c r="AT1087" s="66"/>
      <c r="AU1087" s="66"/>
      <c r="AV1087" s="66"/>
      <c r="AW1087" s="66"/>
      <c r="AX1087" s="66"/>
      <c r="AY1087" s="66"/>
    </row>
    <row r="1088" spans="2:51" x14ac:dyDescent="0.25">
      <c r="B1088" s="28"/>
      <c r="C1088" s="29"/>
      <c r="D1088" s="29"/>
      <c r="E1088" s="30"/>
      <c r="F1088" s="29"/>
      <c r="G1088" s="29"/>
      <c r="H1088" s="42"/>
      <c r="I1088" s="42"/>
      <c r="J1088" s="28"/>
      <c r="K1088" s="93"/>
      <c r="L1088" s="93"/>
      <c r="M1088" s="94"/>
      <c r="N1088" s="32"/>
      <c r="O1088" s="32"/>
      <c r="P1088" s="29"/>
      <c r="Q1088" s="29"/>
      <c r="R1088" s="29"/>
      <c r="S1088" s="29"/>
      <c r="T1088" s="29"/>
      <c r="U1088" s="29"/>
      <c r="V1088" s="29"/>
      <c r="W1088" s="29"/>
      <c r="X1088" s="29"/>
      <c r="Y1088" s="33"/>
      <c r="Z1088" s="33"/>
      <c r="AA1088" s="33"/>
      <c r="AB1088" s="33"/>
      <c r="AC1088" s="33"/>
      <c r="AD1088" s="33"/>
      <c r="AE1088" s="29"/>
      <c r="AF1088" s="29"/>
      <c r="AG1088" s="29"/>
      <c r="AH1088" s="66"/>
      <c r="AI1088" s="115"/>
      <c r="AJ1088" s="66"/>
      <c r="AK1088" s="66"/>
      <c r="AL1088" s="28"/>
      <c r="AM1088" s="66"/>
      <c r="AN1088" s="66"/>
      <c r="AO1088" s="66"/>
      <c r="AP1088" s="66"/>
      <c r="AQ1088" s="66"/>
      <c r="AR1088" s="66"/>
      <c r="AS1088" s="66"/>
      <c r="AT1088" s="66"/>
      <c r="AU1088" s="66"/>
      <c r="AV1088" s="66"/>
      <c r="AW1088" s="66"/>
      <c r="AX1088" s="66"/>
      <c r="AY1088" s="66"/>
    </row>
    <row r="1089" spans="2:51" x14ac:dyDescent="0.25">
      <c r="B1089" s="28"/>
      <c r="C1089" s="29"/>
      <c r="D1089" s="29"/>
      <c r="E1089" s="30"/>
      <c r="F1089" s="29"/>
      <c r="G1089" s="29"/>
      <c r="H1089" s="42"/>
      <c r="I1089" s="42"/>
      <c r="J1089" s="28"/>
      <c r="K1089" s="93"/>
      <c r="L1089" s="93"/>
      <c r="M1089" s="94"/>
      <c r="N1089" s="32"/>
      <c r="O1089" s="32"/>
      <c r="P1089" s="29"/>
      <c r="Q1089" s="29"/>
      <c r="R1089" s="29"/>
      <c r="S1089" s="29"/>
      <c r="T1089" s="29"/>
      <c r="U1089" s="29"/>
      <c r="V1089" s="29"/>
      <c r="W1089" s="29"/>
      <c r="X1089" s="29"/>
      <c r="Y1089" s="33"/>
      <c r="Z1089" s="33"/>
      <c r="AA1089" s="33"/>
      <c r="AB1089" s="33"/>
      <c r="AC1089" s="33"/>
      <c r="AD1089" s="33"/>
      <c r="AE1089" s="29"/>
      <c r="AF1089" s="29"/>
      <c r="AG1089" s="29"/>
      <c r="AH1089" s="66"/>
      <c r="AI1089" s="115"/>
      <c r="AJ1089" s="66"/>
      <c r="AK1089" s="66"/>
      <c r="AL1089" s="28"/>
      <c r="AM1089" s="66"/>
      <c r="AN1089" s="66"/>
      <c r="AO1089" s="66"/>
      <c r="AP1089" s="66"/>
      <c r="AQ1089" s="66"/>
      <c r="AR1089" s="66"/>
      <c r="AS1089" s="66"/>
      <c r="AT1089" s="66"/>
      <c r="AU1089" s="66"/>
      <c r="AV1089" s="66"/>
      <c r="AW1089" s="66"/>
      <c r="AX1089" s="66"/>
      <c r="AY1089" s="66"/>
    </row>
    <row r="1090" spans="2:51" x14ac:dyDescent="0.25">
      <c r="B1090" s="28"/>
      <c r="C1090" s="29"/>
      <c r="D1090" s="29"/>
      <c r="E1090" s="30"/>
      <c r="F1090" s="29"/>
      <c r="G1090" s="29"/>
      <c r="H1090" s="42"/>
      <c r="I1090" s="42"/>
      <c r="J1090" s="28"/>
      <c r="K1090" s="93"/>
      <c r="L1090" s="93"/>
      <c r="M1090" s="94"/>
      <c r="N1090" s="32"/>
      <c r="O1090" s="32"/>
      <c r="P1090" s="29"/>
      <c r="Q1090" s="29"/>
      <c r="R1090" s="29"/>
      <c r="S1090" s="29"/>
      <c r="T1090" s="29"/>
      <c r="U1090" s="29"/>
      <c r="V1090" s="29"/>
      <c r="W1090" s="29"/>
      <c r="X1090" s="29"/>
      <c r="Y1090" s="33"/>
      <c r="Z1090" s="33"/>
      <c r="AA1090" s="33"/>
      <c r="AB1090" s="33"/>
      <c r="AC1090" s="33"/>
      <c r="AD1090" s="33"/>
      <c r="AE1090" s="29"/>
      <c r="AF1090" s="29"/>
      <c r="AG1090" s="29"/>
      <c r="AH1090" s="66"/>
      <c r="AI1090" s="115"/>
      <c r="AJ1090" s="66"/>
      <c r="AK1090" s="66"/>
      <c r="AL1090" s="28"/>
      <c r="AM1090" s="66"/>
      <c r="AN1090" s="66"/>
      <c r="AO1090" s="66"/>
      <c r="AP1090" s="66"/>
      <c r="AQ1090" s="66"/>
      <c r="AR1090" s="66"/>
      <c r="AS1090" s="66"/>
      <c r="AT1090" s="66"/>
      <c r="AU1090" s="66"/>
      <c r="AV1090" s="66"/>
      <c r="AW1090" s="66"/>
      <c r="AX1090" s="66"/>
      <c r="AY1090" s="66"/>
    </row>
    <row r="1091" spans="2:51" x14ac:dyDescent="0.25">
      <c r="B1091" s="28"/>
      <c r="C1091" s="29"/>
      <c r="D1091" s="29"/>
      <c r="E1091" s="30"/>
      <c r="F1091" s="29"/>
      <c r="G1091" s="29"/>
      <c r="H1091" s="42"/>
      <c r="I1091" s="42"/>
      <c r="J1091" s="28"/>
      <c r="K1091" s="93"/>
      <c r="L1091" s="93"/>
      <c r="M1091" s="94"/>
      <c r="N1091" s="32"/>
      <c r="O1091" s="32"/>
      <c r="P1091" s="29"/>
      <c r="Q1091" s="29"/>
      <c r="R1091" s="29"/>
      <c r="S1091" s="29"/>
      <c r="T1091" s="29"/>
      <c r="U1091" s="29"/>
      <c r="V1091" s="29"/>
      <c r="W1091" s="29"/>
      <c r="X1091" s="29"/>
      <c r="Y1091" s="33"/>
      <c r="Z1091" s="33"/>
      <c r="AA1091" s="33"/>
      <c r="AB1091" s="33"/>
      <c r="AC1091" s="33"/>
      <c r="AD1091" s="33"/>
      <c r="AE1091" s="29"/>
      <c r="AF1091" s="29"/>
      <c r="AG1091" s="29"/>
      <c r="AH1091" s="66"/>
      <c r="AI1091" s="115"/>
      <c r="AJ1091" s="66"/>
      <c r="AK1091" s="66"/>
      <c r="AL1091" s="28"/>
      <c r="AM1091" s="66"/>
      <c r="AN1091" s="66"/>
      <c r="AO1091" s="66"/>
      <c r="AP1091" s="66"/>
      <c r="AQ1091" s="66"/>
      <c r="AR1091" s="66"/>
      <c r="AS1091" s="66"/>
      <c r="AT1091" s="66"/>
      <c r="AU1091" s="66"/>
      <c r="AV1091" s="66"/>
      <c r="AW1091" s="66"/>
      <c r="AX1091" s="66"/>
      <c r="AY1091" s="66"/>
    </row>
    <row r="1092" spans="2:51" x14ac:dyDescent="0.25">
      <c r="B1092" s="28"/>
      <c r="C1092" s="29"/>
      <c r="D1092" s="29"/>
      <c r="E1092" s="30"/>
      <c r="F1092" s="29"/>
      <c r="G1092" s="29"/>
      <c r="H1092" s="42"/>
      <c r="I1092" s="42"/>
      <c r="J1092" s="28"/>
      <c r="K1092" s="93"/>
      <c r="L1092" s="93"/>
      <c r="M1092" s="94"/>
      <c r="N1092" s="32"/>
      <c r="O1092" s="32"/>
      <c r="P1092" s="29"/>
      <c r="Q1092" s="29"/>
      <c r="R1092" s="29"/>
      <c r="S1092" s="29"/>
      <c r="T1092" s="29"/>
      <c r="U1092" s="29"/>
      <c r="V1092" s="29"/>
      <c r="W1092" s="29"/>
      <c r="X1092" s="29"/>
      <c r="Y1092" s="33"/>
      <c r="Z1092" s="33"/>
      <c r="AA1092" s="33"/>
      <c r="AB1092" s="33"/>
      <c r="AC1092" s="33"/>
      <c r="AD1092" s="33"/>
      <c r="AE1092" s="29"/>
      <c r="AF1092" s="29"/>
      <c r="AG1092" s="29"/>
      <c r="AH1092" s="66"/>
      <c r="AI1092" s="115"/>
      <c r="AJ1092" s="66"/>
      <c r="AK1092" s="66"/>
      <c r="AL1092" s="28"/>
      <c r="AM1092" s="66"/>
      <c r="AN1092" s="66"/>
      <c r="AO1092" s="66"/>
      <c r="AP1092" s="66"/>
      <c r="AQ1092" s="66"/>
      <c r="AR1092" s="66"/>
      <c r="AS1092" s="66"/>
      <c r="AT1092" s="66"/>
      <c r="AU1092" s="66"/>
      <c r="AV1092" s="66"/>
      <c r="AW1092" s="66"/>
      <c r="AX1092" s="66"/>
      <c r="AY1092" s="66"/>
    </row>
    <row r="1093" spans="2:51" x14ac:dyDescent="0.25">
      <c r="B1093" s="28"/>
      <c r="C1093" s="29"/>
      <c r="D1093" s="29"/>
      <c r="E1093" s="30"/>
      <c r="F1093" s="29"/>
      <c r="G1093" s="29"/>
      <c r="H1093" s="42"/>
      <c r="I1093" s="42"/>
      <c r="J1093" s="28"/>
      <c r="K1093" s="93"/>
      <c r="L1093" s="93"/>
      <c r="M1093" s="94"/>
      <c r="N1093" s="32"/>
      <c r="O1093" s="32"/>
      <c r="P1093" s="29"/>
      <c r="Q1093" s="29"/>
      <c r="R1093" s="29"/>
      <c r="S1093" s="29"/>
      <c r="T1093" s="29"/>
      <c r="U1093" s="29"/>
      <c r="V1093" s="29"/>
      <c r="W1093" s="29"/>
      <c r="X1093" s="29"/>
      <c r="Y1093" s="33"/>
      <c r="Z1093" s="33"/>
      <c r="AA1093" s="33"/>
      <c r="AB1093" s="33"/>
      <c r="AC1093" s="33"/>
      <c r="AD1093" s="33"/>
      <c r="AE1093" s="29"/>
      <c r="AF1093" s="29"/>
      <c r="AG1093" s="29"/>
      <c r="AH1093" s="66"/>
      <c r="AI1093" s="115"/>
      <c r="AJ1093" s="66"/>
      <c r="AK1093" s="66"/>
      <c r="AL1093" s="28"/>
      <c r="AM1093" s="66"/>
      <c r="AN1093" s="66"/>
      <c r="AO1093" s="66"/>
      <c r="AP1093" s="66"/>
      <c r="AQ1093" s="66"/>
      <c r="AR1093" s="66"/>
      <c r="AS1093" s="66"/>
      <c r="AT1093" s="66"/>
      <c r="AU1093" s="66"/>
      <c r="AV1093" s="66"/>
      <c r="AW1093" s="66"/>
      <c r="AX1093" s="66"/>
      <c r="AY1093" s="66"/>
    </row>
    <row r="1094" spans="2:51" x14ac:dyDescent="0.25">
      <c r="B1094" s="28"/>
      <c r="C1094" s="29"/>
      <c r="D1094" s="29"/>
      <c r="E1094" s="30"/>
      <c r="F1094" s="29"/>
      <c r="G1094" s="29"/>
      <c r="H1094" s="42"/>
      <c r="I1094" s="42"/>
      <c r="J1094" s="28"/>
      <c r="K1094" s="93"/>
      <c r="L1094" s="93"/>
      <c r="M1094" s="94"/>
      <c r="N1094" s="32"/>
      <c r="O1094" s="32"/>
      <c r="P1094" s="29"/>
      <c r="Q1094" s="29"/>
      <c r="R1094" s="29"/>
      <c r="S1094" s="29"/>
      <c r="T1094" s="29"/>
      <c r="U1094" s="29"/>
      <c r="V1094" s="29"/>
      <c r="W1094" s="29"/>
      <c r="X1094" s="29"/>
      <c r="Y1094" s="33"/>
      <c r="Z1094" s="33"/>
      <c r="AA1094" s="33"/>
      <c r="AB1094" s="33"/>
      <c r="AC1094" s="33"/>
      <c r="AD1094" s="33"/>
      <c r="AE1094" s="29"/>
      <c r="AF1094" s="29"/>
      <c r="AG1094" s="29"/>
      <c r="AH1094" s="66"/>
      <c r="AI1094" s="115"/>
      <c r="AJ1094" s="66"/>
      <c r="AK1094" s="66"/>
      <c r="AL1094" s="28"/>
      <c r="AM1094" s="66"/>
      <c r="AN1094" s="66"/>
      <c r="AO1094" s="66"/>
      <c r="AP1094" s="66"/>
      <c r="AQ1094" s="66"/>
      <c r="AR1094" s="66"/>
      <c r="AS1094" s="66"/>
      <c r="AT1094" s="66"/>
      <c r="AU1094" s="66"/>
      <c r="AV1094" s="66"/>
      <c r="AW1094" s="66"/>
      <c r="AX1094" s="66"/>
      <c r="AY1094" s="66"/>
    </row>
    <row r="1095" spans="2:51" x14ac:dyDescent="0.25">
      <c r="B1095" s="28"/>
      <c r="C1095" s="29"/>
      <c r="D1095" s="29"/>
      <c r="E1095" s="30"/>
      <c r="F1095" s="29"/>
      <c r="G1095" s="29"/>
      <c r="H1095" s="42"/>
      <c r="I1095" s="42"/>
      <c r="J1095" s="28"/>
      <c r="K1095" s="93"/>
      <c r="L1095" s="93"/>
      <c r="M1095" s="94"/>
      <c r="N1095" s="32"/>
      <c r="O1095" s="32"/>
      <c r="P1095" s="29"/>
      <c r="Q1095" s="29"/>
      <c r="R1095" s="29"/>
      <c r="S1095" s="29"/>
      <c r="T1095" s="29"/>
      <c r="U1095" s="29"/>
      <c r="V1095" s="29"/>
      <c r="W1095" s="29"/>
      <c r="X1095" s="29"/>
      <c r="Y1095" s="33"/>
      <c r="Z1095" s="33"/>
      <c r="AA1095" s="33"/>
      <c r="AB1095" s="33"/>
      <c r="AC1095" s="33"/>
      <c r="AD1095" s="33"/>
      <c r="AE1095" s="29"/>
      <c r="AF1095" s="29"/>
      <c r="AG1095" s="29"/>
      <c r="AH1095" s="66"/>
      <c r="AI1095" s="115"/>
      <c r="AJ1095" s="66"/>
      <c r="AK1095" s="66"/>
      <c r="AL1095" s="28"/>
      <c r="AM1095" s="66"/>
      <c r="AN1095" s="66"/>
      <c r="AO1095" s="66"/>
      <c r="AP1095" s="66"/>
      <c r="AQ1095" s="66"/>
      <c r="AR1095" s="66"/>
      <c r="AS1095" s="66"/>
      <c r="AT1095" s="66"/>
      <c r="AU1095" s="66"/>
      <c r="AV1095" s="66"/>
      <c r="AW1095" s="66"/>
      <c r="AX1095" s="66"/>
      <c r="AY1095" s="66"/>
    </row>
    <row r="1096" spans="2:51" x14ac:dyDescent="0.25">
      <c r="B1096" s="28"/>
      <c r="C1096" s="29"/>
      <c r="D1096" s="29"/>
      <c r="E1096" s="30"/>
      <c r="F1096" s="29"/>
      <c r="G1096" s="29"/>
      <c r="H1096" s="42"/>
      <c r="I1096" s="42"/>
      <c r="J1096" s="28"/>
      <c r="K1096" s="93"/>
      <c r="L1096" s="93"/>
      <c r="M1096" s="94"/>
      <c r="N1096" s="32"/>
      <c r="O1096" s="32"/>
      <c r="P1096" s="29"/>
      <c r="Q1096" s="29"/>
      <c r="R1096" s="29"/>
      <c r="S1096" s="29"/>
      <c r="T1096" s="29"/>
      <c r="U1096" s="29"/>
      <c r="V1096" s="29"/>
      <c r="W1096" s="29"/>
      <c r="X1096" s="29"/>
      <c r="Y1096" s="33"/>
      <c r="Z1096" s="33"/>
      <c r="AA1096" s="33"/>
      <c r="AB1096" s="33"/>
      <c r="AC1096" s="33"/>
      <c r="AD1096" s="33"/>
      <c r="AE1096" s="29"/>
      <c r="AF1096" s="29"/>
      <c r="AG1096" s="29"/>
      <c r="AH1096" s="66"/>
      <c r="AI1096" s="115"/>
      <c r="AJ1096" s="66"/>
      <c r="AK1096" s="66"/>
      <c r="AL1096" s="28"/>
      <c r="AM1096" s="66"/>
      <c r="AN1096" s="66"/>
      <c r="AO1096" s="66"/>
      <c r="AP1096" s="66"/>
      <c r="AQ1096" s="66"/>
      <c r="AR1096" s="66"/>
      <c r="AS1096" s="66"/>
      <c r="AT1096" s="66"/>
      <c r="AU1096" s="66"/>
      <c r="AV1096" s="66"/>
      <c r="AW1096" s="66"/>
      <c r="AX1096" s="66"/>
      <c r="AY1096" s="66"/>
    </row>
    <row r="1097" spans="2:51" x14ac:dyDescent="0.25">
      <c r="B1097" s="28"/>
      <c r="C1097" s="29"/>
      <c r="D1097" s="29"/>
      <c r="E1097" s="30"/>
      <c r="F1097" s="29"/>
      <c r="G1097" s="29"/>
      <c r="H1097" s="42"/>
      <c r="I1097" s="42"/>
      <c r="J1097" s="28"/>
      <c r="K1097" s="93"/>
      <c r="L1097" s="93"/>
      <c r="M1097" s="94"/>
      <c r="N1097" s="32"/>
      <c r="O1097" s="32"/>
      <c r="P1097" s="29"/>
      <c r="Q1097" s="29"/>
      <c r="R1097" s="29"/>
      <c r="S1097" s="29"/>
      <c r="T1097" s="29"/>
      <c r="U1097" s="29"/>
      <c r="V1097" s="29"/>
      <c r="W1097" s="29"/>
      <c r="X1097" s="29"/>
      <c r="Y1097" s="33"/>
      <c r="Z1097" s="33"/>
      <c r="AA1097" s="33"/>
      <c r="AB1097" s="33"/>
      <c r="AC1097" s="33"/>
      <c r="AD1097" s="33"/>
      <c r="AE1097" s="29"/>
      <c r="AF1097" s="29"/>
      <c r="AG1097" s="29"/>
      <c r="AH1097" s="66"/>
      <c r="AI1097" s="115"/>
      <c r="AJ1097" s="66"/>
      <c r="AK1097" s="66"/>
      <c r="AL1097" s="28"/>
      <c r="AM1097" s="66"/>
      <c r="AN1097" s="66"/>
      <c r="AO1097" s="66"/>
      <c r="AP1097" s="66"/>
      <c r="AQ1097" s="66"/>
      <c r="AR1097" s="66"/>
      <c r="AS1097" s="66"/>
      <c r="AT1097" s="66"/>
      <c r="AU1097" s="66"/>
      <c r="AV1097" s="66"/>
      <c r="AW1097" s="66"/>
      <c r="AX1097" s="66"/>
      <c r="AY1097" s="66"/>
    </row>
    <row r="1098" spans="2:51" x14ac:dyDescent="0.25">
      <c r="B1098" s="28"/>
      <c r="C1098" s="29"/>
      <c r="D1098" s="29"/>
      <c r="E1098" s="30"/>
      <c r="F1098" s="29"/>
      <c r="G1098" s="29"/>
      <c r="H1098" s="42"/>
      <c r="I1098" s="42"/>
      <c r="J1098" s="28"/>
      <c r="K1098" s="93"/>
      <c r="L1098" s="93"/>
      <c r="M1098" s="94"/>
      <c r="N1098" s="32"/>
      <c r="O1098" s="32"/>
      <c r="P1098" s="29"/>
      <c r="Q1098" s="29"/>
      <c r="R1098" s="29"/>
      <c r="S1098" s="29"/>
      <c r="T1098" s="29"/>
      <c r="U1098" s="29"/>
      <c r="V1098" s="29"/>
      <c r="W1098" s="29"/>
      <c r="X1098" s="29"/>
      <c r="Y1098" s="33"/>
      <c r="Z1098" s="33"/>
      <c r="AA1098" s="33"/>
      <c r="AB1098" s="33"/>
      <c r="AC1098" s="33"/>
      <c r="AD1098" s="33"/>
      <c r="AE1098" s="29"/>
      <c r="AF1098" s="29"/>
      <c r="AG1098" s="29"/>
      <c r="AH1098" s="66"/>
      <c r="AI1098" s="115"/>
      <c r="AJ1098" s="66"/>
      <c r="AK1098" s="66"/>
      <c r="AL1098" s="28"/>
      <c r="AM1098" s="66"/>
      <c r="AN1098" s="66"/>
      <c r="AO1098" s="66"/>
      <c r="AP1098" s="66"/>
      <c r="AQ1098" s="66"/>
      <c r="AR1098" s="66"/>
      <c r="AS1098" s="66"/>
      <c r="AT1098" s="66"/>
      <c r="AU1098" s="66"/>
      <c r="AV1098" s="66"/>
      <c r="AW1098" s="66"/>
      <c r="AX1098" s="66"/>
      <c r="AY1098" s="66"/>
    </row>
    <row r="1099" spans="2:51" x14ac:dyDescent="0.25">
      <c r="B1099" s="28"/>
      <c r="C1099" s="29"/>
      <c r="D1099" s="29"/>
      <c r="E1099" s="30"/>
      <c r="F1099" s="29"/>
      <c r="G1099" s="29"/>
      <c r="H1099" s="42"/>
      <c r="I1099" s="42"/>
      <c r="J1099" s="28"/>
      <c r="K1099" s="93"/>
      <c r="L1099" s="93"/>
      <c r="M1099" s="94"/>
      <c r="N1099" s="32"/>
      <c r="O1099" s="32"/>
      <c r="P1099" s="29"/>
      <c r="Q1099" s="29"/>
      <c r="R1099" s="29"/>
      <c r="S1099" s="29"/>
      <c r="T1099" s="29"/>
      <c r="U1099" s="29"/>
      <c r="V1099" s="29"/>
      <c r="W1099" s="29"/>
      <c r="X1099" s="29"/>
      <c r="Y1099" s="33"/>
      <c r="Z1099" s="33"/>
      <c r="AA1099" s="33"/>
      <c r="AB1099" s="33"/>
      <c r="AC1099" s="33"/>
      <c r="AD1099" s="33"/>
      <c r="AE1099" s="29"/>
      <c r="AF1099" s="29"/>
      <c r="AG1099" s="29"/>
      <c r="AH1099" s="66"/>
      <c r="AI1099" s="115"/>
      <c r="AJ1099" s="66"/>
      <c r="AK1099" s="66"/>
      <c r="AL1099" s="28"/>
      <c r="AM1099" s="66"/>
      <c r="AN1099" s="66"/>
      <c r="AO1099" s="66"/>
      <c r="AP1099" s="66"/>
      <c r="AQ1099" s="66"/>
      <c r="AR1099" s="66"/>
      <c r="AS1099" s="66"/>
      <c r="AT1099" s="66"/>
      <c r="AU1099" s="66"/>
      <c r="AV1099" s="66"/>
      <c r="AW1099" s="66"/>
      <c r="AX1099" s="66"/>
      <c r="AY1099" s="66"/>
    </row>
    <row r="1100" spans="2:51" x14ac:dyDescent="0.25">
      <c r="B1100" s="28"/>
      <c r="C1100" s="29"/>
      <c r="D1100" s="29"/>
      <c r="E1100" s="30"/>
      <c r="F1100" s="29"/>
      <c r="G1100" s="29"/>
      <c r="H1100" s="42"/>
      <c r="I1100" s="42"/>
      <c r="J1100" s="28"/>
      <c r="K1100" s="93"/>
      <c r="L1100" s="93"/>
      <c r="M1100" s="94"/>
      <c r="N1100" s="32"/>
      <c r="O1100" s="32"/>
      <c r="P1100" s="29"/>
      <c r="Q1100" s="29"/>
      <c r="R1100" s="29"/>
      <c r="S1100" s="29"/>
      <c r="T1100" s="29"/>
      <c r="U1100" s="29"/>
      <c r="V1100" s="29"/>
      <c r="W1100" s="29"/>
      <c r="X1100" s="29"/>
      <c r="Y1100" s="33"/>
      <c r="Z1100" s="33"/>
      <c r="AA1100" s="33"/>
      <c r="AB1100" s="33"/>
      <c r="AC1100" s="33"/>
      <c r="AD1100" s="33"/>
      <c r="AE1100" s="29"/>
      <c r="AF1100" s="29"/>
      <c r="AG1100" s="29"/>
      <c r="AH1100" s="66"/>
      <c r="AI1100" s="115"/>
      <c r="AJ1100" s="66"/>
      <c r="AK1100" s="66"/>
      <c r="AL1100" s="28"/>
      <c r="AM1100" s="66"/>
      <c r="AN1100" s="66"/>
      <c r="AO1100" s="66"/>
      <c r="AP1100" s="66"/>
      <c r="AQ1100" s="66"/>
      <c r="AR1100" s="66"/>
      <c r="AS1100" s="66"/>
      <c r="AT1100" s="66"/>
      <c r="AU1100" s="66"/>
      <c r="AV1100" s="66"/>
      <c r="AW1100" s="66"/>
      <c r="AX1100" s="66"/>
      <c r="AY1100" s="66"/>
    </row>
    <row r="1101" spans="2:51" x14ac:dyDescent="0.25">
      <c r="B1101" s="28"/>
      <c r="C1101" s="29"/>
      <c r="D1101" s="29"/>
      <c r="E1101" s="30"/>
      <c r="F1101" s="29"/>
      <c r="G1101" s="29"/>
      <c r="H1101" s="42"/>
      <c r="I1101" s="42"/>
      <c r="J1101" s="28"/>
      <c r="K1101" s="93"/>
      <c r="L1101" s="93"/>
      <c r="M1101" s="94"/>
      <c r="N1101" s="32"/>
      <c r="O1101" s="32"/>
      <c r="P1101" s="29"/>
      <c r="Q1101" s="29"/>
      <c r="R1101" s="29"/>
      <c r="S1101" s="29"/>
      <c r="T1101" s="29"/>
      <c r="U1101" s="29"/>
      <c r="V1101" s="29"/>
      <c r="W1101" s="29"/>
      <c r="X1101" s="29"/>
      <c r="Y1101" s="33"/>
      <c r="Z1101" s="33"/>
      <c r="AA1101" s="33"/>
      <c r="AB1101" s="33"/>
      <c r="AC1101" s="33"/>
      <c r="AD1101" s="33"/>
      <c r="AE1101" s="29"/>
      <c r="AF1101" s="29"/>
      <c r="AG1101" s="29"/>
      <c r="AH1101" s="66"/>
      <c r="AI1101" s="115"/>
      <c r="AJ1101" s="66"/>
      <c r="AK1101" s="66"/>
      <c r="AL1101" s="28"/>
      <c r="AM1101" s="66"/>
      <c r="AN1101" s="66"/>
      <c r="AO1101" s="66"/>
      <c r="AP1101" s="66"/>
      <c r="AQ1101" s="66"/>
      <c r="AR1101" s="66"/>
      <c r="AS1101" s="66"/>
      <c r="AT1101" s="66"/>
      <c r="AU1101" s="66"/>
      <c r="AV1101" s="66"/>
      <c r="AW1101" s="66"/>
      <c r="AX1101" s="66"/>
      <c r="AY1101" s="66"/>
    </row>
    <row r="1102" spans="2:51" x14ac:dyDescent="0.25">
      <c r="B1102" s="28"/>
      <c r="C1102" s="29"/>
      <c r="D1102" s="29"/>
      <c r="E1102" s="30"/>
      <c r="F1102" s="29"/>
      <c r="G1102" s="29"/>
      <c r="H1102" s="42"/>
      <c r="I1102" s="42"/>
      <c r="J1102" s="28"/>
      <c r="K1102" s="93"/>
      <c r="L1102" s="93"/>
      <c r="M1102" s="94"/>
      <c r="N1102" s="32"/>
      <c r="O1102" s="32"/>
      <c r="P1102" s="29"/>
      <c r="Q1102" s="29"/>
      <c r="R1102" s="29"/>
      <c r="S1102" s="29"/>
      <c r="T1102" s="29"/>
      <c r="U1102" s="29"/>
      <c r="V1102" s="29"/>
      <c r="W1102" s="29"/>
      <c r="X1102" s="29"/>
      <c r="Y1102" s="33"/>
      <c r="Z1102" s="33"/>
      <c r="AA1102" s="33"/>
      <c r="AB1102" s="33"/>
      <c r="AC1102" s="33"/>
      <c r="AD1102" s="33"/>
      <c r="AE1102" s="29"/>
      <c r="AF1102" s="29"/>
      <c r="AG1102" s="29"/>
      <c r="AH1102" s="66"/>
      <c r="AI1102" s="115"/>
      <c r="AJ1102" s="66"/>
      <c r="AK1102" s="66"/>
      <c r="AL1102" s="28"/>
      <c r="AM1102" s="66"/>
      <c r="AN1102" s="66"/>
      <c r="AO1102" s="66"/>
      <c r="AP1102" s="66"/>
      <c r="AQ1102" s="66"/>
      <c r="AR1102" s="66"/>
      <c r="AS1102" s="66"/>
      <c r="AT1102" s="66"/>
      <c r="AU1102" s="66"/>
      <c r="AV1102" s="66"/>
      <c r="AW1102" s="66"/>
      <c r="AX1102" s="66"/>
      <c r="AY1102" s="66"/>
    </row>
    <row r="1103" spans="2:51" x14ac:dyDescent="0.25">
      <c r="B1103" s="28"/>
      <c r="C1103" s="29"/>
      <c r="D1103" s="29"/>
      <c r="E1103" s="30"/>
      <c r="F1103" s="29"/>
      <c r="G1103" s="29"/>
      <c r="H1103" s="42"/>
      <c r="I1103" s="42"/>
      <c r="J1103" s="28"/>
      <c r="K1103" s="93"/>
      <c r="L1103" s="93"/>
      <c r="M1103" s="94"/>
      <c r="N1103" s="32"/>
      <c r="O1103" s="32"/>
      <c r="P1103" s="29"/>
      <c r="Q1103" s="29"/>
      <c r="R1103" s="29"/>
      <c r="S1103" s="29"/>
      <c r="T1103" s="29"/>
      <c r="U1103" s="29"/>
      <c r="V1103" s="29"/>
      <c r="W1103" s="29"/>
      <c r="X1103" s="29"/>
      <c r="Y1103" s="33"/>
      <c r="Z1103" s="33"/>
      <c r="AA1103" s="33"/>
      <c r="AB1103" s="33"/>
      <c r="AC1103" s="33"/>
      <c r="AD1103" s="33"/>
      <c r="AE1103" s="29"/>
      <c r="AF1103" s="29"/>
      <c r="AG1103" s="29"/>
      <c r="AH1103" s="66"/>
      <c r="AI1103" s="115"/>
      <c r="AJ1103" s="66"/>
      <c r="AK1103" s="66"/>
      <c r="AL1103" s="28"/>
      <c r="AM1103" s="66"/>
      <c r="AN1103" s="66"/>
      <c r="AO1103" s="66"/>
      <c r="AP1103" s="66"/>
      <c r="AQ1103" s="66"/>
      <c r="AR1103" s="66"/>
      <c r="AS1103" s="66"/>
      <c r="AT1103" s="66"/>
      <c r="AU1103" s="66"/>
      <c r="AV1103" s="66"/>
      <c r="AW1103" s="66"/>
      <c r="AX1103" s="66"/>
      <c r="AY1103" s="66"/>
    </row>
    <row r="1104" spans="2:51" x14ac:dyDescent="0.25">
      <c r="B1104" s="28"/>
      <c r="C1104" s="29"/>
      <c r="D1104" s="29"/>
      <c r="E1104" s="30"/>
      <c r="F1104" s="29"/>
      <c r="G1104" s="29"/>
      <c r="H1104" s="42"/>
      <c r="I1104" s="42"/>
      <c r="J1104" s="28"/>
      <c r="K1104" s="93"/>
      <c r="L1104" s="93"/>
      <c r="M1104" s="94"/>
      <c r="N1104" s="32"/>
      <c r="O1104" s="32"/>
      <c r="P1104" s="29"/>
      <c r="Q1104" s="29"/>
      <c r="R1104" s="29"/>
      <c r="S1104" s="29"/>
      <c r="T1104" s="29"/>
      <c r="U1104" s="29"/>
      <c r="V1104" s="29"/>
      <c r="W1104" s="29"/>
      <c r="X1104" s="29"/>
      <c r="Y1104" s="33"/>
      <c r="Z1104" s="33"/>
      <c r="AA1104" s="33"/>
      <c r="AB1104" s="33"/>
      <c r="AC1104" s="33"/>
      <c r="AD1104" s="33"/>
      <c r="AE1104" s="29"/>
      <c r="AF1104" s="29"/>
      <c r="AG1104" s="29"/>
      <c r="AH1104" s="66"/>
      <c r="AI1104" s="115"/>
      <c r="AJ1104" s="66"/>
      <c r="AK1104" s="66"/>
      <c r="AL1104" s="28"/>
      <c r="AM1104" s="66"/>
      <c r="AN1104" s="66"/>
      <c r="AO1104" s="66"/>
      <c r="AP1104" s="66"/>
      <c r="AQ1104" s="66"/>
      <c r="AR1104" s="66"/>
      <c r="AS1104" s="66"/>
      <c r="AT1104" s="66"/>
      <c r="AU1104" s="66"/>
      <c r="AV1104" s="66"/>
      <c r="AW1104" s="66"/>
      <c r="AX1104" s="66"/>
      <c r="AY1104" s="66"/>
    </row>
    <row r="1105" spans="2:51" x14ac:dyDescent="0.25">
      <c r="B1105" s="28"/>
      <c r="C1105" s="29"/>
      <c r="D1105" s="29"/>
      <c r="E1105" s="30"/>
      <c r="F1105" s="29"/>
      <c r="G1105" s="29"/>
      <c r="H1105" s="42"/>
      <c r="I1105" s="42"/>
      <c r="J1105" s="28"/>
      <c r="K1105" s="93"/>
      <c r="L1105" s="93"/>
      <c r="M1105" s="94"/>
      <c r="N1105" s="32"/>
      <c r="O1105" s="32"/>
      <c r="P1105" s="29"/>
      <c r="Q1105" s="29"/>
      <c r="R1105" s="29"/>
      <c r="S1105" s="29"/>
      <c r="T1105" s="29"/>
      <c r="U1105" s="29"/>
      <c r="V1105" s="29"/>
      <c r="W1105" s="29"/>
      <c r="X1105" s="29"/>
      <c r="Y1105" s="33"/>
      <c r="Z1105" s="33"/>
      <c r="AA1105" s="33"/>
      <c r="AB1105" s="33"/>
      <c r="AC1105" s="33"/>
      <c r="AD1105" s="33"/>
      <c r="AE1105" s="29"/>
      <c r="AF1105" s="29"/>
      <c r="AG1105" s="29"/>
      <c r="AH1105" s="66"/>
      <c r="AI1105" s="115"/>
      <c r="AJ1105" s="66"/>
      <c r="AK1105" s="66"/>
      <c r="AL1105" s="28"/>
      <c r="AM1105" s="66"/>
      <c r="AN1105" s="66"/>
      <c r="AO1105" s="66"/>
      <c r="AP1105" s="66"/>
      <c r="AQ1105" s="66"/>
      <c r="AR1105" s="66"/>
      <c r="AS1105" s="66"/>
      <c r="AT1105" s="66"/>
      <c r="AU1105" s="66"/>
      <c r="AV1105" s="66"/>
      <c r="AW1105" s="66"/>
      <c r="AX1105" s="66"/>
      <c r="AY1105" s="66"/>
    </row>
    <row r="1106" spans="2:51" x14ac:dyDescent="0.25">
      <c r="B1106" s="28"/>
      <c r="C1106" s="29"/>
      <c r="D1106" s="29"/>
      <c r="E1106" s="30"/>
      <c r="F1106" s="29"/>
      <c r="G1106" s="29"/>
      <c r="H1106" s="42"/>
      <c r="I1106" s="42"/>
      <c r="J1106" s="28"/>
      <c r="K1106" s="93"/>
      <c r="L1106" s="93"/>
      <c r="M1106" s="94"/>
      <c r="N1106" s="32"/>
      <c r="O1106" s="32"/>
      <c r="P1106" s="29"/>
      <c r="Q1106" s="29"/>
      <c r="R1106" s="29"/>
      <c r="S1106" s="29"/>
      <c r="T1106" s="29"/>
      <c r="U1106" s="29"/>
      <c r="V1106" s="29"/>
      <c r="W1106" s="29"/>
      <c r="X1106" s="29"/>
      <c r="Y1106" s="33"/>
      <c r="Z1106" s="33"/>
      <c r="AA1106" s="33"/>
      <c r="AB1106" s="33"/>
      <c r="AC1106" s="33"/>
      <c r="AD1106" s="33"/>
      <c r="AE1106" s="29"/>
      <c r="AF1106" s="29"/>
      <c r="AG1106" s="29"/>
      <c r="AH1106" s="66"/>
      <c r="AI1106" s="115"/>
      <c r="AJ1106" s="66"/>
      <c r="AK1106" s="66"/>
      <c r="AL1106" s="28"/>
      <c r="AM1106" s="66"/>
      <c r="AN1106" s="66"/>
      <c r="AO1106" s="66"/>
      <c r="AP1106" s="66"/>
      <c r="AQ1106" s="66"/>
      <c r="AR1106" s="66"/>
      <c r="AS1106" s="66"/>
      <c r="AT1106" s="66"/>
      <c r="AU1106" s="66"/>
      <c r="AV1106" s="66"/>
      <c r="AW1106" s="66"/>
      <c r="AX1106" s="66"/>
      <c r="AY1106" s="66"/>
    </row>
    <row r="1107" spans="2:51" x14ac:dyDescent="0.25">
      <c r="B1107" s="28"/>
      <c r="C1107" s="29"/>
      <c r="D1107" s="29"/>
      <c r="E1107" s="30"/>
      <c r="F1107" s="29"/>
      <c r="G1107" s="29"/>
      <c r="H1107" s="42"/>
      <c r="I1107" s="42"/>
      <c r="J1107" s="28"/>
      <c r="K1107" s="93"/>
      <c r="L1107" s="93"/>
      <c r="M1107" s="94"/>
      <c r="N1107" s="32"/>
      <c r="O1107" s="32"/>
      <c r="P1107" s="29"/>
      <c r="Q1107" s="29"/>
      <c r="R1107" s="29"/>
      <c r="S1107" s="29"/>
      <c r="T1107" s="29"/>
      <c r="U1107" s="29"/>
      <c r="V1107" s="29"/>
      <c r="W1107" s="29"/>
      <c r="X1107" s="29"/>
      <c r="Y1107" s="33"/>
      <c r="Z1107" s="33"/>
      <c r="AA1107" s="33"/>
      <c r="AB1107" s="33"/>
      <c r="AC1107" s="33"/>
      <c r="AD1107" s="33"/>
      <c r="AE1107" s="29"/>
      <c r="AF1107" s="29"/>
      <c r="AG1107" s="29"/>
      <c r="AH1107" s="66"/>
      <c r="AI1107" s="115"/>
      <c r="AJ1107" s="66"/>
      <c r="AK1107" s="66"/>
      <c r="AL1107" s="28"/>
      <c r="AM1107" s="66"/>
      <c r="AN1107" s="66"/>
      <c r="AO1107" s="66"/>
      <c r="AP1107" s="66"/>
      <c r="AQ1107" s="66"/>
      <c r="AR1107" s="66"/>
      <c r="AS1107" s="66"/>
      <c r="AT1107" s="66"/>
      <c r="AU1107" s="66"/>
      <c r="AV1107" s="66"/>
      <c r="AW1107" s="66"/>
      <c r="AX1107" s="66"/>
      <c r="AY1107" s="66"/>
    </row>
    <row r="1108" spans="2:51" x14ac:dyDescent="0.25">
      <c r="B1108" s="28"/>
      <c r="C1108" s="29"/>
      <c r="D1108" s="29"/>
      <c r="E1108" s="30"/>
      <c r="F1108" s="29"/>
      <c r="G1108" s="29"/>
      <c r="H1108" s="42"/>
      <c r="I1108" s="42"/>
      <c r="J1108" s="28"/>
      <c r="K1108" s="93"/>
      <c r="L1108" s="93"/>
      <c r="M1108" s="94"/>
      <c r="N1108" s="32"/>
      <c r="O1108" s="32"/>
      <c r="P1108" s="29"/>
      <c r="Q1108" s="29"/>
      <c r="R1108" s="29"/>
      <c r="S1108" s="29"/>
      <c r="T1108" s="29"/>
      <c r="U1108" s="29"/>
      <c r="V1108" s="29"/>
      <c r="W1108" s="29"/>
      <c r="X1108" s="29"/>
      <c r="Y1108" s="33"/>
      <c r="Z1108" s="33"/>
      <c r="AA1108" s="33"/>
      <c r="AB1108" s="33"/>
      <c r="AC1108" s="33"/>
      <c r="AD1108" s="33"/>
      <c r="AE1108" s="29"/>
      <c r="AF1108" s="29"/>
      <c r="AG1108" s="29"/>
      <c r="AH1108" s="66"/>
      <c r="AI1108" s="115"/>
      <c r="AJ1108" s="66"/>
      <c r="AK1108" s="66"/>
      <c r="AL1108" s="28"/>
      <c r="AM1108" s="66"/>
      <c r="AN1108" s="66"/>
      <c r="AO1108" s="66"/>
      <c r="AP1108" s="66"/>
      <c r="AQ1108" s="66"/>
      <c r="AR1108" s="66"/>
      <c r="AS1108" s="66"/>
      <c r="AT1108" s="66"/>
      <c r="AU1108" s="66"/>
      <c r="AV1108" s="66"/>
      <c r="AW1108" s="66"/>
      <c r="AX1108" s="66"/>
      <c r="AY1108" s="66"/>
    </row>
    <row r="1109" spans="2:51" x14ac:dyDescent="0.25">
      <c r="B1109" s="28"/>
      <c r="C1109" s="29"/>
      <c r="D1109" s="29"/>
      <c r="E1109" s="30"/>
      <c r="F1109" s="29"/>
      <c r="G1109" s="29"/>
      <c r="H1109" s="42"/>
      <c r="I1109" s="42"/>
      <c r="J1109" s="28"/>
      <c r="K1109" s="93"/>
      <c r="L1109" s="93"/>
      <c r="M1109" s="94"/>
      <c r="N1109" s="32"/>
      <c r="O1109" s="32"/>
      <c r="P1109" s="29"/>
      <c r="Q1109" s="29"/>
      <c r="R1109" s="29"/>
      <c r="S1109" s="29"/>
      <c r="T1109" s="29"/>
      <c r="U1109" s="29"/>
      <c r="V1109" s="29"/>
      <c r="W1109" s="29"/>
      <c r="X1109" s="29"/>
      <c r="Y1109" s="33"/>
      <c r="Z1109" s="33"/>
      <c r="AA1109" s="33"/>
      <c r="AB1109" s="33"/>
      <c r="AC1109" s="33"/>
      <c r="AD1109" s="33"/>
      <c r="AE1109" s="29"/>
      <c r="AF1109" s="29"/>
      <c r="AG1109" s="29"/>
      <c r="AH1109" s="66"/>
      <c r="AI1109" s="115"/>
      <c r="AJ1109" s="66"/>
      <c r="AK1109" s="66"/>
      <c r="AL1109" s="28"/>
      <c r="AM1109" s="66"/>
      <c r="AN1109" s="66"/>
      <c r="AO1109" s="66"/>
      <c r="AP1109" s="66"/>
      <c r="AQ1109" s="66"/>
      <c r="AR1109" s="66"/>
      <c r="AS1109" s="66"/>
      <c r="AT1109" s="66"/>
      <c r="AU1109" s="66"/>
      <c r="AV1109" s="66"/>
      <c r="AW1109" s="66"/>
      <c r="AX1109" s="66"/>
      <c r="AY1109" s="66"/>
    </row>
    <row r="1110" spans="2:51" x14ac:dyDescent="0.25">
      <c r="B1110" s="28"/>
      <c r="C1110" s="29"/>
      <c r="D1110" s="29"/>
      <c r="E1110" s="30"/>
      <c r="F1110" s="29"/>
      <c r="G1110" s="29"/>
      <c r="H1110" s="42"/>
      <c r="I1110" s="42"/>
      <c r="J1110" s="28"/>
      <c r="K1110" s="93"/>
      <c r="L1110" s="93"/>
      <c r="M1110" s="94"/>
      <c r="N1110" s="32"/>
      <c r="O1110" s="32"/>
      <c r="P1110" s="29"/>
      <c r="Q1110" s="29"/>
      <c r="R1110" s="29"/>
      <c r="S1110" s="29"/>
      <c r="T1110" s="29"/>
      <c r="U1110" s="29"/>
      <c r="V1110" s="29"/>
      <c r="W1110" s="29"/>
      <c r="X1110" s="29"/>
      <c r="Y1110" s="33"/>
      <c r="Z1110" s="33"/>
      <c r="AA1110" s="33"/>
      <c r="AB1110" s="33"/>
      <c r="AC1110" s="33"/>
      <c r="AD1110" s="33"/>
      <c r="AE1110" s="29"/>
      <c r="AF1110" s="29"/>
      <c r="AG1110" s="29"/>
      <c r="AH1110" s="66"/>
      <c r="AI1110" s="115"/>
      <c r="AJ1110" s="66"/>
      <c r="AK1110" s="66"/>
      <c r="AL1110" s="28"/>
      <c r="AM1110" s="66"/>
      <c r="AN1110" s="66"/>
      <c r="AO1110" s="66"/>
      <c r="AP1110" s="66"/>
      <c r="AQ1110" s="66"/>
      <c r="AR1110" s="66"/>
      <c r="AS1110" s="66"/>
      <c r="AT1110" s="66"/>
      <c r="AU1110" s="66"/>
      <c r="AV1110" s="66"/>
      <c r="AW1110" s="66"/>
      <c r="AX1110" s="66"/>
      <c r="AY1110" s="66"/>
    </row>
    <row r="1111" spans="2:51" x14ac:dyDescent="0.25">
      <c r="B1111" s="28"/>
      <c r="C1111" s="29"/>
      <c r="D1111" s="29"/>
      <c r="E1111" s="30"/>
      <c r="F1111" s="29"/>
      <c r="G1111" s="29"/>
      <c r="H1111" s="42"/>
      <c r="I1111" s="42"/>
      <c r="J1111" s="28"/>
      <c r="K1111" s="93"/>
      <c r="L1111" s="93"/>
      <c r="M1111" s="94"/>
      <c r="N1111" s="32"/>
      <c r="O1111" s="32"/>
      <c r="P1111" s="29"/>
      <c r="Q1111" s="29"/>
      <c r="R1111" s="29"/>
      <c r="S1111" s="29"/>
      <c r="T1111" s="29"/>
      <c r="U1111" s="29"/>
      <c r="V1111" s="29"/>
      <c r="W1111" s="29"/>
      <c r="X1111" s="29"/>
      <c r="Y1111" s="33"/>
      <c r="Z1111" s="33"/>
      <c r="AA1111" s="33"/>
      <c r="AB1111" s="33"/>
      <c r="AC1111" s="33"/>
      <c r="AD1111" s="33"/>
      <c r="AE1111" s="29"/>
      <c r="AF1111" s="29"/>
      <c r="AG1111" s="29"/>
      <c r="AH1111" s="66"/>
      <c r="AI1111" s="115"/>
      <c r="AJ1111" s="66"/>
      <c r="AK1111" s="66"/>
      <c r="AL1111" s="28"/>
      <c r="AM1111" s="66"/>
      <c r="AN1111" s="66"/>
      <c r="AO1111" s="66"/>
      <c r="AP1111" s="66"/>
      <c r="AQ1111" s="66"/>
      <c r="AR1111" s="66"/>
      <c r="AS1111" s="66"/>
      <c r="AT1111" s="66"/>
      <c r="AU1111" s="66"/>
      <c r="AV1111" s="66"/>
      <c r="AW1111" s="66"/>
      <c r="AX1111" s="66"/>
      <c r="AY1111" s="66"/>
    </row>
    <row r="1112" spans="2:51" x14ac:dyDescent="0.25">
      <c r="B1112" s="28"/>
      <c r="C1112" s="29"/>
      <c r="D1112" s="29"/>
      <c r="E1112" s="30"/>
      <c r="F1112" s="29"/>
      <c r="G1112" s="29"/>
      <c r="H1112" s="42"/>
      <c r="I1112" s="42"/>
      <c r="J1112" s="28"/>
      <c r="K1112" s="93"/>
      <c r="L1112" s="93"/>
      <c r="M1112" s="94"/>
      <c r="N1112" s="32"/>
      <c r="O1112" s="32"/>
      <c r="P1112" s="29"/>
      <c r="Q1112" s="29"/>
      <c r="R1112" s="29"/>
      <c r="S1112" s="29"/>
      <c r="T1112" s="29"/>
      <c r="U1112" s="29"/>
      <c r="V1112" s="29"/>
      <c r="W1112" s="29"/>
      <c r="X1112" s="29"/>
      <c r="Y1112" s="33"/>
      <c r="Z1112" s="33"/>
      <c r="AA1112" s="33"/>
      <c r="AB1112" s="33"/>
      <c r="AC1112" s="33"/>
      <c r="AD1112" s="33"/>
      <c r="AE1112" s="29"/>
      <c r="AF1112" s="29"/>
      <c r="AG1112" s="29"/>
      <c r="AH1112" s="66"/>
      <c r="AI1112" s="115"/>
      <c r="AJ1112" s="66"/>
      <c r="AK1112" s="66"/>
      <c r="AL1112" s="28"/>
      <c r="AM1112" s="66"/>
      <c r="AN1112" s="66"/>
      <c r="AO1112" s="66"/>
      <c r="AP1112" s="66"/>
      <c r="AQ1112" s="66"/>
      <c r="AR1112" s="66"/>
      <c r="AS1112" s="66"/>
      <c r="AT1112" s="66"/>
      <c r="AU1112" s="66"/>
      <c r="AV1112" s="66"/>
      <c r="AW1112" s="66"/>
      <c r="AX1112" s="66"/>
      <c r="AY1112" s="66"/>
    </row>
    <row r="1113" spans="2:51" x14ac:dyDescent="0.25">
      <c r="B1113" s="28"/>
      <c r="C1113" s="29"/>
      <c r="D1113" s="29"/>
      <c r="E1113" s="30"/>
      <c r="F1113" s="29"/>
      <c r="G1113" s="29"/>
      <c r="H1113" s="42"/>
      <c r="I1113" s="42"/>
      <c r="J1113" s="28"/>
      <c r="K1113" s="93"/>
      <c r="L1113" s="93"/>
      <c r="M1113" s="94"/>
      <c r="N1113" s="32"/>
      <c r="O1113" s="32"/>
      <c r="P1113" s="29"/>
      <c r="Q1113" s="29"/>
      <c r="R1113" s="29"/>
      <c r="S1113" s="29"/>
      <c r="T1113" s="29"/>
      <c r="U1113" s="29"/>
      <c r="V1113" s="29"/>
      <c r="W1113" s="29"/>
      <c r="X1113" s="29"/>
      <c r="Y1113" s="33"/>
      <c r="Z1113" s="33"/>
      <c r="AA1113" s="33"/>
      <c r="AB1113" s="33"/>
      <c r="AC1113" s="33"/>
      <c r="AD1113" s="33"/>
      <c r="AE1113" s="29"/>
      <c r="AF1113" s="29"/>
      <c r="AG1113" s="29"/>
      <c r="AH1113" s="66"/>
      <c r="AI1113" s="115"/>
      <c r="AJ1113" s="66"/>
      <c r="AK1113" s="66"/>
      <c r="AL1113" s="28"/>
      <c r="AM1113" s="66"/>
      <c r="AN1113" s="66"/>
      <c r="AO1113" s="66"/>
      <c r="AP1113" s="66"/>
      <c r="AQ1113" s="66"/>
      <c r="AR1113" s="66"/>
      <c r="AS1113" s="66"/>
      <c r="AT1113" s="66"/>
      <c r="AU1113" s="66"/>
      <c r="AV1113" s="66"/>
      <c r="AW1113" s="66"/>
      <c r="AX1113" s="66"/>
      <c r="AY1113" s="66"/>
    </row>
    <row r="1114" spans="2:51" x14ac:dyDescent="0.25">
      <c r="B1114" s="28"/>
      <c r="C1114" s="29"/>
      <c r="D1114" s="29"/>
      <c r="E1114" s="30"/>
      <c r="F1114" s="29"/>
      <c r="G1114" s="29"/>
      <c r="H1114" s="42"/>
      <c r="I1114" s="42"/>
      <c r="J1114" s="28"/>
      <c r="K1114" s="93"/>
      <c r="L1114" s="93"/>
      <c r="M1114" s="94"/>
      <c r="N1114" s="32"/>
      <c r="O1114" s="32"/>
      <c r="P1114" s="29"/>
      <c r="Q1114" s="29"/>
      <c r="R1114" s="29"/>
      <c r="S1114" s="29"/>
      <c r="T1114" s="29"/>
      <c r="U1114" s="29"/>
      <c r="V1114" s="29"/>
      <c r="W1114" s="29"/>
      <c r="X1114" s="29"/>
      <c r="Y1114" s="33"/>
      <c r="Z1114" s="33"/>
      <c r="AA1114" s="33"/>
      <c r="AB1114" s="33"/>
      <c r="AC1114" s="33"/>
      <c r="AD1114" s="33"/>
      <c r="AE1114" s="29"/>
      <c r="AF1114" s="29"/>
      <c r="AG1114" s="29"/>
      <c r="AH1114" s="66"/>
      <c r="AI1114" s="115"/>
      <c r="AJ1114" s="66"/>
      <c r="AK1114" s="66"/>
      <c r="AL1114" s="28"/>
      <c r="AM1114" s="66"/>
      <c r="AN1114" s="66"/>
      <c r="AO1114" s="66"/>
      <c r="AP1114" s="66"/>
      <c r="AQ1114" s="66"/>
      <c r="AR1114" s="66"/>
      <c r="AS1114" s="66"/>
      <c r="AT1114" s="66"/>
      <c r="AU1114" s="66"/>
      <c r="AV1114" s="66"/>
      <c r="AW1114" s="66"/>
      <c r="AX1114" s="66"/>
      <c r="AY1114" s="66"/>
    </row>
    <row r="1115" spans="2:51" x14ac:dyDescent="0.25">
      <c r="B1115" s="28"/>
      <c r="C1115" s="29"/>
      <c r="D1115" s="29"/>
      <c r="E1115" s="30"/>
      <c r="F1115" s="29"/>
      <c r="G1115" s="29"/>
      <c r="H1115" s="42"/>
      <c r="I1115" s="42"/>
      <c r="J1115" s="28"/>
      <c r="K1115" s="93"/>
      <c r="L1115" s="93"/>
      <c r="M1115" s="94"/>
      <c r="N1115" s="32"/>
      <c r="O1115" s="32"/>
      <c r="P1115" s="29"/>
      <c r="Q1115" s="29"/>
      <c r="R1115" s="29"/>
      <c r="S1115" s="29"/>
      <c r="T1115" s="29"/>
      <c r="U1115" s="29"/>
      <c r="V1115" s="29"/>
      <c r="W1115" s="29"/>
      <c r="X1115" s="29"/>
      <c r="Y1115" s="33"/>
      <c r="Z1115" s="33"/>
      <c r="AA1115" s="33"/>
      <c r="AB1115" s="33"/>
      <c r="AC1115" s="33"/>
      <c r="AD1115" s="33"/>
      <c r="AE1115" s="29"/>
      <c r="AF1115" s="29"/>
      <c r="AG1115" s="29"/>
      <c r="AH1115" s="66"/>
      <c r="AI1115" s="115"/>
      <c r="AJ1115" s="66"/>
      <c r="AK1115" s="66"/>
      <c r="AL1115" s="28"/>
      <c r="AM1115" s="66"/>
      <c r="AN1115" s="66"/>
      <c r="AO1115" s="66"/>
      <c r="AP1115" s="66"/>
      <c r="AQ1115" s="66"/>
      <c r="AR1115" s="66"/>
      <c r="AS1115" s="66"/>
      <c r="AT1115" s="66"/>
      <c r="AU1115" s="66"/>
      <c r="AV1115" s="66"/>
      <c r="AW1115" s="66"/>
      <c r="AX1115" s="66"/>
      <c r="AY1115" s="66"/>
    </row>
    <row r="1116" spans="2:51" x14ac:dyDescent="0.25">
      <c r="B1116" s="28"/>
      <c r="C1116" s="29"/>
      <c r="D1116" s="29"/>
      <c r="E1116" s="30"/>
      <c r="F1116" s="29"/>
      <c r="G1116" s="29"/>
      <c r="H1116" s="42"/>
      <c r="I1116" s="42"/>
      <c r="J1116" s="28"/>
      <c r="K1116" s="93"/>
      <c r="L1116" s="93"/>
      <c r="M1116" s="94"/>
      <c r="N1116" s="32"/>
      <c r="O1116" s="32"/>
      <c r="P1116" s="29"/>
      <c r="Q1116" s="29"/>
      <c r="R1116" s="29"/>
      <c r="S1116" s="29"/>
      <c r="T1116" s="29"/>
      <c r="U1116" s="29"/>
      <c r="V1116" s="29"/>
      <c r="W1116" s="29"/>
      <c r="X1116" s="29"/>
      <c r="Y1116" s="33"/>
      <c r="Z1116" s="33"/>
      <c r="AA1116" s="33"/>
      <c r="AB1116" s="33"/>
      <c r="AC1116" s="33"/>
      <c r="AD1116" s="33"/>
      <c r="AE1116" s="29"/>
      <c r="AF1116" s="29"/>
      <c r="AG1116" s="29"/>
      <c r="AH1116" s="66"/>
      <c r="AI1116" s="115"/>
      <c r="AJ1116" s="66"/>
      <c r="AK1116" s="66"/>
      <c r="AL1116" s="28"/>
      <c r="AM1116" s="66"/>
      <c r="AN1116" s="66"/>
      <c r="AO1116" s="66"/>
      <c r="AP1116" s="66"/>
      <c r="AQ1116" s="66"/>
      <c r="AR1116" s="66"/>
      <c r="AS1116" s="66"/>
      <c r="AT1116" s="66"/>
      <c r="AU1116" s="66"/>
      <c r="AV1116" s="66"/>
      <c r="AW1116" s="66"/>
      <c r="AX1116" s="66"/>
      <c r="AY1116" s="66"/>
    </row>
    <row r="1117" spans="2:51" x14ac:dyDescent="0.25">
      <c r="B1117" s="28"/>
      <c r="C1117" s="29"/>
      <c r="D1117" s="29"/>
      <c r="E1117" s="30"/>
      <c r="F1117" s="29"/>
      <c r="G1117" s="29"/>
      <c r="H1117" s="42"/>
      <c r="I1117" s="42"/>
      <c r="J1117" s="28"/>
      <c r="K1117" s="93"/>
      <c r="L1117" s="93"/>
      <c r="M1117" s="94"/>
      <c r="N1117" s="32"/>
      <c r="O1117" s="32"/>
      <c r="P1117" s="29"/>
      <c r="Q1117" s="29"/>
      <c r="R1117" s="29"/>
      <c r="S1117" s="29"/>
      <c r="T1117" s="29"/>
      <c r="U1117" s="29"/>
      <c r="V1117" s="29"/>
      <c r="W1117" s="29"/>
      <c r="X1117" s="29"/>
      <c r="Y1117" s="33"/>
      <c r="Z1117" s="33"/>
      <c r="AA1117" s="33"/>
      <c r="AB1117" s="33"/>
      <c r="AC1117" s="33"/>
      <c r="AD1117" s="33"/>
      <c r="AE1117" s="29"/>
      <c r="AF1117" s="29"/>
      <c r="AG1117" s="29"/>
      <c r="AH1117" s="66"/>
      <c r="AI1117" s="115"/>
      <c r="AJ1117" s="66"/>
      <c r="AK1117" s="66"/>
      <c r="AL1117" s="28"/>
      <c r="AM1117" s="66"/>
      <c r="AN1117" s="66"/>
      <c r="AO1117" s="66"/>
      <c r="AP1117" s="66"/>
      <c r="AQ1117" s="66"/>
      <c r="AR1117" s="66"/>
      <c r="AS1117" s="66"/>
      <c r="AT1117" s="66"/>
      <c r="AU1117" s="66"/>
      <c r="AV1117" s="66"/>
      <c r="AW1117" s="66"/>
      <c r="AX1117" s="66"/>
      <c r="AY1117" s="66"/>
    </row>
    <row r="1118" spans="2:51" x14ac:dyDescent="0.25">
      <c r="B1118" s="28"/>
      <c r="C1118" s="29"/>
      <c r="D1118" s="29"/>
      <c r="E1118" s="30"/>
      <c r="F1118" s="29"/>
      <c r="G1118" s="29"/>
      <c r="H1118" s="42"/>
      <c r="I1118" s="42"/>
      <c r="J1118" s="28"/>
      <c r="K1118" s="93"/>
      <c r="L1118" s="93"/>
      <c r="M1118" s="94"/>
      <c r="N1118" s="32"/>
      <c r="O1118" s="32"/>
      <c r="P1118" s="29"/>
      <c r="Q1118" s="29"/>
      <c r="R1118" s="29"/>
      <c r="S1118" s="29"/>
      <c r="T1118" s="29"/>
      <c r="U1118" s="29"/>
      <c r="V1118" s="29"/>
      <c r="W1118" s="29"/>
      <c r="X1118" s="29"/>
      <c r="Y1118" s="33"/>
      <c r="Z1118" s="33"/>
      <c r="AA1118" s="33"/>
      <c r="AB1118" s="33"/>
      <c r="AC1118" s="33"/>
      <c r="AD1118" s="33"/>
      <c r="AE1118" s="29"/>
      <c r="AF1118" s="29"/>
      <c r="AG1118" s="29"/>
      <c r="AH1118" s="66"/>
      <c r="AI1118" s="115"/>
      <c r="AJ1118" s="66"/>
      <c r="AK1118" s="66"/>
      <c r="AL1118" s="28"/>
      <c r="AM1118" s="66"/>
      <c r="AN1118" s="66"/>
      <c r="AO1118" s="66"/>
      <c r="AP1118" s="66"/>
      <c r="AQ1118" s="66"/>
      <c r="AR1118" s="66"/>
      <c r="AS1118" s="66"/>
      <c r="AT1118" s="66"/>
      <c r="AU1118" s="66"/>
      <c r="AV1118" s="66"/>
      <c r="AW1118" s="66"/>
      <c r="AX1118" s="66"/>
      <c r="AY1118" s="66"/>
    </row>
    <row r="1119" spans="2:51" x14ac:dyDescent="0.25">
      <c r="B1119" s="28"/>
      <c r="C1119" s="29"/>
      <c r="D1119" s="29"/>
      <c r="E1119" s="30"/>
      <c r="F1119" s="29"/>
      <c r="G1119" s="29"/>
      <c r="H1119" s="42"/>
      <c r="I1119" s="42"/>
      <c r="J1119" s="28"/>
      <c r="K1119" s="93"/>
      <c r="L1119" s="93"/>
      <c r="M1119" s="94"/>
      <c r="N1119" s="32"/>
      <c r="O1119" s="32"/>
      <c r="P1119" s="29"/>
      <c r="Q1119" s="29"/>
      <c r="R1119" s="29"/>
      <c r="S1119" s="29"/>
      <c r="T1119" s="29"/>
      <c r="U1119" s="29"/>
      <c r="V1119" s="29"/>
      <c r="W1119" s="29"/>
      <c r="X1119" s="29"/>
      <c r="Y1119" s="33"/>
      <c r="Z1119" s="33"/>
      <c r="AA1119" s="33"/>
      <c r="AB1119" s="33"/>
      <c r="AC1119" s="33"/>
      <c r="AD1119" s="33"/>
      <c r="AE1119" s="29"/>
      <c r="AF1119" s="29"/>
      <c r="AG1119" s="29"/>
      <c r="AH1119" s="66"/>
      <c r="AI1119" s="115"/>
      <c r="AJ1119" s="66"/>
      <c r="AK1119" s="66"/>
      <c r="AL1119" s="28"/>
      <c r="AM1119" s="66"/>
      <c r="AN1119" s="66"/>
      <c r="AO1119" s="66"/>
      <c r="AP1119" s="66"/>
      <c r="AQ1119" s="66"/>
      <c r="AR1119" s="66"/>
      <c r="AS1119" s="66"/>
      <c r="AT1119" s="66"/>
      <c r="AU1119" s="66"/>
      <c r="AV1119" s="66"/>
      <c r="AW1119" s="66"/>
      <c r="AX1119" s="66"/>
      <c r="AY1119" s="66"/>
    </row>
    <row r="1120" spans="2:51" x14ac:dyDescent="0.25">
      <c r="B1120" s="28"/>
      <c r="C1120" s="29"/>
      <c r="D1120" s="29"/>
      <c r="E1120" s="30"/>
      <c r="F1120" s="29"/>
      <c r="G1120" s="29"/>
      <c r="H1120" s="42"/>
      <c r="I1120" s="42"/>
      <c r="J1120" s="28"/>
      <c r="K1120" s="93"/>
      <c r="L1120" s="93"/>
      <c r="M1120" s="94"/>
      <c r="N1120" s="32"/>
      <c r="O1120" s="32"/>
      <c r="P1120" s="29"/>
      <c r="Q1120" s="29"/>
      <c r="R1120" s="29"/>
      <c r="S1120" s="29"/>
      <c r="T1120" s="29"/>
      <c r="U1120" s="29"/>
      <c r="V1120" s="29"/>
      <c r="W1120" s="29"/>
      <c r="X1120" s="29"/>
      <c r="Y1120" s="33"/>
      <c r="Z1120" s="33"/>
      <c r="AA1120" s="33"/>
      <c r="AB1120" s="33"/>
      <c r="AC1120" s="33"/>
      <c r="AD1120" s="33"/>
      <c r="AE1120" s="29"/>
      <c r="AF1120" s="29"/>
      <c r="AG1120" s="29"/>
      <c r="AH1120" s="66"/>
      <c r="AI1120" s="115"/>
      <c r="AJ1120" s="66"/>
      <c r="AK1120" s="66"/>
      <c r="AL1120" s="28"/>
      <c r="AM1120" s="66"/>
      <c r="AN1120" s="66"/>
      <c r="AO1120" s="66"/>
      <c r="AP1120" s="66"/>
      <c r="AQ1120" s="66"/>
      <c r="AR1120" s="66"/>
      <c r="AS1120" s="66"/>
      <c r="AT1120" s="66"/>
      <c r="AU1120" s="66"/>
      <c r="AV1120" s="66"/>
      <c r="AW1120" s="66"/>
      <c r="AX1120" s="66"/>
      <c r="AY1120" s="66"/>
    </row>
    <row r="1121" spans="2:51" x14ac:dyDescent="0.25">
      <c r="B1121" s="28"/>
      <c r="C1121" s="29"/>
      <c r="D1121" s="29"/>
      <c r="E1121" s="30"/>
      <c r="F1121" s="29"/>
      <c r="G1121" s="29"/>
      <c r="H1121" s="42"/>
      <c r="I1121" s="42"/>
      <c r="J1121" s="28"/>
      <c r="K1121" s="93"/>
      <c r="L1121" s="93"/>
      <c r="M1121" s="94"/>
      <c r="N1121" s="32"/>
      <c r="O1121" s="32"/>
      <c r="P1121" s="29"/>
      <c r="Q1121" s="29"/>
      <c r="R1121" s="29"/>
      <c r="S1121" s="29"/>
      <c r="T1121" s="29"/>
      <c r="U1121" s="29"/>
      <c r="V1121" s="29"/>
      <c r="W1121" s="29"/>
      <c r="X1121" s="29"/>
      <c r="Y1121" s="33"/>
      <c r="Z1121" s="33"/>
      <c r="AA1121" s="33"/>
      <c r="AB1121" s="33"/>
      <c r="AC1121" s="33"/>
      <c r="AD1121" s="33"/>
      <c r="AE1121" s="29"/>
      <c r="AF1121" s="29"/>
      <c r="AG1121" s="29"/>
      <c r="AH1121" s="66"/>
      <c r="AI1121" s="115"/>
      <c r="AJ1121" s="66"/>
      <c r="AK1121" s="66"/>
      <c r="AL1121" s="28"/>
      <c r="AM1121" s="66"/>
      <c r="AN1121" s="66"/>
      <c r="AO1121" s="66"/>
      <c r="AP1121" s="66"/>
      <c r="AQ1121" s="66"/>
      <c r="AR1121" s="66"/>
      <c r="AS1121" s="66"/>
      <c r="AT1121" s="66"/>
      <c r="AU1121" s="66"/>
      <c r="AV1121" s="66"/>
      <c r="AW1121" s="66"/>
      <c r="AX1121" s="66"/>
      <c r="AY1121" s="66"/>
    </row>
    <row r="1122" spans="2:51" x14ac:dyDescent="0.25">
      <c r="B1122" s="28"/>
      <c r="C1122" s="29"/>
      <c r="D1122" s="29"/>
      <c r="E1122" s="30"/>
      <c r="F1122" s="29"/>
      <c r="G1122" s="29"/>
      <c r="H1122" s="42"/>
      <c r="I1122" s="42"/>
      <c r="J1122" s="28"/>
      <c r="K1122" s="93"/>
      <c r="L1122" s="93"/>
      <c r="M1122" s="94"/>
      <c r="N1122" s="32"/>
      <c r="O1122" s="32"/>
      <c r="P1122" s="29"/>
      <c r="Q1122" s="29"/>
      <c r="R1122" s="29"/>
      <c r="S1122" s="29"/>
      <c r="T1122" s="29"/>
      <c r="U1122" s="29"/>
      <c r="V1122" s="29"/>
      <c r="W1122" s="29"/>
      <c r="X1122" s="29"/>
      <c r="Y1122" s="33"/>
      <c r="Z1122" s="33"/>
      <c r="AA1122" s="33"/>
      <c r="AB1122" s="33"/>
      <c r="AC1122" s="33"/>
      <c r="AD1122" s="33"/>
      <c r="AE1122" s="29"/>
      <c r="AF1122" s="29"/>
      <c r="AG1122" s="29"/>
      <c r="AH1122" s="66"/>
      <c r="AI1122" s="115"/>
      <c r="AJ1122" s="66"/>
      <c r="AK1122" s="66"/>
      <c r="AL1122" s="28"/>
      <c r="AM1122" s="66"/>
      <c r="AN1122" s="66"/>
      <c r="AO1122" s="66"/>
      <c r="AP1122" s="66"/>
      <c r="AQ1122" s="66"/>
      <c r="AR1122" s="66"/>
      <c r="AS1122" s="66"/>
      <c r="AT1122" s="66"/>
      <c r="AU1122" s="66"/>
      <c r="AV1122" s="66"/>
      <c r="AW1122" s="66"/>
      <c r="AX1122" s="66"/>
      <c r="AY1122" s="66"/>
    </row>
    <row r="1123" spans="2:51" x14ac:dyDescent="0.25">
      <c r="B1123" s="28"/>
      <c r="C1123" s="29"/>
      <c r="D1123" s="29"/>
      <c r="E1123" s="30"/>
      <c r="F1123" s="29"/>
      <c r="G1123" s="29"/>
      <c r="H1123" s="42"/>
      <c r="I1123" s="42"/>
      <c r="J1123" s="28"/>
      <c r="K1123" s="93"/>
      <c r="L1123" s="93"/>
      <c r="M1123" s="94"/>
      <c r="N1123" s="32"/>
      <c r="O1123" s="32"/>
      <c r="P1123" s="29"/>
      <c r="Q1123" s="29"/>
      <c r="R1123" s="29"/>
      <c r="S1123" s="29"/>
      <c r="T1123" s="29"/>
      <c r="U1123" s="29"/>
      <c r="V1123" s="29"/>
      <c r="W1123" s="29"/>
      <c r="X1123" s="29"/>
      <c r="Y1123" s="33"/>
      <c r="Z1123" s="33"/>
      <c r="AA1123" s="33"/>
      <c r="AB1123" s="33"/>
      <c r="AC1123" s="33"/>
      <c r="AD1123" s="33"/>
      <c r="AE1123" s="29"/>
      <c r="AF1123" s="29"/>
      <c r="AG1123" s="29"/>
      <c r="AH1123" s="66"/>
      <c r="AI1123" s="115"/>
      <c r="AJ1123" s="66"/>
      <c r="AK1123" s="66"/>
      <c r="AL1123" s="28"/>
      <c r="AM1123" s="66"/>
      <c r="AN1123" s="66"/>
      <c r="AO1123" s="66"/>
      <c r="AP1123" s="66"/>
      <c r="AQ1123" s="66"/>
      <c r="AR1123" s="66"/>
      <c r="AS1123" s="66"/>
      <c r="AT1123" s="66"/>
      <c r="AU1123" s="66"/>
      <c r="AV1123" s="66"/>
      <c r="AW1123" s="66"/>
      <c r="AX1123" s="66"/>
      <c r="AY1123" s="66"/>
    </row>
    <row r="1124" spans="2:51" x14ac:dyDescent="0.25">
      <c r="B1124" s="28"/>
      <c r="C1124" s="29"/>
      <c r="D1124" s="29"/>
      <c r="E1124" s="30"/>
      <c r="F1124" s="29"/>
      <c r="G1124" s="29"/>
      <c r="H1124" s="42"/>
      <c r="I1124" s="42"/>
      <c r="J1124" s="28"/>
      <c r="K1124" s="93"/>
      <c r="L1124" s="93"/>
      <c r="M1124" s="94"/>
      <c r="N1124" s="32"/>
      <c r="O1124" s="32"/>
      <c r="P1124" s="29"/>
      <c r="Q1124" s="29"/>
      <c r="R1124" s="29"/>
      <c r="S1124" s="29"/>
      <c r="T1124" s="29"/>
      <c r="U1124" s="29"/>
      <c r="V1124" s="29"/>
      <c r="W1124" s="29"/>
      <c r="X1124" s="29"/>
      <c r="Y1124" s="33"/>
      <c r="Z1124" s="33"/>
      <c r="AA1124" s="33"/>
      <c r="AB1124" s="33"/>
      <c r="AC1124" s="33"/>
      <c r="AD1124" s="33"/>
      <c r="AE1124" s="29"/>
      <c r="AF1124" s="29"/>
      <c r="AG1124" s="29"/>
      <c r="AH1124" s="66"/>
      <c r="AI1124" s="115"/>
      <c r="AJ1124" s="66"/>
      <c r="AK1124" s="66"/>
      <c r="AL1124" s="28"/>
      <c r="AM1124" s="66"/>
      <c r="AN1124" s="66"/>
      <c r="AO1124" s="66"/>
      <c r="AP1124" s="66"/>
      <c r="AQ1124" s="66"/>
      <c r="AR1124" s="66"/>
      <c r="AS1124" s="66"/>
      <c r="AT1124" s="66"/>
      <c r="AU1124" s="66"/>
      <c r="AV1124" s="66"/>
      <c r="AW1124" s="66"/>
      <c r="AX1124" s="66"/>
      <c r="AY1124" s="66"/>
    </row>
    <row r="1125" spans="2:51" x14ac:dyDescent="0.25">
      <c r="B1125" s="28"/>
      <c r="C1125" s="29"/>
      <c r="D1125" s="29"/>
      <c r="E1125" s="30"/>
      <c r="F1125" s="29"/>
      <c r="G1125" s="29"/>
      <c r="H1125" s="42"/>
      <c r="I1125" s="42"/>
      <c r="J1125" s="28"/>
      <c r="K1125" s="93"/>
      <c r="L1125" s="93"/>
      <c r="M1125" s="94"/>
      <c r="N1125" s="32"/>
      <c r="O1125" s="32"/>
      <c r="P1125" s="29"/>
      <c r="Q1125" s="29"/>
      <c r="R1125" s="29"/>
      <c r="S1125" s="29"/>
      <c r="T1125" s="29"/>
      <c r="U1125" s="29"/>
      <c r="V1125" s="29"/>
      <c r="W1125" s="29"/>
      <c r="X1125" s="29"/>
      <c r="Y1125" s="33"/>
      <c r="Z1125" s="33"/>
      <c r="AA1125" s="33"/>
      <c r="AB1125" s="33"/>
      <c r="AC1125" s="33"/>
      <c r="AD1125" s="33"/>
      <c r="AE1125" s="29"/>
      <c r="AF1125" s="29"/>
      <c r="AG1125" s="29"/>
      <c r="AH1125" s="66"/>
      <c r="AI1125" s="115"/>
      <c r="AJ1125" s="66"/>
      <c r="AK1125" s="66"/>
      <c r="AL1125" s="28"/>
      <c r="AM1125" s="66"/>
      <c r="AN1125" s="66"/>
      <c r="AO1125" s="66"/>
      <c r="AP1125" s="66"/>
      <c r="AQ1125" s="66"/>
      <c r="AR1125" s="66"/>
      <c r="AS1125" s="66"/>
      <c r="AT1125" s="66"/>
      <c r="AU1125" s="66"/>
      <c r="AV1125" s="66"/>
      <c r="AW1125" s="66"/>
      <c r="AX1125" s="66"/>
      <c r="AY1125" s="66"/>
    </row>
    <row r="1126" spans="2:51" x14ac:dyDescent="0.25">
      <c r="B1126" s="28"/>
      <c r="C1126" s="29"/>
      <c r="D1126" s="29"/>
      <c r="E1126" s="30"/>
      <c r="F1126" s="29"/>
      <c r="G1126" s="29"/>
      <c r="H1126" s="42"/>
      <c r="I1126" s="42"/>
      <c r="J1126" s="28"/>
      <c r="K1126" s="93"/>
      <c r="L1126" s="93"/>
      <c r="M1126" s="94"/>
      <c r="N1126" s="32"/>
      <c r="O1126" s="32"/>
      <c r="P1126" s="29"/>
      <c r="Q1126" s="29"/>
      <c r="R1126" s="29"/>
      <c r="S1126" s="29"/>
      <c r="T1126" s="29"/>
      <c r="U1126" s="29"/>
      <c r="V1126" s="29"/>
      <c r="W1126" s="29"/>
      <c r="X1126" s="29"/>
      <c r="Y1126" s="33"/>
      <c r="Z1126" s="33"/>
      <c r="AA1126" s="33"/>
      <c r="AB1126" s="33"/>
      <c r="AC1126" s="33"/>
      <c r="AD1126" s="33"/>
      <c r="AE1126" s="29"/>
      <c r="AF1126" s="29"/>
      <c r="AG1126" s="29"/>
      <c r="AH1126" s="66"/>
      <c r="AI1126" s="115"/>
      <c r="AJ1126" s="66"/>
      <c r="AK1126" s="66"/>
      <c r="AL1126" s="28"/>
      <c r="AM1126" s="66"/>
      <c r="AN1126" s="66"/>
      <c r="AO1126" s="66"/>
      <c r="AP1126" s="66"/>
      <c r="AQ1126" s="66"/>
      <c r="AR1126" s="66"/>
      <c r="AS1126" s="66"/>
      <c r="AT1126" s="66"/>
      <c r="AU1126" s="66"/>
      <c r="AV1126" s="66"/>
      <c r="AW1126" s="66"/>
      <c r="AX1126" s="66"/>
      <c r="AY1126" s="66"/>
    </row>
    <row r="1127" spans="2:51" x14ac:dyDescent="0.25">
      <c r="B1127" s="28"/>
      <c r="C1127" s="29"/>
      <c r="D1127" s="29"/>
      <c r="E1127" s="30"/>
      <c r="F1127" s="29"/>
      <c r="G1127" s="29"/>
      <c r="H1127" s="42"/>
      <c r="I1127" s="42"/>
      <c r="J1127" s="28"/>
      <c r="K1127" s="93"/>
      <c r="L1127" s="93"/>
      <c r="M1127" s="94"/>
      <c r="N1127" s="32"/>
      <c r="O1127" s="32"/>
      <c r="P1127" s="29"/>
      <c r="Q1127" s="29"/>
      <c r="R1127" s="29"/>
      <c r="S1127" s="29"/>
      <c r="T1127" s="29"/>
      <c r="U1127" s="29"/>
      <c r="V1127" s="29"/>
      <c r="W1127" s="29"/>
      <c r="X1127" s="29"/>
      <c r="Y1127" s="33"/>
      <c r="Z1127" s="33"/>
      <c r="AA1127" s="33"/>
      <c r="AB1127" s="33"/>
      <c r="AC1127" s="33"/>
      <c r="AD1127" s="33"/>
      <c r="AE1127" s="29"/>
      <c r="AF1127" s="29"/>
      <c r="AG1127" s="29"/>
      <c r="AH1127" s="66"/>
      <c r="AI1127" s="115"/>
      <c r="AJ1127" s="66"/>
      <c r="AK1127" s="66"/>
      <c r="AL1127" s="28"/>
      <c r="AM1127" s="66"/>
      <c r="AN1127" s="66"/>
      <c r="AO1127" s="66"/>
      <c r="AP1127" s="66"/>
      <c r="AQ1127" s="66"/>
      <c r="AR1127" s="66"/>
      <c r="AS1127" s="66"/>
      <c r="AT1127" s="66"/>
      <c r="AU1127" s="66"/>
      <c r="AV1127" s="66"/>
      <c r="AW1127" s="66"/>
      <c r="AX1127" s="66"/>
      <c r="AY1127" s="66"/>
    </row>
    <row r="1128" spans="2:51" x14ac:dyDescent="0.25">
      <c r="B1128" s="28"/>
      <c r="C1128" s="29"/>
      <c r="D1128" s="29"/>
      <c r="E1128" s="30"/>
      <c r="F1128" s="29"/>
      <c r="G1128" s="29"/>
      <c r="H1128" s="42"/>
      <c r="I1128" s="42"/>
      <c r="J1128" s="28"/>
      <c r="K1128" s="93"/>
      <c r="L1128" s="93"/>
      <c r="M1128" s="94"/>
      <c r="N1128" s="32"/>
      <c r="O1128" s="32"/>
      <c r="P1128" s="29"/>
      <c r="Q1128" s="29"/>
      <c r="R1128" s="29"/>
      <c r="S1128" s="29"/>
      <c r="T1128" s="29"/>
      <c r="U1128" s="29"/>
      <c r="V1128" s="29"/>
      <c r="W1128" s="29"/>
      <c r="X1128" s="29"/>
      <c r="Y1128" s="33"/>
      <c r="Z1128" s="33"/>
      <c r="AA1128" s="33"/>
      <c r="AB1128" s="33"/>
      <c r="AC1128" s="33"/>
      <c r="AD1128" s="33"/>
      <c r="AE1128" s="29"/>
      <c r="AF1128" s="29"/>
      <c r="AG1128" s="29"/>
      <c r="AH1128" s="66"/>
      <c r="AI1128" s="115"/>
      <c r="AJ1128" s="66"/>
      <c r="AK1128" s="66"/>
      <c r="AL1128" s="28"/>
      <c r="AM1128" s="66"/>
      <c r="AN1128" s="66"/>
      <c r="AO1128" s="66"/>
      <c r="AP1128" s="66"/>
      <c r="AQ1128" s="66"/>
      <c r="AR1128" s="66"/>
      <c r="AS1128" s="66"/>
      <c r="AT1128" s="66"/>
      <c r="AU1128" s="66"/>
      <c r="AV1128" s="66"/>
      <c r="AW1128" s="66"/>
      <c r="AX1128" s="66"/>
      <c r="AY1128" s="66"/>
    </row>
    <row r="1129" spans="2:51" x14ac:dyDescent="0.25">
      <c r="B1129" s="28"/>
      <c r="C1129" s="29"/>
      <c r="D1129" s="29"/>
      <c r="E1129" s="30"/>
      <c r="F1129" s="29"/>
      <c r="G1129" s="29"/>
      <c r="H1129" s="42"/>
      <c r="I1129" s="42"/>
      <c r="J1129" s="28"/>
      <c r="K1129" s="93"/>
      <c r="L1129" s="93"/>
      <c r="M1129" s="94"/>
      <c r="N1129" s="32"/>
      <c r="O1129" s="32"/>
      <c r="P1129" s="29"/>
      <c r="Q1129" s="29"/>
      <c r="R1129" s="29"/>
      <c r="S1129" s="29"/>
      <c r="T1129" s="29"/>
      <c r="U1129" s="29"/>
      <c r="V1129" s="29"/>
      <c r="W1129" s="29"/>
      <c r="X1129" s="29"/>
      <c r="Y1129" s="33"/>
      <c r="Z1129" s="33"/>
      <c r="AA1129" s="33"/>
      <c r="AB1129" s="33"/>
      <c r="AC1129" s="33"/>
      <c r="AD1129" s="33"/>
      <c r="AE1129" s="29"/>
      <c r="AF1129" s="29"/>
      <c r="AG1129" s="29"/>
      <c r="AH1129" s="66"/>
      <c r="AI1129" s="115"/>
      <c r="AJ1129" s="66"/>
      <c r="AK1129" s="66"/>
      <c r="AL1129" s="28"/>
      <c r="AM1129" s="66"/>
      <c r="AN1129" s="66"/>
      <c r="AO1129" s="66"/>
      <c r="AP1129" s="66"/>
      <c r="AQ1129" s="66"/>
      <c r="AR1129" s="66"/>
      <c r="AS1129" s="66"/>
      <c r="AT1129" s="66"/>
      <c r="AU1129" s="66"/>
      <c r="AV1129" s="66"/>
      <c r="AW1129" s="66"/>
      <c r="AX1129" s="66"/>
      <c r="AY1129" s="66"/>
    </row>
    <row r="1130" spans="2:51" x14ac:dyDescent="0.25">
      <c r="B1130" s="28"/>
      <c r="C1130" s="29"/>
      <c r="D1130" s="29"/>
      <c r="E1130" s="30"/>
      <c r="F1130" s="29"/>
      <c r="G1130" s="29"/>
      <c r="H1130" s="42"/>
      <c r="I1130" s="42"/>
      <c r="J1130" s="28"/>
      <c r="K1130" s="93"/>
      <c r="L1130" s="93"/>
      <c r="M1130" s="94"/>
      <c r="N1130" s="32"/>
      <c r="O1130" s="32"/>
      <c r="P1130" s="29"/>
      <c r="Q1130" s="29"/>
      <c r="R1130" s="29"/>
      <c r="S1130" s="29"/>
      <c r="T1130" s="29"/>
      <c r="U1130" s="29"/>
      <c r="V1130" s="29"/>
      <c r="W1130" s="29"/>
      <c r="X1130" s="29"/>
      <c r="Y1130" s="33"/>
      <c r="Z1130" s="33"/>
      <c r="AA1130" s="33"/>
      <c r="AB1130" s="33"/>
      <c r="AC1130" s="33"/>
      <c r="AD1130" s="33"/>
      <c r="AE1130" s="29"/>
      <c r="AF1130" s="29"/>
      <c r="AG1130" s="29"/>
      <c r="AH1130" s="66"/>
      <c r="AI1130" s="115"/>
      <c r="AJ1130" s="66"/>
      <c r="AK1130" s="66"/>
      <c r="AL1130" s="28"/>
      <c r="AM1130" s="66"/>
      <c r="AN1130" s="66"/>
      <c r="AO1130" s="66"/>
      <c r="AP1130" s="66"/>
      <c r="AQ1130" s="66"/>
      <c r="AR1130" s="66"/>
      <c r="AS1130" s="66"/>
      <c r="AT1130" s="66"/>
      <c r="AU1130" s="66"/>
      <c r="AV1130" s="66"/>
      <c r="AW1130" s="66"/>
      <c r="AX1130" s="66"/>
      <c r="AY1130" s="66"/>
    </row>
    <row r="1131" spans="2:51" x14ac:dyDescent="0.25">
      <c r="B1131" s="28"/>
      <c r="C1131" s="29"/>
      <c r="D1131" s="29"/>
      <c r="E1131" s="30"/>
      <c r="F1131" s="29"/>
      <c r="G1131" s="29"/>
      <c r="H1131" s="42"/>
      <c r="I1131" s="42"/>
      <c r="J1131" s="28"/>
      <c r="K1131" s="93"/>
      <c r="L1131" s="93"/>
      <c r="M1131" s="94"/>
      <c r="N1131" s="32"/>
      <c r="O1131" s="32"/>
      <c r="P1131" s="29"/>
      <c r="Q1131" s="29"/>
      <c r="R1131" s="29"/>
      <c r="S1131" s="29"/>
      <c r="T1131" s="29"/>
      <c r="U1131" s="29"/>
      <c r="V1131" s="29"/>
      <c r="W1131" s="29"/>
      <c r="X1131" s="29"/>
      <c r="Y1131" s="33"/>
      <c r="Z1131" s="33"/>
      <c r="AA1131" s="33"/>
      <c r="AB1131" s="33"/>
      <c r="AC1131" s="33"/>
      <c r="AD1131" s="33"/>
      <c r="AE1131" s="29"/>
      <c r="AF1131" s="29"/>
      <c r="AG1131" s="29"/>
      <c r="AH1131" s="66"/>
      <c r="AI1131" s="115"/>
      <c r="AJ1131" s="66"/>
      <c r="AK1131" s="66"/>
      <c r="AL1131" s="28"/>
      <c r="AM1131" s="66"/>
      <c r="AN1131" s="66"/>
      <c r="AO1131" s="66"/>
      <c r="AP1131" s="66"/>
      <c r="AQ1131" s="66"/>
      <c r="AR1131" s="66"/>
      <c r="AS1131" s="66"/>
      <c r="AT1131" s="66"/>
      <c r="AU1131" s="66"/>
      <c r="AV1131" s="66"/>
      <c r="AW1131" s="66"/>
      <c r="AX1131" s="66"/>
      <c r="AY1131" s="66"/>
    </row>
    <row r="1132" spans="2:51" x14ac:dyDescent="0.25">
      <c r="B1132" s="28"/>
      <c r="C1132" s="29"/>
      <c r="D1132" s="29"/>
      <c r="E1132" s="30"/>
      <c r="F1132" s="29"/>
      <c r="G1132" s="29"/>
      <c r="H1132" s="42"/>
      <c r="I1132" s="42"/>
      <c r="J1132" s="28"/>
      <c r="K1132" s="93"/>
      <c r="L1132" s="93"/>
      <c r="M1132" s="94"/>
      <c r="N1132" s="32"/>
      <c r="O1132" s="32"/>
      <c r="P1132" s="29"/>
      <c r="Q1132" s="29"/>
      <c r="R1132" s="29"/>
      <c r="S1132" s="29"/>
      <c r="T1132" s="29"/>
      <c r="U1132" s="29"/>
      <c r="V1132" s="29"/>
      <c r="W1132" s="29"/>
      <c r="X1132" s="29"/>
      <c r="Y1132" s="33"/>
      <c r="Z1132" s="33"/>
      <c r="AA1132" s="33"/>
      <c r="AB1132" s="33"/>
      <c r="AC1132" s="33"/>
      <c r="AD1132" s="33"/>
      <c r="AE1132" s="29"/>
      <c r="AF1132" s="29"/>
      <c r="AG1132" s="29"/>
      <c r="AH1132" s="66"/>
      <c r="AI1132" s="115"/>
      <c r="AJ1132" s="66"/>
      <c r="AK1132" s="66"/>
      <c r="AL1132" s="28"/>
      <c r="AM1132" s="66"/>
      <c r="AN1132" s="66"/>
      <c r="AO1132" s="66"/>
      <c r="AP1132" s="66"/>
      <c r="AQ1132" s="66"/>
      <c r="AR1132" s="66"/>
      <c r="AS1132" s="66"/>
      <c r="AT1132" s="66"/>
      <c r="AU1132" s="66"/>
      <c r="AV1132" s="66"/>
      <c r="AW1132" s="66"/>
      <c r="AX1132" s="66"/>
      <c r="AY1132" s="66"/>
    </row>
    <row r="1133" spans="2:51" x14ac:dyDescent="0.25">
      <c r="B1133" s="28"/>
      <c r="C1133" s="29"/>
      <c r="D1133" s="29"/>
      <c r="E1133" s="30"/>
      <c r="F1133" s="29"/>
      <c r="G1133" s="29"/>
      <c r="H1133" s="42"/>
      <c r="I1133" s="42"/>
      <c r="J1133" s="28"/>
      <c r="K1133" s="93"/>
      <c r="L1133" s="93"/>
      <c r="M1133" s="94"/>
      <c r="N1133" s="32"/>
      <c r="O1133" s="32"/>
      <c r="P1133" s="29"/>
      <c r="Q1133" s="29"/>
      <c r="R1133" s="29"/>
      <c r="S1133" s="29"/>
      <c r="T1133" s="29"/>
      <c r="U1133" s="29"/>
      <c r="V1133" s="29"/>
      <c r="W1133" s="29"/>
      <c r="X1133" s="29"/>
      <c r="Y1133" s="33"/>
      <c r="Z1133" s="33"/>
      <c r="AA1133" s="33"/>
      <c r="AB1133" s="33"/>
      <c r="AC1133" s="33"/>
      <c r="AD1133" s="33"/>
      <c r="AE1133" s="29"/>
      <c r="AF1133" s="29"/>
      <c r="AG1133" s="29"/>
      <c r="AH1133" s="66"/>
      <c r="AI1133" s="115"/>
      <c r="AJ1133" s="66"/>
      <c r="AK1133" s="66"/>
      <c r="AL1133" s="28"/>
      <c r="AM1133" s="66"/>
      <c r="AN1133" s="66"/>
      <c r="AO1133" s="66"/>
      <c r="AP1133" s="66"/>
      <c r="AQ1133" s="66"/>
      <c r="AR1133" s="66"/>
      <c r="AS1133" s="66"/>
      <c r="AT1133" s="66"/>
      <c r="AU1133" s="66"/>
      <c r="AV1133" s="66"/>
      <c r="AW1133" s="66"/>
      <c r="AX1133" s="66"/>
      <c r="AY1133" s="66"/>
    </row>
    <row r="1134" spans="2:51" x14ac:dyDescent="0.25">
      <c r="B1134" s="28"/>
      <c r="C1134" s="29"/>
      <c r="D1134" s="29"/>
      <c r="E1134" s="30"/>
      <c r="F1134" s="29"/>
      <c r="G1134" s="29"/>
      <c r="H1134" s="42"/>
      <c r="I1134" s="42"/>
      <c r="J1134" s="28"/>
      <c r="K1134" s="93"/>
      <c r="L1134" s="93"/>
      <c r="M1134" s="94"/>
      <c r="N1134" s="32"/>
      <c r="O1134" s="32"/>
      <c r="P1134" s="29"/>
      <c r="Q1134" s="29"/>
      <c r="R1134" s="29"/>
      <c r="S1134" s="29"/>
      <c r="T1134" s="29"/>
      <c r="U1134" s="29"/>
      <c r="V1134" s="29"/>
      <c r="W1134" s="29"/>
      <c r="X1134" s="29"/>
      <c r="Y1134" s="33"/>
      <c r="Z1134" s="33"/>
      <c r="AA1134" s="33"/>
      <c r="AB1134" s="33"/>
      <c r="AC1134" s="33"/>
      <c r="AD1134" s="33"/>
      <c r="AE1134" s="29"/>
      <c r="AF1134" s="29"/>
      <c r="AG1134" s="29"/>
      <c r="AH1134" s="66"/>
      <c r="AI1134" s="115"/>
      <c r="AJ1134" s="66"/>
      <c r="AK1134" s="66"/>
      <c r="AL1134" s="28"/>
      <c r="AM1134" s="66"/>
      <c r="AN1134" s="66"/>
      <c r="AO1134" s="66"/>
      <c r="AP1134" s="66"/>
      <c r="AQ1134" s="66"/>
      <c r="AR1134" s="66"/>
      <c r="AS1134" s="66"/>
      <c r="AT1134" s="66"/>
      <c r="AU1134" s="66"/>
      <c r="AV1134" s="66"/>
      <c r="AW1134" s="66"/>
      <c r="AX1134" s="66"/>
      <c r="AY1134" s="66"/>
    </row>
    <row r="1135" spans="2:51" x14ac:dyDescent="0.25">
      <c r="B1135" s="28"/>
      <c r="C1135" s="29"/>
      <c r="D1135" s="29"/>
      <c r="E1135" s="30"/>
      <c r="F1135" s="29"/>
      <c r="G1135" s="29"/>
      <c r="H1135" s="42"/>
      <c r="I1135" s="42"/>
      <c r="J1135" s="28"/>
      <c r="K1135" s="93"/>
      <c r="L1135" s="93"/>
      <c r="M1135" s="94"/>
      <c r="N1135" s="32"/>
      <c r="O1135" s="32"/>
      <c r="P1135" s="29"/>
      <c r="Q1135" s="29"/>
      <c r="R1135" s="29"/>
      <c r="S1135" s="29"/>
      <c r="T1135" s="29"/>
      <c r="U1135" s="29"/>
      <c r="V1135" s="29"/>
      <c r="W1135" s="29"/>
      <c r="X1135" s="29"/>
      <c r="Y1135" s="33"/>
      <c r="Z1135" s="33"/>
      <c r="AA1135" s="33"/>
      <c r="AB1135" s="33"/>
      <c r="AC1135" s="33"/>
      <c r="AD1135" s="33"/>
      <c r="AE1135" s="29"/>
      <c r="AF1135" s="29"/>
      <c r="AG1135" s="29"/>
      <c r="AH1135" s="66"/>
      <c r="AI1135" s="115"/>
      <c r="AJ1135" s="66"/>
      <c r="AK1135" s="66"/>
      <c r="AL1135" s="28"/>
      <c r="AM1135" s="66"/>
      <c r="AN1135" s="66"/>
      <c r="AO1135" s="66"/>
      <c r="AP1135" s="66"/>
      <c r="AQ1135" s="66"/>
      <c r="AR1135" s="66"/>
      <c r="AS1135" s="66"/>
      <c r="AT1135" s="66"/>
      <c r="AU1135" s="66"/>
      <c r="AV1135" s="66"/>
      <c r="AW1135" s="66"/>
      <c r="AX1135" s="66"/>
      <c r="AY1135" s="66"/>
    </row>
    <row r="1136" spans="2:51" x14ac:dyDescent="0.25">
      <c r="B1136" s="28"/>
      <c r="C1136" s="29"/>
      <c r="D1136" s="29"/>
      <c r="E1136" s="30"/>
      <c r="F1136" s="29"/>
      <c r="G1136" s="29"/>
      <c r="H1136" s="42"/>
      <c r="I1136" s="42"/>
      <c r="J1136" s="28"/>
      <c r="K1136" s="93"/>
      <c r="L1136" s="93"/>
      <c r="M1136" s="94"/>
      <c r="N1136" s="32"/>
      <c r="O1136" s="32"/>
      <c r="P1136" s="29"/>
      <c r="Q1136" s="29"/>
      <c r="R1136" s="29"/>
      <c r="S1136" s="29"/>
      <c r="T1136" s="29"/>
      <c r="U1136" s="29"/>
      <c r="V1136" s="29"/>
      <c r="W1136" s="29"/>
      <c r="X1136" s="29"/>
      <c r="Y1136" s="33"/>
      <c r="Z1136" s="33"/>
      <c r="AA1136" s="33"/>
      <c r="AB1136" s="33"/>
      <c r="AC1136" s="33"/>
      <c r="AD1136" s="33"/>
      <c r="AE1136" s="29"/>
      <c r="AF1136" s="29"/>
      <c r="AG1136" s="29"/>
      <c r="AH1136" s="66"/>
      <c r="AI1136" s="115"/>
      <c r="AJ1136" s="66"/>
      <c r="AK1136" s="66"/>
      <c r="AL1136" s="28"/>
      <c r="AM1136" s="66"/>
      <c r="AN1136" s="66"/>
      <c r="AO1136" s="66"/>
      <c r="AP1136" s="66"/>
      <c r="AQ1136" s="66"/>
      <c r="AR1136" s="66"/>
      <c r="AS1136" s="66"/>
      <c r="AT1136" s="66"/>
      <c r="AU1136" s="66"/>
      <c r="AV1136" s="66"/>
      <c r="AW1136" s="66"/>
      <c r="AX1136" s="66"/>
      <c r="AY1136" s="66"/>
    </row>
    <row r="1137" spans="2:51" x14ac:dyDescent="0.25">
      <c r="B1137" s="28"/>
      <c r="C1137" s="29"/>
      <c r="D1137" s="29"/>
      <c r="E1137" s="30"/>
      <c r="F1137" s="29"/>
      <c r="G1137" s="29"/>
      <c r="H1137" s="42"/>
      <c r="I1137" s="42"/>
      <c r="J1137" s="28"/>
      <c r="K1137" s="93"/>
      <c r="L1137" s="93"/>
      <c r="M1137" s="94"/>
      <c r="N1137" s="32"/>
      <c r="O1137" s="32"/>
      <c r="P1137" s="29"/>
      <c r="Q1137" s="29"/>
      <c r="R1137" s="29"/>
      <c r="S1137" s="29"/>
      <c r="T1137" s="29"/>
      <c r="U1137" s="29"/>
      <c r="V1137" s="29"/>
      <c r="W1137" s="29"/>
      <c r="X1137" s="29"/>
      <c r="Y1137" s="33"/>
      <c r="Z1137" s="33"/>
      <c r="AA1137" s="33"/>
      <c r="AB1137" s="33"/>
      <c r="AC1137" s="33"/>
      <c r="AD1137" s="33"/>
      <c r="AE1137" s="29"/>
      <c r="AF1137" s="29"/>
      <c r="AG1137" s="29"/>
      <c r="AH1137" s="66"/>
      <c r="AI1137" s="115"/>
      <c r="AJ1137" s="66"/>
      <c r="AK1137" s="66"/>
      <c r="AL1137" s="28"/>
      <c r="AM1137" s="66"/>
      <c r="AN1137" s="66"/>
      <c r="AO1137" s="66"/>
      <c r="AP1137" s="66"/>
      <c r="AQ1137" s="66"/>
      <c r="AR1137" s="66"/>
      <c r="AS1137" s="66"/>
      <c r="AT1137" s="66"/>
      <c r="AU1137" s="66"/>
      <c r="AV1137" s="66"/>
      <c r="AW1137" s="66"/>
      <c r="AX1137" s="66"/>
      <c r="AY1137" s="66"/>
    </row>
    <row r="1138" spans="2:51" x14ac:dyDescent="0.25">
      <c r="B1138" s="28"/>
      <c r="C1138" s="29"/>
      <c r="D1138" s="29"/>
      <c r="E1138" s="30"/>
      <c r="F1138" s="29"/>
      <c r="G1138" s="29"/>
      <c r="H1138" s="42"/>
      <c r="I1138" s="42"/>
      <c r="J1138" s="28"/>
      <c r="K1138" s="93"/>
      <c r="L1138" s="93"/>
      <c r="M1138" s="94"/>
      <c r="N1138" s="32"/>
      <c r="O1138" s="32"/>
      <c r="P1138" s="29"/>
      <c r="Q1138" s="29"/>
      <c r="R1138" s="29"/>
      <c r="S1138" s="29"/>
      <c r="T1138" s="29"/>
      <c r="U1138" s="29"/>
      <c r="V1138" s="29"/>
      <c r="W1138" s="29"/>
      <c r="X1138" s="29"/>
      <c r="Y1138" s="33"/>
      <c r="Z1138" s="33"/>
      <c r="AA1138" s="33"/>
      <c r="AB1138" s="33"/>
      <c r="AC1138" s="33"/>
      <c r="AD1138" s="33"/>
      <c r="AE1138" s="29"/>
      <c r="AF1138" s="29"/>
      <c r="AG1138" s="29"/>
      <c r="AH1138" s="66"/>
      <c r="AI1138" s="115"/>
      <c r="AJ1138" s="66"/>
      <c r="AK1138" s="66"/>
      <c r="AL1138" s="28"/>
      <c r="AM1138" s="66"/>
      <c r="AN1138" s="66"/>
      <c r="AO1138" s="66"/>
      <c r="AP1138" s="66"/>
      <c r="AQ1138" s="66"/>
      <c r="AR1138" s="66"/>
      <c r="AS1138" s="66"/>
      <c r="AT1138" s="66"/>
      <c r="AU1138" s="66"/>
      <c r="AV1138" s="66"/>
      <c r="AW1138" s="66"/>
      <c r="AX1138" s="66"/>
      <c r="AY1138" s="66"/>
    </row>
    <row r="1139" spans="2:51" x14ac:dyDescent="0.25">
      <c r="B1139" s="28"/>
      <c r="C1139" s="29"/>
      <c r="D1139" s="29"/>
      <c r="E1139" s="30"/>
      <c r="F1139" s="29"/>
      <c r="G1139" s="29"/>
      <c r="H1139" s="42"/>
      <c r="I1139" s="42"/>
      <c r="J1139" s="28"/>
      <c r="K1139" s="93"/>
      <c r="L1139" s="93"/>
      <c r="M1139" s="94"/>
      <c r="N1139" s="32"/>
      <c r="O1139" s="32"/>
      <c r="P1139" s="29"/>
      <c r="Q1139" s="29"/>
      <c r="R1139" s="29"/>
      <c r="S1139" s="29"/>
      <c r="T1139" s="29"/>
      <c r="U1139" s="29"/>
      <c r="V1139" s="29"/>
      <c r="W1139" s="29"/>
      <c r="X1139" s="29"/>
      <c r="Y1139" s="33"/>
      <c r="Z1139" s="33"/>
      <c r="AA1139" s="33"/>
      <c r="AB1139" s="33"/>
      <c r="AC1139" s="33"/>
      <c r="AD1139" s="33"/>
      <c r="AE1139" s="29"/>
      <c r="AF1139" s="29"/>
      <c r="AG1139" s="29"/>
      <c r="AH1139" s="66"/>
      <c r="AI1139" s="115"/>
      <c r="AJ1139" s="66"/>
      <c r="AK1139" s="66"/>
      <c r="AL1139" s="28"/>
      <c r="AM1139" s="66"/>
      <c r="AN1139" s="66"/>
      <c r="AO1139" s="66"/>
      <c r="AP1139" s="66"/>
      <c r="AQ1139" s="66"/>
      <c r="AR1139" s="66"/>
      <c r="AS1139" s="66"/>
      <c r="AT1139" s="66"/>
      <c r="AU1139" s="66"/>
      <c r="AV1139" s="66"/>
      <c r="AW1139" s="66"/>
      <c r="AX1139" s="66"/>
      <c r="AY1139" s="66"/>
    </row>
    <row r="1140" spans="2:51" x14ac:dyDescent="0.25">
      <c r="B1140" s="28"/>
      <c r="C1140" s="29"/>
      <c r="D1140" s="29"/>
      <c r="E1140" s="30"/>
      <c r="F1140" s="29"/>
      <c r="G1140" s="29"/>
      <c r="H1140" s="42"/>
      <c r="I1140" s="42"/>
      <c r="J1140" s="28"/>
      <c r="K1140" s="93"/>
      <c r="L1140" s="93"/>
      <c r="M1140" s="94"/>
      <c r="N1140" s="32"/>
      <c r="O1140" s="32"/>
      <c r="P1140" s="29"/>
      <c r="Q1140" s="29"/>
      <c r="R1140" s="29"/>
      <c r="S1140" s="29"/>
      <c r="T1140" s="29"/>
      <c r="U1140" s="29"/>
      <c r="V1140" s="29"/>
      <c r="W1140" s="29"/>
      <c r="X1140" s="29"/>
      <c r="Y1140" s="33"/>
      <c r="Z1140" s="33"/>
      <c r="AA1140" s="33"/>
      <c r="AB1140" s="33"/>
      <c r="AC1140" s="33"/>
      <c r="AD1140" s="33"/>
      <c r="AE1140" s="29"/>
      <c r="AF1140" s="29"/>
      <c r="AG1140" s="29"/>
      <c r="AH1140" s="66"/>
      <c r="AI1140" s="115"/>
      <c r="AJ1140" s="66"/>
      <c r="AK1140" s="66"/>
      <c r="AL1140" s="28"/>
      <c r="AM1140" s="66"/>
      <c r="AN1140" s="66"/>
      <c r="AO1140" s="66"/>
      <c r="AP1140" s="66"/>
      <c r="AQ1140" s="66"/>
      <c r="AR1140" s="66"/>
      <c r="AS1140" s="66"/>
      <c r="AT1140" s="66"/>
      <c r="AU1140" s="66"/>
      <c r="AV1140" s="66"/>
      <c r="AW1140" s="66"/>
      <c r="AX1140" s="66"/>
      <c r="AY1140" s="66"/>
    </row>
    <row r="1141" spans="2:51" x14ac:dyDescent="0.25">
      <c r="B1141" s="28"/>
      <c r="C1141" s="29"/>
      <c r="D1141" s="29"/>
      <c r="E1141" s="30"/>
      <c r="F1141" s="29"/>
      <c r="G1141" s="29"/>
      <c r="H1141" s="42"/>
      <c r="I1141" s="42"/>
      <c r="J1141" s="28"/>
      <c r="K1141" s="93"/>
      <c r="L1141" s="93"/>
      <c r="M1141" s="94"/>
      <c r="N1141" s="32"/>
      <c r="O1141" s="32"/>
      <c r="P1141" s="29"/>
      <c r="Q1141" s="29"/>
      <c r="R1141" s="29"/>
      <c r="S1141" s="29"/>
      <c r="T1141" s="29"/>
      <c r="U1141" s="29"/>
      <c r="V1141" s="29"/>
      <c r="W1141" s="29"/>
      <c r="X1141" s="29"/>
      <c r="Y1141" s="33"/>
      <c r="Z1141" s="33"/>
      <c r="AA1141" s="33"/>
      <c r="AB1141" s="33"/>
      <c r="AC1141" s="33"/>
      <c r="AD1141" s="33"/>
      <c r="AE1141" s="29"/>
      <c r="AF1141" s="29"/>
      <c r="AG1141" s="29"/>
      <c r="AH1141" s="66"/>
      <c r="AI1141" s="115"/>
      <c r="AJ1141" s="66"/>
      <c r="AK1141" s="66"/>
      <c r="AL1141" s="28"/>
      <c r="AM1141" s="66"/>
      <c r="AN1141" s="66"/>
      <c r="AO1141" s="66"/>
      <c r="AP1141" s="66"/>
      <c r="AQ1141" s="66"/>
      <c r="AR1141" s="66"/>
      <c r="AS1141" s="66"/>
      <c r="AT1141" s="66"/>
      <c r="AU1141" s="66"/>
      <c r="AV1141" s="66"/>
      <c r="AW1141" s="66"/>
      <c r="AX1141" s="66"/>
      <c r="AY1141" s="66"/>
    </row>
    <row r="1142" spans="2:51" x14ac:dyDescent="0.25">
      <c r="B1142" s="28"/>
      <c r="C1142" s="29"/>
      <c r="D1142" s="29"/>
      <c r="E1142" s="30"/>
      <c r="F1142" s="29"/>
      <c r="G1142" s="29"/>
      <c r="H1142" s="42"/>
      <c r="I1142" s="42"/>
      <c r="J1142" s="28"/>
      <c r="K1142" s="93"/>
      <c r="L1142" s="93"/>
      <c r="M1142" s="94"/>
      <c r="N1142" s="32"/>
      <c r="O1142" s="32"/>
      <c r="P1142" s="29"/>
      <c r="Q1142" s="29"/>
      <c r="R1142" s="29"/>
      <c r="S1142" s="29"/>
      <c r="T1142" s="29"/>
      <c r="U1142" s="29"/>
      <c r="V1142" s="29"/>
      <c r="W1142" s="29"/>
      <c r="X1142" s="29"/>
      <c r="Y1142" s="33"/>
      <c r="Z1142" s="33"/>
      <c r="AA1142" s="33"/>
      <c r="AB1142" s="33"/>
      <c r="AC1142" s="33"/>
      <c r="AD1142" s="33"/>
      <c r="AE1142" s="29"/>
      <c r="AF1142" s="29"/>
      <c r="AG1142" s="29"/>
      <c r="AH1142" s="66"/>
      <c r="AI1142" s="115"/>
      <c r="AJ1142" s="66"/>
      <c r="AK1142" s="66"/>
      <c r="AL1142" s="28"/>
      <c r="AM1142" s="66"/>
      <c r="AN1142" s="66"/>
      <c r="AO1142" s="66"/>
      <c r="AP1142" s="66"/>
      <c r="AQ1142" s="66"/>
      <c r="AR1142" s="66"/>
      <c r="AS1142" s="66"/>
      <c r="AT1142" s="66"/>
      <c r="AU1142" s="66"/>
      <c r="AV1142" s="66"/>
      <c r="AW1142" s="66"/>
      <c r="AX1142" s="66"/>
      <c r="AY1142" s="66"/>
    </row>
    <row r="1143" spans="2:51" x14ac:dyDescent="0.25">
      <c r="B1143" s="28"/>
      <c r="C1143" s="29"/>
      <c r="D1143" s="29"/>
      <c r="E1143" s="30"/>
      <c r="F1143" s="29"/>
      <c r="G1143" s="29"/>
      <c r="H1143" s="42"/>
      <c r="I1143" s="42"/>
      <c r="J1143" s="28"/>
      <c r="K1143" s="93"/>
      <c r="L1143" s="93"/>
      <c r="M1143" s="94"/>
      <c r="N1143" s="32"/>
      <c r="O1143" s="32"/>
      <c r="P1143" s="29"/>
      <c r="Q1143" s="29"/>
      <c r="R1143" s="29"/>
      <c r="S1143" s="29"/>
      <c r="T1143" s="29"/>
      <c r="U1143" s="29"/>
      <c r="V1143" s="29"/>
      <c r="W1143" s="29"/>
      <c r="X1143" s="29"/>
      <c r="Y1143" s="33"/>
      <c r="Z1143" s="33"/>
      <c r="AA1143" s="33"/>
      <c r="AB1143" s="33"/>
      <c r="AC1143" s="33"/>
      <c r="AD1143" s="33"/>
      <c r="AE1143" s="29"/>
      <c r="AF1143" s="29"/>
      <c r="AG1143" s="29"/>
      <c r="AH1143" s="66"/>
      <c r="AI1143" s="115"/>
      <c r="AJ1143" s="66"/>
      <c r="AK1143" s="66"/>
      <c r="AL1143" s="28"/>
      <c r="AM1143" s="66"/>
      <c r="AN1143" s="66"/>
      <c r="AO1143" s="66"/>
      <c r="AP1143" s="66"/>
      <c r="AQ1143" s="66"/>
      <c r="AR1143" s="66"/>
      <c r="AS1143" s="66"/>
      <c r="AT1143" s="66"/>
      <c r="AU1143" s="66"/>
      <c r="AV1143" s="66"/>
      <c r="AW1143" s="66"/>
      <c r="AX1143" s="66"/>
      <c r="AY1143" s="66"/>
    </row>
    <row r="1144" spans="2:51" x14ac:dyDescent="0.25">
      <c r="B1144" s="28"/>
      <c r="C1144" s="29"/>
      <c r="D1144" s="29"/>
      <c r="E1144" s="30"/>
      <c r="F1144" s="29"/>
      <c r="G1144" s="29"/>
      <c r="H1144" s="42"/>
      <c r="I1144" s="42"/>
      <c r="J1144" s="28"/>
      <c r="K1144" s="93"/>
      <c r="L1144" s="93"/>
      <c r="M1144" s="94"/>
      <c r="N1144" s="32"/>
      <c r="O1144" s="32"/>
      <c r="P1144" s="29"/>
      <c r="Q1144" s="29"/>
      <c r="R1144" s="29"/>
      <c r="S1144" s="29"/>
      <c r="T1144" s="29"/>
      <c r="U1144" s="29"/>
      <c r="V1144" s="29"/>
      <c r="W1144" s="29"/>
      <c r="X1144" s="29"/>
      <c r="Y1144" s="33"/>
      <c r="Z1144" s="33"/>
      <c r="AA1144" s="33"/>
      <c r="AB1144" s="33"/>
      <c r="AC1144" s="33"/>
      <c r="AD1144" s="33"/>
      <c r="AE1144" s="29"/>
      <c r="AF1144" s="29"/>
      <c r="AG1144" s="29"/>
      <c r="AH1144" s="66"/>
      <c r="AI1144" s="115"/>
      <c r="AJ1144" s="66"/>
      <c r="AK1144" s="66"/>
      <c r="AL1144" s="28"/>
      <c r="AM1144" s="66"/>
      <c r="AN1144" s="66"/>
      <c r="AO1144" s="66"/>
      <c r="AP1144" s="66"/>
      <c r="AQ1144" s="66"/>
      <c r="AR1144" s="66"/>
      <c r="AS1144" s="66"/>
      <c r="AT1144" s="66"/>
      <c r="AU1144" s="66"/>
      <c r="AV1144" s="66"/>
      <c r="AW1144" s="66"/>
      <c r="AX1144" s="66"/>
      <c r="AY1144" s="66"/>
    </row>
    <row r="1145" spans="2:51" x14ac:dyDescent="0.25">
      <c r="B1145" s="28"/>
      <c r="C1145" s="29"/>
      <c r="D1145" s="29"/>
      <c r="E1145" s="30"/>
      <c r="F1145" s="29"/>
      <c r="G1145" s="29"/>
      <c r="H1145" s="42"/>
      <c r="I1145" s="42"/>
      <c r="J1145" s="28"/>
      <c r="K1145" s="93"/>
      <c r="L1145" s="93"/>
      <c r="M1145" s="94"/>
      <c r="N1145" s="32"/>
      <c r="O1145" s="32"/>
      <c r="P1145" s="29"/>
      <c r="Q1145" s="29"/>
      <c r="R1145" s="29"/>
      <c r="S1145" s="29"/>
      <c r="T1145" s="29"/>
      <c r="U1145" s="29"/>
      <c r="V1145" s="29"/>
      <c r="W1145" s="29"/>
      <c r="X1145" s="29"/>
      <c r="Y1145" s="33"/>
      <c r="Z1145" s="33"/>
      <c r="AA1145" s="33"/>
      <c r="AB1145" s="33"/>
      <c r="AC1145" s="33"/>
      <c r="AD1145" s="33"/>
      <c r="AE1145" s="29"/>
      <c r="AF1145" s="29"/>
      <c r="AG1145" s="29"/>
      <c r="AH1145" s="66"/>
      <c r="AI1145" s="115"/>
      <c r="AJ1145" s="66"/>
      <c r="AK1145" s="66"/>
      <c r="AL1145" s="28"/>
      <c r="AM1145" s="66"/>
      <c r="AN1145" s="66"/>
      <c r="AO1145" s="66"/>
      <c r="AP1145" s="66"/>
      <c r="AQ1145" s="66"/>
      <c r="AR1145" s="66"/>
      <c r="AS1145" s="66"/>
      <c r="AT1145" s="66"/>
      <c r="AU1145" s="66"/>
      <c r="AV1145" s="66"/>
      <c r="AW1145" s="66"/>
      <c r="AX1145" s="66"/>
      <c r="AY1145" s="66"/>
    </row>
    <row r="1146" spans="2:51" x14ac:dyDescent="0.25">
      <c r="B1146" s="28"/>
      <c r="C1146" s="29"/>
      <c r="D1146" s="29"/>
      <c r="E1146" s="30"/>
      <c r="F1146" s="29"/>
      <c r="G1146" s="29"/>
      <c r="H1146" s="42"/>
      <c r="I1146" s="42"/>
      <c r="J1146" s="28"/>
      <c r="K1146" s="93"/>
      <c r="L1146" s="93"/>
      <c r="M1146" s="94"/>
      <c r="N1146" s="32"/>
      <c r="O1146" s="32"/>
      <c r="P1146" s="29"/>
      <c r="Q1146" s="29"/>
      <c r="R1146" s="29"/>
      <c r="S1146" s="29"/>
      <c r="T1146" s="29"/>
      <c r="U1146" s="29"/>
      <c r="V1146" s="29"/>
      <c r="W1146" s="29"/>
      <c r="X1146" s="29"/>
      <c r="Y1146" s="33"/>
      <c r="Z1146" s="33"/>
      <c r="AA1146" s="33"/>
      <c r="AB1146" s="33"/>
      <c r="AC1146" s="33"/>
      <c r="AD1146" s="33"/>
      <c r="AE1146" s="29"/>
      <c r="AF1146" s="29"/>
      <c r="AG1146" s="29"/>
      <c r="AH1146" s="66"/>
      <c r="AI1146" s="115"/>
      <c r="AJ1146" s="66"/>
      <c r="AK1146" s="66"/>
      <c r="AL1146" s="28"/>
      <c r="AM1146" s="66"/>
      <c r="AN1146" s="66"/>
      <c r="AO1146" s="66"/>
      <c r="AP1146" s="66"/>
      <c r="AQ1146" s="66"/>
      <c r="AR1146" s="66"/>
      <c r="AS1146" s="66"/>
      <c r="AT1146" s="66"/>
      <c r="AU1146" s="66"/>
      <c r="AV1146" s="66"/>
      <c r="AW1146" s="66"/>
      <c r="AX1146" s="66"/>
      <c r="AY1146" s="66"/>
    </row>
    <row r="1147" spans="2:51" x14ac:dyDescent="0.25">
      <c r="B1147" s="28"/>
      <c r="C1147" s="29"/>
      <c r="D1147" s="29"/>
      <c r="E1147" s="30"/>
      <c r="F1147" s="29"/>
      <c r="G1147" s="29"/>
      <c r="H1147" s="42"/>
      <c r="I1147" s="42"/>
      <c r="J1147" s="28"/>
      <c r="K1147" s="93"/>
      <c r="L1147" s="93"/>
      <c r="M1147" s="94"/>
      <c r="N1147" s="32"/>
      <c r="O1147" s="32"/>
      <c r="P1147" s="29"/>
      <c r="Q1147" s="29"/>
      <c r="R1147" s="29"/>
      <c r="S1147" s="29"/>
      <c r="T1147" s="29"/>
      <c r="U1147" s="29"/>
      <c r="V1147" s="29"/>
      <c r="W1147" s="29"/>
      <c r="X1147" s="29"/>
      <c r="Y1147" s="33"/>
      <c r="Z1147" s="33"/>
      <c r="AA1147" s="33"/>
      <c r="AB1147" s="33"/>
      <c r="AC1147" s="33"/>
      <c r="AD1147" s="33"/>
      <c r="AE1147" s="29"/>
      <c r="AF1147" s="29"/>
      <c r="AG1147" s="29"/>
      <c r="AH1147" s="66"/>
      <c r="AI1147" s="115"/>
      <c r="AJ1147" s="66"/>
      <c r="AK1147" s="66"/>
      <c r="AL1147" s="28"/>
      <c r="AM1147" s="66"/>
      <c r="AN1147" s="66"/>
      <c r="AO1147" s="66"/>
      <c r="AP1147" s="66"/>
      <c r="AQ1147" s="66"/>
      <c r="AR1147" s="66"/>
      <c r="AS1147" s="66"/>
      <c r="AT1147" s="66"/>
      <c r="AU1147" s="66"/>
      <c r="AV1147" s="66"/>
      <c r="AW1147" s="66"/>
      <c r="AX1147" s="66"/>
      <c r="AY1147" s="66"/>
    </row>
    <row r="1148" spans="2:51" x14ac:dyDescent="0.25">
      <c r="B1148" s="28"/>
      <c r="C1148" s="29"/>
      <c r="D1148" s="29"/>
      <c r="E1148" s="30"/>
      <c r="F1148" s="29"/>
      <c r="G1148" s="29"/>
      <c r="H1148" s="42"/>
      <c r="I1148" s="42"/>
      <c r="J1148" s="28"/>
      <c r="K1148" s="93"/>
      <c r="L1148" s="93"/>
      <c r="M1148" s="94"/>
      <c r="N1148" s="32"/>
      <c r="O1148" s="32"/>
      <c r="P1148" s="29"/>
      <c r="Q1148" s="29"/>
      <c r="R1148" s="29"/>
      <c r="S1148" s="29"/>
      <c r="T1148" s="29"/>
      <c r="U1148" s="29"/>
      <c r="V1148" s="29"/>
      <c r="W1148" s="29"/>
      <c r="X1148" s="29"/>
      <c r="Y1148" s="33"/>
      <c r="Z1148" s="33"/>
      <c r="AA1148" s="33"/>
      <c r="AB1148" s="33"/>
      <c r="AC1148" s="33"/>
      <c r="AD1148" s="33"/>
      <c r="AE1148" s="29"/>
      <c r="AF1148" s="29"/>
      <c r="AG1148" s="29"/>
      <c r="AH1148" s="66"/>
      <c r="AI1148" s="115"/>
      <c r="AJ1148" s="66"/>
      <c r="AK1148" s="66"/>
      <c r="AL1148" s="28"/>
      <c r="AM1148" s="66"/>
      <c r="AN1148" s="66"/>
      <c r="AO1148" s="66"/>
      <c r="AP1148" s="66"/>
      <c r="AQ1148" s="66"/>
      <c r="AR1148" s="66"/>
      <c r="AS1148" s="66"/>
      <c r="AT1148" s="66"/>
      <c r="AU1148" s="66"/>
      <c r="AV1148" s="66"/>
      <c r="AW1148" s="66"/>
      <c r="AX1148" s="66"/>
      <c r="AY1148" s="66"/>
    </row>
    <row r="1149" spans="2:51" x14ac:dyDescent="0.25">
      <c r="B1149" s="28"/>
      <c r="C1149" s="29"/>
      <c r="D1149" s="29"/>
      <c r="E1149" s="30"/>
      <c r="F1149" s="29"/>
      <c r="G1149" s="29"/>
      <c r="H1149" s="42"/>
      <c r="I1149" s="42"/>
      <c r="J1149" s="28"/>
      <c r="K1149" s="93"/>
      <c r="L1149" s="93"/>
      <c r="M1149" s="94"/>
      <c r="N1149" s="32"/>
      <c r="O1149" s="32"/>
      <c r="P1149" s="29"/>
      <c r="Q1149" s="29"/>
      <c r="R1149" s="29"/>
      <c r="S1149" s="29"/>
      <c r="T1149" s="29"/>
      <c r="U1149" s="29"/>
      <c r="V1149" s="29"/>
      <c r="W1149" s="29"/>
      <c r="X1149" s="29"/>
      <c r="Y1149" s="33"/>
      <c r="Z1149" s="33"/>
      <c r="AA1149" s="33"/>
      <c r="AB1149" s="33"/>
      <c r="AC1149" s="33"/>
      <c r="AD1149" s="33"/>
      <c r="AE1149" s="29"/>
      <c r="AF1149" s="29"/>
      <c r="AG1149" s="29"/>
      <c r="AH1149" s="66"/>
      <c r="AI1149" s="115"/>
      <c r="AJ1149" s="66"/>
      <c r="AK1149" s="66"/>
      <c r="AL1149" s="28"/>
      <c r="AM1149" s="66"/>
      <c r="AN1149" s="66"/>
      <c r="AO1149" s="66"/>
      <c r="AP1149" s="66"/>
      <c r="AQ1149" s="66"/>
      <c r="AR1149" s="66"/>
      <c r="AS1149" s="66"/>
      <c r="AT1149" s="66"/>
      <c r="AU1149" s="66"/>
      <c r="AV1149" s="66"/>
      <c r="AW1149" s="66"/>
      <c r="AX1149" s="66"/>
      <c r="AY1149" s="66"/>
    </row>
    <row r="1150" spans="2:51" x14ac:dyDescent="0.25">
      <c r="B1150" s="28"/>
      <c r="C1150" s="29"/>
      <c r="D1150" s="29"/>
      <c r="E1150" s="30"/>
      <c r="F1150" s="29"/>
      <c r="G1150" s="29"/>
      <c r="H1150" s="42"/>
      <c r="I1150" s="42"/>
      <c r="J1150" s="28"/>
      <c r="K1150" s="93"/>
      <c r="L1150" s="93"/>
      <c r="M1150" s="94"/>
      <c r="N1150" s="32"/>
      <c r="O1150" s="32"/>
      <c r="P1150" s="29"/>
      <c r="Q1150" s="29"/>
      <c r="R1150" s="29"/>
      <c r="S1150" s="29"/>
      <c r="T1150" s="29"/>
      <c r="U1150" s="29"/>
      <c r="V1150" s="29"/>
      <c r="W1150" s="29"/>
      <c r="X1150" s="29"/>
      <c r="Y1150" s="33"/>
      <c r="Z1150" s="33"/>
      <c r="AA1150" s="33"/>
      <c r="AB1150" s="33"/>
      <c r="AC1150" s="33"/>
      <c r="AD1150" s="33"/>
      <c r="AE1150" s="29"/>
      <c r="AF1150" s="29"/>
      <c r="AG1150" s="29"/>
      <c r="AH1150" s="66"/>
      <c r="AI1150" s="115"/>
      <c r="AJ1150" s="66"/>
      <c r="AK1150" s="66"/>
      <c r="AL1150" s="28"/>
      <c r="AM1150" s="66"/>
      <c r="AN1150" s="66"/>
      <c r="AO1150" s="66"/>
      <c r="AP1150" s="66"/>
      <c r="AQ1150" s="66"/>
      <c r="AR1150" s="66"/>
      <c r="AS1150" s="66"/>
      <c r="AT1150" s="66"/>
      <c r="AU1150" s="66"/>
      <c r="AV1150" s="66"/>
      <c r="AW1150" s="66"/>
      <c r="AX1150" s="66"/>
      <c r="AY1150" s="66"/>
    </row>
    <row r="1151" spans="2:51" x14ac:dyDescent="0.25">
      <c r="B1151" s="28"/>
      <c r="C1151" s="29"/>
      <c r="D1151" s="29"/>
      <c r="E1151" s="30"/>
      <c r="F1151" s="29"/>
      <c r="G1151" s="29"/>
      <c r="H1151" s="42"/>
      <c r="I1151" s="42"/>
      <c r="J1151" s="28"/>
      <c r="K1151" s="93"/>
      <c r="L1151" s="93"/>
      <c r="M1151" s="94"/>
      <c r="N1151" s="32"/>
      <c r="O1151" s="32"/>
      <c r="P1151" s="29"/>
      <c r="Q1151" s="29"/>
      <c r="R1151" s="29"/>
      <c r="S1151" s="29"/>
      <c r="T1151" s="29"/>
      <c r="U1151" s="29"/>
      <c r="V1151" s="29"/>
      <c r="W1151" s="29"/>
      <c r="X1151" s="29"/>
      <c r="Y1151" s="33"/>
      <c r="Z1151" s="33"/>
      <c r="AA1151" s="33"/>
      <c r="AB1151" s="33"/>
      <c r="AC1151" s="33"/>
      <c r="AD1151" s="33"/>
      <c r="AE1151" s="29"/>
      <c r="AF1151" s="29"/>
      <c r="AG1151" s="29"/>
      <c r="AH1151" s="66"/>
      <c r="AI1151" s="115"/>
      <c r="AJ1151" s="66"/>
      <c r="AK1151" s="66"/>
      <c r="AL1151" s="28"/>
      <c r="AM1151" s="66"/>
      <c r="AN1151" s="66"/>
      <c r="AO1151" s="66"/>
      <c r="AP1151" s="66"/>
      <c r="AQ1151" s="66"/>
      <c r="AR1151" s="66"/>
      <c r="AS1151" s="66"/>
      <c r="AT1151" s="66"/>
      <c r="AU1151" s="66"/>
      <c r="AV1151" s="66"/>
      <c r="AW1151" s="66"/>
      <c r="AX1151" s="66"/>
      <c r="AY1151" s="66"/>
    </row>
    <row r="1152" spans="2:51" x14ac:dyDescent="0.25">
      <c r="B1152" s="28"/>
      <c r="C1152" s="29"/>
      <c r="D1152" s="29"/>
      <c r="E1152" s="30"/>
      <c r="F1152" s="29"/>
      <c r="G1152" s="29"/>
      <c r="H1152" s="42"/>
      <c r="I1152" s="42"/>
      <c r="J1152" s="28"/>
      <c r="K1152" s="93"/>
      <c r="L1152" s="93"/>
      <c r="M1152" s="94"/>
      <c r="N1152" s="32"/>
      <c r="O1152" s="32"/>
      <c r="P1152" s="29"/>
      <c r="Q1152" s="29"/>
      <c r="R1152" s="29"/>
      <c r="S1152" s="29"/>
      <c r="T1152" s="29"/>
      <c r="U1152" s="29"/>
      <c r="V1152" s="29"/>
      <c r="W1152" s="29"/>
      <c r="X1152" s="29"/>
      <c r="Y1152" s="33"/>
      <c r="Z1152" s="33"/>
      <c r="AA1152" s="33"/>
      <c r="AB1152" s="33"/>
      <c r="AC1152" s="33"/>
      <c r="AD1152" s="33"/>
      <c r="AE1152" s="29"/>
      <c r="AF1152" s="29"/>
      <c r="AG1152" s="29"/>
      <c r="AH1152" s="66"/>
      <c r="AI1152" s="115"/>
      <c r="AJ1152" s="66"/>
      <c r="AK1152" s="66"/>
      <c r="AL1152" s="28"/>
      <c r="AM1152" s="66"/>
      <c r="AN1152" s="66"/>
      <c r="AO1152" s="66"/>
      <c r="AP1152" s="66"/>
      <c r="AQ1152" s="66"/>
      <c r="AR1152" s="66"/>
      <c r="AS1152" s="66"/>
      <c r="AT1152" s="66"/>
      <c r="AU1152" s="66"/>
      <c r="AV1152" s="66"/>
      <c r="AW1152" s="66"/>
      <c r="AX1152" s="66"/>
      <c r="AY1152" s="66"/>
    </row>
    <row r="1153" spans="2:51" x14ac:dyDescent="0.25">
      <c r="B1153" s="28"/>
      <c r="C1153" s="29"/>
      <c r="D1153" s="29"/>
      <c r="E1153" s="30"/>
      <c r="F1153" s="29"/>
      <c r="G1153" s="29"/>
      <c r="H1153" s="42"/>
      <c r="I1153" s="42"/>
      <c r="J1153" s="28"/>
      <c r="K1153" s="93"/>
      <c r="L1153" s="93"/>
      <c r="M1153" s="94"/>
      <c r="N1153" s="32"/>
      <c r="O1153" s="32"/>
      <c r="P1153" s="29"/>
      <c r="Q1153" s="29"/>
      <c r="R1153" s="29"/>
      <c r="S1153" s="29"/>
      <c r="T1153" s="29"/>
      <c r="U1153" s="29"/>
      <c r="V1153" s="29"/>
      <c r="W1153" s="29"/>
      <c r="X1153" s="29"/>
      <c r="Y1153" s="33"/>
      <c r="Z1153" s="33"/>
      <c r="AA1153" s="33"/>
      <c r="AB1153" s="33"/>
      <c r="AC1153" s="33"/>
      <c r="AD1153" s="33"/>
      <c r="AE1153" s="29"/>
      <c r="AF1153" s="29"/>
      <c r="AG1153" s="29"/>
      <c r="AH1153" s="66"/>
      <c r="AI1153" s="115"/>
      <c r="AJ1153" s="66"/>
      <c r="AK1153" s="66"/>
      <c r="AL1153" s="28"/>
      <c r="AM1153" s="66"/>
      <c r="AN1153" s="66"/>
      <c r="AO1153" s="66"/>
      <c r="AP1153" s="66"/>
      <c r="AQ1153" s="66"/>
      <c r="AR1153" s="66"/>
      <c r="AS1153" s="66"/>
      <c r="AT1153" s="66"/>
      <c r="AU1153" s="66"/>
      <c r="AV1153" s="66"/>
      <c r="AW1153" s="66"/>
      <c r="AX1153" s="66"/>
      <c r="AY1153" s="66"/>
    </row>
    <row r="1154" spans="2:51" x14ac:dyDescent="0.25">
      <c r="B1154" s="28"/>
      <c r="C1154" s="29"/>
      <c r="D1154" s="29"/>
      <c r="E1154" s="30"/>
      <c r="F1154" s="29"/>
      <c r="G1154" s="29"/>
      <c r="H1154" s="42"/>
      <c r="I1154" s="42"/>
      <c r="J1154" s="28"/>
      <c r="K1154" s="93"/>
      <c r="L1154" s="93"/>
      <c r="M1154" s="94"/>
      <c r="N1154" s="32"/>
      <c r="O1154" s="32"/>
      <c r="P1154" s="29"/>
      <c r="Q1154" s="29"/>
      <c r="R1154" s="29"/>
      <c r="S1154" s="29"/>
      <c r="T1154" s="29"/>
      <c r="U1154" s="29"/>
      <c r="V1154" s="29"/>
      <c r="W1154" s="29"/>
      <c r="X1154" s="29"/>
      <c r="Y1154" s="33"/>
      <c r="Z1154" s="33"/>
      <c r="AA1154" s="33"/>
      <c r="AB1154" s="33"/>
      <c r="AC1154" s="33"/>
      <c r="AD1154" s="33"/>
      <c r="AE1154" s="29"/>
      <c r="AF1154" s="29"/>
      <c r="AG1154" s="29"/>
      <c r="AH1154" s="66"/>
      <c r="AI1154" s="115"/>
      <c r="AJ1154" s="66"/>
      <c r="AK1154" s="66"/>
      <c r="AL1154" s="28"/>
      <c r="AM1154" s="66"/>
      <c r="AN1154" s="66"/>
      <c r="AO1154" s="66"/>
      <c r="AP1154" s="66"/>
      <c r="AQ1154" s="66"/>
      <c r="AR1154" s="66"/>
      <c r="AS1154" s="66"/>
      <c r="AT1154" s="66"/>
      <c r="AU1154" s="66"/>
      <c r="AV1154" s="66"/>
      <c r="AW1154" s="66"/>
      <c r="AX1154" s="66"/>
      <c r="AY1154" s="66"/>
    </row>
    <row r="1155" spans="2:51" x14ac:dyDescent="0.25">
      <c r="B1155" s="28"/>
      <c r="C1155" s="29"/>
      <c r="D1155" s="29"/>
      <c r="E1155" s="30"/>
      <c r="F1155" s="29"/>
      <c r="G1155" s="29"/>
      <c r="H1155" s="42"/>
      <c r="I1155" s="42"/>
      <c r="J1155" s="28"/>
      <c r="K1155" s="93"/>
      <c r="L1155" s="93"/>
      <c r="M1155" s="94"/>
      <c r="N1155" s="32"/>
      <c r="O1155" s="32"/>
      <c r="P1155" s="29"/>
      <c r="Q1155" s="29"/>
      <c r="R1155" s="29"/>
      <c r="S1155" s="29"/>
      <c r="T1155" s="29"/>
      <c r="U1155" s="29"/>
      <c r="V1155" s="29"/>
      <c r="W1155" s="29"/>
      <c r="X1155" s="29"/>
      <c r="Y1155" s="33"/>
      <c r="Z1155" s="33"/>
      <c r="AA1155" s="33"/>
      <c r="AB1155" s="33"/>
      <c r="AC1155" s="33"/>
      <c r="AD1155" s="33"/>
      <c r="AE1155" s="29"/>
      <c r="AF1155" s="29"/>
      <c r="AG1155" s="29"/>
      <c r="AH1155" s="66"/>
      <c r="AI1155" s="115"/>
      <c r="AJ1155" s="66"/>
      <c r="AK1155" s="66"/>
      <c r="AL1155" s="28"/>
      <c r="AM1155" s="66"/>
      <c r="AN1155" s="66"/>
      <c r="AO1155" s="66"/>
      <c r="AP1155" s="66"/>
      <c r="AQ1155" s="66"/>
      <c r="AR1155" s="66"/>
      <c r="AS1155" s="66"/>
      <c r="AT1155" s="66"/>
      <c r="AU1155" s="66"/>
      <c r="AV1155" s="66"/>
      <c r="AW1155" s="66"/>
      <c r="AX1155" s="66"/>
      <c r="AY1155" s="66"/>
    </row>
    <row r="1156" spans="2:51" x14ac:dyDescent="0.25">
      <c r="B1156" s="28"/>
      <c r="C1156" s="29"/>
      <c r="D1156" s="29"/>
      <c r="E1156" s="30"/>
      <c r="F1156" s="29"/>
      <c r="G1156" s="29"/>
      <c r="H1156" s="42"/>
      <c r="I1156" s="42"/>
      <c r="J1156" s="28"/>
      <c r="K1156" s="93"/>
      <c r="L1156" s="93"/>
      <c r="M1156" s="94"/>
      <c r="N1156" s="32"/>
      <c r="O1156" s="32"/>
      <c r="P1156" s="29"/>
      <c r="Q1156" s="29"/>
      <c r="R1156" s="29"/>
      <c r="S1156" s="29"/>
      <c r="T1156" s="29"/>
      <c r="U1156" s="29"/>
      <c r="V1156" s="29"/>
      <c r="W1156" s="29"/>
      <c r="X1156" s="29"/>
      <c r="Y1156" s="33"/>
      <c r="Z1156" s="33"/>
      <c r="AA1156" s="33"/>
      <c r="AB1156" s="33"/>
      <c r="AC1156" s="33"/>
      <c r="AD1156" s="33"/>
      <c r="AE1156" s="29"/>
      <c r="AF1156" s="29"/>
      <c r="AG1156" s="29"/>
      <c r="AH1156" s="66"/>
      <c r="AI1156" s="115"/>
      <c r="AJ1156" s="66"/>
      <c r="AK1156" s="66"/>
      <c r="AL1156" s="28"/>
      <c r="AM1156" s="66"/>
      <c r="AN1156" s="66"/>
      <c r="AO1156" s="66"/>
      <c r="AP1156" s="66"/>
      <c r="AQ1156" s="66"/>
      <c r="AR1156" s="66"/>
      <c r="AS1156" s="66"/>
      <c r="AT1156" s="66"/>
      <c r="AU1156" s="66"/>
      <c r="AV1156" s="66"/>
      <c r="AW1156" s="66"/>
      <c r="AX1156" s="66"/>
      <c r="AY1156" s="66"/>
    </row>
    <row r="1157" spans="2:51" x14ac:dyDescent="0.25">
      <c r="B1157" s="28"/>
      <c r="C1157" s="29"/>
      <c r="D1157" s="29"/>
      <c r="E1157" s="30"/>
      <c r="F1157" s="29"/>
      <c r="G1157" s="29"/>
      <c r="H1157" s="42"/>
      <c r="I1157" s="42"/>
      <c r="J1157" s="28"/>
      <c r="K1157" s="93"/>
      <c r="L1157" s="93"/>
      <c r="M1157" s="94"/>
      <c r="N1157" s="32"/>
      <c r="O1157" s="32"/>
      <c r="P1157" s="29"/>
      <c r="Q1157" s="29"/>
      <c r="R1157" s="29"/>
      <c r="S1157" s="29"/>
      <c r="T1157" s="29"/>
      <c r="U1157" s="29"/>
      <c r="V1157" s="29"/>
      <c r="W1157" s="29"/>
      <c r="X1157" s="29"/>
      <c r="Y1157" s="33"/>
      <c r="Z1157" s="33"/>
      <c r="AA1157" s="33"/>
      <c r="AB1157" s="33"/>
      <c r="AC1157" s="33"/>
      <c r="AD1157" s="33"/>
      <c r="AE1157" s="29"/>
      <c r="AF1157" s="29"/>
      <c r="AG1157" s="29"/>
      <c r="AH1157" s="66"/>
      <c r="AI1157" s="115"/>
      <c r="AJ1157" s="66"/>
      <c r="AK1157" s="66"/>
      <c r="AL1157" s="28"/>
      <c r="AM1157" s="66"/>
      <c r="AN1157" s="66"/>
      <c r="AO1157" s="66"/>
      <c r="AP1157" s="66"/>
      <c r="AQ1157" s="66"/>
      <c r="AR1157" s="66"/>
      <c r="AS1157" s="66"/>
      <c r="AT1157" s="66"/>
      <c r="AU1157" s="66"/>
      <c r="AV1157" s="66"/>
      <c r="AW1157" s="66"/>
      <c r="AX1157" s="66"/>
      <c r="AY1157" s="66"/>
    </row>
    <row r="1158" spans="2:51" x14ac:dyDescent="0.25">
      <c r="B1158" s="28"/>
      <c r="C1158" s="29"/>
      <c r="D1158" s="29"/>
      <c r="E1158" s="30"/>
      <c r="F1158" s="29"/>
      <c r="G1158" s="29"/>
      <c r="H1158" s="42"/>
      <c r="I1158" s="42"/>
      <c r="J1158" s="28"/>
      <c r="K1158" s="93"/>
      <c r="L1158" s="93"/>
      <c r="M1158" s="94"/>
      <c r="N1158" s="32"/>
      <c r="O1158" s="32"/>
      <c r="P1158" s="29"/>
      <c r="Q1158" s="29"/>
      <c r="R1158" s="29"/>
      <c r="S1158" s="29"/>
      <c r="T1158" s="29"/>
      <c r="U1158" s="29"/>
      <c r="V1158" s="29"/>
      <c r="W1158" s="29"/>
      <c r="X1158" s="29"/>
      <c r="Y1158" s="33"/>
      <c r="Z1158" s="33"/>
      <c r="AA1158" s="33"/>
      <c r="AB1158" s="33"/>
      <c r="AC1158" s="33"/>
      <c r="AD1158" s="33"/>
      <c r="AE1158" s="29"/>
      <c r="AF1158" s="29"/>
      <c r="AG1158" s="29"/>
      <c r="AH1158" s="66"/>
      <c r="AI1158" s="115"/>
      <c r="AJ1158" s="66"/>
      <c r="AK1158" s="66"/>
      <c r="AL1158" s="28"/>
      <c r="AM1158" s="66"/>
      <c r="AN1158" s="66"/>
      <c r="AO1158" s="66"/>
      <c r="AP1158" s="66"/>
      <c r="AQ1158" s="66"/>
      <c r="AR1158" s="66"/>
      <c r="AS1158" s="66"/>
      <c r="AT1158" s="66"/>
      <c r="AU1158" s="66"/>
      <c r="AV1158" s="66"/>
      <c r="AW1158" s="66"/>
      <c r="AX1158" s="66"/>
      <c r="AY1158" s="66"/>
    </row>
    <row r="1159" spans="2:51" x14ac:dyDescent="0.25">
      <c r="B1159" s="28"/>
      <c r="C1159" s="29"/>
      <c r="D1159" s="29"/>
      <c r="E1159" s="30"/>
      <c r="F1159" s="29"/>
      <c r="G1159" s="29"/>
      <c r="H1159" s="42"/>
      <c r="I1159" s="42"/>
      <c r="J1159" s="28"/>
      <c r="K1159" s="93"/>
      <c r="L1159" s="93"/>
      <c r="M1159" s="94"/>
      <c r="N1159" s="32"/>
      <c r="O1159" s="32"/>
      <c r="P1159" s="29"/>
      <c r="Q1159" s="29"/>
      <c r="R1159" s="29"/>
      <c r="S1159" s="29"/>
      <c r="T1159" s="29"/>
      <c r="U1159" s="29"/>
      <c r="V1159" s="29"/>
      <c r="W1159" s="29"/>
      <c r="X1159" s="29"/>
      <c r="Y1159" s="33"/>
      <c r="Z1159" s="33"/>
      <c r="AA1159" s="33"/>
      <c r="AB1159" s="33"/>
      <c r="AC1159" s="33"/>
      <c r="AD1159" s="33"/>
      <c r="AE1159" s="29"/>
      <c r="AF1159" s="29"/>
      <c r="AG1159" s="29"/>
      <c r="AH1159" s="66"/>
      <c r="AI1159" s="115"/>
      <c r="AJ1159" s="66"/>
      <c r="AK1159" s="66"/>
      <c r="AL1159" s="28"/>
      <c r="AM1159" s="66"/>
      <c r="AN1159" s="66"/>
      <c r="AO1159" s="66"/>
      <c r="AP1159" s="66"/>
      <c r="AQ1159" s="66"/>
      <c r="AR1159" s="66"/>
      <c r="AS1159" s="66"/>
      <c r="AT1159" s="66"/>
      <c r="AU1159" s="66"/>
      <c r="AV1159" s="66"/>
      <c r="AW1159" s="66"/>
      <c r="AX1159" s="66"/>
      <c r="AY1159" s="66"/>
    </row>
    <row r="1160" spans="2:51" x14ac:dyDescent="0.25">
      <c r="B1160" s="28"/>
      <c r="C1160" s="29"/>
      <c r="D1160" s="29"/>
      <c r="E1160" s="30"/>
      <c r="F1160" s="29"/>
      <c r="G1160" s="29"/>
      <c r="H1160" s="42"/>
      <c r="I1160" s="42"/>
      <c r="J1160" s="28"/>
      <c r="K1160" s="93"/>
      <c r="L1160" s="93"/>
      <c r="M1160" s="94"/>
      <c r="N1160" s="32"/>
      <c r="O1160" s="32"/>
      <c r="P1160" s="29"/>
      <c r="Q1160" s="29"/>
      <c r="R1160" s="29"/>
      <c r="S1160" s="29"/>
      <c r="T1160" s="29"/>
      <c r="U1160" s="29"/>
      <c r="V1160" s="29"/>
      <c r="W1160" s="29"/>
      <c r="X1160" s="29"/>
      <c r="Y1160" s="33"/>
      <c r="Z1160" s="33"/>
      <c r="AA1160" s="33"/>
      <c r="AB1160" s="33"/>
      <c r="AC1160" s="33"/>
      <c r="AD1160" s="33"/>
      <c r="AE1160" s="29"/>
      <c r="AF1160" s="29"/>
      <c r="AG1160" s="29"/>
      <c r="AH1160" s="66"/>
      <c r="AI1160" s="115"/>
      <c r="AJ1160" s="66"/>
      <c r="AK1160" s="66"/>
      <c r="AL1160" s="28"/>
      <c r="AM1160" s="66"/>
      <c r="AN1160" s="66"/>
      <c r="AO1160" s="66"/>
      <c r="AP1160" s="66"/>
      <c r="AQ1160" s="66"/>
      <c r="AR1160" s="66"/>
      <c r="AS1160" s="66"/>
      <c r="AT1160" s="66"/>
      <c r="AU1160" s="66"/>
      <c r="AV1160" s="66"/>
      <c r="AW1160" s="66"/>
      <c r="AX1160" s="66"/>
      <c r="AY1160" s="66"/>
    </row>
    <row r="1161" spans="2:51" x14ac:dyDescent="0.25">
      <c r="B1161" s="28"/>
      <c r="C1161" s="29"/>
      <c r="D1161" s="29"/>
      <c r="E1161" s="30"/>
      <c r="F1161" s="29"/>
      <c r="G1161" s="29"/>
      <c r="H1161" s="42"/>
      <c r="I1161" s="42"/>
      <c r="J1161" s="28"/>
      <c r="K1161" s="93"/>
      <c r="L1161" s="93"/>
      <c r="M1161" s="94"/>
      <c r="N1161" s="32"/>
      <c r="O1161" s="32"/>
      <c r="P1161" s="29"/>
      <c r="Q1161" s="29"/>
      <c r="R1161" s="29"/>
      <c r="S1161" s="29"/>
      <c r="T1161" s="29"/>
      <c r="U1161" s="29"/>
      <c r="V1161" s="29"/>
      <c r="W1161" s="29"/>
      <c r="X1161" s="29"/>
      <c r="Y1161" s="33"/>
      <c r="Z1161" s="33"/>
      <c r="AA1161" s="33"/>
      <c r="AB1161" s="33"/>
      <c r="AC1161" s="33"/>
      <c r="AD1161" s="33"/>
      <c r="AE1161" s="29"/>
      <c r="AF1161" s="29"/>
      <c r="AG1161" s="29"/>
      <c r="AH1161" s="66"/>
      <c r="AI1161" s="115"/>
      <c r="AJ1161" s="66"/>
      <c r="AK1161" s="66"/>
      <c r="AL1161" s="28"/>
      <c r="AM1161" s="66"/>
      <c r="AN1161" s="66"/>
      <c r="AO1161" s="66"/>
      <c r="AP1161" s="66"/>
      <c r="AQ1161" s="66"/>
      <c r="AR1161" s="66"/>
      <c r="AS1161" s="66"/>
      <c r="AT1161" s="66"/>
      <c r="AU1161" s="66"/>
      <c r="AV1161" s="66"/>
      <c r="AW1161" s="66"/>
      <c r="AX1161" s="66"/>
      <c r="AY1161" s="66"/>
    </row>
    <row r="1162" spans="2:51" x14ac:dyDescent="0.25">
      <c r="B1162" s="28"/>
      <c r="C1162" s="29"/>
      <c r="D1162" s="29"/>
      <c r="E1162" s="30"/>
      <c r="F1162" s="29"/>
      <c r="G1162" s="29"/>
      <c r="H1162" s="42"/>
      <c r="I1162" s="42"/>
      <c r="J1162" s="28"/>
      <c r="K1162" s="93"/>
      <c r="L1162" s="93"/>
      <c r="M1162" s="94"/>
      <c r="N1162" s="32"/>
      <c r="O1162" s="32"/>
      <c r="P1162" s="29"/>
      <c r="Q1162" s="29"/>
      <c r="R1162" s="29"/>
      <c r="S1162" s="29"/>
      <c r="T1162" s="29"/>
      <c r="U1162" s="29"/>
      <c r="V1162" s="29"/>
      <c r="W1162" s="29"/>
      <c r="X1162" s="29"/>
      <c r="Y1162" s="33"/>
      <c r="Z1162" s="33"/>
      <c r="AA1162" s="33"/>
      <c r="AB1162" s="33"/>
      <c r="AC1162" s="33"/>
      <c r="AD1162" s="33"/>
      <c r="AE1162" s="29"/>
      <c r="AF1162" s="29"/>
      <c r="AG1162" s="29"/>
      <c r="AH1162" s="66"/>
      <c r="AI1162" s="115"/>
      <c r="AJ1162" s="66"/>
      <c r="AK1162" s="66"/>
      <c r="AL1162" s="28"/>
      <c r="AM1162" s="66"/>
      <c r="AN1162" s="66"/>
      <c r="AO1162" s="66"/>
      <c r="AP1162" s="66"/>
      <c r="AQ1162" s="66"/>
      <c r="AR1162" s="66"/>
      <c r="AS1162" s="66"/>
      <c r="AT1162" s="66"/>
      <c r="AU1162" s="66"/>
      <c r="AV1162" s="66"/>
      <c r="AW1162" s="66"/>
      <c r="AX1162" s="66"/>
      <c r="AY1162" s="66"/>
    </row>
    <row r="1163" spans="2:51" x14ac:dyDescent="0.25">
      <c r="B1163" s="28"/>
      <c r="C1163" s="29"/>
      <c r="D1163" s="29"/>
      <c r="E1163" s="30"/>
      <c r="F1163" s="29"/>
      <c r="G1163" s="29"/>
      <c r="H1163" s="42"/>
      <c r="I1163" s="42"/>
      <c r="J1163" s="28"/>
      <c r="K1163" s="93"/>
      <c r="L1163" s="93"/>
      <c r="M1163" s="94"/>
      <c r="N1163" s="32"/>
      <c r="O1163" s="32"/>
      <c r="P1163" s="29"/>
      <c r="Q1163" s="29"/>
      <c r="R1163" s="29"/>
      <c r="S1163" s="29"/>
      <c r="T1163" s="29"/>
      <c r="U1163" s="29"/>
      <c r="V1163" s="29"/>
      <c r="W1163" s="29"/>
      <c r="X1163" s="29"/>
      <c r="Y1163" s="33"/>
      <c r="Z1163" s="33"/>
      <c r="AA1163" s="33"/>
      <c r="AB1163" s="33"/>
      <c r="AC1163" s="33"/>
      <c r="AD1163" s="33"/>
      <c r="AE1163" s="29"/>
      <c r="AF1163" s="29"/>
      <c r="AG1163" s="29"/>
      <c r="AH1163" s="66"/>
      <c r="AI1163" s="115"/>
      <c r="AJ1163" s="66"/>
      <c r="AK1163" s="66"/>
      <c r="AL1163" s="28"/>
      <c r="AM1163" s="66"/>
      <c r="AN1163" s="66"/>
      <c r="AO1163" s="66"/>
      <c r="AP1163" s="66"/>
      <c r="AQ1163" s="66"/>
      <c r="AR1163" s="66"/>
      <c r="AS1163" s="66"/>
      <c r="AT1163" s="66"/>
      <c r="AU1163" s="66"/>
      <c r="AV1163" s="66"/>
      <c r="AW1163" s="66"/>
      <c r="AX1163" s="66"/>
      <c r="AY1163" s="66"/>
    </row>
    <row r="1164" spans="2:51" x14ac:dyDescent="0.25">
      <c r="B1164" s="28"/>
      <c r="C1164" s="29"/>
      <c r="D1164" s="29"/>
      <c r="E1164" s="30"/>
      <c r="F1164" s="29"/>
      <c r="G1164" s="29"/>
      <c r="H1164" s="42"/>
      <c r="I1164" s="42"/>
      <c r="J1164" s="28"/>
      <c r="K1164" s="93"/>
      <c r="L1164" s="93"/>
      <c r="M1164" s="94"/>
      <c r="N1164" s="32"/>
      <c r="O1164" s="32"/>
      <c r="P1164" s="29"/>
      <c r="Q1164" s="29"/>
      <c r="R1164" s="29"/>
      <c r="S1164" s="29"/>
      <c r="T1164" s="29"/>
      <c r="U1164" s="29"/>
      <c r="V1164" s="29"/>
      <c r="W1164" s="29"/>
      <c r="X1164" s="29"/>
      <c r="Y1164" s="33"/>
      <c r="Z1164" s="33"/>
      <c r="AA1164" s="33"/>
      <c r="AB1164" s="33"/>
      <c r="AC1164" s="33"/>
      <c r="AD1164" s="33"/>
      <c r="AE1164" s="29"/>
      <c r="AF1164" s="29"/>
      <c r="AG1164" s="29"/>
      <c r="AH1164" s="66"/>
      <c r="AI1164" s="115"/>
      <c r="AJ1164" s="66"/>
      <c r="AK1164" s="66"/>
      <c r="AL1164" s="28"/>
      <c r="AM1164" s="66"/>
      <c r="AN1164" s="66"/>
      <c r="AO1164" s="66"/>
      <c r="AP1164" s="66"/>
      <c r="AQ1164" s="66"/>
      <c r="AR1164" s="66"/>
      <c r="AS1164" s="66"/>
      <c r="AT1164" s="66"/>
      <c r="AU1164" s="66"/>
      <c r="AV1164" s="66"/>
      <c r="AW1164" s="66"/>
      <c r="AX1164" s="66"/>
      <c r="AY1164" s="66"/>
    </row>
    <row r="1165" spans="2:51" x14ac:dyDescent="0.25">
      <c r="B1165" s="28"/>
      <c r="C1165" s="29"/>
      <c r="D1165" s="29"/>
      <c r="E1165" s="30"/>
      <c r="F1165" s="29"/>
      <c r="G1165" s="29"/>
      <c r="H1165" s="42"/>
      <c r="I1165" s="42"/>
      <c r="J1165" s="28"/>
      <c r="K1165" s="93"/>
      <c r="L1165" s="93"/>
      <c r="M1165" s="94"/>
      <c r="N1165" s="32"/>
      <c r="O1165" s="32"/>
      <c r="P1165" s="29"/>
      <c r="Q1165" s="29"/>
      <c r="R1165" s="29"/>
      <c r="S1165" s="29"/>
      <c r="T1165" s="29"/>
      <c r="U1165" s="29"/>
      <c r="V1165" s="29"/>
      <c r="W1165" s="29"/>
      <c r="X1165" s="29"/>
      <c r="Y1165" s="33"/>
      <c r="Z1165" s="33"/>
      <c r="AA1165" s="33"/>
      <c r="AB1165" s="33"/>
      <c r="AC1165" s="33"/>
      <c r="AD1165" s="33"/>
      <c r="AE1165" s="29"/>
      <c r="AF1165" s="29"/>
      <c r="AG1165" s="29"/>
      <c r="AH1165" s="66"/>
      <c r="AI1165" s="115"/>
      <c r="AJ1165" s="66"/>
      <c r="AK1165" s="66"/>
      <c r="AL1165" s="28"/>
      <c r="AM1165" s="66"/>
      <c r="AN1165" s="66"/>
      <c r="AO1165" s="66"/>
      <c r="AP1165" s="66"/>
      <c r="AQ1165" s="66"/>
      <c r="AR1165" s="66"/>
      <c r="AS1165" s="66"/>
      <c r="AT1165" s="66"/>
      <c r="AU1165" s="66"/>
      <c r="AV1165" s="66"/>
      <c r="AW1165" s="66"/>
      <c r="AX1165" s="66"/>
      <c r="AY1165" s="66"/>
    </row>
    <row r="1166" spans="2:51" x14ac:dyDescent="0.25">
      <c r="B1166" s="28"/>
      <c r="C1166" s="29"/>
      <c r="D1166" s="29"/>
      <c r="E1166" s="30"/>
      <c r="F1166" s="29"/>
      <c r="G1166" s="29"/>
      <c r="H1166" s="42"/>
      <c r="I1166" s="42"/>
      <c r="J1166" s="28"/>
      <c r="K1166" s="93"/>
      <c r="L1166" s="93"/>
      <c r="M1166" s="94"/>
      <c r="N1166" s="32"/>
      <c r="O1166" s="32"/>
      <c r="P1166" s="29"/>
      <c r="Q1166" s="29"/>
      <c r="R1166" s="29"/>
      <c r="S1166" s="29"/>
      <c r="T1166" s="29"/>
      <c r="U1166" s="29"/>
      <c r="V1166" s="29"/>
      <c r="W1166" s="29"/>
      <c r="X1166" s="29"/>
      <c r="Y1166" s="33"/>
      <c r="Z1166" s="33"/>
      <c r="AA1166" s="33"/>
      <c r="AB1166" s="33"/>
      <c r="AC1166" s="33"/>
      <c r="AD1166" s="33"/>
      <c r="AE1166" s="29"/>
      <c r="AF1166" s="29"/>
      <c r="AG1166" s="29"/>
      <c r="AH1166" s="66"/>
      <c r="AI1166" s="115"/>
      <c r="AJ1166" s="66"/>
      <c r="AK1166" s="66"/>
      <c r="AL1166" s="28"/>
      <c r="AM1166" s="66"/>
      <c r="AN1166" s="66"/>
      <c r="AO1166" s="66"/>
      <c r="AP1166" s="66"/>
      <c r="AQ1166" s="66"/>
      <c r="AR1166" s="66"/>
      <c r="AS1166" s="66"/>
      <c r="AT1166" s="66"/>
      <c r="AU1166" s="66"/>
      <c r="AV1166" s="66"/>
      <c r="AW1166" s="66"/>
      <c r="AX1166" s="66"/>
      <c r="AY1166" s="66"/>
    </row>
    <row r="1167" spans="2:51" x14ac:dyDescent="0.25">
      <c r="B1167" s="28"/>
      <c r="C1167" s="29"/>
      <c r="D1167" s="29"/>
      <c r="E1167" s="30"/>
      <c r="F1167" s="29"/>
      <c r="G1167" s="29"/>
      <c r="H1167" s="42"/>
      <c r="I1167" s="42"/>
      <c r="J1167" s="28"/>
      <c r="K1167" s="93"/>
      <c r="L1167" s="93"/>
      <c r="M1167" s="94"/>
      <c r="N1167" s="32"/>
      <c r="O1167" s="32"/>
      <c r="P1167" s="29"/>
      <c r="Q1167" s="29"/>
      <c r="R1167" s="29"/>
      <c r="S1167" s="29"/>
      <c r="T1167" s="29"/>
      <c r="U1167" s="29"/>
      <c r="V1167" s="29"/>
      <c r="W1167" s="29"/>
      <c r="X1167" s="29"/>
      <c r="Y1167" s="33"/>
      <c r="Z1167" s="33"/>
      <c r="AA1167" s="33"/>
      <c r="AB1167" s="33"/>
      <c r="AC1167" s="33"/>
      <c r="AD1167" s="33"/>
      <c r="AE1167" s="29"/>
      <c r="AF1167" s="29"/>
      <c r="AG1167" s="29"/>
      <c r="AH1167" s="66"/>
      <c r="AI1167" s="115"/>
      <c r="AJ1167" s="66"/>
      <c r="AK1167" s="66"/>
      <c r="AL1167" s="28"/>
      <c r="AM1167" s="66"/>
      <c r="AN1167" s="66"/>
      <c r="AO1167" s="66"/>
      <c r="AP1167" s="66"/>
      <c r="AQ1167" s="66"/>
      <c r="AR1167" s="66"/>
      <c r="AS1167" s="66"/>
      <c r="AT1167" s="66"/>
      <c r="AU1167" s="66"/>
      <c r="AV1167" s="66"/>
      <c r="AW1167" s="66"/>
      <c r="AX1167" s="66"/>
      <c r="AY1167" s="66"/>
    </row>
    <row r="1168" spans="2:51" x14ac:dyDescent="0.25">
      <c r="B1168" s="28"/>
      <c r="C1168" s="29"/>
      <c r="D1168" s="29"/>
      <c r="E1168" s="30"/>
      <c r="F1168" s="29"/>
      <c r="G1168" s="29"/>
      <c r="H1168" s="42"/>
      <c r="I1168" s="42"/>
      <c r="J1168" s="28"/>
      <c r="K1168" s="93"/>
      <c r="L1168" s="93"/>
      <c r="M1168" s="94"/>
      <c r="N1168" s="32"/>
      <c r="O1168" s="32"/>
      <c r="P1168" s="29"/>
      <c r="Q1168" s="29"/>
      <c r="R1168" s="29"/>
      <c r="S1168" s="29"/>
      <c r="T1168" s="29"/>
      <c r="U1168" s="29"/>
      <c r="V1168" s="29"/>
      <c r="W1168" s="29"/>
      <c r="X1168" s="29"/>
      <c r="Y1168" s="33"/>
      <c r="Z1168" s="33"/>
      <c r="AA1168" s="33"/>
      <c r="AB1168" s="33"/>
      <c r="AC1168" s="33"/>
      <c r="AD1168" s="33"/>
      <c r="AE1168" s="29"/>
      <c r="AF1168" s="29"/>
      <c r="AG1168" s="29"/>
      <c r="AH1168" s="66"/>
      <c r="AI1168" s="115"/>
      <c r="AJ1168" s="66"/>
      <c r="AK1168" s="66"/>
      <c r="AL1168" s="28"/>
      <c r="AM1168" s="66"/>
      <c r="AN1168" s="66"/>
      <c r="AO1168" s="66"/>
      <c r="AP1168" s="66"/>
      <c r="AQ1168" s="66"/>
      <c r="AR1168" s="66"/>
      <c r="AS1168" s="66"/>
      <c r="AT1168" s="66"/>
      <c r="AU1168" s="66"/>
      <c r="AV1168" s="66"/>
      <c r="AW1168" s="66"/>
      <c r="AX1168" s="66"/>
      <c r="AY1168" s="66"/>
    </row>
    <row r="1169" spans="2:51" x14ac:dyDescent="0.25">
      <c r="B1169" s="28"/>
      <c r="C1169" s="29"/>
      <c r="D1169" s="29"/>
      <c r="E1169" s="30"/>
      <c r="F1169" s="29"/>
      <c r="G1169" s="29"/>
      <c r="H1169" s="42"/>
      <c r="I1169" s="42"/>
      <c r="J1169" s="28"/>
      <c r="K1169" s="93"/>
      <c r="L1169" s="93"/>
      <c r="M1169" s="94"/>
      <c r="N1169" s="32"/>
      <c r="O1169" s="32"/>
      <c r="P1169" s="29"/>
      <c r="Q1169" s="29"/>
      <c r="R1169" s="29"/>
      <c r="S1169" s="29"/>
      <c r="T1169" s="29"/>
      <c r="U1169" s="29"/>
      <c r="V1169" s="29"/>
      <c r="W1169" s="29"/>
      <c r="X1169" s="29"/>
      <c r="Y1169" s="33"/>
      <c r="Z1169" s="33"/>
      <c r="AA1169" s="33"/>
      <c r="AB1169" s="33"/>
      <c r="AC1169" s="33"/>
      <c r="AD1169" s="33"/>
      <c r="AE1169" s="29"/>
      <c r="AF1169" s="29"/>
      <c r="AG1169" s="29"/>
      <c r="AH1169" s="66"/>
      <c r="AI1169" s="115"/>
      <c r="AJ1169" s="66"/>
      <c r="AK1169" s="66"/>
      <c r="AL1169" s="28"/>
      <c r="AM1169" s="66"/>
      <c r="AN1169" s="66"/>
      <c r="AO1169" s="66"/>
      <c r="AP1169" s="66"/>
      <c r="AQ1169" s="66"/>
      <c r="AR1169" s="66"/>
      <c r="AS1169" s="66"/>
      <c r="AT1169" s="66"/>
      <c r="AU1169" s="66"/>
      <c r="AV1169" s="66"/>
      <c r="AW1169" s="66"/>
      <c r="AX1169" s="66"/>
      <c r="AY1169" s="66"/>
    </row>
    <row r="1170" spans="2:51" x14ac:dyDescent="0.25">
      <c r="B1170" s="28"/>
      <c r="C1170" s="29"/>
      <c r="D1170" s="29"/>
      <c r="E1170" s="30"/>
      <c r="F1170" s="29"/>
      <c r="G1170" s="29"/>
      <c r="H1170" s="42"/>
      <c r="I1170" s="42"/>
      <c r="J1170" s="28"/>
      <c r="K1170" s="93"/>
      <c r="L1170" s="93"/>
      <c r="M1170" s="94"/>
      <c r="N1170" s="32"/>
      <c r="O1170" s="32"/>
      <c r="P1170" s="29"/>
      <c r="Q1170" s="29"/>
      <c r="R1170" s="29"/>
      <c r="S1170" s="29"/>
      <c r="T1170" s="29"/>
      <c r="U1170" s="29"/>
      <c r="V1170" s="29"/>
      <c r="W1170" s="29"/>
      <c r="X1170" s="29"/>
      <c r="Y1170" s="33"/>
      <c r="Z1170" s="33"/>
      <c r="AA1170" s="33"/>
      <c r="AB1170" s="33"/>
      <c r="AC1170" s="33"/>
      <c r="AD1170" s="33"/>
      <c r="AE1170" s="29"/>
      <c r="AF1170" s="29"/>
      <c r="AG1170" s="29"/>
      <c r="AH1170" s="66"/>
      <c r="AI1170" s="115"/>
      <c r="AJ1170" s="66"/>
      <c r="AK1170" s="66"/>
      <c r="AL1170" s="28"/>
      <c r="AM1170" s="66"/>
      <c r="AN1170" s="66"/>
      <c r="AO1170" s="66"/>
      <c r="AP1170" s="66"/>
      <c r="AQ1170" s="66"/>
      <c r="AR1170" s="66"/>
      <c r="AS1170" s="66"/>
      <c r="AT1170" s="66"/>
      <c r="AU1170" s="66"/>
      <c r="AV1170" s="66"/>
      <c r="AW1170" s="66"/>
      <c r="AX1170" s="66"/>
      <c r="AY1170" s="66"/>
    </row>
    <row r="1171" spans="2:51" x14ac:dyDescent="0.25">
      <c r="B1171" s="28"/>
      <c r="C1171" s="29"/>
      <c r="D1171" s="29"/>
      <c r="E1171" s="30"/>
      <c r="F1171" s="29"/>
      <c r="G1171" s="29"/>
      <c r="H1171" s="42"/>
      <c r="I1171" s="42"/>
      <c r="J1171" s="28"/>
      <c r="K1171" s="93"/>
      <c r="L1171" s="93"/>
      <c r="M1171" s="94"/>
      <c r="N1171" s="32"/>
      <c r="O1171" s="32"/>
      <c r="P1171" s="29"/>
      <c r="Q1171" s="29"/>
      <c r="R1171" s="29"/>
      <c r="S1171" s="29"/>
      <c r="T1171" s="29"/>
      <c r="U1171" s="29"/>
      <c r="V1171" s="29"/>
      <c r="W1171" s="29"/>
      <c r="X1171" s="29"/>
      <c r="Y1171" s="33"/>
      <c r="Z1171" s="33"/>
      <c r="AA1171" s="33"/>
      <c r="AB1171" s="33"/>
      <c r="AC1171" s="33"/>
      <c r="AD1171" s="33"/>
      <c r="AE1171" s="29"/>
      <c r="AF1171" s="29"/>
      <c r="AG1171" s="29"/>
      <c r="AH1171" s="66"/>
      <c r="AI1171" s="115"/>
      <c r="AJ1171" s="66"/>
      <c r="AK1171" s="66"/>
      <c r="AL1171" s="28"/>
      <c r="AM1171" s="66"/>
      <c r="AN1171" s="66"/>
      <c r="AO1171" s="66"/>
      <c r="AP1171" s="66"/>
      <c r="AQ1171" s="66"/>
      <c r="AR1171" s="66"/>
      <c r="AS1171" s="66"/>
      <c r="AT1171" s="66"/>
      <c r="AU1171" s="66"/>
      <c r="AV1171" s="66"/>
      <c r="AW1171" s="66"/>
      <c r="AX1171" s="66"/>
      <c r="AY1171" s="66"/>
    </row>
    <row r="1172" spans="2:51" x14ac:dyDescent="0.25">
      <c r="B1172" s="28"/>
      <c r="C1172" s="29"/>
      <c r="D1172" s="29"/>
      <c r="E1172" s="30"/>
      <c r="F1172" s="29"/>
      <c r="G1172" s="29"/>
      <c r="H1172" s="42"/>
      <c r="I1172" s="42"/>
      <c r="J1172" s="28"/>
      <c r="K1172" s="93"/>
      <c r="L1172" s="93"/>
      <c r="M1172" s="94"/>
      <c r="N1172" s="32"/>
      <c r="O1172" s="32"/>
      <c r="P1172" s="29"/>
      <c r="Q1172" s="29"/>
      <c r="R1172" s="29"/>
      <c r="S1172" s="29"/>
      <c r="T1172" s="29"/>
      <c r="U1172" s="29"/>
      <c r="V1172" s="29"/>
      <c r="W1172" s="29"/>
      <c r="X1172" s="29"/>
      <c r="Y1172" s="33"/>
      <c r="Z1172" s="33"/>
      <c r="AA1172" s="33"/>
      <c r="AB1172" s="33"/>
      <c r="AC1172" s="33"/>
      <c r="AD1172" s="33"/>
      <c r="AE1172" s="29"/>
      <c r="AF1172" s="29"/>
      <c r="AG1172" s="29"/>
      <c r="AH1172" s="66"/>
      <c r="AI1172" s="115"/>
      <c r="AJ1172" s="66"/>
      <c r="AK1172" s="66"/>
      <c r="AL1172" s="28"/>
      <c r="AM1172" s="66"/>
      <c r="AN1172" s="66"/>
      <c r="AO1172" s="66"/>
      <c r="AP1172" s="66"/>
      <c r="AQ1172" s="66"/>
      <c r="AR1172" s="66"/>
      <c r="AS1172" s="66"/>
      <c r="AT1172" s="66"/>
      <c r="AU1172" s="66"/>
      <c r="AV1172" s="66"/>
      <c r="AW1172" s="66"/>
      <c r="AX1172" s="66"/>
      <c r="AY1172" s="66"/>
    </row>
    <row r="1173" spans="2:51" x14ac:dyDescent="0.25">
      <c r="B1173" s="28"/>
      <c r="C1173" s="29"/>
      <c r="D1173" s="29"/>
      <c r="E1173" s="30"/>
      <c r="F1173" s="29"/>
      <c r="G1173" s="29"/>
      <c r="H1173" s="42"/>
      <c r="I1173" s="42"/>
      <c r="J1173" s="28"/>
      <c r="K1173" s="93"/>
      <c r="L1173" s="93"/>
      <c r="M1173" s="94"/>
      <c r="N1173" s="32"/>
      <c r="O1173" s="32"/>
      <c r="P1173" s="29"/>
      <c r="Q1173" s="29"/>
      <c r="R1173" s="29"/>
      <c r="S1173" s="29"/>
      <c r="T1173" s="29"/>
      <c r="U1173" s="29"/>
      <c r="V1173" s="29"/>
      <c r="W1173" s="29"/>
      <c r="X1173" s="29"/>
      <c r="Y1173" s="33"/>
      <c r="Z1173" s="33"/>
      <c r="AA1173" s="33"/>
      <c r="AB1173" s="33"/>
      <c r="AC1173" s="33"/>
      <c r="AD1173" s="33"/>
      <c r="AE1173" s="29"/>
      <c r="AF1173" s="29"/>
      <c r="AG1173" s="29"/>
      <c r="AH1173" s="66"/>
      <c r="AI1173" s="115"/>
      <c r="AJ1173" s="66"/>
      <c r="AK1173" s="66"/>
      <c r="AL1173" s="28"/>
      <c r="AM1173" s="66"/>
      <c r="AN1173" s="66"/>
      <c r="AO1173" s="66"/>
      <c r="AP1173" s="66"/>
      <c r="AQ1173" s="66"/>
      <c r="AR1173" s="66"/>
      <c r="AS1173" s="66"/>
      <c r="AT1173" s="66"/>
      <c r="AU1173" s="66"/>
      <c r="AV1173" s="66"/>
      <c r="AW1173" s="66"/>
      <c r="AX1173" s="66"/>
      <c r="AY1173" s="66"/>
    </row>
    <row r="1174" spans="2:51" x14ac:dyDescent="0.25">
      <c r="B1174" s="28"/>
      <c r="C1174" s="29"/>
      <c r="D1174" s="29"/>
      <c r="E1174" s="30"/>
      <c r="F1174" s="29"/>
      <c r="G1174" s="29"/>
      <c r="H1174" s="42"/>
      <c r="I1174" s="42"/>
      <c r="J1174" s="28"/>
      <c r="K1174" s="93"/>
      <c r="L1174" s="93"/>
      <c r="M1174" s="94"/>
      <c r="N1174" s="32"/>
      <c r="O1174" s="32"/>
      <c r="P1174" s="29"/>
      <c r="Q1174" s="29"/>
      <c r="R1174" s="29"/>
      <c r="S1174" s="29"/>
      <c r="T1174" s="29"/>
      <c r="U1174" s="29"/>
      <c r="V1174" s="29"/>
      <c r="W1174" s="29"/>
      <c r="X1174" s="29"/>
      <c r="Y1174" s="33"/>
      <c r="Z1174" s="33"/>
      <c r="AA1174" s="33"/>
      <c r="AB1174" s="33"/>
      <c r="AC1174" s="33"/>
      <c r="AD1174" s="33"/>
      <c r="AE1174" s="29"/>
      <c r="AF1174" s="29"/>
      <c r="AG1174" s="29"/>
      <c r="AH1174" s="66"/>
      <c r="AI1174" s="115"/>
      <c r="AJ1174" s="66"/>
      <c r="AK1174" s="66"/>
      <c r="AL1174" s="28"/>
      <c r="AM1174" s="66"/>
      <c r="AN1174" s="66"/>
      <c r="AO1174" s="66"/>
      <c r="AP1174" s="66"/>
      <c r="AQ1174" s="66"/>
      <c r="AR1174" s="66"/>
      <c r="AS1174" s="66"/>
      <c r="AT1174" s="66"/>
      <c r="AU1174" s="66"/>
      <c r="AV1174" s="66"/>
      <c r="AW1174" s="66"/>
      <c r="AX1174" s="66"/>
      <c r="AY1174" s="66"/>
    </row>
    <row r="1175" spans="2:51" x14ac:dyDescent="0.25">
      <c r="B1175" s="28"/>
      <c r="C1175" s="29"/>
      <c r="D1175" s="29"/>
      <c r="E1175" s="30"/>
      <c r="F1175" s="29"/>
      <c r="G1175" s="29"/>
      <c r="H1175" s="42"/>
      <c r="I1175" s="42"/>
      <c r="J1175" s="28"/>
      <c r="K1175" s="93"/>
      <c r="L1175" s="93"/>
      <c r="M1175" s="94"/>
      <c r="N1175" s="32"/>
      <c r="O1175" s="32"/>
      <c r="P1175" s="29"/>
      <c r="Q1175" s="29"/>
      <c r="R1175" s="29"/>
      <c r="S1175" s="29"/>
      <c r="T1175" s="29"/>
      <c r="U1175" s="29"/>
      <c r="V1175" s="29"/>
      <c r="W1175" s="29"/>
      <c r="X1175" s="29"/>
      <c r="Y1175" s="33"/>
      <c r="Z1175" s="33"/>
      <c r="AA1175" s="33"/>
      <c r="AB1175" s="33"/>
      <c r="AC1175" s="33"/>
      <c r="AD1175" s="33"/>
      <c r="AE1175" s="29"/>
      <c r="AF1175" s="29"/>
      <c r="AG1175" s="29"/>
      <c r="AH1175" s="66"/>
      <c r="AI1175" s="115"/>
      <c r="AJ1175" s="66"/>
      <c r="AK1175" s="66"/>
      <c r="AL1175" s="28"/>
      <c r="AM1175" s="66"/>
      <c r="AN1175" s="66"/>
      <c r="AO1175" s="66"/>
      <c r="AP1175" s="66"/>
      <c r="AQ1175" s="66"/>
      <c r="AR1175" s="66"/>
      <c r="AS1175" s="66"/>
      <c r="AT1175" s="66"/>
      <c r="AU1175" s="66"/>
      <c r="AV1175" s="66"/>
      <c r="AW1175" s="66"/>
      <c r="AX1175" s="66"/>
      <c r="AY1175" s="66"/>
    </row>
    <row r="1176" spans="2:51" x14ac:dyDescent="0.25">
      <c r="B1176" s="28"/>
      <c r="C1176" s="29"/>
      <c r="D1176" s="29"/>
      <c r="E1176" s="30"/>
      <c r="F1176" s="29"/>
      <c r="G1176" s="29"/>
      <c r="H1176" s="42"/>
      <c r="I1176" s="42"/>
      <c r="J1176" s="28"/>
      <c r="K1176" s="93"/>
      <c r="L1176" s="93"/>
      <c r="M1176" s="94"/>
      <c r="N1176" s="32"/>
      <c r="O1176" s="32"/>
      <c r="P1176" s="29"/>
      <c r="Q1176" s="29"/>
      <c r="R1176" s="29"/>
      <c r="S1176" s="29"/>
      <c r="T1176" s="29"/>
      <c r="U1176" s="29"/>
      <c r="V1176" s="29"/>
      <c r="W1176" s="29"/>
      <c r="X1176" s="29"/>
      <c r="Y1176" s="33"/>
      <c r="Z1176" s="33"/>
      <c r="AA1176" s="33"/>
      <c r="AB1176" s="33"/>
      <c r="AC1176" s="33"/>
      <c r="AD1176" s="33"/>
      <c r="AE1176" s="29"/>
      <c r="AF1176" s="29"/>
      <c r="AG1176" s="29"/>
      <c r="AH1176" s="66"/>
      <c r="AI1176" s="115"/>
      <c r="AJ1176" s="66"/>
      <c r="AK1176" s="66"/>
      <c r="AL1176" s="28"/>
      <c r="AM1176" s="66"/>
      <c r="AN1176" s="66"/>
      <c r="AO1176" s="66"/>
      <c r="AP1176" s="66"/>
      <c r="AQ1176" s="66"/>
      <c r="AR1176" s="66"/>
      <c r="AS1176" s="66"/>
      <c r="AT1176" s="66"/>
      <c r="AU1176" s="66"/>
      <c r="AV1176" s="66"/>
      <c r="AW1176" s="66"/>
      <c r="AX1176" s="66"/>
      <c r="AY1176" s="66"/>
    </row>
    <row r="1177" spans="2:51" x14ac:dyDescent="0.25">
      <c r="B1177" s="28"/>
      <c r="C1177" s="29"/>
      <c r="D1177" s="29"/>
      <c r="E1177" s="30"/>
      <c r="F1177" s="29"/>
      <c r="G1177" s="29"/>
      <c r="H1177" s="42"/>
      <c r="I1177" s="42"/>
      <c r="J1177" s="28"/>
      <c r="K1177" s="93"/>
      <c r="L1177" s="93"/>
      <c r="M1177" s="94"/>
      <c r="N1177" s="32"/>
      <c r="O1177" s="32"/>
      <c r="P1177" s="29"/>
      <c r="Q1177" s="29"/>
      <c r="R1177" s="29"/>
      <c r="S1177" s="29"/>
      <c r="T1177" s="29"/>
      <c r="U1177" s="29"/>
      <c r="V1177" s="29"/>
      <c r="W1177" s="29"/>
      <c r="X1177" s="29"/>
      <c r="Y1177" s="33"/>
      <c r="Z1177" s="33"/>
      <c r="AA1177" s="33"/>
      <c r="AB1177" s="33"/>
      <c r="AC1177" s="33"/>
      <c r="AD1177" s="33"/>
      <c r="AE1177" s="29"/>
      <c r="AF1177" s="29"/>
      <c r="AG1177" s="29"/>
      <c r="AH1177" s="66"/>
      <c r="AI1177" s="115"/>
      <c r="AJ1177" s="66"/>
      <c r="AK1177" s="66"/>
      <c r="AL1177" s="28"/>
      <c r="AM1177" s="66"/>
      <c r="AN1177" s="66"/>
      <c r="AO1177" s="66"/>
      <c r="AP1177" s="66"/>
      <c r="AQ1177" s="66"/>
      <c r="AR1177" s="66"/>
      <c r="AS1177" s="66"/>
      <c r="AT1177" s="66"/>
      <c r="AU1177" s="66"/>
      <c r="AV1177" s="66"/>
      <c r="AW1177" s="66"/>
      <c r="AX1177" s="66"/>
      <c r="AY1177" s="66"/>
    </row>
    <row r="1178" spans="2:51" x14ac:dyDescent="0.25">
      <c r="B1178" s="28"/>
      <c r="C1178" s="29"/>
      <c r="D1178" s="29"/>
      <c r="E1178" s="30"/>
      <c r="F1178" s="29"/>
      <c r="G1178" s="29"/>
      <c r="H1178" s="42"/>
      <c r="I1178" s="42"/>
      <c r="J1178" s="28"/>
      <c r="K1178" s="93"/>
      <c r="L1178" s="93"/>
      <c r="M1178" s="94"/>
      <c r="N1178" s="32"/>
      <c r="O1178" s="32"/>
      <c r="P1178" s="29"/>
      <c r="Q1178" s="29"/>
      <c r="R1178" s="29"/>
      <c r="S1178" s="29"/>
      <c r="T1178" s="29"/>
      <c r="U1178" s="29"/>
      <c r="V1178" s="29"/>
      <c r="W1178" s="29"/>
      <c r="X1178" s="29"/>
      <c r="Y1178" s="33"/>
      <c r="Z1178" s="33"/>
      <c r="AA1178" s="33"/>
      <c r="AB1178" s="33"/>
      <c r="AC1178" s="33"/>
      <c r="AD1178" s="33"/>
      <c r="AE1178" s="29"/>
      <c r="AF1178" s="29"/>
      <c r="AG1178" s="29"/>
      <c r="AH1178" s="66"/>
      <c r="AI1178" s="115"/>
      <c r="AJ1178" s="66"/>
      <c r="AK1178" s="66"/>
      <c r="AL1178" s="28"/>
      <c r="AM1178" s="66"/>
      <c r="AN1178" s="66"/>
      <c r="AO1178" s="66"/>
      <c r="AP1178" s="66"/>
      <c r="AQ1178" s="66"/>
      <c r="AR1178" s="66"/>
      <c r="AS1178" s="66"/>
      <c r="AT1178" s="66"/>
      <c r="AU1178" s="66"/>
      <c r="AV1178" s="66"/>
      <c r="AW1178" s="66"/>
      <c r="AX1178" s="66"/>
      <c r="AY1178" s="66"/>
    </row>
    <row r="1179" spans="2:51" x14ac:dyDescent="0.25">
      <c r="B1179" s="28"/>
      <c r="C1179" s="29"/>
      <c r="D1179" s="29"/>
      <c r="E1179" s="30"/>
      <c r="F1179" s="29"/>
      <c r="G1179" s="29"/>
      <c r="H1179" s="42"/>
      <c r="I1179" s="42"/>
      <c r="J1179" s="28"/>
      <c r="K1179" s="93"/>
      <c r="L1179" s="93"/>
      <c r="M1179" s="94"/>
      <c r="N1179" s="32"/>
      <c r="O1179" s="32"/>
      <c r="P1179" s="29"/>
      <c r="Q1179" s="29"/>
      <c r="R1179" s="29"/>
      <c r="S1179" s="29"/>
      <c r="T1179" s="29"/>
      <c r="U1179" s="29"/>
      <c r="V1179" s="29"/>
      <c r="W1179" s="29"/>
      <c r="X1179" s="29"/>
      <c r="Y1179" s="33"/>
      <c r="Z1179" s="33"/>
      <c r="AA1179" s="33"/>
      <c r="AB1179" s="33"/>
      <c r="AC1179" s="33"/>
      <c r="AD1179" s="33"/>
      <c r="AE1179" s="29"/>
      <c r="AF1179" s="29"/>
      <c r="AG1179" s="29"/>
      <c r="AH1179" s="66"/>
      <c r="AI1179" s="115"/>
      <c r="AJ1179" s="66"/>
      <c r="AK1179" s="66"/>
      <c r="AL1179" s="28"/>
      <c r="AM1179" s="66"/>
      <c r="AN1179" s="66"/>
      <c r="AO1179" s="66"/>
      <c r="AP1179" s="66"/>
      <c r="AQ1179" s="66"/>
      <c r="AR1179" s="66"/>
      <c r="AS1179" s="66"/>
      <c r="AT1179" s="66"/>
      <c r="AU1179" s="66"/>
      <c r="AV1179" s="66"/>
      <c r="AW1179" s="66"/>
      <c r="AX1179" s="66"/>
      <c r="AY1179" s="66"/>
    </row>
    <row r="1180" spans="2:51" x14ac:dyDescent="0.25">
      <c r="B1180" s="28"/>
      <c r="C1180" s="29"/>
      <c r="D1180" s="29"/>
      <c r="E1180" s="30"/>
      <c r="F1180" s="29"/>
      <c r="G1180" s="29"/>
      <c r="H1180" s="42"/>
      <c r="I1180" s="42"/>
      <c r="J1180" s="28"/>
      <c r="K1180" s="93"/>
      <c r="L1180" s="93"/>
      <c r="M1180" s="94"/>
      <c r="N1180" s="32"/>
      <c r="O1180" s="32"/>
      <c r="P1180" s="29"/>
      <c r="Q1180" s="29"/>
      <c r="R1180" s="29"/>
      <c r="S1180" s="29"/>
      <c r="T1180" s="29"/>
      <c r="U1180" s="29"/>
      <c r="V1180" s="29"/>
      <c r="W1180" s="29"/>
      <c r="X1180" s="29"/>
      <c r="Y1180" s="33"/>
      <c r="Z1180" s="33"/>
      <c r="AA1180" s="33"/>
      <c r="AB1180" s="33"/>
      <c r="AC1180" s="33"/>
      <c r="AD1180" s="33"/>
      <c r="AE1180" s="29"/>
      <c r="AF1180" s="29"/>
      <c r="AG1180" s="29"/>
      <c r="AH1180" s="66"/>
      <c r="AI1180" s="115"/>
      <c r="AJ1180" s="66"/>
      <c r="AK1180" s="66"/>
      <c r="AL1180" s="28"/>
      <c r="AM1180" s="66"/>
      <c r="AN1180" s="66"/>
      <c r="AO1180" s="66"/>
      <c r="AP1180" s="66"/>
      <c r="AQ1180" s="66"/>
      <c r="AR1180" s="66"/>
      <c r="AS1180" s="66"/>
      <c r="AT1180" s="66"/>
      <c r="AU1180" s="66"/>
      <c r="AV1180" s="66"/>
      <c r="AW1180" s="66"/>
      <c r="AX1180" s="66"/>
      <c r="AY1180" s="66"/>
    </row>
    <row r="1181" spans="2:51" x14ac:dyDescent="0.25">
      <c r="B1181" s="28"/>
      <c r="C1181" s="29"/>
      <c r="D1181" s="29"/>
      <c r="E1181" s="30"/>
      <c r="F1181" s="29"/>
      <c r="G1181" s="29"/>
      <c r="H1181" s="42"/>
      <c r="I1181" s="42"/>
      <c r="J1181" s="28"/>
      <c r="K1181" s="93"/>
      <c r="L1181" s="93"/>
      <c r="M1181" s="94"/>
      <c r="N1181" s="32"/>
      <c r="O1181" s="32"/>
      <c r="P1181" s="29"/>
      <c r="Q1181" s="29"/>
      <c r="R1181" s="29"/>
      <c r="S1181" s="29"/>
      <c r="T1181" s="29"/>
      <c r="U1181" s="29"/>
      <c r="V1181" s="29"/>
      <c r="W1181" s="29"/>
      <c r="X1181" s="29"/>
      <c r="Y1181" s="33"/>
      <c r="Z1181" s="33"/>
      <c r="AA1181" s="33"/>
      <c r="AB1181" s="33"/>
      <c r="AC1181" s="33"/>
      <c r="AD1181" s="33"/>
      <c r="AE1181" s="29"/>
      <c r="AF1181" s="29"/>
      <c r="AG1181" s="29"/>
      <c r="AH1181" s="66"/>
      <c r="AI1181" s="115"/>
      <c r="AJ1181" s="66"/>
      <c r="AK1181" s="66"/>
      <c r="AL1181" s="28"/>
      <c r="AM1181" s="66"/>
      <c r="AN1181" s="66"/>
      <c r="AO1181" s="66"/>
      <c r="AP1181" s="66"/>
      <c r="AQ1181" s="66"/>
      <c r="AR1181" s="66"/>
      <c r="AS1181" s="66"/>
      <c r="AT1181" s="66"/>
      <c r="AU1181" s="66"/>
      <c r="AV1181" s="66"/>
      <c r="AW1181" s="66"/>
      <c r="AX1181" s="66"/>
      <c r="AY1181" s="66"/>
    </row>
    <row r="1182" spans="2:51" x14ac:dyDescent="0.25">
      <c r="B1182" s="28"/>
      <c r="C1182" s="29"/>
      <c r="D1182" s="29"/>
      <c r="E1182" s="30"/>
      <c r="F1182" s="29"/>
      <c r="G1182" s="29"/>
      <c r="H1182" s="42"/>
      <c r="I1182" s="42"/>
      <c r="J1182" s="28"/>
      <c r="K1182" s="93"/>
      <c r="L1182" s="93"/>
      <c r="M1182" s="94"/>
      <c r="N1182" s="32"/>
      <c r="O1182" s="32"/>
      <c r="P1182" s="29"/>
      <c r="Q1182" s="29"/>
      <c r="R1182" s="29"/>
      <c r="S1182" s="29"/>
      <c r="T1182" s="29"/>
      <c r="U1182" s="29"/>
      <c r="V1182" s="29"/>
      <c r="W1182" s="29"/>
      <c r="X1182" s="29"/>
      <c r="Y1182" s="33"/>
      <c r="Z1182" s="33"/>
      <c r="AA1182" s="33"/>
      <c r="AB1182" s="33"/>
      <c r="AC1182" s="33"/>
      <c r="AD1182" s="33"/>
      <c r="AE1182" s="29"/>
      <c r="AF1182" s="29"/>
      <c r="AG1182" s="29"/>
      <c r="AH1182" s="66"/>
      <c r="AI1182" s="115"/>
      <c r="AJ1182" s="66"/>
      <c r="AK1182" s="66"/>
      <c r="AL1182" s="28"/>
      <c r="AM1182" s="66"/>
      <c r="AN1182" s="66"/>
      <c r="AO1182" s="66"/>
      <c r="AP1182" s="66"/>
      <c r="AQ1182" s="66"/>
      <c r="AR1182" s="66"/>
      <c r="AS1182" s="66"/>
      <c r="AT1182" s="66"/>
      <c r="AU1182" s="66"/>
      <c r="AV1182" s="66"/>
      <c r="AW1182" s="66"/>
      <c r="AX1182" s="66"/>
      <c r="AY1182" s="66"/>
    </row>
    <row r="1183" spans="2:51" x14ac:dyDescent="0.25">
      <c r="B1183" s="28"/>
      <c r="C1183" s="29"/>
      <c r="D1183" s="29"/>
      <c r="E1183" s="30"/>
      <c r="F1183" s="29"/>
      <c r="G1183" s="29"/>
      <c r="H1183" s="42"/>
      <c r="I1183" s="42"/>
      <c r="J1183" s="28"/>
      <c r="K1183" s="93"/>
      <c r="L1183" s="93"/>
      <c r="M1183" s="94"/>
      <c r="N1183" s="32"/>
      <c r="O1183" s="32"/>
      <c r="P1183" s="29"/>
      <c r="Q1183" s="29"/>
      <c r="R1183" s="29"/>
      <c r="S1183" s="29"/>
      <c r="T1183" s="29"/>
      <c r="U1183" s="29"/>
      <c r="V1183" s="29"/>
      <c r="W1183" s="29"/>
      <c r="X1183" s="29"/>
      <c r="Y1183" s="33"/>
      <c r="Z1183" s="33"/>
      <c r="AA1183" s="33"/>
      <c r="AB1183" s="33"/>
      <c r="AC1183" s="33"/>
      <c r="AD1183" s="33"/>
      <c r="AE1183" s="29"/>
      <c r="AF1183" s="29"/>
      <c r="AG1183" s="29"/>
      <c r="AH1183" s="66"/>
      <c r="AI1183" s="115"/>
      <c r="AJ1183" s="66"/>
      <c r="AK1183" s="66"/>
      <c r="AL1183" s="28"/>
      <c r="AM1183" s="66"/>
      <c r="AN1183" s="66"/>
      <c r="AO1183" s="66"/>
      <c r="AP1183" s="66"/>
      <c r="AQ1183" s="66"/>
      <c r="AR1183" s="66"/>
      <c r="AS1183" s="66"/>
      <c r="AT1183" s="66"/>
      <c r="AU1183" s="66"/>
      <c r="AV1183" s="66"/>
      <c r="AW1183" s="66"/>
      <c r="AX1183" s="66"/>
      <c r="AY1183" s="66"/>
    </row>
    <row r="1184" spans="2:51" x14ac:dyDescent="0.25">
      <c r="B1184" s="28"/>
      <c r="C1184" s="29"/>
      <c r="D1184" s="29"/>
      <c r="E1184" s="30"/>
      <c r="F1184" s="29"/>
      <c r="G1184" s="29"/>
      <c r="H1184" s="42"/>
      <c r="I1184" s="42"/>
      <c r="J1184" s="28"/>
      <c r="K1184" s="93"/>
      <c r="L1184" s="93"/>
      <c r="M1184" s="94"/>
      <c r="N1184" s="32"/>
      <c r="O1184" s="32"/>
      <c r="P1184" s="29"/>
      <c r="Q1184" s="29"/>
      <c r="R1184" s="29"/>
      <c r="S1184" s="29"/>
      <c r="T1184" s="29"/>
      <c r="U1184" s="29"/>
      <c r="V1184" s="29"/>
      <c r="W1184" s="29"/>
      <c r="X1184" s="29"/>
      <c r="Y1184" s="33"/>
      <c r="Z1184" s="33"/>
      <c r="AA1184" s="33"/>
      <c r="AB1184" s="33"/>
      <c r="AC1184" s="33"/>
      <c r="AD1184" s="33"/>
      <c r="AE1184" s="29"/>
      <c r="AF1184" s="29"/>
      <c r="AG1184" s="29"/>
      <c r="AH1184" s="66"/>
      <c r="AI1184" s="115"/>
      <c r="AJ1184" s="66"/>
      <c r="AK1184" s="66"/>
      <c r="AL1184" s="28"/>
      <c r="AM1184" s="66"/>
      <c r="AN1184" s="66"/>
      <c r="AO1184" s="66"/>
      <c r="AP1184" s="66"/>
      <c r="AQ1184" s="66"/>
      <c r="AR1184" s="66"/>
      <c r="AS1184" s="66"/>
      <c r="AT1184" s="66"/>
      <c r="AU1184" s="66"/>
      <c r="AV1184" s="66"/>
      <c r="AW1184" s="66"/>
      <c r="AX1184" s="66"/>
      <c r="AY1184" s="66"/>
    </row>
    <row r="1185" spans="1:51" x14ac:dyDescent="0.25">
      <c r="B1185" s="28"/>
      <c r="C1185" s="29"/>
      <c r="D1185" s="29"/>
      <c r="E1185" s="30"/>
      <c r="F1185" s="29"/>
      <c r="G1185" s="29"/>
      <c r="H1185" s="42"/>
      <c r="I1185" s="42"/>
      <c r="J1185" s="28"/>
      <c r="K1185" s="93"/>
      <c r="L1185" s="93"/>
      <c r="M1185" s="94"/>
      <c r="N1185" s="32"/>
      <c r="O1185" s="32"/>
      <c r="P1185" s="29"/>
      <c r="Q1185" s="29"/>
      <c r="R1185" s="29"/>
      <c r="S1185" s="29"/>
      <c r="T1185" s="29"/>
      <c r="U1185" s="29"/>
      <c r="V1185" s="29"/>
      <c r="W1185" s="29"/>
      <c r="X1185" s="29"/>
      <c r="Y1185" s="33"/>
      <c r="Z1185" s="33"/>
      <c r="AA1185" s="33"/>
      <c r="AB1185" s="33"/>
      <c r="AC1185" s="33"/>
      <c r="AD1185" s="33"/>
      <c r="AE1185" s="29"/>
      <c r="AF1185" s="29"/>
      <c r="AG1185" s="29"/>
      <c r="AH1185" s="66"/>
      <c r="AI1185" s="115"/>
      <c r="AJ1185" s="66"/>
      <c r="AK1185" s="66"/>
      <c r="AL1185" s="28"/>
      <c r="AM1185" s="66"/>
      <c r="AN1185" s="66"/>
      <c r="AO1185" s="66"/>
      <c r="AP1185" s="66"/>
      <c r="AQ1185" s="66"/>
      <c r="AR1185" s="66"/>
      <c r="AS1185" s="66"/>
      <c r="AT1185" s="66"/>
      <c r="AU1185" s="66"/>
      <c r="AV1185" s="66"/>
      <c r="AW1185" s="66"/>
      <c r="AX1185" s="66"/>
      <c r="AY1185" s="66"/>
    </row>
    <row r="1186" spans="1:51" x14ac:dyDescent="0.25">
      <c r="B1186" s="28"/>
      <c r="C1186" s="29"/>
      <c r="D1186" s="29"/>
      <c r="E1186" s="30"/>
      <c r="F1186" s="29"/>
      <c r="G1186" s="29"/>
      <c r="H1186" s="42"/>
      <c r="I1186" s="42"/>
      <c r="J1186" s="28"/>
      <c r="K1186" s="93"/>
      <c r="L1186" s="93"/>
      <c r="M1186" s="94"/>
      <c r="N1186" s="32"/>
      <c r="O1186" s="32"/>
      <c r="P1186" s="29"/>
      <c r="Q1186" s="29"/>
      <c r="R1186" s="29"/>
      <c r="S1186" s="29"/>
      <c r="T1186" s="29"/>
      <c r="U1186" s="29"/>
      <c r="V1186" s="29"/>
      <c r="W1186" s="29"/>
      <c r="X1186" s="29"/>
      <c r="Y1186" s="33"/>
      <c r="Z1186" s="33"/>
      <c r="AA1186" s="33"/>
      <c r="AB1186" s="33"/>
      <c r="AC1186" s="33"/>
      <c r="AD1186" s="33"/>
      <c r="AE1186" s="29"/>
      <c r="AF1186" s="29"/>
      <c r="AG1186" s="29"/>
      <c r="AH1186" s="66"/>
      <c r="AI1186" s="115"/>
      <c r="AJ1186" s="66"/>
      <c r="AK1186" s="66"/>
      <c r="AL1186" s="28"/>
      <c r="AM1186" s="66"/>
      <c r="AN1186" s="66"/>
      <c r="AO1186" s="66"/>
      <c r="AP1186" s="66"/>
      <c r="AQ1186" s="66"/>
      <c r="AR1186" s="66"/>
      <c r="AS1186" s="66"/>
      <c r="AT1186" s="66"/>
      <c r="AU1186" s="66"/>
      <c r="AV1186" s="66"/>
      <c r="AW1186" s="66"/>
      <c r="AX1186" s="66"/>
      <c r="AY1186" s="66"/>
    </row>
    <row r="1187" spans="1:51" x14ac:dyDescent="0.25">
      <c r="B1187" s="28"/>
      <c r="C1187" s="29"/>
      <c r="D1187" s="29"/>
      <c r="E1187" s="30"/>
      <c r="F1187" s="29"/>
      <c r="G1187" s="29"/>
      <c r="H1187" s="42"/>
      <c r="I1187" s="42"/>
      <c r="J1187" s="28"/>
      <c r="K1187" s="93"/>
      <c r="L1187" s="93"/>
      <c r="M1187" s="94"/>
      <c r="N1187" s="32"/>
      <c r="O1187" s="32"/>
      <c r="P1187" s="29"/>
      <c r="Q1187" s="29"/>
      <c r="R1187" s="29"/>
      <c r="S1187" s="29"/>
      <c r="T1187" s="29"/>
      <c r="U1187" s="29"/>
      <c r="V1187" s="29"/>
      <c r="W1187" s="29"/>
      <c r="X1187" s="29"/>
      <c r="Y1187" s="33"/>
      <c r="Z1187" s="33"/>
      <c r="AA1187" s="33"/>
      <c r="AB1187" s="33"/>
      <c r="AC1187" s="33"/>
      <c r="AD1187" s="33"/>
      <c r="AE1187" s="29"/>
      <c r="AF1187" s="29"/>
      <c r="AG1187" s="29"/>
      <c r="AH1187" s="66"/>
      <c r="AI1187" s="115"/>
      <c r="AJ1187" s="66"/>
      <c r="AK1187" s="66"/>
      <c r="AL1187" s="28"/>
      <c r="AM1187" s="66"/>
      <c r="AN1187" s="66"/>
      <c r="AO1187" s="66"/>
      <c r="AP1187" s="66"/>
      <c r="AQ1187" s="66"/>
      <c r="AR1187" s="66"/>
      <c r="AS1187" s="66"/>
      <c r="AT1187" s="66"/>
      <c r="AU1187" s="66"/>
      <c r="AV1187" s="66"/>
      <c r="AW1187" s="66"/>
      <c r="AX1187" s="66"/>
      <c r="AY1187" s="66"/>
    </row>
    <row r="1188" spans="1:51" x14ac:dyDescent="0.25">
      <c r="B1188" s="28"/>
      <c r="C1188" s="29"/>
      <c r="D1188" s="29"/>
      <c r="E1188" s="30"/>
      <c r="F1188" s="29"/>
      <c r="G1188" s="29"/>
      <c r="H1188" s="42"/>
      <c r="I1188" s="42"/>
      <c r="J1188" s="28"/>
      <c r="K1188" s="93"/>
      <c r="L1188" s="93"/>
      <c r="M1188" s="94"/>
      <c r="N1188" s="32"/>
      <c r="O1188" s="32"/>
      <c r="P1188" s="29"/>
      <c r="Q1188" s="29"/>
      <c r="R1188" s="29"/>
      <c r="S1188" s="29"/>
      <c r="T1188" s="29"/>
      <c r="U1188" s="29"/>
      <c r="V1188" s="29"/>
      <c r="W1188" s="29"/>
      <c r="X1188" s="29"/>
      <c r="Y1188" s="33"/>
      <c r="Z1188" s="33"/>
      <c r="AA1188" s="33"/>
      <c r="AB1188" s="33"/>
      <c r="AC1188" s="33"/>
      <c r="AD1188" s="33"/>
      <c r="AE1188" s="29"/>
      <c r="AF1188" s="29"/>
      <c r="AG1188" s="29"/>
      <c r="AH1188" s="66"/>
      <c r="AI1188" s="115"/>
      <c r="AJ1188" s="66"/>
      <c r="AK1188" s="66"/>
      <c r="AL1188" s="28"/>
      <c r="AM1188" s="66"/>
      <c r="AN1188" s="66"/>
      <c r="AO1188" s="66"/>
      <c r="AP1188" s="66"/>
      <c r="AQ1188" s="66"/>
      <c r="AR1188" s="66"/>
      <c r="AS1188" s="66"/>
      <c r="AT1188" s="66"/>
      <c r="AU1188" s="66"/>
      <c r="AV1188" s="66"/>
      <c r="AW1188" s="66"/>
      <c r="AX1188" s="66"/>
      <c r="AY1188" s="66"/>
    </row>
    <row r="1189" spans="1:51" x14ac:dyDescent="0.25">
      <c r="B1189" s="28"/>
      <c r="C1189" s="29"/>
      <c r="D1189" s="29"/>
      <c r="E1189" s="30"/>
      <c r="F1189" s="29"/>
      <c r="G1189" s="29"/>
      <c r="H1189" s="42"/>
      <c r="I1189" s="42"/>
      <c r="J1189" s="28"/>
      <c r="K1189" s="93"/>
      <c r="L1189" s="93"/>
      <c r="M1189" s="94"/>
      <c r="N1189" s="32"/>
      <c r="O1189" s="32"/>
      <c r="P1189" s="29"/>
      <c r="Q1189" s="29"/>
      <c r="R1189" s="29"/>
      <c r="S1189" s="29"/>
      <c r="T1189" s="29"/>
      <c r="U1189" s="29"/>
      <c r="V1189" s="29"/>
      <c r="W1189" s="29"/>
      <c r="X1189" s="29"/>
      <c r="Y1189" s="33"/>
      <c r="Z1189" s="33"/>
      <c r="AA1189" s="33"/>
      <c r="AB1189" s="33"/>
      <c r="AC1189" s="33"/>
      <c r="AD1189" s="33"/>
      <c r="AE1189" s="29"/>
      <c r="AF1189" s="29"/>
      <c r="AG1189" s="29"/>
      <c r="AH1189" s="66"/>
      <c r="AI1189" s="115"/>
      <c r="AJ1189" s="66"/>
      <c r="AK1189" s="66"/>
      <c r="AL1189" s="28"/>
      <c r="AM1189" s="66"/>
      <c r="AN1189" s="66"/>
      <c r="AO1189" s="66"/>
      <c r="AP1189" s="66"/>
      <c r="AQ1189" s="66"/>
      <c r="AR1189" s="66"/>
      <c r="AS1189" s="66"/>
      <c r="AT1189" s="66"/>
      <c r="AU1189" s="66"/>
      <c r="AV1189" s="66"/>
      <c r="AW1189" s="66"/>
      <c r="AX1189" s="66"/>
      <c r="AY1189" s="66"/>
    </row>
    <row r="1190" spans="1:51" x14ac:dyDescent="0.25">
      <c r="B1190" s="28"/>
      <c r="C1190" s="29"/>
      <c r="D1190" s="29"/>
      <c r="E1190" s="30"/>
      <c r="F1190" s="29"/>
      <c r="G1190" s="29"/>
      <c r="H1190" s="42"/>
      <c r="I1190" s="42"/>
      <c r="J1190" s="28"/>
      <c r="K1190" s="93"/>
      <c r="L1190" s="93"/>
      <c r="M1190" s="94"/>
      <c r="N1190" s="32"/>
      <c r="O1190" s="32"/>
      <c r="P1190" s="29"/>
      <c r="Q1190" s="29"/>
      <c r="R1190" s="29"/>
      <c r="S1190" s="29"/>
      <c r="T1190" s="29"/>
      <c r="U1190" s="29"/>
      <c r="V1190" s="29"/>
      <c r="W1190" s="29"/>
      <c r="X1190" s="29"/>
      <c r="Y1190" s="33"/>
      <c r="Z1190" s="33"/>
      <c r="AA1190" s="33"/>
      <c r="AB1190" s="33"/>
      <c r="AC1190" s="33"/>
      <c r="AD1190" s="33"/>
      <c r="AE1190" s="29"/>
      <c r="AF1190" s="29"/>
      <c r="AG1190" s="29"/>
      <c r="AH1190" s="66"/>
      <c r="AI1190" s="115"/>
      <c r="AJ1190" s="66"/>
      <c r="AK1190" s="66"/>
      <c r="AL1190" s="28"/>
      <c r="AM1190" s="66"/>
      <c r="AN1190" s="66"/>
      <c r="AO1190" s="66"/>
      <c r="AP1190" s="66"/>
      <c r="AQ1190" s="66"/>
      <c r="AR1190" s="66"/>
      <c r="AS1190" s="66"/>
      <c r="AT1190" s="66"/>
      <c r="AU1190" s="66"/>
      <c r="AV1190" s="66"/>
      <c r="AW1190" s="66"/>
      <c r="AX1190" s="66"/>
      <c r="AY1190" s="66"/>
    </row>
    <row r="1191" spans="1:51" x14ac:dyDescent="0.25">
      <c r="B1191" s="28"/>
      <c r="C1191" s="29"/>
      <c r="D1191" s="29"/>
      <c r="E1191" s="30"/>
      <c r="F1191" s="29"/>
      <c r="G1191" s="29"/>
      <c r="H1191" s="42"/>
      <c r="I1191" s="42"/>
      <c r="J1191" s="28"/>
      <c r="K1191" s="93"/>
      <c r="L1191" s="93"/>
      <c r="M1191" s="94"/>
      <c r="N1191" s="32"/>
      <c r="O1191" s="32"/>
      <c r="P1191" s="29"/>
      <c r="Q1191" s="29"/>
      <c r="R1191" s="29"/>
      <c r="S1191" s="29"/>
      <c r="T1191" s="29"/>
      <c r="U1191" s="29"/>
      <c r="V1191" s="29"/>
      <c r="W1191" s="29"/>
      <c r="X1191" s="29"/>
      <c r="Y1191" s="33"/>
      <c r="Z1191" s="33"/>
      <c r="AA1191" s="33"/>
      <c r="AB1191" s="33"/>
      <c r="AC1191" s="33"/>
      <c r="AD1191" s="33"/>
      <c r="AE1191" s="29"/>
      <c r="AF1191" s="29"/>
      <c r="AG1191" s="29"/>
      <c r="AH1191" s="66"/>
      <c r="AI1191" s="115"/>
      <c r="AJ1191" s="66"/>
      <c r="AK1191" s="66"/>
      <c r="AL1191" s="28"/>
      <c r="AM1191" s="66"/>
      <c r="AN1191" s="66"/>
      <c r="AO1191" s="66"/>
      <c r="AP1191" s="66"/>
      <c r="AQ1191" s="66"/>
      <c r="AR1191" s="66"/>
      <c r="AS1191" s="66"/>
      <c r="AT1191" s="66"/>
      <c r="AU1191" s="66"/>
      <c r="AV1191" s="66"/>
      <c r="AW1191" s="66"/>
      <c r="AX1191" s="66"/>
      <c r="AY1191" s="66"/>
    </row>
    <row r="1192" spans="1:51" x14ac:dyDescent="0.25">
      <c r="B1192" s="28"/>
      <c r="C1192" s="29"/>
      <c r="D1192" s="29"/>
      <c r="E1192" s="30"/>
      <c r="F1192" s="29"/>
      <c r="G1192" s="29"/>
      <c r="H1192" s="42"/>
      <c r="I1192" s="42"/>
      <c r="J1192" s="28"/>
      <c r="K1192" s="93"/>
      <c r="L1192" s="93"/>
      <c r="M1192" s="94"/>
      <c r="N1192" s="32"/>
      <c r="O1192" s="32"/>
      <c r="P1192" s="29"/>
      <c r="Q1192" s="29"/>
      <c r="R1192" s="29"/>
      <c r="S1192" s="29"/>
      <c r="T1192" s="29"/>
      <c r="U1192" s="29"/>
      <c r="V1192" s="29"/>
      <c r="W1192" s="29"/>
      <c r="X1192" s="29"/>
      <c r="Y1192" s="33"/>
      <c r="Z1192" s="33"/>
      <c r="AA1192" s="33"/>
      <c r="AB1192" s="33"/>
      <c r="AC1192" s="33"/>
      <c r="AD1192" s="33"/>
      <c r="AE1192" s="29"/>
      <c r="AF1192" s="29"/>
      <c r="AG1192" s="29"/>
      <c r="AH1192" s="66"/>
      <c r="AI1192" s="115"/>
      <c r="AJ1192" s="66"/>
      <c r="AK1192" s="66"/>
      <c r="AL1192" s="28"/>
      <c r="AM1192" s="66"/>
      <c r="AN1192" s="66"/>
      <c r="AO1192" s="66"/>
      <c r="AP1192" s="66"/>
      <c r="AQ1192" s="66"/>
      <c r="AR1192" s="66"/>
      <c r="AS1192" s="66"/>
      <c r="AT1192" s="66"/>
      <c r="AU1192" s="66"/>
      <c r="AV1192" s="66"/>
      <c r="AW1192" s="66"/>
      <c r="AX1192" s="66"/>
      <c r="AY1192" s="66"/>
    </row>
    <row r="1193" spans="1:51" x14ac:dyDescent="0.25">
      <c r="B1193" s="28"/>
      <c r="C1193" s="29"/>
      <c r="D1193" s="29"/>
      <c r="E1193" s="30"/>
      <c r="F1193" s="29"/>
      <c r="G1193" s="29"/>
      <c r="H1193" s="42"/>
      <c r="I1193" s="42"/>
      <c r="J1193" s="28"/>
      <c r="K1193" s="93"/>
      <c r="L1193" s="93"/>
      <c r="M1193" s="94"/>
      <c r="N1193" s="32"/>
      <c r="O1193" s="32"/>
      <c r="P1193" s="29"/>
      <c r="Q1193" s="29"/>
      <c r="R1193" s="29"/>
      <c r="S1193" s="29"/>
      <c r="T1193" s="29"/>
      <c r="U1193" s="29"/>
      <c r="V1193" s="29"/>
      <c r="W1193" s="29"/>
      <c r="X1193" s="29"/>
      <c r="Y1193" s="33"/>
      <c r="Z1193" s="33"/>
      <c r="AA1193" s="33"/>
      <c r="AB1193" s="33"/>
      <c r="AC1193" s="33"/>
      <c r="AD1193" s="33"/>
      <c r="AE1193" s="29"/>
      <c r="AF1193" s="29"/>
      <c r="AG1193" s="29"/>
      <c r="AH1193" s="66"/>
      <c r="AI1193" s="115"/>
      <c r="AJ1193" s="66"/>
      <c r="AK1193" s="66"/>
      <c r="AL1193" s="28"/>
      <c r="AM1193" s="66"/>
      <c r="AN1193" s="66"/>
      <c r="AO1193" s="66"/>
      <c r="AP1193" s="66"/>
      <c r="AQ1193" s="66"/>
      <c r="AR1193" s="66"/>
      <c r="AS1193" s="66"/>
      <c r="AT1193" s="66"/>
      <c r="AU1193" s="66"/>
      <c r="AV1193" s="66"/>
      <c r="AW1193" s="66"/>
      <c r="AX1193" s="66"/>
      <c r="AY1193" s="66"/>
    </row>
    <row r="1194" spans="1:51" x14ac:dyDescent="0.25">
      <c r="B1194" s="28"/>
      <c r="C1194" s="29"/>
      <c r="D1194" s="29"/>
      <c r="E1194" s="30"/>
      <c r="F1194" s="29"/>
      <c r="G1194" s="29"/>
      <c r="H1194" s="42"/>
      <c r="I1194" s="42"/>
      <c r="J1194" s="28"/>
      <c r="K1194" s="93"/>
      <c r="L1194" s="93"/>
      <c r="M1194" s="94"/>
      <c r="N1194" s="32"/>
      <c r="O1194" s="32"/>
      <c r="P1194" s="29"/>
      <c r="Q1194" s="29"/>
      <c r="R1194" s="29"/>
      <c r="S1194" s="29"/>
      <c r="T1194" s="29"/>
      <c r="U1194" s="29"/>
      <c r="V1194" s="29"/>
      <c r="W1194" s="29"/>
      <c r="X1194" s="29"/>
      <c r="Y1194" s="33"/>
      <c r="Z1194" s="33"/>
      <c r="AA1194" s="33"/>
      <c r="AB1194" s="33"/>
      <c r="AC1194" s="33"/>
      <c r="AD1194" s="33"/>
      <c r="AE1194" s="29"/>
      <c r="AF1194" s="29"/>
      <c r="AG1194" s="29"/>
      <c r="AH1194" s="66"/>
      <c r="AI1194" s="115"/>
      <c r="AJ1194" s="66"/>
      <c r="AK1194" s="66"/>
      <c r="AL1194" s="28"/>
      <c r="AM1194" s="66"/>
      <c r="AN1194" s="66"/>
      <c r="AO1194" s="66"/>
      <c r="AP1194" s="66"/>
      <c r="AQ1194" s="66"/>
      <c r="AR1194" s="66"/>
      <c r="AS1194" s="66"/>
      <c r="AT1194" s="66"/>
      <c r="AU1194" s="66"/>
      <c r="AV1194" s="66"/>
      <c r="AW1194" s="66"/>
      <c r="AX1194" s="66"/>
      <c r="AY1194" s="66"/>
    </row>
    <row r="1195" spans="1:51" x14ac:dyDescent="0.25">
      <c r="B1195" s="28"/>
      <c r="C1195" s="29"/>
      <c r="D1195" s="29"/>
      <c r="E1195" s="30"/>
      <c r="F1195" s="29"/>
      <c r="G1195" s="29"/>
      <c r="H1195" s="42"/>
      <c r="I1195" s="42"/>
      <c r="J1195" s="28"/>
      <c r="K1195" s="93"/>
      <c r="L1195" s="93"/>
      <c r="M1195" s="94"/>
      <c r="N1195" s="32"/>
      <c r="O1195" s="32"/>
      <c r="P1195" s="29"/>
      <c r="Q1195" s="29"/>
      <c r="R1195" s="29"/>
      <c r="S1195" s="29"/>
      <c r="T1195" s="29"/>
      <c r="U1195" s="29"/>
      <c r="V1195" s="29"/>
      <c r="W1195" s="29"/>
      <c r="X1195" s="29"/>
      <c r="Y1195" s="33"/>
      <c r="Z1195" s="33"/>
      <c r="AA1195" s="33"/>
      <c r="AB1195" s="33"/>
      <c r="AC1195" s="33"/>
      <c r="AD1195" s="33"/>
      <c r="AE1195" s="29"/>
      <c r="AF1195" s="29"/>
      <c r="AG1195" s="29"/>
      <c r="AH1195" s="66"/>
      <c r="AI1195" s="115"/>
      <c r="AJ1195" s="66"/>
      <c r="AK1195" s="66"/>
      <c r="AL1195" s="28"/>
      <c r="AM1195" s="66"/>
      <c r="AN1195" s="66"/>
      <c r="AO1195" s="66"/>
      <c r="AP1195" s="66"/>
      <c r="AQ1195" s="66"/>
      <c r="AR1195" s="66"/>
      <c r="AS1195" s="66"/>
      <c r="AT1195" s="66"/>
      <c r="AU1195" s="66"/>
      <c r="AV1195" s="66"/>
      <c r="AW1195" s="66"/>
      <c r="AX1195" s="66"/>
      <c r="AY1195" s="66"/>
    </row>
    <row r="1196" spans="1:51" x14ac:dyDescent="0.25">
      <c r="B1196" s="28"/>
      <c r="C1196" s="29"/>
      <c r="D1196" s="29"/>
      <c r="E1196" s="30"/>
      <c r="F1196" s="29"/>
      <c r="G1196" s="29"/>
      <c r="H1196" s="42"/>
      <c r="I1196" s="42"/>
      <c r="J1196" s="28"/>
      <c r="K1196" s="93"/>
      <c r="L1196" s="93"/>
      <c r="M1196" s="94"/>
      <c r="N1196" s="32"/>
      <c r="O1196" s="32"/>
      <c r="P1196" s="29"/>
      <c r="Q1196" s="29"/>
      <c r="R1196" s="29"/>
      <c r="S1196" s="29"/>
      <c r="T1196" s="29"/>
      <c r="U1196" s="29"/>
      <c r="V1196" s="29"/>
      <c r="W1196" s="29"/>
      <c r="X1196" s="29"/>
      <c r="Y1196" s="33"/>
      <c r="Z1196" s="33"/>
      <c r="AA1196" s="33"/>
      <c r="AB1196" s="33"/>
      <c r="AC1196" s="33"/>
      <c r="AD1196" s="33"/>
      <c r="AE1196" s="29"/>
      <c r="AF1196" s="29"/>
      <c r="AG1196" s="29"/>
      <c r="AH1196" s="66"/>
      <c r="AI1196" s="115"/>
      <c r="AJ1196" s="66"/>
      <c r="AK1196" s="66"/>
      <c r="AL1196" s="28"/>
      <c r="AM1196" s="66"/>
      <c r="AN1196" s="66"/>
      <c r="AO1196" s="66"/>
      <c r="AP1196" s="66"/>
      <c r="AQ1196" s="66"/>
      <c r="AR1196" s="66"/>
      <c r="AS1196" s="66"/>
      <c r="AT1196" s="66"/>
      <c r="AU1196" s="66"/>
      <c r="AV1196" s="66"/>
      <c r="AW1196" s="66"/>
      <c r="AX1196" s="66"/>
      <c r="AY1196" s="66"/>
    </row>
    <row r="1197" spans="1:51" x14ac:dyDescent="0.25">
      <c r="B1197" s="28"/>
      <c r="C1197" s="29"/>
      <c r="D1197" s="29"/>
      <c r="E1197" s="30"/>
      <c r="F1197" s="29"/>
      <c r="G1197" s="29"/>
      <c r="H1197" s="42"/>
      <c r="I1197" s="42"/>
      <c r="J1197" s="28"/>
      <c r="K1197" s="93"/>
      <c r="L1197" s="93"/>
      <c r="M1197" s="94"/>
      <c r="N1197" s="32"/>
      <c r="O1197" s="32"/>
      <c r="P1197" s="29"/>
      <c r="Q1197" s="29"/>
      <c r="R1197" s="29"/>
      <c r="S1197" s="29"/>
      <c r="T1197" s="29"/>
      <c r="U1197" s="29"/>
      <c r="V1197" s="29"/>
      <c r="W1197" s="29"/>
      <c r="X1197" s="29"/>
      <c r="Y1197" s="33"/>
      <c r="Z1197" s="33"/>
      <c r="AA1197" s="33"/>
      <c r="AB1197" s="33"/>
      <c r="AC1197" s="33"/>
      <c r="AD1197" s="33"/>
      <c r="AE1197" s="29"/>
      <c r="AF1197" s="29"/>
      <c r="AG1197" s="29"/>
      <c r="AH1197" s="66"/>
      <c r="AI1197" s="115"/>
      <c r="AJ1197" s="66"/>
      <c r="AK1197" s="66"/>
      <c r="AL1197" s="28"/>
      <c r="AM1197" s="66"/>
      <c r="AN1197" s="66"/>
      <c r="AO1197" s="66"/>
      <c r="AP1197" s="66"/>
      <c r="AQ1197" s="66"/>
      <c r="AR1197" s="66"/>
      <c r="AS1197" s="66"/>
      <c r="AT1197" s="66"/>
      <c r="AU1197" s="66"/>
      <c r="AV1197" s="66"/>
      <c r="AW1197" s="66"/>
      <c r="AX1197" s="66"/>
      <c r="AY1197" s="66"/>
    </row>
    <row r="1198" spans="1:51" x14ac:dyDescent="0.25">
      <c r="A1198" s="10"/>
      <c r="B1198" s="28"/>
      <c r="C1198" s="29"/>
      <c r="D1198" s="29"/>
      <c r="E1198" s="30"/>
      <c r="F1198" s="29"/>
      <c r="G1198" s="29"/>
      <c r="H1198" s="42"/>
      <c r="I1198" s="42"/>
      <c r="J1198" s="28"/>
      <c r="K1198" s="93"/>
      <c r="L1198" s="93"/>
      <c r="M1198" s="94"/>
      <c r="N1198" s="32"/>
      <c r="O1198" s="32"/>
      <c r="P1198" s="29"/>
      <c r="Q1198" s="29"/>
      <c r="R1198" s="29"/>
      <c r="S1198" s="29"/>
      <c r="T1198" s="29"/>
      <c r="U1198" s="29"/>
      <c r="V1198" s="29"/>
      <c r="W1198" s="29"/>
      <c r="X1198" s="29"/>
      <c r="Y1198" s="33"/>
      <c r="Z1198" s="33"/>
      <c r="AA1198" s="33"/>
      <c r="AB1198" s="33"/>
      <c r="AC1198" s="33"/>
      <c r="AD1198" s="33"/>
      <c r="AE1198" s="29"/>
      <c r="AF1198" s="29"/>
      <c r="AG1198" s="29"/>
      <c r="AH1198" s="66"/>
      <c r="AI1198" s="115"/>
      <c r="AJ1198" s="66"/>
      <c r="AK1198" s="66"/>
      <c r="AL1198" s="28"/>
      <c r="AM1198" s="66"/>
      <c r="AN1198" s="66"/>
      <c r="AO1198" s="66"/>
      <c r="AP1198" s="66"/>
      <c r="AQ1198" s="66"/>
      <c r="AR1198" s="66"/>
      <c r="AS1198" s="66"/>
      <c r="AT1198" s="66"/>
      <c r="AU1198" s="66"/>
      <c r="AV1198" s="66"/>
      <c r="AW1198" s="66"/>
      <c r="AX1198" s="66"/>
      <c r="AY1198" s="66"/>
    </row>
    <row r="1199" spans="1:51" x14ac:dyDescent="0.25">
      <c r="A1199" s="10"/>
      <c r="B1199" s="28"/>
      <c r="C1199" s="29"/>
      <c r="D1199" s="29"/>
      <c r="E1199" s="30"/>
      <c r="F1199" s="29"/>
      <c r="G1199" s="29"/>
      <c r="H1199" s="42"/>
      <c r="I1199" s="42"/>
      <c r="J1199" s="28"/>
      <c r="K1199" s="93"/>
      <c r="L1199" s="93"/>
      <c r="M1199" s="94"/>
      <c r="N1199" s="32"/>
      <c r="O1199" s="32"/>
      <c r="P1199" s="29"/>
      <c r="Q1199" s="29"/>
      <c r="R1199" s="29"/>
      <c r="S1199" s="29"/>
      <c r="T1199" s="29"/>
      <c r="U1199" s="29"/>
      <c r="V1199" s="29"/>
      <c r="W1199" s="29"/>
      <c r="X1199" s="29"/>
      <c r="Y1199" s="33"/>
      <c r="Z1199" s="33"/>
      <c r="AA1199" s="33"/>
      <c r="AB1199" s="33"/>
      <c r="AC1199" s="33"/>
      <c r="AD1199" s="33"/>
      <c r="AE1199" s="29"/>
      <c r="AF1199" s="29"/>
      <c r="AG1199" s="29"/>
      <c r="AH1199" s="66"/>
      <c r="AI1199" s="115"/>
      <c r="AJ1199" s="66"/>
      <c r="AK1199" s="66"/>
      <c r="AL1199" s="28"/>
      <c r="AM1199" s="66"/>
      <c r="AN1199" s="66"/>
      <c r="AO1199" s="66"/>
      <c r="AP1199" s="66"/>
      <c r="AQ1199" s="66"/>
      <c r="AR1199" s="66"/>
      <c r="AS1199" s="66"/>
      <c r="AT1199" s="66"/>
      <c r="AU1199" s="66"/>
      <c r="AV1199" s="66"/>
      <c r="AW1199" s="66"/>
      <c r="AX1199" s="66"/>
      <c r="AY1199" s="66"/>
    </row>
    <row r="1200" spans="1:51" x14ac:dyDescent="0.25">
      <c r="A1200" s="10"/>
      <c r="B1200" s="28"/>
      <c r="C1200" s="29"/>
      <c r="D1200" s="29"/>
      <c r="E1200" s="30"/>
      <c r="F1200" s="29"/>
      <c r="G1200" s="29"/>
      <c r="H1200" s="42"/>
      <c r="I1200" s="42"/>
      <c r="J1200" s="28"/>
      <c r="K1200" s="93"/>
      <c r="L1200" s="93"/>
      <c r="M1200" s="94"/>
      <c r="N1200" s="32"/>
      <c r="O1200" s="32"/>
      <c r="P1200" s="29"/>
      <c r="Q1200" s="29"/>
      <c r="R1200" s="29"/>
      <c r="S1200" s="29"/>
      <c r="T1200" s="29"/>
      <c r="U1200" s="29"/>
      <c r="V1200" s="29"/>
      <c r="W1200" s="29"/>
      <c r="X1200" s="29"/>
      <c r="Y1200" s="33"/>
      <c r="Z1200" s="33"/>
      <c r="AA1200" s="33"/>
      <c r="AB1200" s="33"/>
      <c r="AC1200" s="33"/>
      <c r="AD1200" s="33"/>
      <c r="AE1200" s="29"/>
      <c r="AF1200" s="29"/>
      <c r="AG1200" s="29"/>
      <c r="AH1200" s="66"/>
      <c r="AI1200" s="115"/>
      <c r="AJ1200" s="66"/>
      <c r="AK1200" s="66"/>
      <c r="AL1200" s="28"/>
      <c r="AM1200" s="66"/>
      <c r="AN1200" s="66"/>
      <c r="AO1200" s="66"/>
      <c r="AP1200" s="66"/>
      <c r="AQ1200" s="66"/>
      <c r="AR1200" s="66"/>
      <c r="AS1200" s="66"/>
      <c r="AT1200" s="66"/>
      <c r="AU1200" s="66"/>
      <c r="AV1200" s="66"/>
      <c r="AW1200" s="66"/>
      <c r="AX1200" s="66"/>
      <c r="AY1200" s="66"/>
    </row>
    <row r="1201" spans="1:51" x14ac:dyDescent="0.25">
      <c r="A1201" s="10"/>
      <c r="B1201" s="28"/>
      <c r="C1201" s="29"/>
      <c r="D1201" s="29"/>
      <c r="E1201" s="30"/>
      <c r="F1201" s="29"/>
      <c r="G1201" s="29"/>
      <c r="H1201" s="42"/>
      <c r="I1201" s="42"/>
      <c r="J1201" s="28"/>
      <c r="K1201" s="93"/>
      <c r="L1201" s="93"/>
      <c r="M1201" s="94"/>
      <c r="N1201" s="32"/>
      <c r="O1201" s="32"/>
      <c r="P1201" s="29"/>
      <c r="Q1201" s="29"/>
      <c r="R1201" s="29"/>
      <c r="S1201" s="29"/>
      <c r="T1201" s="29"/>
      <c r="U1201" s="29"/>
      <c r="V1201" s="29"/>
      <c r="W1201" s="29"/>
      <c r="X1201" s="29"/>
      <c r="Y1201" s="33"/>
      <c r="Z1201" s="33"/>
      <c r="AA1201" s="33"/>
      <c r="AB1201" s="33"/>
      <c r="AC1201" s="33"/>
      <c r="AD1201" s="33"/>
      <c r="AE1201" s="29"/>
      <c r="AF1201" s="29"/>
      <c r="AG1201" s="29"/>
      <c r="AH1201" s="66"/>
      <c r="AI1201" s="115"/>
      <c r="AJ1201" s="66"/>
      <c r="AK1201" s="66"/>
      <c r="AL1201" s="28"/>
      <c r="AM1201" s="66"/>
      <c r="AN1201" s="66"/>
      <c r="AO1201" s="66"/>
      <c r="AP1201" s="66"/>
      <c r="AQ1201" s="66"/>
      <c r="AR1201" s="66"/>
      <c r="AS1201" s="66"/>
      <c r="AT1201" s="66"/>
      <c r="AU1201" s="66"/>
      <c r="AV1201" s="66"/>
      <c r="AW1201" s="66"/>
      <c r="AX1201" s="66"/>
      <c r="AY1201" s="66"/>
    </row>
    <row r="1202" spans="1:51" x14ac:dyDescent="0.25">
      <c r="A1202" s="10"/>
      <c r="B1202" s="28"/>
      <c r="C1202" s="29"/>
      <c r="D1202" s="29"/>
      <c r="E1202" s="30"/>
      <c r="F1202" s="29"/>
      <c r="G1202" s="29"/>
      <c r="H1202" s="42"/>
      <c r="I1202" s="42"/>
      <c r="J1202" s="28"/>
      <c r="K1202" s="93"/>
      <c r="L1202" s="93"/>
      <c r="M1202" s="94"/>
      <c r="N1202" s="32"/>
      <c r="O1202" s="32"/>
      <c r="P1202" s="29"/>
      <c r="Q1202" s="29"/>
      <c r="R1202" s="29"/>
      <c r="S1202" s="29"/>
      <c r="T1202" s="29"/>
      <c r="U1202" s="29"/>
      <c r="V1202" s="29"/>
      <c r="W1202" s="29"/>
      <c r="X1202" s="29"/>
      <c r="Y1202" s="33"/>
      <c r="Z1202" s="33"/>
      <c r="AA1202" s="33"/>
      <c r="AB1202" s="33"/>
      <c r="AC1202" s="33"/>
      <c r="AD1202" s="33"/>
      <c r="AE1202" s="29"/>
      <c r="AF1202" s="29"/>
      <c r="AG1202" s="29"/>
      <c r="AH1202" s="66"/>
      <c r="AI1202" s="115"/>
      <c r="AJ1202" s="66"/>
      <c r="AK1202" s="66"/>
      <c r="AL1202" s="28"/>
      <c r="AM1202" s="66"/>
      <c r="AN1202" s="66"/>
      <c r="AO1202" s="66"/>
      <c r="AP1202" s="66"/>
      <c r="AQ1202" s="66"/>
      <c r="AR1202" s="66"/>
      <c r="AS1202" s="66"/>
      <c r="AT1202" s="66"/>
      <c r="AU1202" s="66"/>
      <c r="AV1202" s="66"/>
      <c r="AW1202" s="66"/>
      <c r="AX1202" s="66"/>
      <c r="AY1202" s="66"/>
    </row>
    <row r="1203" spans="1:51" x14ac:dyDescent="0.25">
      <c r="A1203" s="10"/>
      <c r="B1203" s="28"/>
      <c r="C1203" s="29"/>
      <c r="D1203" s="29"/>
      <c r="E1203" s="30"/>
      <c r="F1203" s="29"/>
      <c r="G1203" s="29"/>
      <c r="H1203" s="42"/>
      <c r="I1203" s="42"/>
      <c r="J1203" s="28"/>
      <c r="K1203" s="93"/>
      <c r="L1203" s="93"/>
      <c r="M1203" s="94"/>
      <c r="N1203" s="32"/>
      <c r="O1203" s="32"/>
      <c r="P1203" s="29"/>
      <c r="Q1203" s="29"/>
      <c r="R1203" s="29"/>
      <c r="S1203" s="29"/>
      <c r="T1203" s="29"/>
      <c r="U1203" s="29"/>
      <c r="V1203" s="29"/>
      <c r="W1203" s="29"/>
      <c r="X1203" s="29"/>
      <c r="Y1203" s="33"/>
      <c r="Z1203" s="33"/>
      <c r="AA1203" s="33"/>
      <c r="AB1203" s="33"/>
      <c r="AC1203" s="33"/>
      <c r="AD1203" s="33"/>
      <c r="AE1203" s="29"/>
      <c r="AF1203" s="29"/>
      <c r="AG1203" s="29"/>
      <c r="AH1203" s="66"/>
      <c r="AI1203" s="115"/>
      <c r="AJ1203" s="66"/>
      <c r="AK1203" s="66"/>
      <c r="AL1203" s="28"/>
      <c r="AM1203" s="66"/>
      <c r="AN1203" s="66"/>
      <c r="AO1203" s="66"/>
      <c r="AP1203" s="66"/>
      <c r="AQ1203" s="66"/>
      <c r="AR1203" s="66"/>
      <c r="AS1203" s="66"/>
      <c r="AT1203" s="66"/>
      <c r="AU1203" s="66"/>
      <c r="AV1203" s="66"/>
      <c r="AW1203" s="66"/>
      <c r="AX1203" s="66"/>
      <c r="AY1203" s="66"/>
    </row>
    <row r="1204" spans="1:51" x14ac:dyDescent="0.25">
      <c r="A1204" s="10"/>
      <c r="B1204" s="28"/>
      <c r="C1204" s="29"/>
      <c r="D1204" s="29"/>
      <c r="E1204" s="30"/>
      <c r="F1204" s="29"/>
      <c r="G1204" s="29"/>
      <c r="H1204" s="42"/>
      <c r="I1204" s="42"/>
      <c r="J1204" s="28"/>
      <c r="K1204" s="93"/>
      <c r="L1204" s="93"/>
      <c r="M1204" s="94"/>
      <c r="N1204" s="32"/>
      <c r="O1204" s="32"/>
      <c r="P1204" s="29"/>
      <c r="Q1204" s="29"/>
      <c r="R1204" s="29"/>
      <c r="S1204" s="29"/>
      <c r="T1204" s="29"/>
      <c r="U1204" s="29"/>
      <c r="V1204" s="29"/>
      <c r="W1204" s="29"/>
      <c r="X1204" s="29"/>
      <c r="Y1204" s="33"/>
      <c r="Z1204" s="33"/>
      <c r="AA1204" s="33"/>
      <c r="AB1204" s="33"/>
      <c r="AC1204" s="33"/>
      <c r="AD1204" s="33"/>
      <c r="AE1204" s="29"/>
      <c r="AF1204" s="29"/>
      <c r="AG1204" s="29"/>
      <c r="AH1204" s="66"/>
      <c r="AI1204" s="115"/>
      <c r="AJ1204" s="66"/>
      <c r="AK1204" s="66"/>
      <c r="AL1204" s="28"/>
      <c r="AM1204" s="66"/>
      <c r="AN1204" s="66"/>
      <c r="AO1204" s="66"/>
      <c r="AP1204" s="66"/>
      <c r="AQ1204" s="66"/>
      <c r="AR1204" s="66"/>
      <c r="AS1204" s="66"/>
      <c r="AT1204" s="66"/>
      <c r="AU1204" s="66"/>
      <c r="AV1204" s="66"/>
      <c r="AW1204" s="66"/>
      <c r="AX1204" s="66"/>
      <c r="AY1204" s="66"/>
    </row>
    <row r="1205" spans="1:51" x14ac:dyDescent="0.25">
      <c r="A1205" s="10"/>
      <c r="B1205" s="28"/>
      <c r="C1205" s="29"/>
      <c r="D1205" s="29"/>
      <c r="E1205" s="30"/>
      <c r="F1205" s="29"/>
      <c r="G1205" s="29"/>
      <c r="H1205" s="42"/>
      <c r="I1205" s="42"/>
      <c r="J1205" s="28"/>
      <c r="K1205" s="93"/>
      <c r="L1205" s="93"/>
      <c r="M1205" s="94"/>
      <c r="N1205" s="32"/>
      <c r="O1205" s="32"/>
      <c r="P1205" s="29"/>
      <c r="Q1205" s="29"/>
      <c r="R1205" s="29"/>
      <c r="S1205" s="29"/>
      <c r="T1205" s="29"/>
      <c r="U1205" s="29"/>
      <c r="V1205" s="29"/>
      <c r="W1205" s="29"/>
      <c r="X1205" s="29"/>
      <c r="Y1205" s="33"/>
      <c r="Z1205" s="33"/>
      <c r="AA1205" s="33"/>
      <c r="AB1205" s="33"/>
      <c r="AC1205" s="33"/>
      <c r="AD1205" s="33"/>
      <c r="AE1205" s="29"/>
      <c r="AF1205" s="29"/>
      <c r="AG1205" s="29"/>
      <c r="AH1205" s="66"/>
      <c r="AI1205" s="115"/>
      <c r="AJ1205" s="66"/>
      <c r="AK1205" s="66"/>
      <c r="AL1205" s="28"/>
      <c r="AM1205" s="66"/>
      <c r="AN1205" s="66"/>
      <c r="AO1205" s="66"/>
      <c r="AP1205" s="66"/>
      <c r="AQ1205" s="66"/>
      <c r="AR1205" s="66"/>
      <c r="AS1205" s="66"/>
      <c r="AT1205" s="66"/>
      <c r="AU1205" s="66"/>
      <c r="AV1205" s="66"/>
      <c r="AW1205" s="66"/>
      <c r="AX1205" s="66"/>
      <c r="AY1205" s="66"/>
    </row>
    <row r="1206" spans="1:51" x14ac:dyDescent="0.25">
      <c r="A1206" s="10"/>
      <c r="B1206" s="28"/>
      <c r="C1206" s="29"/>
      <c r="D1206" s="29"/>
      <c r="E1206" s="30"/>
      <c r="F1206" s="29"/>
      <c r="G1206" s="29"/>
      <c r="H1206" s="42"/>
      <c r="I1206" s="42"/>
      <c r="J1206" s="28"/>
      <c r="K1206" s="93"/>
      <c r="L1206" s="93"/>
      <c r="M1206" s="94"/>
      <c r="N1206" s="32"/>
      <c r="O1206" s="32"/>
      <c r="P1206" s="29"/>
      <c r="Q1206" s="29"/>
      <c r="R1206" s="29"/>
      <c r="S1206" s="29"/>
      <c r="T1206" s="29"/>
      <c r="U1206" s="29"/>
      <c r="V1206" s="29"/>
      <c r="W1206" s="29"/>
      <c r="X1206" s="29"/>
      <c r="Y1206" s="33"/>
      <c r="Z1206" s="33"/>
      <c r="AA1206" s="33"/>
      <c r="AB1206" s="33"/>
      <c r="AC1206" s="33"/>
      <c r="AD1206" s="33"/>
      <c r="AE1206" s="29"/>
      <c r="AF1206" s="29"/>
      <c r="AG1206" s="29"/>
      <c r="AH1206" s="66"/>
      <c r="AI1206" s="115"/>
      <c r="AJ1206" s="66"/>
      <c r="AK1206" s="66"/>
      <c r="AL1206" s="28"/>
      <c r="AM1206" s="66"/>
      <c r="AN1206" s="66"/>
      <c r="AO1206" s="66"/>
      <c r="AP1206" s="66"/>
      <c r="AQ1206" s="66"/>
      <c r="AR1206" s="66"/>
      <c r="AS1206" s="66"/>
      <c r="AT1206" s="66"/>
      <c r="AU1206" s="66"/>
      <c r="AV1206" s="66"/>
      <c r="AW1206" s="66"/>
      <c r="AX1206" s="66"/>
      <c r="AY1206" s="66"/>
    </row>
    <row r="1207" spans="1:51" x14ac:dyDescent="0.25">
      <c r="A1207" s="10"/>
      <c r="B1207" s="28"/>
      <c r="C1207" s="29"/>
      <c r="D1207" s="29"/>
      <c r="E1207" s="30"/>
      <c r="F1207" s="29"/>
      <c r="G1207" s="29"/>
      <c r="H1207" s="42"/>
      <c r="I1207" s="42"/>
      <c r="J1207" s="28"/>
      <c r="K1207" s="93"/>
      <c r="L1207" s="93"/>
      <c r="M1207" s="94"/>
      <c r="N1207" s="32"/>
      <c r="O1207" s="32"/>
      <c r="P1207" s="29"/>
      <c r="Q1207" s="29"/>
      <c r="R1207" s="29"/>
      <c r="S1207" s="29"/>
      <c r="T1207" s="29"/>
      <c r="U1207" s="29"/>
      <c r="V1207" s="29"/>
      <c r="W1207" s="29"/>
      <c r="X1207" s="29"/>
      <c r="Y1207" s="33"/>
      <c r="Z1207" s="33"/>
      <c r="AA1207" s="33"/>
      <c r="AB1207" s="33"/>
      <c r="AC1207" s="33"/>
      <c r="AD1207" s="33"/>
      <c r="AE1207" s="29"/>
      <c r="AF1207" s="29"/>
      <c r="AG1207" s="29"/>
      <c r="AH1207" s="66"/>
      <c r="AI1207" s="115"/>
      <c r="AJ1207" s="66"/>
      <c r="AK1207" s="66"/>
      <c r="AL1207" s="28"/>
      <c r="AM1207" s="66"/>
      <c r="AN1207" s="66"/>
      <c r="AO1207" s="66"/>
      <c r="AP1207" s="66"/>
      <c r="AQ1207" s="66"/>
      <c r="AR1207" s="66"/>
      <c r="AS1207" s="66"/>
      <c r="AT1207" s="66"/>
      <c r="AU1207" s="66"/>
      <c r="AV1207" s="66"/>
      <c r="AW1207" s="66"/>
      <c r="AX1207" s="66"/>
      <c r="AY1207" s="66"/>
    </row>
    <row r="1208" spans="1:51" x14ac:dyDescent="0.25">
      <c r="A1208" s="10"/>
      <c r="B1208" s="28"/>
      <c r="C1208" s="29"/>
      <c r="D1208" s="29"/>
      <c r="E1208" s="30"/>
      <c r="F1208" s="29"/>
      <c r="G1208" s="29"/>
      <c r="H1208" s="42"/>
      <c r="I1208" s="42"/>
      <c r="J1208" s="28"/>
      <c r="K1208" s="93"/>
      <c r="L1208" s="93"/>
      <c r="M1208" s="94"/>
      <c r="N1208" s="32"/>
      <c r="O1208" s="32"/>
      <c r="P1208" s="29"/>
      <c r="Q1208" s="29"/>
      <c r="R1208" s="29"/>
      <c r="S1208" s="29"/>
      <c r="T1208" s="29"/>
      <c r="U1208" s="29"/>
      <c r="V1208" s="29"/>
      <c r="W1208" s="29"/>
      <c r="X1208" s="29"/>
      <c r="Y1208" s="33"/>
      <c r="Z1208" s="33"/>
      <c r="AA1208" s="33"/>
      <c r="AB1208" s="33"/>
      <c r="AC1208" s="33"/>
      <c r="AD1208" s="33"/>
      <c r="AE1208" s="29"/>
      <c r="AF1208" s="29"/>
      <c r="AG1208" s="29"/>
      <c r="AH1208" s="66"/>
      <c r="AI1208" s="115"/>
      <c r="AJ1208" s="66"/>
      <c r="AK1208" s="66"/>
      <c r="AL1208" s="28"/>
      <c r="AM1208" s="66"/>
      <c r="AN1208" s="66"/>
      <c r="AO1208" s="66"/>
      <c r="AP1208" s="66"/>
      <c r="AQ1208" s="66"/>
      <c r="AR1208" s="66"/>
      <c r="AS1208" s="66"/>
      <c r="AT1208" s="66"/>
      <c r="AU1208" s="66"/>
      <c r="AV1208" s="66"/>
      <c r="AW1208" s="66"/>
      <c r="AX1208" s="66"/>
      <c r="AY1208" s="66"/>
    </row>
    <row r="1209" spans="1:51" x14ac:dyDescent="0.25">
      <c r="A1209" s="10"/>
      <c r="B1209" s="28"/>
      <c r="C1209" s="29"/>
      <c r="D1209" s="29"/>
      <c r="E1209" s="30"/>
      <c r="F1209" s="29"/>
      <c r="G1209" s="29"/>
      <c r="H1209" s="42"/>
      <c r="I1209" s="42"/>
      <c r="J1209" s="28"/>
      <c r="K1209" s="93"/>
      <c r="L1209" s="93"/>
      <c r="M1209" s="94"/>
      <c r="N1209" s="32"/>
      <c r="O1209" s="32"/>
      <c r="P1209" s="29"/>
      <c r="Q1209" s="29"/>
      <c r="R1209" s="29"/>
      <c r="S1209" s="29"/>
      <c r="T1209" s="29"/>
      <c r="U1209" s="29"/>
      <c r="V1209" s="29"/>
      <c r="W1209" s="29"/>
      <c r="X1209" s="29"/>
      <c r="Y1209" s="33"/>
      <c r="Z1209" s="33"/>
      <c r="AA1209" s="33"/>
      <c r="AB1209" s="33"/>
      <c r="AC1209" s="33"/>
      <c r="AD1209" s="33"/>
      <c r="AE1209" s="29"/>
      <c r="AF1209" s="29"/>
      <c r="AG1209" s="29"/>
      <c r="AH1209" s="66"/>
      <c r="AI1209" s="115"/>
      <c r="AJ1209" s="66"/>
      <c r="AK1209" s="66"/>
      <c r="AL1209" s="28"/>
      <c r="AM1209" s="66"/>
      <c r="AN1209" s="66"/>
      <c r="AO1209" s="66"/>
      <c r="AP1209" s="66"/>
      <c r="AQ1209" s="66"/>
      <c r="AR1209" s="66"/>
      <c r="AS1209" s="66"/>
      <c r="AT1209" s="66"/>
      <c r="AU1209" s="66"/>
      <c r="AV1209" s="66"/>
      <c r="AW1209" s="66"/>
      <c r="AX1209" s="66"/>
      <c r="AY1209" s="66"/>
    </row>
    <row r="1210" spans="1:51" x14ac:dyDescent="0.25">
      <c r="A1210" s="10"/>
      <c r="B1210" s="28"/>
      <c r="C1210" s="29"/>
      <c r="D1210" s="29"/>
      <c r="E1210" s="30"/>
      <c r="F1210" s="29"/>
      <c r="G1210" s="29"/>
      <c r="H1210" s="42"/>
      <c r="I1210" s="42"/>
      <c r="J1210" s="28"/>
      <c r="K1210" s="93"/>
      <c r="L1210" s="93"/>
      <c r="M1210" s="94"/>
      <c r="N1210" s="32"/>
      <c r="O1210" s="32"/>
      <c r="P1210" s="29"/>
      <c r="Q1210" s="29"/>
      <c r="R1210" s="29"/>
      <c r="S1210" s="29"/>
      <c r="T1210" s="29"/>
      <c r="U1210" s="29"/>
      <c r="V1210" s="29"/>
      <c r="W1210" s="29"/>
      <c r="X1210" s="29"/>
      <c r="Y1210" s="33"/>
      <c r="Z1210" s="33"/>
      <c r="AA1210" s="33"/>
      <c r="AB1210" s="33"/>
      <c r="AC1210" s="33"/>
      <c r="AD1210" s="33"/>
      <c r="AE1210" s="29"/>
      <c r="AF1210" s="29"/>
      <c r="AG1210" s="29"/>
      <c r="AH1210" s="66"/>
      <c r="AI1210" s="115"/>
      <c r="AJ1210" s="66"/>
      <c r="AK1210" s="66"/>
      <c r="AL1210" s="28"/>
      <c r="AM1210" s="66"/>
      <c r="AN1210" s="66"/>
      <c r="AO1210" s="66"/>
      <c r="AP1210" s="66"/>
      <c r="AQ1210" s="66"/>
      <c r="AR1210" s="66"/>
      <c r="AS1210" s="66"/>
      <c r="AT1210" s="66"/>
      <c r="AU1210" s="66"/>
      <c r="AV1210" s="66"/>
      <c r="AW1210" s="66"/>
      <c r="AX1210" s="66"/>
      <c r="AY1210" s="66"/>
    </row>
    <row r="1211" spans="1:51" x14ac:dyDescent="0.25">
      <c r="A1211" s="10"/>
      <c r="B1211" s="28"/>
      <c r="C1211" s="29"/>
      <c r="D1211" s="29"/>
      <c r="E1211" s="30"/>
      <c r="F1211" s="29"/>
      <c r="G1211" s="29"/>
      <c r="H1211" s="42"/>
      <c r="I1211" s="42"/>
      <c r="J1211" s="28"/>
      <c r="K1211" s="93"/>
      <c r="L1211" s="93"/>
      <c r="M1211" s="94"/>
      <c r="N1211" s="32"/>
      <c r="O1211" s="32"/>
      <c r="P1211" s="29"/>
      <c r="Q1211" s="29"/>
      <c r="R1211" s="29"/>
      <c r="S1211" s="29"/>
      <c r="T1211" s="29"/>
      <c r="U1211" s="29"/>
      <c r="V1211" s="29"/>
      <c r="W1211" s="29"/>
      <c r="X1211" s="29"/>
      <c r="Y1211" s="33"/>
      <c r="Z1211" s="33"/>
      <c r="AA1211" s="33"/>
      <c r="AB1211" s="33"/>
      <c r="AC1211" s="33"/>
      <c r="AD1211" s="33"/>
      <c r="AE1211" s="29"/>
      <c r="AF1211" s="29"/>
      <c r="AG1211" s="29"/>
      <c r="AH1211" s="66"/>
      <c r="AI1211" s="115"/>
      <c r="AJ1211" s="66"/>
      <c r="AK1211" s="66"/>
      <c r="AL1211" s="28"/>
      <c r="AM1211" s="66"/>
      <c r="AN1211" s="66"/>
      <c r="AO1211" s="66"/>
      <c r="AP1211" s="66"/>
      <c r="AQ1211" s="66"/>
      <c r="AR1211" s="66"/>
      <c r="AS1211" s="66"/>
      <c r="AT1211" s="66"/>
      <c r="AU1211" s="66"/>
      <c r="AV1211" s="66"/>
      <c r="AW1211" s="66"/>
      <c r="AX1211" s="66"/>
      <c r="AY1211" s="66"/>
    </row>
    <row r="1212" spans="1:51" x14ac:dyDescent="0.25">
      <c r="A1212" s="10"/>
      <c r="B1212" s="28"/>
      <c r="C1212" s="29"/>
      <c r="D1212" s="29"/>
      <c r="E1212" s="30"/>
      <c r="F1212" s="29"/>
      <c r="G1212" s="29"/>
      <c r="H1212" s="42"/>
      <c r="I1212" s="42"/>
      <c r="J1212" s="28"/>
      <c r="K1212" s="93"/>
      <c r="L1212" s="93"/>
      <c r="M1212" s="94"/>
      <c r="N1212" s="32"/>
      <c r="O1212" s="32"/>
      <c r="P1212" s="29"/>
      <c r="Q1212" s="29"/>
      <c r="R1212" s="29"/>
      <c r="S1212" s="29"/>
      <c r="T1212" s="29"/>
      <c r="U1212" s="29"/>
      <c r="V1212" s="29"/>
      <c r="W1212" s="29"/>
      <c r="X1212" s="29"/>
      <c r="Y1212" s="33"/>
      <c r="Z1212" s="33"/>
      <c r="AA1212" s="33"/>
      <c r="AB1212" s="33"/>
      <c r="AC1212" s="33"/>
      <c r="AD1212" s="33"/>
      <c r="AE1212" s="29"/>
      <c r="AF1212" s="29"/>
      <c r="AG1212" s="29"/>
      <c r="AH1212" s="66"/>
      <c r="AI1212" s="115"/>
      <c r="AJ1212" s="66"/>
      <c r="AK1212" s="66"/>
      <c r="AL1212" s="28"/>
      <c r="AM1212" s="66"/>
      <c r="AN1212" s="66"/>
      <c r="AO1212" s="66"/>
      <c r="AP1212" s="66"/>
      <c r="AQ1212" s="66"/>
      <c r="AR1212" s="66"/>
      <c r="AS1212" s="66"/>
      <c r="AT1212" s="66"/>
      <c r="AU1212" s="66"/>
      <c r="AV1212" s="66"/>
      <c r="AW1212" s="66"/>
      <c r="AX1212" s="66"/>
      <c r="AY1212" s="66"/>
    </row>
    <row r="1213" spans="1:51" x14ac:dyDescent="0.25">
      <c r="A1213" s="10"/>
      <c r="B1213" s="28"/>
      <c r="C1213" s="29"/>
      <c r="D1213" s="29"/>
      <c r="E1213" s="30"/>
      <c r="F1213" s="29"/>
      <c r="G1213" s="29"/>
      <c r="H1213" s="42"/>
      <c r="I1213" s="42"/>
      <c r="J1213" s="28"/>
      <c r="K1213" s="93"/>
      <c r="L1213" s="93"/>
      <c r="M1213" s="94"/>
      <c r="N1213" s="32"/>
      <c r="O1213" s="32"/>
      <c r="P1213" s="29"/>
      <c r="Q1213" s="29"/>
      <c r="R1213" s="29"/>
      <c r="S1213" s="29"/>
      <c r="T1213" s="29"/>
      <c r="U1213" s="29"/>
      <c r="V1213" s="29"/>
      <c r="W1213" s="29"/>
      <c r="X1213" s="29"/>
      <c r="Y1213" s="33"/>
      <c r="Z1213" s="33"/>
      <c r="AA1213" s="33"/>
      <c r="AB1213" s="33"/>
      <c r="AC1213" s="33"/>
      <c r="AD1213" s="33"/>
      <c r="AE1213" s="29"/>
      <c r="AF1213" s="29"/>
      <c r="AG1213" s="29"/>
      <c r="AH1213" s="66"/>
      <c r="AI1213" s="115"/>
      <c r="AJ1213" s="66"/>
      <c r="AK1213" s="66"/>
      <c r="AL1213" s="28"/>
      <c r="AM1213" s="66"/>
      <c r="AN1213" s="66"/>
      <c r="AO1213" s="66"/>
      <c r="AP1213" s="66"/>
      <c r="AQ1213" s="66"/>
      <c r="AR1213" s="66"/>
      <c r="AS1213" s="66"/>
      <c r="AT1213" s="66"/>
      <c r="AU1213" s="66"/>
      <c r="AV1213" s="66"/>
      <c r="AW1213" s="66"/>
      <c r="AX1213" s="66"/>
      <c r="AY1213" s="66"/>
    </row>
    <row r="1214" spans="1:51" x14ac:dyDescent="0.25">
      <c r="A1214" s="10"/>
      <c r="B1214" s="28"/>
      <c r="C1214" s="29"/>
      <c r="D1214" s="29"/>
      <c r="E1214" s="30"/>
      <c r="F1214" s="29"/>
      <c r="G1214" s="29"/>
      <c r="H1214" s="42"/>
      <c r="I1214" s="42"/>
      <c r="J1214" s="28"/>
      <c r="K1214" s="93"/>
      <c r="L1214" s="93"/>
      <c r="M1214" s="94"/>
      <c r="N1214" s="32"/>
      <c r="O1214" s="32"/>
      <c r="P1214" s="29"/>
      <c r="Q1214" s="29"/>
      <c r="R1214" s="29"/>
      <c r="S1214" s="29"/>
      <c r="T1214" s="29"/>
      <c r="U1214" s="29"/>
      <c r="V1214" s="29"/>
      <c r="W1214" s="29"/>
      <c r="X1214" s="29"/>
      <c r="Y1214" s="33"/>
      <c r="Z1214" s="33"/>
      <c r="AA1214" s="33"/>
      <c r="AB1214" s="33"/>
      <c r="AC1214" s="33"/>
      <c r="AD1214" s="33"/>
      <c r="AE1214" s="29"/>
      <c r="AF1214" s="29"/>
      <c r="AG1214" s="29"/>
      <c r="AH1214" s="66"/>
      <c r="AI1214" s="115"/>
      <c r="AJ1214" s="66"/>
      <c r="AK1214" s="66"/>
      <c r="AL1214" s="28"/>
      <c r="AM1214" s="66"/>
      <c r="AN1214" s="66"/>
      <c r="AO1214" s="66"/>
      <c r="AP1214" s="66"/>
      <c r="AQ1214" s="66"/>
      <c r="AR1214" s="66"/>
      <c r="AS1214" s="66"/>
      <c r="AT1214" s="66"/>
      <c r="AU1214" s="66"/>
      <c r="AV1214" s="66"/>
      <c r="AW1214" s="66"/>
      <c r="AX1214" s="66"/>
      <c r="AY1214" s="66"/>
    </row>
    <row r="1215" spans="1:51" x14ac:dyDescent="0.25">
      <c r="A1215" s="10"/>
      <c r="B1215" s="28"/>
      <c r="C1215" s="29"/>
      <c r="D1215" s="29"/>
      <c r="E1215" s="30"/>
      <c r="F1215" s="29"/>
      <c r="G1215" s="29"/>
      <c r="H1215" s="42"/>
      <c r="I1215" s="42"/>
      <c r="J1215" s="28"/>
      <c r="K1215" s="93"/>
      <c r="L1215" s="93"/>
      <c r="M1215" s="94"/>
      <c r="N1215" s="32"/>
      <c r="O1215" s="32"/>
      <c r="P1215" s="29"/>
      <c r="Q1215" s="29"/>
      <c r="R1215" s="29"/>
      <c r="S1215" s="29"/>
      <c r="T1215" s="29"/>
      <c r="U1215" s="29"/>
      <c r="V1215" s="29"/>
      <c r="W1215" s="29"/>
      <c r="X1215" s="29"/>
      <c r="Y1215" s="33"/>
      <c r="Z1215" s="33"/>
      <c r="AA1215" s="33"/>
      <c r="AB1215" s="33"/>
      <c r="AC1215" s="33"/>
      <c r="AD1215" s="33"/>
      <c r="AE1215" s="29"/>
      <c r="AF1215" s="29"/>
      <c r="AG1215" s="29"/>
      <c r="AH1215" s="66"/>
      <c r="AI1215" s="115"/>
      <c r="AJ1215" s="66"/>
      <c r="AK1215" s="66"/>
      <c r="AL1215" s="28"/>
      <c r="AM1215" s="66"/>
      <c r="AN1215" s="66"/>
      <c r="AO1215" s="66"/>
      <c r="AP1215" s="66"/>
      <c r="AQ1215" s="66"/>
      <c r="AR1215" s="66"/>
      <c r="AS1215" s="66"/>
      <c r="AT1215" s="66"/>
      <c r="AU1215" s="66"/>
      <c r="AV1215" s="66"/>
      <c r="AW1215" s="66"/>
      <c r="AX1215" s="66"/>
      <c r="AY1215" s="66"/>
    </row>
    <row r="1216" spans="1:51" x14ac:dyDescent="0.25">
      <c r="A1216" s="10"/>
      <c r="B1216" s="28"/>
      <c r="C1216" s="29"/>
      <c r="D1216" s="29"/>
      <c r="E1216" s="30"/>
      <c r="F1216" s="29"/>
      <c r="G1216" s="29"/>
      <c r="H1216" s="42"/>
      <c r="I1216" s="42"/>
      <c r="J1216" s="28"/>
      <c r="K1216" s="93"/>
      <c r="L1216" s="93"/>
      <c r="M1216" s="94"/>
      <c r="N1216" s="32"/>
      <c r="O1216" s="32"/>
      <c r="P1216" s="29"/>
      <c r="Q1216" s="29"/>
      <c r="R1216" s="29"/>
      <c r="S1216" s="29"/>
      <c r="T1216" s="29"/>
      <c r="U1216" s="29"/>
      <c r="V1216" s="29"/>
      <c r="W1216" s="29"/>
      <c r="X1216" s="29"/>
      <c r="Y1216" s="33"/>
      <c r="Z1216" s="33"/>
      <c r="AA1216" s="33"/>
      <c r="AB1216" s="33"/>
      <c r="AC1216" s="33"/>
      <c r="AD1216" s="33"/>
      <c r="AE1216" s="29"/>
      <c r="AF1216" s="29"/>
      <c r="AG1216" s="29"/>
      <c r="AH1216" s="66"/>
      <c r="AI1216" s="115"/>
      <c r="AJ1216" s="66"/>
      <c r="AK1216" s="66"/>
      <c r="AL1216" s="28"/>
      <c r="AM1216" s="66"/>
      <c r="AN1216" s="66"/>
      <c r="AO1216" s="66"/>
      <c r="AP1216" s="66"/>
      <c r="AQ1216" s="66"/>
      <c r="AR1216" s="66"/>
      <c r="AS1216" s="66"/>
      <c r="AT1216" s="66"/>
      <c r="AU1216" s="66"/>
      <c r="AV1216" s="66"/>
      <c r="AW1216" s="66"/>
      <c r="AX1216" s="66"/>
      <c r="AY1216" s="66"/>
    </row>
    <row r="1217" spans="1:51" x14ac:dyDescent="0.25">
      <c r="A1217" s="10"/>
      <c r="B1217" s="28"/>
      <c r="C1217" s="29"/>
      <c r="D1217" s="29"/>
      <c r="E1217" s="30"/>
      <c r="F1217" s="29"/>
      <c r="G1217" s="29"/>
      <c r="H1217" s="42"/>
      <c r="I1217" s="42"/>
      <c r="J1217" s="28"/>
      <c r="K1217" s="93"/>
      <c r="L1217" s="93"/>
      <c r="M1217" s="94"/>
      <c r="N1217" s="32"/>
      <c r="O1217" s="32"/>
      <c r="P1217" s="29"/>
      <c r="Q1217" s="29"/>
      <c r="R1217" s="29"/>
      <c r="S1217" s="29"/>
      <c r="T1217" s="29"/>
      <c r="U1217" s="29"/>
      <c r="V1217" s="29"/>
      <c r="W1217" s="29"/>
      <c r="X1217" s="29"/>
      <c r="Y1217" s="33"/>
      <c r="Z1217" s="33"/>
      <c r="AA1217" s="33"/>
      <c r="AB1217" s="33"/>
      <c r="AC1217" s="33"/>
      <c r="AD1217" s="33"/>
      <c r="AE1217" s="29"/>
      <c r="AF1217" s="29"/>
      <c r="AG1217" s="29"/>
      <c r="AH1217" s="66"/>
      <c r="AI1217" s="115"/>
      <c r="AJ1217" s="66"/>
      <c r="AK1217" s="66"/>
      <c r="AL1217" s="28"/>
      <c r="AM1217" s="66"/>
      <c r="AN1217" s="66"/>
      <c r="AO1217" s="66"/>
      <c r="AP1217" s="66"/>
      <c r="AQ1217" s="66"/>
      <c r="AR1217" s="66"/>
      <c r="AS1217" s="66"/>
      <c r="AT1217" s="66"/>
      <c r="AU1217" s="66"/>
      <c r="AV1217" s="66"/>
      <c r="AW1217" s="66"/>
      <c r="AX1217" s="66"/>
      <c r="AY1217" s="66"/>
    </row>
    <row r="1218" spans="1:51" x14ac:dyDescent="0.25">
      <c r="A1218" s="10"/>
      <c r="B1218" s="28"/>
      <c r="C1218" s="29"/>
      <c r="D1218" s="29"/>
      <c r="E1218" s="30"/>
      <c r="F1218" s="29"/>
      <c r="G1218" s="29"/>
      <c r="H1218" s="42"/>
      <c r="I1218" s="42"/>
      <c r="J1218" s="28"/>
      <c r="K1218" s="93"/>
      <c r="L1218" s="93"/>
      <c r="M1218" s="94"/>
      <c r="N1218" s="32"/>
      <c r="O1218" s="32"/>
      <c r="P1218" s="29"/>
      <c r="Q1218" s="29"/>
      <c r="R1218" s="29"/>
      <c r="S1218" s="29"/>
      <c r="T1218" s="29"/>
      <c r="U1218" s="29"/>
      <c r="V1218" s="29"/>
      <c r="W1218" s="29"/>
      <c r="X1218" s="29"/>
      <c r="Y1218" s="33"/>
      <c r="Z1218" s="33"/>
      <c r="AA1218" s="33"/>
      <c r="AB1218" s="33"/>
      <c r="AC1218" s="33"/>
      <c r="AD1218" s="33"/>
      <c r="AE1218" s="29"/>
      <c r="AF1218" s="29"/>
      <c r="AG1218" s="29"/>
      <c r="AH1218" s="66"/>
      <c r="AI1218" s="115"/>
      <c r="AJ1218" s="66"/>
      <c r="AK1218" s="66"/>
      <c r="AL1218" s="28"/>
      <c r="AM1218" s="66"/>
      <c r="AN1218" s="66"/>
      <c r="AO1218" s="66"/>
      <c r="AP1218" s="66"/>
      <c r="AQ1218" s="66"/>
      <c r="AR1218" s="66"/>
      <c r="AS1218" s="66"/>
      <c r="AT1218" s="66"/>
      <c r="AU1218" s="66"/>
      <c r="AV1218" s="66"/>
      <c r="AW1218" s="66"/>
      <c r="AX1218" s="66"/>
      <c r="AY1218" s="66"/>
    </row>
    <row r="1219" spans="1:51" x14ac:dyDescent="0.25">
      <c r="A1219" s="10"/>
      <c r="B1219" s="28"/>
      <c r="C1219" s="29"/>
      <c r="D1219" s="29"/>
      <c r="E1219" s="30"/>
      <c r="F1219" s="29"/>
      <c r="G1219" s="29"/>
      <c r="H1219" s="42"/>
      <c r="I1219" s="42"/>
      <c r="J1219" s="28"/>
      <c r="K1219" s="93"/>
      <c r="L1219" s="93"/>
      <c r="M1219" s="94"/>
      <c r="N1219" s="32"/>
      <c r="O1219" s="32"/>
      <c r="P1219" s="29"/>
      <c r="Q1219" s="29"/>
      <c r="R1219" s="29"/>
      <c r="S1219" s="29"/>
      <c r="T1219" s="29"/>
      <c r="U1219" s="29"/>
      <c r="V1219" s="29"/>
      <c r="W1219" s="29"/>
      <c r="X1219" s="29"/>
      <c r="Y1219" s="33"/>
      <c r="Z1219" s="33"/>
      <c r="AA1219" s="33"/>
      <c r="AB1219" s="33"/>
      <c r="AC1219" s="33"/>
      <c r="AD1219" s="33"/>
      <c r="AE1219" s="29"/>
      <c r="AF1219" s="29"/>
      <c r="AG1219" s="29"/>
      <c r="AH1219" s="66"/>
      <c r="AI1219" s="115"/>
      <c r="AJ1219" s="66"/>
      <c r="AK1219" s="66"/>
      <c r="AL1219" s="28"/>
      <c r="AM1219" s="66"/>
      <c r="AN1219" s="66"/>
      <c r="AO1219" s="66"/>
      <c r="AP1219" s="66"/>
      <c r="AQ1219" s="66"/>
      <c r="AR1219" s="66"/>
      <c r="AS1219" s="66"/>
      <c r="AT1219" s="66"/>
      <c r="AU1219" s="66"/>
      <c r="AV1219" s="66"/>
      <c r="AW1219" s="66"/>
      <c r="AX1219" s="66"/>
      <c r="AY1219" s="66"/>
    </row>
    <row r="1220" spans="1:51" x14ac:dyDescent="0.25">
      <c r="A1220" s="10"/>
      <c r="B1220" s="28"/>
      <c r="C1220" s="29"/>
      <c r="D1220" s="29"/>
      <c r="E1220" s="30"/>
      <c r="F1220" s="29"/>
      <c r="G1220" s="29"/>
      <c r="H1220" s="42"/>
      <c r="I1220" s="42"/>
      <c r="J1220" s="28"/>
      <c r="K1220" s="93"/>
      <c r="L1220" s="93"/>
      <c r="M1220" s="94"/>
      <c r="N1220" s="32"/>
      <c r="O1220" s="32"/>
      <c r="P1220" s="29"/>
      <c r="Q1220" s="29"/>
      <c r="R1220" s="29"/>
      <c r="S1220" s="29"/>
      <c r="T1220" s="29"/>
      <c r="U1220" s="29"/>
      <c r="V1220" s="29"/>
      <c r="W1220" s="29"/>
      <c r="X1220" s="29"/>
      <c r="Y1220" s="33"/>
      <c r="Z1220" s="33"/>
      <c r="AA1220" s="33"/>
      <c r="AB1220" s="33"/>
      <c r="AC1220" s="33"/>
      <c r="AD1220" s="33"/>
      <c r="AE1220" s="29"/>
      <c r="AF1220" s="29"/>
      <c r="AG1220" s="29"/>
      <c r="AH1220" s="66"/>
      <c r="AI1220" s="115"/>
      <c r="AJ1220" s="66"/>
      <c r="AK1220" s="66"/>
      <c r="AL1220" s="28"/>
      <c r="AM1220" s="66"/>
      <c r="AN1220" s="66"/>
      <c r="AO1220" s="66"/>
      <c r="AP1220" s="66"/>
      <c r="AQ1220" s="66"/>
      <c r="AR1220" s="66"/>
      <c r="AS1220" s="66"/>
      <c r="AT1220" s="66"/>
      <c r="AU1220" s="66"/>
      <c r="AV1220" s="66"/>
      <c r="AW1220" s="66"/>
      <c r="AX1220" s="66"/>
      <c r="AY1220" s="66"/>
    </row>
    <row r="1221" spans="1:51" x14ac:dyDescent="0.25">
      <c r="A1221" s="10"/>
      <c r="B1221" s="28"/>
      <c r="C1221" s="29"/>
      <c r="D1221" s="29"/>
      <c r="E1221" s="30"/>
      <c r="F1221" s="29"/>
      <c r="G1221" s="29"/>
      <c r="H1221" s="42"/>
      <c r="I1221" s="42"/>
      <c r="J1221" s="28"/>
      <c r="K1221" s="93"/>
      <c r="L1221" s="93"/>
      <c r="M1221" s="94"/>
      <c r="N1221" s="32"/>
      <c r="O1221" s="32"/>
      <c r="P1221" s="29"/>
      <c r="Q1221" s="29"/>
      <c r="R1221" s="29"/>
      <c r="S1221" s="29"/>
      <c r="T1221" s="29"/>
      <c r="U1221" s="29"/>
      <c r="V1221" s="29"/>
      <c r="W1221" s="29"/>
      <c r="X1221" s="29"/>
      <c r="Y1221" s="33"/>
      <c r="Z1221" s="33"/>
      <c r="AA1221" s="33"/>
      <c r="AB1221" s="33"/>
      <c r="AC1221" s="33"/>
      <c r="AD1221" s="33"/>
      <c r="AE1221" s="29"/>
      <c r="AF1221" s="29"/>
      <c r="AG1221" s="29"/>
      <c r="AH1221" s="66"/>
      <c r="AI1221" s="115"/>
      <c r="AJ1221" s="66"/>
      <c r="AK1221" s="66"/>
      <c r="AL1221" s="28"/>
      <c r="AM1221" s="66"/>
      <c r="AN1221" s="66"/>
      <c r="AO1221" s="66"/>
      <c r="AP1221" s="66"/>
      <c r="AQ1221" s="66"/>
      <c r="AR1221" s="66"/>
      <c r="AS1221" s="66"/>
      <c r="AT1221" s="66"/>
      <c r="AU1221" s="66"/>
      <c r="AV1221" s="66"/>
      <c r="AW1221" s="66"/>
      <c r="AX1221" s="66"/>
      <c r="AY1221" s="66"/>
    </row>
    <row r="1222" spans="1:51" x14ac:dyDescent="0.25">
      <c r="A1222" s="10"/>
      <c r="B1222" s="28"/>
      <c r="C1222" s="29"/>
      <c r="D1222" s="29"/>
      <c r="E1222" s="30"/>
      <c r="F1222" s="29"/>
      <c r="G1222" s="29"/>
      <c r="H1222" s="42"/>
      <c r="I1222" s="42"/>
      <c r="J1222" s="28"/>
      <c r="K1222" s="93"/>
      <c r="L1222" s="93"/>
      <c r="M1222" s="94"/>
      <c r="N1222" s="32"/>
      <c r="O1222" s="32"/>
      <c r="P1222" s="29"/>
      <c r="Q1222" s="29"/>
      <c r="R1222" s="29"/>
      <c r="S1222" s="29"/>
      <c r="T1222" s="29"/>
      <c r="U1222" s="29"/>
      <c r="V1222" s="29"/>
      <c r="W1222" s="29"/>
      <c r="X1222" s="29"/>
      <c r="Y1222" s="33"/>
      <c r="Z1222" s="33"/>
      <c r="AA1222" s="33"/>
      <c r="AB1222" s="33"/>
      <c r="AC1222" s="33"/>
      <c r="AD1222" s="33"/>
      <c r="AE1222" s="29"/>
      <c r="AF1222" s="29"/>
      <c r="AG1222" s="29"/>
      <c r="AH1222" s="66"/>
      <c r="AI1222" s="115"/>
      <c r="AJ1222" s="66"/>
      <c r="AK1222" s="66"/>
      <c r="AL1222" s="28"/>
      <c r="AM1222" s="66"/>
      <c r="AN1222" s="66"/>
      <c r="AO1222" s="66"/>
      <c r="AP1222" s="66"/>
      <c r="AQ1222" s="66"/>
      <c r="AR1222" s="66"/>
      <c r="AS1222" s="66"/>
      <c r="AT1222" s="66"/>
      <c r="AU1222" s="66"/>
      <c r="AV1222" s="66"/>
      <c r="AW1222" s="66"/>
      <c r="AX1222" s="66"/>
      <c r="AY1222" s="66"/>
    </row>
    <row r="1223" spans="1:51" x14ac:dyDescent="0.25">
      <c r="A1223" s="10"/>
      <c r="B1223" s="28"/>
      <c r="C1223" s="29"/>
      <c r="D1223" s="29"/>
      <c r="E1223" s="30"/>
      <c r="F1223" s="29"/>
      <c r="G1223" s="29"/>
      <c r="H1223" s="42"/>
      <c r="I1223" s="42"/>
      <c r="J1223" s="28"/>
      <c r="K1223" s="93"/>
      <c r="L1223" s="93"/>
      <c r="M1223" s="94"/>
      <c r="N1223" s="32"/>
      <c r="O1223" s="32"/>
      <c r="P1223" s="29"/>
      <c r="Q1223" s="29"/>
      <c r="R1223" s="29"/>
      <c r="S1223" s="29"/>
      <c r="T1223" s="29"/>
      <c r="U1223" s="29"/>
      <c r="V1223" s="29"/>
      <c r="W1223" s="29"/>
      <c r="X1223" s="29"/>
      <c r="Y1223" s="33"/>
      <c r="Z1223" s="33"/>
      <c r="AA1223" s="33"/>
      <c r="AB1223" s="33"/>
      <c r="AC1223" s="33"/>
      <c r="AD1223" s="33"/>
      <c r="AE1223" s="29"/>
      <c r="AF1223" s="29"/>
      <c r="AG1223" s="29"/>
      <c r="AH1223" s="66"/>
      <c r="AI1223" s="115"/>
      <c r="AJ1223" s="66"/>
      <c r="AK1223" s="66"/>
      <c r="AL1223" s="28"/>
      <c r="AM1223" s="66"/>
      <c r="AN1223" s="66"/>
      <c r="AO1223" s="66"/>
      <c r="AP1223" s="66"/>
      <c r="AQ1223" s="66"/>
      <c r="AR1223" s="66"/>
      <c r="AS1223" s="66"/>
      <c r="AT1223" s="66"/>
      <c r="AU1223" s="66"/>
      <c r="AV1223" s="66"/>
      <c r="AW1223" s="66"/>
      <c r="AX1223" s="66"/>
      <c r="AY1223" s="66"/>
    </row>
    <row r="1224" spans="1:51" x14ac:dyDescent="0.25">
      <c r="A1224" s="10"/>
      <c r="B1224" s="28"/>
      <c r="C1224" s="29"/>
      <c r="D1224" s="29"/>
      <c r="E1224" s="30"/>
      <c r="F1224" s="29"/>
      <c r="G1224" s="29"/>
      <c r="H1224" s="42"/>
      <c r="I1224" s="42"/>
      <c r="J1224" s="28"/>
      <c r="K1224" s="93"/>
      <c r="L1224" s="93"/>
      <c r="M1224" s="94"/>
      <c r="N1224" s="32"/>
      <c r="O1224" s="32"/>
      <c r="P1224" s="29"/>
      <c r="Q1224" s="29"/>
      <c r="R1224" s="29"/>
      <c r="S1224" s="29"/>
      <c r="T1224" s="29"/>
      <c r="U1224" s="29"/>
      <c r="V1224" s="29"/>
      <c r="W1224" s="29"/>
      <c r="X1224" s="29"/>
      <c r="Y1224" s="33"/>
      <c r="Z1224" s="33"/>
      <c r="AA1224" s="33"/>
      <c r="AB1224" s="33"/>
      <c r="AC1224" s="33"/>
      <c r="AD1224" s="33"/>
      <c r="AE1224" s="29"/>
      <c r="AF1224" s="29"/>
      <c r="AG1224" s="29"/>
      <c r="AH1224" s="66"/>
      <c r="AI1224" s="115"/>
      <c r="AJ1224" s="66"/>
      <c r="AK1224" s="66"/>
      <c r="AL1224" s="28"/>
      <c r="AM1224" s="66"/>
      <c r="AN1224" s="66"/>
      <c r="AO1224" s="66"/>
      <c r="AP1224" s="66"/>
      <c r="AQ1224" s="66"/>
      <c r="AR1224" s="66"/>
      <c r="AS1224" s="66"/>
      <c r="AT1224" s="66"/>
      <c r="AU1224" s="66"/>
      <c r="AV1224" s="66"/>
      <c r="AW1224" s="66"/>
      <c r="AX1224" s="66"/>
      <c r="AY1224" s="66"/>
    </row>
    <row r="1225" spans="1:51" x14ac:dyDescent="0.25">
      <c r="A1225" s="10"/>
      <c r="B1225" s="28"/>
      <c r="C1225" s="29"/>
      <c r="D1225" s="29"/>
      <c r="E1225" s="30"/>
      <c r="F1225" s="29"/>
      <c r="G1225" s="29"/>
      <c r="H1225" s="42"/>
      <c r="I1225" s="42"/>
      <c r="J1225" s="28"/>
      <c r="K1225" s="93"/>
      <c r="L1225" s="93"/>
      <c r="M1225" s="94"/>
      <c r="N1225" s="32"/>
      <c r="O1225" s="32"/>
      <c r="P1225" s="29"/>
      <c r="Q1225" s="29"/>
      <c r="R1225" s="29"/>
      <c r="S1225" s="29"/>
      <c r="T1225" s="29"/>
      <c r="U1225" s="29"/>
      <c r="V1225" s="29"/>
      <c r="W1225" s="29"/>
      <c r="X1225" s="29"/>
      <c r="Y1225" s="33"/>
      <c r="Z1225" s="33"/>
      <c r="AA1225" s="33"/>
      <c r="AB1225" s="33"/>
      <c r="AC1225" s="33"/>
      <c r="AD1225" s="33"/>
      <c r="AE1225" s="29"/>
      <c r="AF1225" s="29"/>
      <c r="AG1225" s="29"/>
      <c r="AH1225" s="66"/>
      <c r="AI1225" s="115"/>
      <c r="AJ1225" s="66"/>
      <c r="AK1225" s="66"/>
      <c r="AL1225" s="28"/>
      <c r="AM1225" s="66"/>
      <c r="AN1225" s="66"/>
      <c r="AO1225" s="66"/>
      <c r="AP1225" s="66"/>
      <c r="AQ1225" s="66"/>
      <c r="AR1225" s="66"/>
      <c r="AS1225" s="66"/>
      <c r="AT1225" s="66"/>
      <c r="AU1225" s="66"/>
      <c r="AV1225" s="66"/>
      <c r="AW1225" s="66"/>
      <c r="AX1225" s="66"/>
      <c r="AY1225" s="66"/>
    </row>
    <row r="1226" spans="1:51" x14ac:dyDescent="0.25">
      <c r="A1226" s="10"/>
      <c r="B1226" s="28"/>
      <c r="C1226" s="29"/>
      <c r="D1226" s="29"/>
      <c r="E1226" s="30"/>
      <c r="F1226" s="29"/>
      <c r="G1226" s="29"/>
      <c r="H1226" s="42"/>
      <c r="I1226" s="42"/>
      <c r="J1226" s="28"/>
      <c r="K1226" s="93"/>
      <c r="L1226" s="93"/>
      <c r="M1226" s="94"/>
      <c r="N1226" s="32"/>
      <c r="O1226" s="32"/>
      <c r="P1226" s="29"/>
      <c r="Q1226" s="29"/>
      <c r="R1226" s="29"/>
      <c r="S1226" s="29"/>
      <c r="T1226" s="29"/>
      <c r="U1226" s="29"/>
      <c r="V1226" s="29"/>
      <c r="W1226" s="29"/>
      <c r="X1226" s="29"/>
      <c r="Y1226" s="33"/>
      <c r="Z1226" s="33"/>
      <c r="AA1226" s="33"/>
      <c r="AB1226" s="33"/>
      <c r="AC1226" s="33"/>
      <c r="AD1226" s="33"/>
      <c r="AE1226" s="29"/>
      <c r="AF1226" s="29"/>
      <c r="AG1226" s="29"/>
      <c r="AH1226" s="66"/>
      <c r="AI1226" s="115"/>
      <c r="AJ1226" s="66"/>
      <c r="AK1226" s="66"/>
      <c r="AL1226" s="28"/>
      <c r="AM1226" s="66"/>
      <c r="AN1226" s="66"/>
      <c r="AO1226" s="66"/>
      <c r="AP1226" s="66"/>
      <c r="AQ1226" s="66"/>
      <c r="AR1226" s="66"/>
      <c r="AS1226" s="66"/>
      <c r="AT1226" s="66"/>
      <c r="AU1226" s="66"/>
      <c r="AV1226" s="66"/>
      <c r="AW1226" s="66"/>
      <c r="AX1226" s="66"/>
      <c r="AY1226" s="66"/>
    </row>
    <row r="1227" spans="1:51" x14ac:dyDescent="0.25">
      <c r="A1227" s="10"/>
      <c r="B1227" s="28"/>
      <c r="C1227" s="29"/>
      <c r="D1227" s="29"/>
      <c r="E1227" s="30"/>
      <c r="F1227" s="29"/>
      <c r="G1227" s="29"/>
      <c r="H1227" s="42"/>
      <c r="I1227" s="42"/>
      <c r="J1227" s="28"/>
      <c r="K1227" s="93"/>
      <c r="L1227" s="93"/>
      <c r="M1227" s="94"/>
      <c r="N1227" s="32"/>
      <c r="O1227" s="32"/>
      <c r="P1227" s="29"/>
      <c r="Q1227" s="29"/>
      <c r="R1227" s="29"/>
      <c r="S1227" s="29"/>
      <c r="T1227" s="29"/>
      <c r="U1227" s="29"/>
      <c r="V1227" s="29"/>
      <c r="W1227" s="29"/>
      <c r="X1227" s="29"/>
      <c r="Y1227" s="33"/>
      <c r="Z1227" s="33"/>
      <c r="AA1227" s="33"/>
      <c r="AB1227" s="33"/>
      <c r="AC1227" s="33"/>
      <c r="AD1227" s="33"/>
      <c r="AE1227" s="29"/>
      <c r="AF1227" s="29"/>
      <c r="AG1227" s="29"/>
      <c r="AH1227" s="66"/>
      <c r="AI1227" s="115"/>
      <c r="AJ1227" s="66"/>
      <c r="AK1227" s="66"/>
      <c r="AL1227" s="28"/>
      <c r="AM1227" s="66"/>
      <c r="AN1227" s="66"/>
      <c r="AO1227" s="66"/>
      <c r="AP1227" s="66"/>
      <c r="AQ1227" s="66"/>
      <c r="AR1227" s="66"/>
      <c r="AS1227" s="66"/>
      <c r="AT1227" s="66"/>
      <c r="AU1227" s="66"/>
      <c r="AV1227" s="66"/>
      <c r="AW1227" s="66"/>
      <c r="AX1227" s="66"/>
      <c r="AY1227" s="66"/>
    </row>
    <row r="1228" spans="1:51" x14ac:dyDescent="0.25">
      <c r="A1228" s="10"/>
      <c r="B1228" s="28"/>
      <c r="C1228" s="29"/>
      <c r="D1228" s="29"/>
      <c r="E1228" s="30"/>
      <c r="F1228" s="29"/>
      <c r="G1228" s="29"/>
      <c r="H1228" s="42"/>
      <c r="I1228" s="42"/>
      <c r="J1228" s="28"/>
      <c r="K1228" s="93"/>
      <c r="L1228" s="93"/>
      <c r="M1228" s="94"/>
      <c r="N1228" s="32"/>
      <c r="O1228" s="32"/>
      <c r="P1228" s="29"/>
      <c r="Q1228" s="29"/>
      <c r="R1228" s="29"/>
      <c r="S1228" s="29"/>
      <c r="T1228" s="29"/>
      <c r="U1228" s="29"/>
      <c r="V1228" s="29"/>
      <c r="W1228" s="29"/>
      <c r="X1228" s="29"/>
      <c r="Y1228" s="33"/>
      <c r="Z1228" s="33"/>
      <c r="AA1228" s="33"/>
      <c r="AB1228" s="33"/>
      <c r="AC1228" s="33"/>
      <c r="AD1228" s="33"/>
      <c r="AE1228" s="29"/>
      <c r="AF1228" s="29"/>
      <c r="AG1228" s="29"/>
      <c r="AH1228" s="66"/>
      <c r="AI1228" s="115"/>
      <c r="AJ1228" s="66"/>
      <c r="AK1228" s="66"/>
      <c r="AL1228" s="28"/>
      <c r="AM1228" s="66"/>
      <c r="AN1228" s="66"/>
      <c r="AO1228" s="66"/>
      <c r="AP1228" s="66"/>
      <c r="AQ1228" s="66"/>
      <c r="AR1228" s="66"/>
      <c r="AS1228" s="66"/>
      <c r="AT1228" s="66"/>
      <c r="AU1228" s="66"/>
      <c r="AV1228" s="66"/>
      <c r="AW1228" s="66"/>
      <c r="AX1228" s="66"/>
      <c r="AY1228" s="66"/>
    </row>
    <row r="1229" spans="1:51" x14ac:dyDescent="0.25">
      <c r="A1229" s="10"/>
      <c r="B1229" s="28"/>
      <c r="C1229" s="29"/>
      <c r="D1229" s="29"/>
      <c r="E1229" s="30"/>
      <c r="F1229" s="29"/>
      <c r="G1229" s="29"/>
      <c r="H1229" s="42"/>
      <c r="I1229" s="42"/>
      <c r="J1229" s="28"/>
      <c r="K1229" s="93"/>
      <c r="L1229" s="93"/>
      <c r="M1229" s="94"/>
      <c r="N1229" s="32"/>
      <c r="O1229" s="32"/>
      <c r="P1229" s="29"/>
      <c r="Q1229" s="29"/>
      <c r="R1229" s="29"/>
      <c r="S1229" s="29"/>
      <c r="T1229" s="29"/>
      <c r="U1229" s="29"/>
      <c r="V1229" s="29"/>
      <c r="W1229" s="29"/>
      <c r="X1229" s="29"/>
      <c r="Y1229" s="33"/>
      <c r="Z1229" s="33"/>
      <c r="AA1229" s="33"/>
      <c r="AB1229" s="33"/>
      <c r="AC1229" s="33"/>
      <c r="AD1229" s="33"/>
      <c r="AE1229" s="29"/>
      <c r="AF1229" s="29"/>
      <c r="AG1229" s="29"/>
      <c r="AH1229" s="66"/>
      <c r="AI1229" s="115"/>
      <c r="AJ1229" s="66"/>
      <c r="AK1229" s="66"/>
      <c r="AL1229" s="28"/>
      <c r="AM1229" s="66"/>
      <c r="AN1229" s="66"/>
      <c r="AO1229" s="66"/>
      <c r="AP1229" s="66"/>
      <c r="AQ1229" s="66"/>
      <c r="AR1229" s="66"/>
      <c r="AS1229" s="66"/>
      <c r="AT1229" s="66"/>
      <c r="AU1229" s="66"/>
      <c r="AV1229" s="66"/>
      <c r="AW1229" s="66"/>
      <c r="AX1229" s="66"/>
      <c r="AY1229" s="66"/>
    </row>
    <row r="1230" spans="1:51" x14ac:dyDescent="0.25">
      <c r="A1230" s="10"/>
      <c r="B1230" s="28"/>
      <c r="C1230" s="29"/>
      <c r="D1230" s="29"/>
      <c r="E1230" s="30"/>
      <c r="F1230" s="29"/>
      <c r="G1230" s="29"/>
      <c r="H1230" s="42"/>
      <c r="I1230" s="42"/>
      <c r="J1230" s="28"/>
      <c r="K1230" s="93"/>
      <c r="L1230" s="93"/>
      <c r="M1230" s="94"/>
      <c r="N1230" s="32"/>
      <c r="O1230" s="32"/>
      <c r="P1230" s="29"/>
      <c r="Q1230" s="29"/>
      <c r="R1230" s="29"/>
      <c r="S1230" s="29"/>
      <c r="T1230" s="29"/>
      <c r="U1230" s="29"/>
      <c r="V1230" s="29"/>
      <c r="W1230" s="29"/>
      <c r="X1230" s="29"/>
      <c r="Y1230" s="33"/>
      <c r="Z1230" s="33"/>
      <c r="AA1230" s="33"/>
      <c r="AB1230" s="33"/>
      <c r="AC1230" s="33"/>
      <c r="AD1230" s="33"/>
      <c r="AE1230" s="29"/>
      <c r="AF1230" s="29"/>
      <c r="AG1230" s="29"/>
      <c r="AH1230" s="66"/>
      <c r="AI1230" s="115"/>
      <c r="AJ1230" s="66"/>
      <c r="AK1230" s="66"/>
      <c r="AL1230" s="28"/>
      <c r="AM1230" s="66"/>
      <c r="AN1230" s="66"/>
      <c r="AO1230" s="66"/>
      <c r="AP1230" s="66"/>
      <c r="AQ1230" s="66"/>
      <c r="AR1230" s="66"/>
      <c r="AS1230" s="66"/>
      <c r="AT1230" s="66"/>
      <c r="AU1230" s="66"/>
      <c r="AV1230" s="66"/>
      <c r="AW1230" s="66"/>
      <c r="AX1230" s="66"/>
      <c r="AY1230" s="66"/>
    </row>
    <row r="1231" spans="1:51" x14ac:dyDescent="0.25">
      <c r="A1231" s="10"/>
      <c r="B1231" s="28"/>
      <c r="C1231" s="29"/>
      <c r="D1231" s="29"/>
      <c r="E1231" s="30"/>
      <c r="F1231" s="29"/>
      <c r="G1231" s="29"/>
      <c r="H1231" s="42"/>
      <c r="I1231" s="42"/>
      <c r="J1231" s="28"/>
      <c r="K1231" s="93"/>
      <c r="L1231" s="93"/>
      <c r="M1231" s="94"/>
      <c r="N1231" s="32"/>
      <c r="O1231" s="32"/>
      <c r="P1231" s="29"/>
      <c r="Q1231" s="29"/>
      <c r="R1231" s="29"/>
      <c r="S1231" s="29"/>
      <c r="T1231" s="29"/>
      <c r="U1231" s="29"/>
      <c r="V1231" s="29"/>
      <c r="W1231" s="29"/>
      <c r="X1231" s="29"/>
      <c r="Y1231" s="33"/>
      <c r="Z1231" s="33"/>
      <c r="AA1231" s="33"/>
      <c r="AB1231" s="33"/>
      <c r="AC1231" s="33"/>
      <c r="AD1231" s="33"/>
      <c r="AE1231" s="29"/>
      <c r="AF1231" s="29"/>
      <c r="AG1231" s="29"/>
      <c r="AH1231" s="66"/>
      <c r="AI1231" s="115"/>
      <c r="AJ1231" s="66"/>
      <c r="AK1231" s="66"/>
      <c r="AL1231" s="28"/>
      <c r="AM1231" s="66"/>
      <c r="AN1231" s="66"/>
      <c r="AO1231" s="66"/>
      <c r="AP1231" s="66"/>
      <c r="AQ1231" s="66"/>
      <c r="AR1231" s="66"/>
      <c r="AS1231" s="66"/>
      <c r="AT1231" s="66"/>
      <c r="AU1231" s="66"/>
      <c r="AV1231" s="66"/>
      <c r="AW1231" s="66"/>
      <c r="AX1231" s="66"/>
      <c r="AY1231" s="66"/>
    </row>
    <row r="1232" spans="1:51" x14ac:dyDescent="0.25">
      <c r="A1232" s="10"/>
      <c r="B1232" s="28"/>
      <c r="C1232" s="29"/>
      <c r="D1232" s="29"/>
      <c r="E1232" s="30"/>
      <c r="F1232" s="29"/>
      <c r="G1232" s="29"/>
      <c r="H1232" s="42"/>
      <c r="I1232" s="42"/>
      <c r="J1232" s="28"/>
      <c r="K1232" s="93"/>
      <c r="L1232" s="93"/>
      <c r="M1232" s="94"/>
      <c r="N1232" s="32"/>
      <c r="O1232" s="32"/>
      <c r="P1232" s="29"/>
      <c r="Q1232" s="29"/>
      <c r="R1232" s="29"/>
      <c r="S1232" s="29"/>
      <c r="T1232" s="29"/>
      <c r="U1232" s="29"/>
      <c r="V1232" s="29"/>
      <c r="W1232" s="29"/>
      <c r="X1232" s="29"/>
      <c r="Y1232" s="33"/>
      <c r="Z1232" s="33"/>
      <c r="AA1232" s="33"/>
      <c r="AB1232" s="33"/>
      <c r="AC1232" s="33"/>
      <c r="AD1232" s="33"/>
      <c r="AE1232" s="29"/>
      <c r="AF1232" s="29"/>
      <c r="AG1232" s="29"/>
      <c r="AH1232" s="66"/>
      <c r="AI1232" s="115"/>
      <c r="AJ1232" s="66"/>
      <c r="AK1232" s="66"/>
      <c r="AL1232" s="28"/>
      <c r="AM1232" s="66"/>
      <c r="AN1232" s="66"/>
      <c r="AO1232" s="66"/>
      <c r="AP1232" s="66"/>
      <c r="AQ1232" s="66"/>
      <c r="AR1232" s="66"/>
      <c r="AS1232" s="66"/>
      <c r="AT1232" s="66"/>
      <c r="AU1232" s="66"/>
      <c r="AV1232" s="66"/>
      <c r="AW1232" s="66"/>
      <c r="AX1232" s="66"/>
      <c r="AY1232" s="66"/>
    </row>
    <row r="1233" spans="1:51" x14ac:dyDescent="0.25">
      <c r="A1233" s="10"/>
      <c r="B1233" s="28"/>
      <c r="C1233" s="29"/>
      <c r="D1233" s="29"/>
      <c r="E1233" s="30"/>
      <c r="F1233" s="29"/>
      <c r="G1233" s="29"/>
      <c r="H1233" s="42"/>
      <c r="I1233" s="42"/>
      <c r="J1233" s="28"/>
      <c r="K1233" s="93"/>
      <c r="L1233" s="93"/>
      <c r="M1233" s="94"/>
      <c r="N1233" s="32"/>
      <c r="O1233" s="32"/>
      <c r="P1233" s="29"/>
      <c r="Q1233" s="29"/>
      <c r="R1233" s="29"/>
      <c r="S1233" s="29"/>
      <c r="T1233" s="29"/>
      <c r="U1233" s="29"/>
      <c r="V1233" s="29"/>
      <c r="W1233" s="29"/>
      <c r="X1233" s="29"/>
      <c r="Y1233" s="33"/>
      <c r="Z1233" s="33"/>
      <c r="AA1233" s="33"/>
      <c r="AB1233" s="33"/>
      <c r="AC1233" s="33"/>
      <c r="AD1233" s="33"/>
      <c r="AE1233" s="29"/>
      <c r="AF1233" s="29"/>
      <c r="AG1233" s="29"/>
      <c r="AH1233" s="66"/>
      <c r="AI1233" s="115"/>
      <c r="AJ1233" s="66"/>
      <c r="AK1233" s="66"/>
      <c r="AL1233" s="28"/>
      <c r="AM1233" s="66"/>
      <c r="AN1233" s="66"/>
      <c r="AO1233" s="66"/>
      <c r="AP1233" s="66"/>
      <c r="AQ1233" s="66"/>
      <c r="AR1233" s="66"/>
      <c r="AS1233" s="66"/>
      <c r="AT1233" s="66"/>
      <c r="AU1233" s="66"/>
      <c r="AV1233" s="66"/>
      <c r="AW1233" s="66"/>
      <c r="AX1233" s="66"/>
      <c r="AY1233" s="66"/>
    </row>
    <row r="1234" spans="1:51" x14ac:dyDescent="0.25">
      <c r="A1234" s="10"/>
      <c r="B1234" s="28"/>
      <c r="C1234" s="29"/>
      <c r="D1234" s="29"/>
      <c r="E1234" s="30"/>
      <c r="F1234" s="29"/>
      <c r="G1234" s="29"/>
      <c r="H1234" s="42"/>
      <c r="I1234" s="42"/>
      <c r="J1234" s="28"/>
      <c r="K1234" s="93"/>
      <c r="L1234" s="93"/>
      <c r="M1234" s="94"/>
      <c r="N1234" s="32"/>
      <c r="O1234" s="32"/>
      <c r="P1234" s="29"/>
      <c r="Q1234" s="29"/>
      <c r="R1234" s="29"/>
      <c r="S1234" s="29"/>
      <c r="T1234" s="29"/>
      <c r="U1234" s="29"/>
      <c r="V1234" s="29"/>
      <c r="W1234" s="29"/>
      <c r="X1234" s="29"/>
      <c r="Y1234" s="33"/>
      <c r="Z1234" s="33"/>
      <c r="AA1234" s="33"/>
      <c r="AB1234" s="33"/>
      <c r="AC1234" s="33"/>
      <c r="AD1234" s="33"/>
      <c r="AE1234" s="29"/>
      <c r="AF1234" s="29"/>
      <c r="AG1234" s="29"/>
      <c r="AH1234" s="66"/>
      <c r="AI1234" s="115"/>
      <c r="AJ1234" s="66"/>
      <c r="AK1234" s="66"/>
      <c r="AL1234" s="28"/>
      <c r="AM1234" s="66"/>
      <c r="AN1234" s="66"/>
      <c r="AO1234" s="66"/>
      <c r="AP1234" s="66"/>
      <c r="AQ1234" s="66"/>
      <c r="AR1234" s="66"/>
      <c r="AS1234" s="66"/>
      <c r="AT1234" s="66"/>
      <c r="AU1234" s="66"/>
      <c r="AV1234" s="66"/>
      <c r="AW1234" s="66"/>
      <c r="AX1234" s="66"/>
      <c r="AY1234" s="66"/>
    </row>
    <row r="1235" spans="1:51" x14ac:dyDescent="0.25">
      <c r="A1235" s="10"/>
      <c r="B1235" s="28"/>
      <c r="C1235" s="29"/>
      <c r="D1235" s="29"/>
      <c r="E1235" s="30"/>
      <c r="F1235" s="29"/>
      <c r="G1235" s="29"/>
      <c r="H1235" s="42"/>
      <c r="I1235" s="42"/>
      <c r="J1235" s="28"/>
      <c r="K1235" s="93"/>
      <c r="L1235" s="93"/>
      <c r="M1235" s="94"/>
      <c r="N1235" s="32"/>
      <c r="O1235" s="32"/>
      <c r="P1235" s="29"/>
      <c r="Q1235" s="29"/>
      <c r="R1235" s="29"/>
      <c r="S1235" s="29"/>
      <c r="T1235" s="29"/>
      <c r="U1235" s="29"/>
      <c r="V1235" s="29"/>
      <c r="W1235" s="29"/>
      <c r="X1235" s="29"/>
      <c r="Y1235" s="33"/>
      <c r="Z1235" s="33"/>
      <c r="AA1235" s="33"/>
      <c r="AB1235" s="33"/>
      <c r="AC1235" s="33"/>
      <c r="AD1235" s="33"/>
      <c r="AE1235" s="29"/>
      <c r="AF1235" s="29"/>
      <c r="AG1235" s="29"/>
      <c r="AH1235" s="66"/>
      <c r="AI1235" s="115"/>
      <c r="AJ1235" s="66"/>
      <c r="AK1235" s="66"/>
      <c r="AL1235" s="28"/>
      <c r="AM1235" s="66"/>
      <c r="AN1235" s="66"/>
      <c r="AO1235" s="66"/>
      <c r="AP1235" s="66"/>
      <c r="AQ1235" s="66"/>
      <c r="AR1235" s="66"/>
      <c r="AS1235" s="66"/>
      <c r="AT1235" s="66"/>
      <c r="AU1235" s="66"/>
      <c r="AV1235" s="66"/>
      <c r="AW1235" s="66"/>
      <c r="AX1235" s="66"/>
      <c r="AY1235" s="66"/>
    </row>
    <row r="1236" spans="1:51" x14ac:dyDescent="0.25">
      <c r="A1236" s="10"/>
      <c r="B1236" s="28"/>
      <c r="C1236" s="29"/>
      <c r="D1236" s="29"/>
      <c r="E1236" s="30"/>
      <c r="F1236" s="29"/>
      <c r="G1236" s="29"/>
      <c r="H1236" s="42"/>
      <c r="I1236" s="42"/>
      <c r="J1236" s="28"/>
      <c r="K1236" s="93"/>
      <c r="L1236" s="93"/>
      <c r="M1236" s="94"/>
      <c r="N1236" s="32"/>
      <c r="O1236" s="32"/>
      <c r="P1236" s="29"/>
      <c r="Q1236" s="29"/>
      <c r="R1236" s="29"/>
      <c r="S1236" s="29"/>
      <c r="T1236" s="29"/>
      <c r="U1236" s="29"/>
      <c r="V1236" s="29"/>
      <c r="W1236" s="29"/>
      <c r="X1236" s="29"/>
      <c r="Y1236" s="33"/>
      <c r="Z1236" s="33"/>
      <c r="AA1236" s="33"/>
      <c r="AB1236" s="33"/>
      <c r="AC1236" s="33"/>
      <c r="AD1236" s="33"/>
      <c r="AE1236" s="29"/>
      <c r="AF1236" s="29"/>
      <c r="AG1236" s="29"/>
      <c r="AH1236" s="66"/>
      <c r="AI1236" s="115"/>
      <c r="AJ1236" s="66"/>
      <c r="AK1236" s="66"/>
      <c r="AL1236" s="28"/>
      <c r="AM1236" s="66"/>
      <c r="AN1236" s="66"/>
      <c r="AO1236" s="66"/>
      <c r="AP1236" s="66"/>
      <c r="AQ1236" s="66"/>
      <c r="AR1236" s="66"/>
      <c r="AS1236" s="66"/>
      <c r="AT1236" s="66"/>
      <c r="AU1236" s="66"/>
      <c r="AV1236" s="66"/>
      <c r="AW1236" s="66"/>
      <c r="AX1236" s="66"/>
      <c r="AY1236" s="66"/>
    </row>
    <row r="1237" spans="1:51" x14ac:dyDescent="0.25">
      <c r="A1237" s="10"/>
      <c r="B1237" s="28"/>
      <c r="C1237" s="29"/>
      <c r="D1237" s="29"/>
      <c r="E1237" s="30"/>
      <c r="F1237" s="29"/>
      <c r="G1237" s="29"/>
      <c r="H1237" s="42"/>
      <c r="I1237" s="42"/>
      <c r="J1237" s="28"/>
      <c r="K1237" s="93"/>
      <c r="L1237" s="93"/>
      <c r="M1237" s="94"/>
      <c r="N1237" s="32"/>
      <c r="O1237" s="32"/>
      <c r="P1237" s="29"/>
      <c r="Q1237" s="29"/>
      <c r="R1237" s="29"/>
      <c r="S1237" s="29"/>
      <c r="T1237" s="29"/>
      <c r="U1237" s="29"/>
      <c r="V1237" s="29"/>
      <c r="W1237" s="29"/>
      <c r="X1237" s="29"/>
      <c r="Y1237" s="33"/>
      <c r="Z1237" s="33"/>
      <c r="AA1237" s="33"/>
      <c r="AB1237" s="33"/>
      <c r="AC1237" s="33"/>
      <c r="AD1237" s="33"/>
      <c r="AE1237" s="29"/>
      <c r="AF1237" s="29"/>
      <c r="AG1237" s="29"/>
      <c r="AH1237" s="66"/>
      <c r="AI1237" s="115"/>
      <c r="AJ1237" s="66"/>
      <c r="AK1237" s="66"/>
      <c r="AL1237" s="28"/>
      <c r="AM1237" s="66"/>
      <c r="AN1237" s="66"/>
      <c r="AO1237" s="66"/>
      <c r="AP1237" s="66"/>
      <c r="AQ1237" s="66"/>
      <c r="AR1237" s="66"/>
      <c r="AS1237" s="66"/>
      <c r="AT1237" s="66"/>
      <c r="AU1237" s="66"/>
      <c r="AV1237" s="66"/>
      <c r="AW1237" s="66"/>
      <c r="AX1237" s="66"/>
      <c r="AY1237" s="66"/>
    </row>
    <row r="1238" spans="1:51" x14ac:dyDescent="0.25">
      <c r="A1238" s="10"/>
      <c r="B1238" s="28"/>
      <c r="C1238" s="29"/>
      <c r="D1238" s="29"/>
      <c r="E1238" s="30"/>
      <c r="F1238" s="29"/>
      <c r="G1238" s="29"/>
      <c r="H1238" s="42"/>
      <c r="I1238" s="42"/>
      <c r="J1238" s="28"/>
      <c r="K1238" s="93"/>
      <c r="L1238" s="93"/>
      <c r="M1238" s="94"/>
      <c r="N1238" s="32"/>
      <c r="O1238" s="32"/>
      <c r="P1238" s="29"/>
      <c r="Q1238" s="29"/>
      <c r="R1238" s="29"/>
      <c r="S1238" s="29"/>
      <c r="T1238" s="29"/>
      <c r="U1238" s="29"/>
      <c r="V1238" s="29"/>
      <c r="W1238" s="29"/>
      <c r="X1238" s="29"/>
      <c r="Y1238" s="33"/>
      <c r="Z1238" s="33"/>
      <c r="AA1238" s="33"/>
      <c r="AB1238" s="33"/>
      <c r="AC1238" s="33"/>
      <c r="AD1238" s="33"/>
      <c r="AE1238" s="29"/>
      <c r="AF1238" s="29"/>
      <c r="AG1238" s="29"/>
      <c r="AH1238" s="66"/>
      <c r="AI1238" s="115"/>
      <c r="AJ1238" s="66"/>
      <c r="AK1238" s="66"/>
      <c r="AL1238" s="28"/>
      <c r="AM1238" s="66"/>
      <c r="AN1238" s="66"/>
      <c r="AO1238" s="66"/>
      <c r="AP1238" s="66"/>
      <c r="AQ1238" s="66"/>
      <c r="AR1238" s="66"/>
      <c r="AS1238" s="66"/>
      <c r="AT1238" s="66"/>
      <c r="AU1238" s="66"/>
      <c r="AV1238" s="66"/>
      <c r="AW1238" s="66"/>
      <c r="AX1238" s="66"/>
      <c r="AY1238" s="66"/>
    </row>
    <row r="1239" spans="1:51" x14ac:dyDescent="0.25">
      <c r="A1239" s="10"/>
      <c r="B1239" s="28"/>
      <c r="C1239" s="29"/>
      <c r="D1239" s="29"/>
      <c r="E1239" s="30"/>
      <c r="F1239" s="29"/>
      <c r="G1239" s="29"/>
      <c r="H1239" s="42"/>
      <c r="I1239" s="42"/>
      <c r="J1239" s="28"/>
      <c r="K1239" s="93"/>
      <c r="L1239" s="93"/>
      <c r="M1239" s="94"/>
      <c r="N1239" s="32"/>
      <c r="O1239" s="32"/>
      <c r="P1239" s="29"/>
      <c r="Q1239" s="29"/>
      <c r="R1239" s="29"/>
      <c r="S1239" s="29"/>
      <c r="T1239" s="29"/>
      <c r="U1239" s="29"/>
      <c r="V1239" s="29"/>
      <c r="W1239" s="29"/>
      <c r="X1239" s="29"/>
      <c r="Y1239" s="33"/>
      <c r="Z1239" s="33"/>
      <c r="AA1239" s="33"/>
      <c r="AB1239" s="33"/>
      <c r="AC1239" s="33"/>
      <c r="AD1239" s="33"/>
      <c r="AE1239" s="29"/>
      <c r="AF1239" s="29"/>
      <c r="AG1239" s="29"/>
      <c r="AH1239" s="66"/>
      <c r="AI1239" s="115"/>
      <c r="AJ1239" s="66"/>
      <c r="AK1239" s="66"/>
      <c r="AL1239" s="28"/>
      <c r="AM1239" s="66"/>
      <c r="AN1239" s="66"/>
      <c r="AO1239" s="66"/>
      <c r="AP1239" s="66"/>
      <c r="AQ1239" s="66"/>
      <c r="AR1239" s="66"/>
      <c r="AS1239" s="66"/>
      <c r="AT1239" s="66"/>
      <c r="AU1239" s="66"/>
      <c r="AV1239" s="66"/>
      <c r="AW1239" s="66"/>
      <c r="AX1239" s="66"/>
      <c r="AY1239" s="66"/>
    </row>
    <row r="1240" spans="1:51" x14ac:dyDescent="0.25">
      <c r="A1240" s="10"/>
      <c r="B1240" s="28"/>
      <c r="C1240" s="29"/>
      <c r="D1240" s="29"/>
      <c r="E1240" s="30"/>
      <c r="F1240" s="29"/>
      <c r="G1240" s="29"/>
      <c r="H1240" s="42"/>
      <c r="I1240" s="42"/>
      <c r="J1240" s="28"/>
      <c r="K1240" s="93"/>
      <c r="L1240" s="93"/>
      <c r="M1240" s="94"/>
      <c r="N1240" s="32"/>
      <c r="O1240" s="32"/>
      <c r="P1240" s="29"/>
      <c r="Q1240" s="29"/>
      <c r="R1240" s="29"/>
      <c r="S1240" s="29"/>
      <c r="T1240" s="29"/>
      <c r="U1240" s="29"/>
      <c r="V1240" s="29"/>
      <c r="W1240" s="29"/>
      <c r="X1240" s="29"/>
      <c r="Y1240" s="33"/>
      <c r="Z1240" s="33"/>
      <c r="AA1240" s="33"/>
      <c r="AB1240" s="33"/>
      <c r="AC1240" s="33"/>
      <c r="AD1240" s="33"/>
      <c r="AE1240" s="29"/>
      <c r="AF1240" s="29"/>
      <c r="AG1240" s="29"/>
      <c r="AH1240" s="66"/>
      <c r="AI1240" s="115"/>
      <c r="AJ1240" s="66"/>
      <c r="AK1240" s="66"/>
      <c r="AL1240" s="28"/>
      <c r="AM1240" s="66"/>
      <c r="AN1240" s="66"/>
      <c r="AO1240" s="66"/>
      <c r="AP1240" s="66"/>
      <c r="AQ1240" s="66"/>
      <c r="AR1240" s="66"/>
      <c r="AS1240" s="66"/>
      <c r="AT1240" s="66"/>
      <c r="AU1240" s="66"/>
      <c r="AV1240" s="66"/>
      <c r="AW1240" s="66"/>
      <c r="AX1240" s="66"/>
      <c r="AY1240" s="66"/>
    </row>
    <row r="1241" spans="1:51" x14ac:dyDescent="0.25">
      <c r="A1241" s="10"/>
      <c r="B1241" s="28"/>
      <c r="C1241" s="29"/>
      <c r="D1241" s="29"/>
      <c r="E1241" s="30"/>
      <c r="F1241" s="29"/>
      <c r="G1241" s="29"/>
      <c r="H1241" s="42"/>
      <c r="I1241" s="42"/>
      <c r="J1241" s="28"/>
      <c r="K1241" s="93"/>
      <c r="L1241" s="93"/>
      <c r="M1241" s="94"/>
      <c r="N1241" s="32"/>
      <c r="O1241" s="32"/>
      <c r="P1241" s="29"/>
      <c r="Q1241" s="29"/>
      <c r="R1241" s="29"/>
      <c r="S1241" s="29"/>
      <c r="T1241" s="29"/>
      <c r="U1241" s="29"/>
      <c r="V1241" s="29"/>
      <c r="W1241" s="29"/>
      <c r="X1241" s="29"/>
      <c r="Y1241" s="33"/>
      <c r="Z1241" s="33"/>
      <c r="AA1241" s="33"/>
      <c r="AB1241" s="33"/>
      <c r="AC1241" s="33"/>
      <c r="AD1241" s="33"/>
      <c r="AE1241" s="29"/>
      <c r="AF1241" s="29"/>
      <c r="AG1241" s="29"/>
      <c r="AH1241" s="66"/>
      <c r="AI1241" s="115"/>
      <c r="AJ1241" s="66"/>
      <c r="AK1241" s="66"/>
      <c r="AL1241" s="28"/>
      <c r="AM1241" s="66"/>
      <c r="AN1241" s="66"/>
      <c r="AO1241" s="66"/>
      <c r="AP1241" s="66"/>
      <c r="AQ1241" s="66"/>
      <c r="AR1241" s="66"/>
      <c r="AS1241" s="66"/>
      <c r="AT1241" s="66"/>
      <c r="AU1241" s="66"/>
      <c r="AV1241" s="66"/>
      <c r="AW1241" s="66"/>
      <c r="AX1241" s="66"/>
      <c r="AY1241" s="66"/>
    </row>
    <row r="1242" spans="1:51" x14ac:dyDescent="0.25">
      <c r="A1242" s="10"/>
      <c r="B1242" s="28"/>
      <c r="C1242" s="29"/>
      <c r="D1242" s="29"/>
      <c r="E1242" s="30"/>
      <c r="F1242" s="29"/>
      <c r="G1242" s="29"/>
      <c r="H1242" s="42"/>
      <c r="I1242" s="42"/>
      <c r="J1242" s="28"/>
      <c r="K1242" s="93"/>
      <c r="L1242" s="93"/>
      <c r="M1242" s="94"/>
      <c r="N1242" s="32"/>
      <c r="O1242" s="32"/>
      <c r="P1242" s="29"/>
      <c r="Q1242" s="29"/>
      <c r="R1242" s="29"/>
      <c r="S1242" s="29"/>
      <c r="T1242" s="29"/>
      <c r="U1242" s="29"/>
      <c r="V1242" s="29"/>
      <c r="W1242" s="29"/>
      <c r="X1242" s="29"/>
      <c r="Y1242" s="33"/>
      <c r="Z1242" s="33"/>
      <c r="AA1242" s="33"/>
      <c r="AB1242" s="33"/>
      <c r="AC1242" s="33"/>
      <c r="AD1242" s="33"/>
      <c r="AE1242" s="29"/>
      <c r="AF1242" s="29"/>
      <c r="AG1242" s="29"/>
      <c r="AH1242" s="66"/>
      <c r="AI1242" s="115"/>
      <c r="AJ1242" s="66"/>
      <c r="AK1242" s="66"/>
      <c r="AL1242" s="28"/>
      <c r="AM1242" s="66"/>
      <c r="AN1242" s="66"/>
      <c r="AO1242" s="66"/>
      <c r="AP1242" s="66"/>
      <c r="AQ1242" s="66"/>
      <c r="AR1242" s="66"/>
      <c r="AS1242" s="66"/>
      <c r="AT1242" s="66"/>
      <c r="AU1242" s="66"/>
      <c r="AV1242" s="66"/>
      <c r="AW1242" s="66"/>
      <c r="AX1242" s="66"/>
      <c r="AY1242" s="66"/>
    </row>
    <row r="1243" spans="1:51" x14ac:dyDescent="0.25">
      <c r="A1243" s="10"/>
      <c r="B1243" s="28"/>
      <c r="C1243" s="29"/>
      <c r="D1243" s="29"/>
      <c r="E1243" s="30"/>
      <c r="F1243" s="29"/>
      <c r="G1243" s="29"/>
      <c r="H1243" s="42"/>
      <c r="I1243" s="42"/>
      <c r="J1243" s="28"/>
      <c r="K1243" s="93"/>
      <c r="L1243" s="93"/>
      <c r="M1243" s="94"/>
      <c r="N1243" s="32"/>
      <c r="O1243" s="32"/>
      <c r="P1243" s="29"/>
      <c r="Q1243" s="29"/>
      <c r="R1243" s="29"/>
      <c r="S1243" s="29"/>
      <c r="T1243" s="29"/>
      <c r="U1243" s="29"/>
      <c r="V1243" s="29"/>
      <c r="W1243" s="29"/>
      <c r="X1243" s="29"/>
      <c r="Y1243" s="33"/>
      <c r="Z1243" s="33"/>
      <c r="AA1243" s="33"/>
      <c r="AB1243" s="33"/>
      <c r="AC1243" s="33"/>
      <c r="AD1243" s="33"/>
      <c r="AE1243" s="29"/>
      <c r="AF1243" s="29"/>
      <c r="AG1243" s="29"/>
      <c r="AH1243" s="66"/>
      <c r="AI1243" s="115"/>
      <c r="AJ1243" s="66"/>
      <c r="AK1243" s="66"/>
      <c r="AL1243" s="28"/>
      <c r="AM1243" s="66"/>
      <c r="AN1243" s="66"/>
      <c r="AO1243" s="66"/>
      <c r="AP1243" s="66"/>
      <c r="AQ1243" s="66"/>
      <c r="AR1243" s="66"/>
      <c r="AS1243" s="66"/>
      <c r="AT1243" s="66"/>
      <c r="AU1243" s="66"/>
      <c r="AV1243" s="66"/>
      <c r="AW1243" s="66"/>
      <c r="AX1243" s="66"/>
      <c r="AY1243" s="66"/>
    </row>
    <row r="1244" spans="1:51" x14ac:dyDescent="0.25">
      <c r="A1244" s="10"/>
      <c r="B1244" s="28"/>
      <c r="C1244" s="29"/>
      <c r="D1244" s="29"/>
      <c r="E1244" s="30"/>
      <c r="F1244" s="29"/>
      <c r="G1244" s="29"/>
      <c r="H1244" s="42"/>
      <c r="I1244" s="42"/>
      <c r="J1244" s="28"/>
      <c r="K1244" s="93"/>
      <c r="L1244" s="93"/>
      <c r="M1244" s="94"/>
      <c r="N1244" s="32"/>
      <c r="O1244" s="32"/>
      <c r="P1244" s="29"/>
      <c r="Q1244" s="29"/>
      <c r="R1244" s="29"/>
      <c r="S1244" s="29"/>
      <c r="T1244" s="29"/>
      <c r="U1244" s="29"/>
      <c r="V1244" s="29"/>
      <c r="W1244" s="29"/>
      <c r="X1244" s="29"/>
      <c r="Y1244" s="33"/>
      <c r="Z1244" s="33"/>
      <c r="AA1244" s="33"/>
      <c r="AB1244" s="33"/>
      <c r="AC1244" s="33"/>
      <c r="AD1244" s="33"/>
      <c r="AE1244" s="29"/>
      <c r="AF1244" s="29"/>
      <c r="AG1244" s="29"/>
      <c r="AH1244" s="66"/>
      <c r="AI1244" s="115"/>
      <c r="AJ1244" s="66"/>
      <c r="AK1244" s="66"/>
      <c r="AL1244" s="28"/>
      <c r="AM1244" s="66"/>
      <c r="AN1244" s="66"/>
      <c r="AO1244" s="66"/>
      <c r="AP1244" s="66"/>
      <c r="AQ1244" s="66"/>
      <c r="AR1244" s="66"/>
      <c r="AS1244" s="66"/>
      <c r="AT1244" s="66"/>
      <c r="AU1244" s="66"/>
      <c r="AV1244" s="66"/>
      <c r="AW1244" s="66"/>
      <c r="AX1244" s="66"/>
      <c r="AY1244" s="66"/>
    </row>
    <row r="1245" spans="1:51" x14ac:dyDescent="0.25">
      <c r="A1245" s="10"/>
      <c r="B1245" s="28"/>
      <c r="C1245" s="29"/>
      <c r="D1245" s="29"/>
      <c r="E1245" s="30"/>
      <c r="F1245" s="29"/>
      <c r="G1245" s="29"/>
      <c r="H1245" s="42"/>
      <c r="I1245" s="42"/>
      <c r="J1245" s="28"/>
      <c r="K1245" s="93"/>
      <c r="L1245" s="93"/>
      <c r="M1245" s="94"/>
      <c r="N1245" s="32"/>
      <c r="O1245" s="32"/>
      <c r="P1245" s="29"/>
      <c r="Q1245" s="29"/>
      <c r="R1245" s="29"/>
      <c r="S1245" s="29"/>
      <c r="T1245" s="29"/>
      <c r="U1245" s="29"/>
      <c r="V1245" s="29"/>
      <c r="W1245" s="29"/>
      <c r="X1245" s="29"/>
      <c r="Y1245" s="33"/>
      <c r="Z1245" s="33"/>
      <c r="AA1245" s="33"/>
      <c r="AB1245" s="33"/>
      <c r="AC1245" s="33"/>
      <c r="AD1245" s="33"/>
      <c r="AE1245" s="29"/>
      <c r="AF1245" s="29"/>
      <c r="AG1245" s="29"/>
      <c r="AH1245" s="66"/>
      <c r="AI1245" s="115"/>
      <c r="AJ1245" s="66"/>
      <c r="AK1245" s="66"/>
      <c r="AL1245" s="28"/>
      <c r="AM1245" s="66"/>
      <c r="AN1245" s="66"/>
      <c r="AO1245" s="66"/>
      <c r="AP1245" s="66"/>
      <c r="AQ1245" s="66"/>
      <c r="AR1245" s="66"/>
      <c r="AS1245" s="66"/>
      <c r="AT1245" s="66"/>
      <c r="AU1245" s="66"/>
      <c r="AV1245" s="66"/>
      <c r="AW1245" s="66"/>
      <c r="AX1245" s="66"/>
      <c r="AY1245" s="66"/>
    </row>
    <row r="1246" spans="1:51" x14ac:dyDescent="0.25">
      <c r="A1246" s="10"/>
      <c r="B1246" s="28"/>
      <c r="C1246" s="29"/>
      <c r="D1246" s="29"/>
      <c r="E1246" s="30"/>
      <c r="F1246" s="29"/>
      <c r="G1246" s="29"/>
      <c r="H1246" s="42"/>
      <c r="I1246" s="42"/>
      <c r="J1246" s="28"/>
      <c r="K1246" s="93"/>
      <c r="L1246" s="93"/>
      <c r="M1246" s="94"/>
      <c r="N1246" s="32"/>
      <c r="O1246" s="32"/>
      <c r="P1246" s="29"/>
      <c r="Q1246" s="29"/>
      <c r="R1246" s="29"/>
      <c r="S1246" s="29"/>
      <c r="T1246" s="29"/>
      <c r="U1246" s="29"/>
      <c r="V1246" s="29"/>
      <c r="W1246" s="29"/>
      <c r="X1246" s="29"/>
      <c r="Y1246" s="33"/>
      <c r="Z1246" s="33"/>
      <c r="AA1246" s="33"/>
      <c r="AB1246" s="33"/>
      <c r="AC1246" s="33"/>
      <c r="AD1246" s="33"/>
      <c r="AE1246" s="29"/>
      <c r="AF1246" s="29"/>
      <c r="AG1246" s="29"/>
      <c r="AH1246" s="66"/>
      <c r="AI1246" s="115"/>
      <c r="AJ1246" s="66"/>
      <c r="AK1246" s="66"/>
      <c r="AL1246" s="28"/>
      <c r="AM1246" s="66"/>
      <c r="AN1246" s="66"/>
      <c r="AO1246" s="66"/>
      <c r="AP1246" s="66"/>
      <c r="AQ1246" s="66"/>
      <c r="AR1246" s="66"/>
      <c r="AS1246" s="66"/>
      <c r="AT1246" s="66"/>
      <c r="AU1246" s="66"/>
      <c r="AV1246" s="66"/>
      <c r="AW1246" s="66"/>
      <c r="AX1246" s="66"/>
      <c r="AY1246" s="66"/>
    </row>
    <row r="1247" spans="1:51" x14ac:dyDescent="0.25">
      <c r="A1247" s="10"/>
      <c r="B1247" s="28"/>
      <c r="C1247" s="29"/>
      <c r="D1247" s="29"/>
      <c r="E1247" s="30"/>
      <c r="F1247" s="29"/>
      <c r="G1247" s="29"/>
      <c r="H1247" s="42"/>
      <c r="I1247" s="42"/>
      <c r="J1247" s="28"/>
      <c r="K1247" s="93"/>
      <c r="L1247" s="93"/>
      <c r="M1247" s="94"/>
      <c r="N1247" s="32"/>
      <c r="O1247" s="32"/>
      <c r="P1247" s="29"/>
      <c r="Q1247" s="29"/>
      <c r="R1247" s="29"/>
      <c r="S1247" s="29"/>
      <c r="T1247" s="29"/>
      <c r="U1247" s="29"/>
      <c r="V1247" s="29"/>
      <c r="W1247" s="29"/>
      <c r="X1247" s="29"/>
      <c r="Y1247" s="33"/>
      <c r="Z1247" s="33"/>
      <c r="AA1247" s="33"/>
      <c r="AB1247" s="33"/>
      <c r="AC1247" s="33"/>
      <c r="AD1247" s="33"/>
      <c r="AE1247" s="29"/>
      <c r="AF1247" s="29"/>
      <c r="AG1247" s="29"/>
      <c r="AH1247" s="66"/>
      <c r="AI1247" s="115"/>
      <c r="AJ1247" s="66"/>
      <c r="AK1247" s="66"/>
      <c r="AL1247" s="28"/>
      <c r="AM1247" s="66"/>
      <c r="AN1247" s="66"/>
      <c r="AO1247" s="66"/>
      <c r="AP1247" s="66"/>
      <c r="AQ1247" s="66"/>
      <c r="AR1247" s="66"/>
      <c r="AS1247" s="66"/>
      <c r="AT1247" s="66"/>
      <c r="AU1247" s="66"/>
      <c r="AV1247" s="66"/>
      <c r="AW1247" s="66"/>
      <c r="AX1247" s="66"/>
      <c r="AY1247" s="66"/>
    </row>
    <row r="1248" spans="1:51" x14ac:dyDescent="0.25">
      <c r="A1248" s="10"/>
      <c r="B1248" s="28"/>
      <c r="C1248" s="29"/>
      <c r="D1248" s="29"/>
      <c r="E1248" s="30"/>
      <c r="F1248" s="29"/>
      <c r="G1248" s="29"/>
      <c r="H1248" s="42"/>
      <c r="I1248" s="42"/>
      <c r="J1248" s="28"/>
      <c r="K1248" s="93"/>
      <c r="L1248" s="93"/>
      <c r="M1248" s="94"/>
      <c r="N1248" s="32"/>
      <c r="O1248" s="32"/>
      <c r="P1248" s="29"/>
      <c r="Q1248" s="29"/>
      <c r="R1248" s="29"/>
      <c r="S1248" s="29"/>
      <c r="T1248" s="29"/>
      <c r="U1248" s="29"/>
      <c r="V1248" s="29"/>
      <c r="W1248" s="29"/>
      <c r="X1248" s="29"/>
      <c r="Y1248" s="33"/>
      <c r="Z1248" s="33"/>
      <c r="AA1248" s="33"/>
      <c r="AB1248" s="33"/>
      <c r="AC1248" s="33"/>
      <c r="AD1248" s="33"/>
      <c r="AE1248" s="29"/>
      <c r="AF1248" s="29"/>
      <c r="AG1248" s="29"/>
      <c r="AH1248" s="66"/>
      <c r="AI1248" s="115"/>
      <c r="AJ1248" s="66"/>
      <c r="AK1248" s="66"/>
      <c r="AL1248" s="28"/>
      <c r="AM1248" s="66"/>
      <c r="AN1248" s="66"/>
      <c r="AO1248" s="66"/>
      <c r="AP1248" s="66"/>
      <c r="AQ1248" s="66"/>
      <c r="AR1248" s="66"/>
      <c r="AS1248" s="66"/>
      <c r="AT1248" s="66"/>
      <c r="AU1248" s="66"/>
      <c r="AV1248" s="66"/>
      <c r="AW1248" s="66"/>
      <c r="AX1248" s="66"/>
      <c r="AY1248" s="66"/>
    </row>
    <row r="1249" spans="1:51" x14ac:dyDescent="0.25">
      <c r="A1249" s="10"/>
      <c r="B1249" s="28"/>
      <c r="C1249" s="29"/>
      <c r="D1249" s="29"/>
      <c r="E1249" s="30"/>
      <c r="F1249" s="29"/>
      <c r="G1249" s="29"/>
      <c r="H1249" s="42"/>
      <c r="I1249" s="42"/>
      <c r="J1249" s="28"/>
      <c r="K1249" s="93"/>
      <c r="L1249" s="93"/>
      <c r="M1249" s="94"/>
      <c r="N1249" s="32"/>
      <c r="O1249" s="32"/>
      <c r="P1249" s="29"/>
      <c r="Q1249" s="29"/>
      <c r="R1249" s="29"/>
      <c r="S1249" s="29"/>
      <c r="T1249" s="29"/>
      <c r="U1249" s="29"/>
      <c r="V1249" s="29"/>
      <c r="W1249" s="29"/>
      <c r="X1249" s="29"/>
      <c r="Y1249" s="33"/>
      <c r="Z1249" s="33"/>
      <c r="AA1249" s="33"/>
      <c r="AB1249" s="33"/>
      <c r="AC1249" s="33"/>
      <c r="AD1249" s="33"/>
      <c r="AE1249" s="29"/>
      <c r="AF1249" s="29"/>
      <c r="AG1249" s="29"/>
      <c r="AH1249" s="66"/>
      <c r="AI1249" s="115"/>
      <c r="AJ1249" s="66"/>
      <c r="AK1249" s="66"/>
      <c r="AL1249" s="28"/>
      <c r="AM1249" s="66"/>
      <c r="AN1249" s="66"/>
      <c r="AO1249" s="66"/>
      <c r="AP1249" s="66"/>
      <c r="AQ1249" s="66"/>
      <c r="AR1249" s="66"/>
      <c r="AS1249" s="66"/>
      <c r="AT1249" s="66"/>
      <c r="AU1249" s="66"/>
      <c r="AV1249" s="66"/>
      <c r="AW1249" s="66"/>
      <c r="AX1249" s="66"/>
      <c r="AY1249" s="66"/>
    </row>
    <row r="1250" spans="1:51" x14ac:dyDescent="0.25">
      <c r="A1250" s="10"/>
      <c r="B1250" s="28"/>
      <c r="C1250" s="29"/>
      <c r="D1250" s="29"/>
      <c r="E1250" s="30"/>
      <c r="F1250" s="29"/>
      <c r="G1250" s="29"/>
      <c r="H1250" s="42"/>
      <c r="I1250" s="42"/>
      <c r="J1250" s="28"/>
      <c r="K1250" s="93"/>
      <c r="L1250" s="93"/>
      <c r="M1250" s="94"/>
      <c r="N1250" s="32"/>
      <c r="O1250" s="32"/>
      <c r="P1250" s="29"/>
      <c r="Q1250" s="29"/>
      <c r="R1250" s="29"/>
      <c r="S1250" s="29"/>
      <c r="T1250" s="29"/>
      <c r="U1250" s="29"/>
      <c r="V1250" s="29"/>
      <c r="W1250" s="29"/>
      <c r="X1250" s="29"/>
      <c r="Y1250" s="33"/>
      <c r="Z1250" s="33"/>
      <c r="AA1250" s="33"/>
      <c r="AB1250" s="33"/>
      <c r="AC1250" s="33"/>
      <c r="AD1250" s="33"/>
      <c r="AE1250" s="29"/>
      <c r="AF1250" s="29"/>
      <c r="AG1250" s="29"/>
      <c r="AH1250" s="66"/>
      <c r="AI1250" s="115"/>
      <c r="AJ1250" s="66"/>
      <c r="AK1250" s="66"/>
      <c r="AL1250" s="28"/>
      <c r="AM1250" s="66"/>
      <c r="AN1250" s="66"/>
      <c r="AO1250" s="66"/>
      <c r="AP1250" s="66"/>
      <c r="AQ1250" s="66"/>
      <c r="AR1250" s="66"/>
      <c r="AS1250" s="66"/>
      <c r="AT1250" s="66"/>
      <c r="AU1250" s="66"/>
      <c r="AV1250" s="66"/>
      <c r="AW1250" s="66"/>
      <c r="AX1250" s="66"/>
      <c r="AY1250" s="66"/>
    </row>
    <row r="1251" spans="1:51" x14ac:dyDescent="0.25">
      <c r="A1251" s="10"/>
      <c r="B1251" s="28"/>
      <c r="C1251" s="29"/>
      <c r="D1251" s="29"/>
      <c r="E1251" s="30"/>
      <c r="F1251" s="29"/>
      <c r="G1251" s="29"/>
      <c r="H1251" s="42"/>
      <c r="I1251" s="42"/>
      <c r="J1251" s="28"/>
      <c r="K1251" s="93"/>
      <c r="L1251" s="93"/>
      <c r="M1251" s="94"/>
      <c r="N1251" s="32"/>
      <c r="O1251" s="32"/>
      <c r="P1251" s="29"/>
      <c r="Q1251" s="29"/>
      <c r="R1251" s="29"/>
      <c r="S1251" s="29"/>
      <c r="T1251" s="29"/>
      <c r="U1251" s="29"/>
      <c r="V1251" s="29"/>
      <c r="W1251" s="29"/>
      <c r="X1251" s="29"/>
      <c r="Y1251" s="33"/>
      <c r="Z1251" s="33"/>
      <c r="AA1251" s="33"/>
      <c r="AB1251" s="33"/>
      <c r="AC1251" s="33"/>
      <c r="AD1251" s="33"/>
      <c r="AE1251" s="29"/>
      <c r="AF1251" s="29"/>
      <c r="AG1251" s="29"/>
      <c r="AH1251" s="66"/>
      <c r="AI1251" s="115"/>
      <c r="AJ1251" s="66"/>
      <c r="AK1251" s="66"/>
      <c r="AL1251" s="28"/>
      <c r="AM1251" s="66"/>
      <c r="AN1251" s="66"/>
      <c r="AO1251" s="66"/>
      <c r="AP1251" s="66"/>
      <c r="AQ1251" s="66"/>
      <c r="AR1251" s="66"/>
      <c r="AS1251" s="66"/>
      <c r="AT1251" s="66"/>
      <c r="AU1251" s="66"/>
      <c r="AV1251" s="66"/>
      <c r="AW1251" s="66"/>
      <c r="AX1251" s="66"/>
      <c r="AY1251" s="66"/>
    </row>
    <row r="1252" spans="1:51" x14ac:dyDescent="0.25">
      <c r="A1252" s="10"/>
      <c r="B1252" s="28"/>
      <c r="C1252" s="29"/>
      <c r="D1252" s="29"/>
      <c r="E1252" s="30"/>
      <c r="F1252" s="29"/>
      <c r="G1252" s="29"/>
      <c r="H1252" s="42"/>
      <c r="I1252" s="42"/>
      <c r="J1252" s="28"/>
      <c r="K1252" s="93"/>
      <c r="L1252" s="93"/>
      <c r="M1252" s="94"/>
      <c r="N1252" s="32"/>
      <c r="O1252" s="32"/>
      <c r="P1252" s="29"/>
      <c r="Q1252" s="29"/>
      <c r="R1252" s="29"/>
      <c r="S1252" s="29"/>
      <c r="T1252" s="29"/>
      <c r="U1252" s="29"/>
      <c r="V1252" s="29"/>
      <c r="W1252" s="29"/>
      <c r="X1252" s="29"/>
      <c r="Y1252" s="33"/>
      <c r="Z1252" s="33"/>
      <c r="AA1252" s="33"/>
      <c r="AB1252" s="33"/>
      <c r="AC1252" s="33"/>
      <c r="AD1252" s="33"/>
      <c r="AE1252" s="29"/>
      <c r="AF1252" s="29"/>
      <c r="AG1252" s="29"/>
      <c r="AH1252" s="66"/>
      <c r="AI1252" s="115"/>
      <c r="AJ1252" s="66"/>
      <c r="AK1252" s="66"/>
      <c r="AL1252" s="28"/>
      <c r="AM1252" s="66"/>
      <c r="AN1252" s="66"/>
      <c r="AO1252" s="66"/>
      <c r="AP1252" s="66"/>
      <c r="AQ1252" s="66"/>
      <c r="AR1252" s="66"/>
      <c r="AS1252" s="66"/>
      <c r="AT1252" s="66"/>
      <c r="AU1252" s="66"/>
      <c r="AV1252" s="66"/>
      <c r="AW1252" s="66"/>
      <c r="AX1252" s="66"/>
      <c r="AY1252" s="66"/>
    </row>
    <row r="1253" spans="1:51" x14ac:dyDescent="0.25">
      <c r="A1253" s="10"/>
      <c r="B1253" s="28"/>
      <c r="C1253" s="29"/>
      <c r="D1253" s="29"/>
      <c r="E1253" s="30"/>
      <c r="F1253" s="29"/>
      <c r="G1253" s="29"/>
      <c r="H1253" s="42"/>
      <c r="I1253" s="42"/>
      <c r="J1253" s="28"/>
      <c r="K1253" s="93"/>
      <c r="L1253" s="93"/>
      <c r="M1253" s="94"/>
      <c r="N1253" s="32"/>
      <c r="O1253" s="32"/>
      <c r="P1253" s="29"/>
      <c r="Q1253" s="29"/>
      <c r="R1253" s="29"/>
      <c r="S1253" s="29"/>
      <c r="T1253" s="29"/>
      <c r="U1253" s="29"/>
      <c r="V1253" s="29"/>
      <c r="W1253" s="29"/>
      <c r="X1253" s="29"/>
      <c r="Y1253" s="33"/>
      <c r="Z1253" s="33"/>
      <c r="AA1253" s="33"/>
      <c r="AB1253" s="33"/>
      <c r="AC1253" s="33"/>
      <c r="AD1253" s="33"/>
      <c r="AE1253" s="29"/>
      <c r="AF1253" s="29"/>
      <c r="AG1253" s="29"/>
      <c r="AH1253" s="66"/>
      <c r="AI1253" s="115"/>
      <c r="AJ1253" s="66"/>
      <c r="AK1253" s="66"/>
      <c r="AL1253" s="28"/>
      <c r="AM1253" s="66"/>
      <c r="AN1253" s="66"/>
      <c r="AO1253" s="66"/>
      <c r="AP1253" s="66"/>
      <c r="AQ1253" s="66"/>
      <c r="AR1253" s="66"/>
      <c r="AS1253" s="66"/>
      <c r="AT1253" s="66"/>
      <c r="AU1253" s="66"/>
      <c r="AV1253" s="66"/>
      <c r="AW1253" s="66"/>
      <c r="AX1253" s="66"/>
      <c r="AY1253" s="66"/>
    </row>
    <row r="1254" spans="1:51" x14ac:dyDescent="0.25">
      <c r="A1254" s="10"/>
      <c r="B1254" s="28"/>
      <c r="C1254" s="29"/>
      <c r="D1254" s="29"/>
      <c r="E1254" s="30"/>
      <c r="F1254" s="29"/>
      <c r="G1254" s="29"/>
      <c r="H1254" s="42"/>
      <c r="I1254" s="42"/>
      <c r="J1254" s="28"/>
      <c r="K1254" s="93"/>
      <c r="L1254" s="93"/>
      <c r="M1254" s="94"/>
      <c r="N1254" s="32"/>
      <c r="O1254" s="32"/>
      <c r="P1254" s="29"/>
      <c r="Q1254" s="29"/>
      <c r="R1254" s="29"/>
      <c r="S1254" s="29"/>
      <c r="T1254" s="29"/>
      <c r="U1254" s="29"/>
      <c r="V1254" s="29"/>
      <c r="W1254" s="29"/>
      <c r="X1254" s="29"/>
      <c r="Y1254" s="33"/>
      <c r="Z1254" s="33"/>
      <c r="AA1254" s="33"/>
      <c r="AB1254" s="33"/>
      <c r="AC1254" s="33"/>
      <c r="AD1254" s="33"/>
      <c r="AE1254" s="29"/>
      <c r="AF1254" s="29"/>
      <c r="AG1254" s="29"/>
      <c r="AH1254" s="66"/>
      <c r="AI1254" s="115"/>
      <c r="AJ1254" s="66"/>
      <c r="AK1254" s="66"/>
      <c r="AL1254" s="28"/>
      <c r="AM1254" s="66"/>
      <c r="AN1254" s="66"/>
      <c r="AO1254" s="66"/>
      <c r="AP1254" s="66"/>
      <c r="AQ1254" s="66"/>
      <c r="AR1254" s="66"/>
      <c r="AS1254" s="66"/>
      <c r="AT1254" s="66"/>
      <c r="AU1254" s="66"/>
      <c r="AV1254" s="66"/>
      <c r="AW1254" s="66"/>
      <c r="AX1254" s="66"/>
      <c r="AY1254" s="66"/>
    </row>
    <row r="1255" spans="1:51" x14ac:dyDescent="0.25">
      <c r="A1255" s="10"/>
      <c r="B1255" s="28"/>
      <c r="C1255" s="29"/>
      <c r="D1255" s="29"/>
      <c r="E1255" s="30"/>
      <c r="F1255" s="29"/>
      <c r="G1255" s="29"/>
      <c r="H1255" s="42"/>
      <c r="I1255" s="42"/>
      <c r="J1255" s="28"/>
      <c r="K1255" s="93"/>
      <c r="L1255" s="93"/>
      <c r="M1255" s="94"/>
      <c r="N1255" s="32"/>
      <c r="O1255" s="32"/>
      <c r="P1255" s="29"/>
      <c r="Q1255" s="29"/>
      <c r="R1255" s="29"/>
      <c r="S1255" s="29"/>
      <c r="T1255" s="29"/>
      <c r="U1255" s="29"/>
      <c r="V1255" s="29"/>
      <c r="W1255" s="29"/>
      <c r="X1255" s="29"/>
      <c r="Y1255" s="33"/>
      <c r="Z1255" s="33"/>
      <c r="AA1255" s="33"/>
      <c r="AB1255" s="33"/>
      <c r="AC1255" s="33"/>
      <c r="AD1255" s="33"/>
      <c r="AE1255" s="29"/>
      <c r="AF1255" s="29"/>
      <c r="AG1255" s="29"/>
      <c r="AH1255" s="66"/>
      <c r="AI1255" s="115"/>
      <c r="AJ1255" s="66"/>
      <c r="AK1255" s="66"/>
      <c r="AL1255" s="28"/>
      <c r="AM1255" s="66"/>
      <c r="AN1255" s="66"/>
      <c r="AO1255" s="66"/>
      <c r="AP1255" s="66"/>
      <c r="AQ1255" s="66"/>
      <c r="AR1255" s="66"/>
      <c r="AS1255" s="66"/>
      <c r="AT1255" s="66"/>
      <c r="AU1255" s="66"/>
      <c r="AV1255" s="66"/>
      <c r="AW1255" s="66"/>
      <c r="AX1255" s="66"/>
      <c r="AY1255" s="66"/>
    </row>
    <row r="1256" spans="1:51" x14ac:dyDescent="0.25">
      <c r="A1256" s="10"/>
      <c r="B1256" s="28"/>
      <c r="C1256" s="29"/>
      <c r="D1256" s="29"/>
      <c r="E1256" s="30"/>
      <c r="F1256" s="29"/>
      <c r="G1256" s="29"/>
      <c r="H1256" s="42"/>
      <c r="I1256" s="42"/>
      <c r="J1256" s="28"/>
      <c r="K1256" s="93"/>
      <c r="L1256" s="93"/>
      <c r="M1256" s="94"/>
      <c r="N1256" s="32"/>
      <c r="O1256" s="32"/>
      <c r="P1256" s="29"/>
      <c r="Q1256" s="29"/>
      <c r="R1256" s="29"/>
      <c r="S1256" s="29"/>
      <c r="T1256" s="29"/>
      <c r="U1256" s="29"/>
      <c r="V1256" s="29"/>
      <c r="W1256" s="29"/>
      <c r="X1256" s="29"/>
      <c r="Y1256" s="33"/>
      <c r="Z1256" s="33"/>
      <c r="AA1256" s="33"/>
      <c r="AB1256" s="33"/>
      <c r="AC1256" s="33"/>
      <c r="AD1256" s="33"/>
      <c r="AE1256" s="29"/>
      <c r="AF1256" s="29"/>
      <c r="AG1256" s="29"/>
      <c r="AH1256" s="66"/>
      <c r="AI1256" s="115"/>
      <c r="AJ1256" s="66"/>
      <c r="AK1256" s="66"/>
      <c r="AL1256" s="28"/>
      <c r="AM1256" s="66"/>
      <c r="AN1256" s="66"/>
      <c r="AO1256" s="66"/>
      <c r="AP1256" s="66"/>
      <c r="AQ1256" s="66"/>
      <c r="AR1256" s="66"/>
      <c r="AS1256" s="66"/>
      <c r="AT1256" s="66"/>
      <c r="AU1256" s="66"/>
      <c r="AV1256" s="66"/>
      <c r="AW1256" s="66"/>
      <c r="AX1256" s="66"/>
      <c r="AY1256" s="66"/>
    </row>
    <row r="1257" spans="1:51" x14ac:dyDescent="0.25">
      <c r="A1257" s="10"/>
      <c r="B1257" s="28"/>
      <c r="C1257" s="29"/>
      <c r="D1257" s="29"/>
      <c r="E1257" s="30"/>
      <c r="F1257" s="29"/>
      <c r="G1257" s="29"/>
      <c r="H1257" s="42"/>
      <c r="I1257" s="42"/>
      <c r="J1257" s="28"/>
      <c r="K1257" s="93"/>
      <c r="L1257" s="93"/>
      <c r="M1257" s="94"/>
      <c r="N1257" s="32"/>
      <c r="O1257" s="32"/>
      <c r="P1257" s="29"/>
      <c r="Q1257" s="29"/>
      <c r="R1257" s="29"/>
      <c r="S1257" s="29"/>
      <c r="T1257" s="29"/>
      <c r="U1257" s="29"/>
      <c r="V1257" s="29"/>
      <c r="W1257" s="29"/>
      <c r="X1257" s="29"/>
      <c r="Y1257" s="33"/>
      <c r="Z1257" s="33"/>
      <c r="AA1257" s="33"/>
      <c r="AB1257" s="33"/>
      <c r="AC1257" s="33"/>
      <c r="AD1257" s="33"/>
      <c r="AE1257" s="29"/>
      <c r="AF1257" s="29"/>
      <c r="AG1257" s="29"/>
      <c r="AH1257" s="66"/>
      <c r="AI1257" s="115"/>
      <c r="AJ1257" s="66"/>
      <c r="AK1257" s="66"/>
      <c r="AL1257" s="28"/>
      <c r="AM1257" s="66"/>
      <c r="AN1257" s="66"/>
      <c r="AO1257" s="66"/>
      <c r="AP1257" s="66"/>
      <c r="AQ1257" s="66"/>
      <c r="AR1257" s="66"/>
      <c r="AS1257" s="66"/>
      <c r="AT1257" s="66"/>
      <c r="AU1257" s="66"/>
      <c r="AV1257" s="66"/>
      <c r="AW1257" s="66"/>
      <c r="AX1257" s="66"/>
      <c r="AY1257" s="66"/>
    </row>
    <row r="1258" spans="1:51" x14ac:dyDescent="0.25">
      <c r="A1258" s="10"/>
      <c r="B1258" s="28"/>
      <c r="C1258" s="29"/>
      <c r="D1258" s="29"/>
      <c r="E1258" s="30"/>
      <c r="F1258" s="29"/>
      <c r="G1258" s="29"/>
      <c r="H1258" s="42"/>
      <c r="I1258" s="42"/>
      <c r="J1258" s="28"/>
      <c r="K1258" s="93"/>
      <c r="L1258" s="93"/>
      <c r="M1258" s="94"/>
      <c r="N1258" s="32"/>
      <c r="O1258" s="32"/>
      <c r="P1258" s="29"/>
      <c r="Q1258" s="29"/>
      <c r="R1258" s="29"/>
      <c r="S1258" s="29"/>
      <c r="T1258" s="29"/>
      <c r="U1258" s="29"/>
      <c r="V1258" s="29"/>
      <c r="W1258" s="29"/>
      <c r="X1258" s="29"/>
      <c r="Y1258" s="33"/>
      <c r="Z1258" s="33"/>
      <c r="AA1258" s="33"/>
      <c r="AB1258" s="33"/>
      <c r="AC1258" s="33"/>
      <c r="AD1258" s="33"/>
      <c r="AE1258" s="29"/>
      <c r="AF1258" s="29"/>
      <c r="AG1258" s="29"/>
      <c r="AH1258" s="66"/>
      <c r="AI1258" s="115"/>
      <c r="AJ1258" s="66"/>
      <c r="AK1258" s="66"/>
      <c r="AL1258" s="28"/>
      <c r="AM1258" s="66"/>
      <c r="AN1258" s="66"/>
      <c r="AO1258" s="66"/>
      <c r="AP1258" s="66"/>
      <c r="AQ1258" s="66"/>
      <c r="AR1258" s="66"/>
      <c r="AS1258" s="66"/>
      <c r="AT1258" s="66"/>
      <c r="AU1258" s="66"/>
      <c r="AV1258" s="66"/>
      <c r="AW1258" s="66"/>
      <c r="AX1258" s="66"/>
      <c r="AY1258" s="66"/>
    </row>
    <row r="1259" spans="1:51" x14ac:dyDescent="0.25">
      <c r="A1259" s="10"/>
      <c r="B1259" s="28"/>
      <c r="C1259" s="29"/>
      <c r="D1259" s="29"/>
      <c r="E1259" s="30"/>
      <c r="F1259" s="29"/>
      <c r="G1259" s="29"/>
      <c r="H1259" s="42"/>
      <c r="I1259" s="42"/>
      <c r="J1259" s="28"/>
      <c r="K1259" s="93"/>
      <c r="L1259" s="93"/>
      <c r="M1259" s="94"/>
      <c r="N1259" s="32"/>
      <c r="O1259" s="32"/>
      <c r="P1259" s="29"/>
      <c r="Q1259" s="29"/>
      <c r="R1259" s="29"/>
      <c r="S1259" s="29"/>
      <c r="T1259" s="29"/>
      <c r="U1259" s="29"/>
      <c r="V1259" s="29"/>
      <c r="W1259" s="29"/>
      <c r="X1259" s="29"/>
      <c r="Y1259" s="33"/>
      <c r="Z1259" s="33"/>
      <c r="AA1259" s="33"/>
      <c r="AB1259" s="33"/>
      <c r="AC1259" s="33"/>
      <c r="AD1259" s="33"/>
      <c r="AE1259" s="29"/>
      <c r="AF1259" s="29"/>
      <c r="AG1259" s="29"/>
      <c r="AH1259" s="66"/>
      <c r="AI1259" s="115"/>
      <c r="AJ1259" s="66"/>
      <c r="AK1259" s="66"/>
      <c r="AL1259" s="28"/>
      <c r="AM1259" s="66"/>
      <c r="AN1259" s="66"/>
      <c r="AO1259" s="66"/>
      <c r="AP1259" s="66"/>
      <c r="AQ1259" s="66"/>
      <c r="AR1259" s="66"/>
      <c r="AS1259" s="66"/>
      <c r="AT1259" s="66"/>
      <c r="AU1259" s="66"/>
      <c r="AV1259" s="66"/>
      <c r="AW1259" s="66"/>
      <c r="AX1259" s="66"/>
      <c r="AY1259" s="66"/>
    </row>
    <row r="1260" spans="1:51" x14ac:dyDescent="0.25">
      <c r="A1260" s="10"/>
      <c r="B1260" s="28"/>
      <c r="C1260" s="29"/>
      <c r="D1260" s="29"/>
      <c r="E1260" s="30"/>
      <c r="F1260" s="29"/>
      <c r="G1260" s="29"/>
      <c r="H1260" s="42"/>
      <c r="I1260" s="42"/>
      <c r="J1260" s="28"/>
      <c r="K1260" s="93"/>
      <c r="L1260" s="93"/>
      <c r="M1260" s="94"/>
      <c r="N1260" s="32"/>
      <c r="O1260" s="32"/>
      <c r="P1260" s="29"/>
      <c r="Q1260" s="29"/>
      <c r="R1260" s="29"/>
      <c r="S1260" s="29"/>
      <c r="T1260" s="29"/>
      <c r="U1260" s="29"/>
      <c r="V1260" s="29"/>
      <c r="W1260" s="29"/>
      <c r="X1260" s="29"/>
      <c r="Y1260" s="33"/>
      <c r="Z1260" s="33"/>
      <c r="AA1260" s="33"/>
      <c r="AB1260" s="33"/>
      <c r="AC1260" s="33"/>
      <c r="AD1260" s="33"/>
      <c r="AE1260" s="29"/>
      <c r="AF1260" s="29"/>
      <c r="AG1260" s="29"/>
      <c r="AH1260" s="66"/>
      <c r="AI1260" s="115"/>
      <c r="AJ1260" s="66"/>
      <c r="AK1260" s="66"/>
      <c r="AL1260" s="28"/>
      <c r="AM1260" s="66"/>
      <c r="AN1260" s="66"/>
      <c r="AO1260" s="66"/>
      <c r="AP1260" s="66"/>
      <c r="AQ1260" s="66"/>
      <c r="AR1260" s="66"/>
      <c r="AS1260" s="66"/>
      <c r="AT1260" s="66"/>
      <c r="AU1260" s="66"/>
      <c r="AV1260" s="66"/>
      <c r="AW1260" s="66"/>
      <c r="AX1260" s="66"/>
      <c r="AY1260" s="66"/>
    </row>
    <row r="1261" spans="1:51" x14ac:dyDescent="0.25">
      <c r="A1261" s="10"/>
      <c r="B1261" s="28"/>
      <c r="C1261" s="29"/>
      <c r="D1261" s="29"/>
      <c r="E1261" s="30"/>
      <c r="F1261" s="29"/>
      <c r="G1261" s="29"/>
      <c r="H1261" s="42"/>
      <c r="I1261" s="42"/>
      <c r="J1261" s="28"/>
      <c r="K1261" s="93"/>
      <c r="L1261" s="93"/>
      <c r="M1261" s="94"/>
      <c r="N1261" s="32"/>
      <c r="O1261" s="32"/>
      <c r="P1261" s="29"/>
      <c r="Q1261" s="29"/>
      <c r="R1261" s="29"/>
      <c r="S1261" s="29"/>
      <c r="T1261" s="29"/>
      <c r="U1261" s="29"/>
      <c r="V1261" s="29"/>
      <c r="W1261" s="29"/>
      <c r="X1261" s="29"/>
      <c r="Y1261" s="33"/>
      <c r="Z1261" s="33"/>
      <c r="AA1261" s="33"/>
      <c r="AB1261" s="33"/>
      <c r="AC1261" s="33"/>
      <c r="AD1261" s="33"/>
      <c r="AE1261" s="29"/>
      <c r="AF1261" s="29"/>
      <c r="AG1261" s="29"/>
      <c r="AH1261" s="66"/>
      <c r="AI1261" s="115"/>
      <c r="AJ1261" s="66"/>
      <c r="AK1261" s="66"/>
      <c r="AL1261" s="28"/>
      <c r="AM1261" s="66"/>
      <c r="AN1261" s="66"/>
      <c r="AO1261" s="66"/>
      <c r="AP1261" s="66"/>
      <c r="AQ1261" s="66"/>
      <c r="AR1261" s="66"/>
      <c r="AS1261" s="66"/>
      <c r="AT1261" s="66"/>
      <c r="AU1261" s="66"/>
      <c r="AV1261" s="66"/>
      <c r="AW1261" s="66"/>
      <c r="AX1261" s="66"/>
      <c r="AY1261" s="66"/>
    </row>
    <row r="1262" spans="1:51" x14ac:dyDescent="0.25">
      <c r="A1262" s="10"/>
      <c r="B1262" s="28"/>
      <c r="C1262" s="29"/>
      <c r="D1262" s="29"/>
      <c r="E1262" s="30"/>
      <c r="F1262" s="29"/>
      <c r="G1262" s="29"/>
      <c r="H1262" s="42"/>
      <c r="I1262" s="42"/>
      <c r="J1262" s="28"/>
      <c r="K1262" s="93"/>
      <c r="L1262" s="93"/>
      <c r="M1262" s="94"/>
      <c r="N1262" s="32"/>
      <c r="O1262" s="32"/>
      <c r="P1262" s="29"/>
      <c r="Q1262" s="29"/>
      <c r="R1262" s="29"/>
      <c r="S1262" s="29"/>
      <c r="T1262" s="29"/>
      <c r="U1262" s="29"/>
      <c r="V1262" s="29"/>
      <c r="W1262" s="29"/>
      <c r="X1262" s="29"/>
      <c r="Y1262" s="33"/>
      <c r="Z1262" s="33"/>
      <c r="AA1262" s="33"/>
      <c r="AB1262" s="33"/>
      <c r="AC1262" s="33"/>
      <c r="AD1262" s="33"/>
      <c r="AE1262" s="29"/>
      <c r="AF1262" s="29"/>
      <c r="AG1262" s="29"/>
      <c r="AH1262" s="66"/>
      <c r="AI1262" s="115"/>
      <c r="AJ1262" s="66"/>
      <c r="AK1262" s="66"/>
      <c r="AL1262" s="28"/>
      <c r="AM1262" s="66"/>
      <c r="AN1262" s="66"/>
      <c r="AO1262" s="66"/>
      <c r="AP1262" s="66"/>
      <c r="AQ1262" s="66"/>
      <c r="AR1262" s="66"/>
      <c r="AS1262" s="66"/>
      <c r="AT1262" s="66"/>
      <c r="AU1262" s="66"/>
      <c r="AV1262" s="66"/>
      <c r="AW1262" s="66"/>
      <c r="AX1262" s="66"/>
      <c r="AY1262" s="66"/>
    </row>
    <row r="1263" spans="1:51" x14ac:dyDescent="0.25">
      <c r="A1263" s="10"/>
      <c r="B1263" s="28"/>
      <c r="C1263" s="29"/>
      <c r="D1263" s="29"/>
      <c r="E1263" s="30"/>
      <c r="F1263" s="29"/>
      <c r="G1263" s="29"/>
      <c r="H1263" s="42"/>
      <c r="I1263" s="42"/>
      <c r="J1263" s="28"/>
      <c r="K1263" s="93"/>
      <c r="L1263" s="93"/>
      <c r="M1263" s="94"/>
      <c r="N1263" s="32"/>
      <c r="O1263" s="32"/>
      <c r="P1263" s="29"/>
      <c r="Q1263" s="29"/>
      <c r="R1263" s="29"/>
      <c r="S1263" s="29"/>
      <c r="T1263" s="29"/>
      <c r="U1263" s="29"/>
      <c r="V1263" s="29"/>
      <c r="W1263" s="29"/>
      <c r="X1263" s="29"/>
      <c r="Y1263" s="33"/>
      <c r="Z1263" s="33"/>
      <c r="AA1263" s="33"/>
      <c r="AB1263" s="33"/>
      <c r="AC1263" s="33"/>
      <c r="AD1263" s="33"/>
      <c r="AE1263" s="29"/>
      <c r="AF1263" s="29"/>
      <c r="AG1263" s="29"/>
      <c r="AH1263" s="66"/>
      <c r="AI1263" s="115"/>
      <c r="AJ1263" s="66"/>
      <c r="AK1263" s="66"/>
      <c r="AL1263" s="28"/>
      <c r="AM1263" s="66"/>
      <c r="AN1263" s="66"/>
      <c r="AO1263" s="66"/>
      <c r="AP1263" s="66"/>
      <c r="AQ1263" s="66"/>
      <c r="AR1263" s="66"/>
      <c r="AS1263" s="66"/>
      <c r="AT1263" s="66"/>
      <c r="AU1263" s="66"/>
      <c r="AV1263" s="66"/>
      <c r="AW1263" s="66"/>
      <c r="AX1263" s="66"/>
      <c r="AY1263" s="66"/>
    </row>
    <row r="1264" spans="1:51" x14ac:dyDescent="0.25">
      <c r="A1264" s="10"/>
      <c r="B1264" s="28"/>
      <c r="C1264" s="29"/>
      <c r="D1264" s="29"/>
      <c r="E1264" s="30"/>
      <c r="F1264" s="29"/>
      <c r="G1264" s="29"/>
      <c r="H1264" s="42"/>
      <c r="I1264" s="42"/>
      <c r="J1264" s="28"/>
      <c r="K1264" s="93"/>
      <c r="L1264" s="93"/>
      <c r="M1264" s="94"/>
      <c r="N1264" s="32"/>
      <c r="O1264" s="32"/>
      <c r="P1264" s="29"/>
      <c r="Q1264" s="29"/>
      <c r="R1264" s="29"/>
      <c r="S1264" s="29"/>
      <c r="T1264" s="29"/>
      <c r="U1264" s="29"/>
      <c r="V1264" s="29"/>
      <c r="W1264" s="29"/>
      <c r="X1264" s="29"/>
      <c r="Y1264" s="33"/>
      <c r="Z1264" s="33"/>
      <c r="AA1264" s="33"/>
      <c r="AB1264" s="33"/>
      <c r="AC1264" s="33"/>
      <c r="AD1264" s="33"/>
      <c r="AE1264" s="29"/>
      <c r="AF1264" s="29"/>
      <c r="AG1264" s="29"/>
      <c r="AH1264" s="66"/>
      <c r="AI1264" s="115"/>
      <c r="AJ1264" s="66"/>
      <c r="AK1264" s="66"/>
      <c r="AL1264" s="28"/>
      <c r="AM1264" s="66"/>
      <c r="AN1264" s="66"/>
      <c r="AO1264" s="66"/>
      <c r="AP1264" s="66"/>
      <c r="AQ1264" s="66"/>
      <c r="AR1264" s="66"/>
      <c r="AS1264" s="66"/>
      <c r="AT1264" s="66"/>
      <c r="AU1264" s="66"/>
      <c r="AV1264" s="66"/>
      <c r="AW1264" s="66"/>
      <c r="AX1264" s="66"/>
      <c r="AY1264" s="66"/>
    </row>
    <row r="1265" spans="1:51" x14ac:dyDescent="0.25">
      <c r="A1265" s="10"/>
      <c r="B1265" s="28"/>
      <c r="C1265" s="29"/>
      <c r="D1265" s="29"/>
      <c r="E1265" s="30"/>
      <c r="F1265" s="29"/>
      <c r="G1265" s="29"/>
      <c r="H1265" s="42"/>
      <c r="I1265" s="42"/>
      <c r="J1265" s="28"/>
      <c r="K1265" s="93"/>
      <c r="L1265" s="93"/>
      <c r="M1265" s="94"/>
      <c r="N1265" s="32"/>
      <c r="O1265" s="32"/>
      <c r="P1265" s="29"/>
      <c r="Q1265" s="29"/>
      <c r="R1265" s="29"/>
      <c r="S1265" s="29"/>
      <c r="T1265" s="29"/>
      <c r="U1265" s="29"/>
      <c r="V1265" s="29"/>
      <c r="W1265" s="29"/>
      <c r="X1265" s="29"/>
      <c r="Y1265" s="33"/>
      <c r="Z1265" s="33"/>
      <c r="AA1265" s="33"/>
      <c r="AB1265" s="33"/>
      <c r="AC1265" s="33"/>
      <c r="AD1265" s="33"/>
      <c r="AE1265" s="29"/>
      <c r="AF1265" s="29"/>
      <c r="AG1265" s="29"/>
      <c r="AH1265" s="66"/>
      <c r="AI1265" s="115"/>
      <c r="AJ1265" s="66"/>
      <c r="AK1265" s="66"/>
      <c r="AL1265" s="28"/>
      <c r="AM1265" s="66"/>
      <c r="AN1265" s="66"/>
      <c r="AO1265" s="66"/>
      <c r="AP1265" s="66"/>
      <c r="AQ1265" s="66"/>
      <c r="AR1265" s="66"/>
      <c r="AS1265" s="66"/>
      <c r="AT1265" s="66"/>
      <c r="AU1265" s="66"/>
      <c r="AV1265" s="66"/>
      <c r="AW1265" s="66"/>
      <c r="AX1265" s="66"/>
      <c r="AY1265" s="66"/>
    </row>
    <row r="1266" spans="1:51" x14ac:dyDescent="0.25">
      <c r="A1266" s="10"/>
      <c r="B1266" s="28"/>
      <c r="C1266" s="29"/>
      <c r="D1266" s="29"/>
      <c r="E1266" s="30"/>
      <c r="F1266" s="29"/>
      <c r="G1266" s="29"/>
      <c r="H1266" s="42"/>
      <c r="I1266" s="42"/>
      <c r="J1266" s="28"/>
      <c r="K1266" s="93"/>
      <c r="L1266" s="93"/>
      <c r="M1266" s="94"/>
      <c r="N1266" s="32"/>
      <c r="O1266" s="32"/>
      <c r="P1266" s="29"/>
      <c r="Q1266" s="29"/>
      <c r="R1266" s="29"/>
      <c r="S1266" s="29"/>
      <c r="T1266" s="29"/>
      <c r="U1266" s="29"/>
      <c r="V1266" s="29"/>
      <c r="W1266" s="29"/>
      <c r="X1266" s="29"/>
      <c r="Y1266" s="33"/>
      <c r="Z1266" s="33"/>
      <c r="AA1266" s="33"/>
      <c r="AB1266" s="33"/>
      <c r="AC1266" s="33"/>
      <c r="AD1266" s="33"/>
      <c r="AE1266" s="29"/>
      <c r="AF1266" s="29"/>
      <c r="AG1266" s="29"/>
      <c r="AH1266" s="66"/>
      <c r="AI1266" s="115"/>
      <c r="AJ1266" s="66"/>
      <c r="AK1266" s="66"/>
      <c r="AL1266" s="28"/>
      <c r="AM1266" s="66"/>
      <c r="AN1266" s="66"/>
      <c r="AO1266" s="66"/>
      <c r="AP1266" s="66"/>
      <c r="AQ1266" s="66"/>
      <c r="AR1266" s="66"/>
      <c r="AS1266" s="66"/>
      <c r="AT1266" s="66"/>
      <c r="AU1266" s="66"/>
      <c r="AV1266" s="66"/>
      <c r="AW1266" s="66"/>
      <c r="AX1266" s="66"/>
      <c r="AY1266" s="66"/>
    </row>
    <row r="1267" spans="1:51" x14ac:dyDescent="0.25">
      <c r="A1267" s="10"/>
      <c r="B1267" s="28"/>
      <c r="C1267" s="29"/>
      <c r="D1267" s="29"/>
      <c r="E1267" s="30"/>
      <c r="F1267" s="29"/>
      <c r="G1267" s="29"/>
      <c r="H1267" s="42"/>
      <c r="I1267" s="42"/>
      <c r="J1267" s="28"/>
      <c r="K1267" s="93"/>
      <c r="L1267" s="93"/>
      <c r="M1267" s="94"/>
      <c r="N1267" s="32"/>
      <c r="O1267" s="32"/>
      <c r="P1267" s="29"/>
      <c r="Q1267" s="29"/>
      <c r="R1267" s="29"/>
      <c r="S1267" s="29"/>
      <c r="T1267" s="29"/>
      <c r="U1267" s="29"/>
      <c r="V1267" s="29"/>
      <c r="W1267" s="29"/>
      <c r="X1267" s="29"/>
      <c r="Y1267" s="33"/>
      <c r="Z1267" s="33"/>
      <c r="AA1267" s="33"/>
      <c r="AB1267" s="33"/>
      <c r="AC1267" s="33"/>
      <c r="AD1267" s="33"/>
      <c r="AE1267" s="29"/>
      <c r="AF1267" s="29"/>
      <c r="AG1267" s="29"/>
      <c r="AH1267" s="66"/>
      <c r="AI1267" s="115"/>
      <c r="AJ1267" s="66"/>
      <c r="AK1267" s="66"/>
      <c r="AL1267" s="28"/>
      <c r="AM1267" s="66"/>
      <c r="AN1267" s="66"/>
      <c r="AO1267" s="66"/>
      <c r="AP1267" s="66"/>
      <c r="AQ1267" s="66"/>
      <c r="AR1267" s="66"/>
      <c r="AS1267" s="66"/>
      <c r="AT1267" s="66"/>
      <c r="AU1267" s="66"/>
      <c r="AV1267" s="66"/>
      <c r="AW1267" s="66"/>
      <c r="AX1267" s="66"/>
      <c r="AY1267" s="66"/>
    </row>
    <row r="1268" spans="1:51" x14ac:dyDescent="0.25">
      <c r="A1268" s="10"/>
      <c r="B1268" s="28"/>
      <c r="C1268" s="29"/>
      <c r="D1268" s="29"/>
      <c r="E1268" s="30"/>
      <c r="F1268" s="29"/>
      <c r="G1268" s="29"/>
      <c r="H1268" s="42"/>
      <c r="I1268" s="42"/>
      <c r="J1268" s="28"/>
      <c r="K1268" s="93"/>
      <c r="L1268" s="93"/>
      <c r="M1268" s="94"/>
      <c r="N1268" s="32"/>
      <c r="O1268" s="32"/>
      <c r="P1268" s="29"/>
      <c r="Q1268" s="29"/>
      <c r="R1268" s="29"/>
      <c r="S1268" s="29"/>
      <c r="T1268" s="29"/>
      <c r="U1268" s="29"/>
      <c r="V1268" s="29"/>
      <c r="W1268" s="29"/>
      <c r="X1268" s="29"/>
      <c r="Y1268" s="33"/>
      <c r="Z1268" s="33"/>
      <c r="AA1268" s="33"/>
      <c r="AB1268" s="33"/>
      <c r="AC1268" s="33"/>
      <c r="AD1268" s="33"/>
      <c r="AE1268" s="29"/>
      <c r="AF1268" s="29"/>
      <c r="AG1268" s="29"/>
      <c r="AH1268" s="66"/>
      <c r="AI1268" s="115"/>
      <c r="AJ1268" s="66"/>
      <c r="AK1268" s="66"/>
      <c r="AL1268" s="28"/>
      <c r="AM1268" s="66"/>
      <c r="AN1268" s="66"/>
      <c r="AO1268" s="66"/>
      <c r="AP1268" s="66"/>
      <c r="AQ1268" s="66"/>
      <c r="AR1268" s="66"/>
      <c r="AS1268" s="66"/>
      <c r="AT1268" s="66"/>
      <c r="AU1268" s="66"/>
      <c r="AV1268" s="66"/>
      <c r="AW1268" s="66"/>
      <c r="AX1268" s="66"/>
      <c r="AY1268" s="66"/>
    </row>
    <row r="1269" spans="1:51" x14ac:dyDescent="0.25">
      <c r="A1269" s="10"/>
      <c r="B1269" s="28"/>
      <c r="C1269" s="29"/>
      <c r="D1269" s="29"/>
      <c r="E1269" s="30"/>
      <c r="F1269" s="29"/>
      <c r="G1269" s="29"/>
      <c r="H1269" s="42"/>
      <c r="I1269" s="42"/>
      <c r="J1269" s="28"/>
      <c r="K1269" s="93"/>
      <c r="L1269" s="93"/>
      <c r="M1269" s="94"/>
      <c r="N1269" s="32"/>
      <c r="O1269" s="32"/>
      <c r="P1269" s="29"/>
      <c r="Q1269" s="29"/>
      <c r="R1269" s="29"/>
      <c r="S1269" s="29"/>
      <c r="T1269" s="29"/>
      <c r="U1269" s="29"/>
      <c r="V1269" s="29"/>
      <c r="W1269" s="29"/>
      <c r="X1269" s="29"/>
      <c r="Y1269" s="33"/>
      <c r="Z1269" s="33"/>
      <c r="AA1269" s="33"/>
      <c r="AB1269" s="33"/>
      <c r="AC1269" s="33"/>
      <c r="AD1269" s="33"/>
      <c r="AE1269" s="29"/>
      <c r="AF1269" s="29"/>
      <c r="AG1269" s="29"/>
      <c r="AH1269" s="66"/>
      <c r="AI1269" s="115"/>
      <c r="AJ1269" s="66"/>
      <c r="AK1269" s="66"/>
      <c r="AL1269" s="28"/>
      <c r="AM1269" s="66"/>
      <c r="AN1269" s="66"/>
      <c r="AO1269" s="66"/>
      <c r="AP1269" s="66"/>
      <c r="AQ1269" s="66"/>
      <c r="AR1269" s="66"/>
      <c r="AS1269" s="66"/>
      <c r="AT1269" s="66"/>
      <c r="AU1269" s="66"/>
      <c r="AV1269" s="66"/>
      <c r="AW1269" s="66"/>
      <c r="AX1269" s="66"/>
      <c r="AY1269" s="66"/>
    </row>
    <row r="1270" spans="1:51" x14ac:dyDescent="0.25">
      <c r="A1270" s="10"/>
      <c r="B1270" s="28"/>
      <c r="C1270" s="29"/>
      <c r="D1270" s="29"/>
      <c r="E1270" s="30"/>
      <c r="F1270" s="29"/>
      <c r="G1270" s="29"/>
      <c r="H1270" s="42"/>
      <c r="I1270" s="42"/>
      <c r="J1270" s="28"/>
      <c r="K1270" s="93"/>
      <c r="L1270" s="93"/>
      <c r="M1270" s="94"/>
      <c r="N1270" s="32"/>
      <c r="O1270" s="32"/>
      <c r="P1270" s="29"/>
      <c r="Q1270" s="29"/>
      <c r="R1270" s="29"/>
      <c r="S1270" s="29"/>
      <c r="T1270" s="29"/>
      <c r="U1270" s="29"/>
      <c r="V1270" s="29"/>
      <c r="W1270" s="29"/>
      <c r="X1270" s="29"/>
      <c r="Y1270" s="33"/>
      <c r="Z1270" s="33"/>
      <c r="AA1270" s="33"/>
      <c r="AB1270" s="33"/>
      <c r="AC1270" s="33"/>
      <c r="AD1270" s="33"/>
      <c r="AE1270" s="29"/>
      <c r="AF1270" s="29"/>
      <c r="AG1270" s="29"/>
      <c r="AH1270" s="66"/>
      <c r="AI1270" s="115"/>
      <c r="AJ1270" s="66"/>
      <c r="AK1270" s="66"/>
      <c r="AL1270" s="28"/>
      <c r="AM1270" s="66"/>
      <c r="AN1270" s="66"/>
      <c r="AO1270" s="66"/>
      <c r="AP1270" s="66"/>
      <c r="AQ1270" s="66"/>
      <c r="AR1270" s="66"/>
      <c r="AS1270" s="66"/>
      <c r="AT1270" s="66"/>
      <c r="AU1270" s="66"/>
      <c r="AV1270" s="66"/>
      <c r="AW1270" s="66"/>
      <c r="AX1270" s="66"/>
      <c r="AY1270" s="66"/>
    </row>
    <row r="1271" spans="1:51" x14ac:dyDescent="0.25">
      <c r="A1271" s="10"/>
      <c r="B1271" s="28"/>
      <c r="C1271" s="29"/>
      <c r="D1271" s="29"/>
      <c r="E1271" s="30"/>
      <c r="F1271" s="29"/>
      <c r="G1271" s="29"/>
      <c r="H1271" s="42"/>
      <c r="I1271" s="42"/>
      <c r="J1271" s="28"/>
      <c r="K1271" s="93"/>
      <c r="L1271" s="93"/>
      <c r="M1271" s="94"/>
      <c r="N1271" s="32"/>
      <c r="O1271" s="32"/>
      <c r="P1271" s="29"/>
      <c r="Q1271" s="29"/>
      <c r="R1271" s="29"/>
      <c r="S1271" s="29"/>
      <c r="T1271" s="29"/>
      <c r="U1271" s="29"/>
      <c r="V1271" s="29"/>
      <c r="W1271" s="29"/>
      <c r="X1271" s="29"/>
      <c r="Y1271" s="33"/>
      <c r="Z1271" s="33"/>
      <c r="AA1271" s="33"/>
      <c r="AB1271" s="33"/>
      <c r="AC1271" s="33"/>
      <c r="AD1271" s="33"/>
      <c r="AE1271" s="29"/>
      <c r="AF1271" s="29"/>
      <c r="AG1271" s="29"/>
      <c r="AH1271" s="66"/>
      <c r="AI1271" s="115"/>
      <c r="AJ1271" s="66"/>
      <c r="AK1271" s="66"/>
      <c r="AL1271" s="28"/>
      <c r="AM1271" s="66"/>
      <c r="AN1271" s="66"/>
      <c r="AO1271" s="66"/>
      <c r="AP1271" s="66"/>
      <c r="AQ1271" s="66"/>
      <c r="AR1271" s="66"/>
      <c r="AS1271" s="66"/>
      <c r="AT1271" s="66"/>
      <c r="AU1271" s="66"/>
      <c r="AV1271" s="66"/>
      <c r="AW1271" s="66"/>
      <c r="AX1271" s="66"/>
      <c r="AY1271" s="66"/>
    </row>
    <row r="1272" spans="1:51" x14ac:dyDescent="0.25">
      <c r="A1272" s="10"/>
      <c r="B1272" s="28"/>
      <c r="C1272" s="29"/>
      <c r="D1272" s="29"/>
      <c r="E1272" s="30"/>
      <c r="F1272" s="29"/>
      <c r="G1272" s="29"/>
      <c r="H1272" s="42"/>
      <c r="I1272" s="42"/>
      <c r="J1272" s="28"/>
      <c r="K1272" s="93"/>
      <c r="L1272" s="93"/>
      <c r="M1272" s="94"/>
      <c r="N1272" s="32"/>
      <c r="O1272" s="32"/>
      <c r="P1272" s="29"/>
      <c r="Q1272" s="29"/>
      <c r="R1272" s="29"/>
      <c r="S1272" s="29"/>
      <c r="T1272" s="29"/>
      <c r="U1272" s="29"/>
      <c r="V1272" s="29"/>
      <c r="W1272" s="29"/>
      <c r="X1272" s="29"/>
      <c r="Y1272" s="33"/>
      <c r="Z1272" s="33"/>
      <c r="AA1272" s="33"/>
      <c r="AB1272" s="33"/>
      <c r="AC1272" s="33"/>
      <c r="AD1272" s="33"/>
      <c r="AE1272" s="29"/>
      <c r="AF1272" s="29"/>
      <c r="AG1272" s="29"/>
      <c r="AH1272" s="66"/>
      <c r="AI1272" s="115"/>
      <c r="AJ1272" s="66"/>
      <c r="AK1272" s="66"/>
      <c r="AL1272" s="28"/>
      <c r="AM1272" s="66"/>
      <c r="AN1272" s="66"/>
      <c r="AO1272" s="66"/>
      <c r="AP1272" s="66"/>
      <c r="AQ1272" s="66"/>
      <c r="AR1272" s="66"/>
      <c r="AS1272" s="66"/>
      <c r="AT1272" s="66"/>
      <c r="AU1272" s="66"/>
      <c r="AV1272" s="66"/>
      <c r="AW1272" s="66"/>
      <c r="AX1272" s="66"/>
      <c r="AY1272" s="66"/>
    </row>
    <row r="1273" spans="1:51" x14ac:dyDescent="0.25">
      <c r="A1273" s="10"/>
      <c r="B1273" s="28"/>
      <c r="C1273" s="29"/>
      <c r="D1273" s="29"/>
      <c r="E1273" s="30"/>
      <c r="F1273" s="29"/>
      <c r="G1273" s="29"/>
      <c r="H1273" s="42"/>
      <c r="I1273" s="42"/>
      <c r="J1273" s="28"/>
      <c r="K1273" s="93"/>
      <c r="L1273" s="93"/>
      <c r="M1273" s="94"/>
      <c r="N1273" s="32"/>
      <c r="O1273" s="32"/>
      <c r="P1273" s="29"/>
      <c r="Q1273" s="29"/>
      <c r="R1273" s="29"/>
      <c r="S1273" s="29"/>
      <c r="T1273" s="29"/>
      <c r="U1273" s="29"/>
      <c r="V1273" s="29"/>
      <c r="W1273" s="29"/>
      <c r="X1273" s="29"/>
      <c r="Y1273" s="33"/>
      <c r="Z1273" s="33"/>
      <c r="AA1273" s="33"/>
      <c r="AB1273" s="33"/>
      <c r="AC1273" s="33"/>
      <c r="AD1273" s="33"/>
      <c r="AE1273" s="29"/>
      <c r="AF1273" s="29"/>
      <c r="AG1273" s="29"/>
      <c r="AH1273" s="66"/>
      <c r="AI1273" s="115"/>
      <c r="AJ1273" s="66"/>
      <c r="AK1273" s="66"/>
      <c r="AL1273" s="28"/>
      <c r="AM1273" s="66"/>
      <c r="AN1273" s="66"/>
      <c r="AO1273" s="66"/>
      <c r="AP1273" s="66"/>
      <c r="AQ1273" s="66"/>
      <c r="AR1273" s="66"/>
      <c r="AS1273" s="66"/>
      <c r="AT1273" s="66"/>
      <c r="AU1273" s="66"/>
      <c r="AV1273" s="66"/>
      <c r="AW1273" s="66"/>
      <c r="AX1273" s="66"/>
      <c r="AY1273" s="66"/>
    </row>
    <row r="1274" spans="1:51" x14ac:dyDescent="0.25">
      <c r="A1274" s="10"/>
      <c r="B1274" s="28"/>
      <c r="C1274" s="29"/>
      <c r="D1274" s="29"/>
      <c r="E1274" s="30"/>
      <c r="F1274" s="29"/>
      <c r="G1274" s="29"/>
      <c r="H1274" s="42"/>
      <c r="I1274" s="42"/>
      <c r="J1274" s="28"/>
      <c r="K1274" s="93"/>
      <c r="L1274" s="93"/>
      <c r="M1274" s="94"/>
      <c r="N1274" s="32"/>
      <c r="O1274" s="32"/>
      <c r="P1274" s="29"/>
      <c r="Q1274" s="29"/>
      <c r="R1274" s="29"/>
      <c r="S1274" s="29"/>
      <c r="T1274" s="29"/>
      <c r="U1274" s="29"/>
      <c r="V1274" s="29"/>
      <c r="W1274" s="29"/>
      <c r="X1274" s="29"/>
      <c r="Y1274" s="33"/>
      <c r="Z1274" s="33"/>
      <c r="AA1274" s="33"/>
      <c r="AB1274" s="33"/>
      <c r="AC1274" s="33"/>
      <c r="AD1274" s="33"/>
      <c r="AE1274" s="29"/>
      <c r="AF1274" s="29"/>
      <c r="AG1274" s="29"/>
      <c r="AH1274" s="66"/>
      <c r="AI1274" s="115"/>
      <c r="AJ1274" s="66"/>
      <c r="AK1274" s="66"/>
      <c r="AL1274" s="28"/>
      <c r="AM1274" s="66"/>
      <c r="AN1274" s="66"/>
      <c r="AO1274" s="66"/>
      <c r="AP1274" s="66"/>
      <c r="AQ1274" s="66"/>
      <c r="AR1274" s="66"/>
      <c r="AS1274" s="66"/>
      <c r="AT1274" s="66"/>
      <c r="AU1274" s="66"/>
      <c r="AV1274" s="66"/>
      <c r="AW1274" s="66"/>
      <c r="AX1274" s="66"/>
      <c r="AY1274" s="66"/>
    </row>
    <row r="1275" spans="1:51" x14ac:dyDescent="0.25">
      <c r="A1275" s="10"/>
      <c r="B1275" s="28"/>
      <c r="C1275" s="29"/>
      <c r="D1275" s="29"/>
      <c r="E1275" s="30"/>
      <c r="F1275" s="29"/>
      <c r="G1275" s="29"/>
      <c r="H1275" s="42"/>
      <c r="I1275" s="42"/>
      <c r="J1275" s="28"/>
      <c r="K1275" s="93"/>
      <c r="L1275" s="93"/>
      <c r="M1275" s="94"/>
      <c r="N1275" s="32"/>
      <c r="O1275" s="32"/>
      <c r="P1275" s="29"/>
      <c r="Q1275" s="29"/>
      <c r="R1275" s="29"/>
      <c r="S1275" s="29"/>
      <c r="T1275" s="29"/>
      <c r="U1275" s="29"/>
      <c r="V1275" s="29"/>
      <c r="W1275" s="29"/>
      <c r="X1275" s="29"/>
      <c r="Y1275" s="33"/>
      <c r="Z1275" s="33"/>
      <c r="AA1275" s="33"/>
      <c r="AB1275" s="33"/>
      <c r="AC1275" s="33"/>
      <c r="AD1275" s="33"/>
      <c r="AE1275" s="29"/>
      <c r="AF1275" s="29"/>
      <c r="AG1275" s="29"/>
      <c r="AH1275" s="66"/>
      <c r="AI1275" s="115"/>
      <c r="AJ1275" s="66"/>
      <c r="AK1275" s="66"/>
      <c r="AL1275" s="28"/>
      <c r="AM1275" s="66"/>
      <c r="AN1275" s="66"/>
      <c r="AO1275" s="66"/>
      <c r="AP1275" s="66"/>
      <c r="AQ1275" s="66"/>
      <c r="AR1275" s="66"/>
      <c r="AS1275" s="66"/>
      <c r="AT1275" s="66"/>
      <c r="AU1275" s="66"/>
      <c r="AV1275" s="66"/>
      <c r="AW1275" s="66"/>
      <c r="AX1275" s="66"/>
      <c r="AY1275" s="66"/>
    </row>
    <row r="1276" spans="1:51" x14ac:dyDescent="0.25">
      <c r="A1276" s="10"/>
      <c r="B1276" s="28"/>
      <c r="C1276" s="29"/>
      <c r="D1276" s="29"/>
      <c r="E1276" s="30"/>
      <c r="F1276" s="29"/>
      <c r="G1276" s="29"/>
      <c r="H1276" s="42"/>
      <c r="I1276" s="42"/>
      <c r="J1276" s="28"/>
      <c r="K1276" s="93"/>
      <c r="L1276" s="93"/>
      <c r="M1276" s="94"/>
      <c r="N1276" s="32"/>
      <c r="O1276" s="32"/>
      <c r="P1276" s="29"/>
      <c r="Q1276" s="29"/>
      <c r="R1276" s="29"/>
      <c r="S1276" s="29"/>
      <c r="T1276" s="29"/>
      <c r="U1276" s="29"/>
      <c r="V1276" s="29"/>
      <c r="W1276" s="29"/>
      <c r="X1276" s="29"/>
      <c r="Y1276" s="33"/>
      <c r="Z1276" s="33"/>
      <c r="AA1276" s="33"/>
      <c r="AB1276" s="33"/>
      <c r="AC1276" s="33"/>
      <c r="AD1276" s="33"/>
      <c r="AE1276" s="29"/>
      <c r="AF1276" s="29"/>
      <c r="AG1276" s="29"/>
      <c r="AH1276" s="66"/>
      <c r="AI1276" s="115"/>
      <c r="AJ1276" s="66"/>
      <c r="AK1276" s="66"/>
      <c r="AL1276" s="28"/>
      <c r="AM1276" s="66"/>
      <c r="AN1276" s="66"/>
      <c r="AO1276" s="66"/>
      <c r="AP1276" s="66"/>
      <c r="AQ1276" s="66"/>
      <c r="AR1276" s="66"/>
      <c r="AS1276" s="66"/>
      <c r="AT1276" s="66"/>
      <c r="AU1276" s="66"/>
      <c r="AV1276" s="66"/>
      <c r="AW1276" s="66"/>
      <c r="AX1276" s="66"/>
      <c r="AY1276" s="66"/>
    </row>
    <row r="1277" spans="1:51" x14ac:dyDescent="0.25">
      <c r="A1277" s="10"/>
      <c r="B1277" s="28"/>
      <c r="C1277" s="29"/>
      <c r="D1277" s="29"/>
      <c r="E1277" s="30"/>
      <c r="F1277" s="29"/>
      <c r="G1277" s="29"/>
      <c r="H1277" s="42"/>
      <c r="I1277" s="42"/>
      <c r="J1277" s="28"/>
      <c r="K1277" s="93"/>
      <c r="L1277" s="93"/>
      <c r="M1277" s="94"/>
      <c r="N1277" s="32"/>
      <c r="O1277" s="32"/>
      <c r="P1277" s="29"/>
      <c r="Q1277" s="29"/>
      <c r="R1277" s="29"/>
      <c r="S1277" s="29"/>
      <c r="T1277" s="29"/>
      <c r="U1277" s="29"/>
      <c r="V1277" s="29"/>
      <c r="W1277" s="29"/>
      <c r="X1277" s="29"/>
      <c r="Y1277" s="33"/>
      <c r="Z1277" s="33"/>
      <c r="AA1277" s="33"/>
      <c r="AB1277" s="33"/>
      <c r="AC1277" s="33"/>
      <c r="AD1277" s="33"/>
      <c r="AE1277" s="29"/>
      <c r="AF1277" s="29"/>
      <c r="AG1277" s="29"/>
      <c r="AH1277" s="66"/>
      <c r="AI1277" s="115"/>
      <c r="AJ1277" s="66"/>
      <c r="AK1277" s="66"/>
      <c r="AL1277" s="28"/>
      <c r="AM1277" s="66"/>
      <c r="AN1277" s="66"/>
      <c r="AO1277" s="66"/>
      <c r="AP1277" s="66"/>
      <c r="AQ1277" s="66"/>
      <c r="AR1277" s="66"/>
      <c r="AS1277" s="66"/>
      <c r="AT1277" s="66"/>
      <c r="AU1277" s="66"/>
      <c r="AV1277" s="66"/>
      <c r="AW1277" s="66"/>
      <c r="AX1277" s="66"/>
      <c r="AY1277" s="66"/>
    </row>
    <row r="1278" spans="1:51" x14ac:dyDescent="0.25">
      <c r="A1278" s="10"/>
      <c r="B1278" s="28"/>
      <c r="C1278" s="29"/>
      <c r="D1278" s="29"/>
      <c r="E1278" s="30"/>
      <c r="F1278" s="29"/>
      <c r="G1278" s="29"/>
      <c r="H1278" s="42"/>
      <c r="I1278" s="42"/>
      <c r="J1278" s="28"/>
      <c r="K1278" s="93"/>
      <c r="L1278" s="93"/>
      <c r="M1278" s="94"/>
      <c r="N1278" s="32"/>
      <c r="O1278" s="32"/>
      <c r="P1278" s="29"/>
      <c r="Q1278" s="29"/>
      <c r="R1278" s="29"/>
      <c r="S1278" s="29"/>
      <c r="T1278" s="29"/>
      <c r="U1278" s="29"/>
      <c r="V1278" s="29"/>
      <c r="W1278" s="29"/>
      <c r="X1278" s="29"/>
      <c r="Y1278" s="33"/>
      <c r="Z1278" s="33"/>
      <c r="AA1278" s="33"/>
      <c r="AB1278" s="33"/>
      <c r="AC1278" s="33"/>
      <c r="AD1278" s="33"/>
      <c r="AE1278" s="29"/>
      <c r="AF1278" s="29"/>
      <c r="AG1278" s="29"/>
      <c r="AH1278" s="66"/>
      <c r="AI1278" s="115"/>
      <c r="AJ1278" s="66"/>
      <c r="AK1278" s="66"/>
      <c r="AL1278" s="28"/>
      <c r="AM1278" s="66"/>
      <c r="AN1278" s="66"/>
      <c r="AO1278" s="66"/>
      <c r="AP1278" s="66"/>
      <c r="AQ1278" s="66"/>
      <c r="AR1278" s="66"/>
      <c r="AS1278" s="66"/>
      <c r="AT1278" s="66"/>
      <c r="AU1278" s="66"/>
      <c r="AV1278" s="66"/>
      <c r="AW1278" s="66"/>
      <c r="AX1278" s="66"/>
      <c r="AY1278" s="66"/>
    </row>
    <row r="1279" spans="1:51" x14ac:dyDescent="0.25">
      <c r="A1279" s="10"/>
      <c r="B1279" s="28"/>
      <c r="C1279" s="29"/>
      <c r="D1279" s="29"/>
      <c r="E1279" s="30"/>
      <c r="F1279" s="29"/>
      <c r="G1279" s="29"/>
      <c r="H1279" s="42"/>
      <c r="I1279" s="42"/>
      <c r="J1279" s="28"/>
      <c r="K1279" s="93"/>
      <c r="L1279" s="93"/>
      <c r="M1279" s="94"/>
      <c r="N1279" s="32"/>
      <c r="O1279" s="32"/>
      <c r="P1279" s="29"/>
      <c r="Q1279" s="29"/>
      <c r="R1279" s="29"/>
      <c r="S1279" s="29"/>
      <c r="T1279" s="29"/>
      <c r="U1279" s="29"/>
      <c r="V1279" s="29"/>
      <c r="W1279" s="29"/>
      <c r="X1279" s="29"/>
      <c r="Y1279" s="33"/>
      <c r="Z1279" s="33"/>
      <c r="AA1279" s="33"/>
      <c r="AB1279" s="33"/>
      <c r="AC1279" s="33"/>
      <c r="AD1279" s="33"/>
      <c r="AE1279" s="29"/>
      <c r="AF1279" s="29"/>
      <c r="AG1279" s="29"/>
      <c r="AH1279" s="66"/>
      <c r="AI1279" s="115"/>
      <c r="AJ1279" s="66"/>
      <c r="AK1279" s="66"/>
      <c r="AL1279" s="28"/>
      <c r="AM1279" s="66"/>
      <c r="AN1279" s="66"/>
      <c r="AO1279" s="66"/>
      <c r="AP1279" s="66"/>
      <c r="AQ1279" s="66"/>
      <c r="AR1279" s="66"/>
      <c r="AS1279" s="66"/>
      <c r="AT1279" s="66"/>
      <c r="AU1279" s="66"/>
      <c r="AV1279" s="66"/>
      <c r="AW1279" s="66"/>
      <c r="AX1279" s="66"/>
      <c r="AY1279" s="66"/>
    </row>
    <row r="1280" spans="1:51" x14ac:dyDescent="0.25">
      <c r="A1280" s="10"/>
      <c r="B1280" s="28"/>
      <c r="C1280" s="29"/>
      <c r="D1280" s="29"/>
      <c r="E1280" s="30"/>
      <c r="F1280" s="29"/>
      <c r="G1280" s="29"/>
      <c r="H1280" s="42"/>
      <c r="I1280" s="42"/>
      <c r="J1280" s="28"/>
      <c r="K1280" s="93"/>
      <c r="L1280" s="93"/>
      <c r="M1280" s="94"/>
      <c r="N1280" s="32"/>
      <c r="O1280" s="32"/>
      <c r="P1280" s="29"/>
      <c r="Q1280" s="29"/>
      <c r="R1280" s="29"/>
      <c r="S1280" s="29"/>
      <c r="T1280" s="29"/>
      <c r="U1280" s="29"/>
      <c r="V1280" s="29"/>
      <c r="W1280" s="29"/>
      <c r="X1280" s="29"/>
      <c r="Y1280" s="33"/>
      <c r="Z1280" s="33"/>
      <c r="AA1280" s="33"/>
      <c r="AB1280" s="33"/>
      <c r="AC1280" s="33"/>
      <c r="AD1280" s="33"/>
      <c r="AE1280" s="29"/>
      <c r="AF1280" s="29"/>
      <c r="AG1280" s="29"/>
      <c r="AH1280" s="66"/>
      <c r="AI1280" s="115"/>
      <c r="AJ1280" s="66"/>
      <c r="AK1280" s="66"/>
      <c r="AL1280" s="28"/>
      <c r="AM1280" s="66"/>
      <c r="AN1280" s="66"/>
      <c r="AO1280" s="66"/>
      <c r="AP1280" s="66"/>
      <c r="AQ1280" s="66"/>
      <c r="AR1280" s="66"/>
      <c r="AS1280" s="66"/>
      <c r="AT1280" s="66"/>
      <c r="AU1280" s="66"/>
      <c r="AV1280" s="66"/>
      <c r="AW1280" s="66"/>
      <c r="AX1280" s="66"/>
      <c r="AY1280" s="66"/>
    </row>
    <row r="1281" spans="1:51" x14ac:dyDescent="0.25">
      <c r="A1281" s="10"/>
      <c r="B1281" s="28"/>
      <c r="C1281" s="29"/>
      <c r="D1281" s="29"/>
      <c r="E1281" s="30"/>
      <c r="F1281" s="29"/>
      <c r="G1281" s="29"/>
      <c r="H1281" s="42"/>
      <c r="I1281" s="42"/>
      <c r="J1281" s="28"/>
      <c r="K1281" s="93"/>
      <c r="L1281" s="93"/>
      <c r="M1281" s="94"/>
      <c r="N1281" s="32"/>
      <c r="O1281" s="32"/>
      <c r="P1281" s="29"/>
      <c r="Q1281" s="29"/>
      <c r="R1281" s="29"/>
      <c r="S1281" s="29"/>
      <c r="T1281" s="29"/>
      <c r="U1281" s="29"/>
      <c r="V1281" s="29"/>
      <c r="W1281" s="29"/>
      <c r="X1281" s="29"/>
      <c r="Y1281" s="33"/>
      <c r="Z1281" s="33"/>
      <c r="AA1281" s="33"/>
      <c r="AB1281" s="33"/>
      <c r="AC1281" s="33"/>
      <c r="AD1281" s="33"/>
      <c r="AE1281" s="29"/>
      <c r="AF1281" s="29"/>
      <c r="AG1281" s="29"/>
      <c r="AH1281" s="66"/>
      <c r="AI1281" s="115"/>
      <c r="AJ1281" s="66"/>
      <c r="AK1281" s="66"/>
      <c r="AL1281" s="28"/>
      <c r="AM1281" s="66"/>
      <c r="AN1281" s="66"/>
      <c r="AO1281" s="66"/>
      <c r="AP1281" s="66"/>
      <c r="AQ1281" s="66"/>
      <c r="AR1281" s="66"/>
      <c r="AS1281" s="66"/>
      <c r="AT1281" s="66"/>
      <c r="AU1281" s="66"/>
      <c r="AV1281" s="66"/>
      <c r="AW1281" s="66"/>
      <c r="AX1281" s="66"/>
      <c r="AY1281" s="66"/>
    </row>
    <row r="1282" spans="1:51" x14ac:dyDescent="0.25">
      <c r="A1282" s="10"/>
      <c r="B1282" s="28"/>
      <c r="C1282" s="29"/>
      <c r="D1282" s="29"/>
      <c r="E1282" s="30"/>
      <c r="F1282" s="29"/>
      <c r="G1282" s="29"/>
      <c r="H1282" s="42"/>
      <c r="I1282" s="42"/>
      <c r="J1282" s="28"/>
      <c r="K1282" s="93"/>
      <c r="L1282" s="93"/>
      <c r="M1282" s="94"/>
      <c r="N1282" s="32"/>
      <c r="O1282" s="32"/>
      <c r="P1282" s="29"/>
      <c r="Q1282" s="29"/>
      <c r="R1282" s="29"/>
      <c r="S1282" s="29"/>
      <c r="T1282" s="29"/>
      <c r="U1282" s="29"/>
      <c r="V1282" s="29"/>
      <c r="W1282" s="29"/>
      <c r="X1282" s="29"/>
      <c r="Y1282" s="33"/>
      <c r="Z1282" s="33"/>
      <c r="AA1282" s="33"/>
      <c r="AB1282" s="33"/>
      <c r="AC1282" s="33"/>
      <c r="AD1282" s="33"/>
      <c r="AE1282" s="29"/>
      <c r="AF1282" s="29"/>
      <c r="AG1282" s="29"/>
      <c r="AH1282" s="66"/>
      <c r="AI1282" s="115"/>
      <c r="AJ1282" s="66"/>
      <c r="AK1282" s="66"/>
      <c r="AL1282" s="28"/>
      <c r="AM1282" s="66"/>
      <c r="AN1282" s="66"/>
      <c r="AO1282" s="66"/>
      <c r="AP1282" s="66"/>
      <c r="AQ1282" s="66"/>
      <c r="AR1282" s="66"/>
      <c r="AS1282" s="66"/>
      <c r="AT1282" s="66"/>
      <c r="AU1282" s="66"/>
      <c r="AV1282" s="66"/>
      <c r="AW1282" s="66"/>
      <c r="AX1282" s="66"/>
      <c r="AY1282" s="66"/>
    </row>
    <row r="1283" spans="1:51" x14ac:dyDescent="0.25">
      <c r="A1283" s="10"/>
      <c r="B1283" s="28"/>
      <c r="C1283" s="29"/>
      <c r="D1283" s="29"/>
      <c r="E1283" s="30"/>
      <c r="F1283" s="29"/>
      <c r="G1283" s="29"/>
      <c r="H1283" s="42"/>
      <c r="I1283" s="42"/>
      <c r="J1283" s="28"/>
      <c r="K1283" s="93"/>
      <c r="L1283" s="93"/>
      <c r="M1283" s="94"/>
      <c r="N1283" s="32"/>
      <c r="O1283" s="32"/>
      <c r="P1283" s="29"/>
      <c r="Q1283" s="29"/>
      <c r="R1283" s="29"/>
      <c r="S1283" s="29"/>
      <c r="T1283" s="29"/>
      <c r="U1283" s="29"/>
      <c r="V1283" s="29"/>
      <c r="W1283" s="29"/>
      <c r="X1283" s="29"/>
      <c r="Y1283" s="33"/>
      <c r="Z1283" s="33"/>
      <c r="AA1283" s="33"/>
      <c r="AB1283" s="33"/>
      <c r="AC1283" s="33"/>
      <c r="AD1283" s="33"/>
      <c r="AE1283" s="29"/>
      <c r="AF1283" s="29"/>
      <c r="AG1283" s="29"/>
      <c r="AH1283" s="66"/>
      <c r="AI1283" s="115"/>
      <c r="AJ1283" s="66"/>
      <c r="AK1283" s="66"/>
      <c r="AL1283" s="28"/>
      <c r="AM1283" s="66"/>
      <c r="AN1283" s="66"/>
      <c r="AO1283" s="66"/>
      <c r="AP1283" s="66"/>
      <c r="AQ1283" s="66"/>
      <c r="AR1283" s="66"/>
      <c r="AS1283" s="66"/>
      <c r="AT1283" s="66"/>
      <c r="AU1283" s="66"/>
      <c r="AV1283" s="66"/>
      <c r="AW1283" s="66"/>
      <c r="AX1283" s="66"/>
      <c r="AY1283" s="66"/>
    </row>
    <row r="1284" spans="1:51" x14ac:dyDescent="0.25">
      <c r="A1284" s="10"/>
      <c r="B1284" s="28"/>
      <c r="C1284" s="29"/>
      <c r="D1284" s="29"/>
      <c r="E1284" s="30"/>
      <c r="F1284" s="29"/>
      <c r="G1284" s="29"/>
      <c r="H1284" s="42"/>
      <c r="I1284" s="42"/>
      <c r="J1284" s="28"/>
      <c r="K1284" s="93"/>
      <c r="L1284" s="93"/>
      <c r="M1284" s="94"/>
      <c r="N1284" s="32"/>
      <c r="O1284" s="32"/>
      <c r="P1284" s="29"/>
      <c r="Q1284" s="29"/>
      <c r="R1284" s="29"/>
      <c r="S1284" s="29"/>
      <c r="T1284" s="29"/>
      <c r="U1284" s="29"/>
      <c r="V1284" s="29"/>
      <c r="W1284" s="29"/>
      <c r="X1284" s="29"/>
      <c r="Y1284" s="33"/>
      <c r="Z1284" s="33"/>
      <c r="AA1284" s="33"/>
      <c r="AB1284" s="33"/>
      <c r="AC1284" s="33"/>
      <c r="AD1284" s="33"/>
      <c r="AE1284" s="29"/>
      <c r="AF1284" s="29"/>
      <c r="AG1284" s="29"/>
      <c r="AH1284" s="66"/>
      <c r="AI1284" s="115"/>
      <c r="AJ1284" s="66"/>
      <c r="AK1284" s="66"/>
      <c r="AL1284" s="28"/>
      <c r="AM1284" s="66"/>
      <c r="AN1284" s="66"/>
      <c r="AO1284" s="66"/>
      <c r="AP1284" s="66"/>
      <c r="AQ1284" s="66"/>
      <c r="AR1284" s="66"/>
      <c r="AS1284" s="66"/>
      <c r="AT1284" s="66"/>
      <c r="AU1284" s="66"/>
      <c r="AV1284" s="66"/>
      <c r="AW1284" s="66"/>
      <c r="AX1284" s="66"/>
      <c r="AY1284" s="66"/>
    </row>
    <row r="1285" spans="1:51" x14ac:dyDescent="0.25">
      <c r="A1285" s="10"/>
      <c r="B1285" s="28"/>
      <c r="C1285" s="29"/>
      <c r="D1285" s="29"/>
      <c r="E1285" s="30"/>
      <c r="F1285" s="29"/>
      <c r="G1285" s="29"/>
      <c r="H1285" s="42"/>
      <c r="I1285" s="42"/>
      <c r="J1285" s="28"/>
      <c r="K1285" s="93"/>
      <c r="L1285" s="93"/>
      <c r="M1285" s="94"/>
      <c r="N1285" s="32"/>
      <c r="O1285" s="32"/>
      <c r="P1285" s="29"/>
      <c r="Q1285" s="29"/>
      <c r="R1285" s="29"/>
      <c r="S1285" s="29"/>
      <c r="T1285" s="29"/>
      <c r="U1285" s="29"/>
      <c r="V1285" s="29"/>
      <c r="W1285" s="29"/>
      <c r="X1285" s="29"/>
      <c r="Y1285" s="33"/>
      <c r="Z1285" s="33"/>
      <c r="AA1285" s="33"/>
      <c r="AB1285" s="33"/>
      <c r="AC1285" s="33"/>
      <c r="AD1285" s="33"/>
      <c r="AE1285" s="29"/>
      <c r="AF1285" s="29"/>
      <c r="AG1285" s="29"/>
      <c r="AH1285" s="66"/>
      <c r="AI1285" s="115"/>
      <c r="AJ1285" s="66"/>
      <c r="AK1285" s="66"/>
      <c r="AL1285" s="28"/>
      <c r="AM1285" s="66"/>
      <c r="AN1285" s="66"/>
      <c r="AO1285" s="66"/>
      <c r="AP1285" s="66"/>
      <c r="AQ1285" s="66"/>
      <c r="AR1285" s="66"/>
      <c r="AS1285" s="66"/>
      <c r="AT1285" s="66"/>
      <c r="AU1285" s="66"/>
      <c r="AV1285" s="66"/>
      <c r="AW1285" s="66"/>
      <c r="AX1285" s="66"/>
      <c r="AY1285" s="66"/>
    </row>
    <row r="1286" spans="1:51" x14ac:dyDescent="0.25">
      <c r="A1286" s="10"/>
      <c r="B1286" s="28"/>
      <c r="C1286" s="29"/>
      <c r="D1286" s="29"/>
      <c r="E1286" s="30"/>
      <c r="F1286" s="29"/>
      <c r="G1286" s="29"/>
      <c r="H1286" s="42"/>
      <c r="I1286" s="42"/>
      <c r="J1286" s="28"/>
      <c r="K1286" s="93"/>
      <c r="L1286" s="93"/>
      <c r="M1286" s="94"/>
      <c r="N1286" s="32"/>
      <c r="O1286" s="32"/>
      <c r="P1286" s="29"/>
      <c r="Q1286" s="29"/>
      <c r="R1286" s="29"/>
      <c r="S1286" s="29"/>
      <c r="T1286" s="29"/>
      <c r="U1286" s="29"/>
      <c r="V1286" s="29"/>
      <c r="W1286" s="29"/>
      <c r="X1286" s="29"/>
      <c r="Y1286" s="33"/>
      <c r="Z1286" s="33"/>
      <c r="AA1286" s="33"/>
      <c r="AB1286" s="33"/>
      <c r="AC1286" s="33"/>
      <c r="AD1286" s="33"/>
      <c r="AE1286" s="29"/>
      <c r="AF1286" s="29"/>
      <c r="AG1286" s="29"/>
      <c r="AH1286" s="66"/>
      <c r="AI1286" s="115"/>
      <c r="AJ1286" s="66"/>
      <c r="AK1286" s="66"/>
      <c r="AL1286" s="28"/>
      <c r="AM1286" s="66"/>
      <c r="AN1286" s="66"/>
      <c r="AO1286" s="66"/>
      <c r="AP1286" s="66"/>
      <c r="AQ1286" s="66"/>
      <c r="AR1286" s="66"/>
      <c r="AS1286" s="66"/>
      <c r="AT1286" s="66"/>
      <c r="AU1286" s="66"/>
      <c r="AV1286" s="66"/>
      <c r="AW1286" s="66"/>
      <c r="AX1286" s="66"/>
      <c r="AY1286" s="66"/>
    </row>
    <row r="1287" spans="1:51" x14ac:dyDescent="0.25">
      <c r="A1287" s="10"/>
      <c r="B1287" s="28"/>
      <c r="C1287" s="29"/>
      <c r="D1287" s="29"/>
      <c r="E1287" s="30"/>
      <c r="F1287" s="29"/>
      <c r="G1287" s="29"/>
      <c r="H1287" s="42"/>
      <c r="I1287" s="42"/>
      <c r="J1287" s="28"/>
      <c r="K1287" s="93"/>
      <c r="L1287" s="93"/>
      <c r="M1287" s="94"/>
      <c r="N1287" s="32"/>
      <c r="O1287" s="32"/>
      <c r="P1287" s="29"/>
      <c r="Q1287" s="29"/>
      <c r="R1287" s="29"/>
      <c r="S1287" s="29"/>
      <c r="T1287" s="29"/>
      <c r="U1287" s="29"/>
      <c r="V1287" s="29"/>
      <c r="W1287" s="29"/>
      <c r="X1287" s="29"/>
      <c r="Y1287" s="33"/>
      <c r="Z1287" s="33"/>
      <c r="AA1287" s="33"/>
      <c r="AB1287" s="33"/>
      <c r="AC1287" s="33"/>
      <c r="AD1287" s="33"/>
      <c r="AE1287" s="29"/>
      <c r="AF1287" s="29"/>
      <c r="AG1287" s="29"/>
      <c r="AH1287" s="66"/>
      <c r="AI1287" s="115"/>
      <c r="AJ1287" s="66"/>
      <c r="AK1287" s="66"/>
      <c r="AL1287" s="28"/>
      <c r="AM1287" s="66"/>
      <c r="AN1287" s="66"/>
      <c r="AO1287" s="66"/>
      <c r="AP1287" s="66"/>
      <c r="AQ1287" s="66"/>
      <c r="AR1287" s="66"/>
      <c r="AS1287" s="66"/>
      <c r="AT1287" s="66"/>
      <c r="AU1287" s="66"/>
      <c r="AV1287" s="66"/>
      <c r="AW1287" s="66"/>
      <c r="AX1287" s="66"/>
      <c r="AY1287" s="66"/>
    </row>
    <row r="1288" spans="1:51" x14ac:dyDescent="0.25">
      <c r="A1288" s="10"/>
      <c r="B1288" s="28"/>
      <c r="C1288" s="29"/>
      <c r="D1288" s="29"/>
      <c r="E1288" s="30"/>
      <c r="F1288" s="29"/>
      <c r="G1288" s="29"/>
      <c r="H1288" s="42"/>
      <c r="I1288" s="42"/>
      <c r="J1288" s="28"/>
      <c r="K1288" s="93"/>
      <c r="L1288" s="93"/>
      <c r="M1288" s="94"/>
      <c r="N1288" s="32"/>
      <c r="O1288" s="32"/>
      <c r="P1288" s="29"/>
      <c r="Q1288" s="29"/>
      <c r="R1288" s="29"/>
      <c r="S1288" s="29"/>
      <c r="T1288" s="29"/>
      <c r="U1288" s="29"/>
      <c r="V1288" s="29"/>
      <c r="W1288" s="29"/>
      <c r="X1288" s="29"/>
      <c r="Y1288" s="33"/>
      <c r="Z1288" s="33"/>
      <c r="AA1288" s="33"/>
      <c r="AB1288" s="33"/>
      <c r="AC1288" s="33"/>
      <c r="AD1288" s="33"/>
      <c r="AE1288" s="29"/>
      <c r="AF1288" s="29"/>
      <c r="AG1288" s="29"/>
      <c r="AH1288" s="66"/>
      <c r="AI1288" s="115"/>
      <c r="AJ1288" s="66"/>
      <c r="AK1288" s="66"/>
      <c r="AL1288" s="28"/>
      <c r="AM1288" s="66"/>
      <c r="AN1288" s="66"/>
      <c r="AO1288" s="66"/>
      <c r="AP1288" s="66"/>
      <c r="AQ1288" s="66"/>
      <c r="AR1288" s="66"/>
      <c r="AS1288" s="66"/>
      <c r="AT1288" s="66"/>
      <c r="AU1288" s="66"/>
      <c r="AV1288" s="66"/>
      <c r="AW1288" s="66"/>
      <c r="AX1288" s="66"/>
      <c r="AY1288" s="66"/>
    </row>
    <row r="1289" spans="1:51" x14ac:dyDescent="0.25">
      <c r="A1289" s="10"/>
      <c r="B1289" s="28"/>
      <c r="C1289" s="29"/>
      <c r="D1289" s="29"/>
      <c r="E1289" s="30"/>
      <c r="F1289" s="29"/>
      <c r="G1289" s="29"/>
      <c r="H1289" s="42"/>
      <c r="I1289" s="42"/>
      <c r="J1289" s="28"/>
      <c r="K1289" s="93"/>
      <c r="L1289" s="93"/>
      <c r="M1289" s="94"/>
      <c r="N1289" s="32"/>
      <c r="O1289" s="32"/>
      <c r="P1289" s="29"/>
      <c r="Q1289" s="29"/>
      <c r="R1289" s="29"/>
      <c r="S1289" s="29"/>
      <c r="T1289" s="29"/>
      <c r="U1289" s="29"/>
      <c r="V1289" s="29"/>
      <c r="W1289" s="29"/>
      <c r="X1289" s="29"/>
      <c r="Y1289" s="33"/>
      <c r="Z1289" s="33"/>
      <c r="AA1289" s="33"/>
      <c r="AB1289" s="33"/>
      <c r="AC1289" s="33"/>
      <c r="AD1289" s="33"/>
      <c r="AE1289" s="29"/>
      <c r="AF1289" s="29"/>
      <c r="AG1289" s="29"/>
      <c r="AH1289" s="66"/>
      <c r="AI1289" s="115"/>
      <c r="AJ1289" s="66"/>
      <c r="AK1289" s="66"/>
      <c r="AL1289" s="28"/>
      <c r="AM1289" s="66"/>
      <c r="AN1289" s="66"/>
      <c r="AO1289" s="66"/>
      <c r="AP1289" s="66"/>
      <c r="AQ1289" s="66"/>
      <c r="AR1289" s="66"/>
      <c r="AS1289" s="66"/>
      <c r="AT1289" s="66"/>
      <c r="AU1289" s="66"/>
      <c r="AV1289" s="66"/>
      <c r="AW1289" s="66"/>
      <c r="AX1289" s="66"/>
      <c r="AY1289" s="66"/>
    </row>
    <row r="1290" spans="1:51" x14ac:dyDescent="0.25">
      <c r="A1290" s="10"/>
      <c r="B1290" s="28"/>
      <c r="C1290" s="29"/>
      <c r="D1290" s="29"/>
      <c r="E1290" s="30"/>
      <c r="F1290" s="29"/>
      <c r="G1290" s="29"/>
      <c r="H1290" s="42"/>
      <c r="I1290" s="42"/>
      <c r="J1290" s="28"/>
      <c r="K1290" s="93"/>
      <c r="L1290" s="93"/>
      <c r="M1290" s="94"/>
      <c r="N1290" s="32"/>
      <c r="O1290" s="32"/>
      <c r="P1290" s="29"/>
      <c r="Q1290" s="29"/>
      <c r="R1290" s="29"/>
      <c r="S1290" s="29"/>
      <c r="T1290" s="29"/>
      <c r="U1290" s="29"/>
      <c r="V1290" s="29"/>
      <c r="W1290" s="29"/>
      <c r="X1290" s="29"/>
      <c r="Y1290" s="33"/>
      <c r="Z1290" s="33"/>
      <c r="AA1290" s="33"/>
      <c r="AB1290" s="33"/>
      <c r="AC1290" s="33"/>
      <c r="AD1290" s="33"/>
      <c r="AE1290" s="29"/>
      <c r="AF1290" s="29"/>
      <c r="AG1290" s="29"/>
      <c r="AH1290" s="66"/>
      <c r="AI1290" s="115"/>
      <c r="AJ1290" s="66"/>
      <c r="AK1290" s="66"/>
      <c r="AL1290" s="28"/>
      <c r="AM1290" s="66"/>
      <c r="AN1290" s="66"/>
      <c r="AO1290" s="66"/>
      <c r="AP1290" s="66"/>
      <c r="AQ1290" s="66"/>
      <c r="AR1290" s="66"/>
      <c r="AS1290" s="66"/>
      <c r="AT1290" s="66"/>
      <c r="AU1290" s="66"/>
      <c r="AV1290" s="66"/>
      <c r="AW1290" s="66"/>
      <c r="AX1290" s="66"/>
      <c r="AY1290" s="66"/>
    </row>
    <row r="1291" spans="1:51" x14ac:dyDescent="0.25">
      <c r="A1291" s="10"/>
      <c r="B1291" s="28"/>
      <c r="C1291" s="29"/>
      <c r="D1291" s="29"/>
      <c r="E1291" s="30"/>
      <c r="F1291" s="29"/>
      <c r="G1291" s="29"/>
      <c r="H1291" s="42"/>
      <c r="I1291" s="42"/>
      <c r="J1291" s="28"/>
      <c r="K1291" s="93"/>
      <c r="L1291" s="93"/>
      <c r="M1291" s="94"/>
      <c r="N1291" s="32"/>
      <c r="O1291" s="32"/>
      <c r="P1291" s="29"/>
      <c r="Q1291" s="29"/>
      <c r="R1291" s="29"/>
      <c r="S1291" s="29"/>
      <c r="T1291" s="29"/>
      <c r="U1291" s="29"/>
      <c r="V1291" s="29"/>
      <c r="W1291" s="29"/>
      <c r="X1291" s="29"/>
      <c r="Y1291" s="33"/>
      <c r="Z1291" s="33"/>
      <c r="AA1291" s="33"/>
      <c r="AB1291" s="33"/>
      <c r="AC1291" s="33"/>
      <c r="AD1291" s="33"/>
      <c r="AE1291" s="29"/>
      <c r="AF1291" s="29"/>
      <c r="AG1291" s="29"/>
      <c r="AH1291" s="66"/>
      <c r="AI1291" s="115"/>
      <c r="AJ1291" s="66"/>
      <c r="AK1291" s="66"/>
      <c r="AL1291" s="28"/>
      <c r="AM1291" s="66"/>
      <c r="AN1291" s="66"/>
      <c r="AO1291" s="66"/>
      <c r="AP1291" s="66"/>
      <c r="AQ1291" s="66"/>
      <c r="AR1291" s="66"/>
      <c r="AS1291" s="66"/>
      <c r="AT1291" s="66"/>
      <c r="AU1291" s="66"/>
      <c r="AV1291" s="66"/>
      <c r="AW1291" s="66"/>
      <c r="AX1291" s="66"/>
      <c r="AY1291" s="66"/>
    </row>
    <row r="1292" spans="1:51" x14ac:dyDescent="0.25">
      <c r="A1292" s="10"/>
      <c r="B1292" s="28"/>
      <c r="C1292" s="29"/>
      <c r="D1292" s="29"/>
      <c r="E1292" s="30"/>
      <c r="F1292" s="29"/>
      <c r="G1292" s="29"/>
      <c r="H1292" s="42"/>
      <c r="I1292" s="42"/>
      <c r="J1292" s="28"/>
      <c r="K1292" s="93"/>
      <c r="L1292" s="93"/>
      <c r="M1292" s="94"/>
      <c r="N1292" s="32"/>
      <c r="O1292" s="32"/>
      <c r="P1292" s="29"/>
      <c r="Q1292" s="29"/>
      <c r="R1292" s="29"/>
      <c r="S1292" s="29"/>
      <c r="T1292" s="29"/>
      <c r="U1292" s="29"/>
      <c r="V1292" s="29"/>
      <c r="W1292" s="29"/>
      <c r="X1292" s="29"/>
      <c r="Y1292" s="33"/>
      <c r="Z1292" s="33"/>
      <c r="AA1292" s="33"/>
      <c r="AB1292" s="33"/>
      <c r="AC1292" s="33"/>
      <c r="AD1292" s="33"/>
      <c r="AE1292" s="29"/>
      <c r="AF1292" s="29"/>
      <c r="AG1292" s="29"/>
      <c r="AH1292" s="66"/>
      <c r="AI1292" s="115"/>
      <c r="AJ1292" s="66"/>
      <c r="AK1292" s="66"/>
      <c r="AL1292" s="28"/>
      <c r="AM1292" s="66"/>
      <c r="AN1292" s="66"/>
      <c r="AO1292" s="66"/>
      <c r="AP1292" s="66"/>
      <c r="AQ1292" s="66"/>
      <c r="AR1292" s="66"/>
      <c r="AS1292" s="66"/>
      <c r="AT1292" s="66"/>
      <c r="AU1292" s="66"/>
      <c r="AV1292" s="66"/>
      <c r="AW1292" s="66"/>
      <c r="AX1292" s="66"/>
      <c r="AY1292" s="66"/>
    </row>
    <row r="1293" spans="1:51" x14ac:dyDescent="0.25">
      <c r="A1293" s="10"/>
      <c r="B1293" s="28"/>
      <c r="C1293" s="29"/>
      <c r="D1293" s="29"/>
      <c r="E1293" s="30"/>
      <c r="F1293" s="29"/>
      <c r="G1293" s="29"/>
      <c r="H1293" s="42"/>
      <c r="I1293" s="42"/>
      <c r="J1293" s="28"/>
      <c r="K1293" s="93"/>
      <c r="L1293" s="93"/>
      <c r="M1293" s="94"/>
      <c r="N1293" s="32"/>
      <c r="O1293" s="32"/>
      <c r="P1293" s="29"/>
      <c r="Q1293" s="29"/>
      <c r="R1293" s="29"/>
      <c r="S1293" s="29"/>
      <c r="T1293" s="29"/>
      <c r="U1293" s="29"/>
      <c r="V1293" s="29"/>
      <c r="W1293" s="29"/>
      <c r="X1293" s="29"/>
      <c r="Y1293" s="33"/>
      <c r="Z1293" s="33"/>
      <c r="AA1293" s="33"/>
      <c r="AB1293" s="33"/>
      <c r="AC1293" s="33"/>
      <c r="AD1293" s="33"/>
      <c r="AE1293" s="29"/>
      <c r="AF1293" s="29"/>
      <c r="AG1293" s="29"/>
      <c r="AH1293" s="66"/>
      <c r="AI1293" s="115"/>
      <c r="AJ1293" s="66"/>
      <c r="AK1293" s="66"/>
      <c r="AL1293" s="28"/>
      <c r="AM1293" s="66"/>
      <c r="AN1293" s="66"/>
      <c r="AO1293" s="66"/>
      <c r="AP1293" s="66"/>
      <c r="AQ1293" s="66"/>
      <c r="AR1293" s="66"/>
      <c r="AS1293" s="66"/>
      <c r="AT1293" s="66"/>
      <c r="AU1293" s="66"/>
      <c r="AV1293" s="66"/>
      <c r="AW1293" s="66"/>
      <c r="AX1293" s="66"/>
      <c r="AY1293" s="66"/>
    </row>
    <row r="1294" spans="1:51" x14ac:dyDescent="0.25">
      <c r="A1294" s="10"/>
      <c r="B1294" s="28"/>
      <c r="C1294" s="29"/>
      <c r="D1294" s="29"/>
      <c r="E1294" s="30"/>
      <c r="F1294" s="29"/>
      <c r="G1294" s="29"/>
      <c r="H1294" s="42"/>
      <c r="I1294" s="42"/>
      <c r="J1294" s="28"/>
      <c r="K1294" s="93"/>
      <c r="L1294" s="93"/>
      <c r="M1294" s="94"/>
      <c r="N1294" s="32"/>
      <c r="O1294" s="32"/>
      <c r="P1294" s="29"/>
      <c r="Q1294" s="29"/>
      <c r="R1294" s="29"/>
      <c r="S1294" s="29"/>
      <c r="T1294" s="29"/>
      <c r="U1294" s="29"/>
      <c r="V1294" s="29"/>
      <c r="W1294" s="29"/>
      <c r="X1294" s="29"/>
      <c r="Y1294" s="33"/>
      <c r="Z1294" s="33"/>
      <c r="AA1294" s="33"/>
      <c r="AB1294" s="33"/>
      <c r="AC1294" s="33"/>
      <c r="AD1294" s="33"/>
      <c r="AE1294" s="29"/>
      <c r="AF1294" s="29"/>
      <c r="AG1294" s="29"/>
      <c r="AH1294" s="66"/>
      <c r="AI1294" s="115"/>
      <c r="AJ1294" s="66"/>
      <c r="AK1294" s="66"/>
      <c r="AL1294" s="28"/>
      <c r="AM1294" s="66"/>
      <c r="AN1294" s="66"/>
      <c r="AO1294" s="66"/>
      <c r="AP1294" s="66"/>
      <c r="AQ1294" s="66"/>
      <c r="AR1294" s="66"/>
      <c r="AS1294" s="66"/>
      <c r="AT1294" s="66"/>
      <c r="AU1294" s="66"/>
      <c r="AV1294" s="66"/>
      <c r="AW1294" s="66"/>
      <c r="AX1294" s="66"/>
      <c r="AY1294" s="66"/>
    </row>
    <row r="1295" spans="1:51" x14ac:dyDescent="0.25">
      <c r="A1295" s="10"/>
      <c r="B1295" s="28"/>
      <c r="C1295" s="29"/>
      <c r="D1295" s="29"/>
      <c r="E1295" s="30"/>
      <c r="F1295" s="29"/>
      <c r="G1295" s="29"/>
      <c r="H1295" s="42"/>
      <c r="I1295" s="42"/>
      <c r="J1295" s="28"/>
      <c r="K1295" s="93"/>
      <c r="L1295" s="93"/>
      <c r="M1295" s="94"/>
      <c r="N1295" s="32"/>
      <c r="O1295" s="32"/>
      <c r="P1295" s="29"/>
      <c r="Q1295" s="29"/>
      <c r="R1295" s="29"/>
      <c r="S1295" s="29"/>
      <c r="T1295" s="29"/>
      <c r="U1295" s="29"/>
      <c r="V1295" s="29"/>
      <c r="W1295" s="29"/>
      <c r="X1295" s="29"/>
      <c r="Y1295" s="33"/>
      <c r="Z1295" s="33"/>
      <c r="AA1295" s="33"/>
      <c r="AB1295" s="33"/>
      <c r="AC1295" s="33"/>
      <c r="AD1295" s="33"/>
      <c r="AE1295" s="29"/>
      <c r="AF1295" s="29"/>
      <c r="AG1295" s="29"/>
      <c r="AH1295" s="66"/>
      <c r="AI1295" s="115"/>
      <c r="AJ1295" s="66"/>
      <c r="AK1295" s="66"/>
      <c r="AL1295" s="28"/>
      <c r="AM1295" s="66"/>
      <c r="AN1295" s="66"/>
      <c r="AO1295" s="66"/>
      <c r="AP1295" s="66"/>
      <c r="AQ1295" s="66"/>
      <c r="AR1295" s="66"/>
      <c r="AS1295" s="66"/>
      <c r="AT1295" s="66"/>
      <c r="AU1295" s="66"/>
      <c r="AV1295" s="66"/>
      <c r="AW1295" s="66"/>
      <c r="AX1295" s="66"/>
      <c r="AY1295" s="66"/>
    </row>
    <row r="1296" spans="1:51" x14ac:dyDescent="0.25">
      <c r="A1296" s="10"/>
      <c r="B1296" s="28"/>
      <c r="C1296" s="29"/>
      <c r="D1296" s="29"/>
      <c r="E1296" s="30"/>
      <c r="F1296" s="29"/>
      <c r="G1296" s="29"/>
      <c r="H1296" s="42"/>
      <c r="I1296" s="42"/>
      <c r="J1296" s="28"/>
      <c r="K1296" s="93"/>
      <c r="L1296" s="93"/>
      <c r="M1296" s="94"/>
      <c r="N1296" s="32"/>
      <c r="O1296" s="32"/>
      <c r="P1296" s="29"/>
      <c r="Q1296" s="29"/>
      <c r="R1296" s="29"/>
      <c r="S1296" s="29"/>
      <c r="T1296" s="29"/>
      <c r="U1296" s="29"/>
      <c r="V1296" s="29"/>
      <c r="W1296" s="29"/>
      <c r="X1296" s="29"/>
      <c r="Y1296" s="33"/>
      <c r="Z1296" s="33"/>
      <c r="AA1296" s="33"/>
      <c r="AB1296" s="33"/>
      <c r="AC1296" s="33"/>
      <c r="AD1296" s="33"/>
      <c r="AE1296" s="29"/>
      <c r="AF1296" s="29"/>
      <c r="AG1296" s="29"/>
      <c r="AH1296" s="66"/>
      <c r="AI1296" s="115"/>
      <c r="AJ1296" s="66"/>
      <c r="AK1296" s="66"/>
      <c r="AL1296" s="28"/>
      <c r="AM1296" s="66"/>
      <c r="AN1296" s="66"/>
      <c r="AO1296" s="66"/>
      <c r="AP1296" s="66"/>
      <c r="AQ1296" s="66"/>
      <c r="AR1296" s="66"/>
      <c r="AS1296" s="66"/>
      <c r="AT1296" s="66"/>
      <c r="AU1296" s="66"/>
      <c r="AV1296" s="66"/>
      <c r="AW1296" s="66"/>
      <c r="AX1296" s="66"/>
      <c r="AY1296" s="66"/>
    </row>
    <row r="1297" spans="1:51" x14ac:dyDescent="0.25">
      <c r="A1297" s="10"/>
      <c r="B1297" s="28"/>
      <c r="C1297" s="29"/>
      <c r="D1297" s="29"/>
      <c r="E1297" s="30"/>
      <c r="F1297" s="29"/>
      <c r="G1297" s="29"/>
      <c r="H1297" s="42"/>
      <c r="I1297" s="42"/>
      <c r="J1297" s="28"/>
      <c r="K1297" s="93"/>
      <c r="L1297" s="93"/>
      <c r="M1297" s="94"/>
      <c r="N1297" s="32"/>
      <c r="O1297" s="32"/>
      <c r="P1297" s="29"/>
      <c r="Q1297" s="29"/>
      <c r="R1297" s="29"/>
      <c r="S1297" s="29"/>
      <c r="T1297" s="29"/>
      <c r="U1297" s="29"/>
      <c r="V1297" s="29"/>
      <c r="W1297" s="29"/>
      <c r="X1297" s="29"/>
      <c r="Y1297" s="33"/>
      <c r="Z1297" s="33"/>
      <c r="AA1297" s="33"/>
      <c r="AB1297" s="33"/>
      <c r="AC1297" s="33"/>
      <c r="AD1297" s="33"/>
      <c r="AE1297" s="29"/>
      <c r="AF1297" s="29"/>
      <c r="AG1297" s="29"/>
      <c r="AH1297" s="66"/>
      <c r="AI1297" s="115"/>
      <c r="AJ1297" s="66"/>
      <c r="AK1297" s="66"/>
      <c r="AL1297" s="28"/>
      <c r="AM1297" s="66"/>
      <c r="AN1297" s="66"/>
      <c r="AO1297" s="66"/>
      <c r="AP1297" s="66"/>
      <c r="AQ1297" s="66"/>
      <c r="AR1297" s="66"/>
      <c r="AS1297" s="66"/>
      <c r="AT1297" s="66"/>
      <c r="AU1297" s="66"/>
      <c r="AV1297" s="66"/>
      <c r="AW1297" s="66"/>
      <c r="AX1297" s="66"/>
      <c r="AY1297" s="66"/>
    </row>
    <row r="1298" spans="1:51" x14ac:dyDescent="0.25">
      <c r="A1298" s="10"/>
      <c r="B1298" s="28"/>
      <c r="C1298" s="29"/>
      <c r="D1298" s="29"/>
      <c r="E1298" s="30"/>
      <c r="F1298" s="29"/>
      <c r="G1298" s="29"/>
      <c r="H1298" s="42"/>
      <c r="I1298" s="42"/>
      <c r="J1298" s="28"/>
      <c r="K1298" s="93"/>
      <c r="L1298" s="93"/>
      <c r="M1298" s="94"/>
      <c r="N1298" s="32"/>
      <c r="O1298" s="32"/>
      <c r="P1298" s="29"/>
      <c r="Q1298" s="29"/>
      <c r="R1298" s="29"/>
      <c r="S1298" s="29"/>
      <c r="T1298" s="29"/>
      <c r="U1298" s="29"/>
      <c r="V1298" s="29"/>
      <c r="W1298" s="29"/>
      <c r="X1298" s="29"/>
      <c r="Y1298" s="33"/>
      <c r="Z1298" s="33"/>
      <c r="AA1298" s="33"/>
      <c r="AB1298" s="33"/>
      <c r="AC1298" s="33"/>
      <c r="AD1298" s="33"/>
      <c r="AE1298" s="29"/>
      <c r="AF1298" s="29"/>
      <c r="AG1298" s="29"/>
      <c r="AH1298" s="66"/>
      <c r="AI1298" s="115"/>
      <c r="AJ1298" s="66"/>
      <c r="AK1298" s="66"/>
      <c r="AL1298" s="28"/>
      <c r="AM1298" s="66"/>
      <c r="AN1298" s="66"/>
      <c r="AO1298" s="66"/>
      <c r="AP1298" s="66"/>
      <c r="AQ1298" s="66"/>
      <c r="AR1298" s="66"/>
      <c r="AS1298" s="66"/>
      <c r="AT1298" s="66"/>
      <c r="AU1298" s="66"/>
      <c r="AV1298" s="66"/>
      <c r="AW1298" s="66"/>
      <c r="AX1298" s="66"/>
      <c r="AY1298" s="66"/>
    </row>
    <row r="1299" spans="1:51" x14ac:dyDescent="0.25">
      <c r="A1299" s="10"/>
      <c r="B1299" s="28"/>
      <c r="C1299" s="29"/>
      <c r="D1299" s="29"/>
      <c r="E1299" s="30"/>
      <c r="F1299" s="29"/>
      <c r="G1299" s="29"/>
      <c r="H1299" s="42"/>
      <c r="I1299" s="42"/>
      <c r="J1299" s="28"/>
      <c r="K1299" s="93"/>
      <c r="L1299" s="93"/>
      <c r="M1299" s="94"/>
      <c r="N1299" s="32"/>
      <c r="O1299" s="32"/>
      <c r="P1299" s="29"/>
      <c r="Q1299" s="29"/>
      <c r="R1299" s="29"/>
      <c r="S1299" s="29"/>
      <c r="T1299" s="29"/>
      <c r="U1299" s="29"/>
      <c r="V1299" s="29"/>
      <c r="W1299" s="29"/>
      <c r="X1299" s="29"/>
      <c r="Y1299" s="33"/>
      <c r="Z1299" s="33"/>
      <c r="AA1299" s="33"/>
      <c r="AB1299" s="33"/>
      <c r="AC1299" s="33"/>
      <c r="AD1299" s="33"/>
      <c r="AE1299" s="29"/>
      <c r="AF1299" s="29"/>
      <c r="AG1299" s="29"/>
      <c r="AH1299" s="66"/>
      <c r="AI1299" s="115"/>
      <c r="AJ1299" s="66"/>
      <c r="AK1299" s="66"/>
      <c r="AL1299" s="28"/>
      <c r="AM1299" s="66"/>
      <c r="AN1299" s="66"/>
      <c r="AO1299" s="66"/>
      <c r="AP1299" s="66"/>
      <c r="AQ1299" s="66"/>
      <c r="AR1299" s="66"/>
      <c r="AS1299" s="66"/>
      <c r="AT1299" s="66"/>
      <c r="AU1299" s="66"/>
      <c r="AV1299" s="66"/>
      <c r="AW1299" s="66"/>
      <c r="AX1299" s="66"/>
      <c r="AY1299" s="66"/>
    </row>
    <row r="1300" spans="1:51" x14ac:dyDescent="0.25">
      <c r="A1300" s="10"/>
      <c r="B1300" s="28"/>
      <c r="C1300" s="29"/>
      <c r="D1300" s="29"/>
      <c r="E1300" s="30"/>
      <c r="F1300" s="29"/>
      <c r="G1300" s="29"/>
      <c r="H1300" s="42"/>
      <c r="I1300" s="42"/>
      <c r="J1300" s="28"/>
      <c r="K1300" s="93"/>
      <c r="L1300" s="93"/>
      <c r="M1300" s="94"/>
      <c r="N1300" s="32"/>
      <c r="O1300" s="32"/>
      <c r="P1300" s="29"/>
      <c r="Q1300" s="29"/>
      <c r="R1300" s="29"/>
      <c r="S1300" s="29"/>
      <c r="T1300" s="29"/>
      <c r="U1300" s="29"/>
      <c r="V1300" s="29"/>
      <c r="W1300" s="29"/>
      <c r="X1300" s="29"/>
      <c r="Y1300" s="33"/>
      <c r="Z1300" s="33"/>
      <c r="AA1300" s="33"/>
      <c r="AB1300" s="33"/>
      <c r="AC1300" s="33"/>
      <c r="AD1300" s="33"/>
      <c r="AE1300" s="29"/>
      <c r="AF1300" s="29"/>
      <c r="AG1300" s="29"/>
      <c r="AH1300" s="66"/>
      <c r="AI1300" s="115"/>
      <c r="AJ1300" s="66"/>
      <c r="AK1300" s="66"/>
      <c r="AL1300" s="28"/>
      <c r="AM1300" s="66"/>
      <c r="AN1300" s="66"/>
      <c r="AO1300" s="66"/>
      <c r="AP1300" s="66"/>
      <c r="AQ1300" s="66"/>
      <c r="AR1300" s="66"/>
      <c r="AS1300" s="66"/>
      <c r="AT1300" s="66"/>
      <c r="AU1300" s="66"/>
      <c r="AV1300" s="66"/>
      <c r="AW1300" s="66"/>
      <c r="AX1300" s="66"/>
      <c r="AY1300" s="66"/>
    </row>
    <row r="1301" spans="1:51" x14ac:dyDescent="0.25">
      <c r="A1301" s="10"/>
      <c r="B1301" s="28"/>
      <c r="C1301" s="29"/>
      <c r="D1301" s="29"/>
      <c r="E1301" s="30"/>
      <c r="F1301" s="29"/>
      <c r="G1301" s="29"/>
      <c r="H1301" s="42"/>
      <c r="I1301" s="42"/>
      <c r="J1301" s="28"/>
      <c r="K1301" s="93"/>
      <c r="L1301" s="93"/>
      <c r="M1301" s="94"/>
      <c r="N1301" s="32"/>
      <c r="O1301" s="32"/>
      <c r="P1301" s="29"/>
      <c r="Q1301" s="29"/>
      <c r="R1301" s="29"/>
      <c r="S1301" s="29"/>
      <c r="T1301" s="29"/>
      <c r="U1301" s="29"/>
      <c r="V1301" s="29"/>
      <c r="W1301" s="29"/>
      <c r="X1301" s="29"/>
      <c r="Y1301" s="33"/>
      <c r="Z1301" s="33"/>
      <c r="AA1301" s="33"/>
      <c r="AB1301" s="33"/>
      <c r="AC1301" s="33"/>
      <c r="AD1301" s="33"/>
      <c r="AE1301" s="29"/>
      <c r="AF1301" s="29"/>
      <c r="AG1301" s="29"/>
      <c r="AH1301" s="66"/>
      <c r="AI1301" s="115"/>
      <c r="AJ1301" s="66"/>
      <c r="AK1301" s="66"/>
      <c r="AL1301" s="28"/>
      <c r="AM1301" s="66"/>
      <c r="AN1301" s="66"/>
      <c r="AO1301" s="66"/>
      <c r="AP1301" s="66"/>
      <c r="AQ1301" s="66"/>
      <c r="AR1301" s="66"/>
      <c r="AS1301" s="66"/>
      <c r="AT1301" s="66"/>
      <c r="AU1301" s="66"/>
      <c r="AV1301" s="66"/>
      <c r="AW1301" s="66"/>
      <c r="AX1301" s="66"/>
      <c r="AY1301" s="66"/>
    </row>
    <row r="1302" spans="1:51" x14ac:dyDescent="0.25">
      <c r="A1302" s="10"/>
      <c r="B1302" s="28"/>
      <c r="C1302" s="29"/>
      <c r="D1302" s="29"/>
      <c r="E1302" s="30"/>
      <c r="F1302" s="29"/>
      <c r="G1302" s="29"/>
      <c r="H1302" s="42"/>
      <c r="I1302" s="42"/>
      <c r="J1302" s="28"/>
      <c r="K1302" s="93"/>
      <c r="L1302" s="93"/>
      <c r="M1302" s="94"/>
      <c r="N1302" s="32"/>
      <c r="O1302" s="32"/>
      <c r="P1302" s="29"/>
      <c r="Q1302" s="29"/>
      <c r="R1302" s="29"/>
      <c r="S1302" s="29"/>
      <c r="T1302" s="29"/>
      <c r="U1302" s="29"/>
      <c r="V1302" s="29"/>
      <c r="W1302" s="29"/>
      <c r="X1302" s="29"/>
      <c r="Y1302" s="33"/>
      <c r="Z1302" s="33"/>
      <c r="AA1302" s="33"/>
      <c r="AB1302" s="33"/>
      <c r="AC1302" s="33"/>
      <c r="AD1302" s="33"/>
      <c r="AE1302" s="29"/>
      <c r="AF1302" s="29"/>
      <c r="AG1302" s="29"/>
      <c r="AH1302" s="66"/>
      <c r="AI1302" s="115"/>
      <c r="AJ1302" s="66"/>
      <c r="AK1302" s="66"/>
      <c r="AL1302" s="28"/>
      <c r="AM1302" s="66"/>
      <c r="AN1302" s="66"/>
      <c r="AO1302" s="66"/>
      <c r="AP1302" s="66"/>
      <c r="AQ1302" s="66"/>
      <c r="AR1302" s="66"/>
      <c r="AS1302" s="66"/>
      <c r="AT1302" s="66"/>
      <c r="AU1302" s="66"/>
      <c r="AV1302" s="66"/>
      <c r="AW1302" s="66"/>
      <c r="AX1302" s="66"/>
      <c r="AY1302" s="66"/>
    </row>
    <row r="1303" spans="1:51" x14ac:dyDescent="0.25">
      <c r="A1303" s="10"/>
      <c r="B1303" s="28"/>
      <c r="C1303" s="29"/>
      <c r="D1303" s="29"/>
      <c r="E1303" s="30"/>
      <c r="F1303" s="29"/>
      <c r="G1303" s="29"/>
      <c r="H1303" s="42"/>
      <c r="I1303" s="42"/>
      <c r="J1303" s="28"/>
      <c r="K1303" s="93"/>
      <c r="L1303" s="93"/>
      <c r="M1303" s="94"/>
      <c r="N1303" s="32"/>
      <c r="O1303" s="32"/>
      <c r="P1303" s="29"/>
      <c r="Q1303" s="29"/>
      <c r="R1303" s="29"/>
      <c r="S1303" s="29"/>
      <c r="T1303" s="29"/>
      <c r="U1303" s="29"/>
      <c r="V1303" s="29"/>
      <c r="W1303" s="29"/>
      <c r="X1303" s="29"/>
      <c r="Y1303" s="33"/>
      <c r="Z1303" s="33"/>
      <c r="AA1303" s="33"/>
      <c r="AB1303" s="33"/>
      <c r="AC1303" s="33"/>
      <c r="AD1303" s="33"/>
      <c r="AE1303" s="29"/>
      <c r="AF1303" s="29"/>
      <c r="AG1303" s="29"/>
      <c r="AH1303" s="66"/>
      <c r="AI1303" s="115"/>
      <c r="AJ1303" s="66"/>
      <c r="AK1303" s="66"/>
      <c r="AL1303" s="28"/>
      <c r="AM1303" s="66"/>
      <c r="AN1303" s="66"/>
      <c r="AO1303" s="66"/>
      <c r="AP1303" s="66"/>
      <c r="AQ1303" s="66"/>
      <c r="AR1303" s="66"/>
      <c r="AS1303" s="66"/>
      <c r="AT1303" s="66"/>
      <c r="AU1303" s="66"/>
      <c r="AV1303" s="66"/>
      <c r="AW1303" s="66"/>
      <c r="AX1303" s="66"/>
      <c r="AY1303" s="66"/>
    </row>
    <row r="1304" spans="1:51" x14ac:dyDescent="0.25">
      <c r="A1304" s="10"/>
      <c r="B1304" s="28"/>
      <c r="C1304" s="29"/>
      <c r="D1304" s="29"/>
      <c r="E1304" s="30"/>
      <c r="F1304" s="29"/>
      <c r="G1304" s="29"/>
      <c r="H1304" s="42"/>
      <c r="I1304" s="42"/>
      <c r="J1304" s="28"/>
      <c r="K1304" s="93"/>
      <c r="L1304" s="93"/>
      <c r="M1304" s="94"/>
      <c r="N1304" s="32"/>
      <c r="O1304" s="32"/>
      <c r="P1304" s="29"/>
      <c r="Q1304" s="29"/>
      <c r="R1304" s="29"/>
      <c r="S1304" s="29"/>
      <c r="T1304" s="29"/>
      <c r="U1304" s="29"/>
      <c r="V1304" s="29"/>
      <c r="W1304" s="29"/>
      <c r="X1304" s="29"/>
      <c r="Y1304" s="33"/>
      <c r="Z1304" s="33"/>
      <c r="AA1304" s="33"/>
      <c r="AB1304" s="33"/>
      <c r="AC1304" s="33"/>
      <c r="AD1304" s="33"/>
      <c r="AE1304" s="29"/>
      <c r="AF1304" s="29"/>
      <c r="AG1304" s="29"/>
      <c r="AH1304" s="66"/>
      <c r="AI1304" s="115"/>
      <c r="AJ1304" s="66"/>
      <c r="AK1304" s="66"/>
      <c r="AL1304" s="28"/>
      <c r="AM1304" s="66"/>
      <c r="AN1304" s="66"/>
      <c r="AO1304" s="66"/>
      <c r="AP1304" s="66"/>
      <c r="AQ1304" s="66"/>
      <c r="AR1304" s="66"/>
      <c r="AS1304" s="66"/>
      <c r="AT1304" s="66"/>
      <c r="AU1304" s="66"/>
      <c r="AV1304" s="66"/>
      <c r="AW1304" s="66"/>
      <c r="AX1304" s="66"/>
      <c r="AY1304" s="66"/>
    </row>
    <row r="1305" spans="1:51" x14ac:dyDescent="0.25">
      <c r="A1305" s="10"/>
      <c r="B1305" s="28"/>
      <c r="C1305" s="29"/>
      <c r="D1305" s="29"/>
      <c r="E1305" s="30"/>
      <c r="F1305" s="29"/>
      <c r="G1305" s="29"/>
      <c r="H1305" s="42"/>
      <c r="I1305" s="42"/>
      <c r="J1305" s="28"/>
      <c r="K1305" s="93"/>
      <c r="L1305" s="93"/>
      <c r="M1305" s="94"/>
      <c r="N1305" s="32"/>
      <c r="O1305" s="32"/>
      <c r="P1305" s="29"/>
      <c r="Q1305" s="29"/>
      <c r="R1305" s="29"/>
      <c r="S1305" s="29"/>
      <c r="T1305" s="29"/>
      <c r="U1305" s="29"/>
      <c r="V1305" s="29"/>
      <c r="W1305" s="29"/>
      <c r="X1305" s="29"/>
      <c r="Y1305" s="33"/>
      <c r="Z1305" s="33"/>
      <c r="AA1305" s="33"/>
      <c r="AB1305" s="33"/>
      <c r="AC1305" s="33"/>
      <c r="AD1305" s="33"/>
      <c r="AE1305" s="29"/>
      <c r="AF1305" s="29"/>
      <c r="AG1305" s="29"/>
      <c r="AH1305" s="66"/>
      <c r="AI1305" s="115"/>
      <c r="AJ1305" s="66"/>
      <c r="AK1305" s="66"/>
      <c r="AL1305" s="28"/>
      <c r="AM1305" s="66"/>
      <c r="AN1305" s="66"/>
      <c r="AO1305" s="66"/>
      <c r="AP1305" s="66"/>
      <c r="AQ1305" s="66"/>
      <c r="AR1305" s="66"/>
      <c r="AS1305" s="66"/>
      <c r="AT1305" s="66"/>
      <c r="AU1305" s="66"/>
      <c r="AV1305" s="66"/>
      <c r="AW1305" s="66"/>
      <c r="AX1305" s="66"/>
      <c r="AY1305" s="66"/>
    </row>
    <row r="1306" spans="1:51" x14ac:dyDescent="0.25">
      <c r="A1306" s="10"/>
      <c r="B1306" s="28"/>
      <c r="C1306" s="29"/>
      <c r="D1306" s="29"/>
      <c r="E1306" s="30"/>
      <c r="F1306" s="29"/>
      <c r="G1306" s="29"/>
      <c r="H1306" s="42"/>
      <c r="I1306" s="42"/>
      <c r="J1306" s="28"/>
      <c r="K1306" s="93"/>
      <c r="L1306" s="93"/>
      <c r="M1306" s="94"/>
      <c r="N1306" s="32"/>
      <c r="O1306" s="32"/>
      <c r="P1306" s="29"/>
      <c r="Q1306" s="29"/>
      <c r="R1306" s="29"/>
      <c r="S1306" s="29"/>
      <c r="T1306" s="29"/>
      <c r="U1306" s="29"/>
      <c r="V1306" s="29"/>
      <c r="W1306" s="29"/>
      <c r="X1306" s="29"/>
      <c r="Y1306" s="33"/>
      <c r="Z1306" s="33"/>
      <c r="AA1306" s="33"/>
      <c r="AB1306" s="33"/>
      <c r="AC1306" s="33"/>
      <c r="AD1306" s="33"/>
      <c r="AE1306" s="29"/>
      <c r="AF1306" s="29"/>
      <c r="AG1306" s="29"/>
      <c r="AH1306" s="66"/>
      <c r="AI1306" s="115"/>
      <c r="AJ1306" s="66"/>
      <c r="AK1306" s="66"/>
      <c r="AL1306" s="28"/>
      <c r="AM1306" s="66"/>
      <c r="AN1306" s="66"/>
      <c r="AO1306" s="66"/>
      <c r="AP1306" s="66"/>
      <c r="AQ1306" s="66"/>
      <c r="AR1306" s="66"/>
      <c r="AS1306" s="66"/>
      <c r="AT1306" s="66"/>
      <c r="AU1306" s="66"/>
      <c r="AV1306" s="66"/>
      <c r="AW1306" s="66"/>
      <c r="AX1306" s="66"/>
      <c r="AY1306" s="66"/>
    </row>
    <row r="1307" spans="1:51" x14ac:dyDescent="0.25">
      <c r="A1307" s="10"/>
      <c r="B1307" s="28"/>
      <c r="C1307" s="29"/>
      <c r="D1307" s="29"/>
      <c r="E1307" s="30"/>
      <c r="F1307" s="29"/>
      <c r="G1307" s="29"/>
      <c r="H1307" s="42"/>
      <c r="I1307" s="42"/>
      <c r="J1307" s="28"/>
      <c r="K1307" s="93"/>
      <c r="L1307" s="93"/>
      <c r="M1307" s="94"/>
      <c r="N1307" s="32"/>
      <c r="O1307" s="32"/>
      <c r="P1307" s="29"/>
      <c r="Q1307" s="29"/>
      <c r="R1307" s="29"/>
      <c r="S1307" s="29"/>
      <c r="T1307" s="29"/>
      <c r="U1307" s="29"/>
      <c r="V1307" s="29"/>
      <c r="W1307" s="29"/>
      <c r="X1307" s="29"/>
      <c r="Y1307" s="33"/>
      <c r="Z1307" s="33"/>
      <c r="AA1307" s="33"/>
      <c r="AB1307" s="33"/>
      <c r="AC1307" s="33"/>
      <c r="AD1307" s="33"/>
      <c r="AE1307" s="29"/>
      <c r="AF1307" s="29"/>
      <c r="AG1307" s="29"/>
      <c r="AH1307" s="66"/>
      <c r="AI1307" s="115"/>
      <c r="AJ1307" s="66"/>
      <c r="AK1307" s="66"/>
      <c r="AL1307" s="28"/>
      <c r="AM1307" s="66"/>
      <c r="AN1307" s="66"/>
      <c r="AO1307" s="66"/>
      <c r="AP1307" s="66"/>
      <c r="AQ1307" s="66"/>
      <c r="AR1307" s="66"/>
      <c r="AS1307" s="66"/>
      <c r="AT1307" s="66"/>
      <c r="AU1307" s="66"/>
      <c r="AV1307" s="66"/>
      <c r="AW1307" s="66"/>
      <c r="AX1307" s="66"/>
      <c r="AY1307" s="66"/>
    </row>
    <row r="1308" spans="1:51" x14ac:dyDescent="0.25">
      <c r="A1308" s="10"/>
      <c r="B1308" s="28"/>
      <c r="C1308" s="29"/>
      <c r="D1308" s="29"/>
      <c r="E1308" s="30"/>
      <c r="F1308" s="29"/>
      <c r="G1308" s="29"/>
      <c r="H1308" s="42"/>
      <c r="I1308" s="42"/>
      <c r="J1308" s="28"/>
      <c r="K1308" s="93"/>
      <c r="L1308" s="93"/>
      <c r="M1308" s="94"/>
      <c r="N1308" s="32"/>
      <c r="O1308" s="32"/>
      <c r="P1308" s="29"/>
      <c r="Q1308" s="29"/>
      <c r="R1308" s="29"/>
      <c r="S1308" s="29"/>
      <c r="T1308" s="29"/>
      <c r="U1308" s="29"/>
      <c r="V1308" s="29"/>
      <c r="W1308" s="29"/>
      <c r="X1308" s="29"/>
      <c r="Y1308" s="33"/>
      <c r="Z1308" s="33"/>
      <c r="AA1308" s="33"/>
      <c r="AB1308" s="33"/>
      <c r="AC1308" s="33"/>
      <c r="AD1308" s="33"/>
      <c r="AE1308" s="29"/>
      <c r="AF1308" s="29"/>
      <c r="AG1308" s="29"/>
      <c r="AH1308" s="66"/>
      <c r="AI1308" s="115"/>
      <c r="AJ1308" s="66"/>
      <c r="AK1308" s="66"/>
      <c r="AL1308" s="28"/>
      <c r="AM1308" s="66"/>
      <c r="AN1308" s="66"/>
      <c r="AO1308" s="66"/>
      <c r="AP1308" s="66"/>
      <c r="AQ1308" s="66"/>
      <c r="AR1308" s="66"/>
      <c r="AS1308" s="66"/>
      <c r="AT1308" s="66"/>
      <c r="AU1308" s="66"/>
      <c r="AV1308" s="66"/>
      <c r="AW1308" s="66"/>
      <c r="AX1308" s="66"/>
      <c r="AY1308" s="66"/>
    </row>
    <row r="1309" spans="1:51" x14ac:dyDescent="0.25">
      <c r="A1309" s="10"/>
      <c r="B1309" s="28"/>
      <c r="C1309" s="29"/>
      <c r="D1309" s="29"/>
      <c r="E1309" s="30"/>
      <c r="F1309" s="29"/>
      <c r="G1309" s="29"/>
      <c r="H1309" s="42"/>
      <c r="I1309" s="42"/>
      <c r="J1309" s="28"/>
      <c r="K1309" s="93"/>
      <c r="L1309" s="93"/>
      <c r="M1309" s="94"/>
      <c r="N1309" s="32"/>
      <c r="O1309" s="32"/>
      <c r="P1309" s="29"/>
      <c r="Q1309" s="29"/>
      <c r="R1309" s="29"/>
      <c r="S1309" s="29"/>
      <c r="T1309" s="29"/>
      <c r="U1309" s="29"/>
      <c r="V1309" s="29"/>
      <c r="W1309" s="29"/>
      <c r="X1309" s="29"/>
      <c r="Y1309" s="33"/>
      <c r="Z1309" s="33"/>
      <c r="AA1309" s="33"/>
      <c r="AB1309" s="33"/>
      <c r="AC1309" s="33"/>
      <c r="AD1309" s="33"/>
      <c r="AE1309" s="29"/>
      <c r="AF1309" s="29"/>
      <c r="AG1309" s="29"/>
      <c r="AH1309" s="66"/>
      <c r="AI1309" s="115"/>
      <c r="AJ1309" s="66"/>
      <c r="AK1309" s="66"/>
      <c r="AL1309" s="28"/>
      <c r="AM1309" s="66"/>
      <c r="AN1309" s="66"/>
      <c r="AO1309" s="66"/>
      <c r="AP1309" s="66"/>
      <c r="AQ1309" s="66"/>
      <c r="AR1309" s="66"/>
      <c r="AS1309" s="66"/>
      <c r="AT1309" s="66"/>
      <c r="AU1309" s="66"/>
      <c r="AV1309" s="66"/>
      <c r="AW1309" s="66"/>
      <c r="AX1309" s="66"/>
      <c r="AY1309" s="66"/>
    </row>
    <row r="1310" spans="1:51" x14ac:dyDescent="0.25">
      <c r="A1310" s="10"/>
      <c r="B1310" s="28"/>
      <c r="C1310" s="29"/>
      <c r="D1310" s="29"/>
      <c r="E1310" s="30"/>
      <c r="F1310" s="29"/>
      <c r="G1310" s="29"/>
      <c r="H1310" s="42"/>
      <c r="I1310" s="42"/>
      <c r="J1310" s="28"/>
      <c r="K1310" s="93"/>
      <c r="L1310" s="93"/>
      <c r="M1310" s="94"/>
      <c r="N1310" s="32"/>
      <c r="O1310" s="32"/>
      <c r="P1310" s="29"/>
      <c r="Q1310" s="29"/>
      <c r="R1310" s="29"/>
      <c r="S1310" s="29"/>
      <c r="T1310" s="29"/>
      <c r="U1310" s="29"/>
      <c r="V1310" s="29"/>
      <c r="W1310" s="29"/>
      <c r="X1310" s="29"/>
      <c r="Y1310" s="33"/>
      <c r="Z1310" s="33"/>
      <c r="AA1310" s="33"/>
      <c r="AB1310" s="33"/>
      <c r="AC1310" s="33"/>
      <c r="AD1310" s="33"/>
      <c r="AE1310" s="29"/>
      <c r="AF1310" s="29"/>
      <c r="AG1310" s="29"/>
      <c r="AH1310" s="66"/>
      <c r="AI1310" s="115"/>
      <c r="AJ1310" s="66"/>
      <c r="AK1310" s="66"/>
      <c r="AL1310" s="28"/>
      <c r="AM1310" s="66"/>
      <c r="AN1310" s="66"/>
      <c r="AO1310" s="66"/>
      <c r="AP1310" s="66"/>
      <c r="AQ1310" s="66"/>
      <c r="AR1310" s="66"/>
      <c r="AS1310" s="66"/>
      <c r="AT1310" s="66"/>
      <c r="AU1310" s="66"/>
      <c r="AV1310" s="66"/>
      <c r="AW1310" s="66"/>
      <c r="AX1310" s="66"/>
      <c r="AY1310" s="66"/>
    </row>
    <row r="1311" spans="1:51" x14ac:dyDescent="0.25">
      <c r="A1311" s="10"/>
      <c r="B1311" s="28"/>
      <c r="C1311" s="29"/>
      <c r="D1311" s="29"/>
      <c r="E1311" s="30"/>
      <c r="F1311" s="29"/>
      <c r="G1311" s="29"/>
      <c r="H1311" s="42"/>
      <c r="I1311" s="42"/>
      <c r="J1311" s="28"/>
      <c r="K1311" s="93"/>
      <c r="L1311" s="93"/>
      <c r="M1311" s="94"/>
      <c r="N1311" s="32"/>
      <c r="O1311" s="32"/>
      <c r="P1311" s="29"/>
      <c r="Q1311" s="29"/>
      <c r="R1311" s="29"/>
      <c r="S1311" s="29"/>
      <c r="T1311" s="29"/>
      <c r="U1311" s="29"/>
      <c r="V1311" s="29"/>
      <c r="W1311" s="29"/>
      <c r="X1311" s="29"/>
      <c r="Y1311" s="33"/>
      <c r="Z1311" s="33"/>
      <c r="AA1311" s="33"/>
      <c r="AB1311" s="33"/>
      <c r="AC1311" s="33"/>
      <c r="AD1311" s="33"/>
      <c r="AE1311" s="29"/>
      <c r="AF1311" s="29"/>
      <c r="AG1311" s="29"/>
      <c r="AH1311" s="66"/>
      <c r="AI1311" s="115"/>
      <c r="AJ1311" s="66"/>
      <c r="AK1311" s="66"/>
      <c r="AL1311" s="28"/>
      <c r="AM1311" s="66"/>
      <c r="AN1311" s="66"/>
      <c r="AO1311" s="66"/>
      <c r="AP1311" s="66"/>
      <c r="AQ1311" s="66"/>
      <c r="AR1311" s="66"/>
      <c r="AS1311" s="66"/>
      <c r="AT1311" s="66"/>
      <c r="AU1311" s="66"/>
      <c r="AV1311" s="66"/>
      <c r="AW1311" s="66"/>
      <c r="AX1311" s="66"/>
      <c r="AY1311" s="66"/>
    </row>
    <row r="1312" spans="1:51" x14ac:dyDescent="0.25">
      <c r="A1312" s="10"/>
      <c r="B1312" s="28"/>
      <c r="C1312" s="29"/>
      <c r="D1312" s="29"/>
      <c r="E1312" s="30"/>
      <c r="F1312" s="29"/>
      <c r="G1312" s="29"/>
      <c r="H1312" s="42"/>
      <c r="I1312" s="42"/>
      <c r="J1312" s="28"/>
      <c r="K1312" s="93"/>
      <c r="L1312" s="93"/>
      <c r="M1312" s="94"/>
      <c r="N1312" s="32"/>
      <c r="O1312" s="32"/>
      <c r="P1312" s="29"/>
      <c r="Q1312" s="29"/>
      <c r="R1312" s="29"/>
      <c r="S1312" s="29"/>
      <c r="T1312" s="29"/>
      <c r="U1312" s="29"/>
      <c r="V1312" s="29"/>
      <c r="W1312" s="29"/>
      <c r="X1312" s="29"/>
      <c r="Y1312" s="33"/>
      <c r="Z1312" s="33"/>
      <c r="AA1312" s="33"/>
      <c r="AB1312" s="33"/>
      <c r="AC1312" s="33"/>
      <c r="AD1312" s="33"/>
      <c r="AE1312" s="29"/>
      <c r="AF1312" s="29"/>
      <c r="AG1312" s="29"/>
      <c r="AH1312" s="66"/>
      <c r="AI1312" s="115"/>
      <c r="AJ1312" s="66"/>
      <c r="AK1312" s="66"/>
      <c r="AL1312" s="28"/>
      <c r="AM1312" s="66"/>
      <c r="AN1312" s="66"/>
      <c r="AO1312" s="66"/>
      <c r="AP1312" s="66"/>
      <c r="AQ1312" s="66"/>
      <c r="AR1312" s="66"/>
      <c r="AS1312" s="66"/>
      <c r="AT1312" s="66"/>
      <c r="AU1312" s="66"/>
      <c r="AV1312" s="66"/>
      <c r="AW1312" s="66"/>
      <c r="AX1312" s="66"/>
      <c r="AY1312" s="66"/>
    </row>
    <row r="1313" spans="1:51" x14ac:dyDescent="0.25">
      <c r="A1313" s="10"/>
      <c r="B1313" s="28"/>
      <c r="C1313" s="29"/>
      <c r="D1313" s="29"/>
      <c r="E1313" s="30"/>
      <c r="F1313" s="29"/>
      <c r="G1313" s="29"/>
      <c r="H1313" s="42"/>
      <c r="I1313" s="42"/>
      <c r="J1313" s="28"/>
      <c r="K1313" s="93"/>
      <c r="L1313" s="93"/>
      <c r="M1313" s="94"/>
      <c r="N1313" s="32"/>
      <c r="O1313" s="32"/>
      <c r="P1313" s="29"/>
      <c r="Q1313" s="29"/>
      <c r="R1313" s="29"/>
      <c r="S1313" s="29"/>
      <c r="T1313" s="29"/>
      <c r="U1313" s="29"/>
      <c r="V1313" s="29"/>
      <c r="W1313" s="29"/>
      <c r="X1313" s="29"/>
      <c r="Y1313" s="33"/>
      <c r="Z1313" s="33"/>
      <c r="AA1313" s="33"/>
      <c r="AB1313" s="33"/>
      <c r="AC1313" s="33"/>
      <c r="AD1313" s="33"/>
      <c r="AE1313" s="29"/>
      <c r="AF1313" s="29"/>
      <c r="AG1313" s="29"/>
      <c r="AH1313" s="66"/>
      <c r="AI1313" s="115"/>
      <c r="AJ1313" s="66"/>
      <c r="AK1313" s="66"/>
      <c r="AL1313" s="28"/>
      <c r="AM1313" s="66"/>
      <c r="AN1313" s="66"/>
      <c r="AO1313" s="66"/>
      <c r="AP1313" s="66"/>
      <c r="AQ1313" s="66"/>
      <c r="AR1313" s="66"/>
      <c r="AS1313" s="66"/>
      <c r="AT1313" s="66"/>
      <c r="AU1313" s="66"/>
      <c r="AV1313" s="66"/>
      <c r="AW1313" s="66"/>
      <c r="AX1313" s="66"/>
      <c r="AY1313" s="66"/>
    </row>
    <row r="1314" spans="1:51" x14ac:dyDescent="0.25">
      <c r="A1314" s="10"/>
      <c r="B1314" s="28"/>
      <c r="C1314" s="29"/>
      <c r="D1314" s="29"/>
      <c r="E1314" s="30"/>
      <c r="F1314" s="29"/>
      <c r="G1314" s="29"/>
      <c r="H1314" s="42"/>
      <c r="I1314" s="42"/>
      <c r="J1314" s="28"/>
      <c r="K1314" s="93"/>
      <c r="L1314" s="93"/>
      <c r="M1314" s="94"/>
      <c r="N1314" s="32"/>
      <c r="O1314" s="32"/>
      <c r="P1314" s="29"/>
      <c r="Q1314" s="29"/>
      <c r="R1314" s="29"/>
      <c r="S1314" s="29"/>
      <c r="T1314" s="29"/>
      <c r="U1314" s="29"/>
      <c r="V1314" s="29"/>
      <c r="W1314" s="29"/>
      <c r="X1314" s="29"/>
      <c r="Y1314" s="33"/>
      <c r="Z1314" s="33"/>
      <c r="AA1314" s="33"/>
      <c r="AB1314" s="33"/>
      <c r="AC1314" s="33"/>
      <c r="AD1314" s="33"/>
      <c r="AE1314" s="29"/>
      <c r="AF1314" s="29"/>
      <c r="AG1314" s="29"/>
      <c r="AH1314" s="66"/>
      <c r="AI1314" s="115"/>
      <c r="AJ1314" s="66"/>
      <c r="AK1314" s="66"/>
      <c r="AL1314" s="28"/>
      <c r="AM1314" s="66"/>
      <c r="AN1314" s="66"/>
      <c r="AO1314" s="66"/>
      <c r="AP1314" s="66"/>
      <c r="AQ1314" s="66"/>
      <c r="AR1314" s="66"/>
      <c r="AS1314" s="66"/>
      <c r="AT1314" s="66"/>
      <c r="AU1314" s="66"/>
      <c r="AV1314" s="66"/>
      <c r="AW1314" s="66"/>
      <c r="AX1314" s="66"/>
      <c r="AY1314" s="66"/>
    </row>
    <row r="1315" spans="1:51" x14ac:dyDescent="0.25">
      <c r="A1315" s="10"/>
      <c r="B1315" s="28"/>
      <c r="C1315" s="29"/>
      <c r="D1315" s="29"/>
      <c r="E1315" s="30"/>
      <c r="F1315" s="29"/>
      <c r="G1315" s="29"/>
      <c r="H1315" s="42"/>
      <c r="I1315" s="42"/>
      <c r="J1315" s="28"/>
      <c r="K1315" s="93"/>
      <c r="L1315" s="93"/>
      <c r="M1315" s="94"/>
      <c r="N1315" s="32"/>
      <c r="O1315" s="32"/>
      <c r="P1315" s="29"/>
      <c r="Q1315" s="29"/>
      <c r="R1315" s="29"/>
      <c r="S1315" s="29"/>
      <c r="T1315" s="29"/>
      <c r="U1315" s="29"/>
      <c r="V1315" s="29"/>
      <c r="W1315" s="29"/>
      <c r="X1315" s="29"/>
      <c r="Y1315" s="33"/>
      <c r="Z1315" s="33"/>
      <c r="AA1315" s="33"/>
      <c r="AB1315" s="33"/>
      <c r="AC1315" s="33"/>
      <c r="AD1315" s="33"/>
      <c r="AE1315" s="29"/>
      <c r="AF1315" s="29"/>
      <c r="AG1315" s="29"/>
      <c r="AH1315" s="66"/>
      <c r="AI1315" s="115"/>
      <c r="AJ1315" s="66"/>
      <c r="AK1315" s="66"/>
      <c r="AL1315" s="28"/>
      <c r="AM1315" s="66"/>
      <c r="AN1315" s="66"/>
      <c r="AO1315" s="66"/>
      <c r="AP1315" s="66"/>
      <c r="AQ1315" s="66"/>
      <c r="AR1315" s="66"/>
      <c r="AS1315" s="66"/>
      <c r="AT1315" s="66"/>
      <c r="AU1315" s="66"/>
      <c r="AV1315" s="66"/>
      <c r="AW1315" s="66"/>
      <c r="AX1315" s="66"/>
      <c r="AY1315" s="66"/>
    </row>
    <row r="1316" spans="1:51" x14ac:dyDescent="0.25">
      <c r="A1316" s="10"/>
      <c r="B1316" s="28"/>
      <c r="C1316" s="29"/>
      <c r="D1316" s="29"/>
      <c r="E1316" s="30"/>
      <c r="F1316" s="29"/>
      <c r="G1316" s="29"/>
      <c r="H1316" s="42"/>
      <c r="I1316" s="42"/>
      <c r="J1316" s="28"/>
      <c r="K1316" s="93"/>
      <c r="L1316" s="93"/>
      <c r="M1316" s="94"/>
      <c r="N1316" s="32"/>
      <c r="O1316" s="32"/>
      <c r="P1316" s="29"/>
      <c r="Q1316" s="29"/>
      <c r="R1316" s="29"/>
      <c r="S1316" s="29"/>
      <c r="T1316" s="29"/>
      <c r="U1316" s="29"/>
      <c r="V1316" s="29"/>
      <c r="W1316" s="29"/>
      <c r="X1316" s="29"/>
      <c r="Y1316" s="33"/>
      <c r="Z1316" s="33"/>
      <c r="AA1316" s="33"/>
      <c r="AB1316" s="33"/>
      <c r="AC1316" s="33"/>
      <c r="AD1316" s="33"/>
      <c r="AE1316" s="29"/>
      <c r="AF1316" s="29"/>
      <c r="AG1316" s="29"/>
      <c r="AH1316" s="66"/>
      <c r="AI1316" s="115"/>
      <c r="AJ1316" s="66"/>
      <c r="AK1316" s="66"/>
      <c r="AL1316" s="28"/>
      <c r="AM1316" s="66"/>
      <c r="AN1316" s="66"/>
      <c r="AO1316" s="66"/>
      <c r="AP1316" s="66"/>
      <c r="AQ1316" s="66"/>
      <c r="AR1316" s="66"/>
      <c r="AS1316" s="66"/>
      <c r="AT1316" s="66"/>
      <c r="AU1316" s="66"/>
      <c r="AV1316" s="66"/>
      <c r="AW1316" s="66"/>
      <c r="AX1316" s="66"/>
      <c r="AY1316" s="66"/>
    </row>
    <row r="1317" spans="1:51" x14ac:dyDescent="0.25">
      <c r="A1317" s="10"/>
      <c r="B1317" s="28"/>
      <c r="C1317" s="29"/>
      <c r="D1317" s="29"/>
      <c r="E1317" s="30"/>
      <c r="F1317" s="29"/>
      <c r="G1317" s="29"/>
      <c r="H1317" s="42"/>
      <c r="I1317" s="42"/>
      <c r="J1317" s="28"/>
      <c r="K1317" s="93"/>
      <c r="L1317" s="93"/>
      <c r="M1317" s="94"/>
      <c r="N1317" s="32"/>
      <c r="O1317" s="32"/>
      <c r="P1317" s="29"/>
      <c r="Q1317" s="29"/>
      <c r="R1317" s="29"/>
      <c r="S1317" s="29"/>
      <c r="T1317" s="29"/>
      <c r="U1317" s="29"/>
      <c r="V1317" s="29"/>
      <c r="W1317" s="29"/>
      <c r="X1317" s="29"/>
      <c r="Y1317" s="33"/>
      <c r="Z1317" s="33"/>
      <c r="AA1317" s="33"/>
      <c r="AB1317" s="33"/>
      <c r="AC1317" s="33"/>
      <c r="AD1317" s="33"/>
      <c r="AE1317" s="29"/>
      <c r="AF1317" s="29"/>
      <c r="AG1317" s="29"/>
      <c r="AH1317" s="66"/>
      <c r="AI1317" s="115"/>
      <c r="AJ1317" s="66"/>
      <c r="AK1317" s="66"/>
      <c r="AL1317" s="28"/>
      <c r="AM1317" s="66"/>
      <c r="AN1317" s="66"/>
      <c r="AO1317" s="66"/>
      <c r="AP1317" s="66"/>
      <c r="AQ1317" s="66"/>
      <c r="AR1317" s="66"/>
      <c r="AS1317" s="66"/>
      <c r="AT1317" s="66"/>
      <c r="AU1317" s="66"/>
      <c r="AV1317" s="66"/>
      <c r="AW1317" s="66"/>
      <c r="AX1317" s="66"/>
      <c r="AY1317" s="66"/>
    </row>
    <row r="1318" spans="1:51" x14ac:dyDescent="0.25">
      <c r="A1318" s="10"/>
      <c r="B1318" s="28"/>
      <c r="C1318" s="29"/>
      <c r="D1318" s="29"/>
      <c r="E1318" s="30"/>
      <c r="F1318" s="29"/>
      <c r="G1318" s="29"/>
      <c r="H1318" s="42"/>
      <c r="I1318" s="42"/>
      <c r="J1318" s="28"/>
      <c r="K1318" s="93"/>
      <c r="L1318" s="93"/>
      <c r="M1318" s="94"/>
      <c r="N1318" s="32"/>
      <c r="O1318" s="32"/>
      <c r="P1318" s="29"/>
      <c r="Q1318" s="29"/>
      <c r="R1318" s="29"/>
      <c r="S1318" s="29"/>
      <c r="T1318" s="29"/>
      <c r="U1318" s="29"/>
      <c r="V1318" s="29"/>
      <c r="W1318" s="29"/>
      <c r="X1318" s="29"/>
      <c r="Y1318" s="33"/>
      <c r="Z1318" s="33"/>
      <c r="AA1318" s="33"/>
      <c r="AB1318" s="33"/>
      <c r="AC1318" s="33"/>
      <c r="AD1318" s="33"/>
      <c r="AE1318" s="29"/>
      <c r="AF1318" s="29"/>
      <c r="AG1318" s="29"/>
      <c r="AH1318" s="66"/>
      <c r="AI1318" s="115"/>
      <c r="AJ1318" s="66"/>
      <c r="AK1318" s="66"/>
      <c r="AL1318" s="28"/>
      <c r="AM1318" s="66"/>
      <c r="AN1318" s="66"/>
      <c r="AO1318" s="66"/>
      <c r="AP1318" s="66"/>
      <c r="AQ1318" s="66"/>
      <c r="AR1318" s="66"/>
      <c r="AS1318" s="66"/>
      <c r="AT1318" s="66"/>
      <c r="AU1318" s="66"/>
      <c r="AV1318" s="66"/>
      <c r="AW1318" s="66"/>
      <c r="AX1318" s="66"/>
      <c r="AY1318" s="66"/>
    </row>
    <row r="1319" spans="1:51" x14ac:dyDescent="0.25">
      <c r="A1319" s="10"/>
      <c r="B1319" s="28"/>
      <c r="C1319" s="29"/>
      <c r="D1319" s="29"/>
      <c r="E1319" s="30"/>
      <c r="F1319" s="29"/>
      <c r="G1319" s="29"/>
      <c r="H1319" s="42"/>
      <c r="I1319" s="42"/>
      <c r="J1319" s="28"/>
      <c r="K1319" s="93"/>
      <c r="L1319" s="93"/>
      <c r="M1319" s="94"/>
      <c r="N1319" s="32"/>
      <c r="O1319" s="32"/>
      <c r="P1319" s="29"/>
      <c r="Q1319" s="29"/>
      <c r="R1319" s="29"/>
      <c r="S1319" s="29"/>
      <c r="T1319" s="29"/>
      <c r="U1319" s="29"/>
      <c r="V1319" s="29"/>
      <c r="W1319" s="29"/>
      <c r="X1319" s="29"/>
      <c r="Y1319" s="33"/>
      <c r="Z1319" s="33"/>
      <c r="AA1319" s="33"/>
      <c r="AB1319" s="33"/>
      <c r="AC1319" s="33"/>
      <c r="AD1319" s="33"/>
      <c r="AE1319" s="29"/>
      <c r="AF1319" s="29"/>
      <c r="AG1319" s="29"/>
      <c r="AH1319" s="66"/>
      <c r="AI1319" s="115"/>
      <c r="AJ1319" s="66"/>
      <c r="AK1319" s="66"/>
      <c r="AL1319" s="28"/>
      <c r="AM1319" s="66"/>
      <c r="AN1319" s="66"/>
      <c r="AO1319" s="66"/>
      <c r="AP1319" s="66"/>
      <c r="AQ1319" s="66"/>
      <c r="AR1319" s="66"/>
      <c r="AS1319" s="66"/>
      <c r="AT1319" s="66"/>
      <c r="AU1319" s="66"/>
      <c r="AV1319" s="66"/>
      <c r="AW1319" s="66"/>
      <c r="AX1319" s="66"/>
      <c r="AY1319" s="66"/>
    </row>
    <row r="1320" spans="1:51" x14ac:dyDescent="0.25">
      <c r="A1320" s="10"/>
      <c r="B1320" s="28"/>
      <c r="C1320" s="29"/>
      <c r="D1320" s="29"/>
      <c r="E1320" s="30"/>
      <c r="F1320" s="29"/>
      <c r="G1320" s="29"/>
      <c r="H1320" s="42"/>
      <c r="I1320" s="42"/>
      <c r="J1320" s="28"/>
      <c r="K1320" s="93"/>
      <c r="L1320" s="93"/>
      <c r="M1320" s="94"/>
      <c r="N1320" s="32"/>
      <c r="O1320" s="32"/>
      <c r="P1320" s="29"/>
      <c r="Q1320" s="29"/>
      <c r="R1320" s="29"/>
      <c r="S1320" s="29"/>
      <c r="T1320" s="29"/>
      <c r="U1320" s="29"/>
      <c r="V1320" s="29"/>
      <c r="W1320" s="29"/>
      <c r="X1320" s="29"/>
      <c r="Y1320" s="33"/>
      <c r="Z1320" s="33"/>
      <c r="AA1320" s="33"/>
      <c r="AB1320" s="33"/>
      <c r="AC1320" s="33"/>
      <c r="AD1320" s="33"/>
      <c r="AE1320" s="29"/>
      <c r="AF1320" s="29"/>
      <c r="AG1320" s="29"/>
      <c r="AH1320" s="66"/>
      <c r="AI1320" s="115"/>
      <c r="AJ1320" s="66"/>
      <c r="AK1320" s="66"/>
      <c r="AL1320" s="28"/>
      <c r="AM1320" s="66"/>
      <c r="AN1320" s="66"/>
      <c r="AO1320" s="66"/>
      <c r="AP1320" s="66"/>
      <c r="AQ1320" s="66"/>
      <c r="AR1320" s="66"/>
      <c r="AS1320" s="66"/>
      <c r="AT1320" s="66"/>
      <c r="AU1320" s="66"/>
      <c r="AV1320" s="66"/>
      <c r="AW1320" s="66"/>
      <c r="AX1320" s="66"/>
      <c r="AY1320" s="66"/>
    </row>
    <row r="1321" spans="1:51" x14ac:dyDescent="0.25">
      <c r="A1321" s="10"/>
      <c r="B1321" s="28"/>
      <c r="C1321" s="29"/>
      <c r="D1321" s="29"/>
      <c r="E1321" s="30"/>
      <c r="F1321" s="29"/>
      <c r="G1321" s="29"/>
      <c r="H1321" s="42"/>
      <c r="I1321" s="42"/>
      <c r="J1321" s="28"/>
      <c r="K1321" s="93"/>
      <c r="L1321" s="93"/>
      <c r="M1321" s="94"/>
      <c r="N1321" s="32"/>
      <c r="O1321" s="32"/>
      <c r="P1321" s="29"/>
      <c r="Q1321" s="29"/>
      <c r="R1321" s="29"/>
      <c r="S1321" s="29"/>
      <c r="T1321" s="29"/>
      <c r="U1321" s="29"/>
      <c r="V1321" s="29"/>
      <c r="W1321" s="29"/>
      <c r="X1321" s="29"/>
      <c r="Y1321" s="33"/>
      <c r="Z1321" s="33"/>
      <c r="AA1321" s="33"/>
      <c r="AB1321" s="33"/>
      <c r="AC1321" s="33"/>
      <c r="AD1321" s="33"/>
      <c r="AE1321" s="29"/>
      <c r="AF1321" s="29"/>
      <c r="AG1321" s="29"/>
      <c r="AH1321" s="66"/>
      <c r="AI1321" s="115"/>
      <c r="AJ1321" s="66"/>
      <c r="AK1321" s="66"/>
      <c r="AL1321" s="28"/>
      <c r="AM1321" s="66"/>
      <c r="AN1321" s="66"/>
      <c r="AO1321" s="66"/>
      <c r="AP1321" s="66"/>
      <c r="AQ1321" s="66"/>
      <c r="AR1321" s="66"/>
      <c r="AS1321" s="66"/>
      <c r="AT1321" s="66"/>
      <c r="AU1321" s="66"/>
      <c r="AV1321" s="66"/>
      <c r="AW1321" s="66"/>
      <c r="AX1321" s="66"/>
      <c r="AY1321" s="66"/>
    </row>
    <row r="1322" spans="1:51" x14ac:dyDescent="0.25">
      <c r="A1322" s="10"/>
      <c r="B1322" s="28"/>
      <c r="C1322" s="29"/>
      <c r="D1322" s="29"/>
      <c r="E1322" s="30"/>
      <c r="F1322" s="29"/>
      <c r="G1322" s="29"/>
      <c r="H1322" s="42"/>
      <c r="I1322" s="42"/>
      <c r="J1322" s="28"/>
      <c r="K1322" s="93"/>
      <c r="L1322" s="93"/>
      <c r="M1322" s="94"/>
      <c r="N1322" s="32"/>
      <c r="O1322" s="32"/>
      <c r="P1322" s="29"/>
      <c r="Q1322" s="29"/>
      <c r="R1322" s="29"/>
      <c r="S1322" s="29"/>
      <c r="T1322" s="29"/>
      <c r="U1322" s="29"/>
      <c r="V1322" s="29"/>
      <c r="W1322" s="29"/>
      <c r="X1322" s="29"/>
      <c r="Y1322" s="33"/>
      <c r="Z1322" s="33"/>
      <c r="AA1322" s="33"/>
      <c r="AB1322" s="33"/>
      <c r="AC1322" s="33"/>
      <c r="AD1322" s="33"/>
      <c r="AE1322" s="29"/>
      <c r="AF1322" s="29"/>
      <c r="AG1322" s="29"/>
      <c r="AH1322" s="66"/>
      <c r="AI1322" s="115"/>
      <c r="AJ1322" s="66"/>
      <c r="AK1322" s="66"/>
      <c r="AL1322" s="28"/>
      <c r="AM1322" s="66"/>
      <c r="AN1322" s="66"/>
      <c r="AO1322" s="66"/>
      <c r="AP1322" s="66"/>
      <c r="AQ1322" s="66"/>
      <c r="AR1322" s="66"/>
      <c r="AS1322" s="66"/>
      <c r="AT1322" s="66"/>
      <c r="AU1322" s="66"/>
      <c r="AV1322" s="66"/>
      <c r="AW1322" s="66"/>
      <c r="AX1322" s="66"/>
      <c r="AY1322" s="66"/>
    </row>
    <row r="1323" spans="1:51" x14ac:dyDescent="0.25">
      <c r="A1323" s="10"/>
      <c r="B1323" s="28"/>
      <c r="C1323" s="29"/>
      <c r="D1323" s="29"/>
      <c r="E1323" s="30"/>
      <c r="F1323" s="29"/>
      <c r="G1323" s="29"/>
      <c r="H1323" s="42"/>
      <c r="I1323" s="42"/>
      <c r="J1323" s="28"/>
      <c r="K1323" s="93"/>
      <c r="L1323" s="93"/>
      <c r="M1323" s="94"/>
      <c r="N1323" s="32"/>
      <c r="O1323" s="32"/>
      <c r="P1323" s="29"/>
      <c r="Q1323" s="29"/>
      <c r="R1323" s="29"/>
      <c r="S1323" s="29"/>
      <c r="T1323" s="29"/>
      <c r="U1323" s="29"/>
      <c r="V1323" s="29"/>
      <c r="W1323" s="29"/>
      <c r="X1323" s="29"/>
      <c r="Y1323" s="33"/>
      <c r="Z1323" s="33"/>
      <c r="AA1323" s="33"/>
      <c r="AB1323" s="33"/>
      <c r="AC1323" s="33"/>
      <c r="AD1323" s="33"/>
      <c r="AE1323" s="29"/>
      <c r="AF1323" s="29"/>
      <c r="AG1323" s="29"/>
      <c r="AH1323" s="66"/>
      <c r="AI1323" s="115"/>
      <c r="AJ1323" s="66"/>
      <c r="AK1323" s="66"/>
      <c r="AL1323" s="28"/>
      <c r="AM1323" s="66"/>
      <c r="AN1323" s="66"/>
      <c r="AO1323" s="66"/>
      <c r="AP1323" s="66"/>
      <c r="AQ1323" s="66"/>
      <c r="AR1323" s="66"/>
      <c r="AS1323" s="66"/>
      <c r="AT1323" s="66"/>
      <c r="AU1323" s="66"/>
      <c r="AV1323" s="66"/>
      <c r="AW1323" s="66"/>
      <c r="AX1323" s="66"/>
      <c r="AY1323" s="66"/>
    </row>
    <row r="1324" spans="1:51" x14ac:dyDescent="0.25">
      <c r="A1324" s="10"/>
      <c r="B1324" s="28"/>
      <c r="C1324" s="29"/>
      <c r="D1324" s="29"/>
      <c r="E1324" s="30"/>
      <c r="F1324" s="29"/>
      <c r="G1324" s="29"/>
      <c r="H1324" s="42"/>
      <c r="I1324" s="42"/>
      <c r="J1324" s="28"/>
      <c r="K1324" s="93"/>
      <c r="L1324" s="93"/>
      <c r="M1324" s="94"/>
      <c r="N1324" s="32"/>
      <c r="O1324" s="32"/>
      <c r="P1324" s="29"/>
      <c r="Q1324" s="29"/>
      <c r="R1324" s="29"/>
      <c r="S1324" s="29"/>
      <c r="T1324" s="29"/>
      <c r="U1324" s="29"/>
      <c r="V1324" s="29"/>
      <c r="W1324" s="29"/>
      <c r="X1324" s="29"/>
      <c r="Y1324" s="33"/>
      <c r="Z1324" s="33"/>
      <c r="AA1324" s="33"/>
      <c r="AB1324" s="33"/>
      <c r="AC1324" s="33"/>
      <c r="AD1324" s="33"/>
      <c r="AE1324" s="29"/>
      <c r="AF1324" s="29"/>
      <c r="AG1324" s="29"/>
      <c r="AH1324" s="66"/>
      <c r="AI1324" s="115"/>
      <c r="AJ1324" s="66"/>
      <c r="AK1324" s="66"/>
      <c r="AL1324" s="28"/>
      <c r="AM1324" s="66"/>
      <c r="AN1324" s="66"/>
      <c r="AO1324" s="66"/>
      <c r="AP1324" s="66"/>
      <c r="AQ1324" s="66"/>
      <c r="AR1324" s="66"/>
      <c r="AS1324" s="66"/>
      <c r="AT1324" s="66"/>
      <c r="AU1324" s="66"/>
      <c r="AV1324" s="66"/>
      <c r="AW1324" s="66"/>
      <c r="AX1324" s="66"/>
      <c r="AY1324" s="66"/>
    </row>
    <row r="1325" spans="1:51" x14ac:dyDescent="0.25">
      <c r="A1325" s="10"/>
      <c r="B1325" s="28"/>
      <c r="C1325" s="29"/>
      <c r="D1325" s="29"/>
      <c r="E1325" s="30"/>
      <c r="F1325" s="29"/>
      <c r="G1325" s="29"/>
      <c r="H1325" s="42"/>
      <c r="I1325" s="42"/>
      <c r="J1325" s="28"/>
      <c r="K1325" s="93"/>
      <c r="L1325" s="93"/>
      <c r="M1325" s="94"/>
      <c r="N1325" s="32"/>
      <c r="O1325" s="32"/>
      <c r="P1325" s="29"/>
      <c r="Q1325" s="29"/>
      <c r="R1325" s="29"/>
      <c r="S1325" s="29"/>
      <c r="T1325" s="29"/>
      <c r="U1325" s="29"/>
      <c r="V1325" s="29"/>
      <c r="W1325" s="29"/>
      <c r="X1325" s="29"/>
      <c r="Y1325" s="33"/>
      <c r="Z1325" s="33"/>
      <c r="AA1325" s="33"/>
      <c r="AB1325" s="33"/>
      <c r="AC1325" s="33"/>
      <c r="AD1325" s="33"/>
      <c r="AE1325" s="29"/>
      <c r="AF1325" s="29"/>
      <c r="AG1325" s="29"/>
      <c r="AH1325" s="66"/>
      <c r="AI1325" s="115"/>
      <c r="AJ1325" s="66"/>
      <c r="AK1325" s="66"/>
      <c r="AL1325" s="28"/>
      <c r="AM1325" s="66"/>
      <c r="AN1325" s="66"/>
      <c r="AO1325" s="66"/>
      <c r="AP1325" s="66"/>
      <c r="AQ1325" s="66"/>
      <c r="AR1325" s="66"/>
      <c r="AS1325" s="66"/>
      <c r="AT1325" s="66"/>
      <c r="AU1325" s="66"/>
      <c r="AV1325" s="66"/>
      <c r="AW1325" s="66"/>
      <c r="AX1325" s="66"/>
      <c r="AY1325" s="66"/>
    </row>
    <row r="1326" spans="1:51" x14ac:dyDescent="0.25">
      <c r="A1326" s="10"/>
      <c r="B1326" s="28"/>
      <c r="C1326" s="29"/>
      <c r="D1326" s="29"/>
      <c r="E1326" s="30"/>
      <c r="F1326" s="29"/>
      <c r="G1326" s="29"/>
      <c r="H1326" s="42"/>
      <c r="I1326" s="42"/>
      <c r="J1326" s="28"/>
      <c r="K1326" s="93"/>
      <c r="L1326" s="93"/>
      <c r="M1326" s="94"/>
      <c r="N1326" s="32"/>
      <c r="O1326" s="32"/>
      <c r="P1326" s="29"/>
      <c r="Q1326" s="29"/>
      <c r="R1326" s="29"/>
      <c r="S1326" s="29"/>
      <c r="T1326" s="29"/>
      <c r="U1326" s="29"/>
      <c r="V1326" s="29"/>
      <c r="W1326" s="29"/>
      <c r="X1326" s="29"/>
      <c r="Y1326" s="33"/>
      <c r="Z1326" s="33"/>
      <c r="AA1326" s="33"/>
      <c r="AB1326" s="33"/>
      <c r="AC1326" s="33"/>
      <c r="AD1326" s="33"/>
      <c r="AE1326" s="29"/>
      <c r="AF1326" s="29"/>
      <c r="AG1326" s="29"/>
      <c r="AH1326" s="66"/>
      <c r="AI1326" s="115"/>
      <c r="AJ1326" s="66"/>
      <c r="AK1326" s="66"/>
      <c r="AL1326" s="28"/>
      <c r="AM1326" s="66"/>
      <c r="AN1326" s="66"/>
      <c r="AO1326" s="66"/>
      <c r="AP1326" s="66"/>
      <c r="AQ1326" s="66"/>
      <c r="AR1326" s="66"/>
      <c r="AS1326" s="66"/>
      <c r="AT1326" s="66"/>
      <c r="AU1326" s="66"/>
      <c r="AV1326" s="66"/>
      <c r="AW1326" s="66"/>
      <c r="AX1326" s="66"/>
      <c r="AY1326" s="66"/>
    </row>
    <row r="1327" spans="1:51" x14ac:dyDescent="0.25">
      <c r="A1327" s="10"/>
      <c r="B1327" s="28"/>
      <c r="C1327" s="29"/>
      <c r="D1327" s="29"/>
      <c r="E1327" s="30"/>
      <c r="F1327" s="29"/>
      <c r="G1327" s="29"/>
      <c r="H1327" s="42"/>
      <c r="I1327" s="42"/>
      <c r="J1327" s="28"/>
      <c r="K1327" s="93"/>
      <c r="L1327" s="93"/>
      <c r="M1327" s="94"/>
      <c r="N1327" s="32"/>
      <c r="O1327" s="32"/>
      <c r="P1327" s="29"/>
      <c r="Q1327" s="29"/>
      <c r="R1327" s="29"/>
      <c r="S1327" s="29"/>
      <c r="T1327" s="29"/>
      <c r="U1327" s="29"/>
      <c r="V1327" s="29"/>
      <c r="W1327" s="29"/>
      <c r="X1327" s="29"/>
      <c r="Y1327" s="33"/>
      <c r="Z1327" s="33"/>
      <c r="AA1327" s="33"/>
      <c r="AB1327" s="33"/>
      <c r="AC1327" s="33"/>
      <c r="AD1327" s="33"/>
      <c r="AE1327" s="29"/>
      <c r="AF1327" s="29"/>
      <c r="AG1327" s="29"/>
      <c r="AH1327" s="66"/>
      <c r="AI1327" s="115"/>
      <c r="AJ1327" s="66"/>
      <c r="AK1327" s="66"/>
      <c r="AL1327" s="28"/>
      <c r="AM1327" s="66"/>
      <c r="AN1327" s="66"/>
      <c r="AO1327" s="66"/>
      <c r="AP1327" s="66"/>
      <c r="AQ1327" s="66"/>
      <c r="AR1327" s="66"/>
      <c r="AS1327" s="66"/>
      <c r="AT1327" s="66"/>
      <c r="AU1327" s="66"/>
      <c r="AV1327" s="66"/>
      <c r="AW1327" s="66"/>
      <c r="AX1327" s="66"/>
      <c r="AY1327" s="66"/>
    </row>
    <row r="1328" spans="1:51" x14ac:dyDescent="0.25">
      <c r="A1328" s="10"/>
      <c r="B1328" s="28"/>
      <c r="C1328" s="29"/>
      <c r="D1328" s="29"/>
      <c r="E1328" s="30"/>
      <c r="F1328" s="29"/>
      <c r="G1328" s="29"/>
      <c r="H1328" s="42"/>
      <c r="I1328" s="42"/>
      <c r="J1328" s="28"/>
      <c r="K1328" s="93"/>
      <c r="L1328" s="93"/>
      <c r="M1328" s="94"/>
      <c r="N1328" s="32"/>
      <c r="O1328" s="32"/>
      <c r="P1328" s="29"/>
      <c r="Q1328" s="29"/>
      <c r="R1328" s="29"/>
      <c r="S1328" s="29"/>
      <c r="T1328" s="29"/>
      <c r="U1328" s="29"/>
      <c r="V1328" s="29"/>
      <c r="W1328" s="29"/>
      <c r="X1328" s="29"/>
      <c r="Y1328" s="33"/>
      <c r="Z1328" s="33"/>
      <c r="AA1328" s="33"/>
      <c r="AB1328" s="33"/>
      <c r="AC1328" s="33"/>
      <c r="AD1328" s="33"/>
      <c r="AE1328" s="29"/>
      <c r="AF1328" s="29"/>
      <c r="AG1328" s="29"/>
      <c r="AH1328" s="66"/>
      <c r="AI1328" s="115"/>
      <c r="AJ1328" s="66"/>
      <c r="AK1328" s="66"/>
      <c r="AL1328" s="28"/>
      <c r="AM1328" s="66"/>
      <c r="AN1328" s="66"/>
      <c r="AO1328" s="66"/>
      <c r="AP1328" s="66"/>
      <c r="AQ1328" s="66"/>
      <c r="AR1328" s="66"/>
      <c r="AS1328" s="66"/>
      <c r="AT1328" s="66"/>
      <c r="AU1328" s="66"/>
      <c r="AV1328" s="66"/>
      <c r="AW1328" s="66"/>
      <c r="AX1328" s="66"/>
      <c r="AY1328" s="66"/>
    </row>
    <row r="1329" spans="1:51" x14ac:dyDescent="0.25">
      <c r="A1329" s="10"/>
      <c r="B1329" s="28"/>
      <c r="C1329" s="29"/>
      <c r="D1329" s="29"/>
      <c r="E1329" s="30"/>
      <c r="F1329" s="29"/>
      <c r="G1329" s="29"/>
      <c r="H1329" s="42"/>
      <c r="I1329" s="42"/>
      <c r="J1329" s="28"/>
      <c r="K1329" s="93"/>
      <c r="L1329" s="93"/>
      <c r="M1329" s="94"/>
      <c r="N1329" s="32"/>
      <c r="O1329" s="32"/>
      <c r="P1329" s="29"/>
      <c r="Q1329" s="29"/>
      <c r="R1329" s="29"/>
      <c r="S1329" s="29"/>
      <c r="T1329" s="29"/>
      <c r="U1329" s="29"/>
      <c r="V1329" s="29"/>
      <c r="W1329" s="29"/>
      <c r="X1329" s="29"/>
      <c r="Y1329" s="33"/>
      <c r="Z1329" s="33"/>
      <c r="AA1329" s="33"/>
      <c r="AB1329" s="33"/>
      <c r="AC1329" s="33"/>
      <c r="AD1329" s="33"/>
      <c r="AE1329" s="29"/>
      <c r="AF1329" s="29"/>
      <c r="AG1329" s="29"/>
      <c r="AH1329" s="66"/>
      <c r="AI1329" s="115"/>
      <c r="AJ1329" s="66"/>
      <c r="AK1329" s="66"/>
      <c r="AL1329" s="28"/>
      <c r="AM1329" s="66"/>
      <c r="AN1329" s="66"/>
      <c r="AO1329" s="66"/>
      <c r="AP1329" s="66"/>
      <c r="AQ1329" s="66"/>
      <c r="AR1329" s="66"/>
      <c r="AS1329" s="66"/>
      <c r="AT1329" s="66"/>
      <c r="AU1329" s="66"/>
      <c r="AV1329" s="66"/>
      <c r="AW1329" s="66"/>
      <c r="AX1329" s="66"/>
      <c r="AY1329" s="66"/>
    </row>
    <row r="1330" spans="1:51" x14ac:dyDescent="0.25">
      <c r="A1330" s="10"/>
      <c r="B1330" s="28"/>
      <c r="C1330" s="29"/>
      <c r="D1330" s="29"/>
      <c r="E1330" s="30"/>
      <c r="F1330" s="29"/>
      <c r="G1330" s="29"/>
      <c r="H1330" s="42"/>
      <c r="I1330" s="42"/>
      <c r="J1330" s="28"/>
      <c r="K1330" s="93"/>
      <c r="L1330" s="93"/>
      <c r="M1330" s="94"/>
      <c r="N1330" s="32"/>
      <c r="O1330" s="32"/>
      <c r="P1330" s="29"/>
      <c r="Q1330" s="29"/>
      <c r="R1330" s="29"/>
      <c r="S1330" s="29"/>
      <c r="T1330" s="29"/>
      <c r="U1330" s="29"/>
      <c r="V1330" s="29"/>
      <c r="W1330" s="29"/>
      <c r="X1330" s="29"/>
      <c r="Y1330" s="33"/>
      <c r="Z1330" s="33"/>
      <c r="AA1330" s="33"/>
      <c r="AB1330" s="33"/>
      <c r="AC1330" s="33"/>
      <c r="AD1330" s="33"/>
      <c r="AE1330" s="29"/>
      <c r="AF1330" s="29"/>
      <c r="AG1330" s="29"/>
      <c r="AH1330" s="66"/>
      <c r="AI1330" s="115"/>
      <c r="AJ1330" s="66"/>
      <c r="AK1330" s="66"/>
      <c r="AL1330" s="28"/>
      <c r="AM1330" s="66"/>
      <c r="AN1330" s="66"/>
      <c r="AO1330" s="66"/>
      <c r="AP1330" s="66"/>
      <c r="AQ1330" s="66"/>
      <c r="AR1330" s="66"/>
      <c r="AS1330" s="66"/>
      <c r="AT1330" s="66"/>
      <c r="AU1330" s="66"/>
      <c r="AV1330" s="66"/>
      <c r="AW1330" s="66"/>
      <c r="AX1330" s="66"/>
      <c r="AY1330" s="66"/>
    </row>
    <row r="1331" spans="1:51" x14ac:dyDescent="0.25">
      <c r="A1331" s="10"/>
      <c r="B1331" s="28"/>
      <c r="C1331" s="29"/>
      <c r="D1331" s="29"/>
      <c r="E1331" s="30"/>
      <c r="F1331" s="29"/>
      <c r="G1331" s="29"/>
      <c r="H1331" s="42"/>
      <c r="I1331" s="42"/>
      <c r="J1331" s="28"/>
      <c r="K1331" s="93"/>
      <c r="L1331" s="93"/>
      <c r="M1331" s="94"/>
      <c r="N1331" s="32"/>
      <c r="O1331" s="32"/>
      <c r="P1331" s="29"/>
      <c r="Q1331" s="29"/>
      <c r="R1331" s="29"/>
      <c r="S1331" s="29"/>
      <c r="T1331" s="29"/>
      <c r="U1331" s="29"/>
      <c r="V1331" s="29"/>
      <c r="W1331" s="29"/>
      <c r="X1331" s="29"/>
      <c r="Y1331" s="33"/>
      <c r="Z1331" s="33"/>
      <c r="AA1331" s="33"/>
      <c r="AB1331" s="33"/>
      <c r="AC1331" s="33"/>
      <c r="AD1331" s="33"/>
      <c r="AE1331" s="29"/>
      <c r="AF1331" s="29"/>
      <c r="AG1331" s="29"/>
      <c r="AH1331" s="66"/>
      <c r="AI1331" s="115"/>
      <c r="AJ1331" s="66"/>
      <c r="AK1331" s="66"/>
      <c r="AL1331" s="28"/>
      <c r="AM1331" s="66"/>
      <c r="AN1331" s="66"/>
      <c r="AO1331" s="66"/>
      <c r="AP1331" s="66"/>
      <c r="AQ1331" s="66"/>
      <c r="AR1331" s="66"/>
      <c r="AS1331" s="66"/>
      <c r="AT1331" s="66"/>
      <c r="AU1331" s="66"/>
      <c r="AV1331" s="66"/>
      <c r="AW1331" s="66"/>
      <c r="AX1331" s="66"/>
      <c r="AY1331" s="66"/>
    </row>
    <row r="1332" spans="1:51" x14ac:dyDescent="0.25">
      <c r="A1332" s="10"/>
      <c r="B1332" s="28"/>
      <c r="C1332" s="29"/>
      <c r="D1332" s="29"/>
      <c r="E1332" s="30"/>
      <c r="F1332" s="29"/>
      <c r="G1332" s="29"/>
      <c r="H1332" s="42"/>
      <c r="I1332" s="42"/>
      <c r="J1332" s="28"/>
      <c r="K1332" s="93"/>
      <c r="L1332" s="93"/>
      <c r="M1332" s="94"/>
      <c r="N1332" s="32"/>
      <c r="O1332" s="32"/>
      <c r="P1332" s="29"/>
      <c r="Q1332" s="29"/>
      <c r="R1332" s="29"/>
      <c r="S1332" s="29"/>
      <c r="T1332" s="29"/>
      <c r="U1332" s="29"/>
      <c r="V1332" s="29"/>
      <c r="W1332" s="29"/>
      <c r="X1332" s="29"/>
      <c r="Y1332" s="33"/>
      <c r="Z1332" s="33"/>
      <c r="AA1332" s="33"/>
      <c r="AB1332" s="33"/>
      <c r="AC1332" s="33"/>
      <c r="AD1332" s="33"/>
      <c r="AE1332" s="29"/>
      <c r="AF1332" s="29"/>
      <c r="AG1332" s="29"/>
      <c r="AH1332" s="66"/>
      <c r="AI1332" s="115"/>
      <c r="AJ1332" s="66"/>
      <c r="AK1332" s="66"/>
      <c r="AL1332" s="28"/>
      <c r="AM1332" s="66"/>
      <c r="AN1332" s="66"/>
      <c r="AO1332" s="66"/>
      <c r="AP1332" s="66"/>
      <c r="AQ1332" s="66"/>
      <c r="AR1332" s="66"/>
      <c r="AS1332" s="66"/>
      <c r="AT1332" s="66"/>
      <c r="AU1332" s="66"/>
      <c r="AV1332" s="66"/>
      <c r="AW1332" s="66"/>
      <c r="AX1332" s="66"/>
      <c r="AY1332" s="66"/>
    </row>
    <row r="1333" spans="1:51" x14ac:dyDescent="0.25">
      <c r="A1333" s="10"/>
      <c r="B1333" s="28"/>
      <c r="C1333" s="29"/>
      <c r="D1333" s="29"/>
      <c r="E1333" s="30"/>
      <c r="F1333" s="29"/>
      <c r="G1333" s="29"/>
      <c r="H1333" s="42"/>
      <c r="I1333" s="42"/>
      <c r="J1333" s="28"/>
      <c r="K1333" s="93"/>
      <c r="L1333" s="93"/>
      <c r="M1333" s="94"/>
      <c r="N1333" s="32"/>
      <c r="O1333" s="32"/>
      <c r="P1333" s="29"/>
      <c r="Q1333" s="29"/>
      <c r="R1333" s="29"/>
      <c r="S1333" s="29"/>
      <c r="T1333" s="29"/>
      <c r="U1333" s="29"/>
      <c r="V1333" s="29"/>
      <c r="W1333" s="29"/>
      <c r="X1333" s="29"/>
      <c r="Y1333" s="33"/>
      <c r="Z1333" s="33"/>
      <c r="AA1333" s="33"/>
      <c r="AB1333" s="33"/>
      <c r="AC1333" s="33"/>
      <c r="AD1333" s="33"/>
      <c r="AE1333" s="29"/>
      <c r="AF1333" s="29"/>
      <c r="AG1333" s="29"/>
      <c r="AH1333" s="66"/>
      <c r="AI1333" s="115"/>
      <c r="AJ1333" s="66"/>
      <c r="AK1333" s="66"/>
      <c r="AL1333" s="28"/>
      <c r="AM1333" s="66"/>
      <c r="AN1333" s="66"/>
      <c r="AO1333" s="66"/>
      <c r="AP1333" s="66"/>
      <c r="AQ1333" s="66"/>
      <c r="AR1333" s="66"/>
      <c r="AS1333" s="66"/>
      <c r="AT1333" s="66"/>
      <c r="AU1333" s="66"/>
      <c r="AV1333" s="66"/>
      <c r="AW1333" s="66"/>
      <c r="AX1333" s="66"/>
      <c r="AY1333" s="66"/>
    </row>
    <row r="1334" spans="1:51" x14ac:dyDescent="0.25">
      <c r="A1334" s="10"/>
      <c r="B1334" s="28"/>
      <c r="C1334" s="29"/>
      <c r="D1334" s="29"/>
      <c r="E1334" s="30"/>
      <c r="F1334" s="29"/>
      <c r="G1334" s="29"/>
      <c r="H1334" s="42"/>
      <c r="I1334" s="42"/>
      <c r="J1334" s="28"/>
      <c r="K1334" s="93"/>
      <c r="L1334" s="93"/>
      <c r="M1334" s="94"/>
      <c r="N1334" s="32"/>
      <c r="O1334" s="32"/>
      <c r="P1334" s="29"/>
      <c r="Q1334" s="29"/>
      <c r="R1334" s="29"/>
      <c r="S1334" s="29"/>
      <c r="T1334" s="29"/>
      <c r="U1334" s="29"/>
      <c r="V1334" s="29"/>
      <c r="W1334" s="29"/>
      <c r="X1334" s="29"/>
      <c r="Y1334" s="33"/>
      <c r="Z1334" s="33"/>
      <c r="AA1334" s="33"/>
      <c r="AB1334" s="33"/>
      <c r="AC1334" s="33"/>
      <c r="AD1334" s="33"/>
      <c r="AE1334" s="29"/>
      <c r="AF1334" s="29"/>
      <c r="AG1334" s="29"/>
      <c r="AH1334" s="66"/>
      <c r="AI1334" s="115"/>
      <c r="AJ1334" s="66"/>
      <c r="AK1334" s="66"/>
      <c r="AL1334" s="28"/>
      <c r="AM1334" s="66"/>
      <c r="AN1334" s="66"/>
      <c r="AO1334" s="66"/>
      <c r="AP1334" s="66"/>
      <c r="AQ1334" s="66"/>
      <c r="AR1334" s="66"/>
      <c r="AS1334" s="66"/>
      <c r="AT1334" s="66"/>
      <c r="AU1334" s="66"/>
      <c r="AV1334" s="66"/>
      <c r="AW1334" s="66"/>
      <c r="AX1334" s="66"/>
      <c r="AY1334" s="66"/>
    </row>
    <row r="1335" spans="1:51" x14ac:dyDescent="0.25">
      <c r="A1335" s="10"/>
      <c r="B1335" s="28"/>
      <c r="C1335" s="29"/>
      <c r="D1335" s="29"/>
      <c r="E1335" s="30"/>
      <c r="F1335" s="29"/>
      <c r="G1335" s="29"/>
      <c r="H1335" s="42"/>
      <c r="I1335" s="42"/>
      <c r="J1335" s="28"/>
      <c r="K1335" s="93"/>
      <c r="L1335" s="93"/>
      <c r="M1335" s="94"/>
      <c r="N1335" s="32"/>
      <c r="O1335" s="32"/>
      <c r="P1335" s="29"/>
      <c r="Q1335" s="29"/>
      <c r="R1335" s="29"/>
      <c r="S1335" s="29"/>
      <c r="T1335" s="29"/>
      <c r="U1335" s="29"/>
      <c r="V1335" s="29"/>
      <c r="W1335" s="29"/>
      <c r="X1335" s="29"/>
      <c r="Y1335" s="33"/>
      <c r="Z1335" s="33"/>
      <c r="AA1335" s="33"/>
      <c r="AB1335" s="33"/>
      <c r="AC1335" s="33"/>
      <c r="AD1335" s="33"/>
      <c r="AE1335" s="29"/>
      <c r="AF1335" s="29"/>
      <c r="AG1335" s="29"/>
      <c r="AH1335" s="66"/>
      <c r="AI1335" s="115"/>
      <c r="AJ1335" s="66"/>
      <c r="AK1335" s="66"/>
      <c r="AL1335" s="28"/>
      <c r="AM1335" s="66"/>
      <c r="AN1335" s="66"/>
      <c r="AO1335" s="66"/>
      <c r="AP1335" s="66"/>
      <c r="AQ1335" s="66"/>
      <c r="AR1335" s="66"/>
      <c r="AS1335" s="66"/>
      <c r="AT1335" s="66"/>
      <c r="AU1335" s="66"/>
      <c r="AV1335" s="66"/>
      <c r="AW1335" s="66"/>
      <c r="AX1335" s="66"/>
      <c r="AY1335" s="66"/>
    </row>
    <row r="1336" spans="1:51" x14ac:dyDescent="0.25">
      <c r="A1336" s="10"/>
      <c r="B1336" s="28"/>
      <c r="C1336" s="29"/>
      <c r="D1336" s="29"/>
      <c r="E1336" s="30"/>
      <c r="F1336" s="29"/>
      <c r="G1336" s="29"/>
      <c r="H1336" s="42"/>
      <c r="I1336" s="42"/>
      <c r="J1336" s="28"/>
      <c r="K1336" s="93"/>
      <c r="L1336" s="93"/>
      <c r="M1336" s="94"/>
      <c r="N1336" s="32"/>
      <c r="O1336" s="32"/>
      <c r="P1336" s="29"/>
      <c r="Q1336" s="29"/>
      <c r="R1336" s="29"/>
      <c r="S1336" s="29"/>
      <c r="T1336" s="29"/>
      <c r="U1336" s="29"/>
      <c r="V1336" s="29"/>
      <c r="W1336" s="29"/>
      <c r="X1336" s="29"/>
      <c r="Y1336" s="33"/>
      <c r="Z1336" s="33"/>
      <c r="AA1336" s="33"/>
      <c r="AB1336" s="33"/>
      <c r="AC1336" s="33"/>
      <c r="AD1336" s="33"/>
      <c r="AE1336" s="29"/>
      <c r="AF1336" s="29"/>
      <c r="AG1336" s="29"/>
      <c r="AH1336" s="66"/>
      <c r="AI1336" s="115"/>
      <c r="AJ1336" s="66"/>
      <c r="AK1336" s="66"/>
      <c r="AL1336" s="28"/>
      <c r="AM1336" s="66"/>
      <c r="AN1336" s="66"/>
      <c r="AO1336" s="66"/>
      <c r="AP1336" s="66"/>
      <c r="AQ1336" s="66"/>
      <c r="AR1336" s="66"/>
      <c r="AS1336" s="66"/>
      <c r="AT1336" s="66"/>
      <c r="AU1336" s="66"/>
      <c r="AV1336" s="66"/>
      <c r="AW1336" s="66"/>
      <c r="AX1336" s="66"/>
      <c r="AY1336" s="66"/>
    </row>
    <row r="1337" spans="1:51" x14ac:dyDescent="0.25">
      <c r="A1337" s="10"/>
      <c r="B1337" s="28"/>
      <c r="C1337" s="29"/>
      <c r="D1337" s="29"/>
      <c r="E1337" s="30"/>
      <c r="F1337" s="29"/>
      <c r="G1337" s="29"/>
      <c r="H1337" s="42"/>
      <c r="I1337" s="42"/>
      <c r="J1337" s="28"/>
      <c r="K1337" s="93"/>
      <c r="L1337" s="93"/>
      <c r="M1337" s="94"/>
      <c r="N1337" s="32"/>
      <c r="O1337" s="32"/>
      <c r="P1337" s="29"/>
      <c r="Q1337" s="29"/>
      <c r="R1337" s="29"/>
      <c r="S1337" s="29"/>
      <c r="T1337" s="29"/>
      <c r="U1337" s="29"/>
      <c r="V1337" s="29"/>
      <c r="W1337" s="29"/>
      <c r="X1337" s="29"/>
      <c r="Y1337" s="33"/>
      <c r="Z1337" s="33"/>
      <c r="AA1337" s="33"/>
      <c r="AB1337" s="33"/>
      <c r="AC1337" s="33"/>
      <c r="AD1337" s="33"/>
      <c r="AE1337" s="29"/>
      <c r="AF1337" s="29"/>
      <c r="AG1337" s="29"/>
      <c r="AH1337" s="66"/>
      <c r="AI1337" s="115"/>
      <c r="AJ1337" s="66"/>
      <c r="AK1337" s="66"/>
      <c r="AL1337" s="28"/>
      <c r="AM1337" s="66"/>
      <c r="AN1337" s="66"/>
      <c r="AO1337" s="66"/>
      <c r="AP1337" s="66"/>
      <c r="AQ1337" s="66"/>
      <c r="AR1337" s="66"/>
      <c r="AS1337" s="66"/>
      <c r="AT1337" s="66"/>
      <c r="AU1337" s="66"/>
      <c r="AV1337" s="66"/>
      <c r="AW1337" s="66"/>
      <c r="AX1337" s="66"/>
      <c r="AY1337" s="66"/>
    </row>
    <row r="1338" spans="1:51" x14ac:dyDescent="0.25">
      <c r="A1338" s="10"/>
      <c r="B1338" s="28"/>
      <c r="C1338" s="29"/>
      <c r="D1338" s="29"/>
      <c r="E1338" s="30"/>
      <c r="F1338" s="29"/>
      <c r="G1338" s="29"/>
      <c r="H1338" s="42"/>
      <c r="I1338" s="42"/>
      <c r="J1338" s="28"/>
      <c r="K1338" s="93"/>
      <c r="L1338" s="93"/>
      <c r="M1338" s="94"/>
      <c r="N1338" s="32"/>
      <c r="O1338" s="32"/>
      <c r="P1338" s="29"/>
      <c r="Q1338" s="29"/>
      <c r="R1338" s="29"/>
      <c r="S1338" s="29"/>
      <c r="T1338" s="29"/>
      <c r="U1338" s="29"/>
      <c r="V1338" s="29"/>
      <c r="W1338" s="29"/>
      <c r="X1338" s="29"/>
      <c r="Y1338" s="33"/>
      <c r="Z1338" s="33"/>
      <c r="AA1338" s="33"/>
      <c r="AB1338" s="33"/>
      <c r="AC1338" s="33"/>
      <c r="AD1338" s="33"/>
      <c r="AE1338" s="29"/>
      <c r="AF1338" s="29"/>
      <c r="AG1338" s="29"/>
      <c r="AH1338" s="66"/>
      <c r="AI1338" s="115"/>
      <c r="AJ1338" s="66"/>
      <c r="AK1338" s="66"/>
      <c r="AL1338" s="28"/>
      <c r="AM1338" s="66"/>
      <c r="AN1338" s="66"/>
      <c r="AO1338" s="66"/>
      <c r="AP1338" s="66"/>
      <c r="AQ1338" s="66"/>
      <c r="AR1338" s="66"/>
      <c r="AS1338" s="66"/>
      <c r="AT1338" s="66"/>
      <c r="AU1338" s="66"/>
      <c r="AV1338" s="66"/>
      <c r="AW1338" s="66"/>
      <c r="AX1338" s="66"/>
      <c r="AY1338" s="66"/>
    </row>
    <row r="1339" spans="1:51" x14ac:dyDescent="0.25">
      <c r="A1339" s="10"/>
      <c r="B1339" s="28"/>
      <c r="C1339" s="29"/>
      <c r="D1339" s="29"/>
      <c r="E1339" s="30"/>
      <c r="F1339" s="29"/>
      <c r="G1339" s="29"/>
      <c r="H1339" s="42"/>
      <c r="I1339" s="42"/>
      <c r="J1339" s="28"/>
      <c r="K1339" s="93"/>
      <c r="L1339" s="93"/>
      <c r="M1339" s="94"/>
      <c r="N1339" s="32"/>
      <c r="O1339" s="32"/>
      <c r="P1339" s="29"/>
      <c r="Q1339" s="29"/>
      <c r="R1339" s="29"/>
      <c r="S1339" s="29"/>
      <c r="T1339" s="29"/>
      <c r="U1339" s="29"/>
      <c r="V1339" s="29"/>
      <c r="W1339" s="29"/>
      <c r="X1339" s="29"/>
      <c r="Y1339" s="33"/>
      <c r="Z1339" s="33"/>
      <c r="AA1339" s="33"/>
      <c r="AB1339" s="33"/>
      <c r="AC1339" s="33"/>
      <c r="AD1339" s="33"/>
      <c r="AE1339" s="29"/>
      <c r="AF1339" s="29"/>
      <c r="AG1339" s="29"/>
      <c r="AH1339" s="66"/>
      <c r="AI1339" s="115"/>
      <c r="AJ1339" s="66"/>
      <c r="AK1339" s="66"/>
      <c r="AL1339" s="28"/>
      <c r="AM1339" s="66"/>
      <c r="AN1339" s="66"/>
      <c r="AO1339" s="66"/>
      <c r="AP1339" s="66"/>
      <c r="AQ1339" s="66"/>
      <c r="AR1339" s="66"/>
      <c r="AS1339" s="66"/>
      <c r="AT1339" s="66"/>
      <c r="AU1339" s="66"/>
      <c r="AV1339" s="66"/>
      <c r="AW1339" s="66"/>
      <c r="AX1339" s="66"/>
      <c r="AY1339" s="66"/>
    </row>
    <row r="1340" spans="1:51" x14ac:dyDescent="0.25">
      <c r="A1340" s="10"/>
      <c r="B1340" s="28"/>
      <c r="C1340" s="29"/>
      <c r="D1340" s="29"/>
      <c r="E1340" s="30"/>
      <c r="F1340" s="29"/>
      <c r="G1340" s="29"/>
      <c r="H1340" s="42"/>
      <c r="I1340" s="42"/>
      <c r="J1340" s="28"/>
      <c r="K1340" s="93"/>
      <c r="L1340" s="93"/>
      <c r="M1340" s="94"/>
      <c r="N1340" s="32"/>
      <c r="O1340" s="32"/>
      <c r="P1340" s="29"/>
      <c r="Q1340" s="29"/>
      <c r="R1340" s="29"/>
      <c r="S1340" s="29"/>
      <c r="T1340" s="29"/>
      <c r="U1340" s="29"/>
      <c r="V1340" s="29"/>
      <c r="W1340" s="29"/>
      <c r="X1340" s="29"/>
      <c r="Y1340" s="33"/>
      <c r="Z1340" s="33"/>
      <c r="AA1340" s="33"/>
      <c r="AB1340" s="33"/>
      <c r="AC1340" s="33"/>
      <c r="AD1340" s="33"/>
      <c r="AE1340" s="29"/>
      <c r="AF1340" s="29"/>
      <c r="AG1340" s="29"/>
      <c r="AH1340" s="66"/>
      <c r="AI1340" s="115"/>
      <c r="AJ1340" s="66"/>
      <c r="AK1340" s="66"/>
      <c r="AL1340" s="28"/>
      <c r="AM1340" s="66"/>
      <c r="AN1340" s="66"/>
      <c r="AO1340" s="66"/>
      <c r="AP1340" s="66"/>
      <c r="AQ1340" s="66"/>
      <c r="AR1340" s="66"/>
      <c r="AS1340" s="66"/>
      <c r="AT1340" s="66"/>
      <c r="AU1340" s="66"/>
      <c r="AV1340" s="66"/>
      <c r="AW1340" s="66"/>
      <c r="AX1340" s="66"/>
      <c r="AY1340" s="66"/>
    </row>
    <row r="1341" spans="1:51" x14ac:dyDescent="0.25">
      <c r="A1341" s="10"/>
      <c r="B1341" s="28"/>
      <c r="C1341" s="29"/>
      <c r="D1341" s="29"/>
      <c r="E1341" s="30"/>
      <c r="F1341" s="29"/>
      <c r="G1341" s="29"/>
      <c r="H1341" s="42"/>
      <c r="I1341" s="42"/>
      <c r="J1341" s="28"/>
      <c r="K1341" s="93"/>
      <c r="L1341" s="93"/>
      <c r="M1341" s="94"/>
      <c r="N1341" s="32"/>
      <c r="O1341" s="32"/>
      <c r="P1341" s="29"/>
      <c r="Q1341" s="29"/>
      <c r="R1341" s="29"/>
      <c r="S1341" s="29"/>
      <c r="T1341" s="29"/>
      <c r="U1341" s="29"/>
      <c r="V1341" s="29"/>
      <c r="W1341" s="29"/>
      <c r="X1341" s="29"/>
      <c r="Y1341" s="33"/>
      <c r="Z1341" s="33"/>
      <c r="AA1341" s="33"/>
      <c r="AB1341" s="33"/>
      <c r="AC1341" s="33"/>
      <c r="AD1341" s="33"/>
      <c r="AE1341" s="29"/>
      <c r="AF1341" s="29"/>
      <c r="AG1341" s="29"/>
      <c r="AH1341" s="66"/>
      <c r="AI1341" s="115"/>
      <c r="AJ1341" s="66"/>
      <c r="AK1341" s="66"/>
      <c r="AL1341" s="28"/>
      <c r="AM1341" s="66"/>
      <c r="AN1341" s="66"/>
      <c r="AO1341" s="66"/>
      <c r="AP1341" s="66"/>
      <c r="AQ1341" s="66"/>
      <c r="AR1341" s="66"/>
      <c r="AS1341" s="66"/>
      <c r="AT1341" s="66"/>
      <c r="AU1341" s="66"/>
      <c r="AV1341" s="66"/>
      <c r="AW1341" s="66"/>
      <c r="AX1341" s="66"/>
      <c r="AY1341" s="66"/>
    </row>
    <row r="1342" spans="1:51" x14ac:dyDescent="0.25">
      <c r="A1342" s="10"/>
      <c r="B1342" s="28"/>
      <c r="C1342" s="29"/>
      <c r="D1342" s="29"/>
      <c r="E1342" s="30"/>
      <c r="F1342" s="29"/>
      <c r="G1342" s="29"/>
      <c r="H1342" s="42"/>
      <c r="I1342" s="42"/>
      <c r="J1342" s="28"/>
      <c r="K1342" s="93"/>
      <c r="L1342" s="93"/>
      <c r="M1342" s="94"/>
      <c r="N1342" s="32"/>
      <c r="O1342" s="32"/>
      <c r="P1342" s="29"/>
      <c r="Q1342" s="29"/>
      <c r="R1342" s="29"/>
      <c r="S1342" s="29"/>
      <c r="T1342" s="29"/>
      <c r="U1342" s="29"/>
      <c r="V1342" s="29"/>
      <c r="W1342" s="29"/>
      <c r="X1342" s="29"/>
      <c r="Y1342" s="33"/>
      <c r="Z1342" s="33"/>
      <c r="AA1342" s="33"/>
      <c r="AB1342" s="33"/>
      <c r="AC1342" s="33"/>
      <c r="AD1342" s="33"/>
      <c r="AE1342" s="29"/>
      <c r="AF1342" s="29"/>
      <c r="AG1342" s="29"/>
      <c r="AH1342" s="66"/>
      <c r="AI1342" s="115"/>
      <c r="AJ1342" s="66"/>
      <c r="AK1342" s="66"/>
      <c r="AL1342" s="28"/>
      <c r="AM1342" s="66"/>
      <c r="AN1342" s="66"/>
      <c r="AO1342" s="66"/>
      <c r="AP1342" s="66"/>
      <c r="AQ1342" s="66"/>
      <c r="AR1342" s="66"/>
      <c r="AS1342" s="66"/>
      <c r="AT1342" s="66"/>
      <c r="AU1342" s="66"/>
      <c r="AV1342" s="66"/>
      <c r="AW1342" s="66"/>
      <c r="AX1342" s="66"/>
      <c r="AY1342" s="66"/>
    </row>
    <row r="1343" spans="1:51" x14ac:dyDescent="0.25">
      <c r="A1343" s="10"/>
      <c r="B1343" s="28"/>
      <c r="C1343" s="29"/>
      <c r="D1343" s="29"/>
      <c r="E1343" s="30"/>
      <c r="F1343" s="29"/>
      <c r="G1343" s="29"/>
      <c r="H1343" s="42"/>
      <c r="I1343" s="42"/>
      <c r="J1343" s="28"/>
      <c r="K1343" s="93"/>
      <c r="L1343" s="93"/>
      <c r="M1343" s="94"/>
      <c r="N1343" s="32"/>
      <c r="O1343" s="32"/>
      <c r="P1343" s="29"/>
      <c r="Q1343" s="29"/>
      <c r="R1343" s="29"/>
      <c r="S1343" s="29"/>
      <c r="T1343" s="29"/>
      <c r="U1343" s="29"/>
      <c r="V1343" s="29"/>
      <c r="W1343" s="29"/>
      <c r="X1343" s="29"/>
      <c r="Y1343" s="33"/>
      <c r="Z1343" s="33"/>
      <c r="AA1343" s="33"/>
      <c r="AB1343" s="33"/>
      <c r="AC1343" s="33"/>
      <c r="AD1343" s="33"/>
      <c r="AE1343" s="29"/>
      <c r="AF1343" s="29"/>
      <c r="AG1343" s="29"/>
      <c r="AH1343" s="66"/>
      <c r="AI1343" s="115"/>
      <c r="AJ1343" s="66"/>
      <c r="AK1343" s="66"/>
      <c r="AL1343" s="28"/>
      <c r="AM1343" s="66"/>
      <c r="AN1343" s="66"/>
      <c r="AO1343" s="66"/>
      <c r="AP1343" s="66"/>
      <c r="AQ1343" s="66"/>
      <c r="AR1343" s="66"/>
      <c r="AS1343" s="66"/>
      <c r="AT1343" s="66"/>
      <c r="AU1343" s="66"/>
      <c r="AV1343" s="66"/>
      <c r="AW1343" s="66"/>
      <c r="AX1343" s="66"/>
      <c r="AY1343" s="66"/>
    </row>
    <row r="1344" spans="1:51" x14ac:dyDescent="0.25">
      <c r="A1344" s="10"/>
      <c r="B1344" s="28"/>
      <c r="C1344" s="29"/>
      <c r="D1344" s="29"/>
      <c r="E1344" s="30"/>
      <c r="F1344" s="29"/>
      <c r="G1344" s="29"/>
      <c r="H1344" s="42"/>
      <c r="I1344" s="42"/>
      <c r="J1344" s="28"/>
      <c r="K1344" s="93"/>
      <c r="L1344" s="93"/>
      <c r="M1344" s="94"/>
      <c r="N1344" s="32"/>
      <c r="O1344" s="32"/>
      <c r="P1344" s="29"/>
      <c r="Q1344" s="29"/>
      <c r="R1344" s="29"/>
      <c r="S1344" s="29"/>
      <c r="T1344" s="29"/>
      <c r="U1344" s="29"/>
      <c r="V1344" s="29"/>
      <c r="W1344" s="29"/>
      <c r="X1344" s="29"/>
      <c r="Y1344" s="33"/>
      <c r="Z1344" s="33"/>
      <c r="AA1344" s="33"/>
      <c r="AB1344" s="33"/>
      <c r="AC1344" s="33"/>
      <c r="AD1344" s="33"/>
      <c r="AE1344" s="29"/>
      <c r="AF1344" s="29"/>
      <c r="AG1344" s="29"/>
      <c r="AH1344" s="66"/>
      <c r="AI1344" s="115"/>
      <c r="AJ1344" s="66"/>
      <c r="AK1344" s="66"/>
      <c r="AL1344" s="28"/>
      <c r="AM1344" s="66"/>
      <c r="AN1344" s="66"/>
      <c r="AO1344" s="66"/>
      <c r="AP1344" s="66"/>
      <c r="AQ1344" s="66"/>
      <c r="AR1344" s="66"/>
      <c r="AS1344" s="66"/>
      <c r="AT1344" s="66"/>
      <c r="AU1344" s="66"/>
      <c r="AV1344" s="66"/>
      <c r="AW1344" s="66"/>
      <c r="AX1344" s="66"/>
      <c r="AY1344" s="66"/>
    </row>
    <row r="1345" spans="1:51" x14ac:dyDescent="0.25">
      <c r="A1345" s="10"/>
      <c r="B1345" s="28"/>
      <c r="C1345" s="29"/>
      <c r="D1345" s="29"/>
      <c r="E1345" s="30"/>
      <c r="F1345" s="29"/>
      <c r="G1345" s="29"/>
      <c r="H1345" s="42"/>
      <c r="I1345" s="42"/>
      <c r="J1345" s="28"/>
      <c r="K1345" s="93"/>
      <c r="L1345" s="93"/>
      <c r="M1345" s="94"/>
      <c r="N1345" s="32"/>
      <c r="O1345" s="32"/>
      <c r="P1345" s="29"/>
      <c r="Q1345" s="29"/>
      <c r="R1345" s="29"/>
      <c r="S1345" s="29"/>
      <c r="T1345" s="29"/>
      <c r="U1345" s="29"/>
      <c r="V1345" s="29"/>
      <c r="W1345" s="29"/>
      <c r="X1345" s="29"/>
      <c r="Y1345" s="33"/>
      <c r="Z1345" s="33"/>
      <c r="AA1345" s="33"/>
      <c r="AB1345" s="33"/>
      <c r="AC1345" s="33"/>
      <c r="AD1345" s="33"/>
      <c r="AE1345" s="29"/>
      <c r="AF1345" s="29"/>
      <c r="AG1345" s="29"/>
      <c r="AH1345" s="66"/>
      <c r="AI1345" s="115"/>
      <c r="AJ1345" s="66"/>
      <c r="AK1345" s="66"/>
      <c r="AL1345" s="28"/>
      <c r="AM1345" s="66"/>
      <c r="AN1345" s="66"/>
      <c r="AO1345" s="66"/>
      <c r="AP1345" s="66"/>
      <c r="AQ1345" s="66"/>
      <c r="AR1345" s="66"/>
      <c r="AS1345" s="66"/>
      <c r="AT1345" s="66"/>
      <c r="AU1345" s="66"/>
      <c r="AV1345" s="66"/>
      <c r="AW1345" s="66"/>
      <c r="AX1345" s="66"/>
      <c r="AY1345" s="66"/>
    </row>
    <row r="1346" spans="1:51" x14ac:dyDescent="0.25">
      <c r="A1346" s="10"/>
      <c r="B1346" s="28"/>
      <c r="C1346" s="29"/>
      <c r="D1346" s="29"/>
      <c r="E1346" s="30"/>
      <c r="F1346" s="29"/>
      <c r="G1346" s="29"/>
      <c r="H1346" s="42"/>
      <c r="I1346" s="42"/>
      <c r="J1346" s="28"/>
      <c r="K1346" s="93"/>
      <c r="L1346" s="93"/>
      <c r="M1346" s="94"/>
      <c r="N1346" s="32"/>
      <c r="O1346" s="32"/>
      <c r="P1346" s="29"/>
      <c r="Q1346" s="29"/>
      <c r="R1346" s="29"/>
      <c r="S1346" s="29"/>
      <c r="T1346" s="29"/>
      <c r="U1346" s="29"/>
      <c r="V1346" s="29"/>
      <c r="W1346" s="29"/>
      <c r="X1346" s="29"/>
      <c r="Y1346" s="33"/>
      <c r="Z1346" s="33"/>
      <c r="AA1346" s="33"/>
      <c r="AB1346" s="33"/>
      <c r="AC1346" s="33"/>
      <c r="AD1346" s="33"/>
      <c r="AE1346" s="29"/>
      <c r="AF1346" s="29"/>
      <c r="AG1346" s="29"/>
      <c r="AH1346" s="66"/>
      <c r="AI1346" s="115"/>
      <c r="AJ1346" s="66"/>
      <c r="AK1346" s="66"/>
      <c r="AL1346" s="28"/>
      <c r="AM1346" s="66"/>
      <c r="AN1346" s="66"/>
      <c r="AO1346" s="66"/>
      <c r="AP1346" s="66"/>
      <c r="AQ1346" s="66"/>
      <c r="AR1346" s="66"/>
      <c r="AS1346" s="66"/>
      <c r="AT1346" s="66"/>
      <c r="AU1346" s="66"/>
      <c r="AV1346" s="66"/>
      <c r="AW1346" s="66"/>
      <c r="AX1346" s="66"/>
      <c r="AY1346" s="66"/>
    </row>
    <row r="1347" spans="1:51" x14ac:dyDescent="0.25">
      <c r="A1347" s="10"/>
      <c r="B1347" s="28"/>
      <c r="C1347" s="29"/>
      <c r="D1347" s="29"/>
      <c r="E1347" s="30"/>
      <c r="F1347" s="29"/>
      <c r="G1347" s="29"/>
      <c r="H1347" s="42"/>
      <c r="I1347" s="42"/>
      <c r="J1347" s="28"/>
      <c r="K1347" s="93"/>
      <c r="L1347" s="93"/>
      <c r="M1347" s="94"/>
      <c r="N1347" s="32"/>
      <c r="O1347" s="32"/>
      <c r="P1347" s="29"/>
      <c r="Q1347" s="29"/>
      <c r="R1347" s="29"/>
      <c r="S1347" s="29"/>
      <c r="T1347" s="29"/>
      <c r="U1347" s="29"/>
      <c r="V1347" s="29"/>
      <c r="W1347" s="29"/>
      <c r="X1347" s="29"/>
      <c r="Y1347" s="33"/>
      <c r="Z1347" s="33"/>
      <c r="AA1347" s="33"/>
      <c r="AB1347" s="33"/>
      <c r="AC1347" s="33"/>
      <c r="AD1347" s="33"/>
      <c r="AE1347" s="29"/>
      <c r="AF1347" s="29"/>
      <c r="AG1347" s="29"/>
      <c r="AH1347" s="66"/>
      <c r="AI1347" s="115"/>
      <c r="AJ1347" s="66"/>
      <c r="AK1347" s="66"/>
      <c r="AL1347" s="28"/>
      <c r="AM1347" s="66"/>
      <c r="AN1347" s="66"/>
      <c r="AO1347" s="66"/>
      <c r="AP1347" s="66"/>
      <c r="AQ1347" s="66"/>
      <c r="AR1347" s="66"/>
      <c r="AS1347" s="66"/>
      <c r="AT1347" s="66"/>
      <c r="AU1347" s="66"/>
      <c r="AV1347" s="66"/>
      <c r="AW1347" s="66"/>
      <c r="AX1347" s="66"/>
      <c r="AY1347" s="66"/>
    </row>
    <row r="1348" spans="1:51" x14ac:dyDescent="0.25">
      <c r="A1348" s="10"/>
      <c r="B1348" s="28"/>
      <c r="C1348" s="29"/>
      <c r="D1348" s="29"/>
      <c r="E1348" s="30"/>
      <c r="F1348" s="29"/>
      <c r="G1348" s="29"/>
      <c r="H1348" s="42"/>
      <c r="I1348" s="42"/>
      <c r="J1348" s="28"/>
      <c r="K1348" s="93"/>
      <c r="L1348" s="93"/>
      <c r="M1348" s="94"/>
      <c r="N1348" s="32"/>
      <c r="O1348" s="32"/>
      <c r="P1348" s="29"/>
      <c r="Q1348" s="29"/>
      <c r="R1348" s="29"/>
      <c r="S1348" s="29"/>
      <c r="T1348" s="29"/>
      <c r="U1348" s="29"/>
      <c r="V1348" s="29"/>
      <c r="W1348" s="29"/>
      <c r="X1348" s="29"/>
      <c r="Y1348" s="33"/>
      <c r="Z1348" s="33"/>
      <c r="AA1348" s="33"/>
      <c r="AB1348" s="33"/>
      <c r="AC1348" s="33"/>
      <c r="AD1348" s="33"/>
      <c r="AE1348" s="29"/>
      <c r="AF1348" s="29"/>
      <c r="AG1348" s="29"/>
      <c r="AH1348" s="66"/>
      <c r="AI1348" s="115"/>
      <c r="AJ1348" s="66"/>
      <c r="AK1348" s="66"/>
      <c r="AL1348" s="28"/>
      <c r="AM1348" s="66"/>
      <c r="AN1348" s="66"/>
      <c r="AO1348" s="66"/>
      <c r="AP1348" s="66"/>
      <c r="AQ1348" s="66"/>
      <c r="AR1348" s="66"/>
      <c r="AS1348" s="66"/>
      <c r="AT1348" s="66"/>
      <c r="AU1348" s="66"/>
      <c r="AV1348" s="66"/>
      <c r="AW1348" s="66"/>
      <c r="AX1348" s="66"/>
      <c r="AY1348" s="66"/>
    </row>
    <row r="1349" spans="1:51" x14ac:dyDescent="0.25">
      <c r="A1349" s="10"/>
      <c r="B1349" s="28"/>
      <c r="C1349" s="29"/>
      <c r="D1349" s="29"/>
      <c r="E1349" s="30"/>
      <c r="F1349" s="29"/>
      <c r="G1349" s="29"/>
      <c r="H1349" s="42"/>
      <c r="I1349" s="42"/>
      <c r="J1349" s="28"/>
      <c r="K1349" s="93"/>
      <c r="L1349" s="93"/>
      <c r="M1349" s="94"/>
      <c r="N1349" s="32"/>
      <c r="O1349" s="32"/>
      <c r="P1349" s="29"/>
      <c r="Q1349" s="29"/>
      <c r="R1349" s="29"/>
      <c r="S1349" s="29"/>
      <c r="T1349" s="29"/>
      <c r="U1349" s="29"/>
      <c r="V1349" s="29"/>
      <c r="W1349" s="29"/>
      <c r="X1349" s="29"/>
      <c r="Y1349" s="33"/>
      <c r="Z1349" s="33"/>
      <c r="AA1349" s="33"/>
      <c r="AB1349" s="33"/>
      <c r="AC1349" s="33"/>
      <c r="AD1349" s="33"/>
      <c r="AE1349" s="29"/>
      <c r="AF1349" s="29"/>
      <c r="AG1349" s="29"/>
      <c r="AH1349" s="66"/>
      <c r="AI1349" s="115"/>
      <c r="AJ1349" s="66"/>
      <c r="AK1349" s="66"/>
      <c r="AL1349" s="28"/>
      <c r="AM1349" s="66"/>
      <c r="AN1349" s="66"/>
      <c r="AO1349" s="66"/>
      <c r="AP1349" s="66"/>
      <c r="AQ1349" s="66"/>
      <c r="AR1349" s="66"/>
      <c r="AS1349" s="66"/>
      <c r="AT1349" s="66"/>
      <c r="AU1349" s="66"/>
      <c r="AV1349" s="66"/>
      <c r="AW1349" s="66"/>
      <c r="AX1349" s="66"/>
      <c r="AY1349" s="66"/>
    </row>
    <row r="1350" spans="1:51" x14ac:dyDescent="0.25">
      <c r="A1350" s="10"/>
      <c r="B1350" s="28"/>
      <c r="C1350" s="29"/>
      <c r="D1350" s="29"/>
      <c r="E1350" s="30"/>
      <c r="F1350" s="29"/>
      <c r="G1350" s="29"/>
      <c r="H1350" s="42"/>
      <c r="I1350" s="42"/>
      <c r="J1350" s="28"/>
      <c r="K1350" s="93"/>
      <c r="L1350" s="93"/>
      <c r="M1350" s="94"/>
      <c r="N1350" s="32"/>
      <c r="O1350" s="32"/>
      <c r="P1350" s="29"/>
      <c r="Q1350" s="29"/>
      <c r="R1350" s="29"/>
      <c r="S1350" s="29"/>
      <c r="T1350" s="29"/>
      <c r="U1350" s="29"/>
      <c r="V1350" s="29"/>
      <c r="W1350" s="29"/>
      <c r="X1350" s="29"/>
      <c r="Y1350" s="33"/>
      <c r="Z1350" s="33"/>
      <c r="AA1350" s="33"/>
      <c r="AB1350" s="33"/>
      <c r="AC1350" s="33"/>
      <c r="AD1350" s="33"/>
      <c r="AE1350" s="29"/>
      <c r="AF1350" s="29"/>
      <c r="AG1350" s="29"/>
      <c r="AH1350" s="66"/>
      <c r="AI1350" s="115"/>
      <c r="AJ1350" s="66"/>
      <c r="AK1350" s="66"/>
      <c r="AL1350" s="28"/>
      <c r="AM1350" s="66"/>
      <c r="AN1350" s="66"/>
      <c r="AO1350" s="66"/>
      <c r="AP1350" s="66"/>
      <c r="AQ1350" s="66"/>
      <c r="AR1350" s="66"/>
      <c r="AS1350" s="66"/>
      <c r="AT1350" s="66"/>
      <c r="AU1350" s="66"/>
      <c r="AV1350" s="66"/>
      <c r="AW1350" s="66"/>
      <c r="AX1350" s="66"/>
      <c r="AY1350" s="66"/>
    </row>
    <row r="1351" spans="1:51" x14ac:dyDescent="0.25">
      <c r="A1351" s="10"/>
      <c r="B1351" s="28"/>
      <c r="C1351" s="29"/>
      <c r="D1351" s="29"/>
      <c r="E1351" s="30"/>
      <c r="F1351" s="29"/>
      <c r="G1351" s="29"/>
      <c r="H1351" s="42"/>
      <c r="I1351" s="42"/>
      <c r="J1351" s="28"/>
      <c r="K1351" s="93"/>
      <c r="L1351" s="93"/>
      <c r="M1351" s="94"/>
      <c r="N1351" s="32"/>
      <c r="O1351" s="32"/>
      <c r="P1351" s="29"/>
      <c r="Q1351" s="29"/>
      <c r="R1351" s="29"/>
      <c r="S1351" s="29"/>
      <c r="T1351" s="29"/>
      <c r="U1351" s="29"/>
      <c r="V1351" s="29"/>
      <c r="W1351" s="29"/>
      <c r="X1351" s="29"/>
      <c r="Y1351" s="33"/>
      <c r="Z1351" s="33"/>
      <c r="AA1351" s="33"/>
      <c r="AB1351" s="33"/>
      <c r="AC1351" s="33"/>
      <c r="AD1351" s="33"/>
      <c r="AE1351" s="29"/>
      <c r="AF1351" s="29"/>
      <c r="AG1351" s="29"/>
      <c r="AH1351" s="66"/>
      <c r="AI1351" s="115"/>
      <c r="AJ1351" s="66"/>
      <c r="AK1351" s="66"/>
      <c r="AL1351" s="28"/>
      <c r="AM1351" s="66"/>
      <c r="AN1351" s="66"/>
      <c r="AO1351" s="66"/>
      <c r="AP1351" s="66"/>
      <c r="AQ1351" s="66"/>
      <c r="AR1351" s="66"/>
      <c r="AS1351" s="66"/>
      <c r="AT1351" s="66"/>
      <c r="AU1351" s="66"/>
      <c r="AV1351" s="66"/>
      <c r="AW1351" s="66"/>
      <c r="AX1351" s="66"/>
      <c r="AY1351" s="66"/>
    </row>
    <row r="1352" spans="1:51" x14ac:dyDescent="0.25">
      <c r="A1352" s="10"/>
      <c r="B1352" s="28"/>
      <c r="C1352" s="29"/>
      <c r="D1352" s="29"/>
      <c r="E1352" s="30"/>
      <c r="F1352" s="29"/>
      <c r="G1352" s="29"/>
      <c r="H1352" s="42"/>
      <c r="I1352" s="42"/>
      <c r="J1352" s="28"/>
      <c r="K1352" s="93"/>
      <c r="L1352" s="93"/>
      <c r="M1352" s="94"/>
      <c r="N1352" s="32"/>
      <c r="O1352" s="32"/>
      <c r="P1352" s="29"/>
      <c r="Q1352" s="29"/>
      <c r="R1352" s="29"/>
      <c r="S1352" s="29"/>
      <c r="T1352" s="29"/>
      <c r="U1352" s="29"/>
      <c r="V1352" s="29"/>
      <c r="W1352" s="29"/>
      <c r="X1352" s="29"/>
      <c r="Y1352" s="33"/>
      <c r="Z1352" s="33"/>
      <c r="AA1352" s="33"/>
      <c r="AB1352" s="33"/>
      <c r="AC1352" s="33"/>
      <c r="AD1352" s="33"/>
      <c r="AE1352" s="29"/>
      <c r="AF1352" s="29"/>
      <c r="AG1352" s="29"/>
      <c r="AH1352" s="66"/>
      <c r="AI1352" s="115"/>
      <c r="AJ1352" s="66"/>
      <c r="AK1352" s="66"/>
      <c r="AL1352" s="28"/>
      <c r="AM1352" s="66"/>
      <c r="AN1352" s="66"/>
      <c r="AO1352" s="66"/>
      <c r="AP1352" s="66"/>
      <c r="AQ1352" s="66"/>
      <c r="AR1352" s="66"/>
      <c r="AS1352" s="66"/>
      <c r="AT1352" s="66"/>
      <c r="AU1352" s="66"/>
      <c r="AV1352" s="66"/>
      <c r="AW1352" s="66"/>
      <c r="AX1352" s="66"/>
      <c r="AY1352" s="66"/>
    </row>
    <row r="1353" spans="1:51" x14ac:dyDescent="0.25">
      <c r="A1353" s="10"/>
      <c r="B1353" s="28"/>
      <c r="C1353" s="29"/>
      <c r="D1353" s="29"/>
      <c r="E1353" s="30"/>
      <c r="F1353" s="29"/>
      <c r="G1353" s="29"/>
      <c r="H1353" s="42"/>
      <c r="I1353" s="42"/>
      <c r="J1353" s="28"/>
      <c r="K1353" s="93"/>
      <c r="L1353" s="93"/>
      <c r="M1353" s="94"/>
      <c r="N1353" s="32"/>
      <c r="O1353" s="32"/>
      <c r="P1353" s="29"/>
      <c r="Q1353" s="29"/>
      <c r="R1353" s="29"/>
      <c r="S1353" s="29"/>
      <c r="T1353" s="29"/>
      <c r="U1353" s="29"/>
      <c r="V1353" s="29"/>
      <c r="W1353" s="29"/>
      <c r="X1353" s="29"/>
      <c r="Y1353" s="33"/>
      <c r="Z1353" s="33"/>
      <c r="AA1353" s="33"/>
      <c r="AB1353" s="33"/>
      <c r="AC1353" s="33"/>
      <c r="AD1353" s="33"/>
      <c r="AE1353" s="29"/>
      <c r="AF1353" s="29"/>
      <c r="AG1353" s="29"/>
      <c r="AH1353" s="66"/>
      <c r="AI1353" s="115"/>
      <c r="AJ1353" s="66"/>
      <c r="AK1353" s="66"/>
      <c r="AL1353" s="28"/>
      <c r="AM1353" s="66"/>
      <c r="AN1353" s="66"/>
      <c r="AO1353" s="66"/>
      <c r="AP1353" s="66"/>
      <c r="AQ1353" s="66"/>
      <c r="AR1353" s="66"/>
      <c r="AS1353" s="66"/>
      <c r="AT1353" s="66"/>
      <c r="AU1353" s="66"/>
      <c r="AV1353" s="66"/>
      <c r="AW1353" s="66"/>
      <c r="AX1353" s="66"/>
      <c r="AY1353" s="66"/>
    </row>
    <row r="1354" spans="1:51" x14ac:dyDescent="0.25">
      <c r="A1354" s="10"/>
      <c r="B1354" s="28"/>
      <c r="C1354" s="29"/>
      <c r="D1354" s="29"/>
      <c r="E1354" s="30"/>
      <c r="F1354" s="29"/>
      <c r="G1354" s="29"/>
      <c r="H1354" s="42"/>
      <c r="I1354" s="42"/>
      <c r="J1354" s="28"/>
      <c r="K1354" s="93"/>
      <c r="L1354" s="93"/>
      <c r="M1354" s="94"/>
      <c r="N1354" s="32"/>
      <c r="O1354" s="32"/>
      <c r="P1354" s="29"/>
      <c r="Q1354" s="29"/>
      <c r="R1354" s="29"/>
      <c r="S1354" s="29"/>
      <c r="T1354" s="29"/>
      <c r="U1354" s="29"/>
      <c r="V1354" s="29"/>
      <c r="W1354" s="29"/>
      <c r="X1354" s="29"/>
      <c r="Y1354" s="33"/>
      <c r="Z1354" s="33"/>
      <c r="AA1354" s="33"/>
      <c r="AB1354" s="33"/>
      <c r="AC1354" s="33"/>
      <c r="AD1354" s="33"/>
      <c r="AE1354" s="29"/>
      <c r="AF1354" s="29"/>
      <c r="AG1354" s="29"/>
      <c r="AH1354" s="66"/>
      <c r="AI1354" s="115"/>
      <c r="AJ1354" s="66"/>
      <c r="AK1354" s="66"/>
      <c r="AL1354" s="28"/>
      <c r="AM1354" s="66"/>
      <c r="AN1354" s="66"/>
      <c r="AO1354" s="66"/>
      <c r="AP1354" s="66"/>
      <c r="AQ1354" s="66"/>
      <c r="AR1354" s="66"/>
      <c r="AS1354" s="66"/>
      <c r="AT1354" s="66"/>
      <c r="AU1354" s="66"/>
      <c r="AV1354" s="66"/>
      <c r="AW1354" s="66"/>
      <c r="AX1354" s="66"/>
      <c r="AY1354" s="66"/>
    </row>
    <row r="1355" spans="1:51" x14ac:dyDescent="0.25">
      <c r="A1355" s="10"/>
      <c r="B1355" s="28"/>
      <c r="C1355" s="29"/>
      <c r="D1355" s="29"/>
      <c r="E1355" s="30"/>
      <c r="F1355" s="29"/>
      <c r="G1355" s="29"/>
      <c r="H1355" s="42"/>
      <c r="I1355" s="42"/>
      <c r="J1355" s="28"/>
      <c r="K1355" s="93"/>
      <c r="L1355" s="93"/>
      <c r="M1355" s="94"/>
      <c r="N1355" s="32"/>
      <c r="O1355" s="32"/>
      <c r="P1355" s="29"/>
      <c r="Q1355" s="29"/>
      <c r="R1355" s="29"/>
      <c r="S1355" s="29"/>
      <c r="T1355" s="29"/>
      <c r="U1355" s="29"/>
      <c r="V1355" s="29"/>
      <c r="W1355" s="29"/>
      <c r="X1355" s="29"/>
      <c r="Y1355" s="33"/>
      <c r="Z1355" s="33"/>
      <c r="AA1355" s="33"/>
      <c r="AB1355" s="33"/>
      <c r="AC1355" s="33"/>
      <c r="AD1355" s="33"/>
      <c r="AE1355" s="29"/>
      <c r="AF1355" s="29"/>
      <c r="AG1355" s="29"/>
      <c r="AH1355" s="66"/>
      <c r="AI1355" s="115"/>
      <c r="AJ1355" s="66"/>
      <c r="AK1355" s="66"/>
      <c r="AL1355" s="28"/>
      <c r="AM1355" s="66"/>
      <c r="AN1355" s="66"/>
      <c r="AO1355" s="66"/>
      <c r="AP1355" s="66"/>
      <c r="AQ1355" s="66"/>
      <c r="AR1355" s="66"/>
      <c r="AS1355" s="66"/>
      <c r="AT1355" s="66"/>
      <c r="AU1355" s="66"/>
      <c r="AV1355" s="66"/>
      <c r="AW1355" s="66"/>
      <c r="AX1355" s="66"/>
      <c r="AY1355" s="66"/>
    </row>
    <row r="1356" spans="1:51" x14ac:dyDescent="0.25">
      <c r="A1356" s="10"/>
      <c r="B1356" s="28"/>
      <c r="C1356" s="29"/>
      <c r="D1356" s="29"/>
      <c r="E1356" s="30"/>
      <c r="F1356" s="29"/>
      <c r="G1356" s="29"/>
      <c r="H1356" s="42"/>
      <c r="I1356" s="42"/>
      <c r="J1356" s="28"/>
      <c r="K1356" s="93"/>
      <c r="L1356" s="93"/>
      <c r="M1356" s="94"/>
      <c r="N1356" s="32"/>
      <c r="O1356" s="32"/>
      <c r="P1356" s="29"/>
      <c r="Q1356" s="29"/>
      <c r="R1356" s="29"/>
      <c r="S1356" s="29"/>
      <c r="T1356" s="29"/>
      <c r="U1356" s="29"/>
      <c r="V1356" s="29"/>
      <c r="W1356" s="29"/>
      <c r="X1356" s="29"/>
      <c r="Y1356" s="33"/>
      <c r="Z1356" s="33"/>
      <c r="AA1356" s="33"/>
      <c r="AB1356" s="33"/>
      <c r="AC1356" s="33"/>
      <c r="AD1356" s="33"/>
      <c r="AE1356" s="29"/>
      <c r="AF1356" s="29"/>
      <c r="AG1356" s="29"/>
      <c r="AH1356" s="66"/>
      <c r="AI1356" s="115"/>
      <c r="AJ1356" s="66"/>
      <c r="AK1356" s="66"/>
      <c r="AL1356" s="28"/>
      <c r="AM1356" s="66"/>
      <c r="AN1356" s="66"/>
      <c r="AO1356" s="66"/>
      <c r="AP1356" s="66"/>
      <c r="AQ1356" s="66"/>
      <c r="AR1356" s="66"/>
      <c r="AS1356" s="66"/>
      <c r="AT1356" s="66"/>
      <c r="AU1356" s="66"/>
      <c r="AV1356" s="66"/>
      <c r="AW1356" s="66"/>
      <c r="AX1356" s="66"/>
      <c r="AY1356" s="66"/>
    </row>
    <row r="1357" spans="1:51" x14ac:dyDescent="0.25">
      <c r="A1357" s="10"/>
      <c r="B1357" s="28"/>
      <c r="C1357" s="29"/>
      <c r="D1357" s="29"/>
      <c r="E1357" s="30"/>
      <c r="F1357" s="29"/>
      <c r="G1357" s="29"/>
      <c r="H1357" s="42"/>
      <c r="I1357" s="42"/>
      <c r="J1357" s="28"/>
      <c r="K1357" s="93"/>
      <c r="L1357" s="93"/>
      <c r="M1357" s="94"/>
      <c r="N1357" s="32"/>
      <c r="O1357" s="32"/>
      <c r="P1357" s="29"/>
      <c r="Q1357" s="29"/>
      <c r="R1357" s="29"/>
      <c r="S1357" s="29"/>
      <c r="T1357" s="29"/>
      <c r="U1357" s="29"/>
      <c r="V1357" s="29"/>
      <c r="W1357" s="29"/>
      <c r="X1357" s="29"/>
      <c r="Y1357" s="33"/>
      <c r="Z1357" s="33"/>
      <c r="AA1357" s="33"/>
      <c r="AB1357" s="33"/>
      <c r="AC1357" s="33"/>
      <c r="AD1357" s="33"/>
      <c r="AE1357" s="29"/>
      <c r="AF1357" s="29"/>
      <c r="AG1357" s="29"/>
      <c r="AH1357" s="66"/>
      <c r="AI1357" s="115"/>
      <c r="AJ1357" s="66"/>
      <c r="AK1357" s="66"/>
      <c r="AL1357" s="28"/>
      <c r="AM1357" s="66"/>
      <c r="AN1357" s="66"/>
      <c r="AO1357" s="66"/>
      <c r="AP1357" s="66"/>
      <c r="AQ1357" s="66"/>
      <c r="AR1357" s="66"/>
      <c r="AS1357" s="66"/>
      <c r="AT1357" s="66"/>
      <c r="AU1357" s="66"/>
      <c r="AV1357" s="66"/>
      <c r="AW1357" s="66"/>
      <c r="AX1357" s="66"/>
      <c r="AY1357" s="66"/>
    </row>
    <row r="1358" spans="1:51" x14ac:dyDescent="0.25">
      <c r="A1358" s="10"/>
      <c r="B1358" s="28"/>
      <c r="C1358" s="29"/>
      <c r="D1358" s="29"/>
      <c r="E1358" s="30"/>
      <c r="F1358" s="29"/>
      <c r="G1358" s="29"/>
      <c r="H1358" s="42"/>
      <c r="I1358" s="42"/>
      <c r="J1358" s="28"/>
      <c r="K1358" s="93"/>
      <c r="L1358" s="93"/>
      <c r="M1358" s="94"/>
      <c r="N1358" s="32"/>
      <c r="O1358" s="32"/>
      <c r="P1358" s="29"/>
      <c r="Q1358" s="29"/>
      <c r="R1358" s="29"/>
      <c r="S1358" s="29"/>
      <c r="T1358" s="29"/>
      <c r="U1358" s="29"/>
      <c r="V1358" s="29"/>
      <c r="W1358" s="29"/>
      <c r="X1358" s="29"/>
      <c r="Y1358" s="33"/>
      <c r="Z1358" s="33"/>
      <c r="AA1358" s="33"/>
      <c r="AB1358" s="33"/>
      <c r="AC1358" s="33"/>
      <c r="AD1358" s="33"/>
      <c r="AE1358" s="29"/>
      <c r="AF1358" s="29"/>
      <c r="AG1358" s="29"/>
      <c r="AH1358" s="66"/>
      <c r="AI1358" s="115"/>
      <c r="AJ1358" s="66"/>
      <c r="AK1358" s="66"/>
      <c r="AL1358" s="28"/>
      <c r="AM1358" s="66"/>
      <c r="AN1358" s="66"/>
      <c r="AO1358" s="66"/>
      <c r="AP1358" s="66"/>
      <c r="AQ1358" s="66"/>
      <c r="AR1358" s="66"/>
      <c r="AS1358" s="66"/>
      <c r="AT1358" s="66"/>
      <c r="AU1358" s="66"/>
      <c r="AV1358" s="66"/>
      <c r="AW1358" s="66"/>
      <c r="AX1358" s="66"/>
      <c r="AY1358" s="66"/>
    </row>
    <row r="1359" spans="1:51" x14ac:dyDescent="0.25">
      <c r="A1359" s="10"/>
      <c r="B1359" s="28"/>
      <c r="C1359" s="29"/>
      <c r="D1359" s="29"/>
      <c r="E1359" s="30"/>
      <c r="F1359" s="29"/>
      <c r="G1359" s="29"/>
      <c r="H1359" s="42"/>
      <c r="I1359" s="42"/>
      <c r="J1359" s="28"/>
      <c r="K1359" s="93"/>
      <c r="L1359" s="93"/>
      <c r="M1359" s="94"/>
      <c r="N1359" s="32"/>
      <c r="O1359" s="32"/>
      <c r="P1359" s="29"/>
      <c r="Q1359" s="29"/>
      <c r="R1359" s="29"/>
      <c r="S1359" s="29"/>
      <c r="T1359" s="29"/>
      <c r="U1359" s="29"/>
      <c r="V1359" s="29"/>
      <c r="W1359" s="29"/>
      <c r="X1359" s="29"/>
      <c r="Y1359" s="33"/>
      <c r="Z1359" s="33"/>
      <c r="AA1359" s="33"/>
      <c r="AB1359" s="33"/>
      <c r="AC1359" s="33"/>
      <c r="AD1359" s="33"/>
      <c r="AE1359" s="29"/>
      <c r="AF1359" s="29"/>
      <c r="AG1359" s="29"/>
      <c r="AH1359" s="66"/>
      <c r="AI1359" s="115"/>
      <c r="AJ1359" s="66"/>
      <c r="AK1359" s="66"/>
      <c r="AL1359" s="28"/>
      <c r="AM1359" s="66"/>
      <c r="AN1359" s="66"/>
      <c r="AO1359" s="66"/>
      <c r="AP1359" s="66"/>
      <c r="AQ1359" s="66"/>
      <c r="AR1359" s="66"/>
      <c r="AS1359" s="66"/>
      <c r="AT1359" s="66"/>
      <c r="AU1359" s="66"/>
      <c r="AV1359" s="66"/>
      <c r="AW1359" s="66"/>
      <c r="AX1359" s="66"/>
      <c r="AY1359" s="66"/>
    </row>
    <row r="1360" spans="1:51" x14ac:dyDescent="0.25">
      <c r="A1360" s="10"/>
      <c r="B1360" s="28"/>
      <c r="C1360" s="29"/>
      <c r="D1360" s="29"/>
      <c r="E1360" s="30"/>
      <c r="F1360" s="29"/>
      <c r="G1360" s="29"/>
      <c r="H1360" s="42"/>
      <c r="I1360" s="42"/>
      <c r="J1360" s="28"/>
      <c r="K1360" s="93"/>
      <c r="L1360" s="93"/>
      <c r="M1360" s="94"/>
      <c r="N1360" s="32"/>
      <c r="O1360" s="32"/>
      <c r="P1360" s="29"/>
      <c r="Q1360" s="29"/>
      <c r="R1360" s="29"/>
      <c r="S1360" s="29"/>
      <c r="T1360" s="29"/>
      <c r="U1360" s="29"/>
      <c r="V1360" s="29"/>
      <c r="W1360" s="29"/>
      <c r="X1360" s="29"/>
      <c r="Y1360" s="33"/>
      <c r="Z1360" s="33"/>
      <c r="AA1360" s="33"/>
      <c r="AB1360" s="33"/>
      <c r="AC1360" s="33"/>
      <c r="AD1360" s="33"/>
      <c r="AE1360" s="29"/>
      <c r="AF1360" s="29"/>
      <c r="AG1360" s="29"/>
      <c r="AH1360" s="66"/>
      <c r="AI1360" s="115"/>
      <c r="AJ1360" s="66"/>
      <c r="AK1360" s="66"/>
      <c r="AL1360" s="28"/>
      <c r="AM1360" s="66"/>
      <c r="AN1360" s="66"/>
      <c r="AO1360" s="66"/>
      <c r="AP1360" s="66"/>
      <c r="AQ1360" s="66"/>
      <c r="AR1360" s="66"/>
      <c r="AS1360" s="66"/>
      <c r="AT1360" s="66"/>
      <c r="AU1360" s="66"/>
      <c r="AV1360" s="66"/>
      <c r="AW1360" s="66"/>
      <c r="AX1360" s="66"/>
      <c r="AY1360" s="66"/>
    </row>
    <row r="1361" spans="1:51" x14ac:dyDescent="0.25">
      <c r="A1361" s="10"/>
      <c r="B1361" s="28"/>
      <c r="C1361" s="29"/>
      <c r="D1361" s="29"/>
      <c r="E1361" s="30"/>
      <c r="F1361" s="29"/>
      <c r="G1361" s="29"/>
      <c r="H1361" s="42"/>
      <c r="I1361" s="42"/>
      <c r="J1361" s="28"/>
      <c r="K1361" s="93"/>
      <c r="L1361" s="93"/>
      <c r="M1361" s="94"/>
      <c r="N1361" s="32"/>
      <c r="O1361" s="32"/>
      <c r="P1361" s="29"/>
      <c r="Q1361" s="29"/>
      <c r="R1361" s="29"/>
      <c r="S1361" s="29"/>
      <c r="T1361" s="29"/>
      <c r="U1361" s="29"/>
      <c r="V1361" s="29"/>
      <c r="W1361" s="29"/>
      <c r="X1361" s="29"/>
      <c r="Y1361" s="33"/>
      <c r="Z1361" s="33"/>
      <c r="AA1361" s="33"/>
      <c r="AB1361" s="33"/>
      <c r="AC1361" s="33"/>
      <c r="AD1361" s="33"/>
      <c r="AE1361" s="29"/>
      <c r="AF1361" s="29"/>
      <c r="AG1361" s="29"/>
      <c r="AH1361" s="66"/>
      <c r="AI1361" s="115"/>
      <c r="AJ1361" s="66"/>
      <c r="AK1361" s="66"/>
      <c r="AL1361" s="28"/>
      <c r="AM1361" s="66"/>
      <c r="AN1361" s="66"/>
      <c r="AO1361" s="66"/>
      <c r="AP1361" s="66"/>
      <c r="AQ1361" s="66"/>
      <c r="AR1361" s="66"/>
      <c r="AS1361" s="66"/>
      <c r="AT1361" s="66"/>
      <c r="AU1361" s="66"/>
      <c r="AV1361" s="66"/>
      <c r="AW1361" s="66"/>
      <c r="AX1361" s="66"/>
      <c r="AY1361" s="66"/>
    </row>
    <row r="1362" spans="1:51" x14ac:dyDescent="0.25">
      <c r="A1362" s="10"/>
      <c r="B1362" s="28"/>
      <c r="C1362" s="29"/>
      <c r="D1362" s="29"/>
      <c r="E1362" s="30"/>
      <c r="F1362" s="29"/>
      <c r="G1362" s="29"/>
      <c r="H1362" s="42"/>
      <c r="I1362" s="42"/>
      <c r="J1362" s="28"/>
      <c r="K1362" s="93"/>
      <c r="L1362" s="93"/>
      <c r="M1362" s="94"/>
      <c r="N1362" s="32"/>
      <c r="O1362" s="32"/>
      <c r="P1362" s="29"/>
      <c r="Q1362" s="29"/>
      <c r="R1362" s="29"/>
      <c r="S1362" s="29"/>
      <c r="T1362" s="29"/>
      <c r="U1362" s="29"/>
      <c r="V1362" s="29"/>
      <c r="W1362" s="29"/>
      <c r="X1362" s="29"/>
      <c r="Y1362" s="33"/>
      <c r="Z1362" s="33"/>
      <c r="AA1362" s="33"/>
      <c r="AB1362" s="33"/>
      <c r="AC1362" s="33"/>
      <c r="AD1362" s="33"/>
      <c r="AE1362" s="29"/>
      <c r="AF1362" s="29"/>
      <c r="AG1362" s="29"/>
      <c r="AH1362" s="66"/>
      <c r="AI1362" s="115"/>
      <c r="AJ1362" s="66"/>
      <c r="AK1362" s="66"/>
      <c r="AL1362" s="28"/>
      <c r="AM1362" s="66"/>
      <c r="AN1362" s="66"/>
      <c r="AO1362" s="66"/>
      <c r="AP1362" s="66"/>
      <c r="AQ1362" s="66"/>
      <c r="AR1362" s="66"/>
      <c r="AS1362" s="66"/>
      <c r="AT1362" s="66"/>
      <c r="AU1362" s="66"/>
      <c r="AV1362" s="66"/>
      <c r="AW1362" s="66"/>
      <c r="AX1362" s="66"/>
      <c r="AY1362" s="66"/>
    </row>
    <row r="1363" spans="1:51" x14ac:dyDescent="0.25">
      <c r="A1363" s="10"/>
      <c r="B1363" s="28"/>
      <c r="C1363" s="29"/>
      <c r="D1363" s="29"/>
      <c r="E1363" s="30"/>
      <c r="F1363" s="29"/>
      <c r="G1363" s="29"/>
      <c r="H1363" s="42"/>
      <c r="I1363" s="42"/>
      <c r="J1363" s="28"/>
      <c r="K1363" s="93"/>
      <c r="L1363" s="93"/>
      <c r="M1363" s="94"/>
      <c r="N1363" s="32"/>
      <c r="O1363" s="32"/>
      <c r="P1363" s="29"/>
      <c r="Q1363" s="29"/>
      <c r="R1363" s="29"/>
      <c r="S1363" s="29"/>
      <c r="T1363" s="29"/>
      <c r="U1363" s="29"/>
      <c r="V1363" s="29"/>
      <c r="W1363" s="29"/>
      <c r="X1363" s="29"/>
      <c r="Y1363" s="33"/>
      <c r="Z1363" s="33"/>
      <c r="AA1363" s="33"/>
      <c r="AB1363" s="33"/>
      <c r="AC1363" s="33"/>
      <c r="AD1363" s="33"/>
      <c r="AE1363" s="29"/>
      <c r="AF1363" s="29"/>
      <c r="AG1363" s="29"/>
      <c r="AH1363" s="66"/>
      <c r="AI1363" s="115"/>
      <c r="AJ1363" s="66"/>
      <c r="AK1363" s="66"/>
      <c r="AL1363" s="28"/>
      <c r="AM1363" s="66"/>
      <c r="AN1363" s="66"/>
      <c r="AO1363" s="66"/>
      <c r="AP1363" s="66"/>
      <c r="AQ1363" s="66"/>
      <c r="AR1363" s="66"/>
      <c r="AS1363" s="66"/>
      <c r="AT1363" s="66"/>
      <c r="AU1363" s="66"/>
      <c r="AV1363" s="66"/>
      <c r="AW1363" s="66"/>
      <c r="AX1363" s="66"/>
      <c r="AY1363" s="66"/>
    </row>
    <row r="1364" spans="1:51" x14ac:dyDescent="0.25">
      <c r="A1364" s="10"/>
      <c r="B1364" s="28"/>
      <c r="C1364" s="29"/>
      <c r="D1364" s="29"/>
      <c r="E1364" s="30"/>
      <c r="F1364" s="29"/>
      <c r="G1364" s="29"/>
      <c r="H1364" s="42"/>
      <c r="I1364" s="42"/>
      <c r="J1364" s="28"/>
      <c r="K1364" s="93"/>
      <c r="L1364" s="93"/>
      <c r="M1364" s="94"/>
      <c r="N1364" s="32"/>
      <c r="O1364" s="32"/>
      <c r="P1364" s="29"/>
      <c r="Q1364" s="29"/>
      <c r="R1364" s="29"/>
      <c r="S1364" s="29"/>
      <c r="T1364" s="29"/>
      <c r="U1364" s="29"/>
      <c r="V1364" s="29"/>
      <c r="W1364" s="29"/>
      <c r="X1364" s="29"/>
      <c r="Y1364" s="33"/>
      <c r="Z1364" s="33"/>
      <c r="AA1364" s="33"/>
      <c r="AB1364" s="33"/>
      <c r="AC1364" s="33"/>
      <c r="AD1364" s="33"/>
      <c r="AE1364" s="29"/>
      <c r="AF1364" s="29"/>
      <c r="AG1364" s="29"/>
      <c r="AH1364" s="66"/>
      <c r="AI1364" s="115"/>
      <c r="AJ1364" s="66"/>
      <c r="AK1364" s="66"/>
      <c r="AL1364" s="28"/>
      <c r="AM1364" s="66"/>
      <c r="AN1364" s="66"/>
      <c r="AO1364" s="66"/>
      <c r="AP1364" s="66"/>
      <c r="AQ1364" s="66"/>
      <c r="AR1364" s="66"/>
      <c r="AS1364" s="66"/>
      <c r="AT1364" s="66"/>
      <c r="AU1364" s="66"/>
      <c r="AV1364" s="66"/>
      <c r="AW1364" s="66"/>
      <c r="AX1364" s="66"/>
      <c r="AY1364" s="66"/>
    </row>
    <row r="1365" spans="1:51" x14ac:dyDescent="0.25">
      <c r="A1365" s="10"/>
      <c r="B1365" s="28"/>
      <c r="C1365" s="29"/>
      <c r="D1365" s="29"/>
      <c r="E1365" s="30"/>
      <c r="F1365" s="29"/>
      <c r="G1365" s="29"/>
      <c r="H1365" s="42"/>
      <c r="I1365" s="42"/>
      <c r="J1365" s="28"/>
      <c r="K1365" s="93"/>
      <c r="L1365" s="93"/>
      <c r="M1365" s="94"/>
      <c r="N1365" s="32"/>
      <c r="O1365" s="32"/>
      <c r="P1365" s="29"/>
      <c r="Q1365" s="29"/>
      <c r="R1365" s="29"/>
      <c r="S1365" s="29"/>
      <c r="T1365" s="29"/>
      <c r="U1365" s="29"/>
      <c r="V1365" s="29"/>
      <c r="W1365" s="29"/>
      <c r="X1365" s="29"/>
      <c r="Y1365" s="33"/>
      <c r="Z1365" s="33"/>
      <c r="AA1365" s="33"/>
      <c r="AB1365" s="33"/>
      <c r="AC1365" s="33"/>
      <c r="AD1365" s="33"/>
      <c r="AE1365" s="29"/>
      <c r="AF1365" s="29"/>
      <c r="AG1365" s="29"/>
      <c r="AH1365" s="66"/>
      <c r="AI1365" s="115"/>
      <c r="AJ1365" s="66"/>
      <c r="AK1365" s="66"/>
      <c r="AL1365" s="28"/>
      <c r="AM1365" s="66"/>
      <c r="AN1365" s="66"/>
      <c r="AO1365" s="66"/>
      <c r="AP1365" s="66"/>
      <c r="AQ1365" s="66"/>
      <c r="AR1365" s="66"/>
      <c r="AS1365" s="66"/>
      <c r="AT1365" s="66"/>
      <c r="AU1365" s="66"/>
      <c r="AV1365" s="66"/>
      <c r="AW1365" s="66"/>
      <c r="AX1365" s="66"/>
      <c r="AY1365" s="66"/>
    </row>
    <row r="1366" spans="1:51" x14ac:dyDescent="0.25">
      <c r="A1366" s="10"/>
      <c r="B1366" s="28"/>
      <c r="C1366" s="29"/>
      <c r="D1366" s="29"/>
      <c r="E1366" s="30"/>
      <c r="F1366" s="29"/>
      <c r="G1366" s="29"/>
      <c r="H1366" s="42"/>
      <c r="I1366" s="42"/>
      <c r="J1366" s="28"/>
      <c r="K1366" s="93"/>
      <c r="L1366" s="93"/>
      <c r="M1366" s="94"/>
      <c r="N1366" s="32"/>
      <c r="O1366" s="32"/>
      <c r="P1366" s="29"/>
      <c r="Q1366" s="29"/>
      <c r="R1366" s="29"/>
      <c r="S1366" s="29"/>
      <c r="T1366" s="29"/>
      <c r="U1366" s="29"/>
      <c r="V1366" s="29"/>
      <c r="W1366" s="29"/>
      <c r="X1366" s="29"/>
      <c r="Y1366" s="33"/>
      <c r="Z1366" s="33"/>
      <c r="AA1366" s="33"/>
      <c r="AB1366" s="33"/>
      <c r="AC1366" s="33"/>
      <c r="AD1366" s="33"/>
      <c r="AE1366" s="29"/>
      <c r="AF1366" s="29"/>
      <c r="AG1366" s="29"/>
      <c r="AH1366" s="66"/>
      <c r="AI1366" s="115"/>
      <c r="AJ1366" s="66"/>
      <c r="AK1366" s="66"/>
      <c r="AL1366" s="28"/>
      <c r="AM1366" s="66"/>
      <c r="AN1366" s="66"/>
      <c r="AO1366" s="66"/>
      <c r="AP1366" s="66"/>
      <c r="AQ1366" s="66"/>
      <c r="AR1366" s="66"/>
      <c r="AS1366" s="66"/>
      <c r="AT1366" s="66"/>
      <c r="AU1366" s="66"/>
      <c r="AV1366" s="66"/>
      <c r="AW1366" s="66"/>
      <c r="AX1366" s="66"/>
      <c r="AY1366" s="66"/>
    </row>
    <row r="1367" spans="1:51" x14ac:dyDescent="0.25">
      <c r="A1367" s="10"/>
      <c r="B1367" s="28"/>
      <c r="C1367" s="29"/>
      <c r="D1367" s="29"/>
      <c r="E1367" s="30"/>
      <c r="F1367" s="29"/>
      <c r="G1367" s="29"/>
      <c r="H1367" s="42"/>
      <c r="I1367" s="42"/>
      <c r="J1367" s="28"/>
      <c r="K1367" s="93"/>
      <c r="L1367" s="93"/>
      <c r="M1367" s="94"/>
      <c r="N1367" s="32"/>
      <c r="O1367" s="32"/>
      <c r="P1367" s="29"/>
      <c r="Q1367" s="29"/>
      <c r="R1367" s="29"/>
      <c r="S1367" s="29"/>
      <c r="T1367" s="29"/>
      <c r="U1367" s="29"/>
      <c r="V1367" s="29"/>
      <c r="W1367" s="29"/>
      <c r="X1367" s="29"/>
      <c r="Y1367" s="33"/>
      <c r="Z1367" s="33"/>
      <c r="AA1367" s="33"/>
      <c r="AB1367" s="33"/>
      <c r="AC1367" s="33"/>
      <c r="AD1367" s="33"/>
      <c r="AE1367" s="29"/>
      <c r="AF1367" s="29"/>
      <c r="AG1367" s="29"/>
      <c r="AH1367" s="66"/>
      <c r="AI1367" s="115"/>
      <c r="AJ1367" s="66"/>
      <c r="AK1367" s="66"/>
      <c r="AL1367" s="28"/>
      <c r="AM1367" s="66"/>
      <c r="AN1367" s="66"/>
      <c r="AO1367" s="66"/>
      <c r="AP1367" s="66"/>
      <c r="AQ1367" s="66"/>
      <c r="AR1367" s="66"/>
      <c r="AS1367" s="66"/>
      <c r="AT1367" s="66"/>
      <c r="AU1367" s="66"/>
      <c r="AV1367" s="66"/>
      <c r="AW1367" s="66"/>
      <c r="AX1367" s="66"/>
      <c r="AY1367" s="66"/>
    </row>
    <row r="1368" spans="1:51" x14ac:dyDescent="0.25">
      <c r="A1368" s="10"/>
      <c r="B1368" s="28"/>
      <c r="C1368" s="29"/>
      <c r="D1368" s="29"/>
      <c r="E1368" s="30"/>
      <c r="F1368" s="29"/>
      <c r="G1368" s="29"/>
      <c r="H1368" s="42"/>
      <c r="I1368" s="42"/>
      <c r="J1368" s="28"/>
      <c r="K1368" s="93"/>
      <c r="L1368" s="93"/>
      <c r="M1368" s="94"/>
      <c r="N1368" s="32"/>
      <c r="O1368" s="32"/>
      <c r="P1368" s="29"/>
      <c r="Q1368" s="29"/>
      <c r="R1368" s="29"/>
      <c r="S1368" s="29"/>
      <c r="T1368" s="29"/>
      <c r="U1368" s="29"/>
      <c r="V1368" s="29"/>
      <c r="W1368" s="29"/>
      <c r="X1368" s="29"/>
      <c r="Y1368" s="33"/>
      <c r="Z1368" s="33"/>
      <c r="AA1368" s="33"/>
      <c r="AB1368" s="33"/>
      <c r="AC1368" s="33"/>
      <c r="AD1368" s="33"/>
      <c r="AE1368" s="29"/>
      <c r="AF1368" s="29"/>
      <c r="AG1368" s="29"/>
      <c r="AH1368" s="66"/>
      <c r="AI1368" s="115"/>
      <c r="AJ1368" s="66"/>
      <c r="AK1368" s="66"/>
      <c r="AL1368" s="28"/>
      <c r="AM1368" s="66"/>
      <c r="AN1368" s="66"/>
      <c r="AO1368" s="66"/>
      <c r="AP1368" s="66"/>
      <c r="AQ1368" s="66"/>
      <c r="AR1368" s="66"/>
      <c r="AS1368" s="66"/>
      <c r="AT1368" s="66"/>
      <c r="AU1368" s="66"/>
      <c r="AV1368" s="66"/>
      <c r="AW1368" s="66"/>
      <c r="AX1368" s="66"/>
      <c r="AY1368" s="66"/>
    </row>
    <row r="1369" spans="1:51" x14ac:dyDescent="0.25">
      <c r="A1369" s="10"/>
      <c r="B1369" s="28"/>
      <c r="C1369" s="29"/>
      <c r="D1369" s="29"/>
      <c r="E1369" s="30"/>
      <c r="F1369" s="29"/>
      <c r="G1369" s="29"/>
      <c r="H1369" s="42"/>
      <c r="I1369" s="42"/>
      <c r="J1369" s="28"/>
      <c r="K1369" s="93"/>
      <c r="L1369" s="93"/>
      <c r="M1369" s="94"/>
      <c r="N1369" s="32"/>
      <c r="O1369" s="32"/>
      <c r="P1369" s="29"/>
      <c r="Q1369" s="29"/>
      <c r="R1369" s="29"/>
      <c r="S1369" s="29"/>
      <c r="T1369" s="29"/>
      <c r="U1369" s="29"/>
      <c r="V1369" s="29"/>
      <c r="W1369" s="29"/>
      <c r="X1369" s="29"/>
      <c r="Y1369" s="33"/>
      <c r="Z1369" s="33"/>
      <c r="AA1369" s="33"/>
      <c r="AB1369" s="33"/>
      <c r="AC1369" s="33"/>
      <c r="AD1369" s="33"/>
      <c r="AE1369" s="29"/>
      <c r="AF1369" s="29"/>
      <c r="AG1369" s="29"/>
      <c r="AH1369" s="66"/>
      <c r="AI1369" s="115"/>
      <c r="AJ1369" s="66"/>
      <c r="AK1369" s="66"/>
      <c r="AL1369" s="28"/>
      <c r="AM1369" s="66"/>
      <c r="AN1369" s="66"/>
      <c r="AO1369" s="66"/>
      <c r="AP1369" s="66"/>
      <c r="AQ1369" s="66"/>
      <c r="AR1369" s="66"/>
      <c r="AS1369" s="66"/>
      <c r="AT1369" s="66"/>
      <c r="AU1369" s="66"/>
      <c r="AV1369" s="66"/>
      <c r="AW1369" s="66"/>
      <c r="AX1369" s="66"/>
      <c r="AY1369" s="66"/>
    </row>
    <row r="1370" spans="1:51" x14ac:dyDescent="0.25">
      <c r="A1370" s="10"/>
      <c r="B1370" s="28"/>
      <c r="C1370" s="29"/>
      <c r="D1370" s="29"/>
      <c r="E1370" s="30"/>
      <c r="F1370" s="29"/>
      <c r="G1370" s="29"/>
      <c r="H1370" s="42"/>
      <c r="I1370" s="42"/>
      <c r="J1370" s="28"/>
      <c r="K1370" s="93"/>
      <c r="L1370" s="93"/>
      <c r="M1370" s="94"/>
      <c r="N1370" s="32"/>
      <c r="O1370" s="32"/>
      <c r="P1370" s="29"/>
      <c r="Q1370" s="29"/>
      <c r="R1370" s="29"/>
      <c r="S1370" s="29"/>
      <c r="T1370" s="29"/>
      <c r="U1370" s="29"/>
      <c r="V1370" s="29"/>
      <c r="W1370" s="29"/>
      <c r="X1370" s="29"/>
      <c r="Y1370" s="33"/>
      <c r="Z1370" s="33"/>
      <c r="AA1370" s="33"/>
      <c r="AB1370" s="33"/>
      <c r="AC1370" s="33"/>
      <c r="AD1370" s="33"/>
      <c r="AE1370" s="29"/>
      <c r="AF1370" s="29"/>
      <c r="AG1370" s="29"/>
      <c r="AH1370" s="66"/>
      <c r="AI1370" s="115"/>
      <c r="AJ1370" s="66"/>
      <c r="AK1370" s="66"/>
      <c r="AL1370" s="28"/>
      <c r="AM1370" s="66"/>
      <c r="AN1370" s="66"/>
      <c r="AO1370" s="66"/>
      <c r="AP1370" s="66"/>
      <c r="AQ1370" s="66"/>
      <c r="AR1370" s="66"/>
      <c r="AS1370" s="66"/>
      <c r="AT1370" s="66"/>
      <c r="AU1370" s="66"/>
      <c r="AV1370" s="66"/>
      <c r="AW1370" s="66"/>
      <c r="AX1370" s="66"/>
      <c r="AY1370" s="66"/>
    </row>
    <row r="1371" spans="1:51" x14ac:dyDescent="0.25">
      <c r="A1371" s="10"/>
      <c r="B1371" s="28"/>
      <c r="C1371" s="29"/>
      <c r="D1371" s="29"/>
      <c r="E1371" s="30"/>
      <c r="F1371" s="29"/>
      <c r="G1371" s="29"/>
      <c r="H1371" s="42"/>
      <c r="I1371" s="42"/>
      <c r="J1371" s="28"/>
      <c r="K1371" s="93"/>
      <c r="L1371" s="93"/>
      <c r="M1371" s="94"/>
      <c r="N1371" s="32"/>
      <c r="O1371" s="32"/>
      <c r="P1371" s="29"/>
      <c r="Q1371" s="29"/>
      <c r="R1371" s="29"/>
      <c r="S1371" s="29"/>
      <c r="T1371" s="29"/>
      <c r="U1371" s="29"/>
      <c r="V1371" s="29"/>
      <c r="W1371" s="29"/>
      <c r="X1371" s="29"/>
      <c r="Y1371" s="33"/>
      <c r="Z1371" s="33"/>
      <c r="AA1371" s="33"/>
      <c r="AB1371" s="33"/>
      <c r="AC1371" s="33"/>
      <c r="AD1371" s="33"/>
      <c r="AE1371" s="29"/>
      <c r="AF1371" s="29"/>
      <c r="AG1371" s="29"/>
      <c r="AH1371" s="66"/>
      <c r="AI1371" s="115"/>
      <c r="AJ1371" s="66"/>
      <c r="AK1371" s="66"/>
      <c r="AL1371" s="28"/>
      <c r="AM1371" s="66"/>
      <c r="AN1371" s="66"/>
      <c r="AO1371" s="66"/>
      <c r="AP1371" s="66"/>
      <c r="AQ1371" s="66"/>
      <c r="AR1371" s="66"/>
      <c r="AS1371" s="66"/>
      <c r="AT1371" s="66"/>
      <c r="AU1371" s="66"/>
      <c r="AV1371" s="66"/>
      <c r="AW1371" s="66"/>
      <c r="AX1371" s="66"/>
      <c r="AY1371" s="66"/>
    </row>
    <row r="1372" spans="1:51" x14ac:dyDescent="0.25">
      <c r="A1372" s="10"/>
      <c r="B1372" s="28"/>
      <c r="C1372" s="29"/>
      <c r="D1372" s="29"/>
      <c r="E1372" s="30"/>
      <c r="F1372" s="29"/>
      <c r="G1372" s="29"/>
      <c r="H1372" s="42"/>
      <c r="I1372" s="42"/>
      <c r="J1372" s="28"/>
      <c r="K1372" s="93"/>
      <c r="L1372" s="93"/>
      <c r="M1372" s="94"/>
      <c r="N1372" s="32"/>
      <c r="O1372" s="32"/>
      <c r="P1372" s="29"/>
      <c r="Q1372" s="29"/>
      <c r="R1372" s="29"/>
      <c r="S1372" s="29"/>
      <c r="T1372" s="29"/>
      <c r="U1372" s="29"/>
      <c r="V1372" s="29"/>
      <c r="W1372" s="29"/>
      <c r="X1372" s="29"/>
      <c r="Y1372" s="33"/>
      <c r="Z1372" s="33"/>
      <c r="AA1372" s="33"/>
      <c r="AB1372" s="33"/>
      <c r="AC1372" s="33"/>
      <c r="AD1372" s="33"/>
      <c r="AE1372" s="29"/>
      <c r="AF1372" s="29"/>
      <c r="AG1372" s="29"/>
      <c r="AH1372" s="66"/>
      <c r="AI1372" s="115"/>
      <c r="AJ1372" s="66"/>
      <c r="AK1372" s="66"/>
      <c r="AL1372" s="28"/>
      <c r="AM1372" s="66"/>
      <c r="AN1372" s="66"/>
      <c r="AO1372" s="66"/>
      <c r="AP1372" s="66"/>
      <c r="AQ1372" s="66"/>
      <c r="AR1372" s="66"/>
      <c r="AS1372" s="66"/>
      <c r="AT1372" s="66"/>
      <c r="AU1372" s="66"/>
      <c r="AV1372" s="66"/>
      <c r="AW1372" s="66"/>
      <c r="AX1372" s="66"/>
      <c r="AY1372" s="66"/>
    </row>
    <row r="1373" spans="1:51" x14ac:dyDescent="0.25">
      <c r="A1373" s="10"/>
      <c r="B1373" s="28"/>
      <c r="C1373" s="29"/>
      <c r="D1373" s="29"/>
      <c r="E1373" s="30"/>
      <c r="F1373" s="29"/>
      <c r="G1373" s="29"/>
      <c r="H1373" s="42"/>
      <c r="I1373" s="42"/>
      <c r="J1373" s="28"/>
      <c r="K1373" s="93"/>
      <c r="L1373" s="93"/>
      <c r="M1373" s="94"/>
      <c r="N1373" s="32"/>
      <c r="O1373" s="32"/>
      <c r="P1373" s="29"/>
      <c r="Q1373" s="29"/>
      <c r="R1373" s="29"/>
      <c r="S1373" s="29"/>
      <c r="T1373" s="29"/>
      <c r="U1373" s="29"/>
      <c r="V1373" s="29"/>
      <c r="W1373" s="29"/>
      <c r="X1373" s="29"/>
      <c r="Y1373" s="33"/>
      <c r="Z1373" s="33"/>
      <c r="AA1373" s="33"/>
      <c r="AB1373" s="33"/>
      <c r="AC1373" s="33"/>
      <c r="AD1373" s="33"/>
      <c r="AE1373" s="29"/>
      <c r="AF1373" s="29"/>
      <c r="AG1373" s="29"/>
      <c r="AH1373" s="66"/>
      <c r="AI1373" s="115"/>
      <c r="AJ1373" s="66"/>
      <c r="AK1373" s="66"/>
      <c r="AL1373" s="28"/>
      <c r="AM1373" s="66"/>
      <c r="AN1373" s="66"/>
      <c r="AO1373" s="66"/>
      <c r="AP1373" s="66"/>
      <c r="AQ1373" s="66"/>
      <c r="AR1373" s="66"/>
      <c r="AS1373" s="66"/>
      <c r="AT1373" s="66"/>
      <c r="AU1373" s="66"/>
      <c r="AV1373" s="66"/>
      <c r="AW1373" s="66"/>
      <c r="AX1373" s="66"/>
      <c r="AY1373" s="66"/>
    </row>
    <row r="1374" spans="1:51" x14ac:dyDescent="0.25">
      <c r="A1374" s="10"/>
      <c r="B1374" s="28"/>
      <c r="C1374" s="29"/>
      <c r="D1374" s="29"/>
      <c r="E1374" s="30"/>
      <c r="F1374" s="29"/>
      <c r="G1374" s="29"/>
      <c r="H1374" s="42"/>
      <c r="I1374" s="42"/>
      <c r="J1374" s="28"/>
      <c r="K1374" s="93"/>
      <c r="L1374" s="93"/>
      <c r="M1374" s="94"/>
      <c r="N1374" s="32"/>
      <c r="O1374" s="32"/>
      <c r="P1374" s="29"/>
      <c r="Q1374" s="29"/>
      <c r="R1374" s="29"/>
      <c r="S1374" s="29"/>
      <c r="T1374" s="29"/>
      <c r="U1374" s="29"/>
      <c r="V1374" s="29"/>
      <c r="W1374" s="29"/>
      <c r="X1374" s="29"/>
      <c r="Y1374" s="33"/>
      <c r="Z1374" s="33"/>
      <c r="AA1374" s="33"/>
      <c r="AB1374" s="33"/>
      <c r="AC1374" s="33"/>
      <c r="AD1374" s="33"/>
      <c r="AE1374" s="29"/>
      <c r="AF1374" s="29"/>
      <c r="AG1374" s="29"/>
      <c r="AH1374" s="66"/>
      <c r="AI1374" s="115"/>
      <c r="AJ1374" s="66"/>
      <c r="AK1374" s="66"/>
      <c r="AL1374" s="28"/>
      <c r="AM1374" s="66"/>
      <c r="AN1374" s="66"/>
      <c r="AO1374" s="66"/>
      <c r="AP1374" s="66"/>
      <c r="AQ1374" s="66"/>
      <c r="AR1374" s="66"/>
      <c r="AS1374" s="66"/>
      <c r="AT1374" s="66"/>
      <c r="AU1374" s="66"/>
      <c r="AV1374" s="66"/>
      <c r="AW1374" s="66"/>
      <c r="AX1374" s="66"/>
      <c r="AY1374" s="66"/>
    </row>
    <row r="1375" spans="1:51" x14ac:dyDescent="0.25">
      <c r="A1375" s="10"/>
      <c r="B1375" s="28"/>
      <c r="C1375" s="29"/>
      <c r="D1375" s="29"/>
      <c r="E1375" s="30"/>
      <c r="F1375" s="29"/>
      <c r="G1375" s="29"/>
      <c r="H1375" s="42"/>
      <c r="I1375" s="42"/>
      <c r="J1375" s="28"/>
      <c r="K1375" s="93"/>
      <c r="L1375" s="93"/>
      <c r="M1375" s="94"/>
      <c r="N1375" s="32"/>
      <c r="O1375" s="32"/>
      <c r="P1375" s="29"/>
      <c r="Q1375" s="29"/>
      <c r="R1375" s="29"/>
      <c r="S1375" s="29"/>
      <c r="T1375" s="29"/>
      <c r="U1375" s="29"/>
      <c r="V1375" s="29"/>
      <c r="W1375" s="29"/>
      <c r="X1375" s="29"/>
      <c r="Y1375" s="33"/>
      <c r="Z1375" s="33"/>
      <c r="AA1375" s="33"/>
      <c r="AB1375" s="33"/>
      <c r="AC1375" s="33"/>
      <c r="AD1375" s="33"/>
      <c r="AE1375" s="29"/>
      <c r="AF1375" s="29"/>
      <c r="AG1375" s="29"/>
      <c r="AH1375" s="66"/>
      <c r="AI1375" s="115"/>
      <c r="AJ1375" s="66"/>
      <c r="AK1375" s="66"/>
      <c r="AL1375" s="28"/>
      <c r="AM1375" s="66"/>
      <c r="AN1375" s="66"/>
      <c r="AO1375" s="66"/>
      <c r="AP1375" s="66"/>
      <c r="AQ1375" s="66"/>
      <c r="AR1375" s="66"/>
      <c r="AS1375" s="66"/>
      <c r="AT1375" s="66"/>
      <c r="AU1375" s="66"/>
      <c r="AV1375" s="66"/>
      <c r="AW1375" s="66"/>
      <c r="AX1375" s="66"/>
      <c r="AY1375" s="66"/>
    </row>
    <row r="1376" spans="1:51" x14ac:dyDescent="0.25">
      <c r="A1376" s="10"/>
      <c r="B1376" s="28"/>
      <c r="C1376" s="29"/>
      <c r="D1376" s="29"/>
      <c r="E1376" s="30"/>
      <c r="F1376" s="29"/>
      <c r="G1376" s="29"/>
      <c r="H1376" s="42"/>
      <c r="I1376" s="42"/>
      <c r="J1376" s="28"/>
      <c r="K1376" s="93"/>
      <c r="L1376" s="93"/>
      <c r="M1376" s="94"/>
      <c r="N1376" s="32"/>
      <c r="O1376" s="32"/>
      <c r="P1376" s="29"/>
      <c r="Q1376" s="29"/>
      <c r="R1376" s="29"/>
      <c r="S1376" s="29"/>
      <c r="T1376" s="29"/>
      <c r="U1376" s="29"/>
      <c r="V1376" s="29"/>
      <c r="W1376" s="29"/>
      <c r="X1376" s="29"/>
      <c r="Y1376" s="33"/>
      <c r="Z1376" s="33"/>
      <c r="AA1376" s="33"/>
      <c r="AB1376" s="33"/>
      <c r="AC1376" s="33"/>
      <c r="AD1376" s="33"/>
      <c r="AE1376" s="29"/>
      <c r="AF1376" s="29"/>
      <c r="AG1376" s="29"/>
      <c r="AH1376" s="66"/>
      <c r="AI1376" s="115"/>
      <c r="AJ1376" s="66"/>
      <c r="AK1376" s="66"/>
      <c r="AL1376" s="28"/>
      <c r="AM1376" s="66"/>
      <c r="AN1376" s="66"/>
      <c r="AO1376" s="66"/>
      <c r="AP1376" s="66"/>
      <c r="AQ1376" s="66"/>
      <c r="AR1376" s="66"/>
      <c r="AS1376" s="66"/>
      <c r="AT1376" s="66"/>
      <c r="AU1376" s="66"/>
      <c r="AV1376" s="66"/>
      <c r="AW1376" s="66"/>
      <c r="AX1376" s="66"/>
      <c r="AY1376" s="66"/>
    </row>
    <row r="1377" spans="1:51" x14ac:dyDescent="0.25">
      <c r="A1377" s="10"/>
      <c r="B1377" s="28"/>
      <c r="C1377" s="29"/>
      <c r="D1377" s="29"/>
      <c r="E1377" s="30"/>
      <c r="F1377" s="29"/>
      <c r="G1377" s="29"/>
      <c r="H1377" s="42"/>
      <c r="I1377" s="42"/>
      <c r="J1377" s="28"/>
      <c r="K1377" s="93"/>
      <c r="L1377" s="93"/>
      <c r="M1377" s="94"/>
      <c r="N1377" s="32"/>
      <c r="O1377" s="32"/>
      <c r="P1377" s="29"/>
      <c r="Q1377" s="29"/>
      <c r="R1377" s="29"/>
      <c r="S1377" s="29"/>
      <c r="T1377" s="29"/>
      <c r="U1377" s="29"/>
      <c r="V1377" s="29"/>
      <c r="W1377" s="29"/>
      <c r="X1377" s="29"/>
      <c r="Y1377" s="33"/>
      <c r="Z1377" s="33"/>
      <c r="AA1377" s="33"/>
      <c r="AB1377" s="33"/>
      <c r="AC1377" s="33"/>
      <c r="AD1377" s="33"/>
      <c r="AE1377" s="29"/>
      <c r="AF1377" s="29"/>
      <c r="AG1377" s="29"/>
      <c r="AH1377" s="66"/>
      <c r="AI1377" s="115"/>
      <c r="AJ1377" s="66"/>
      <c r="AK1377" s="66"/>
      <c r="AL1377" s="28"/>
      <c r="AM1377" s="66"/>
      <c r="AN1377" s="66"/>
      <c r="AO1377" s="66"/>
      <c r="AP1377" s="66"/>
      <c r="AQ1377" s="66"/>
      <c r="AR1377" s="66"/>
      <c r="AS1377" s="66"/>
      <c r="AT1377" s="66"/>
      <c r="AU1377" s="66"/>
      <c r="AV1377" s="66"/>
      <c r="AW1377" s="66"/>
      <c r="AX1377" s="66"/>
      <c r="AY1377" s="66"/>
    </row>
  </sheetData>
  <autoFilter ref="A2:AY788">
    <filterColumn colId="2">
      <filters>
        <filter val="BOIS ENERGIE 48"/>
        <filter val="BOIS NEGOCE ENERGIE"/>
        <filter val="VALEOR"/>
      </filters>
    </filterColumn>
    <filterColumn colId="4">
      <filters>
        <dateGroupItem year="2016" month="11" dateTimeGrouping="month"/>
      </filters>
    </filterColumn>
  </autoFilter>
  <mergeCells count="1">
    <mergeCell ref="A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workbookViewId="0">
      <selection activeCell="N12" sqref="N12"/>
    </sheetView>
  </sheetViews>
  <sheetFormatPr baseColWidth="10" defaultRowHeight="15" x14ac:dyDescent="0.25"/>
  <cols>
    <col min="10" max="10" width="24.7109375" customWidth="1"/>
  </cols>
  <sheetData>
    <row r="1" spans="1:16" ht="15.75" thickBot="1" x14ac:dyDescent="0.3">
      <c r="A1" s="133"/>
      <c r="B1" s="133"/>
      <c r="C1" s="119"/>
      <c r="D1" s="119"/>
      <c r="E1" s="119"/>
      <c r="F1" s="119"/>
      <c r="I1" s="107"/>
      <c r="J1" s="117"/>
      <c r="K1" s="144" t="s">
        <v>68</v>
      </c>
      <c r="L1" s="145"/>
      <c r="M1" s="146" t="s">
        <v>106</v>
      </c>
      <c r="N1" s="147"/>
      <c r="O1" s="144" t="s">
        <v>50</v>
      </c>
      <c r="P1" s="147"/>
    </row>
    <row r="2" spans="1:16" x14ac:dyDescent="0.25">
      <c r="A2" s="119"/>
      <c r="B2" s="119"/>
      <c r="C2" s="119"/>
      <c r="D2" s="119"/>
      <c r="E2" s="119"/>
      <c r="F2" s="119"/>
      <c r="J2" s="138" t="s">
        <v>63</v>
      </c>
      <c r="K2" s="119">
        <v>56500</v>
      </c>
      <c r="L2" s="120">
        <v>24</v>
      </c>
      <c r="M2" s="118"/>
      <c r="N2" s="121"/>
      <c r="O2" s="122">
        <v>62000</v>
      </c>
      <c r="P2" s="121">
        <v>29</v>
      </c>
    </row>
    <row r="3" spans="1:16" x14ac:dyDescent="0.25">
      <c r="A3" s="148"/>
      <c r="B3" s="148"/>
      <c r="C3" s="134"/>
      <c r="D3" s="135"/>
      <c r="E3" s="134"/>
      <c r="F3" s="136"/>
      <c r="J3" s="139" t="s">
        <v>57</v>
      </c>
      <c r="K3" s="119"/>
      <c r="L3" s="120"/>
      <c r="M3" s="118"/>
      <c r="N3" s="120"/>
      <c r="O3" s="118"/>
      <c r="P3" s="120"/>
    </row>
    <row r="4" spans="1:16" x14ac:dyDescent="0.25">
      <c r="A4" s="107"/>
      <c r="B4" s="107"/>
      <c r="C4" s="119"/>
      <c r="D4" s="119"/>
      <c r="E4" s="119"/>
      <c r="F4" s="119"/>
      <c r="I4" s="123"/>
      <c r="J4" s="139" t="s">
        <v>167</v>
      </c>
      <c r="K4" s="119">
        <v>58000</v>
      </c>
      <c r="L4" s="120">
        <v>24</v>
      </c>
      <c r="M4" s="122">
        <v>58000</v>
      </c>
      <c r="N4" s="121">
        <v>20</v>
      </c>
      <c r="O4" s="122">
        <v>62000</v>
      </c>
      <c r="P4" s="121">
        <v>29</v>
      </c>
    </row>
    <row r="5" spans="1:16" ht="15.75" thickBot="1" x14ac:dyDescent="0.3">
      <c r="A5" s="107"/>
      <c r="B5" s="137"/>
      <c r="C5" s="119"/>
      <c r="D5" s="119"/>
      <c r="E5" s="119"/>
      <c r="F5" s="119"/>
      <c r="I5" s="123"/>
      <c r="J5" s="140" t="s">
        <v>115</v>
      </c>
      <c r="K5" s="124">
        <v>56500</v>
      </c>
      <c r="L5" s="125">
        <v>20</v>
      </c>
      <c r="M5" s="126">
        <v>54000</v>
      </c>
      <c r="N5" s="127">
        <v>23</v>
      </c>
      <c r="O5" s="128"/>
      <c r="P5" s="125"/>
    </row>
    <row r="6" spans="1:16" x14ac:dyDescent="0.25">
      <c r="A6" s="107"/>
      <c r="B6" s="137"/>
      <c r="C6" s="119"/>
      <c r="D6" s="119"/>
      <c r="E6" s="119"/>
      <c r="F6" s="119"/>
      <c r="I6" s="123"/>
    </row>
    <row r="7" spans="1:16" x14ac:dyDescent="0.25">
      <c r="A7" s="137"/>
      <c r="B7" s="137"/>
      <c r="C7" s="119"/>
      <c r="D7" s="119"/>
      <c r="E7" s="119"/>
      <c r="F7" s="119"/>
      <c r="I7" s="123"/>
      <c r="J7" s="129"/>
      <c r="K7" s="129"/>
      <c r="L7" s="129"/>
      <c r="M7" s="119"/>
    </row>
    <row r="8" spans="1:16" x14ac:dyDescent="0.25">
      <c r="A8" s="137"/>
      <c r="B8" s="137"/>
      <c r="C8" s="119"/>
      <c r="D8" s="119"/>
      <c r="E8" s="119"/>
      <c r="F8" s="119"/>
      <c r="I8" s="123"/>
      <c r="J8" s="119"/>
      <c r="K8" s="119"/>
      <c r="L8" s="119"/>
      <c r="M8" s="119"/>
    </row>
    <row r="9" spans="1:16" x14ac:dyDescent="0.25">
      <c r="A9" s="137"/>
      <c r="B9" s="137"/>
      <c r="C9" s="119"/>
      <c r="D9" s="119"/>
      <c r="E9" s="119"/>
      <c r="F9" s="119"/>
      <c r="J9" s="119"/>
      <c r="K9" s="119"/>
      <c r="L9" s="119"/>
      <c r="M9" s="119"/>
    </row>
    <row r="10" spans="1:16" x14ac:dyDescent="0.25">
      <c r="A10" s="137"/>
      <c r="B10" s="137"/>
      <c r="C10" s="119"/>
      <c r="D10" s="119"/>
      <c r="E10" s="119"/>
      <c r="F10" s="119"/>
      <c r="I10" s="130"/>
      <c r="J10" s="119"/>
      <c r="K10" s="119"/>
      <c r="L10" s="119"/>
      <c r="M10" s="119"/>
    </row>
    <row r="11" spans="1:16" x14ac:dyDescent="0.25">
      <c r="A11" s="137"/>
      <c r="B11" s="137"/>
      <c r="C11" s="119"/>
      <c r="D11" s="119"/>
      <c r="E11" s="119"/>
      <c r="F11" s="119"/>
      <c r="J11" s="119"/>
      <c r="K11" s="119"/>
      <c r="L11" s="119"/>
      <c r="M11" s="119"/>
    </row>
    <row r="12" spans="1:16" x14ac:dyDescent="0.25">
      <c r="A12" s="137"/>
      <c r="B12" s="137"/>
      <c r="C12" s="119"/>
      <c r="D12" s="119"/>
      <c r="E12" s="119"/>
      <c r="F12" s="119"/>
      <c r="J12" s="119"/>
      <c r="K12" s="119"/>
      <c r="L12" s="119"/>
      <c r="M12" s="119"/>
    </row>
    <row r="13" spans="1:16" x14ac:dyDescent="0.25">
      <c r="A13" s="137"/>
      <c r="B13" s="137"/>
      <c r="C13" s="119"/>
      <c r="D13" s="119"/>
      <c r="E13" s="119"/>
      <c r="F13" s="119"/>
      <c r="J13" s="129"/>
      <c r="K13" s="129"/>
      <c r="L13" s="129"/>
      <c r="M13" s="119"/>
    </row>
    <row r="14" spans="1:16" x14ac:dyDescent="0.25">
      <c r="A14" s="137"/>
      <c r="B14" s="137"/>
      <c r="C14" s="119"/>
      <c r="D14" s="119"/>
      <c r="E14" s="119"/>
      <c r="F14" s="119"/>
      <c r="J14" s="119"/>
      <c r="K14" s="119"/>
      <c r="L14" s="119"/>
      <c r="M14" s="119"/>
    </row>
    <row r="15" spans="1:16" x14ac:dyDescent="0.25">
      <c r="A15" s="137"/>
      <c r="B15" s="137"/>
      <c r="C15" s="119"/>
      <c r="D15" s="119"/>
      <c r="E15" s="119"/>
      <c r="F15" s="119"/>
      <c r="J15" s="119"/>
      <c r="K15" s="119"/>
      <c r="L15" s="119"/>
      <c r="M15" s="119"/>
    </row>
    <row r="16" spans="1:16" x14ac:dyDescent="0.25">
      <c r="A16" s="137"/>
      <c r="B16" s="137"/>
      <c r="C16" s="119"/>
      <c r="D16" s="119"/>
      <c r="E16" s="119"/>
      <c r="F16" s="119"/>
      <c r="J16" s="119"/>
      <c r="K16" s="119"/>
      <c r="L16" s="119"/>
      <c r="M16" s="119"/>
    </row>
    <row r="17" spans="1:13" x14ac:dyDescent="0.25">
      <c r="A17" s="137"/>
      <c r="B17" s="137"/>
      <c r="C17" s="119"/>
      <c r="D17" s="119"/>
      <c r="E17" s="119"/>
      <c r="F17" s="119"/>
      <c r="I17" s="131"/>
      <c r="J17" s="119"/>
      <c r="K17" s="119"/>
      <c r="L17" s="119"/>
      <c r="M17" s="119"/>
    </row>
    <row r="18" spans="1:13" x14ac:dyDescent="0.25">
      <c r="A18" s="137"/>
      <c r="B18" s="137"/>
      <c r="C18" s="119"/>
      <c r="D18" s="119"/>
      <c r="E18" s="119"/>
      <c r="F18" s="119"/>
      <c r="J18" s="119"/>
      <c r="K18" s="119"/>
      <c r="L18" s="119"/>
      <c r="M18" s="119"/>
    </row>
    <row r="19" spans="1:13" x14ac:dyDescent="0.25">
      <c r="A19" s="137"/>
      <c r="B19" s="137"/>
      <c r="C19" s="119"/>
      <c r="D19" s="119"/>
      <c r="E19" s="119"/>
      <c r="F19" s="119"/>
      <c r="J19" s="119"/>
      <c r="K19" s="119"/>
      <c r="L19" s="119"/>
      <c r="M19" s="119"/>
    </row>
    <row r="20" spans="1:13" x14ac:dyDescent="0.25">
      <c r="A20" s="137"/>
      <c r="B20" s="137"/>
      <c r="C20" s="119"/>
      <c r="D20" s="119"/>
      <c r="E20" s="119"/>
      <c r="F20" s="119"/>
    </row>
    <row r="21" spans="1:13" x14ac:dyDescent="0.25">
      <c r="A21" s="137"/>
      <c r="B21" s="137"/>
      <c r="C21" s="119"/>
      <c r="D21" s="119"/>
      <c r="E21" s="119"/>
      <c r="F21" s="119"/>
    </row>
    <row r="22" spans="1:13" x14ac:dyDescent="0.25">
      <c r="A22" s="137"/>
      <c r="B22" s="137"/>
      <c r="C22" s="119"/>
      <c r="D22" s="119"/>
      <c r="E22" s="119"/>
      <c r="F22" s="119"/>
    </row>
    <row r="23" spans="1:13" x14ac:dyDescent="0.25">
      <c r="A23" s="137"/>
      <c r="B23" s="137"/>
      <c r="C23" s="119"/>
      <c r="D23" s="119"/>
      <c r="E23" s="119"/>
      <c r="F23" s="119"/>
    </row>
    <row r="24" spans="1:13" x14ac:dyDescent="0.25">
      <c r="A24" s="137"/>
      <c r="B24" s="137"/>
      <c r="C24" s="119"/>
      <c r="D24" s="119"/>
      <c r="E24" s="119"/>
      <c r="F24" s="119"/>
    </row>
    <row r="25" spans="1:13" x14ac:dyDescent="0.25">
      <c r="A25" s="137"/>
      <c r="B25" s="137"/>
      <c r="C25" s="119"/>
      <c r="D25" s="119"/>
      <c r="E25" s="119"/>
      <c r="F25" s="119"/>
    </row>
    <row r="26" spans="1:13" x14ac:dyDescent="0.25">
      <c r="A26" s="137"/>
      <c r="B26" s="137"/>
      <c r="C26" s="119"/>
      <c r="D26" s="119"/>
      <c r="E26" s="119"/>
      <c r="F26" s="119"/>
    </row>
    <row r="27" spans="1:13" x14ac:dyDescent="0.25">
      <c r="A27" s="137"/>
      <c r="B27" s="137"/>
      <c r="C27" s="119"/>
      <c r="D27" s="119"/>
      <c r="E27" s="119"/>
      <c r="F27" s="119"/>
    </row>
    <row r="28" spans="1:13" x14ac:dyDescent="0.25">
      <c r="A28" s="132"/>
      <c r="B28" s="132"/>
      <c r="C28" s="119"/>
      <c r="D28" s="119"/>
      <c r="E28" s="119"/>
      <c r="F28" s="119"/>
    </row>
    <row r="29" spans="1:13" x14ac:dyDescent="0.25">
      <c r="A29" s="119"/>
      <c r="B29" s="119"/>
      <c r="C29" s="119"/>
      <c r="D29" s="119"/>
      <c r="E29" s="119"/>
      <c r="F29" s="119"/>
    </row>
    <row r="30" spans="1:13" x14ac:dyDescent="0.25">
      <c r="A30" s="119"/>
      <c r="B30" s="119"/>
      <c r="C30" s="119"/>
      <c r="D30" s="119"/>
      <c r="E30" s="119"/>
      <c r="F30" s="119"/>
    </row>
    <row r="31" spans="1:13" x14ac:dyDescent="0.25">
      <c r="A31" s="119"/>
      <c r="B31" s="119"/>
      <c r="C31" s="119"/>
      <c r="D31" s="119"/>
      <c r="E31" s="119"/>
      <c r="F31" s="119"/>
    </row>
    <row r="32" spans="1:13" x14ac:dyDescent="0.25">
      <c r="A32" s="119"/>
      <c r="B32" s="119"/>
      <c r="C32" s="119"/>
      <c r="D32" s="119"/>
      <c r="E32" s="119"/>
      <c r="F32" s="119"/>
    </row>
  </sheetData>
  <mergeCells count="4">
    <mergeCell ref="K1:L1"/>
    <mergeCell ref="M1:N1"/>
    <mergeCell ref="O1:P1"/>
    <mergeCell ref="A3:B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transport</vt:lpstr>
      <vt:lpstr>Feuil3</vt:lpstr>
    </vt:vector>
  </TitlesOfParts>
  <Company>EON-IT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N12450</dc:creator>
  <cp:lastModifiedBy>N12450</cp:lastModifiedBy>
  <dcterms:created xsi:type="dcterms:W3CDTF">2016-11-28T16:10:27Z</dcterms:created>
  <dcterms:modified xsi:type="dcterms:W3CDTF">2016-11-28T16:26:02Z</dcterms:modified>
</cp:coreProperties>
</file>